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tables/table5.xml" ContentType="application/vnd.openxmlformats-officedocument.spreadsheetml.table+xml"/>
  <Override PartName="/xl/drawings/drawing1.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comments2.xml" ContentType="application/vnd.openxmlformats-officedocument.spreadsheetml.comments+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comments3.xml" ContentType="application/vnd.openxmlformats-officedocument.spreadsheetml.comments+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comments4.xml" ContentType="application/vnd.openxmlformats-officedocument.spreadsheetml.comments+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AER\QldSA DX 2020-25 resets\SAPN\Alternative Control Services\ANS\Draft decision\"/>
    </mc:Choice>
  </mc:AlternateContent>
  <bookViews>
    <workbookView xWindow="0" yWindow="2445" windowWidth="28800" windowHeight="11700" tabRatio="719"/>
  </bookViews>
  <sheets>
    <sheet name="AER notes and methodology" sheetId="114" r:id="rId1"/>
    <sheet name="AER labour rates" sheetId="117" r:id="rId2"/>
    <sheet name="SAPN_Results" sheetId="115" r:id="rId3"/>
    <sheet name="SAPN_Labour" sheetId="116" r:id="rId4"/>
    <sheet name="SAPN_Results (original)" sheetId="119" r:id="rId5"/>
    <sheet name="Labour" sheetId="4" r:id="rId6"/>
    <sheet name="Results" sheetId="16" r:id="rId7"/>
    <sheet name="AER comparisons" sheetId="118" r:id="rId8"/>
    <sheet name="AER comparisons - hard code" sheetId="120" r:id="rId9"/>
    <sheet name="Table of Contents" sheetId="110" r:id="rId10"/>
    <sheet name="Service inputs" sheetId="34" r:id="rId11"/>
    <sheet name="Indexation" sheetId="103" r:id="rId12"/>
    <sheet name="AER service categories" sheetId="109" r:id="rId13"/>
    <sheet name="Materials" sheetId="3" r:id="rId14"/>
    <sheet name="Contractors" sheetId="24" r:id="rId15"/>
    <sheet name="Vehicles" sheetId="31" r:id="rId16"/>
    <sheet name="Overheads" sheetId="5" r:id="rId17"/>
    <sheet name="Working" sheetId="19" r:id="rId18"/>
    <sheet name="Template" sheetId="29" r:id="rId19"/>
    <sheet name="BCS106" sheetId="44" r:id="rId20"/>
    <sheet name="BCS109" sheetId="46" r:id="rId21"/>
    <sheet name="BCS110" sheetId="47" r:id="rId22"/>
    <sheet name="BCS111" sheetId="48" r:id="rId23"/>
    <sheet name="BCS141" sheetId="49" r:id="rId24"/>
    <sheet name="BCS145" sheetId="50" r:id="rId25"/>
    <sheet name="NDS301" sheetId="51" r:id="rId26"/>
    <sheet name="NDS302" sheetId="52" r:id="rId27"/>
    <sheet name="NDS330" sheetId="53" r:id="rId28"/>
    <sheet name="NDS340" sheetId="54" r:id="rId29"/>
    <sheet name="NDS341" sheetId="55" r:id="rId30"/>
    <sheet name="NDS345" sheetId="56" r:id="rId31"/>
    <sheet name="NDS346" sheetId="57" r:id="rId32"/>
    <sheet name="NDS347" sheetId="58" r:id="rId33"/>
    <sheet name="NDS356" sheetId="59" r:id="rId34"/>
    <sheet name="NDS358" sheetId="61" r:id="rId35"/>
    <sheet name="NDS359" sheetId="62" r:id="rId36"/>
    <sheet name="NDS360" sheetId="63" r:id="rId37"/>
    <sheet name="NDS362" sheetId="64" r:id="rId38"/>
    <sheet name="NDS364" sheetId="65" r:id="rId39"/>
    <sheet name="NDS366" sheetId="111" r:id="rId40"/>
    <sheet name="NDS371" sheetId="107" r:id="rId41"/>
    <sheet name="NDS373" sheetId="67" r:id="rId42"/>
    <sheet name="NDS377" sheetId="68" r:id="rId43"/>
    <sheet name="NDS379" sheetId="69" r:id="rId44"/>
    <sheet name="NDS381" sheetId="70" r:id="rId45"/>
    <sheet name="NDS386" sheetId="102" r:id="rId46"/>
    <sheet name="NDS387" sheetId="87" r:id="rId47"/>
    <sheet name="NDS388" sheetId="88" r:id="rId48"/>
    <sheet name="NDS389" sheetId="89" r:id="rId49"/>
    <sheet name="NDS398" sheetId="90" r:id="rId50"/>
    <sheet name="NDS403" sheetId="91" r:id="rId51"/>
    <sheet name="NDS404" sheetId="93" r:id="rId52"/>
    <sheet name="NDS405" sheetId="94" r:id="rId53"/>
    <sheet name="NDS406" sheetId="113" r:id="rId54"/>
    <sheet name="NDS419" sheetId="95" r:id="rId55"/>
    <sheet name="NDS427" sheetId="96" r:id="rId56"/>
    <sheet name="NDS428" sheetId="97" r:id="rId57"/>
    <sheet name="NDS429" sheetId="98" r:id="rId58"/>
    <sheet name="NDS430" sheetId="99" r:id="rId59"/>
    <sheet name="NDS431" sheetId="100" r:id="rId60"/>
    <sheet name="Sheet1" sheetId="112" r:id="rId61"/>
  </sheets>
  <externalReferences>
    <externalReference r:id="rId62"/>
    <externalReference r:id="rId63"/>
  </externalReferences>
  <definedNames>
    <definedName name="_xlnm._FilterDatabase" localSheetId="7" hidden="1">'AER comparisons'!$A$3:$K$3</definedName>
    <definedName name="_xlnm._FilterDatabase" localSheetId="8" hidden="1">'AER comparisons - hard code'!$A$3:$K$3</definedName>
    <definedName name="base_year1" localSheetId="8">#REF!</definedName>
    <definedName name="base_year1" localSheetId="53">#REF!</definedName>
    <definedName name="base_year1" localSheetId="3">#REF!</definedName>
    <definedName name="base_year1" localSheetId="2">#REF!</definedName>
    <definedName name="base_year1" localSheetId="4">#REF!</definedName>
    <definedName name="base_year1">#REF!</definedName>
    <definedName name="base_year2" localSheetId="8">#REF!</definedName>
    <definedName name="base_year2" localSheetId="53">#REF!</definedName>
    <definedName name="base_year2" localSheetId="3">#REF!</definedName>
    <definedName name="base_year2" localSheetId="2">#REF!</definedName>
    <definedName name="base_year2" localSheetId="4">#REF!</definedName>
    <definedName name="base_year2">#REF!</definedName>
    <definedName name="bbb">[1]!overheads[id]</definedName>
    <definedName name="bu_list" localSheetId="8">overheads[id]</definedName>
    <definedName name="bu_list" localSheetId="40">overheads[id]</definedName>
    <definedName name="bu_list" localSheetId="53">overheads[id]</definedName>
    <definedName name="bu_list" localSheetId="3">overheads[id]</definedName>
    <definedName name="bu_list" localSheetId="2">overheads[id]</definedName>
    <definedName name="bu_list" localSheetId="4">[2]!overheads[id]</definedName>
    <definedName name="bu_list">overheads[id]</definedName>
    <definedName name="Business_Overhead_OT" localSheetId="3">SAPN_Labour!$R$2:$R$8</definedName>
    <definedName name="Business_Overhead_OT">Labour!$R$2:$R$8</definedName>
    <definedName name="categories" localSheetId="4">'[2]AER service categories'!$C$3:$C$11</definedName>
    <definedName name="categories">'AER service categories'!$C$3:$C$11</definedName>
    <definedName name="contractor_list" localSheetId="8">contractors[Contractor Code]</definedName>
    <definedName name="contractor_list" localSheetId="40">contractors[Contractor Code]</definedName>
    <definedName name="contractor_list" localSheetId="53">contractors[Contractor Code]</definedName>
    <definedName name="contractor_list" localSheetId="3">contractors[Contractor Code]</definedName>
    <definedName name="contractor_list" localSheetId="2">contractors[Contractor Code]</definedName>
    <definedName name="contractor_list" localSheetId="4">[2]!contractors[Contractor Code]</definedName>
    <definedName name="contractor_list">contractors[Contractor Code]</definedName>
    <definedName name="contractors_column">Working!$K$19</definedName>
    <definedName name="cost_centre_list" localSheetId="8">labour[Labour code]</definedName>
    <definedName name="cost_centre_list" localSheetId="40">labour[Labour code]</definedName>
    <definedName name="cost_centre_list" localSheetId="53">labour[Labour code]</definedName>
    <definedName name="cost_centre_list" localSheetId="3">labour208[Labour code]</definedName>
    <definedName name="cost_centre_list" localSheetId="2">labour[Labour code]</definedName>
    <definedName name="cost_centre_list" localSheetId="4">[2]!labour[Labour code]</definedName>
    <definedName name="cost_centre_list">labour[Labour code]</definedName>
    <definedName name="CPI17_18" localSheetId="8">Working!#REF!</definedName>
    <definedName name="CPI17_18" localSheetId="53">Working!#REF!</definedName>
    <definedName name="CPI17_18" localSheetId="3">Working!#REF!</definedName>
    <definedName name="CPI17_18" localSheetId="2">Working!#REF!</definedName>
    <definedName name="CPI17_18" localSheetId="4">[2]Working!#REF!</definedName>
    <definedName name="CPI17_18">Working!#REF!</definedName>
    <definedName name="CPI18_19">Working!$H$13</definedName>
    <definedName name="CPI19_20">Working!$H$14</definedName>
    <definedName name="error1" localSheetId="4">[2]Working!$L$8</definedName>
    <definedName name="error1">Working!$L$8</definedName>
    <definedName name="error2" localSheetId="4">[2]Working!$L$9</definedName>
    <definedName name="error2">Working!$L$9</definedName>
    <definedName name="error3" localSheetId="4">[2]Working!$L$10</definedName>
    <definedName name="error3">Working!$L$10</definedName>
    <definedName name="error4" localSheetId="4">[2]Working!$L$11</definedName>
    <definedName name="error4">Working!$L$11</definedName>
    <definedName name="error5" localSheetId="4">[2]Working!$L$12</definedName>
    <definedName name="error5">Working!$L$12</definedName>
    <definedName name="error6">Working!$L$13</definedName>
    <definedName name="global_margin" localSheetId="4">[2]Overheads!$C$12</definedName>
    <definedName name="global_margin">Overheads!$C$12</definedName>
    <definedName name="labour_column" localSheetId="4">[2]Working!$K$18</definedName>
    <definedName name="labour_column">Working!$K$18</definedName>
    <definedName name="Labour_OT_2018_19" localSheetId="3">SAPN_Labour!$T$2:$T$8</definedName>
    <definedName name="Labour_OT_2018_19">Labour!$T$2:$T$8</definedName>
    <definedName name="Labour_OT_2019_20" localSheetId="3">SAPN_Labour!$U$2:$U$8</definedName>
    <definedName name="Labour_OT_2019_20">Labour!$U$2:$U$8</definedName>
    <definedName name="Labour_OT_2020_21" localSheetId="3">SAPN_Labour!$V$2:$V$8</definedName>
    <definedName name="Labour_OT_2020_21">Labour!$V$2:$V$8</definedName>
    <definedName name="Labour_OT_2021_22" localSheetId="3">SAPN_Labour!$W$2:$W$8</definedName>
    <definedName name="Labour_OT_2021_22">Labour!$W$2:$W$8</definedName>
    <definedName name="Labour_OT_2022_23" localSheetId="3">SAPN_Labour!$X$2:$X$8</definedName>
    <definedName name="Labour_OT_2022_23">Labour!$X$2:$X$8</definedName>
    <definedName name="Labour_OT_2023_24" localSheetId="3">SAPN_Labour!$Y$2:$Y$8</definedName>
    <definedName name="Labour_OT_2023_24">Labour!$Y$2:$Y$8</definedName>
    <definedName name="mat_list" localSheetId="8">materials[Material 
Item No]</definedName>
    <definedName name="mat_list" localSheetId="40">materials[Material 
Item No]</definedName>
    <definedName name="mat_list" localSheetId="53">materials[Material 
Item No]</definedName>
    <definedName name="mat_list" localSheetId="3">materials[Material 
Item No]</definedName>
    <definedName name="mat_list" localSheetId="2">materials[Material 
Item No]</definedName>
    <definedName name="mat_list" localSheetId="4">[2]!materials[Material 
Item No]</definedName>
    <definedName name="mat_list">materials[Material 
Item No]</definedName>
    <definedName name="mat_list_2">Materials!$A$2:$A$11272</definedName>
    <definedName name="materials_column" localSheetId="4">[2]Working!$K$17</definedName>
    <definedName name="materials_column">Working!$K$17</definedName>
    <definedName name="methods_list" localSheetId="4">[2]Working!$J$3:$J$4</definedName>
    <definedName name="methods_list">Working!$J$3:$J$4</definedName>
    <definedName name="Overtime_Adjustment_Factor" localSheetId="3">SAPN_Labour!$R$12</definedName>
    <definedName name="Overtime_Adjustment_Factor">Labour!$R$12</definedName>
    <definedName name="Raw_rate_Overtime" localSheetId="3">SAPN_Labour!$Q$2:$Q$8</definedName>
    <definedName name="Raw_rate_Overtime">Labour!$Q$2:$Q$8</definedName>
    <definedName name="selectvehicles">[1]Vehicles!$A$2:$A$9000</definedName>
    <definedName name="SSS">[1]global!$C$3</definedName>
    <definedName name="subcategories" localSheetId="4">'[2]AER service categories'!$D$3:$D$41</definedName>
    <definedName name="subcategories">'AER service categories'!$D$3:$D$41</definedName>
    <definedName name="Total_OT_Labour" localSheetId="3">SAPN_Labour!$S$2:$S$8</definedName>
    <definedName name="Total_OT_Labour">Labour!$S$2:$S$8</definedName>
    <definedName name="vehicles_column" localSheetId="4">[2]Working!$K$20</definedName>
    <definedName name="vehicles_column">Working!$K$20</definedName>
    <definedName name="vehicles_list" localSheetId="8">vehicles[vehicle code]</definedName>
    <definedName name="vehicles_list" localSheetId="40">vehicles[vehicle code]</definedName>
    <definedName name="vehicles_list" localSheetId="53">vehicles[vehicle code]</definedName>
    <definedName name="vehicles_list" localSheetId="3">vehicles[vehicle code]</definedName>
    <definedName name="vehicles_list" localSheetId="2">vehicles[vehicle code]</definedName>
    <definedName name="vehicles_list" localSheetId="4">[2]!vehicles[vehicle code]</definedName>
    <definedName name="vehicles_list">vehicles[vehicle code]</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4" l="1"/>
  <c r="E12" i="44"/>
  <c r="G12" i="44"/>
  <c r="D12" i="100" l="1"/>
  <c r="E12" i="100"/>
  <c r="G12" i="100"/>
  <c r="D12" i="99"/>
  <c r="E12" i="99"/>
  <c r="G12" i="99"/>
  <c r="D12" i="98"/>
  <c r="E12" i="98"/>
  <c r="G12" i="98"/>
  <c r="D12" i="97"/>
  <c r="E12" i="97"/>
  <c r="G12" i="97"/>
  <c r="D12" i="96"/>
  <c r="E12" i="96"/>
  <c r="G12" i="96"/>
  <c r="D12" i="95"/>
  <c r="E12" i="95"/>
  <c r="G12" i="95"/>
  <c r="D12" i="113"/>
  <c r="E12" i="113"/>
  <c r="G12" i="113"/>
  <c r="D12" i="94"/>
  <c r="E12" i="94"/>
  <c r="G12" i="94"/>
  <c r="D12" i="93"/>
  <c r="E12" i="93"/>
  <c r="G12" i="93"/>
  <c r="D12" i="91"/>
  <c r="E12" i="91"/>
  <c r="G12" i="91"/>
  <c r="D12" i="90"/>
  <c r="E12" i="90"/>
  <c r="G12" i="90"/>
  <c r="D12" i="89"/>
  <c r="E12" i="89"/>
  <c r="G12" i="89"/>
  <c r="D12" i="88"/>
  <c r="E12" i="88"/>
  <c r="G12" i="88"/>
  <c r="D12" i="87"/>
  <c r="E12" i="87"/>
  <c r="G12" i="87"/>
  <c r="D12" i="102"/>
  <c r="E12" i="102"/>
  <c r="G12" i="102"/>
  <c r="D12" i="70"/>
  <c r="E12" i="70"/>
  <c r="G12" i="70"/>
  <c r="D12" i="69"/>
  <c r="E12" i="69"/>
  <c r="G12" i="69"/>
  <c r="D12" i="68"/>
  <c r="E12" i="68"/>
  <c r="G12" i="68"/>
  <c r="D12" i="67"/>
  <c r="E12" i="67"/>
  <c r="G12" i="67"/>
  <c r="D12" i="107"/>
  <c r="E12" i="107"/>
  <c r="G12" i="107"/>
  <c r="D12" i="111"/>
  <c r="E12" i="111"/>
  <c r="G12" i="111"/>
  <c r="D12" i="65"/>
  <c r="E12" i="65"/>
  <c r="G12" i="65"/>
  <c r="D12" i="64"/>
  <c r="E12" i="64"/>
  <c r="G12" i="64"/>
  <c r="D12" i="63"/>
  <c r="E12" i="63"/>
  <c r="G12" i="63"/>
  <c r="D12" i="62"/>
  <c r="E12" i="62"/>
  <c r="G12" i="62"/>
  <c r="D12" i="61"/>
  <c r="E12" i="61"/>
  <c r="G12" i="61"/>
  <c r="D12" i="59"/>
  <c r="E12" i="59"/>
  <c r="G12" i="59"/>
  <c r="D12" i="58"/>
  <c r="E12" i="58"/>
  <c r="G12" i="58"/>
  <c r="D12" i="57"/>
  <c r="E12" i="57"/>
  <c r="G12" i="57"/>
  <c r="D12" i="56"/>
  <c r="E12" i="56"/>
  <c r="G12" i="56"/>
  <c r="D12" i="55"/>
  <c r="E12" i="55"/>
  <c r="G12" i="55"/>
  <c r="D12" i="54"/>
  <c r="E12" i="54"/>
  <c r="G12" i="54"/>
  <c r="D12" i="53"/>
  <c r="E12" i="53"/>
  <c r="G12" i="53"/>
  <c r="D12" i="52"/>
  <c r="E12" i="52"/>
  <c r="G12" i="52"/>
  <c r="D12" i="51"/>
  <c r="E12" i="51"/>
  <c r="G12" i="51"/>
  <c r="D12" i="50"/>
  <c r="E12" i="50"/>
  <c r="G12" i="50"/>
  <c r="D12" i="49"/>
  <c r="E12" i="49"/>
  <c r="G12" i="49"/>
  <c r="D12" i="48"/>
  <c r="E12" i="48"/>
  <c r="G12" i="48"/>
  <c r="D12" i="47"/>
  <c r="E12" i="47"/>
  <c r="G12" i="47"/>
  <c r="D12" i="46"/>
  <c r="E12" i="46"/>
  <c r="G12" i="46"/>
  <c r="V18" i="116" l="1"/>
  <c r="A53" i="118" l="1"/>
  <c r="B53" i="118"/>
  <c r="H53" i="118" l="1"/>
  <c r="E53" i="118"/>
  <c r="F53" i="118" s="1"/>
  <c r="H31" i="118"/>
  <c r="E31" i="118"/>
  <c r="F31" i="118" s="1"/>
  <c r="H19" i="118"/>
  <c r="E19" i="118"/>
  <c r="F19" i="118" s="1"/>
  <c r="E7" i="118"/>
  <c r="F7" i="118" s="1"/>
  <c r="H7" i="118"/>
  <c r="E38" i="118"/>
  <c r="F38" i="118" s="1"/>
  <c r="H38" i="118"/>
  <c r="H18" i="118"/>
  <c r="E18" i="118"/>
  <c r="F18" i="118" s="1"/>
  <c r="H35" i="118"/>
  <c r="E35" i="118"/>
  <c r="F35" i="118" s="1"/>
  <c r="H15" i="118"/>
  <c r="E15" i="118"/>
  <c r="F15" i="118" s="1"/>
  <c r="E46" i="118"/>
  <c r="F46" i="118" s="1"/>
  <c r="H46" i="118"/>
  <c r="H30" i="118"/>
  <c r="E30" i="118"/>
  <c r="F30" i="118" s="1"/>
  <c r="H22" i="118"/>
  <c r="E22" i="118"/>
  <c r="F22" i="118" s="1"/>
  <c r="H14" i="118"/>
  <c r="E14" i="118"/>
  <c r="F14" i="118" s="1"/>
  <c r="H45" i="118"/>
  <c r="E45" i="118"/>
  <c r="F45" i="118" s="1"/>
  <c r="H41" i="118"/>
  <c r="E41" i="118"/>
  <c r="F41" i="118" s="1"/>
  <c r="H37" i="118"/>
  <c r="E37" i="118"/>
  <c r="F37" i="118" s="1"/>
  <c r="H33" i="118"/>
  <c r="E33" i="118"/>
  <c r="F33" i="118" s="1"/>
  <c r="H29" i="118"/>
  <c r="E29" i="118"/>
  <c r="F29" i="118" s="1"/>
  <c r="H25" i="118"/>
  <c r="E25" i="118"/>
  <c r="F25" i="118" s="1"/>
  <c r="H21" i="118"/>
  <c r="E21" i="118"/>
  <c r="F21" i="118" s="1"/>
  <c r="H17" i="118"/>
  <c r="E17" i="118"/>
  <c r="F17" i="118" s="1"/>
  <c r="H13" i="118"/>
  <c r="E13" i="118"/>
  <c r="F13" i="118" s="1"/>
  <c r="H9" i="118"/>
  <c r="E9" i="118"/>
  <c r="F9" i="118" s="1"/>
  <c r="H5" i="118"/>
  <c r="E5" i="118"/>
  <c r="F5" i="118" s="1"/>
  <c r="H39" i="118"/>
  <c r="E39" i="118"/>
  <c r="F39" i="118" s="1"/>
  <c r="H11" i="118"/>
  <c r="E11" i="118"/>
  <c r="F11" i="118" s="1"/>
  <c r="H34" i="118"/>
  <c r="E34" i="118"/>
  <c r="F34" i="118" s="1"/>
  <c r="H6" i="118"/>
  <c r="E6" i="118"/>
  <c r="F6" i="118" s="1"/>
  <c r="H43" i="118"/>
  <c r="E43" i="118"/>
  <c r="F43" i="118" s="1"/>
  <c r="H27" i="118"/>
  <c r="E27" i="118"/>
  <c r="F27" i="118" s="1"/>
  <c r="E42" i="118"/>
  <c r="F42" i="118" s="1"/>
  <c r="H42" i="118"/>
  <c r="H26" i="118"/>
  <c r="E26" i="118"/>
  <c r="F26" i="118" s="1"/>
  <c r="H10" i="118"/>
  <c r="E10" i="118"/>
  <c r="F10" i="118" s="1"/>
  <c r="H44" i="118"/>
  <c r="E44" i="118"/>
  <c r="F44" i="118" s="1"/>
  <c r="E40" i="118"/>
  <c r="F40" i="118" s="1"/>
  <c r="H40" i="118"/>
  <c r="H36" i="118"/>
  <c r="E36" i="118"/>
  <c r="F36" i="118" s="1"/>
  <c r="E32" i="118"/>
  <c r="F32" i="118" s="1"/>
  <c r="H32" i="118"/>
  <c r="H28" i="118"/>
  <c r="E28" i="118"/>
  <c r="F28" i="118" s="1"/>
  <c r="H24" i="118"/>
  <c r="E24" i="118"/>
  <c r="F24" i="118" s="1"/>
  <c r="H20" i="118"/>
  <c r="E20" i="118"/>
  <c r="F20" i="118" s="1"/>
  <c r="H16" i="118"/>
  <c r="E16" i="118"/>
  <c r="F16" i="118" s="1"/>
  <c r="H12" i="118"/>
  <c r="E12" i="118"/>
  <c r="F12" i="118" s="1"/>
  <c r="H8" i="118"/>
  <c r="E8" i="118"/>
  <c r="F8" i="118" s="1"/>
  <c r="H4" i="118"/>
  <c r="C4" i="118"/>
  <c r="E4" i="118"/>
  <c r="F4" i="118" s="1"/>
  <c r="E23" i="118"/>
  <c r="F23" i="118" s="1"/>
  <c r="H23" i="118"/>
  <c r="C27" i="117" l="1"/>
  <c r="D27" i="117" s="1"/>
  <c r="E27" i="117" s="1"/>
  <c r="B22" i="117"/>
  <c r="C22" i="117" s="1"/>
  <c r="D22" i="117" s="1"/>
  <c r="E22" i="117" s="1"/>
  <c r="B23" i="117"/>
  <c r="C23" i="117" s="1"/>
  <c r="D23" i="117" s="1"/>
  <c r="E23" i="117" s="1"/>
  <c r="B24" i="117"/>
  <c r="C24" i="117" s="1"/>
  <c r="D24" i="117" s="1"/>
  <c r="E24" i="117" s="1"/>
  <c r="B25" i="117"/>
  <c r="C25" i="117" s="1"/>
  <c r="D25" i="117" s="1"/>
  <c r="E25" i="117" s="1"/>
  <c r="B26" i="117"/>
  <c r="C26" i="117" s="1"/>
  <c r="D26" i="117" s="1"/>
  <c r="E26" i="117" s="1"/>
  <c r="B27" i="117"/>
  <c r="A22" i="117"/>
  <c r="A23" i="117"/>
  <c r="A24" i="117"/>
  <c r="A25" i="117"/>
  <c r="A26" i="117"/>
  <c r="A27" i="117"/>
  <c r="C12" i="117"/>
  <c r="C13" i="117"/>
  <c r="C14" i="117"/>
  <c r="C15" i="117"/>
  <c r="C16" i="117"/>
  <c r="C11" i="117"/>
  <c r="B6" i="117"/>
  <c r="B40" i="117" l="1"/>
  <c r="C40" i="117" s="1"/>
  <c r="E40" i="117" s="1"/>
  <c r="G40" i="117" s="1"/>
  <c r="H26" i="117"/>
  <c r="F26" i="117"/>
  <c r="B41" i="117"/>
  <c r="C41" i="117" s="1"/>
  <c r="E41" i="117" s="1"/>
  <c r="G41" i="117" s="1"/>
  <c r="H27" i="117"/>
  <c r="F27" i="117"/>
  <c r="F25" i="117"/>
  <c r="H25" i="117"/>
  <c r="B39" i="117"/>
  <c r="C39" i="117" s="1"/>
  <c r="E39" i="117" s="1"/>
  <c r="G39" i="117" s="1"/>
  <c r="B37" i="117"/>
  <c r="C37" i="117" s="1"/>
  <c r="E37" i="117" s="1"/>
  <c r="F23" i="117"/>
  <c r="H23" i="117"/>
  <c r="H24" i="117"/>
  <c r="B38" i="117"/>
  <c r="C38" i="117" s="1"/>
  <c r="E38" i="117" s="1"/>
  <c r="G38" i="117" s="1"/>
  <c r="F24" i="117"/>
  <c r="F22" i="117"/>
  <c r="H22" i="117"/>
  <c r="D17" i="4"/>
  <c r="E17" i="4" s="1"/>
  <c r="F17" i="4" s="1"/>
  <c r="G17" i="4" s="1"/>
  <c r="D16" i="4"/>
  <c r="E16" i="4" s="1"/>
  <c r="F16" i="4" s="1"/>
  <c r="G16" i="4" s="1"/>
  <c r="D13" i="4"/>
  <c r="E13" i="4" s="1"/>
  <c r="F13" i="4" s="1"/>
  <c r="G13" i="4" s="1"/>
  <c r="H13" i="4" s="1"/>
  <c r="B36" i="117"/>
  <c r="C36" i="117" s="1"/>
  <c r="E36" i="117" s="1"/>
  <c r="D15" i="4"/>
  <c r="E15" i="4" s="1"/>
  <c r="F15" i="4" s="1"/>
  <c r="G15" i="4" s="1"/>
  <c r="D14" i="4"/>
  <c r="E14" i="4" s="1"/>
  <c r="F14" i="4" s="1"/>
  <c r="G14" i="4" s="1"/>
  <c r="D18" i="4"/>
  <c r="E18" i="4" s="1"/>
  <c r="F18" i="4" s="1"/>
  <c r="G18" i="4" s="1"/>
  <c r="G36" i="117" l="1"/>
  <c r="G37" i="117"/>
  <c r="H16" i="4"/>
  <c r="I16" i="4" s="1"/>
  <c r="J16" i="4" s="1"/>
  <c r="D6" i="4" s="1"/>
  <c r="Q6" i="4" s="1"/>
  <c r="R6" i="4" s="1"/>
  <c r="H14" i="4"/>
  <c r="I14" i="4" s="1"/>
  <c r="J14" i="4" s="1"/>
  <c r="D4" i="4" s="1"/>
  <c r="Q4" i="4" s="1"/>
  <c r="R4" i="4" s="1"/>
  <c r="I13" i="4"/>
  <c r="J13" i="4" s="1"/>
  <c r="D3" i="4" s="1"/>
  <c r="H17" i="4"/>
  <c r="I17" i="4" s="1"/>
  <c r="J17" i="4" s="1"/>
  <c r="D7" i="4" s="1"/>
  <c r="Q7" i="4" s="1"/>
  <c r="R7" i="4" s="1"/>
  <c r="H18" i="4"/>
  <c r="I18" i="4" s="1"/>
  <c r="J18" i="4" s="1"/>
  <c r="D8" i="4" s="1"/>
  <c r="Q8" i="4" s="1"/>
  <c r="R8" i="4" s="1"/>
  <c r="H15" i="4"/>
  <c r="I15" i="4" s="1"/>
  <c r="J15" i="4" s="1"/>
  <c r="L15" i="4" s="1"/>
  <c r="Q5" i="4"/>
  <c r="R5" i="4" s="1"/>
  <c r="Q3" i="4" l="1"/>
  <c r="R3" i="4" s="1"/>
  <c r="E3" i="4"/>
  <c r="S5" i="4"/>
  <c r="T5" i="4" s="1"/>
  <c r="U5" i="4" s="1"/>
  <c r="V5" i="4" s="1"/>
  <c r="W5" i="4" s="1"/>
  <c r="X5" i="4" s="1"/>
  <c r="Y5" i="4" s="1"/>
  <c r="Z5" i="4" s="1"/>
  <c r="S4" i="4"/>
  <c r="T4" i="4" s="1"/>
  <c r="U4" i="4" s="1"/>
  <c r="V4" i="4" s="1"/>
  <c r="W4" i="4" s="1"/>
  <c r="X4" i="4" s="1"/>
  <c r="Y4" i="4" s="1"/>
  <c r="Z4" i="4" s="1"/>
  <c r="S6" i="4"/>
  <c r="T6" i="4" s="1"/>
  <c r="U6" i="4" s="1"/>
  <c r="V6" i="4" s="1"/>
  <c r="W6" i="4" s="1"/>
  <c r="X6" i="4" s="1"/>
  <c r="Y6" i="4" s="1"/>
  <c r="Z6" i="4" s="1"/>
  <c r="S7" i="4"/>
  <c r="T7" i="4" s="1"/>
  <c r="U7" i="4" s="1"/>
  <c r="V7" i="4" s="1"/>
  <c r="W7" i="4" s="1"/>
  <c r="X7" i="4" s="1"/>
  <c r="Y7" i="4" s="1"/>
  <c r="Z7" i="4" s="1"/>
  <c r="S8" i="4"/>
  <c r="T8" i="4" s="1"/>
  <c r="U8" i="4" s="1"/>
  <c r="V8" i="4" s="1"/>
  <c r="W8" i="4" s="1"/>
  <c r="X8" i="4" s="1"/>
  <c r="Y8" i="4" s="1"/>
  <c r="Z8" i="4" s="1"/>
  <c r="S3" i="4" l="1"/>
  <c r="T3" i="4" s="1"/>
  <c r="U3" i="4" s="1"/>
  <c r="V3" i="4" s="1"/>
  <c r="W3" i="4" s="1"/>
  <c r="X3" i="4" s="1"/>
  <c r="Y3" i="4" s="1"/>
  <c r="Z3" i="4" s="1"/>
  <c r="E5" i="4" l="1"/>
  <c r="E6" i="4"/>
  <c r="E7" i="4"/>
  <c r="E8" i="4"/>
  <c r="E4" i="4"/>
  <c r="F6" i="4" l="1"/>
  <c r="F4" i="4"/>
  <c r="F7" i="4"/>
  <c r="F5" i="4"/>
  <c r="F8" i="4"/>
  <c r="F3" i="4"/>
  <c r="G5" i="4" l="1"/>
  <c r="H5" i="4" s="1"/>
  <c r="G7" i="4"/>
  <c r="H7" i="4" s="1"/>
  <c r="G4" i="4"/>
  <c r="H4" i="4" s="1"/>
  <c r="G3" i="4"/>
  <c r="H3" i="4" s="1"/>
  <c r="G8" i="4"/>
  <c r="H8" i="4" s="1"/>
  <c r="G6" i="4"/>
  <c r="H6" i="4" s="1"/>
  <c r="I5" i="4" l="1"/>
  <c r="I8" i="4"/>
  <c r="I3" i="4"/>
  <c r="I4" i="4"/>
  <c r="I6" i="4"/>
  <c r="I7" i="4"/>
  <c r="J3" i="4" l="1"/>
  <c r="J5" i="4"/>
  <c r="J4" i="4"/>
  <c r="J7" i="4"/>
  <c r="J8" i="4"/>
  <c r="J6" i="4"/>
  <c r="K6" i="4" l="1"/>
  <c r="K8" i="4"/>
  <c r="K4" i="4"/>
  <c r="K3" i="4"/>
  <c r="K5" i="4"/>
  <c r="K7" i="4"/>
  <c r="L5" i="4" l="1"/>
  <c r="L6" i="4"/>
  <c r="L4" i="4"/>
  <c r="L7" i="4"/>
  <c r="L3" i="4"/>
  <c r="L8" i="4"/>
  <c r="F3" i="5"/>
  <c r="F4" i="5"/>
  <c r="F5" i="5"/>
  <c r="F6" i="5"/>
  <c r="F7" i="5"/>
  <c r="F8" i="5"/>
  <c r="F2" i="5"/>
  <c r="M6" i="4" l="1"/>
  <c r="M3" i="4"/>
  <c r="M8" i="4"/>
  <c r="M7" i="4"/>
  <c r="M4" i="4"/>
  <c r="M5" i="4"/>
  <c r="B2" i="103" a="1"/>
  <c r="B2" i="103" s="1"/>
  <c r="H14" i="19"/>
  <c r="N5" i="4" l="1"/>
  <c r="N7" i="4"/>
  <c r="N3" i="4"/>
  <c r="N4" i="4"/>
  <c r="N8" i="4"/>
  <c r="N6" i="4"/>
  <c r="F2" i="103"/>
  <c r="D2" i="103"/>
  <c r="E2" i="103"/>
  <c r="C2" i="103"/>
  <c r="D47" i="29"/>
  <c r="E47" i="29"/>
  <c r="O6" i="4" l="1"/>
  <c r="O4" i="4"/>
  <c r="O7" i="4"/>
  <c r="O8" i="4"/>
  <c r="O3" i="4"/>
  <c r="O5" i="4"/>
  <c r="F47" i="29"/>
  <c r="G47" i="29" s="1"/>
  <c r="G18" i="19" l="1"/>
  <c r="G17" i="19"/>
  <c r="G16" i="19"/>
  <c r="G15" i="19"/>
  <c r="G14" i="19"/>
  <c r="G13" i="19"/>
  <c r="A21" i="19" a="1"/>
  <c r="A21" i="19" s="1"/>
  <c r="B13" i="19"/>
  <c r="C13" i="19"/>
  <c r="D13" i="19"/>
  <c r="E13" i="19"/>
  <c r="F13" i="19"/>
  <c r="H13" i="19"/>
  <c r="B14" i="19"/>
  <c r="C14" i="19"/>
  <c r="D14" i="19"/>
  <c r="E14" i="19"/>
  <c r="F14" i="19"/>
  <c r="B15" i="19"/>
  <c r="C15" i="19"/>
  <c r="D15" i="19"/>
  <c r="E15" i="19"/>
  <c r="F15" i="19"/>
  <c r="B16" i="19"/>
  <c r="C16" i="19"/>
  <c r="D16" i="19"/>
  <c r="E16" i="19"/>
  <c r="F16" i="19"/>
  <c r="B17" i="19"/>
  <c r="C17" i="19"/>
  <c r="D17" i="19"/>
  <c r="E17" i="19"/>
  <c r="F17" i="19"/>
  <c r="B18" i="19"/>
  <c r="C18" i="19"/>
  <c r="D18" i="19"/>
  <c r="E18" i="19"/>
  <c r="F18" i="19"/>
  <c r="D21" i="19" l="1"/>
  <c r="G21" i="19"/>
  <c r="C21" i="19"/>
  <c r="F21" i="19"/>
  <c r="B21" i="19"/>
  <c r="E21" i="19"/>
  <c r="L20" i="19" l="1"/>
  <c r="L19" i="19"/>
  <c r="L18" i="19"/>
  <c r="L17" i="19"/>
  <c r="E54" i="29" l="1"/>
  <c r="E55" i="29"/>
  <c r="E56" i="29"/>
  <c r="E57" i="29"/>
  <c r="D54" i="29"/>
  <c r="F54" i="29" s="1"/>
  <c r="D55" i="29"/>
  <c r="F55" i="29" s="1"/>
  <c r="D56" i="29"/>
  <c r="F56" i="29" s="1"/>
  <c r="D57" i="29"/>
  <c r="F57" i="29" s="1"/>
  <c r="E33" i="29" l="1"/>
  <c r="E34" i="29"/>
  <c r="E35" i="29"/>
  <c r="E36" i="29"/>
  <c r="E37" i="29"/>
  <c r="E38" i="29"/>
  <c r="E39" i="29"/>
  <c r="E40" i="29"/>
  <c r="E41" i="29"/>
  <c r="E42" i="29"/>
  <c r="E43" i="29"/>
  <c r="G57" i="29"/>
  <c r="G56" i="29"/>
  <c r="G55" i="29"/>
  <c r="G54" i="29"/>
  <c r="E22" i="29"/>
  <c r="D22" i="29"/>
  <c r="E21" i="29"/>
  <c r="F21" i="29" s="1"/>
  <c r="D21" i="29"/>
  <c r="E20" i="29"/>
  <c r="D20" i="29"/>
  <c r="F20" i="29" l="1"/>
  <c r="G20" i="29" s="1"/>
  <c r="F22" i="29"/>
  <c r="G22" i="29" s="1"/>
  <c r="G13" i="29"/>
  <c r="G21" i="29"/>
  <c r="E50" i="29"/>
  <c r="D50" i="29"/>
  <c r="E49" i="29"/>
  <c r="D49" i="29"/>
  <c r="E48" i="29"/>
  <c r="D48" i="29"/>
  <c r="D43" i="29"/>
  <c r="D42" i="29"/>
  <c r="D41" i="29"/>
  <c r="D40" i="29"/>
  <c r="D39" i="29"/>
  <c r="D38" i="29"/>
  <c r="D37" i="29"/>
  <c r="D36" i="29"/>
  <c r="D35" i="29"/>
  <c r="D34" i="29"/>
  <c r="D33" i="29"/>
  <c r="E29" i="29"/>
  <c r="D29" i="29"/>
  <c r="E28" i="29"/>
  <c r="D28" i="29"/>
  <c r="E27" i="29"/>
  <c r="D27" i="29"/>
  <c r="E26" i="29"/>
  <c r="D26" i="29"/>
  <c r="A11" i="29"/>
  <c r="G11" i="29" s="1"/>
  <c r="A10" i="29"/>
  <c r="G10" i="29" s="1"/>
  <c r="A9" i="29"/>
  <c r="G9" i="29" s="1"/>
  <c r="A8" i="29"/>
  <c r="G8" i="29" s="1"/>
  <c r="A7" i="29"/>
  <c r="G7" i="29" s="1"/>
  <c r="A6" i="29"/>
  <c r="G6" i="29" s="1"/>
  <c r="A5" i="29"/>
  <c r="G5" i="29" s="1"/>
  <c r="A1" i="29"/>
  <c r="B1" i="29" s="1"/>
  <c r="A2" i="29" s="1"/>
  <c r="C11" i="29" l="1"/>
  <c r="C8" i="29"/>
  <c r="C6" i="29"/>
  <c r="D10" i="29"/>
  <c r="D8" i="29"/>
  <c r="B10" i="29"/>
  <c r="C9" i="29"/>
  <c r="C7" i="29"/>
  <c r="D9" i="29"/>
  <c r="D11" i="29"/>
  <c r="C10" i="29"/>
  <c r="D7" i="29"/>
  <c r="D6" i="29"/>
  <c r="F49" i="29"/>
  <c r="G49" i="29" s="1"/>
  <c r="F6" i="29"/>
  <c r="F10" i="29"/>
  <c r="F7" i="29"/>
  <c r="F11" i="29"/>
  <c r="F9" i="29"/>
  <c r="F27" i="29"/>
  <c r="G27" i="29" s="1"/>
  <c r="F29" i="29"/>
  <c r="G29" i="29" s="1"/>
  <c r="D13" i="29"/>
  <c r="E9" i="29"/>
  <c r="E6" i="29"/>
  <c r="E10" i="29"/>
  <c r="E11" i="29"/>
  <c r="E8" i="29"/>
  <c r="F26" i="29"/>
  <c r="G26" i="29" s="1"/>
  <c r="E5" i="29" s="1"/>
  <c r="F28" i="29"/>
  <c r="G28" i="29" s="1"/>
  <c r="F48" i="29"/>
  <c r="G48" i="29" s="1"/>
  <c r="F8" i="29" s="1"/>
  <c r="F50" i="29"/>
  <c r="G50" i="29" s="1"/>
  <c r="D5" i="29"/>
  <c r="B9" i="29"/>
  <c r="H9" i="29" l="1"/>
  <c r="I9" i="29" s="1"/>
  <c r="H10" i="29"/>
  <c r="I10" i="29" s="1"/>
  <c r="E7" i="29"/>
  <c r="E13" i="29"/>
  <c r="F13" i="29"/>
  <c r="F5" i="29"/>
  <c r="F12" i="29" s="1"/>
  <c r="D12" i="29"/>
  <c r="E12" i="29" l="1"/>
  <c r="L8" i="19"/>
  <c r="F37" i="29" l="1"/>
  <c r="G37" i="29" s="1"/>
  <c r="F35" i="29"/>
  <c r="G35" i="29" s="1"/>
  <c r="F34" i="29"/>
  <c r="G34" i="29" s="1"/>
  <c r="F42" i="29"/>
  <c r="G42" i="29" s="1"/>
  <c r="F39" i="29"/>
  <c r="G39" i="29" s="1"/>
  <c r="F36" i="29"/>
  <c r="G36" i="29" s="1"/>
  <c r="F41" i="29"/>
  <c r="G41" i="29" s="1"/>
  <c r="F43" i="29"/>
  <c r="G43" i="29" s="1"/>
  <c r="F40" i="29"/>
  <c r="G40" i="29" s="1"/>
  <c r="F38" i="29"/>
  <c r="G38" i="29" s="1"/>
  <c r="F33" i="29"/>
  <c r="G33" i="29" s="1"/>
  <c r="B7" i="29"/>
  <c r="H7" i="29" s="1"/>
  <c r="B5" i="29"/>
  <c r="B11" i="29"/>
  <c r="H11" i="29" s="1"/>
  <c r="B6" i="29"/>
  <c r="H6" i="29" s="1"/>
  <c r="B8" i="29"/>
  <c r="H8" i="29" s="1"/>
  <c r="C5" i="29" l="1"/>
  <c r="H5" i="29" s="1"/>
  <c r="D14" i="29"/>
  <c r="D15" i="29" s="1"/>
  <c r="D16" i="29" s="1"/>
  <c r="G14" i="29"/>
  <c r="G15" i="29" s="1"/>
  <c r="G16" i="29" s="1"/>
  <c r="F14" i="29"/>
  <c r="F15" i="29" s="1"/>
  <c r="F16" i="29" s="1"/>
  <c r="E14" i="29"/>
  <c r="E15" i="29" s="1"/>
  <c r="E16" i="29" s="1"/>
  <c r="I6" i="29"/>
  <c r="I11" i="29"/>
  <c r="I7" i="29"/>
  <c r="I8" i="29"/>
  <c r="G12" i="29"/>
  <c r="C13" i="29"/>
  <c r="C14" i="29" l="1"/>
  <c r="C15" i="29" s="1"/>
  <c r="C16" i="29" s="1"/>
  <c r="C12" i="29"/>
  <c r="E1" i="29" s="1"/>
  <c r="F1" i="29" s="1"/>
  <c r="I16" i="29" l="1"/>
  <c r="H12" i="29"/>
  <c r="I5" i="29"/>
  <c r="I12" i="29" s="1"/>
  <c r="I14" i="29" s="1"/>
  <c r="C5" i="118" l="1"/>
  <c r="D5" i="118" s="1"/>
  <c r="C7" i="118"/>
  <c r="D7" i="118" s="1"/>
  <c r="C10" i="118"/>
  <c r="D10" i="118" s="1"/>
  <c r="C9" i="118"/>
  <c r="D9" i="118" s="1"/>
  <c r="C19" i="118"/>
  <c r="D19" i="118" s="1"/>
  <c r="C44" i="118"/>
  <c r="D44" i="118" s="1"/>
  <c r="C37" i="118"/>
  <c r="D37" i="118" s="1"/>
  <c r="C6" i="118"/>
  <c r="D6" i="118" s="1"/>
  <c r="I6" i="118" s="1"/>
  <c r="C15" i="118"/>
  <c r="D15" i="118" s="1"/>
  <c r="C34" i="118"/>
  <c r="D34" i="118" s="1"/>
  <c r="C25" i="118"/>
  <c r="D25" i="118" s="1"/>
  <c r="C27" i="118"/>
  <c r="D27" i="118" s="1"/>
  <c r="C21" i="118"/>
  <c r="D21" i="118" s="1"/>
  <c r="C53" i="118"/>
  <c r="D53" i="118" s="1"/>
  <c r="C14" i="118"/>
  <c r="D14" i="118" s="1"/>
  <c r="C23" i="118"/>
  <c r="D23" i="118" s="1"/>
  <c r="C29" i="118"/>
  <c r="D29" i="118" s="1"/>
  <c r="C41" i="118"/>
  <c r="D41" i="118" s="1"/>
  <c r="C35" i="118"/>
  <c r="D35" i="118" s="1"/>
  <c r="G35" i="118" s="1"/>
  <c r="C45" i="118"/>
  <c r="D45" i="118" s="1"/>
  <c r="C38" i="118"/>
  <c r="D38" i="118" s="1"/>
  <c r="C22" i="118"/>
  <c r="D22" i="118" s="1"/>
  <c r="C31" i="118"/>
  <c r="D31" i="118" s="1"/>
  <c r="C8" i="118"/>
  <c r="D8" i="118" s="1"/>
  <c r="C26" i="118"/>
  <c r="D26" i="118" s="1"/>
  <c r="C43" i="118"/>
  <c r="D43" i="118" s="1"/>
  <c r="C20" i="118"/>
  <c r="D20" i="118" s="1"/>
  <c r="C30" i="118"/>
  <c r="D30" i="118" s="1"/>
  <c r="C39" i="118"/>
  <c r="D39" i="118" s="1"/>
  <c r="C16" i="118"/>
  <c r="D16" i="118" s="1"/>
  <c r="C13" i="118"/>
  <c r="D13" i="118" s="1"/>
  <c r="C12" i="118"/>
  <c r="D12" i="118" s="1"/>
  <c r="C24" i="118"/>
  <c r="D24" i="118" s="1"/>
  <c r="C46" i="118"/>
  <c r="D46" i="118" s="1"/>
  <c r="G46" i="118" s="1"/>
  <c r="C17" i="118"/>
  <c r="D17" i="118" s="1"/>
  <c r="C32" i="118"/>
  <c r="D32" i="118" s="1"/>
  <c r="C18" i="118"/>
  <c r="D18" i="118" s="1"/>
  <c r="G18" i="118" s="1"/>
  <c r="C28" i="118"/>
  <c r="D28" i="118" s="1"/>
  <c r="C42" i="118"/>
  <c r="D42" i="118" s="1"/>
  <c r="C33" i="118"/>
  <c r="D33" i="118" s="1"/>
  <c r="C40" i="118"/>
  <c r="D40" i="118" s="1"/>
  <c r="C11" i="118"/>
  <c r="D11" i="118" s="1"/>
  <c r="C36" i="118"/>
  <c r="D36" i="118" s="1"/>
  <c r="D4" i="118"/>
  <c r="I15" i="29"/>
  <c r="C1" i="29" s="1"/>
  <c r="I4" i="118" l="1"/>
  <c r="G4" i="118"/>
  <c r="G5" i="118"/>
  <c r="I5" i="118"/>
  <c r="I13" i="118"/>
  <c r="I14" i="118"/>
  <c r="I37" i="118"/>
  <c r="I25" i="118"/>
  <c r="G33" i="118"/>
  <c r="I33" i="118"/>
  <c r="G6" i="118"/>
  <c r="G42" i="118"/>
  <c r="I42" i="118"/>
  <c r="G31" i="118"/>
  <c r="I31" i="118"/>
  <c r="G28" i="118"/>
  <c r="I28" i="118"/>
  <c r="G16" i="118"/>
  <c r="I16" i="118"/>
  <c r="G22" i="118"/>
  <c r="I22" i="118"/>
  <c r="G44" i="118"/>
  <c r="I44" i="118"/>
  <c r="I18" i="118"/>
  <c r="G39" i="118"/>
  <c r="I39" i="118"/>
  <c r="G38" i="118"/>
  <c r="I38" i="118"/>
  <c r="G21" i="118"/>
  <c r="I21" i="118"/>
  <c r="G19" i="118"/>
  <c r="I19" i="118"/>
  <c r="G32" i="118"/>
  <c r="I32" i="118"/>
  <c r="G30" i="118"/>
  <c r="I30" i="118"/>
  <c r="G45" i="118"/>
  <c r="I45" i="118"/>
  <c r="G27" i="118"/>
  <c r="I27" i="118"/>
  <c r="G9" i="118"/>
  <c r="I9" i="118"/>
  <c r="G12" i="118"/>
  <c r="I12" i="118"/>
  <c r="G36" i="118"/>
  <c r="I36" i="118"/>
  <c r="G17" i="118"/>
  <c r="I17" i="118"/>
  <c r="G20" i="118"/>
  <c r="I20" i="118"/>
  <c r="I35" i="118"/>
  <c r="G10" i="118"/>
  <c r="I10" i="118"/>
  <c r="G23" i="118"/>
  <c r="I23" i="118"/>
  <c r="G11" i="118"/>
  <c r="I11" i="118"/>
  <c r="I46" i="118"/>
  <c r="G43" i="118"/>
  <c r="I43" i="118"/>
  <c r="G41" i="118"/>
  <c r="I41" i="118"/>
  <c r="G34" i="118"/>
  <c r="I34" i="118"/>
  <c r="G7" i="118"/>
  <c r="I7" i="118"/>
  <c r="G8" i="118"/>
  <c r="I8" i="118"/>
  <c r="G40" i="118"/>
  <c r="I40" i="118"/>
  <c r="G24" i="118"/>
  <c r="I24" i="118"/>
  <c r="G26" i="118"/>
  <c r="I26" i="118"/>
  <c r="G29" i="118"/>
  <c r="I29" i="118"/>
  <c r="G15" i="118"/>
  <c r="I15" i="118"/>
  <c r="G13" i="118"/>
  <c r="G37" i="118"/>
  <c r="G14" i="118"/>
  <c r="G25" i="118"/>
  <c r="I49" i="118" l="1"/>
  <c r="G49" i="118"/>
  <c r="I48" i="118"/>
  <c r="G48" i="118"/>
  <c r="J34" i="118"/>
  <c r="K34" i="118" s="1"/>
  <c r="J25" i="118" l="1"/>
  <c r="K25" i="118" s="1"/>
  <c r="J14" i="118"/>
  <c r="K14" i="118" s="1"/>
  <c r="J37" i="118"/>
  <c r="K37" i="118" s="1"/>
  <c r="J13" i="118"/>
  <c r="K13" i="118" s="1"/>
  <c r="J46" i="118"/>
  <c r="K46" i="118" s="1"/>
  <c r="J35" i="118"/>
  <c r="K35" i="118" s="1"/>
  <c r="J36" i="118"/>
  <c r="K36" i="118" s="1"/>
  <c r="J43" i="118"/>
  <c r="K43" i="118" s="1"/>
  <c r="J32" i="118"/>
  <c r="K32" i="118" s="1"/>
  <c r="J29" i="118"/>
  <c r="K29" i="118" s="1"/>
  <c r="J42" i="118"/>
  <c r="K42" i="118" s="1"/>
  <c r="J45" i="118"/>
  <c r="K45" i="118" s="1"/>
  <c r="J30" i="118"/>
  <c r="K30" i="118" s="1"/>
  <c r="J31" i="118"/>
  <c r="K31" i="118" s="1"/>
  <c r="J26" i="118"/>
  <c r="K26" i="118" s="1"/>
  <c r="J44" i="118"/>
  <c r="K44" i="118" s="1"/>
  <c r="J28" i="118" l="1"/>
  <c r="K28" i="118" s="1"/>
  <c r="J40" i="118"/>
  <c r="K40" i="118" s="1"/>
  <c r="J39" i="118"/>
  <c r="K39" i="118" s="1"/>
  <c r="J33" i="118"/>
  <c r="K33" i="118" s="1"/>
  <c r="J19" i="118"/>
  <c r="K19" i="118" s="1"/>
  <c r="J27" i="118"/>
  <c r="K27" i="118" s="1"/>
  <c r="J38" i="118"/>
  <c r="K38" i="118" s="1"/>
  <c r="J12" i="118"/>
  <c r="K12" i="118" s="1"/>
  <c r="J22" i="118"/>
  <c r="K22" i="118" s="1"/>
  <c r="J21" i="118"/>
  <c r="K21" i="118" s="1"/>
  <c r="J10" i="118"/>
  <c r="K10" i="118" s="1"/>
  <c r="J41" i="118" l="1"/>
  <c r="K41" i="118" s="1"/>
  <c r="J8" i="118"/>
  <c r="K8" i="118" s="1"/>
  <c r="J24" i="118"/>
  <c r="K24" i="118" s="1"/>
  <c r="J7" i="118"/>
  <c r="K7" i="118" s="1"/>
  <c r="J11" i="118"/>
  <c r="K11" i="118" s="1"/>
  <c r="J17" i="118"/>
  <c r="K17" i="118" s="1"/>
  <c r="J20" i="118"/>
  <c r="K20" i="118" s="1"/>
  <c r="J15" i="118"/>
  <c r="K15" i="118" s="1"/>
  <c r="J23" i="118"/>
  <c r="K23" i="118" s="1"/>
  <c r="J16" i="118"/>
  <c r="K16" i="118" s="1"/>
  <c r="J6" i="118"/>
  <c r="K6" i="118" s="1"/>
  <c r="J9" i="118"/>
  <c r="K9" i="118" s="1"/>
  <c r="J18" i="118"/>
  <c r="K18" i="118" s="1"/>
  <c r="J5" i="118" l="1"/>
  <c r="K5" i="118" s="1"/>
  <c r="J4" i="118"/>
  <c r="K4" i="118" s="1"/>
  <c r="K49" i="118" l="1"/>
  <c r="K48" i="118"/>
</calcChain>
</file>

<file path=xl/comments1.xml><?xml version="1.0" encoding="utf-8"?>
<comments xmlns="http://schemas.openxmlformats.org/spreadsheetml/2006/main">
  <authors>
    <author>Bohan, Dane</author>
  </authors>
  <commentList>
    <comment ref="Q1" authorId="0" shapeId="0">
      <text>
        <r>
          <rPr>
            <b/>
            <sz val="9"/>
            <color indexed="81"/>
            <rFont val="Tahoma"/>
            <family val="2"/>
          </rPr>
          <t>AER</t>
        </r>
        <r>
          <rPr>
            <sz val="9"/>
            <color indexed="81"/>
            <rFont val="Tahoma"/>
            <family val="2"/>
          </rPr>
          <t xml:space="preserve">
This table has not been updated by the AER, our draft decision overtime rates are in 'AER labour rates'</t>
        </r>
      </text>
    </comment>
    <comment ref="D3" authorId="0" shapeId="0">
      <text>
        <r>
          <rPr>
            <b/>
            <sz val="9"/>
            <color indexed="81"/>
            <rFont val="Tahoma"/>
            <family val="2"/>
          </rPr>
          <t>AER:</t>
        </r>
        <r>
          <rPr>
            <sz val="9"/>
            <color indexed="81"/>
            <rFont val="Tahoma"/>
            <family val="2"/>
          </rPr>
          <t xml:space="preserve">
substitution of AER's draft decision labour rates </t>
        </r>
      </text>
    </comment>
  </commentList>
</comments>
</file>

<file path=xl/comments2.xml><?xml version="1.0" encoding="utf-8"?>
<comments xmlns="http://schemas.openxmlformats.org/spreadsheetml/2006/main">
  <authors>
    <author>Bohan, Dane</author>
  </authors>
  <commentList>
    <comment ref="A20" authorId="0" shapeId="0">
      <text>
        <r>
          <rPr>
            <b/>
            <sz val="9"/>
            <color indexed="81"/>
            <rFont val="Tahoma"/>
            <family val="2"/>
          </rPr>
          <t>AER</t>
        </r>
        <r>
          <rPr>
            <sz val="9"/>
            <color indexed="81"/>
            <rFont val="Tahoma"/>
            <family val="2"/>
          </rPr>
          <t xml:space="preserve">
Removal of administration time</t>
        </r>
      </text>
    </comment>
  </commentList>
</comments>
</file>

<file path=xl/comments3.xml><?xml version="1.0" encoding="utf-8"?>
<comments xmlns="http://schemas.openxmlformats.org/spreadsheetml/2006/main">
  <authors>
    <author>Bohan, Dane</author>
  </authors>
  <commentList>
    <comment ref="A20" authorId="0" shapeId="0">
      <text>
        <r>
          <rPr>
            <b/>
            <sz val="9"/>
            <color indexed="81"/>
            <rFont val="Tahoma"/>
            <family val="2"/>
          </rPr>
          <t xml:space="preserve">AER
</t>
        </r>
        <r>
          <rPr>
            <sz val="9"/>
            <color indexed="81"/>
            <rFont val="Tahoma"/>
            <family val="2"/>
          </rPr>
          <t>Removal of administration time</t>
        </r>
      </text>
    </comment>
  </commentList>
</comments>
</file>

<file path=xl/comments4.xml><?xml version="1.0" encoding="utf-8"?>
<comments xmlns="http://schemas.openxmlformats.org/spreadsheetml/2006/main">
  <authors>
    <author>Bohan, Dane</author>
  </authors>
  <commentList>
    <comment ref="A20" authorId="0" shapeId="0">
      <text>
        <r>
          <rPr>
            <b/>
            <sz val="9"/>
            <color indexed="81"/>
            <rFont val="Tahoma"/>
            <family val="2"/>
          </rPr>
          <t xml:space="preserve">AER
</t>
        </r>
        <r>
          <rPr>
            <sz val="9"/>
            <color indexed="81"/>
            <rFont val="Tahoma"/>
            <family val="2"/>
          </rPr>
          <t xml:space="preserve">Removal of administration time
</t>
        </r>
      </text>
    </comment>
  </commentList>
</comments>
</file>

<file path=xl/comments5.xml><?xml version="1.0" encoding="utf-8"?>
<comments xmlns="http://schemas.openxmlformats.org/spreadsheetml/2006/main">
  <authors>
    <author>Bohan, Dane</author>
  </authors>
  <commentList>
    <comment ref="A20" authorId="0" shapeId="0">
      <text>
        <r>
          <rPr>
            <b/>
            <sz val="9"/>
            <color indexed="81"/>
            <rFont val="Tahoma"/>
            <family val="2"/>
          </rPr>
          <t xml:space="preserve">AER
</t>
        </r>
        <r>
          <rPr>
            <sz val="9"/>
            <color indexed="81"/>
            <rFont val="Tahoma"/>
            <family val="2"/>
          </rPr>
          <t xml:space="preserve">Removal of administration time 
</t>
        </r>
      </text>
    </comment>
  </commentList>
</comments>
</file>

<file path=xl/sharedStrings.xml><?xml version="1.0" encoding="utf-8"?>
<sst xmlns="http://schemas.openxmlformats.org/spreadsheetml/2006/main" count="76472" uniqueCount="20733">
  <si>
    <t>Description</t>
  </si>
  <si>
    <t>Cost</t>
  </si>
  <si>
    <t>BW7121</t>
  </si>
  <si>
    <t>CB3052</t>
  </si>
  <si>
    <t>CS3460</t>
  </si>
  <si>
    <t>DC1122</t>
  </si>
  <si>
    <t>DC1156</t>
  </si>
  <si>
    <t>DF1576</t>
  </si>
  <si>
    <t>DH1124</t>
  </si>
  <si>
    <t>DH1130</t>
  </si>
  <si>
    <t>DH1395</t>
  </si>
  <si>
    <t>ER6148</t>
  </si>
  <si>
    <t>RA5117</t>
  </si>
  <si>
    <t>RK4010</t>
  </si>
  <si>
    <t>DH4810</t>
  </si>
  <si>
    <t>YA1870</t>
  </si>
  <si>
    <t>Material 
Item No</t>
  </si>
  <si>
    <t>EB2520</t>
  </si>
  <si>
    <t>RA5121</t>
  </si>
  <si>
    <t>EB2902</t>
  </si>
  <si>
    <t>RA5271</t>
  </si>
  <si>
    <t>YS2840</t>
  </si>
  <si>
    <t>YU6527</t>
  </si>
  <si>
    <t>YH8400</t>
  </si>
  <si>
    <t>YH2600</t>
  </si>
  <si>
    <t>YA4928</t>
  </si>
  <si>
    <t>YS1800</t>
  </si>
  <si>
    <t>YP0300</t>
  </si>
  <si>
    <t>YA1872</t>
  </si>
  <si>
    <t>EM1425</t>
  </si>
  <si>
    <t>EM3205</t>
  </si>
  <si>
    <t>WA5000</t>
  </si>
  <si>
    <t>WB0905</t>
  </si>
  <si>
    <t>WB0915</t>
  </si>
  <si>
    <t>CB3054</t>
  </si>
  <si>
    <t>DC1158</t>
  </si>
  <si>
    <t>DF1614</t>
  </si>
  <si>
    <t>DH3524</t>
  </si>
  <si>
    <t>RA4802</t>
  </si>
  <si>
    <t>NB2215</t>
  </si>
  <si>
    <t>CD7020</t>
  </si>
  <si>
    <t>CD7022</t>
  </si>
  <si>
    <t>DL2622</t>
  </si>
  <si>
    <t>DH3432</t>
  </si>
  <si>
    <t>DH3530</t>
  </si>
  <si>
    <t>RA4822</t>
  </si>
  <si>
    <t>RN2603</t>
  </si>
  <si>
    <t>BW7107</t>
  </si>
  <si>
    <t>RA4812</t>
  </si>
  <si>
    <t>DF1615</t>
  </si>
  <si>
    <t>DH1121</t>
  </si>
  <si>
    <t>BW2310</t>
  </si>
  <si>
    <t>DF2333</t>
  </si>
  <si>
    <t>DF2335</t>
  </si>
  <si>
    <t>DF5129</t>
  </si>
  <si>
    <t>DF6117</t>
  </si>
  <si>
    <t>DK1025</t>
  </si>
  <si>
    <t>EK7184</t>
  </si>
  <si>
    <t>EK7185</t>
  </si>
  <si>
    <t>EK7187</t>
  </si>
  <si>
    <t>EK7190</t>
  </si>
  <si>
    <t>ER5563</t>
  </si>
  <si>
    <t>ER5662</t>
  </si>
  <si>
    <t>ER5664</t>
  </si>
  <si>
    <t>NC4970</t>
  </si>
  <si>
    <t>RA5500</t>
  </si>
  <si>
    <t>RA5501</t>
  </si>
  <si>
    <t>RA5507</t>
  </si>
  <si>
    <t>WD3061</t>
  </si>
  <si>
    <t>WD3063</t>
  </si>
  <si>
    <t>XX1198</t>
  </si>
  <si>
    <t>CA1034</t>
  </si>
  <si>
    <t>DC1048</t>
  </si>
  <si>
    <t>DF5139</t>
  </si>
  <si>
    <t>DH3762</t>
  </si>
  <si>
    <t>DH4704</t>
  </si>
  <si>
    <t>ZA1604</t>
  </si>
  <si>
    <t>ZA4011</t>
  </si>
  <si>
    <t>ZR1601</t>
  </si>
  <si>
    <t>CA5019</t>
  </si>
  <si>
    <t>DC1381</t>
  </si>
  <si>
    <t>DC6406</t>
  </si>
  <si>
    <t>DH3114</t>
  </si>
  <si>
    <t>ZR1300</t>
  </si>
  <si>
    <t>DC6112</t>
  </si>
  <si>
    <t>DC6115</t>
  </si>
  <si>
    <t>RA4862</t>
  </si>
  <si>
    <t>SERVICE ASSY,200A,4 WIRE,4M,FSD,NO.15</t>
  </si>
  <si>
    <t>RN2580</t>
  </si>
  <si>
    <t>DF1566</t>
  </si>
  <si>
    <t>CONNECTOR,INSUL PIERCING LV BARE ALUM</t>
  </si>
  <si>
    <t>CB3053</t>
  </si>
  <si>
    <t>CB1000</t>
  </si>
  <si>
    <t>DC1480</t>
  </si>
  <si>
    <t>DF1562</t>
  </si>
  <si>
    <t>CLAMP,INSUL PIERCING,ABC,35-95,35-95MM2</t>
  </si>
  <si>
    <t>DF5140</t>
  </si>
  <si>
    <t>LUG,1 HOLE PALM,D1,M20,AL,25MM STEM</t>
  </si>
  <si>
    <t>JA2106</t>
  </si>
  <si>
    <t>CB1005</t>
  </si>
  <si>
    <t>DC1482</t>
  </si>
  <si>
    <t>FUSE BOX,PLASTIC,NO.18 MK2,3 PHASE,80 A</t>
  </si>
  <si>
    <t>RA5754</t>
  </si>
  <si>
    <t>JUNCTION BOX,4 WAY,POLE,'FLOWLINE''C'</t>
  </si>
  <si>
    <t>RA5526</t>
  </si>
  <si>
    <t>EXTENSION,SERVICE PIT,300X225MM,CONCRETE</t>
  </si>
  <si>
    <t>RA5497</t>
  </si>
  <si>
    <t>BRACKET,LV SERVICE PIT LID &amp; EXTENSION</t>
  </si>
  <si>
    <t>RA5481</t>
  </si>
  <si>
    <t>STUD CONNECTOR,ACTIVE/NEUTRAL,35MM2,PIT</t>
  </si>
  <si>
    <t>RA5340</t>
  </si>
  <si>
    <t>Rate</t>
  </si>
  <si>
    <t>unit cost</t>
  </si>
  <si>
    <t>business unit</t>
  </si>
  <si>
    <t>id</t>
  </si>
  <si>
    <t>NW</t>
  </si>
  <si>
    <t>BU</t>
  </si>
  <si>
    <t>total OH</t>
  </si>
  <si>
    <t>ID</t>
  </si>
  <si>
    <t>cost</t>
  </si>
  <si>
    <t>OH rate</t>
  </si>
  <si>
    <t>cost including o/h</t>
  </si>
  <si>
    <t>Fee Code</t>
  </si>
  <si>
    <t>SAPN
Service Type</t>
  </si>
  <si>
    <t>AER
Main
Service Group</t>
  </si>
  <si>
    <t>AER
Sub
Service Group</t>
  </si>
  <si>
    <t>BCS141</t>
  </si>
  <si>
    <t>BCS145</t>
  </si>
  <si>
    <t>Temp supply - Existing pit/pillar (diagram 2)</t>
  </si>
  <si>
    <t>BCS106</t>
  </si>
  <si>
    <t>BCS109</t>
  </si>
  <si>
    <t>Multiphase upgrade - O/under or O/head (diagram 1 or 3)</t>
  </si>
  <si>
    <t>BCS110</t>
  </si>
  <si>
    <t>Multiphase upgrade - existing pit/pillar (diagram 2)</t>
  </si>
  <si>
    <t>BCS111</t>
  </si>
  <si>
    <t xml:space="preserve">Additional service from existing asset - O/under or pit/pillar (diagram 1 or 2) </t>
  </si>
  <si>
    <t>NDS301</t>
  </si>
  <si>
    <t>NDS302</t>
  </si>
  <si>
    <t>NDS330</t>
  </si>
  <si>
    <t>NDS430</t>
  </si>
  <si>
    <t>NDS431</t>
  </si>
  <si>
    <t>bottom-up cost available?</t>
  </si>
  <si>
    <t>bottom-up cost</t>
  </si>
  <si>
    <t>Total</t>
  </si>
  <si>
    <t>Business Unit</t>
  </si>
  <si>
    <t>Labour Table</t>
  </si>
  <si>
    <t>Code</t>
  </si>
  <si>
    <t>materials cost</t>
  </si>
  <si>
    <t>labour cost</t>
  </si>
  <si>
    <t>worksheet</t>
  </si>
  <si>
    <t>status</t>
  </si>
  <si>
    <t>message</t>
  </si>
  <si>
    <t>service inputs</t>
  </si>
  <si>
    <t>incorrect materials code</t>
  </si>
  <si>
    <t>incorrect labour cost centre</t>
  </si>
  <si>
    <t>range name</t>
  </si>
  <si>
    <t>error1</t>
  </si>
  <si>
    <t>error2</t>
  </si>
  <si>
    <t>code error</t>
  </si>
  <si>
    <t>Overhead</t>
  </si>
  <si>
    <t>global margin</t>
  </si>
  <si>
    <t>error somewhere on sheet</t>
  </si>
  <si>
    <t>error 3</t>
  </si>
  <si>
    <t>error on service sheet?</t>
  </si>
  <si>
    <t>check total</t>
  </si>
  <si>
    <t>Contractor Code</t>
  </si>
  <si>
    <t>c001</t>
  </si>
  <si>
    <t>c002</t>
  </si>
  <si>
    <t>c003</t>
  </si>
  <si>
    <t>c004</t>
  </si>
  <si>
    <t>memo</t>
  </si>
  <si>
    <t>Contractor Table</t>
  </si>
  <si>
    <t>incorrect contractor code</t>
  </si>
  <si>
    <t>error: contractor code does not exist</t>
  </si>
  <si>
    <t>error4</t>
  </si>
  <si>
    <t>errors on sheet</t>
  </si>
  <si>
    <t>Materials Table</t>
  </si>
  <si>
    <t>Memo</t>
  </si>
  <si>
    <t>error: labour code does not exist</t>
  </si>
  <si>
    <t>incorrect business unit code</t>
  </si>
  <si>
    <t>error5</t>
  </si>
  <si>
    <t>Contractor Cost</t>
  </si>
  <si>
    <t>error6</t>
  </si>
  <si>
    <t>services table</t>
  </si>
  <si>
    <t>no historic volumes entered</t>
  </si>
  <si>
    <t>error: no history</t>
  </si>
  <si>
    <t>Preferred Method</t>
  </si>
  <si>
    <t>list of methods for price setting</t>
  </si>
  <si>
    <t>tariff</t>
  </si>
  <si>
    <t>SERVICE DESCRIPTIONS</t>
  </si>
  <si>
    <t>error messages table</t>
  </si>
  <si>
    <t>unused</t>
  </si>
  <si>
    <t>Network Management Table</t>
  </si>
  <si>
    <t>Vehicles Table</t>
  </si>
  <si>
    <t>Quantity</t>
  </si>
  <si>
    <t>2017 Rates</t>
  </si>
  <si>
    <t>ActTyp</t>
  </si>
  <si>
    <t xml:space="preserve">Cost ctr short text </t>
  </si>
  <si>
    <t xml:space="preserve">4 x 2 Commer &lt;3.5t  </t>
  </si>
  <si>
    <t xml:space="preserve">4X2C  </t>
  </si>
  <si>
    <t>Supply Chain Mngment</t>
  </si>
  <si>
    <t>Logistics Redeployee</t>
  </si>
  <si>
    <t>Materials Supply Mgt</t>
  </si>
  <si>
    <t xml:space="preserve">Fleet Workshop      </t>
  </si>
  <si>
    <t xml:space="preserve">Inventory Planning  </t>
  </si>
  <si>
    <t xml:space="preserve">Pole Construction   </t>
  </si>
  <si>
    <t xml:space="preserve">Mechanised Poles    </t>
  </si>
  <si>
    <t>Warehouse&amp;Distributi</t>
  </si>
  <si>
    <t xml:space="preserve">RegionalLogFldOps   </t>
  </si>
  <si>
    <t xml:space="preserve">MetroLogFldOps      </t>
  </si>
  <si>
    <t xml:space="preserve">Metro North Mgr     </t>
  </si>
  <si>
    <t xml:space="preserve">Works Planners      </t>
  </si>
  <si>
    <t xml:space="preserve">OS Elizabeth        </t>
  </si>
  <si>
    <t>OS Eliz ProjDONOTUSE</t>
  </si>
  <si>
    <t xml:space="preserve">Ops Supv CBD Proj   </t>
  </si>
  <si>
    <t xml:space="preserve">OS St Marys         </t>
  </si>
  <si>
    <t xml:space="preserve">OS Cust Con North   </t>
  </si>
  <si>
    <t xml:space="preserve">OS Cust Con South   </t>
  </si>
  <si>
    <t xml:space="preserve">PTS - BSC Reporting </t>
  </si>
  <si>
    <t xml:space="preserve">Schedulers          </t>
  </si>
  <si>
    <t>Business Improvement</t>
  </si>
  <si>
    <t>Substation Estimator</t>
  </si>
  <si>
    <t xml:space="preserve">Apprentice CC Sth   </t>
  </si>
  <si>
    <t xml:space="preserve">Apprentice CC Nth   </t>
  </si>
  <si>
    <t xml:space="preserve">Powerline Design    </t>
  </si>
  <si>
    <t xml:space="preserve">FS Business Perf    </t>
  </si>
  <si>
    <t xml:space="preserve">OS Wingfield        </t>
  </si>
  <si>
    <t xml:space="preserve">TSW Wingfield       </t>
  </si>
  <si>
    <t>Apprentice Wingfield</t>
  </si>
  <si>
    <t xml:space="preserve">W/S - Select Labour </t>
  </si>
  <si>
    <t>Workshops Management</t>
  </si>
  <si>
    <t xml:space="preserve">Workshop Support    </t>
  </si>
  <si>
    <t>Distribution T/frmrs</t>
  </si>
  <si>
    <t>Pad T/fmrs &amp; Swtchge</t>
  </si>
  <si>
    <t xml:space="preserve">Sub Transformers    </t>
  </si>
  <si>
    <t xml:space="preserve">Manufact &amp; Fabricat </t>
  </si>
  <si>
    <t xml:space="preserve">Recl &amp; HV Fuses     </t>
  </si>
  <si>
    <t xml:space="preserve">Mtce &amp; Oil Reclamat </t>
  </si>
  <si>
    <t>Cnsmbl-Manu'Trnsfrmr</t>
  </si>
  <si>
    <t xml:space="preserve">Secondary Design    </t>
  </si>
  <si>
    <t xml:space="preserve">Engineering         </t>
  </si>
  <si>
    <t xml:space="preserve">Primary Design      </t>
  </si>
  <si>
    <t xml:space="preserve">Powerline Tech Serv </t>
  </si>
  <si>
    <t xml:space="preserve">Quality Of Supply   </t>
  </si>
  <si>
    <t xml:space="preserve">Protection          </t>
  </si>
  <si>
    <t>Engineering Delivery</t>
  </si>
  <si>
    <t xml:space="preserve">General - Batteries </t>
  </si>
  <si>
    <t xml:space="preserve">Field SCADA         </t>
  </si>
  <si>
    <t xml:space="preserve">SCADA Technical     </t>
  </si>
  <si>
    <t>Engineering Officers</t>
  </si>
  <si>
    <t xml:space="preserve">Recloser Workshop   </t>
  </si>
  <si>
    <t>Design Services Mgnt</t>
  </si>
  <si>
    <t xml:space="preserve">Do Not Use          </t>
  </si>
  <si>
    <t xml:space="preserve">Work Practices      </t>
  </si>
  <si>
    <t xml:space="preserve">CSO - Vic Harb/KI   </t>
  </si>
  <si>
    <t xml:space="preserve">CSO-Kadina          </t>
  </si>
  <si>
    <t xml:space="preserve">CSO-Pt Augusta      </t>
  </si>
  <si>
    <t xml:space="preserve">CSO-Mt Barker       </t>
  </si>
  <si>
    <t xml:space="preserve">CSO-Naracoorte      </t>
  </si>
  <si>
    <t xml:space="preserve">CSO-Nuriootpa       </t>
  </si>
  <si>
    <t xml:space="preserve">FS Ops Support      </t>
  </si>
  <si>
    <t>Powerline Estimating</t>
  </si>
  <si>
    <t xml:space="preserve">Field Services GM   </t>
  </si>
  <si>
    <t xml:space="preserve">Dispatch Officers   </t>
  </si>
  <si>
    <t xml:space="preserve">Contract Services   </t>
  </si>
  <si>
    <t xml:space="preserve">DO NOT USE          </t>
  </si>
  <si>
    <t xml:space="preserve">WCSR Manager        </t>
  </si>
  <si>
    <t xml:space="preserve">Admin Metro North   </t>
  </si>
  <si>
    <t>TSW Eliz ProjDONOTUS</t>
  </si>
  <si>
    <t xml:space="preserve">TSW Elizabeth       </t>
  </si>
  <si>
    <t>Apprentices-ElizProj</t>
  </si>
  <si>
    <t xml:space="preserve">TSW Cust Conn North </t>
  </si>
  <si>
    <t>TSW Sub Mt Ancillary</t>
  </si>
  <si>
    <t>Apprentice-SubMtcAnc</t>
  </si>
  <si>
    <t xml:space="preserve">TSW CBD Projects    </t>
  </si>
  <si>
    <t>Apprentices CBD Proj</t>
  </si>
  <si>
    <t xml:space="preserve">Apprentices Eliz    </t>
  </si>
  <si>
    <t xml:space="preserve">Admin-Country South </t>
  </si>
  <si>
    <t xml:space="preserve">TSW Mt Barker       </t>
  </si>
  <si>
    <t xml:space="preserve">TSW Murray Bridge   </t>
  </si>
  <si>
    <t xml:space="preserve">TSW -Gumeracha      </t>
  </si>
  <si>
    <t xml:space="preserve">Not In Use 2003     </t>
  </si>
  <si>
    <t>Apprentices Mt Barke</t>
  </si>
  <si>
    <t xml:space="preserve">TSW St Marys        </t>
  </si>
  <si>
    <t xml:space="preserve">TSW Cust Conn South </t>
  </si>
  <si>
    <t>Apprentices-St Marys</t>
  </si>
  <si>
    <t xml:space="preserve">TSW CBD SR          </t>
  </si>
  <si>
    <t xml:space="preserve">Apprentices CBD SR  </t>
  </si>
  <si>
    <t>TSW P/Line-Victor Ha</t>
  </si>
  <si>
    <t xml:space="preserve">TSW-Kangaroo Island </t>
  </si>
  <si>
    <t>Apprentices-KI-VicHa</t>
  </si>
  <si>
    <t xml:space="preserve">Group Admin Sub     </t>
  </si>
  <si>
    <t xml:space="preserve">TSW Sub Const       </t>
  </si>
  <si>
    <t xml:space="preserve">TSW Substation Mtce </t>
  </si>
  <si>
    <t xml:space="preserve">TSW Apprentices Sub </t>
  </si>
  <si>
    <t xml:space="preserve">Transmiss Construct </t>
  </si>
  <si>
    <t xml:space="preserve">Delivery of Work    </t>
  </si>
  <si>
    <t xml:space="preserve">Programming of Work </t>
  </si>
  <si>
    <t xml:space="preserve">TSW Lower Eyre Pen  </t>
  </si>
  <si>
    <t>TSW Upper Eyre Penin</t>
  </si>
  <si>
    <t xml:space="preserve">Apprentices-EyrePen </t>
  </si>
  <si>
    <t xml:space="preserve">Admin-CON           </t>
  </si>
  <si>
    <t>TSW Power Lin-Pt Aug</t>
  </si>
  <si>
    <t>Apprentices-PtAugust</t>
  </si>
  <si>
    <t xml:space="preserve">Admin-Clare         </t>
  </si>
  <si>
    <t xml:space="preserve">TSW Clare/Nur       </t>
  </si>
  <si>
    <t xml:space="preserve">TSW Yorke Peninsula </t>
  </si>
  <si>
    <t xml:space="preserve">Apprentices-Clare   </t>
  </si>
  <si>
    <t>Apprentices-YorkePen</t>
  </si>
  <si>
    <t xml:space="preserve">Admin-Barmera       </t>
  </si>
  <si>
    <t xml:space="preserve">TSW Power Line-Barm </t>
  </si>
  <si>
    <t xml:space="preserve">Admin-Mt Gambier    </t>
  </si>
  <si>
    <t>TSW Lower South East</t>
  </si>
  <si>
    <t>TSW Upper South East</t>
  </si>
  <si>
    <t xml:space="preserve">Apprentices-LowerSE </t>
  </si>
  <si>
    <t xml:space="preserve">Apprentices-UpperSE </t>
  </si>
  <si>
    <t xml:space="preserve">TSW  Interstate     </t>
  </si>
  <si>
    <t>Apprentices - MB &amp; G</t>
  </si>
  <si>
    <t>Apprentices - Barmer</t>
  </si>
  <si>
    <t>Apprentice Marleston</t>
  </si>
  <si>
    <t xml:space="preserve">Grp Admin Metro Sth </t>
  </si>
  <si>
    <t xml:space="preserve">TSW - Marleston     </t>
  </si>
  <si>
    <t xml:space="preserve">TSW Morphett Vale   </t>
  </si>
  <si>
    <t xml:space="preserve">TSW Holden Hill     </t>
  </si>
  <si>
    <t xml:space="preserve">Asset Locators      </t>
  </si>
  <si>
    <t xml:space="preserve">Apprentices MorphV  </t>
  </si>
  <si>
    <t xml:space="preserve">High Load FS        </t>
  </si>
  <si>
    <t xml:space="preserve">Mgr Switch Safe     </t>
  </si>
  <si>
    <t xml:space="preserve">TSW - CRO South     </t>
  </si>
  <si>
    <t xml:space="preserve">TSW - CRO North     </t>
  </si>
  <si>
    <t xml:space="preserve">Country Ops Nth Mgr </t>
  </si>
  <si>
    <t xml:space="preserve">Ops Su Port Augusta </t>
  </si>
  <si>
    <t>Cont Supv -Clare/Nur</t>
  </si>
  <si>
    <t xml:space="preserve">Ops Supv -Yorke Pen </t>
  </si>
  <si>
    <t xml:space="preserve">Ops Supv Eyre Pen   </t>
  </si>
  <si>
    <t xml:space="preserve">Country Ops Sth Mgr </t>
  </si>
  <si>
    <t xml:space="preserve">Ops Supv KI-VH      </t>
  </si>
  <si>
    <t xml:space="preserve">Ops Supv Mt Barker  </t>
  </si>
  <si>
    <t xml:space="preserve">Ops Supv MB/Gum     </t>
  </si>
  <si>
    <t xml:space="preserve">Ops Supv Barmera    </t>
  </si>
  <si>
    <t xml:space="preserve">Ops Supv Lower SE   </t>
  </si>
  <si>
    <t xml:space="preserve">Ops Supv Upper SE   </t>
  </si>
  <si>
    <t xml:space="preserve">Metro South Mgr     </t>
  </si>
  <si>
    <t xml:space="preserve">OS Holden Hill      </t>
  </si>
  <si>
    <t xml:space="preserve">Apprent Holden Hill </t>
  </si>
  <si>
    <t xml:space="preserve">Ops Supr Marleston  </t>
  </si>
  <si>
    <t xml:space="preserve">OS Morphett Vale    </t>
  </si>
  <si>
    <t>Ops Supv - SubMtcAnc</t>
  </si>
  <si>
    <t xml:space="preserve">Central Mgr         </t>
  </si>
  <si>
    <t xml:space="preserve">OS CBD SR           </t>
  </si>
  <si>
    <t xml:space="preserve">Ops Supv Sub Mtce   </t>
  </si>
  <si>
    <t xml:space="preserve">Ops Supv Sub Const  </t>
  </si>
  <si>
    <t xml:space="preserve">Field Officers      </t>
  </si>
  <si>
    <t xml:space="preserve">OS Transm Construct </t>
  </si>
  <si>
    <t xml:space="preserve">Project Management  </t>
  </si>
  <si>
    <t xml:space="preserve">PM Support          </t>
  </si>
  <si>
    <t>Mgr Proj &amp; Construct</t>
  </si>
  <si>
    <t xml:space="preserve">Property Management </t>
  </si>
  <si>
    <t xml:space="preserve">Grounds Team        </t>
  </si>
  <si>
    <t>High Voltage Testing</t>
  </si>
  <si>
    <t xml:space="preserve">Switching Group     </t>
  </si>
  <si>
    <t xml:space="preserve">Sub Maint Manager   </t>
  </si>
  <si>
    <t>Telecomm &amp; Tech Svcs</t>
  </si>
  <si>
    <t xml:space="preserve">Vegetation Ser Mgr  </t>
  </si>
  <si>
    <t>Line Clearance Offic</t>
  </si>
  <si>
    <t xml:space="preserve">Telco Mgt           </t>
  </si>
  <si>
    <t xml:space="preserve">Tel Field           </t>
  </si>
  <si>
    <t xml:space="preserve">Tel Proj Mgt        </t>
  </si>
  <si>
    <t xml:space="preserve">Telco Technical     </t>
  </si>
  <si>
    <t xml:space="preserve">Tel CS Field        </t>
  </si>
  <si>
    <t xml:space="preserve">Mgr Ops Planning    </t>
  </si>
  <si>
    <t xml:space="preserve">Mgr Ops Del-Metro   </t>
  </si>
  <si>
    <t>Mgr Ops Del-Regional</t>
  </si>
  <si>
    <t>Vehicle Cost Clearin</t>
  </si>
  <si>
    <t>Labour Overhead Clrg</t>
  </si>
  <si>
    <t xml:space="preserve">Field Servs. Allocn </t>
  </si>
  <si>
    <t xml:space="preserve">4 x 4 Commer &lt;3.5t  </t>
  </si>
  <si>
    <t xml:space="preserve">4X4C  </t>
  </si>
  <si>
    <t xml:space="preserve">4 x 4 Pass External </t>
  </si>
  <si>
    <t xml:space="preserve">4X4PX </t>
  </si>
  <si>
    <t xml:space="preserve">4 x 4 Passenger     </t>
  </si>
  <si>
    <t xml:space="preserve">4X4P  </t>
  </si>
  <si>
    <t xml:space="preserve">4x2 Commer&lt;3.5t Ext </t>
  </si>
  <si>
    <t xml:space="preserve">4X2CX </t>
  </si>
  <si>
    <t xml:space="preserve">4x4 Commer&lt;3.5t Ext </t>
  </si>
  <si>
    <t xml:space="preserve">4X4CX </t>
  </si>
  <si>
    <t xml:space="preserve">6231-Engineering    </t>
  </si>
  <si>
    <t>PRODEG</t>
  </si>
  <si>
    <t xml:space="preserve">6232-Prim Civil Des </t>
  </si>
  <si>
    <t>PRODCD</t>
  </si>
  <si>
    <t xml:space="preserve">6241-Field SCADA    </t>
  </si>
  <si>
    <t xml:space="preserve">SCADA </t>
  </si>
  <si>
    <t>6242-SCADA Technical</t>
  </si>
  <si>
    <t>SCADAT</t>
  </si>
  <si>
    <t xml:space="preserve">Borers              </t>
  </si>
  <si>
    <t xml:space="preserve">BORE  </t>
  </si>
  <si>
    <t xml:space="preserve">Borers External     </t>
  </si>
  <si>
    <t xml:space="preserve">BOREX </t>
  </si>
  <si>
    <t xml:space="preserve">Cable Joint/Sub Van </t>
  </si>
  <si>
    <t xml:space="preserve">CJVN  </t>
  </si>
  <si>
    <t>CableJoint/SubVanExt</t>
  </si>
  <si>
    <t xml:space="preserve">CJVNX </t>
  </si>
  <si>
    <t xml:space="preserve">Crane &gt;10t          </t>
  </si>
  <si>
    <t xml:space="preserve">CG10  </t>
  </si>
  <si>
    <t xml:space="preserve">Crane &gt;10t External </t>
  </si>
  <si>
    <t xml:space="preserve">CG10X </t>
  </si>
  <si>
    <t xml:space="preserve">Crane,&lt;10t          </t>
  </si>
  <si>
    <t xml:space="preserve">CL10  </t>
  </si>
  <si>
    <t xml:space="preserve">Crane,&lt;10t External </t>
  </si>
  <si>
    <t xml:space="preserve">CL10X </t>
  </si>
  <si>
    <t>Default Vehicle Acti</t>
  </si>
  <si>
    <t xml:space="preserve">DVHA  </t>
  </si>
  <si>
    <t xml:space="preserve">Drilling Rig        </t>
  </si>
  <si>
    <t xml:space="preserve">DRIG  </t>
  </si>
  <si>
    <t xml:space="preserve">Customer Supply Off </t>
  </si>
  <si>
    <t xml:space="preserve">ENG - BSC Reporting </t>
  </si>
  <si>
    <t xml:space="preserve">NOT IN USE          </t>
  </si>
  <si>
    <t>SDES - BSC Reporting</t>
  </si>
  <si>
    <t xml:space="preserve">Admin-Not in Use    </t>
  </si>
  <si>
    <t>Mgr Electrical Servs</t>
  </si>
  <si>
    <t xml:space="preserve">Elec.Serv.Adm       </t>
  </si>
  <si>
    <t xml:space="preserve">EWP 11 M            </t>
  </si>
  <si>
    <t xml:space="preserve">11EW  </t>
  </si>
  <si>
    <t xml:space="preserve">EWP 11 M External   </t>
  </si>
  <si>
    <t xml:space="preserve">11EWX </t>
  </si>
  <si>
    <t xml:space="preserve">EWP 13 &amp; 14 M       </t>
  </si>
  <si>
    <t xml:space="preserve">13EW  </t>
  </si>
  <si>
    <t>EWP 13&amp;14 M External</t>
  </si>
  <si>
    <t xml:space="preserve">13EWX </t>
  </si>
  <si>
    <t xml:space="preserve">EWP 20 to 23 M      </t>
  </si>
  <si>
    <t xml:space="preserve">20EW  </t>
  </si>
  <si>
    <t>EWP 20to23M External</t>
  </si>
  <si>
    <t xml:space="preserve">20EWX </t>
  </si>
  <si>
    <t xml:space="preserve">Generator Large     </t>
  </si>
  <si>
    <t xml:space="preserve">GEN_L </t>
  </si>
  <si>
    <t xml:space="preserve">Mgr Bus Perf        </t>
  </si>
  <si>
    <t xml:space="preserve">POPS LabOH Clearing </t>
  </si>
  <si>
    <t xml:space="preserve">Generator Medium    </t>
  </si>
  <si>
    <t xml:space="preserve">GEN_M </t>
  </si>
  <si>
    <t xml:space="preserve">Generator Small     </t>
  </si>
  <si>
    <t xml:space="preserve">GEN_S </t>
  </si>
  <si>
    <t xml:space="preserve">H_4WD               </t>
  </si>
  <si>
    <t xml:space="preserve">H_4WD </t>
  </si>
  <si>
    <t xml:space="preserve">H_4X4C              </t>
  </si>
  <si>
    <t>H_4X4C</t>
  </si>
  <si>
    <t xml:space="preserve">H_4X4P              </t>
  </si>
  <si>
    <t>H_4X4P</t>
  </si>
  <si>
    <t xml:space="preserve">H_EWP               </t>
  </si>
  <si>
    <t xml:space="preserve">H_EWP </t>
  </si>
  <si>
    <t xml:space="preserve">H_PSGR              </t>
  </si>
  <si>
    <t>H_PSGR</t>
  </si>
  <si>
    <t xml:space="preserve">H_TLR               </t>
  </si>
  <si>
    <t xml:space="preserve">H_TLR </t>
  </si>
  <si>
    <t xml:space="preserve">H_TRUK              </t>
  </si>
  <si>
    <t>H_TRUK</t>
  </si>
  <si>
    <t xml:space="preserve">H_Ute               </t>
  </si>
  <si>
    <t xml:space="preserve">H_UTE </t>
  </si>
  <si>
    <t xml:space="preserve">H_VAN               </t>
  </si>
  <si>
    <t xml:space="preserve">H_VAN </t>
  </si>
  <si>
    <t xml:space="preserve">H_WGON              </t>
  </si>
  <si>
    <t>H_WGON</t>
  </si>
  <si>
    <t xml:space="preserve">Light Vehicles      </t>
  </si>
  <si>
    <t xml:space="preserve">LITE  </t>
  </si>
  <si>
    <t xml:space="preserve">Line Trucks         </t>
  </si>
  <si>
    <t xml:space="preserve">LTRK  </t>
  </si>
  <si>
    <t>Line Trucks External</t>
  </si>
  <si>
    <t xml:space="preserve">LTRKX </t>
  </si>
  <si>
    <t xml:space="preserve">Misc Forklift/FEL   </t>
  </si>
  <si>
    <t xml:space="preserve">MISC  </t>
  </si>
  <si>
    <t>Misc Forks/FEL Exter</t>
  </si>
  <si>
    <t xml:space="preserve">MISCX </t>
  </si>
  <si>
    <t xml:space="preserve">Non Productive Lab  </t>
  </si>
  <si>
    <t xml:space="preserve">NPROD </t>
  </si>
  <si>
    <t xml:space="preserve">Overtime 1.5        </t>
  </si>
  <si>
    <t xml:space="preserve">PROD1 </t>
  </si>
  <si>
    <t xml:space="preserve">Overtime 2.0        </t>
  </si>
  <si>
    <t xml:space="preserve">PROD2 </t>
  </si>
  <si>
    <t>Passeng Veh External</t>
  </si>
  <si>
    <t xml:space="preserve">PSGRX </t>
  </si>
  <si>
    <t xml:space="preserve">Passenger Vehicles  </t>
  </si>
  <si>
    <t xml:space="preserve">PSGR  </t>
  </si>
  <si>
    <t xml:space="preserve">Prime Movers        </t>
  </si>
  <si>
    <t xml:space="preserve">PRMV  </t>
  </si>
  <si>
    <t>Prime Movers Externa</t>
  </si>
  <si>
    <t xml:space="preserve">PRMVX </t>
  </si>
  <si>
    <t xml:space="preserve">Prod - MakeUp/Stdwn </t>
  </si>
  <si>
    <t xml:space="preserve">PRODX </t>
  </si>
  <si>
    <t>Prod Labour Fld Cons</t>
  </si>
  <si>
    <t>PRODFS</t>
  </si>
  <si>
    <t xml:space="preserve">Productive - Travel </t>
  </si>
  <si>
    <t>TRAVEL</t>
  </si>
  <si>
    <t xml:space="preserve">Productive Labour   </t>
  </si>
  <si>
    <t xml:space="preserve">PROD  </t>
  </si>
  <si>
    <t>Productive-Switching</t>
  </si>
  <si>
    <t>SWITCH</t>
  </si>
  <si>
    <t>Specialist Veh Lease</t>
  </si>
  <si>
    <t xml:space="preserve">SPEC  </t>
  </si>
  <si>
    <t>Sub cons-normal time</t>
  </si>
  <si>
    <t xml:space="preserve">PRODS </t>
  </si>
  <si>
    <t>Substation Field Off</t>
  </si>
  <si>
    <t>PRODFO</t>
  </si>
  <si>
    <t xml:space="preserve">Techmark            </t>
  </si>
  <si>
    <t>TECHMA</t>
  </si>
  <si>
    <t xml:space="preserve">Tippers/Traytops    </t>
  </si>
  <si>
    <t xml:space="preserve">TIPP  </t>
  </si>
  <si>
    <t>Tippers/Traytops Ext</t>
  </si>
  <si>
    <t xml:space="preserve">TIPPX </t>
  </si>
  <si>
    <t>Trailers - Heavy Ext</t>
  </si>
  <si>
    <t xml:space="preserve">TRAHX </t>
  </si>
  <si>
    <t xml:space="preserve">Trailers - Light    </t>
  </si>
  <si>
    <t xml:space="preserve">TRAL  </t>
  </si>
  <si>
    <t>Trailers - Light Ext</t>
  </si>
  <si>
    <t xml:space="preserve">TRALX </t>
  </si>
  <si>
    <t xml:space="preserve">Trailers - Medium   </t>
  </si>
  <si>
    <t xml:space="preserve">TRAM  </t>
  </si>
  <si>
    <t xml:space="preserve">Trailers - Semi     </t>
  </si>
  <si>
    <t xml:space="preserve">TRAH  </t>
  </si>
  <si>
    <t>Trailers -Medium Ext</t>
  </si>
  <si>
    <t xml:space="preserve">TRAMX </t>
  </si>
  <si>
    <t xml:space="preserve">TSW (FS average)    </t>
  </si>
  <si>
    <t>TSW_FS</t>
  </si>
  <si>
    <t xml:space="preserve">TSW Cont Lab        </t>
  </si>
  <si>
    <t xml:space="preserve">TSW   </t>
  </si>
  <si>
    <t>ZA4053</t>
  </si>
  <si>
    <t>LT1410</t>
  </si>
  <si>
    <t>LT1409</t>
  </si>
  <si>
    <t>LT1411</t>
  </si>
  <si>
    <t>LT1412</t>
  </si>
  <si>
    <t>LT1413</t>
  </si>
  <si>
    <t>FW0099</t>
  </si>
  <si>
    <t>FW0102</t>
  </si>
  <si>
    <t>FW0163</t>
  </si>
  <si>
    <t>FW0066</t>
  </si>
  <si>
    <t>FW0138</t>
  </si>
  <si>
    <t>FW0100</t>
  </si>
  <si>
    <t>FW0144</t>
  </si>
  <si>
    <t>FW0114</t>
  </si>
  <si>
    <t>FW0137</t>
  </si>
  <si>
    <t>FW0143</t>
  </si>
  <si>
    <t>FW0136</t>
  </si>
  <si>
    <t>FW0113</t>
  </si>
  <si>
    <t>FW0117</t>
  </si>
  <si>
    <t>FW0116</t>
  </si>
  <si>
    <t>FW0156</t>
  </si>
  <si>
    <t>FW0150</t>
  </si>
  <si>
    <t>FW0091</t>
  </si>
  <si>
    <t>FW0149</t>
  </si>
  <si>
    <t>FW0062</t>
  </si>
  <si>
    <t>FW0133</t>
  </si>
  <si>
    <t>FW0076</t>
  </si>
  <si>
    <t>FW0106</t>
  </si>
  <si>
    <t>FW0075</t>
  </si>
  <si>
    <t>FW0165</t>
  </si>
  <si>
    <t>FW0098</t>
  </si>
  <si>
    <t>FW0161</t>
  </si>
  <si>
    <t>VG5271</t>
  </si>
  <si>
    <t>RE2266</t>
  </si>
  <si>
    <t>RD4080</t>
  </si>
  <si>
    <t>RD4081</t>
  </si>
  <si>
    <t>VA5601</t>
  </si>
  <si>
    <t>VA5602</t>
  </si>
  <si>
    <t>VA5606</t>
  </si>
  <si>
    <t>VA5604</t>
  </si>
  <si>
    <t>VA5608</t>
  </si>
  <si>
    <t>VA5609</t>
  </si>
  <si>
    <t>CK8400</t>
  </si>
  <si>
    <t>VA5603</t>
  </si>
  <si>
    <t>VA5607</t>
  </si>
  <si>
    <t>VA5605</t>
  </si>
  <si>
    <t>VA5610</t>
  </si>
  <si>
    <t>VA5611</t>
  </si>
  <si>
    <t>FW0105</t>
  </si>
  <si>
    <t>FW0147</t>
  </si>
  <si>
    <t>FW0087</t>
  </si>
  <si>
    <t>FW0096</t>
  </si>
  <si>
    <t>FW0095</t>
  </si>
  <si>
    <t>FW0154</t>
  </si>
  <si>
    <t>FW0086</t>
  </si>
  <si>
    <t>FW0124</t>
  </si>
  <si>
    <t>FW0111</t>
  </si>
  <si>
    <t>FW0159</t>
  </si>
  <si>
    <t>FW0157</t>
  </si>
  <si>
    <t>FW0153</t>
  </si>
  <si>
    <t>FW0152</t>
  </si>
  <si>
    <t>FW0101</t>
  </si>
  <si>
    <t>FW0162</t>
  </si>
  <si>
    <t>FW0119</t>
  </si>
  <si>
    <t>FW0135</t>
  </si>
  <si>
    <t>FW0141</t>
  </si>
  <si>
    <t>FW0103</t>
  </si>
  <si>
    <t>FW0110</t>
  </si>
  <si>
    <t>FW0118</t>
  </si>
  <si>
    <t>FW0131</t>
  </si>
  <si>
    <t>FW0072</t>
  </si>
  <si>
    <t>FW0074</t>
  </si>
  <si>
    <t>FW0071</t>
  </si>
  <si>
    <t>FW0069</t>
  </si>
  <si>
    <t>FW0164</t>
  </si>
  <si>
    <t>FW0058</t>
  </si>
  <si>
    <t>FW0056</t>
  </si>
  <si>
    <t>FW0057</t>
  </si>
  <si>
    <t>VG5600</t>
  </si>
  <si>
    <t>RE2276</t>
  </si>
  <si>
    <t>FW0070</t>
  </si>
  <si>
    <t>KL9235</t>
  </si>
  <si>
    <t>FW0112</t>
  </si>
  <si>
    <t>FW0142</t>
  </si>
  <si>
    <t>FW0139</t>
  </si>
  <si>
    <t>FW0107</t>
  </si>
  <si>
    <t>FW0104</t>
  </si>
  <si>
    <t>FW0115</t>
  </si>
  <si>
    <t>FW0068</t>
  </si>
  <si>
    <t>FW0067</t>
  </si>
  <si>
    <t>RD4681</t>
  </si>
  <si>
    <t>DH1700</t>
  </si>
  <si>
    <t>DH1701</t>
  </si>
  <si>
    <t>RD4680</t>
  </si>
  <si>
    <t>RN0775</t>
  </si>
  <si>
    <t>FW0109</t>
  </si>
  <si>
    <t>FW0093</t>
  </si>
  <si>
    <t>FW0089</t>
  </si>
  <si>
    <t>FW0081</t>
  </si>
  <si>
    <t>FW0083</t>
  </si>
  <si>
    <t>FW0088</t>
  </si>
  <si>
    <t>FW0155</t>
  </si>
  <si>
    <t>FW0158</t>
  </si>
  <si>
    <t>EK7670</t>
  </si>
  <si>
    <t>FW0085</t>
  </si>
  <si>
    <t>FW0108</t>
  </si>
  <si>
    <t>FW0084</t>
  </si>
  <si>
    <t>FW0094</t>
  </si>
  <si>
    <t>FW0082</t>
  </si>
  <si>
    <t>FW0090</t>
  </si>
  <si>
    <t>FW0092</t>
  </si>
  <si>
    <t>FW0148</t>
  </si>
  <si>
    <t>FW0151</t>
  </si>
  <si>
    <t>FW0140</t>
  </si>
  <si>
    <t>EA7510</t>
  </si>
  <si>
    <t>KL2802</t>
  </si>
  <si>
    <t>LR3719</t>
  </si>
  <si>
    <t>DC4462</t>
  </si>
  <si>
    <t>VB2500</t>
  </si>
  <si>
    <t>KA1811</t>
  </si>
  <si>
    <t>KA1812</t>
  </si>
  <si>
    <t>KA1810</t>
  </si>
  <si>
    <t>OD2450</t>
  </si>
  <si>
    <t>VG5656</t>
  </si>
  <si>
    <t>HA0125</t>
  </si>
  <si>
    <t>VT0340</t>
  </si>
  <si>
    <t>VX9004</t>
  </si>
  <si>
    <t>VX9005</t>
  </si>
  <si>
    <t>1008619</t>
  </si>
  <si>
    <t>FW0048</t>
  </si>
  <si>
    <t>LD0116</t>
  </si>
  <si>
    <t>EA8196</t>
  </si>
  <si>
    <t>EA8195</t>
  </si>
  <si>
    <t>VT7200</t>
  </si>
  <si>
    <t>EB3511</t>
  </si>
  <si>
    <t>DL1059</t>
  </si>
  <si>
    <t>DL1061</t>
  </si>
  <si>
    <t>DL1068</t>
  </si>
  <si>
    <t>DL1062</t>
  </si>
  <si>
    <t>DL1056</t>
  </si>
  <si>
    <t>DL1058</t>
  </si>
  <si>
    <t>1010356</t>
  </si>
  <si>
    <t>1011984</t>
  </si>
  <si>
    <t>DL1030</t>
  </si>
  <si>
    <t>EM3837</t>
  </si>
  <si>
    <t>VB2108</t>
  </si>
  <si>
    <t>NH3215</t>
  </si>
  <si>
    <t>NH3221</t>
  </si>
  <si>
    <t>KL7532</t>
  </si>
  <si>
    <t>KL7534</t>
  </si>
  <si>
    <t>KL7536</t>
  </si>
  <si>
    <t>VB1165</t>
  </si>
  <si>
    <t>VX2251</t>
  </si>
  <si>
    <t>FW0257</t>
  </si>
  <si>
    <t>VT5750</t>
  </si>
  <si>
    <t>DH3271</t>
  </si>
  <si>
    <t>DL1060</t>
  </si>
  <si>
    <t>DL1070</t>
  </si>
  <si>
    <t>DL1075</t>
  </si>
  <si>
    <t>NC5031</t>
  </si>
  <si>
    <t>DL1057</t>
  </si>
  <si>
    <t>DL1072</t>
  </si>
  <si>
    <t>DL1077</t>
  </si>
  <si>
    <t>OC8010</t>
  </si>
  <si>
    <t>OC8111</t>
  </si>
  <si>
    <t>XX1642</t>
  </si>
  <si>
    <t>JA5201</t>
  </si>
  <si>
    <t>XX1640</t>
  </si>
  <si>
    <t>XX1643</t>
  </si>
  <si>
    <t>DZ0012</t>
  </si>
  <si>
    <t>DZ0005</t>
  </si>
  <si>
    <t>DZ0006</t>
  </si>
  <si>
    <t>DZ0017</t>
  </si>
  <si>
    <t>DZ0031</t>
  </si>
  <si>
    <t>DZ0030</t>
  </si>
  <si>
    <t>VT0345</t>
  </si>
  <si>
    <t>RD7101</t>
  </si>
  <si>
    <t>RD7102</t>
  </si>
  <si>
    <t>VG1364</t>
  </si>
  <si>
    <t>VB9804</t>
  </si>
  <si>
    <t>DC5646</t>
  </si>
  <si>
    <t>1010360</t>
  </si>
  <si>
    <t>DC5625</t>
  </si>
  <si>
    <t>DC3820</t>
  </si>
  <si>
    <t>EM4850</t>
  </si>
  <si>
    <t>EH1700</t>
  </si>
  <si>
    <t>VG5755</t>
  </si>
  <si>
    <t>ZA1983</t>
  </si>
  <si>
    <t>ZA1982</t>
  </si>
  <si>
    <t>VG5275</t>
  </si>
  <si>
    <t>AB1055</t>
  </si>
  <si>
    <t>AB1153</t>
  </si>
  <si>
    <t>AB1166</t>
  </si>
  <si>
    <t>AB1141</t>
  </si>
  <si>
    <t>AB1142</t>
  </si>
  <si>
    <t>AB1150</t>
  </si>
  <si>
    <t>AB5100</t>
  </si>
  <si>
    <t>DK1620</t>
  </si>
  <si>
    <t>PX8014</t>
  </si>
  <si>
    <t>PX8015</t>
  </si>
  <si>
    <t>PX8016</t>
  </si>
  <si>
    <t>PX8017</t>
  </si>
  <si>
    <t>PX8005</t>
  </si>
  <si>
    <t>PX8028</t>
  </si>
  <si>
    <t>VB4203</t>
  </si>
  <si>
    <t>PX8026</t>
  </si>
  <si>
    <t>PX8027</t>
  </si>
  <si>
    <t>JA5200</t>
  </si>
  <si>
    <t>JA5210</t>
  </si>
  <si>
    <t>DH1042</t>
  </si>
  <si>
    <t>DH1045</t>
  </si>
  <si>
    <t>VR3202</t>
  </si>
  <si>
    <t>VR3201</t>
  </si>
  <si>
    <t>VR3200</t>
  </si>
  <si>
    <t>VR3217</t>
  </si>
  <si>
    <t>VR3204</t>
  </si>
  <si>
    <t>VR3203</t>
  </si>
  <si>
    <t>VR3215</t>
  </si>
  <si>
    <t>FW0397</t>
  </si>
  <si>
    <t>VR3214</t>
  </si>
  <si>
    <t>1008751</t>
  </si>
  <si>
    <t>VT5968</t>
  </si>
  <si>
    <t>KS3733</t>
  </si>
  <si>
    <t>EK7512</t>
  </si>
  <si>
    <t>VB1835</t>
  </si>
  <si>
    <t>VB1810</t>
  </si>
  <si>
    <t>VB4409</t>
  </si>
  <si>
    <t>VB4405</t>
  </si>
  <si>
    <t>VB4035</t>
  </si>
  <si>
    <t>VB4225</t>
  </si>
  <si>
    <t>VA3103</t>
  </si>
  <si>
    <t>1010310</t>
  </si>
  <si>
    <t>VB9796</t>
  </si>
  <si>
    <t>VS4375</t>
  </si>
  <si>
    <t>VB9851</t>
  </si>
  <si>
    <t>VB1872</t>
  </si>
  <si>
    <t>VA2940</t>
  </si>
  <si>
    <t>VA2942</t>
  </si>
  <si>
    <t>RA6301</t>
  </si>
  <si>
    <t>VS3380</t>
  </si>
  <si>
    <t>VS2355</t>
  </si>
  <si>
    <t>VB7818</t>
  </si>
  <si>
    <t>VB7916</t>
  </si>
  <si>
    <t>VS2358</t>
  </si>
  <si>
    <t>VB8525</t>
  </si>
  <si>
    <t>1008624</t>
  </si>
  <si>
    <t>1008625</t>
  </si>
  <si>
    <t>DC5653</t>
  </si>
  <si>
    <t>VG5673</t>
  </si>
  <si>
    <t>VT9615</t>
  </si>
  <si>
    <t>VT0317</t>
  </si>
  <si>
    <t>EM3161</t>
  </si>
  <si>
    <t>EM3160</t>
  </si>
  <si>
    <t>VS3382</t>
  </si>
  <si>
    <t>RD5584</t>
  </si>
  <si>
    <t>VB8610</t>
  </si>
  <si>
    <t>RD4614</t>
  </si>
  <si>
    <t>VS6820</t>
  </si>
  <si>
    <t>VB4100</t>
  </si>
  <si>
    <t>RD7042</t>
  </si>
  <si>
    <t>DC5855</t>
  </si>
  <si>
    <t>DC6105</t>
  </si>
  <si>
    <t>DC6091</t>
  </si>
  <si>
    <t>1012141</t>
  </si>
  <si>
    <t>DC5964</t>
  </si>
  <si>
    <t>DC5835</t>
  </si>
  <si>
    <t>DC5839</t>
  </si>
  <si>
    <t>DC5838</t>
  </si>
  <si>
    <t>DC5842</t>
  </si>
  <si>
    <t>DC5841</t>
  </si>
  <si>
    <t>DC5847</t>
  </si>
  <si>
    <t>DC5823</t>
  </si>
  <si>
    <t>DC5826</t>
  </si>
  <si>
    <t>DC5829</t>
  </si>
  <si>
    <t>DC5844</t>
  </si>
  <si>
    <t>DC6090</t>
  </si>
  <si>
    <t>DC6092</t>
  </si>
  <si>
    <t>DC5918</t>
  </si>
  <si>
    <t>VX1198</t>
  </si>
  <si>
    <t>VB9480</t>
  </si>
  <si>
    <t>VX1129</t>
  </si>
  <si>
    <t>VX1158</t>
  </si>
  <si>
    <t>VX1143</t>
  </si>
  <si>
    <t>VX1171</t>
  </si>
  <si>
    <t>VX1164</t>
  </si>
  <si>
    <t>VB9297</t>
  </si>
  <si>
    <t>VR3216</t>
  </si>
  <si>
    <t>VT5499</t>
  </si>
  <si>
    <t>VT5489</t>
  </si>
  <si>
    <t>VT5550</t>
  </si>
  <si>
    <t>RE2244</t>
  </si>
  <si>
    <t>RE4218</t>
  </si>
  <si>
    <t>RE1018</t>
  </si>
  <si>
    <t>RE2259</t>
  </si>
  <si>
    <t>VG1369</t>
  </si>
  <si>
    <t>VT0214</t>
  </si>
  <si>
    <t>VV5112</t>
  </si>
  <si>
    <t>VV5110</t>
  </si>
  <si>
    <t>VG5105</t>
  </si>
  <si>
    <t>VG5101</t>
  </si>
  <si>
    <t>VG5104</t>
  </si>
  <si>
    <t>LT1641</t>
  </si>
  <si>
    <t>LT1679</t>
  </si>
  <si>
    <t>LT1678</t>
  </si>
  <si>
    <t>LT1675</t>
  </si>
  <si>
    <t>EF1571</t>
  </si>
  <si>
    <t>VB2655</t>
  </si>
  <si>
    <t>VB6004</t>
  </si>
  <si>
    <t>EM1801</t>
  </si>
  <si>
    <t>XX1230</t>
  </si>
  <si>
    <t>KL0180</t>
  </si>
  <si>
    <t>XX1501</t>
  </si>
  <si>
    <t>XX1222</t>
  </si>
  <si>
    <t>XX1226</t>
  </si>
  <si>
    <t>XX1200</t>
  </si>
  <si>
    <t>XX1202</t>
  </si>
  <si>
    <t>KL9202</t>
  </si>
  <si>
    <t>KL0222</t>
  </si>
  <si>
    <t>DC3046</t>
  </si>
  <si>
    <t>DC3044</t>
  </si>
  <si>
    <t>DC3045</t>
  </si>
  <si>
    <t>DC3042</t>
  </si>
  <si>
    <t>DC3411</t>
  </si>
  <si>
    <t>DC3125</t>
  </si>
  <si>
    <t>DC3126</t>
  </si>
  <si>
    <t>DC3122</t>
  </si>
  <si>
    <t>FW0055</t>
  </si>
  <si>
    <t>DC3712</t>
  </si>
  <si>
    <t>DC3185</t>
  </si>
  <si>
    <t>DC3183</t>
  </si>
  <si>
    <t>VB3601</t>
  </si>
  <si>
    <t>VB3701</t>
  </si>
  <si>
    <t>FL0432</t>
  </si>
  <si>
    <t>FL0632</t>
  </si>
  <si>
    <t>FL2432</t>
  </si>
  <si>
    <t>EM0812</t>
  </si>
  <si>
    <t>VB1031</t>
  </si>
  <si>
    <t>VB4407</t>
  </si>
  <si>
    <t>VA3106</t>
  </si>
  <si>
    <t>VA3107</t>
  </si>
  <si>
    <t>VA3108</t>
  </si>
  <si>
    <t>VB1002</t>
  </si>
  <si>
    <t>VS6821</t>
  </si>
  <si>
    <t>VS6822</t>
  </si>
  <si>
    <t>OD2595</t>
  </si>
  <si>
    <t>DH6003</t>
  </si>
  <si>
    <t>VT9589</t>
  </si>
  <si>
    <t>VT9743</t>
  </si>
  <si>
    <t>VT9744</t>
  </si>
  <si>
    <t>VT9859</t>
  </si>
  <si>
    <t>VT9739</t>
  </si>
  <si>
    <t>VT9597</t>
  </si>
  <si>
    <t>VT9598</t>
  </si>
  <si>
    <t>VT9596</t>
  </si>
  <si>
    <t>VT9878</t>
  </si>
  <si>
    <t>1012900</t>
  </si>
  <si>
    <t>1012899</t>
  </si>
  <si>
    <t>VT9595</t>
  </si>
  <si>
    <t>VT9753</t>
  </si>
  <si>
    <t>VT9750</t>
  </si>
  <si>
    <t>RA5508</t>
  </si>
  <si>
    <t>VB1086</t>
  </si>
  <si>
    <t>VB1084</t>
  </si>
  <si>
    <t>VB1082</t>
  </si>
  <si>
    <t>VT9981</t>
  </si>
  <si>
    <t>VT9908</t>
  </si>
  <si>
    <t>VT9752</t>
  </si>
  <si>
    <t>VT9825</t>
  </si>
  <si>
    <t>VT9588</t>
  </si>
  <si>
    <t>VT9909</t>
  </si>
  <si>
    <t>VB4410</t>
  </si>
  <si>
    <t>VA2605</t>
  </si>
  <si>
    <t>VT9740</t>
  </si>
  <si>
    <t>VT9742</t>
  </si>
  <si>
    <t>VT9741</t>
  </si>
  <si>
    <t>1011508</t>
  </si>
  <si>
    <t>VT9748</t>
  </si>
  <si>
    <t>VT9827</t>
  </si>
  <si>
    <t>VT9826</t>
  </si>
  <si>
    <t>VS7007</t>
  </si>
  <si>
    <t>VS7009</t>
  </si>
  <si>
    <t>VS7104</t>
  </si>
  <si>
    <t>VS7161</t>
  </si>
  <si>
    <t>VB4233</t>
  </si>
  <si>
    <t>VB9703</t>
  </si>
  <si>
    <t>VB9708</t>
  </si>
  <si>
    <t>VB2707</t>
  </si>
  <si>
    <t>EM4740</t>
  </si>
  <si>
    <t>VB4207</t>
  </si>
  <si>
    <t>VT9863</t>
  </si>
  <si>
    <t>FW0640</t>
  </si>
  <si>
    <t>EF1570</t>
  </si>
  <si>
    <t>HA0135</t>
  </si>
  <si>
    <t>HA0140</t>
  </si>
  <si>
    <t>EF1022</t>
  </si>
  <si>
    <t>EF1801</t>
  </si>
  <si>
    <t>EF1078</t>
  </si>
  <si>
    <t>EF1074</t>
  </si>
  <si>
    <t>EF1080</t>
  </si>
  <si>
    <t>EF1081</t>
  </si>
  <si>
    <t>EF1076</t>
  </si>
  <si>
    <t>EF1014</t>
  </si>
  <si>
    <t>EF1026</t>
  </si>
  <si>
    <t>EF1090</t>
  </si>
  <si>
    <t>EF1580</t>
  </si>
  <si>
    <t>EF1000</t>
  </si>
  <si>
    <t>EF1350</t>
  </si>
  <si>
    <t>EF1560</t>
  </si>
  <si>
    <t>EF1556</t>
  </si>
  <si>
    <t>EF1558</t>
  </si>
  <si>
    <t>EF1557</t>
  </si>
  <si>
    <t>EF1559</t>
  </si>
  <si>
    <t>EF2203</t>
  </si>
  <si>
    <t>FW0616</t>
  </si>
  <si>
    <t>FW0618</t>
  </si>
  <si>
    <t>FW0610</t>
  </si>
  <si>
    <t>FW0615</t>
  </si>
  <si>
    <t>FW0611</t>
  </si>
  <si>
    <t>FW0614</t>
  </si>
  <si>
    <t>FW0613</t>
  </si>
  <si>
    <t>FW0612</t>
  </si>
  <si>
    <t>FW0617</t>
  </si>
  <si>
    <t>KL7571</t>
  </si>
  <si>
    <t>FW0589</t>
  </si>
  <si>
    <t>SB0336</t>
  </si>
  <si>
    <t>SB0339</t>
  </si>
  <si>
    <t>SB0330</t>
  </si>
  <si>
    <t>SB0536</t>
  </si>
  <si>
    <t>SB0539</t>
  </si>
  <si>
    <t>SB0542</t>
  </si>
  <si>
    <t>SB0530</t>
  </si>
  <si>
    <t>SB0531</t>
  </si>
  <si>
    <t>SB6130</t>
  </si>
  <si>
    <t>SB6132</t>
  </si>
  <si>
    <t>SB6129</t>
  </si>
  <si>
    <t>SB6128</t>
  </si>
  <si>
    <t>1011947</t>
  </si>
  <si>
    <t>SB6136</t>
  </si>
  <si>
    <t>SB6139</t>
  </si>
  <si>
    <t>SB6140</t>
  </si>
  <si>
    <t>SB6142</t>
  </si>
  <si>
    <t>1011948</t>
  </si>
  <si>
    <t>SB6143</t>
  </si>
  <si>
    <t>SB6144</t>
  </si>
  <si>
    <t>SB6145</t>
  </si>
  <si>
    <t>SB6146</t>
  </si>
  <si>
    <t>SB6147</t>
  </si>
  <si>
    <t>SB6131</t>
  </si>
  <si>
    <t>1008910</t>
  </si>
  <si>
    <t>1008911</t>
  </si>
  <si>
    <t>1008912</t>
  </si>
  <si>
    <t>1008909</t>
  </si>
  <si>
    <t>SB6343</t>
  </si>
  <si>
    <t>SB6339</t>
  </si>
  <si>
    <t>SB6337</t>
  </si>
  <si>
    <t>SB6338</t>
  </si>
  <si>
    <t>SB6344</t>
  </si>
  <si>
    <t>1011957</t>
  </si>
  <si>
    <t>SB6340</t>
  </si>
  <si>
    <t>SB6336</t>
  </si>
  <si>
    <t>SB6335</t>
  </si>
  <si>
    <t>1011495</t>
  </si>
  <si>
    <t>SB6231</t>
  </si>
  <si>
    <t>SB6237</t>
  </si>
  <si>
    <t>SB6233</t>
  </si>
  <si>
    <t>SB6238</t>
  </si>
  <si>
    <t>SB6243</t>
  </si>
  <si>
    <t>1011949</t>
  </si>
  <si>
    <t>SB6242</t>
  </si>
  <si>
    <t>SB6244</t>
  </si>
  <si>
    <t>1011950</t>
  </si>
  <si>
    <t>SB6245</t>
  </si>
  <si>
    <t>SB6246</t>
  </si>
  <si>
    <t>SB6247</t>
  </si>
  <si>
    <t>SB6230</t>
  </si>
  <si>
    <t>SB6235</t>
  </si>
  <si>
    <t>SB6234</t>
  </si>
  <si>
    <t>SB6232</t>
  </si>
  <si>
    <t>SB6236</t>
  </si>
  <si>
    <t>1008905</t>
  </si>
  <si>
    <t>1008906</t>
  </si>
  <si>
    <t>1008907</t>
  </si>
  <si>
    <t>1008908</t>
  </si>
  <si>
    <t>1008904</t>
  </si>
  <si>
    <t>1011487</t>
  </si>
  <si>
    <t>1011488</t>
  </si>
  <si>
    <t>1011489</t>
  </si>
  <si>
    <t>SB6350</t>
  </si>
  <si>
    <t>1011951</t>
  </si>
  <si>
    <t>SB6352</t>
  </si>
  <si>
    <t>SB6249</t>
  </si>
  <si>
    <t>1011486</t>
  </si>
  <si>
    <t>SB6411</t>
  </si>
  <si>
    <t>SB6412</t>
  </si>
  <si>
    <t>SB6410</t>
  </si>
  <si>
    <t>SB6370</t>
  </si>
  <si>
    <t>SB6372</t>
  </si>
  <si>
    <t>SB6377</t>
  </si>
  <si>
    <t>SB6360</t>
  </si>
  <si>
    <t>1011497</t>
  </si>
  <si>
    <t>SB6441</t>
  </si>
  <si>
    <t>SB6442</t>
  </si>
  <si>
    <t>SB6443</t>
  </si>
  <si>
    <t>SB6444</t>
  </si>
  <si>
    <t>SB6450</t>
  </si>
  <si>
    <t>SB6452</t>
  </si>
  <si>
    <t>1011498</t>
  </si>
  <si>
    <t>SB6451</t>
  </si>
  <si>
    <t>SB6453</t>
  </si>
  <si>
    <t>SB6454</t>
  </si>
  <si>
    <t>SB6455</t>
  </si>
  <si>
    <t>SB6565</t>
  </si>
  <si>
    <t>SB6640</t>
  </si>
  <si>
    <t>1011496</t>
  </si>
  <si>
    <t>SB6642</t>
  </si>
  <si>
    <t>1011502</t>
  </si>
  <si>
    <t>1011960</t>
  </si>
  <si>
    <t>1011500</t>
  </si>
  <si>
    <t>1011501</t>
  </si>
  <si>
    <t>SB6550</t>
  </si>
  <si>
    <t>SB6551</t>
  </si>
  <si>
    <t>1011499</t>
  </si>
  <si>
    <t>SB6543</t>
  </si>
  <si>
    <t>SB6652</t>
  </si>
  <si>
    <t>SB6653</t>
  </si>
  <si>
    <t>1011961</t>
  </si>
  <si>
    <t>SB6654</t>
  </si>
  <si>
    <t>SB6650</t>
  </si>
  <si>
    <t>SB6651</t>
  </si>
  <si>
    <t>SB6655</t>
  </si>
  <si>
    <t>SB6552</t>
  </si>
  <si>
    <t>SB7039</t>
  </si>
  <si>
    <t>SB7040</t>
  </si>
  <si>
    <t>1011491</t>
  </si>
  <si>
    <t>SB7041</t>
  </si>
  <si>
    <t>SB7038</t>
  </si>
  <si>
    <t>SB7042</t>
  </si>
  <si>
    <t>1011490</t>
  </si>
  <si>
    <t>SB7050</t>
  </si>
  <si>
    <t>SB7051</t>
  </si>
  <si>
    <t>SB7052</t>
  </si>
  <si>
    <t>SB7053</t>
  </si>
  <si>
    <t>1011955</t>
  </si>
  <si>
    <t>SB7054</t>
  </si>
  <si>
    <t>SB7055</t>
  </si>
  <si>
    <t>SB7045</t>
  </si>
  <si>
    <t>1008914</t>
  </si>
  <si>
    <t>1011962</t>
  </si>
  <si>
    <t>1011504</t>
  </si>
  <si>
    <t>1011505</t>
  </si>
  <si>
    <t>SB7250</t>
  </si>
  <si>
    <t>SB7251</t>
  </si>
  <si>
    <t>SB7252</t>
  </si>
  <si>
    <t>SB7253</t>
  </si>
  <si>
    <t>SB7254</t>
  </si>
  <si>
    <t>1011503</t>
  </si>
  <si>
    <t>SB7350</t>
  </si>
  <si>
    <t>SB7360</t>
  </si>
  <si>
    <t>SB7361</t>
  </si>
  <si>
    <t>SB7359</t>
  </si>
  <si>
    <t>SB7362</t>
  </si>
  <si>
    <t>SB7363</t>
  </si>
  <si>
    <t>SB7365</t>
  </si>
  <si>
    <t>SB7364</t>
  </si>
  <si>
    <t>SB7366</t>
  </si>
  <si>
    <t>SB7860</t>
  </si>
  <si>
    <t>SB7861</t>
  </si>
  <si>
    <t>SB7894</t>
  </si>
  <si>
    <t>SB7893</t>
  </si>
  <si>
    <t>SB7896</t>
  </si>
  <si>
    <t>SB7897</t>
  </si>
  <si>
    <t>SB7899</t>
  </si>
  <si>
    <t>SB7900</t>
  </si>
  <si>
    <t>SB7902</t>
  </si>
  <si>
    <t>SB7854</t>
  </si>
  <si>
    <t>SB7855</t>
  </si>
  <si>
    <t>SB7955</t>
  </si>
  <si>
    <t>SB7950</t>
  </si>
  <si>
    <t>SB7952</t>
  </si>
  <si>
    <t>1011970</t>
  </si>
  <si>
    <t>SB7958</t>
  </si>
  <si>
    <t>SB7864</t>
  </si>
  <si>
    <t>SB7865</t>
  </si>
  <si>
    <t>SB7994</t>
  </si>
  <si>
    <t>1008915</t>
  </si>
  <si>
    <t>SB7998</t>
  </si>
  <si>
    <t>1011972</t>
  </si>
  <si>
    <t>1011973</t>
  </si>
  <si>
    <t>1011493</t>
  </si>
  <si>
    <t>1011494</t>
  </si>
  <si>
    <t>1011492</t>
  </si>
  <si>
    <t>SB7841</t>
  </si>
  <si>
    <t>SB7850</t>
  </si>
  <si>
    <t>1011966</t>
  </si>
  <si>
    <t>1011967</t>
  </si>
  <si>
    <t>SB7814</t>
  </si>
  <si>
    <t>SB7815</t>
  </si>
  <si>
    <t>SB7851</t>
  </si>
  <si>
    <t>SB7996</t>
  </si>
  <si>
    <t>SB7997</t>
  </si>
  <si>
    <t>SB8000</t>
  </si>
  <si>
    <t>VT0207</t>
  </si>
  <si>
    <t>RD5071</t>
  </si>
  <si>
    <t>FW0369</t>
  </si>
  <si>
    <t>FW0341</t>
  </si>
  <si>
    <t>FW0350</t>
  </si>
  <si>
    <t>FW0351</t>
  </si>
  <si>
    <t>FW0349</t>
  </si>
  <si>
    <t>FW0367</t>
  </si>
  <si>
    <t>1012894</t>
  </si>
  <si>
    <t>VB4355</t>
  </si>
  <si>
    <t>VB9360</t>
  </si>
  <si>
    <t>VB9361</t>
  </si>
  <si>
    <t>VB9784</t>
  </si>
  <si>
    <t>VB9786</t>
  </si>
  <si>
    <t>FW0431</t>
  </si>
  <si>
    <t>VB9782</t>
  </si>
  <si>
    <t>FW0340</t>
  </si>
  <si>
    <t>FW0405</t>
  </si>
  <si>
    <t>KL0300</t>
  </si>
  <si>
    <t>EA8110</t>
  </si>
  <si>
    <t>EA8111</t>
  </si>
  <si>
    <t>EA8100</t>
  </si>
  <si>
    <t>EA8101</t>
  </si>
  <si>
    <t>NC5733</t>
  </si>
  <si>
    <t>NC5718</t>
  </si>
  <si>
    <t>NC5714</t>
  </si>
  <si>
    <t>NC5716</t>
  </si>
  <si>
    <t>NC5722</t>
  </si>
  <si>
    <t>NC5748</t>
  </si>
  <si>
    <t>NC5929</t>
  </si>
  <si>
    <t>NC5752</t>
  </si>
  <si>
    <t>1011983</t>
  </si>
  <si>
    <t>NC5710</t>
  </si>
  <si>
    <t>NC5721</t>
  </si>
  <si>
    <t>NC5712</t>
  </si>
  <si>
    <t>NC5720</t>
  </si>
  <si>
    <t>NC5728</t>
  </si>
  <si>
    <t>NC5741</t>
  </si>
  <si>
    <t>NC5743</t>
  </si>
  <si>
    <t>NC5713</t>
  </si>
  <si>
    <t>NC5729</t>
  </si>
  <si>
    <t>NC5742</t>
  </si>
  <si>
    <t>NC5730</t>
  </si>
  <si>
    <t>NC5744</t>
  </si>
  <si>
    <t>NC5726</t>
  </si>
  <si>
    <t>NC5737</t>
  </si>
  <si>
    <t>EA8061</t>
  </si>
  <si>
    <t>EA8096</t>
  </si>
  <si>
    <t>EA8097</t>
  </si>
  <si>
    <t>AH1406</t>
  </si>
  <si>
    <t>XX7348</t>
  </si>
  <si>
    <t>XX2250</t>
  </si>
  <si>
    <t>VX1150</t>
  </si>
  <si>
    <t>KS3732</t>
  </si>
  <si>
    <t>KS3725</t>
  </si>
  <si>
    <t>XB1010</t>
  </si>
  <si>
    <t>RD4203</t>
  </si>
  <si>
    <t>VS7172</t>
  </si>
  <si>
    <t>VB9806</t>
  </si>
  <si>
    <t>RD5158</t>
  </si>
  <si>
    <t>RD5174</t>
  </si>
  <si>
    <t>RD5176</t>
  </si>
  <si>
    <t>RD5204</t>
  </si>
  <si>
    <t>RD5206</t>
  </si>
  <si>
    <t>RD5208</t>
  </si>
  <si>
    <t>VS6715</t>
  </si>
  <si>
    <t>KL8536</t>
  </si>
  <si>
    <t>KL8515</t>
  </si>
  <si>
    <t>KL8570</t>
  </si>
  <si>
    <t>VB9996</t>
  </si>
  <si>
    <t>RD3951</t>
  </si>
  <si>
    <t>RD5163</t>
  </si>
  <si>
    <t>RD5170</t>
  </si>
  <si>
    <t>VS6905</t>
  </si>
  <si>
    <t>RD5156</t>
  </si>
  <si>
    <t>VS6823</t>
  </si>
  <si>
    <t>RD5216</t>
  </si>
  <si>
    <t>RA6307</t>
  </si>
  <si>
    <t>VS6841</t>
  </si>
  <si>
    <t>VS6836</t>
  </si>
  <si>
    <t>VS7170</t>
  </si>
  <si>
    <t>FW0478</t>
  </si>
  <si>
    <t>KX5386</t>
  </si>
  <si>
    <t>RD3950</t>
  </si>
  <si>
    <t>KL0968</t>
  </si>
  <si>
    <t>VS6507</t>
  </si>
  <si>
    <t>KS3200</t>
  </si>
  <si>
    <t>RA6980</t>
  </si>
  <si>
    <t>KL0551</t>
  </si>
  <si>
    <t>VG1399</t>
  </si>
  <si>
    <t>KL0430</t>
  </si>
  <si>
    <t>KL0432</t>
  </si>
  <si>
    <t>VB2684</t>
  </si>
  <si>
    <t>YX3800</t>
  </si>
  <si>
    <t>KL0550</t>
  </si>
  <si>
    <t>KL0552</t>
  </si>
  <si>
    <t>KL0585</t>
  </si>
  <si>
    <t>KL0554</t>
  </si>
  <si>
    <t>KL0587</t>
  </si>
  <si>
    <t>KL0572</t>
  </si>
  <si>
    <t>KL0588</t>
  </si>
  <si>
    <t>RD4609</t>
  </si>
  <si>
    <t>VX2250</t>
  </si>
  <si>
    <t>FW0597</t>
  </si>
  <si>
    <t>VB9534</t>
  </si>
  <si>
    <t>VB9301</t>
  </si>
  <si>
    <t>FW0384</t>
  </si>
  <si>
    <t>KS3342</t>
  </si>
  <si>
    <t>VT7501</t>
  </si>
  <si>
    <t>VT7502</t>
  </si>
  <si>
    <t>BW2351</t>
  </si>
  <si>
    <t>VT0331</t>
  </si>
  <si>
    <t>BW2535</t>
  </si>
  <si>
    <t>BW2537</t>
  </si>
  <si>
    <t>BW2539</t>
  </si>
  <si>
    <t>BW2541</t>
  </si>
  <si>
    <t>VB4101</t>
  </si>
  <si>
    <t>BW1207</t>
  </si>
  <si>
    <t>BA4116</t>
  </si>
  <si>
    <t>VT9811</t>
  </si>
  <si>
    <t>VB7803</t>
  </si>
  <si>
    <t>VB4117</t>
  </si>
  <si>
    <t>VB9689</t>
  </si>
  <si>
    <t>VB4356</t>
  </si>
  <si>
    <t>BW7123</t>
  </si>
  <si>
    <t>BW7125</t>
  </si>
  <si>
    <t>BW7120</t>
  </si>
  <si>
    <t>VA3116</t>
  </si>
  <si>
    <t>BW2214</t>
  </si>
  <si>
    <t>BW2207</t>
  </si>
  <si>
    <t>BW2222</t>
  </si>
  <si>
    <t>BW2223</t>
  </si>
  <si>
    <t>BW2225</t>
  </si>
  <si>
    <t>BW2227</t>
  </si>
  <si>
    <t>BW2230</t>
  </si>
  <si>
    <t>BW2206</t>
  </si>
  <si>
    <t>BW2234</t>
  </si>
  <si>
    <t>BW2208</t>
  </si>
  <si>
    <t>BW2210</t>
  </si>
  <si>
    <t>BW2212</t>
  </si>
  <si>
    <t>BW2215</t>
  </si>
  <si>
    <t>BW2217</t>
  </si>
  <si>
    <t>BW2220</t>
  </si>
  <si>
    <t>BW2370</t>
  </si>
  <si>
    <t>BW2350</t>
  </si>
  <si>
    <t>BW2205</t>
  </si>
  <si>
    <t>BW2309</t>
  </si>
  <si>
    <t>BW2316</t>
  </si>
  <si>
    <t>BW2352</t>
  </si>
  <si>
    <t>BW2319</t>
  </si>
  <si>
    <t>BW2353</t>
  </si>
  <si>
    <t>BW2354</t>
  </si>
  <si>
    <t>BW2313</t>
  </si>
  <si>
    <t>BW2355</t>
  </si>
  <si>
    <t>BW2356</t>
  </si>
  <si>
    <t>BW2357</t>
  </si>
  <si>
    <t>BW2358</t>
  </si>
  <si>
    <t>BW2359</t>
  </si>
  <si>
    <t>BW2360</t>
  </si>
  <si>
    <t>BW2361</t>
  </si>
  <si>
    <t>BW2322</t>
  </si>
  <si>
    <t>BW2323</t>
  </si>
  <si>
    <t>BW2325</t>
  </si>
  <si>
    <t>BW2327</t>
  </si>
  <si>
    <t>BW2332</t>
  </si>
  <si>
    <t>BW2334</t>
  </si>
  <si>
    <t>BW2307</t>
  </si>
  <si>
    <t>BW2338</t>
  </si>
  <si>
    <t>BW2340</t>
  </si>
  <si>
    <t>BW2342</t>
  </si>
  <si>
    <t>BW2308</t>
  </si>
  <si>
    <t>BW2344</t>
  </si>
  <si>
    <t>BW2311</t>
  </si>
  <si>
    <t>BW2312</t>
  </si>
  <si>
    <t>BW2314</t>
  </si>
  <si>
    <t>BW2315</t>
  </si>
  <si>
    <t>BW2317</t>
  </si>
  <si>
    <t>BW2318</t>
  </si>
  <si>
    <t>BW2320</t>
  </si>
  <si>
    <t>BW2533</t>
  </si>
  <si>
    <t>BW2513</t>
  </si>
  <si>
    <t>BW2514</t>
  </si>
  <si>
    <t>BW2516</t>
  </si>
  <si>
    <t>BW2519</t>
  </si>
  <si>
    <t>BW2521</t>
  </si>
  <si>
    <t>BW5000</t>
  </si>
  <si>
    <t>BW2522</t>
  </si>
  <si>
    <t>BW2523</t>
  </si>
  <si>
    <t>BW2524</t>
  </si>
  <si>
    <t>BW2525</t>
  </si>
  <si>
    <t>BW2526</t>
  </si>
  <si>
    <t>BW2527</t>
  </si>
  <si>
    <t>BW2528</t>
  </si>
  <si>
    <t>BW2529</t>
  </si>
  <si>
    <t>BW2530</t>
  </si>
  <si>
    <t>BW2531</t>
  </si>
  <si>
    <t>BW2532</t>
  </si>
  <si>
    <t>BW2534</t>
  </si>
  <si>
    <t>BW2536</t>
  </si>
  <si>
    <t>BW2507</t>
  </si>
  <si>
    <t>BW2538</t>
  </si>
  <si>
    <t>BW2540</t>
  </si>
  <si>
    <t>BW2542</t>
  </si>
  <si>
    <t>BW2508</t>
  </si>
  <si>
    <t>BW2544</t>
  </si>
  <si>
    <t>BW2547</t>
  </si>
  <si>
    <t>BW2549</t>
  </si>
  <si>
    <t>BW2552</t>
  </si>
  <si>
    <t>BW2510</t>
  </si>
  <si>
    <t>BW2554</t>
  </si>
  <si>
    <t>BW2557</t>
  </si>
  <si>
    <t>BW2511</t>
  </si>
  <si>
    <t>BW2559</t>
  </si>
  <si>
    <t>BW2562</t>
  </si>
  <si>
    <t>BW2512</t>
  </si>
  <si>
    <t>BW2567</t>
  </si>
  <si>
    <t>BW2572</t>
  </si>
  <si>
    <t>BW2574</t>
  </si>
  <si>
    <t>BW2515</t>
  </si>
  <si>
    <t>BW2517</t>
  </si>
  <si>
    <t>BW2520</t>
  </si>
  <si>
    <t>BW9101</t>
  </si>
  <si>
    <t>BW9100</t>
  </si>
  <si>
    <t>BW2615</t>
  </si>
  <si>
    <t>BW2626</t>
  </si>
  <si>
    <t>BW2627</t>
  </si>
  <si>
    <t>BW2629</t>
  </si>
  <si>
    <t>BW2630</t>
  </si>
  <si>
    <t>BW2631</t>
  </si>
  <si>
    <t>BW2632</t>
  </si>
  <si>
    <t>BW2634</t>
  </si>
  <si>
    <t>BW2636</t>
  </si>
  <si>
    <t>BW2638</t>
  </si>
  <si>
    <t>BW2640</t>
  </si>
  <si>
    <t>BW2642</t>
  </si>
  <si>
    <t>BW2644</t>
  </si>
  <si>
    <t>BW2647</t>
  </si>
  <si>
    <t>BW2649</t>
  </si>
  <si>
    <t>BW2652</t>
  </si>
  <si>
    <t>BW2610</t>
  </si>
  <si>
    <t>BW2654</t>
  </si>
  <si>
    <t>BW2656</t>
  </si>
  <si>
    <t>BW2611</t>
  </si>
  <si>
    <t>BW2659</t>
  </si>
  <si>
    <t>BW2662</t>
  </si>
  <si>
    <t>BW2612</t>
  </si>
  <si>
    <t>BW2664</t>
  </si>
  <si>
    <t>BW2665</t>
  </si>
  <si>
    <t>BW2666</t>
  </si>
  <si>
    <t>BW2667</t>
  </si>
  <si>
    <t>BW2668</t>
  </si>
  <si>
    <t>BW2670</t>
  </si>
  <si>
    <t>BW2750</t>
  </si>
  <si>
    <t>BW2732</t>
  </si>
  <si>
    <t>BW2734</t>
  </si>
  <si>
    <t>BW2738</t>
  </si>
  <si>
    <t>BW2740</t>
  </si>
  <si>
    <t>BW2742</t>
  </si>
  <si>
    <t>BW2744</t>
  </si>
  <si>
    <t>BW2746</t>
  </si>
  <si>
    <t>BW2749</t>
  </si>
  <si>
    <t>BW2752</t>
  </si>
  <si>
    <t>BW2754</t>
  </si>
  <si>
    <t>BW2756</t>
  </si>
  <si>
    <t>BW2759</t>
  </si>
  <si>
    <t>BW2762</t>
  </si>
  <si>
    <t>BW2712</t>
  </si>
  <si>
    <t>BW2764</t>
  </si>
  <si>
    <t>BW2767</t>
  </si>
  <si>
    <t>BW2770</t>
  </si>
  <si>
    <t>BW2773</t>
  </si>
  <si>
    <t>BW2777</t>
  </si>
  <si>
    <t>BW2803</t>
  </si>
  <si>
    <t>BW2792</t>
  </si>
  <si>
    <t>BW2793</t>
  </si>
  <si>
    <t>BW2794</t>
  </si>
  <si>
    <t>BW2795</t>
  </si>
  <si>
    <t>BW2796</t>
  </si>
  <si>
    <t>BW2797</t>
  </si>
  <si>
    <t>BW2798</t>
  </si>
  <si>
    <t>BW2799</t>
  </si>
  <si>
    <t>BW2800</t>
  </si>
  <si>
    <t>BW2801</t>
  </si>
  <si>
    <t>BW2802</t>
  </si>
  <si>
    <t>BW2804</t>
  </si>
  <si>
    <t>BW2805</t>
  </si>
  <si>
    <t>BW2806</t>
  </si>
  <si>
    <t>BW2807</t>
  </si>
  <si>
    <t>BW2808</t>
  </si>
  <si>
    <t>BW2107</t>
  </si>
  <si>
    <t>BW2110</t>
  </si>
  <si>
    <t>VS6872</t>
  </si>
  <si>
    <t>VS6873</t>
  </si>
  <si>
    <t>BW7110</t>
  </si>
  <si>
    <t>1009091</t>
  </si>
  <si>
    <t>RA5473</t>
  </si>
  <si>
    <t>BW7111</t>
  </si>
  <si>
    <t>BW7109</t>
  </si>
  <si>
    <t>BW7105</t>
  </si>
  <si>
    <t>BW7108</t>
  </si>
  <si>
    <t>VS6824</t>
  </si>
  <si>
    <t>VB5603</t>
  </si>
  <si>
    <t>VB9670</t>
  </si>
  <si>
    <t>FW0411</t>
  </si>
  <si>
    <t>VB9687</t>
  </si>
  <si>
    <t>FW0452</t>
  </si>
  <si>
    <t>BW2090</t>
  </si>
  <si>
    <t>BW2080</t>
  </si>
  <si>
    <t>VS7056</t>
  </si>
  <si>
    <t>BW2775</t>
  </si>
  <si>
    <t>BW2780</t>
  </si>
  <si>
    <t>BW2790</t>
  </si>
  <si>
    <t>BW2050</t>
  </si>
  <si>
    <t>VB4300</t>
  </si>
  <si>
    <t>VB4301</t>
  </si>
  <si>
    <t>BW7650</t>
  </si>
  <si>
    <t>BW7666</t>
  </si>
  <si>
    <t>BW7506</t>
  </si>
  <si>
    <t>BW7631</t>
  </si>
  <si>
    <t>BW7640</t>
  </si>
  <si>
    <t>BW7649</t>
  </si>
  <si>
    <t>BW7648</t>
  </si>
  <si>
    <t>VG5501</t>
  </si>
  <si>
    <t>VB4959</t>
  </si>
  <si>
    <t>BW2010</t>
  </si>
  <si>
    <t>BW2023</t>
  </si>
  <si>
    <t>VG5758</t>
  </si>
  <si>
    <t>CK9251</t>
  </si>
  <si>
    <t>UF6844</t>
  </si>
  <si>
    <t>UF6860</t>
  </si>
  <si>
    <t>UH3368</t>
  </si>
  <si>
    <t>UF6845</t>
  </si>
  <si>
    <t>UH4290</t>
  </si>
  <si>
    <t>UA1000</t>
  </si>
  <si>
    <t>FW0625</t>
  </si>
  <si>
    <t>RN4989</t>
  </si>
  <si>
    <t>XE4326</t>
  </si>
  <si>
    <t>XE4325</t>
  </si>
  <si>
    <t>XE4324</t>
  </si>
  <si>
    <t>VG5000</t>
  </si>
  <si>
    <t>RD7035</t>
  </si>
  <si>
    <t>XX1530</t>
  </si>
  <si>
    <t>VB1801</t>
  </si>
  <si>
    <t>ER1135</t>
  </si>
  <si>
    <t>ER1136</t>
  </si>
  <si>
    <t>ER1134</t>
  </si>
  <si>
    <t>VB1004</t>
  </si>
  <si>
    <t>XX1308</t>
  </si>
  <si>
    <t>RA6125</t>
  </si>
  <si>
    <t>CS3400</t>
  </si>
  <si>
    <t>ZA4010</t>
  </si>
  <si>
    <t>ZA4020</t>
  </si>
  <si>
    <t>ZA4024</t>
  </si>
  <si>
    <t>ZA4025</t>
  </si>
  <si>
    <t>ZA4032</t>
  </si>
  <si>
    <t>ZA4031</t>
  </si>
  <si>
    <t>ZA4026</t>
  </si>
  <si>
    <t>ZA4021</t>
  </si>
  <si>
    <t>ZA4022</t>
  </si>
  <si>
    <t>ZA4023</t>
  </si>
  <si>
    <t>ZA4012</t>
  </si>
  <si>
    <t>RT2007</t>
  </si>
  <si>
    <t>RA5452</t>
  </si>
  <si>
    <t>DL2158</t>
  </si>
  <si>
    <t>DL1275</t>
  </si>
  <si>
    <t>DL1276</t>
  </si>
  <si>
    <t>DL1277</t>
  </si>
  <si>
    <t>DL1278</t>
  </si>
  <si>
    <t>ZA4013</t>
  </si>
  <si>
    <t>ZA4017</t>
  </si>
  <si>
    <t>ZA4018</t>
  </si>
  <si>
    <t>ZA4014</t>
  </si>
  <si>
    <t>ZA4015</t>
  </si>
  <si>
    <t>ZA4016</t>
  </si>
  <si>
    <t>DH6004</t>
  </si>
  <si>
    <t>RD5264</t>
  </si>
  <si>
    <t>RE1016</t>
  </si>
  <si>
    <t>DH1345</t>
  </si>
  <si>
    <t>DZ5252</t>
  </si>
  <si>
    <t>DK1615</t>
  </si>
  <si>
    <t>DK1616</t>
  </si>
  <si>
    <t>DH1422</t>
  </si>
  <si>
    <t>DH1409</t>
  </si>
  <si>
    <t>DH1560</t>
  </si>
  <si>
    <t>DH1629</t>
  </si>
  <si>
    <t>DH1420</t>
  </si>
  <si>
    <t>DH1611</t>
  </si>
  <si>
    <t>VT9990</t>
  </si>
  <si>
    <t>1010361</t>
  </si>
  <si>
    <t>VT9986</t>
  </si>
  <si>
    <t>VT9991</t>
  </si>
  <si>
    <t>VT9987</t>
  </si>
  <si>
    <t>VT9989</t>
  </si>
  <si>
    <t>VT9988</t>
  </si>
  <si>
    <t>DH1605</t>
  </si>
  <si>
    <t>DH1606</t>
  </si>
  <si>
    <t>DH1603</t>
  </si>
  <si>
    <t>DH1396</t>
  </si>
  <si>
    <t>DH1543</t>
  </si>
  <si>
    <t>DH4871</t>
  </si>
  <si>
    <t>DH1604</t>
  </si>
  <si>
    <t>DH1602</t>
  </si>
  <si>
    <t>DH1615</t>
  </si>
  <si>
    <t>DH1614</t>
  </si>
  <si>
    <t>DH4872</t>
  </si>
  <si>
    <t>RD5105</t>
  </si>
  <si>
    <t>RD5259</t>
  </si>
  <si>
    <t>RD5091</t>
  </si>
  <si>
    <t>VT9858</t>
  </si>
  <si>
    <t>EA7512</t>
  </si>
  <si>
    <t>RD5263</t>
  </si>
  <si>
    <t>DH1419</t>
  </si>
  <si>
    <t>DH1417</t>
  </si>
  <si>
    <t>DL1550</t>
  </si>
  <si>
    <t>VA3111</t>
  </si>
  <si>
    <t>DH1607</t>
  </si>
  <si>
    <t>DH1399</t>
  </si>
  <si>
    <t>VS3384</t>
  </si>
  <si>
    <t>DH1408</t>
  </si>
  <si>
    <t>DH1635</t>
  </si>
  <si>
    <t>DH1346</t>
  </si>
  <si>
    <t>DH1414</t>
  </si>
  <si>
    <t>DH1406</t>
  </si>
  <si>
    <t>VB2080</t>
  </si>
  <si>
    <t>VT9912</t>
  </si>
  <si>
    <t>DL1454</t>
  </si>
  <si>
    <t>RA6336</t>
  </si>
  <si>
    <t>VB2614</t>
  </si>
  <si>
    <t>VB2678</t>
  </si>
  <si>
    <t>VB2702</t>
  </si>
  <si>
    <t>DC5757</t>
  </si>
  <si>
    <t>RA8701</t>
  </si>
  <si>
    <t>VB2609</t>
  </si>
  <si>
    <t>DH1642</t>
  </si>
  <si>
    <t>DH1641</t>
  </si>
  <si>
    <t>DH1628</t>
  </si>
  <si>
    <t>VT9751</t>
  </si>
  <si>
    <t>VT9876</t>
  </si>
  <si>
    <t>RA8695</t>
  </si>
  <si>
    <t>DH4870</t>
  </si>
  <si>
    <t>DH1384</t>
  </si>
  <si>
    <t>AB5060</t>
  </si>
  <si>
    <t>ZA3182</t>
  </si>
  <si>
    <t>VB1101</t>
  </si>
  <si>
    <t>ZA3154</t>
  </si>
  <si>
    <t>ZA3176</t>
  </si>
  <si>
    <t>ZA3153</t>
  </si>
  <si>
    <t>ZA3171</t>
  </si>
  <si>
    <t>ZA3173</t>
  </si>
  <si>
    <t>ZA3172</t>
  </si>
  <si>
    <t>ZA3174</t>
  </si>
  <si>
    <t>ZA3178</t>
  </si>
  <si>
    <t>RD4622</t>
  </si>
  <si>
    <t>DL1501</t>
  </si>
  <si>
    <t>DH3760</t>
  </si>
  <si>
    <t>DL2390</t>
  </si>
  <si>
    <t>RA5440</t>
  </si>
  <si>
    <t>DH1400</t>
  </si>
  <si>
    <t>DH1613</t>
  </si>
  <si>
    <t>VT9877</t>
  </si>
  <si>
    <t>DH1390</t>
  </si>
  <si>
    <t>DH1440</t>
  </si>
  <si>
    <t>DH1450</t>
  </si>
  <si>
    <t>DH3680</t>
  </si>
  <si>
    <t>1008448</t>
  </si>
  <si>
    <t>RA8698</t>
  </si>
  <si>
    <t>DH1572</t>
  </si>
  <si>
    <t>1009011</t>
  </si>
  <si>
    <t>DH1402</t>
  </si>
  <si>
    <t>DH1403</t>
  </si>
  <si>
    <t>VS7067</t>
  </si>
  <si>
    <t>VS7071</t>
  </si>
  <si>
    <t>VS7072</t>
  </si>
  <si>
    <t>DC5110</t>
  </si>
  <si>
    <t>1009070</t>
  </si>
  <si>
    <t>DH3269</t>
  </si>
  <si>
    <t>1011193</t>
  </si>
  <si>
    <t>1011194</t>
  </si>
  <si>
    <t>DH4880</t>
  </si>
  <si>
    <t>DH2406</t>
  </si>
  <si>
    <t>DH1442</t>
  </si>
  <si>
    <t>DH1582</t>
  </si>
  <si>
    <t>VB2652</t>
  </si>
  <si>
    <t>VB2770</t>
  </si>
  <si>
    <t>VT4540</t>
  </si>
  <si>
    <t>VT3280</t>
  </si>
  <si>
    <t>DH4502</t>
  </si>
  <si>
    <t>DH4504</t>
  </si>
  <si>
    <t>DH4506</t>
  </si>
  <si>
    <t>DH4505</t>
  </si>
  <si>
    <t>ZA3137</t>
  </si>
  <si>
    <t>1009100</t>
  </si>
  <si>
    <t>DH4706</t>
  </si>
  <si>
    <t>VB9700</t>
  </si>
  <si>
    <t>VT9745</t>
  </si>
  <si>
    <t>VT9749</t>
  </si>
  <si>
    <t>VT9911</t>
  </si>
  <si>
    <t>VT9875</t>
  </si>
  <si>
    <t>VT9867</t>
  </si>
  <si>
    <t>VT9868</t>
  </si>
  <si>
    <t>RD5784</t>
  </si>
  <si>
    <t>RD5782</t>
  </si>
  <si>
    <t>DL1410</t>
  </si>
  <si>
    <t>DL1411</t>
  </si>
  <si>
    <t>KL1022</t>
  </si>
  <si>
    <t>DH3420</t>
  </si>
  <si>
    <t>DH1372</t>
  </si>
  <si>
    <t>DH1534</t>
  </si>
  <si>
    <t>DH1555</t>
  </si>
  <si>
    <t>DH1617</t>
  </si>
  <si>
    <t>DH1616</t>
  </si>
  <si>
    <t>DH1618</t>
  </si>
  <si>
    <t>1011531</t>
  </si>
  <si>
    <t>1011604</t>
  </si>
  <si>
    <t>1009061</t>
  </si>
  <si>
    <t>DH1623</t>
  </si>
  <si>
    <t>DH1404</t>
  </si>
  <si>
    <t>DH1418</t>
  </si>
  <si>
    <t>DH3521</t>
  </si>
  <si>
    <t>DH3522</t>
  </si>
  <si>
    <t>DH3523</t>
  </si>
  <si>
    <t>DH3670</t>
  </si>
  <si>
    <t>DH3671</t>
  </si>
  <si>
    <t>DH3672</t>
  </si>
  <si>
    <t>DH3673</t>
  </si>
  <si>
    <t>DH1622</t>
  </si>
  <si>
    <t>DH3771</t>
  </si>
  <si>
    <t>RA5448</t>
  </si>
  <si>
    <t>DH1624</t>
  </si>
  <si>
    <t>DH2405</t>
  </si>
  <si>
    <t>RA5449</t>
  </si>
  <si>
    <t>DH3770</t>
  </si>
  <si>
    <t>DH1407</t>
  </si>
  <si>
    <t>DH1410</t>
  </si>
  <si>
    <t>DH1411</t>
  </si>
  <si>
    <t>DH1412</t>
  </si>
  <si>
    <t>DH1413</t>
  </si>
  <si>
    <t>DH1451</t>
  </si>
  <si>
    <t>DH1421</t>
  </si>
  <si>
    <t>DH1550</t>
  </si>
  <si>
    <t>DH1634</t>
  </si>
  <si>
    <t>DH1631</t>
  </si>
  <si>
    <t>DH1344</t>
  </si>
  <si>
    <t>DH1542</t>
  </si>
  <si>
    <t>VB8551</t>
  </si>
  <si>
    <t>DH1127</t>
  </si>
  <si>
    <t>RA5312</t>
  </si>
  <si>
    <t>DL1222</t>
  </si>
  <si>
    <t>DL1241</t>
  </si>
  <si>
    <t>DL1218</t>
  </si>
  <si>
    <t>DL1372</t>
  </si>
  <si>
    <t>DL1373</t>
  </si>
  <si>
    <t>DL1310</t>
  </si>
  <si>
    <t>DL1311</t>
  </si>
  <si>
    <t>DL1216</t>
  </si>
  <si>
    <t>DL1240</t>
  </si>
  <si>
    <t>DL1250</t>
  </si>
  <si>
    <t>DL1217</t>
  </si>
  <si>
    <t>DL1251</t>
  </si>
  <si>
    <t>DL1252</t>
  </si>
  <si>
    <t>DL1261</t>
  </si>
  <si>
    <t>DL1260</t>
  </si>
  <si>
    <t>DL1243</t>
  </si>
  <si>
    <t>DL1253</t>
  </si>
  <si>
    <t>DL1510</t>
  </si>
  <si>
    <t>DL1220</t>
  </si>
  <si>
    <t>DL1211</t>
  </si>
  <si>
    <t>DL1221</t>
  </si>
  <si>
    <t>DL1450</t>
  </si>
  <si>
    <t>DL1212</t>
  </si>
  <si>
    <t>DL1451</t>
  </si>
  <si>
    <t>DL1213</t>
  </si>
  <si>
    <t>DL1223</t>
  </si>
  <si>
    <t>DL1452</t>
  </si>
  <si>
    <t>DL1224</t>
  </si>
  <si>
    <t>DL1453</t>
  </si>
  <si>
    <t>DL1215</t>
  </si>
  <si>
    <t>DL1225</t>
  </si>
  <si>
    <t>DL1242</t>
  </si>
  <si>
    <t>VT9830</t>
  </si>
  <si>
    <t>FW0671</t>
  </si>
  <si>
    <t>DH3520</t>
  </si>
  <si>
    <t>VT9586</t>
  </si>
  <si>
    <t>DH1540</t>
  </si>
  <si>
    <t>DH1541</t>
  </si>
  <si>
    <t>VT9910</t>
  </si>
  <si>
    <t>DH3531</t>
  </si>
  <si>
    <t>DH4820</t>
  </si>
  <si>
    <t>DH1620</t>
  </si>
  <si>
    <t>VB9312</t>
  </si>
  <si>
    <t>DH1619</t>
  </si>
  <si>
    <t>VB7804</t>
  </si>
  <si>
    <t>FW0433</t>
  </si>
  <si>
    <t>DH1397</t>
  </si>
  <si>
    <t>DH1640</t>
  </si>
  <si>
    <t>DH1340</t>
  </si>
  <si>
    <t>DH1608</t>
  </si>
  <si>
    <t>DH1633</t>
  </si>
  <si>
    <t>DH1627</t>
  </si>
  <si>
    <t>DH1626</t>
  </si>
  <si>
    <t>DH1341</t>
  </si>
  <si>
    <t>DH3754</t>
  </si>
  <si>
    <t>VT9953</t>
  </si>
  <si>
    <t>VT9952</t>
  </si>
  <si>
    <t>VT9951</t>
  </si>
  <si>
    <t>DH1630</t>
  </si>
  <si>
    <t>VB1003</t>
  </si>
  <si>
    <t>ZA3179</t>
  </si>
  <si>
    <t>VT9599</t>
  </si>
  <si>
    <t>VT3410</t>
  </si>
  <si>
    <t>VB1307</t>
  </si>
  <si>
    <t>VB2630</t>
  </si>
  <si>
    <t>VB2683</t>
  </si>
  <si>
    <t>VT3356</t>
  </si>
  <si>
    <t>FW0134</t>
  </si>
  <si>
    <t>FW0132</t>
  </si>
  <si>
    <t>DK2370</t>
  </si>
  <si>
    <t>VB1887</t>
  </si>
  <si>
    <t>VT7207</t>
  </si>
  <si>
    <t>VT7204</t>
  </si>
  <si>
    <t>VB2612</t>
  </si>
  <si>
    <t>VT7201</t>
  </si>
  <si>
    <t>VT7202</t>
  </si>
  <si>
    <t>JA1702</t>
  </si>
  <si>
    <t>VX2004</t>
  </si>
  <si>
    <t>VX2002</t>
  </si>
  <si>
    <t>VT5018</t>
  </si>
  <si>
    <t>VT3555</t>
  </si>
  <si>
    <t>KL0725</t>
  </si>
  <si>
    <t>VB3461</t>
  </si>
  <si>
    <t>KL0719</t>
  </si>
  <si>
    <t>KL0718</t>
  </si>
  <si>
    <t>KL0723</t>
  </si>
  <si>
    <t>DC3200</t>
  </si>
  <si>
    <t>KL0720</t>
  </si>
  <si>
    <t>FW0127</t>
  </si>
  <si>
    <t>VB2610</t>
  </si>
  <si>
    <t>LS4114</t>
  </si>
  <si>
    <t>LS4112</t>
  </si>
  <si>
    <t>AC9750</t>
  </si>
  <si>
    <t>AC9754</t>
  </si>
  <si>
    <t>VB9966</t>
  </si>
  <si>
    <t>VS6826</t>
  </si>
  <si>
    <t>VB1000</t>
  </si>
  <si>
    <t>VB4102</t>
  </si>
  <si>
    <t>VB6407</t>
  </si>
  <si>
    <t>AF2050</t>
  </si>
  <si>
    <t>AF2030</t>
  </si>
  <si>
    <t>VB4907</t>
  </si>
  <si>
    <t>VB4905</t>
  </si>
  <si>
    <t>VT9855</t>
  </si>
  <si>
    <t>VT9856</t>
  </si>
  <si>
    <t>RA6231</t>
  </si>
  <si>
    <t>VT9918</t>
  </si>
  <si>
    <t>VT9857</t>
  </si>
  <si>
    <t>VT9916</t>
  </si>
  <si>
    <t>VT9917</t>
  </si>
  <si>
    <t>VT9921</t>
  </si>
  <si>
    <t>VT9919</t>
  </si>
  <si>
    <t>VT9920</t>
  </si>
  <si>
    <t>VB1092</t>
  </si>
  <si>
    <t>VS2210</t>
  </si>
  <si>
    <t>VS2212</t>
  </si>
  <si>
    <t>1009006</t>
  </si>
  <si>
    <t>1009010</t>
  </si>
  <si>
    <t>VS2220</t>
  </si>
  <si>
    <t>VS2222</t>
  </si>
  <si>
    <t>1009007</t>
  </si>
  <si>
    <t>VT9732</t>
  </si>
  <si>
    <t>VT9592</t>
  </si>
  <si>
    <t>VT9736</t>
  </si>
  <si>
    <t>VB9728</t>
  </si>
  <si>
    <t>VT9940</t>
  </si>
  <si>
    <t>VT9938</t>
  </si>
  <si>
    <t>VT9939</t>
  </si>
  <si>
    <t>VT9936</t>
  </si>
  <si>
    <t>VT9935</t>
  </si>
  <si>
    <t>VB4302</t>
  </si>
  <si>
    <t>VB4308</t>
  </si>
  <si>
    <t>VB9729</t>
  </si>
  <si>
    <t>VT9905</t>
  </si>
  <si>
    <t>RD5294</t>
  </si>
  <si>
    <t>VX1200</t>
  </si>
  <si>
    <t>VT9866</t>
  </si>
  <si>
    <t>VT9874</t>
  </si>
  <si>
    <t>VT9872</t>
  </si>
  <si>
    <t>VT9733</t>
  </si>
  <si>
    <t>RA5460</t>
  </si>
  <si>
    <t>RA5467</t>
  </si>
  <si>
    <t>RD5280</t>
  </si>
  <si>
    <t>RD5272</t>
  </si>
  <si>
    <t>RD5278</t>
  </si>
  <si>
    <t>VT9815</t>
  </si>
  <si>
    <t>VB4903</t>
  </si>
  <si>
    <t>VB4901</t>
  </si>
  <si>
    <t>VT9873</t>
  </si>
  <si>
    <t>KL0751</t>
  </si>
  <si>
    <t>VT9945</t>
  </si>
  <si>
    <t>VT9946</t>
  </si>
  <si>
    <t>VT9947</t>
  </si>
  <si>
    <t>VS6827</t>
  </si>
  <si>
    <t>VT9924</t>
  </si>
  <si>
    <t>VT9931</t>
  </si>
  <si>
    <t>VT9927</t>
  </si>
  <si>
    <t>VT9922</t>
  </si>
  <si>
    <t>VT9925</t>
  </si>
  <si>
    <t>VT9929</t>
  </si>
  <si>
    <t>VT9926</t>
  </si>
  <si>
    <t>VT9930</t>
  </si>
  <si>
    <t>VT9923</t>
  </si>
  <si>
    <t>VB4304</t>
  </si>
  <si>
    <t>RA6229</t>
  </si>
  <si>
    <t>RA6228</t>
  </si>
  <si>
    <t>RA6227</t>
  </si>
  <si>
    <t>VT9735</t>
  </si>
  <si>
    <t>VT9593</t>
  </si>
  <si>
    <t>VT9937</t>
  </si>
  <si>
    <t>VT9730</t>
  </si>
  <si>
    <t>VT9591</t>
  </si>
  <si>
    <t>VT9864</t>
  </si>
  <si>
    <t>VB4306</t>
  </si>
  <si>
    <t>VB4312</t>
  </si>
  <si>
    <t>VS7110</t>
  </si>
  <si>
    <t>KL0750</t>
  </si>
  <si>
    <t>KL0749</t>
  </si>
  <si>
    <t>VB9730</t>
  </si>
  <si>
    <t>VT9871</t>
  </si>
  <si>
    <t>VT9869</t>
  </si>
  <si>
    <t>VT9870</t>
  </si>
  <si>
    <t>VB9726</t>
  </si>
  <si>
    <t>VT9594</t>
  </si>
  <si>
    <t>VT9731</t>
  </si>
  <si>
    <t>VT9734</t>
  </si>
  <si>
    <t>VT9590</t>
  </si>
  <si>
    <t>VT9865</t>
  </si>
  <si>
    <t>VX3867</t>
  </si>
  <si>
    <t>FW0077</t>
  </si>
  <si>
    <t>FW0080</t>
  </si>
  <si>
    <t>FW0097</t>
  </si>
  <si>
    <t>VB3503</t>
  </si>
  <si>
    <t>VB3551</t>
  </si>
  <si>
    <t>FW0073</t>
  </si>
  <si>
    <t>FW0079</t>
  </si>
  <si>
    <t>DC1742</t>
  </si>
  <si>
    <t>DC1740</t>
  </si>
  <si>
    <t>DC1744</t>
  </si>
  <si>
    <t>VS2251</t>
  </si>
  <si>
    <t>VB1008</t>
  </si>
  <si>
    <t>LT7012</t>
  </si>
  <si>
    <t>VG5672</t>
  </si>
  <si>
    <t>VT7083</t>
  </si>
  <si>
    <t>VT7082</t>
  </si>
  <si>
    <t>VT7081</t>
  </si>
  <si>
    <t>VT7084</t>
  </si>
  <si>
    <t>VT7085</t>
  </si>
  <si>
    <t>VT7080</t>
  </si>
  <si>
    <t>VT9610</t>
  </si>
  <si>
    <t>VT5962</t>
  </si>
  <si>
    <t>ER5570</t>
  </si>
  <si>
    <t>VT7097</t>
  </si>
  <si>
    <t>VT7096</t>
  </si>
  <si>
    <t>VB4500</t>
  </si>
  <si>
    <t>VS6728</t>
  </si>
  <si>
    <t>VB8413</t>
  </si>
  <si>
    <t>VB4392</t>
  </si>
  <si>
    <t>VB4501</t>
  </si>
  <si>
    <t>RE3070</t>
  </si>
  <si>
    <t>VB4502</t>
  </si>
  <si>
    <t>VB7805</t>
  </si>
  <si>
    <t>VS6910</t>
  </si>
  <si>
    <t>VB2656</t>
  </si>
  <si>
    <t>VB5615</t>
  </si>
  <si>
    <t>VS6828</t>
  </si>
  <si>
    <t>VT3130</t>
  </si>
  <si>
    <t>VB8618</t>
  </si>
  <si>
    <t>VB2718</t>
  </si>
  <si>
    <t>VB4104</t>
  </si>
  <si>
    <t>VB9004</t>
  </si>
  <si>
    <t>VB9006</t>
  </si>
  <si>
    <t>VT0001</t>
  </si>
  <si>
    <t>VT3455</t>
  </si>
  <si>
    <t>VB4212</t>
  </si>
  <si>
    <t>VB4003</t>
  </si>
  <si>
    <t>VB3505</t>
  </si>
  <si>
    <t>VB4103</t>
  </si>
  <si>
    <t>VB1136</t>
  </si>
  <si>
    <t>VT3252</t>
  </si>
  <si>
    <t>LD9600</t>
  </si>
  <si>
    <t>VB9001</t>
  </si>
  <si>
    <t>VB9002</t>
  </si>
  <si>
    <t>VB3565</t>
  </si>
  <si>
    <t>VB4376</t>
  </si>
  <si>
    <t>VB4378</t>
  </si>
  <si>
    <t>VB4375</t>
  </si>
  <si>
    <t>VB4377</t>
  </si>
  <si>
    <t>VS7152</t>
  </si>
  <si>
    <t>VT7011</t>
  </si>
  <si>
    <t>VS6830</t>
  </si>
  <si>
    <t>VB3703</t>
  </si>
  <si>
    <t>VB1106</t>
  </si>
  <si>
    <t>VB9816</t>
  </si>
  <si>
    <t>VT7206</t>
  </si>
  <si>
    <t>RD5341</t>
  </si>
  <si>
    <t>VB2627</t>
  </si>
  <si>
    <t>VB2629</t>
  </si>
  <si>
    <t>VB1080</t>
  </si>
  <si>
    <t>FW0389</t>
  </si>
  <si>
    <t>VB4391</t>
  </si>
  <si>
    <t>VT0319</t>
  </si>
  <si>
    <t>LS5578</t>
  </si>
  <si>
    <t>LS5349</t>
  </si>
  <si>
    <t>VB3690</t>
  </si>
  <si>
    <t>VB9294</t>
  </si>
  <si>
    <t>VB1100</t>
  </si>
  <si>
    <t>VB7905</t>
  </si>
  <si>
    <t>VB9000</t>
  </si>
  <si>
    <t>VB1871</t>
  </si>
  <si>
    <t>YZ4800</t>
  </si>
  <si>
    <t>YZ4900</t>
  </si>
  <si>
    <t>YZ4600</t>
  </si>
  <si>
    <t>YZ4300</t>
  </si>
  <si>
    <t>ER1180</t>
  </si>
  <si>
    <t>VT7000</t>
  </si>
  <si>
    <t>VT7001</t>
  </si>
  <si>
    <t>VT6992</t>
  </si>
  <si>
    <t>VT6991</t>
  </si>
  <si>
    <t>VT6990</t>
  </si>
  <si>
    <t>ER5450</t>
  </si>
  <si>
    <t>ER5455</t>
  </si>
  <si>
    <t>ER5460</t>
  </si>
  <si>
    <t>ER5465</t>
  </si>
  <si>
    <t>ER5506</t>
  </si>
  <si>
    <t>ER5515</t>
  </si>
  <si>
    <t>ER5528</t>
  </si>
  <si>
    <t>ER5520</t>
  </si>
  <si>
    <t>ER5514</t>
  </si>
  <si>
    <t>ER5512</t>
  </si>
  <si>
    <t>ER5485</t>
  </si>
  <si>
    <t>ER5480</t>
  </si>
  <si>
    <t>VB1201</t>
  </si>
  <si>
    <t>RN4705</t>
  </si>
  <si>
    <t>RA5213</t>
  </si>
  <si>
    <t>VB1286</t>
  </si>
  <si>
    <t>VB1287</t>
  </si>
  <si>
    <t>VB1200</t>
  </si>
  <si>
    <t>VB1202</t>
  </si>
  <si>
    <t>DH2318</t>
  </si>
  <si>
    <t>DH2311</t>
  </si>
  <si>
    <t>DH2312</t>
  </si>
  <si>
    <t>DH2310</t>
  </si>
  <si>
    <t>DH2314</t>
  </si>
  <si>
    <t>DH2316</t>
  </si>
  <si>
    <t>EA7506</t>
  </si>
  <si>
    <t>EA7505</t>
  </si>
  <si>
    <t>ER5561</t>
  </si>
  <si>
    <t>ER6182</t>
  </si>
  <si>
    <t>ER6176</t>
  </si>
  <si>
    <t>ER6186</t>
  </si>
  <si>
    <t>ER6189</t>
  </si>
  <si>
    <t>ER6192</t>
  </si>
  <si>
    <t>ER6194</t>
  </si>
  <si>
    <t>ER6196</t>
  </si>
  <si>
    <t>LT8504</t>
  </si>
  <si>
    <t>LT8503</t>
  </si>
  <si>
    <t>LT8502</t>
  </si>
  <si>
    <t>RN0202</t>
  </si>
  <si>
    <t>1012305</t>
  </si>
  <si>
    <t>1012308</t>
  </si>
  <si>
    <t>CZ1006</t>
  </si>
  <si>
    <t>1012309</t>
  </si>
  <si>
    <t>1012310</t>
  </si>
  <si>
    <t>1012311</t>
  </si>
  <si>
    <t>CK9281</t>
  </si>
  <si>
    <t>CK9280</t>
  </si>
  <si>
    <t>CK9205</t>
  </si>
  <si>
    <t>CD8105</t>
  </si>
  <si>
    <t>CD8102</t>
  </si>
  <si>
    <t>CD8100</t>
  </si>
  <si>
    <t>CD8106</t>
  </si>
  <si>
    <t>CD8103</t>
  </si>
  <si>
    <t>CD8104</t>
  </si>
  <si>
    <t>CD8101</t>
  </si>
  <si>
    <t>CD8071</t>
  </si>
  <si>
    <t>CD6030</t>
  </si>
  <si>
    <t>CD6000</t>
  </si>
  <si>
    <t>CD6010</t>
  </si>
  <si>
    <t>CD6060</t>
  </si>
  <si>
    <t>CD6070</t>
  </si>
  <si>
    <t>CD6050</t>
  </si>
  <si>
    <t>CD6112</t>
  </si>
  <si>
    <t>1012312</t>
  </si>
  <si>
    <t>CZ0006</t>
  </si>
  <si>
    <t>CZ0003</t>
  </si>
  <si>
    <t>CZ1001</t>
  </si>
  <si>
    <t>CZ0009</t>
  </si>
  <si>
    <t>CZ1005</t>
  </si>
  <si>
    <t>CM2620</t>
  </si>
  <si>
    <t>CM2600</t>
  </si>
  <si>
    <t>CM2610</t>
  </si>
  <si>
    <t>1012313</t>
  </si>
  <si>
    <t>CZ0007</t>
  </si>
  <si>
    <t>CZ0005</t>
  </si>
  <si>
    <t>CZ1002</t>
  </si>
  <si>
    <t>CD7750</t>
  </si>
  <si>
    <t>CD7700</t>
  </si>
  <si>
    <t>CZ0008</t>
  </si>
  <si>
    <t>CZ1003</t>
  </si>
  <si>
    <t>1012318</t>
  </si>
  <si>
    <t>CZ0000</t>
  </si>
  <si>
    <t>CZ0016</t>
  </si>
  <si>
    <t>CZ1004</t>
  </si>
  <si>
    <t>CZ0001</t>
  </si>
  <si>
    <t>FW0472</t>
  </si>
  <si>
    <t>CK8090</t>
  </si>
  <si>
    <t>CK9100</t>
  </si>
  <si>
    <t>CD5050</t>
  </si>
  <si>
    <t>CK9200</t>
  </si>
  <si>
    <t>CK6025</t>
  </si>
  <si>
    <t>CK8095</t>
  </si>
  <si>
    <t>CK6000</t>
  </si>
  <si>
    <t>CK6039</t>
  </si>
  <si>
    <t>CK6005</t>
  </si>
  <si>
    <t>CK8092</t>
  </si>
  <si>
    <t>CK6006</t>
  </si>
  <si>
    <t>CD5000</t>
  </si>
  <si>
    <t>CK5310</t>
  </si>
  <si>
    <t>CK5300</t>
  </si>
  <si>
    <t>CD5011</t>
  </si>
  <si>
    <t>CD5010</t>
  </si>
  <si>
    <t>CD5030</t>
  </si>
  <si>
    <t>CX6202</t>
  </si>
  <si>
    <t>CX3630</t>
  </si>
  <si>
    <t>CY3300</t>
  </si>
  <si>
    <t>CY3095</t>
  </si>
  <si>
    <t>FW0471</t>
  </si>
  <si>
    <t>CM2130</t>
  </si>
  <si>
    <t>CM2120</t>
  </si>
  <si>
    <t>CM2105</t>
  </si>
  <si>
    <t>CM2151</t>
  </si>
  <si>
    <t>CM2152</t>
  </si>
  <si>
    <t>CM2000</t>
  </si>
  <si>
    <t>CM2140</t>
  </si>
  <si>
    <t>CK8120</t>
  </si>
  <si>
    <t>CK9270</t>
  </si>
  <si>
    <t>CK6044</t>
  </si>
  <si>
    <t>CK9261</t>
  </si>
  <si>
    <t>CK6046</t>
  </si>
  <si>
    <t>CK6050</t>
  </si>
  <si>
    <t>CD2040</t>
  </si>
  <si>
    <t>CD8069</t>
  </si>
  <si>
    <t>CK9203</t>
  </si>
  <si>
    <t>CK9268</t>
  </si>
  <si>
    <t>CK1060</t>
  </si>
  <si>
    <t>CD6261</t>
  </si>
  <si>
    <t>CD6260</t>
  </si>
  <si>
    <t>CK9234</t>
  </si>
  <si>
    <t>CK9204</t>
  </si>
  <si>
    <t>CD6271</t>
  </si>
  <si>
    <t>CK9274</t>
  </si>
  <si>
    <t>CK9272</t>
  </si>
  <si>
    <t>CD6201</t>
  </si>
  <si>
    <t>CD6200</t>
  </si>
  <si>
    <t>CD7070</t>
  </si>
  <si>
    <t>CD6202</t>
  </si>
  <si>
    <t>CD6199</t>
  </si>
  <si>
    <t>CD6275</t>
  </si>
  <si>
    <t>CK9236</t>
  </si>
  <si>
    <t>CK8240</t>
  </si>
  <si>
    <t>CK8070</t>
  </si>
  <si>
    <t>CD7265</t>
  </si>
  <si>
    <t>CD7240</t>
  </si>
  <si>
    <t>CD7250</t>
  </si>
  <si>
    <t>CD7254</t>
  </si>
  <si>
    <t>CD7253</t>
  </si>
  <si>
    <t>CD7325</t>
  </si>
  <si>
    <t>CD7340</t>
  </si>
  <si>
    <t>CD6101</t>
  </si>
  <si>
    <t>CD6103</t>
  </si>
  <si>
    <t>CD6124</t>
  </si>
  <si>
    <t>CD6108</t>
  </si>
  <si>
    <t>CD6100</t>
  </si>
  <si>
    <t>CD6110</t>
  </si>
  <si>
    <t>CD6105</t>
  </si>
  <si>
    <t>CD6120</t>
  </si>
  <si>
    <t>CD7034</t>
  </si>
  <si>
    <t>CD7031</t>
  </si>
  <si>
    <t>CD8070</t>
  </si>
  <si>
    <t>CD8061</t>
  </si>
  <si>
    <t>CD8065</t>
  </si>
  <si>
    <t>CD8075</t>
  </si>
  <si>
    <t>CK9238</t>
  </si>
  <si>
    <t>CK9239</t>
  </si>
  <si>
    <t>CD6211</t>
  </si>
  <si>
    <t>CD6212</t>
  </si>
  <si>
    <t>CD7075</t>
  </si>
  <si>
    <t>CK9226</t>
  </si>
  <si>
    <t>CD3340</t>
  </si>
  <si>
    <t>CK3185</t>
  </si>
  <si>
    <t>CK3240</t>
  </si>
  <si>
    <t>CD7660</t>
  </si>
  <si>
    <t>CK9206</t>
  </si>
  <si>
    <t>CK9240</t>
  </si>
  <si>
    <t>CK1185</t>
  </si>
  <si>
    <t>CK1240</t>
  </si>
  <si>
    <t>CD6221</t>
  </si>
  <si>
    <t>CD6148</t>
  </si>
  <si>
    <t>CD6296</t>
  </si>
  <si>
    <t>CK9228</t>
  </si>
  <si>
    <t>CD8068</t>
  </si>
  <si>
    <t>CD7063</t>
  </si>
  <si>
    <t>CD7062</t>
  </si>
  <si>
    <t>CD7061</t>
  </si>
  <si>
    <t>CD6161</t>
  </si>
  <si>
    <t>CD6162</t>
  </si>
  <si>
    <t>CD6160</t>
  </si>
  <si>
    <t>CD7059</t>
  </si>
  <si>
    <t>CD7060</t>
  </si>
  <si>
    <t>CJ2039</t>
  </si>
  <si>
    <t>CD6241</t>
  </si>
  <si>
    <t>CD6242</t>
  </si>
  <si>
    <t>CD5040</t>
  </si>
  <si>
    <t>CK1050</t>
  </si>
  <si>
    <t>CK9230</t>
  </si>
  <si>
    <t>CD6247</t>
  </si>
  <si>
    <t>CK9232</t>
  </si>
  <si>
    <t>CD6250</t>
  </si>
  <si>
    <t>CV6071</t>
  </si>
  <si>
    <t>CV6092</t>
  </si>
  <si>
    <t>CV6121</t>
  </si>
  <si>
    <t>CV6122</t>
  </si>
  <si>
    <t>CJ1060</t>
  </si>
  <si>
    <t>CM2358</t>
  </si>
  <si>
    <t>CM2370</t>
  </si>
  <si>
    <t>CM2360</t>
  </si>
  <si>
    <t>CM1370</t>
  </si>
  <si>
    <t>CM1310</t>
  </si>
  <si>
    <t>CM1410</t>
  </si>
  <si>
    <t>CM1330</t>
  </si>
  <si>
    <t>CM1430</t>
  </si>
  <si>
    <t>CM1440</t>
  </si>
  <si>
    <t>CM1350</t>
  </si>
  <si>
    <t>CM1360</t>
  </si>
  <si>
    <t>CV5600</t>
  </si>
  <si>
    <t>CV4185</t>
  </si>
  <si>
    <t>CV4070</t>
  </si>
  <si>
    <t>CW3500</t>
  </si>
  <si>
    <t>CW1025</t>
  </si>
  <si>
    <t>CW1070</t>
  </si>
  <si>
    <t>CM2122</t>
  </si>
  <si>
    <t>CM2504</t>
  </si>
  <si>
    <t>FW0470</t>
  </si>
  <si>
    <t>1012917</t>
  </si>
  <si>
    <t>1012314</t>
  </si>
  <si>
    <t>CZ0050</t>
  </si>
  <si>
    <t>CM2382</t>
  </si>
  <si>
    <t>FW0484</t>
  </si>
  <si>
    <t>WD2065</t>
  </si>
  <si>
    <t>WD2070</t>
  </si>
  <si>
    <t>WD1827</t>
  </si>
  <si>
    <t>WD1821</t>
  </si>
  <si>
    <t>WD1824</t>
  </si>
  <si>
    <t>WD1839</t>
  </si>
  <si>
    <t>WD1833</t>
  </si>
  <si>
    <t>WD1836</t>
  </si>
  <si>
    <t>WD1868</t>
  </si>
  <si>
    <t>WD1859</t>
  </si>
  <si>
    <t>WD1880</t>
  </si>
  <si>
    <t>WD1806</t>
  </si>
  <si>
    <t>WD1800</t>
  </si>
  <si>
    <t>WD1803</t>
  </si>
  <si>
    <t>WD1812</t>
  </si>
  <si>
    <t>WD1815</t>
  </si>
  <si>
    <t>WD1809</t>
  </si>
  <si>
    <t>WD2030</t>
  </si>
  <si>
    <t>WD2080</t>
  </si>
  <si>
    <t>WD2075</t>
  </si>
  <si>
    <t>WD1502</t>
  </si>
  <si>
    <t>WD1503</t>
  </si>
  <si>
    <t>WD1504</t>
  </si>
  <si>
    <t>WD1505</t>
  </si>
  <si>
    <t>WD1506</t>
  </si>
  <si>
    <t>WD1500</t>
  </si>
  <si>
    <t>WD1501</t>
  </si>
  <si>
    <t>1007944</t>
  </si>
  <si>
    <t>VB9304</t>
  </si>
  <si>
    <t>VB9739</t>
  </si>
  <si>
    <t>VS5957</t>
  </si>
  <si>
    <t>RD5360</t>
  </si>
  <si>
    <t>VA2792</t>
  </si>
  <si>
    <t>XX1400</t>
  </si>
  <si>
    <t>VA3310</t>
  </si>
  <si>
    <t>VT7617</t>
  </si>
  <si>
    <t>VT8725</t>
  </si>
  <si>
    <t>VT8720</t>
  </si>
  <si>
    <t>VT7620</t>
  </si>
  <si>
    <t>VT7625</t>
  </si>
  <si>
    <t>VT7615</t>
  </si>
  <si>
    <t>VT7605</t>
  </si>
  <si>
    <t>VT8710</t>
  </si>
  <si>
    <t>VT8715</t>
  </si>
  <si>
    <t>DF4912</t>
  </si>
  <si>
    <t>FW0122</t>
  </si>
  <si>
    <t>FW0065</t>
  </si>
  <si>
    <t>FW0064</t>
  </si>
  <si>
    <t>FW0121</t>
  </si>
  <si>
    <t>FW0120</t>
  </si>
  <si>
    <t>FW0123</t>
  </si>
  <si>
    <t>VX8374</t>
  </si>
  <si>
    <t>VX8371</t>
  </si>
  <si>
    <t>VX8372</t>
  </si>
  <si>
    <t>VX8375</t>
  </si>
  <si>
    <t>VX8352</t>
  </si>
  <si>
    <t>VX8311</t>
  </si>
  <si>
    <t>VX8321</t>
  </si>
  <si>
    <t>VX8376</t>
  </si>
  <si>
    <t>VX8373</t>
  </si>
  <si>
    <t>VX8351</t>
  </si>
  <si>
    <t>VX1148</t>
  </si>
  <si>
    <t>DF1324</t>
  </si>
  <si>
    <t>DF1330</t>
  </si>
  <si>
    <t>DF1322</t>
  </si>
  <si>
    <t>DF1251</t>
  </si>
  <si>
    <t>FW0601</t>
  </si>
  <si>
    <t>VT5715</t>
  </si>
  <si>
    <t>VB9401</t>
  </si>
  <si>
    <t>VB2685</t>
  </si>
  <si>
    <t>VB2699</t>
  </si>
  <si>
    <t>VS7164</t>
  </si>
  <si>
    <t>VB9305</t>
  </si>
  <si>
    <t>JA5808</t>
  </si>
  <si>
    <t>FW0606</t>
  </si>
  <si>
    <t>FW0514</t>
  </si>
  <si>
    <t>RN5114</t>
  </si>
  <si>
    <t>1010300</t>
  </si>
  <si>
    <t>RN5442</t>
  </si>
  <si>
    <t>DK1026</t>
  </si>
  <si>
    <t>NB2145</t>
  </si>
  <si>
    <t>NB2120</t>
  </si>
  <si>
    <t>NB2130</t>
  </si>
  <si>
    <t>NC6462</t>
  </si>
  <si>
    <t>NC6501</t>
  </si>
  <si>
    <t>NC6471</t>
  </si>
  <si>
    <t>NC6502</t>
  </si>
  <si>
    <t>NC6470</t>
  </si>
  <si>
    <t>RA5153</t>
  </si>
  <si>
    <t>FW0375</t>
  </si>
  <si>
    <t>FW0412</t>
  </si>
  <si>
    <t>RA5455</t>
  </si>
  <si>
    <t>RA5150</t>
  </si>
  <si>
    <t>RA5151</t>
  </si>
  <si>
    <t>VX2220</t>
  </si>
  <si>
    <t>VX1090</t>
  </si>
  <si>
    <t>VX8400</t>
  </si>
  <si>
    <t>VX8500</t>
  </si>
  <si>
    <t>VX2290</t>
  </si>
  <si>
    <t>VX1118</t>
  </si>
  <si>
    <t>VX2230</t>
  </si>
  <si>
    <t>VG5107</t>
  </si>
  <si>
    <t>VX1100</t>
  </si>
  <si>
    <t>VX2225</t>
  </si>
  <si>
    <t>VX2246</t>
  </si>
  <si>
    <t>VX2245</t>
  </si>
  <si>
    <t>VX2270</t>
  </si>
  <si>
    <t>1009377</t>
  </si>
  <si>
    <t>1011207</t>
  </si>
  <si>
    <t>JA5211</t>
  </si>
  <si>
    <t>VS7154</t>
  </si>
  <si>
    <t>VS7111</t>
  </si>
  <si>
    <t>VG5252</t>
  </si>
  <si>
    <t>RA8700</t>
  </si>
  <si>
    <t>VS7113</t>
  </si>
  <si>
    <t>VS7112</t>
  </si>
  <si>
    <t>1009004</t>
  </si>
  <si>
    <t>VS1144</t>
  </si>
  <si>
    <t>VS1148</t>
  </si>
  <si>
    <t>1009005</t>
  </si>
  <si>
    <t>VS6832</t>
  </si>
  <si>
    <t>1009012</t>
  </si>
  <si>
    <t>VS1152</t>
  </si>
  <si>
    <t>VB1314</t>
  </si>
  <si>
    <t>VS7013</t>
  </si>
  <si>
    <t>VS6833</t>
  </si>
  <si>
    <t>VB1838</t>
  </si>
  <si>
    <t>FW0033</t>
  </si>
  <si>
    <t>FW0034</t>
  </si>
  <si>
    <t>JA2107</t>
  </si>
  <si>
    <t>KL1405</t>
  </si>
  <si>
    <t>OC8000</t>
  </si>
  <si>
    <t>XN4144</t>
  </si>
  <si>
    <t>DZ0013</t>
  </si>
  <si>
    <t>VB4909</t>
  </si>
  <si>
    <t>VB4911</t>
  </si>
  <si>
    <t>VB1811</t>
  </si>
  <si>
    <t>VB2694</t>
  </si>
  <si>
    <t>VB3445</t>
  </si>
  <si>
    <t>VS7010</t>
  </si>
  <si>
    <t>VS6790</t>
  </si>
  <si>
    <t>ER1162</t>
  </si>
  <si>
    <t>VB4272</t>
  </si>
  <si>
    <t>VR3504</t>
  </si>
  <si>
    <t>EF4000</t>
  </si>
  <si>
    <t>KL9656</t>
  </si>
  <si>
    <t>1008301</t>
  </si>
  <si>
    <t>XX2139</t>
  </si>
  <si>
    <t>FW0421</t>
  </si>
  <si>
    <t>VG5800</t>
  </si>
  <si>
    <t>VT5011</t>
  </si>
  <si>
    <t>VT5030</t>
  </si>
  <si>
    <t>VG5795</t>
  </si>
  <si>
    <t>HA0105</t>
  </si>
  <si>
    <t>HA0110</t>
  </si>
  <si>
    <t>HA0100</t>
  </si>
  <si>
    <t>VG1337</t>
  </si>
  <si>
    <t>VB1300</t>
  </si>
  <si>
    <t>VB1400</t>
  </si>
  <si>
    <t>VB3500</t>
  </si>
  <si>
    <t>VB8600</t>
  </si>
  <si>
    <t>VG5680</t>
  </si>
  <si>
    <t>VG5642</t>
  </si>
  <si>
    <t>VA3101</t>
  </si>
  <si>
    <t>VA3102</t>
  </si>
  <si>
    <t>VG5650</t>
  </si>
  <si>
    <t>VG5636</t>
  </si>
  <si>
    <t>VB4000</t>
  </si>
  <si>
    <t>ES6180</t>
  </si>
  <si>
    <t>1011928</t>
  </si>
  <si>
    <t>ES6182</t>
  </si>
  <si>
    <t>ES6157</t>
  </si>
  <si>
    <t>ES6158</t>
  </si>
  <si>
    <t>LR8193</t>
  </si>
  <si>
    <t>LR8186</t>
  </si>
  <si>
    <t>LR8184</t>
  </si>
  <si>
    <t>LR8189</t>
  </si>
  <si>
    <t>LR8190</t>
  </si>
  <si>
    <t>LR8215</t>
  </si>
  <si>
    <t>LR8216</t>
  </si>
  <si>
    <t>LR8212</t>
  </si>
  <si>
    <t>VG5640</t>
  </si>
  <si>
    <t>VB1250</t>
  </si>
  <si>
    <t>LR8213</t>
  </si>
  <si>
    <t>LR8219</t>
  </si>
  <si>
    <t>1011927</t>
  </si>
  <si>
    <t>1011926</t>
  </si>
  <si>
    <t>1011925</t>
  </si>
  <si>
    <t>1011923</t>
  </si>
  <si>
    <t>1011924</t>
  </si>
  <si>
    <t>LR8192</t>
  </si>
  <si>
    <t>LR8211</t>
  </si>
  <si>
    <t>ES6385</t>
  </si>
  <si>
    <t>ES6315</t>
  </si>
  <si>
    <t>ES6308</t>
  </si>
  <si>
    <t>LR8218</t>
  </si>
  <si>
    <t>LR8210</t>
  </si>
  <si>
    <t>LR8191</t>
  </si>
  <si>
    <t>VG5630</t>
  </si>
  <si>
    <t>VB5700</t>
  </si>
  <si>
    <t>FW0262</t>
  </si>
  <si>
    <t>VG5786</t>
  </si>
  <si>
    <t>VG5785</t>
  </si>
  <si>
    <t>FW0205</t>
  </si>
  <si>
    <t>FW0206</t>
  </si>
  <si>
    <t>FW0212</t>
  </si>
  <si>
    <t>RA6986</t>
  </si>
  <si>
    <t>1011930</t>
  </si>
  <si>
    <t>1011929</t>
  </si>
  <si>
    <t>VB2600</t>
  </si>
  <si>
    <t>VB5600</t>
  </si>
  <si>
    <t>VB9821</t>
  </si>
  <si>
    <t>1011558</t>
  </si>
  <si>
    <t>1011559</t>
  </si>
  <si>
    <t>RE1900</t>
  </si>
  <si>
    <t>RE2100</t>
  </si>
  <si>
    <t>1008628</t>
  </si>
  <si>
    <t>1011931</t>
  </si>
  <si>
    <t>KX5561</t>
  </si>
  <si>
    <t>XL5400</t>
  </si>
  <si>
    <t>XL5406</t>
  </si>
  <si>
    <t>XL5419</t>
  </si>
  <si>
    <t>XL5414</t>
  </si>
  <si>
    <t>VX3101</t>
  </si>
  <si>
    <t>DC8310</t>
  </si>
  <si>
    <t>DC1855</t>
  </si>
  <si>
    <t>DC1755</t>
  </si>
  <si>
    <t>DC1756</t>
  </si>
  <si>
    <t>DC1796</t>
  </si>
  <si>
    <t>DH2102</t>
  </si>
  <si>
    <t>DH2104</t>
  </si>
  <si>
    <t>DH2106</t>
  </si>
  <si>
    <t>DC1750</t>
  </si>
  <si>
    <t>DC1752</t>
  </si>
  <si>
    <t>DC1036</t>
  </si>
  <si>
    <t>DC1010</t>
  </si>
  <si>
    <t>DC1013</t>
  </si>
  <si>
    <t>DH1950</t>
  </si>
  <si>
    <t>VX2730</t>
  </si>
  <si>
    <t>VX2720</t>
  </si>
  <si>
    <t>VX2740</t>
  </si>
  <si>
    <t>VX2706</t>
  </si>
  <si>
    <t>VX2788</t>
  </si>
  <si>
    <t>VX2726</t>
  </si>
  <si>
    <t>VX2732</t>
  </si>
  <si>
    <t>VB9769</t>
  </si>
  <si>
    <t>VS7128</t>
  </si>
  <si>
    <t>VB8619</t>
  </si>
  <si>
    <t>RN2600</t>
  </si>
  <si>
    <t>RN5071</t>
  </si>
  <si>
    <t>RN2612</t>
  </si>
  <si>
    <t>RN5069</t>
  </si>
  <si>
    <t>RN2609</t>
  </si>
  <si>
    <t>RN2605</t>
  </si>
  <si>
    <t>RN2613</t>
  </si>
  <si>
    <t>RN2610</t>
  </si>
  <si>
    <t>DC7018</t>
  </si>
  <si>
    <t>DC7024</t>
  </si>
  <si>
    <t>VB6430</t>
  </si>
  <si>
    <t>VB5618</t>
  </si>
  <si>
    <t>DC1132</t>
  </si>
  <si>
    <t>DC1134</t>
  </si>
  <si>
    <t>DC1063</t>
  </si>
  <si>
    <t>DC1066</t>
  </si>
  <si>
    <t>DC1046</t>
  </si>
  <si>
    <t>DC1050</t>
  </si>
  <si>
    <t>DC1080</t>
  </si>
  <si>
    <t>DC1072</t>
  </si>
  <si>
    <t>DC1074</t>
  </si>
  <si>
    <t>DC1096</t>
  </si>
  <si>
    <t>DC1098</t>
  </si>
  <si>
    <t>DC1099</t>
  </si>
  <si>
    <t>DC1084</t>
  </si>
  <si>
    <t>DC1087</t>
  </si>
  <si>
    <t>DC1090</t>
  </si>
  <si>
    <t>DC1093</t>
  </si>
  <si>
    <t>DC1126</t>
  </si>
  <si>
    <t>DC1128</t>
  </si>
  <si>
    <t>DC1124</t>
  </si>
  <si>
    <t>DC1125</t>
  </si>
  <si>
    <t>DC1154</t>
  </si>
  <si>
    <t>DC1130</t>
  </si>
  <si>
    <t>DC1769</t>
  </si>
  <si>
    <t>DC1771</t>
  </si>
  <si>
    <t>DC1773</t>
  </si>
  <si>
    <t>DF1631</t>
  </si>
  <si>
    <t>DF1630</t>
  </si>
  <si>
    <t>DF1920</t>
  </si>
  <si>
    <t>DF1922</t>
  </si>
  <si>
    <t>DK2910</t>
  </si>
  <si>
    <t>VB9967</t>
  </si>
  <si>
    <t>KL0805</t>
  </si>
  <si>
    <t>DC1814</t>
  </si>
  <si>
    <t>DC1816</t>
  </si>
  <si>
    <t>DC1818</t>
  </si>
  <si>
    <t>DC1820</t>
  </si>
  <si>
    <t>XL5255</t>
  </si>
  <si>
    <t>DF1558</t>
  </si>
  <si>
    <t>DF1560</t>
  </si>
  <si>
    <t>DF1565</t>
  </si>
  <si>
    <t>DF1568</t>
  </si>
  <si>
    <t>DF1567</t>
  </si>
  <si>
    <t>VS7014</t>
  </si>
  <si>
    <t>VX2950</t>
  </si>
  <si>
    <t>DF1570</t>
  </si>
  <si>
    <t>DF1569</t>
  </si>
  <si>
    <t>VB1313</t>
  </si>
  <si>
    <t>VB2632</t>
  </si>
  <si>
    <t>VB7808</t>
  </si>
  <si>
    <t>VT5965</t>
  </si>
  <si>
    <t>KL0810</t>
  </si>
  <si>
    <t>KL0812</t>
  </si>
  <si>
    <t>DL1720</t>
  </si>
  <si>
    <t>RE0900</t>
  </si>
  <si>
    <t>1008955</t>
  </si>
  <si>
    <t>DF1653</t>
  </si>
  <si>
    <t>DF1620</t>
  </si>
  <si>
    <t>DF1616</t>
  </si>
  <si>
    <t>DF1617</t>
  </si>
  <si>
    <t>DF1618</t>
  </si>
  <si>
    <t>DF1619</t>
  </si>
  <si>
    <t>DF1622</t>
  </si>
  <si>
    <t>VX3054</t>
  </si>
  <si>
    <t>VX3057</t>
  </si>
  <si>
    <t>KL0818</t>
  </si>
  <si>
    <t>DH1962</t>
  </si>
  <si>
    <t>DH1963</t>
  </si>
  <si>
    <t>DH1964</t>
  </si>
  <si>
    <t>DH1965</t>
  </si>
  <si>
    <t>DH1966</t>
  </si>
  <si>
    <t>DH1967</t>
  </si>
  <si>
    <t>DH1968</t>
  </si>
  <si>
    <t>DC1418</t>
  </si>
  <si>
    <t>DC1452</t>
  </si>
  <si>
    <t>DC1453</t>
  </si>
  <si>
    <t>DC1382</t>
  </si>
  <si>
    <t>DC1420</t>
  </si>
  <si>
    <t>DC1408</t>
  </si>
  <si>
    <t>DF3535</t>
  </si>
  <si>
    <t>KL0824</t>
  </si>
  <si>
    <t>KL0822</t>
  </si>
  <si>
    <t>DC1532</t>
  </si>
  <si>
    <t>DC1622</t>
  </si>
  <si>
    <t>DC1606</t>
  </si>
  <si>
    <t>DC1603</t>
  </si>
  <si>
    <t>DC1521</t>
  </si>
  <si>
    <t>DC1524</t>
  </si>
  <si>
    <t>DC1517</t>
  </si>
  <si>
    <t>DC1528</t>
  </si>
  <si>
    <t>DC1530</t>
  </si>
  <si>
    <t>DC1527</t>
  </si>
  <si>
    <t>DC1539</t>
  </si>
  <si>
    <t>DC1533</t>
  </si>
  <si>
    <t>DC1526</t>
  </si>
  <si>
    <t>DC1534</t>
  </si>
  <si>
    <t>DC1476</t>
  </si>
  <si>
    <t>DC1620</t>
  </si>
  <si>
    <t>DC1621</t>
  </si>
  <si>
    <t>DC1822</t>
  </si>
  <si>
    <t>DC1835</t>
  </si>
  <si>
    <t>DC1723</t>
  </si>
  <si>
    <t>DC1725</t>
  </si>
  <si>
    <t>DC1727</t>
  </si>
  <si>
    <t>DC1748</t>
  </si>
  <si>
    <t>DC1763</t>
  </si>
  <si>
    <t>DC1766</t>
  </si>
  <si>
    <t>DC1721</t>
  </si>
  <si>
    <t>DC1780</t>
  </si>
  <si>
    <t>DC1782</t>
  </si>
  <si>
    <t>DC1785</t>
  </si>
  <si>
    <t>DC1805</t>
  </si>
  <si>
    <t>DC1787</t>
  </si>
  <si>
    <t>DC1793</t>
  </si>
  <si>
    <t>DC1791</t>
  </si>
  <si>
    <t>DC1811</t>
  </si>
  <si>
    <t>DC1801</t>
  </si>
  <si>
    <t>VT8750</t>
  </si>
  <si>
    <t>DF4369</t>
  </si>
  <si>
    <t>RD5470</t>
  </si>
  <si>
    <t>DC1837</t>
  </si>
  <si>
    <t>DC1842</t>
  </si>
  <si>
    <t>DC1876</t>
  </si>
  <si>
    <t>RK1508</t>
  </si>
  <si>
    <t>RK1512</t>
  </si>
  <si>
    <t>RK1516</t>
  </si>
  <si>
    <t>RK1510</t>
  </si>
  <si>
    <t>RK1518</t>
  </si>
  <si>
    <t>DC3276</t>
  </si>
  <si>
    <t>DC3275</t>
  </si>
  <si>
    <t>DC3250</t>
  </si>
  <si>
    <t>DC3265</t>
  </si>
  <si>
    <t>VB6490</t>
  </si>
  <si>
    <t>RD5495</t>
  </si>
  <si>
    <t>ER1500</t>
  </si>
  <si>
    <t>ER1512</t>
  </si>
  <si>
    <t>ER1523</t>
  </si>
  <si>
    <t>ER1551</t>
  </si>
  <si>
    <t>EA2087</t>
  </si>
  <si>
    <t>EA2089</t>
  </si>
  <si>
    <t>EA2091</t>
  </si>
  <si>
    <t>EA2093</t>
  </si>
  <si>
    <t>VS7018</t>
  </si>
  <si>
    <t>VS7015</t>
  </si>
  <si>
    <t>RD2630</t>
  </si>
  <si>
    <t>FW0436</t>
  </si>
  <si>
    <t>FW0422</t>
  </si>
  <si>
    <t>DC3363</t>
  </si>
  <si>
    <t>NB2225</t>
  </si>
  <si>
    <t>NB2235</t>
  </si>
  <si>
    <t>NB2230</t>
  </si>
  <si>
    <t>RD2632</t>
  </si>
  <si>
    <t>XX2089</t>
  </si>
  <si>
    <t>VB4411</t>
  </si>
  <si>
    <t>VB2619</t>
  </si>
  <si>
    <t>VG5273</t>
  </si>
  <si>
    <t>VG5202</t>
  </si>
  <si>
    <t>VG5691</t>
  </si>
  <si>
    <t>VB8634</t>
  </si>
  <si>
    <t>FW0483</t>
  </si>
  <si>
    <t>FW0282</t>
  </si>
  <si>
    <t>FW0288</t>
  </si>
  <si>
    <t>FW0285</t>
  </si>
  <si>
    <t>FW0281</t>
  </si>
  <si>
    <t>FW0287</t>
  </si>
  <si>
    <t>FW0283</t>
  </si>
  <si>
    <t>FW0284</t>
  </si>
  <si>
    <t>FW0289</t>
  </si>
  <si>
    <t>FW0286</t>
  </si>
  <si>
    <t>KL3603</t>
  </si>
  <si>
    <t>VS6912</t>
  </si>
  <si>
    <t>VB2621</t>
  </si>
  <si>
    <t>VB3724</t>
  </si>
  <si>
    <t>VB4086</t>
  </si>
  <si>
    <t>VG5675</t>
  </si>
  <si>
    <t>VG5653</t>
  </si>
  <si>
    <t>RE1040</t>
  </si>
  <si>
    <t>VG5652</t>
  </si>
  <si>
    <t>VS6762</t>
  </si>
  <si>
    <t>VG1338</t>
  </si>
  <si>
    <t>VB4208</t>
  </si>
  <si>
    <t>VB9009</t>
  </si>
  <si>
    <t>RE2550</t>
  </si>
  <si>
    <t>VB5621</t>
  </si>
  <si>
    <t>MS0001</t>
  </si>
  <si>
    <t>VA3050</t>
  </si>
  <si>
    <t>VT3208</t>
  </si>
  <si>
    <t>VB7812</t>
  </si>
  <si>
    <t>VB9803</t>
  </si>
  <si>
    <t>VG5003</t>
  </si>
  <si>
    <t>VB2141</t>
  </si>
  <si>
    <t>VG5787</t>
  </si>
  <si>
    <t>VG1350</t>
  </si>
  <si>
    <t>VB9371</t>
  </si>
  <si>
    <t>VB9968</t>
  </si>
  <si>
    <t>VA3035</t>
  </si>
  <si>
    <t>VA3027</t>
  </si>
  <si>
    <t>VB9005</t>
  </si>
  <si>
    <t>VB9007</t>
  </si>
  <si>
    <t>VA3054</t>
  </si>
  <si>
    <t>VB1010</t>
  </si>
  <si>
    <t>VB1115</t>
  </si>
  <si>
    <t>VB1180</t>
  </si>
  <si>
    <t>VB1410</t>
  </si>
  <si>
    <t>VB1325</t>
  </si>
  <si>
    <t>VB1015</t>
  </si>
  <si>
    <t>VB2720</t>
  </si>
  <si>
    <t>VB2620</t>
  </si>
  <si>
    <t>VB3507</t>
  </si>
  <si>
    <t>VB3415</t>
  </si>
  <si>
    <t>VB4010</t>
  </si>
  <si>
    <t>VB9714</t>
  </si>
  <si>
    <t>VB1275</t>
  </si>
  <si>
    <t>VB5619</t>
  </si>
  <si>
    <t>VB6428</t>
  </si>
  <si>
    <t>VB7810</t>
  </si>
  <si>
    <t>RE2756</t>
  </si>
  <si>
    <t>VB8622</t>
  </si>
  <si>
    <t>VB8432</t>
  </si>
  <si>
    <t>VB2719</t>
  </si>
  <si>
    <t>VB4415</t>
  </si>
  <si>
    <t>ET2265</t>
  </si>
  <si>
    <t>ET1136</t>
  </si>
  <si>
    <t>ET2263</t>
  </si>
  <si>
    <t>ET2264</t>
  </si>
  <si>
    <t>ET2271</t>
  </si>
  <si>
    <t>ET2253</t>
  </si>
  <si>
    <t>ET2254</t>
  </si>
  <si>
    <t>ET2255</t>
  </si>
  <si>
    <t>VB1012</t>
  </si>
  <si>
    <t>VB1315</t>
  </si>
  <si>
    <t>VB1270</t>
  </si>
  <si>
    <t>VT3755</t>
  </si>
  <si>
    <t>VB8661</t>
  </si>
  <si>
    <t>VB5620</t>
  </si>
  <si>
    <t>RE1895</t>
  </si>
  <si>
    <t>VB1316</t>
  </si>
  <si>
    <t>VB1572</t>
  </si>
  <si>
    <t>VI8204</t>
  </si>
  <si>
    <t>RE2240</t>
  </si>
  <si>
    <t>RE1289</t>
  </si>
  <si>
    <t>RE2535</t>
  </si>
  <si>
    <t>RE4295</t>
  </si>
  <si>
    <t>RE1865</t>
  </si>
  <si>
    <t>RE2510</t>
  </si>
  <si>
    <t>RE4265</t>
  </si>
  <si>
    <t>RE2540</t>
  </si>
  <si>
    <t>RE4300</t>
  </si>
  <si>
    <t>RE2515</t>
  </si>
  <si>
    <t>RE4270</t>
  </si>
  <si>
    <t>RE1874</t>
  </si>
  <si>
    <t>RE1879</t>
  </si>
  <si>
    <t>RE2545</t>
  </si>
  <si>
    <t>RE4305</t>
  </si>
  <si>
    <t>RE1884</t>
  </si>
  <si>
    <t>RE2520</t>
  </si>
  <si>
    <t>RE4280</t>
  </si>
  <si>
    <t>RE1857</t>
  </si>
  <si>
    <t>RE3082</t>
  </si>
  <si>
    <t>RE3081</t>
  </si>
  <si>
    <t>RE2525</t>
  </si>
  <si>
    <t>RE4285</t>
  </si>
  <si>
    <t>RE1860</t>
  </si>
  <si>
    <t>RE2530</t>
  </si>
  <si>
    <t>RE4290</t>
  </si>
  <si>
    <t>VI2220</t>
  </si>
  <si>
    <t>VB1272</t>
  </si>
  <si>
    <t>VB3814</t>
  </si>
  <si>
    <t>VS6763</t>
  </si>
  <si>
    <t>VB8638</t>
  </si>
  <si>
    <t>VS7401</t>
  </si>
  <si>
    <t>ET5418</t>
  </si>
  <si>
    <t>VA2930</t>
  </si>
  <si>
    <t>VB1120</t>
  </si>
  <si>
    <t>VB3508</t>
  </si>
  <si>
    <t>VB4370</t>
  </si>
  <si>
    <t>VB4012</t>
  </si>
  <si>
    <t>VB9011</t>
  </si>
  <si>
    <t>VS7407</t>
  </si>
  <si>
    <t>VB4369</t>
  </si>
  <si>
    <t>VB4417</t>
  </si>
  <si>
    <t>VB9716</t>
  </si>
  <si>
    <t>VB9800</t>
  </si>
  <si>
    <t>VB1007</t>
  </si>
  <si>
    <t>VB9010</t>
  </si>
  <si>
    <t>RE1843</t>
  </si>
  <si>
    <t>RE1046</t>
  </si>
  <si>
    <t>VA3038</t>
  </si>
  <si>
    <t>VB7900</t>
  </si>
  <si>
    <t>VB8433</t>
  </si>
  <si>
    <t>VA3119</t>
  </si>
  <si>
    <t>RE1047</t>
  </si>
  <si>
    <t>RE1850</t>
  </si>
  <si>
    <t>RE1855</t>
  </si>
  <si>
    <t>RE3071</t>
  </si>
  <si>
    <t>RE3072</t>
  </si>
  <si>
    <t>RE3073</t>
  </si>
  <si>
    <t>RE3074</t>
  </si>
  <si>
    <t>VA3060</t>
  </si>
  <si>
    <t>RE1044</t>
  </si>
  <si>
    <t>VI8206</t>
  </si>
  <si>
    <t>RE3077</t>
  </si>
  <si>
    <t>VB1142</t>
  </si>
  <si>
    <t>VB1121</t>
  </si>
  <si>
    <t>VB1317</t>
  </si>
  <si>
    <t>VB1326</t>
  </si>
  <si>
    <t>VB1412</t>
  </si>
  <si>
    <t>VB1009</t>
  </si>
  <si>
    <t>VB2073</t>
  </si>
  <si>
    <t>VB2075</t>
  </si>
  <si>
    <t>VB2721</t>
  </si>
  <si>
    <t>VB2413</t>
  </si>
  <si>
    <t>VB2622</t>
  </si>
  <si>
    <t>VB3416</t>
  </si>
  <si>
    <t>VB4215</t>
  </si>
  <si>
    <t>VB4214</t>
  </si>
  <si>
    <t>VB4419</t>
  </si>
  <si>
    <t>VB9715</t>
  </si>
  <si>
    <t>VB1277</t>
  </si>
  <si>
    <t>VB6432</t>
  </si>
  <si>
    <t>VB7811</t>
  </si>
  <si>
    <t>RE1870</t>
  </si>
  <si>
    <t>VG1354</t>
  </si>
  <si>
    <t>VB8624</t>
  </si>
  <si>
    <t>VA3100</t>
  </si>
  <si>
    <t>VB9315</t>
  </si>
  <si>
    <t>VB9370</t>
  </si>
  <si>
    <t>VB9675</t>
  </si>
  <si>
    <t>VB9802</t>
  </si>
  <si>
    <t>VB9960</t>
  </si>
  <si>
    <t>VB3803</t>
  </si>
  <si>
    <t>1008622</t>
  </si>
  <si>
    <t>VB6431</t>
  </si>
  <si>
    <t>VT3558</t>
  </si>
  <si>
    <t>VB9697</t>
  </si>
  <si>
    <t>VS6834</t>
  </si>
  <si>
    <t>RD5520</t>
  </si>
  <si>
    <t>RA5550</t>
  </si>
  <si>
    <t>RA5551</t>
  </si>
  <si>
    <t>RA5553</t>
  </si>
  <si>
    <t>RA5552</t>
  </si>
  <si>
    <t>VS6835</t>
  </si>
  <si>
    <t>VX3220</t>
  </si>
  <si>
    <t>FW0576</t>
  </si>
  <si>
    <t>KL1430</t>
  </si>
  <si>
    <t>LD0119</t>
  </si>
  <si>
    <t>LD0120</t>
  </si>
  <si>
    <t>LD0121</t>
  </si>
  <si>
    <t>LD0122</t>
  </si>
  <si>
    <t>LD0123</t>
  </si>
  <si>
    <t>LD0124</t>
  </si>
  <si>
    <t>LD0125</t>
  </si>
  <si>
    <t>LD0126</t>
  </si>
  <si>
    <t>HA0130</t>
  </si>
  <si>
    <t>LD0117</t>
  </si>
  <si>
    <t>VT0201</t>
  </si>
  <si>
    <t>VT0202</t>
  </si>
  <si>
    <t>DC4084</t>
  </si>
  <si>
    <t>VG1355</t>
  </si>
  <si>
    <t>RA8766</t>
  </si>
  <si>
    <t>RA8765</t>
  </si>
  <si>
    <t>JA2220</t>
  </si>
  <si>
    <t>VB9820</t>
  </si>
  <si>
    <t>VB9337</t>
  </si>
  <si>
    <t>CA6060</t>
  </si>
  <si>
    <t>1010264</t>
  </si>
  <si>
    <t>CK9201</t>
  </si>
  <si>
    <t>CA2370</t>
  </si>
  <si>
    <t>CA2270</t>
  </si>
  <si>
    <t>CA2264</t>
  </si>
  <si>
    <t>CA2265</t>
  </si>
  <si>
    <t>CA2263</t>
  </si>
  <si>
    <t>CA2302</t>
  </si>
  <si>
    <t>CA2307</t>
  </si>
  <si>
    <t>CA2311</t>
  </si>
  <si>
    <t>CA2355</t>
  </si>
  <si>
    <t>CA2340</t>
  </si>
  <si>
    <t>CA2345</t>
  </si>
  <si>
    <t>CA1040</t>
  </si>
  <si>
    <t>CA1039</t>
  </si>
  <si>
    <t>CA1050</t>
  </si>
  <si>
    <t>CA1081</t>
  </si>
  <si>
    <t>CA1014</t>
  </si>
  <si>
    <t>CA1035</t>
  </si>
  <si>
    <t>CA1037</t>
  </si>
  <si>
    <t>CA1036</t>
  </si>
  <si>
    <t>CB2000</t>
  </si>
  <si>
    <t>CB2005</t>
  </si>
  <si>
    <t>CB1003</t>
  </si>
  <si>
    <t>CB1010</t>
  </si>
  <si>
    <t>CA5150</t>
  </si>
  <si>
    <t>CA5050</t>
  </si>
  <si>
    <t>CA5010</t>
  </si>
  <si>
    <t>CA5029</t>
  </si>
  <si>
    <t>CA5049</t>
  </si>
  <si>
    <t>CA5059</t>
  </si>
  <si>
    <t>CA5060</t>
  </si>
  <si>
    <t>CA5070</t>
  </si>
  <si>
    <t>CA5080</t>
  </si>
  <si>
    <t>CA5009</t>
  </si>
  <si>
    <t>CA5020</t>
  </si>
  <si>
    <t>CA5030</t>
  </si>
  <si>
    <t>CP3017</t>
  </si>
  <si>
    <t>CC1070</t>
  </si>
  <si>
    <t>CC1080</t>
  </si>
  <si>
    <t>CC1052</t>
  </si>
  <si>
    <t>CC1055</t>
  </si>
  <si>
    <t>CC1095</t>
  </si>
  <si>
    <t>CC1020</t>
  </si>
  <si>
    <t>CC1040</t>
  </si>
  <si>
    <t>CC1050</t>
  </si>
  <si>
    <t>CC1030</t>
  </si>
  <si>
    <t>CC1310</t>
  </si>
  <si>
    <t>CC1320</t>
  </si>
  <si>
    <t>CC1330</t>
  </si>
  <si>
    <t>CC1340</t>
  </si>
  <si>
    <t>CS3353</t>
  </si>
  <si>
    <t>CS3355</t>
  </si>
  <si>
    <t>CS3350</t>
  </si>
  <si>
    <t>CS3473</t>
  </si>
  <si>
    <t>CS3475</t>
  </si>
  <si>
    <t>CS3476</t>
  </si>
  <si>
    <t>CS3477</t>
  </si>
  <si>
    <t>CS3478</t>
  </si>
  <si>
    <t>VB1039</t>
  </si>
  <si>
    <t>EA8052</t>
  </si>
  <si>
    <t>EA5009</t>
  </si>
  <si>
    <t>NC5035</t>
  </si>
  <si>
    <t>VB1278</t>
  </si>
  <si>
    <t>EA5005</t>
  </si>
  <si>
    <t>EA5006</t>
  </si>
  <si>
    <t>EA5008</t>
  </si>
  <si>
    <t>EA5010</t>
  </si>
  <si>
    <t>EA5012</t>
  </si>
  <si>
    <t>EA5016</t>
  </si>
  <si>
    <t>EA8042</t>
  </si>
  <si>
    <t>EA8044</t>
  </si>
  <si>
    <t>EA8045</t>
  </si>
  <si>
    <t>EA8046</t>
  </si>
  <si>
    <t>EA8055</t>
  </si>
  <si>
    <t>EA8054</t>
  </si>
  <si>
    <t>RA5163</t>
  </si>
  <si>
    <t>RA5154</t>
  </si>
  <si>
    <t>KS3850</t>
  </si>
  <si>
    <t>KS3852</t>
  </si>
  <si>
    <t>VA2773</t>
  </si>
  <si>
    <t>VX3387</t>
  </si>
  <si>
    <t>VX3386</t>
  </si>
  <si>
    <t>VX1147</t>
  </si>
  <si>
    <t>VB1150</t>
  </si>
  <si>
    <t>VX2291</t>
  </si>
  <si>
    <t>VT9768</t>
  </si>
  <si>
    <t>VT2800</t>
  </si>
  <si>
    <t>VT7092</t>
  </si>
  <si>
    <t>ER7006</t>
  </si>
  <si>
    <t>1009032</t>
  </si>
  <si>
    <t>FW0230</t>
  </si>
  <si>
    <t>VX6104</t>
  </si>
  <si>
    <t>ER1721</t>
  </si>
  <si>
    <t>RN5112</t>
  </si>
  <si>
    <t>ER1706</t>
  </si>
  <si>
    <t>RA5494</t>
  </si>
  <si>
    <t>VX3388</t>
  </si>
  <si>
    <t>VB9727</t>
  </si>
  <si>
    <t>VB1279</t>
  </si>
  <si>
    <t>ER5811</t>
  </si>
  <si>
    <t>VX6108</t>
  </si>
  <si>
    <t>VX6107</t>
  </si>
  <si>
    <t>RN5105</t>
  </si>
  <si>
    <t>RA5411</t>
  </si>
  <si>
    <t>RA5410</t>
  </si>
  <si>
    <t>RA5413</t>
  </si>
  <si>
    <t>RA5412</t>
  </si>
  <si>
    <t>DF1564</t>
  </si>
  <si>
    <t>VB3801</t>
  </si>
  <si>
    <t>RN5420</t>
  </si>
  <si>
    <t>RN5422</t>
  </si>
  <si>
    <t>VS7165</t>
  </si>
  <si>
    <t>ER5812</t>
  </si>
  <si>
    <t>VB9822</t>
  </si>
  <si>
    <t>VT5106</t>
  </si>
  <si>
    <t>1009334</t>
  </si>
  <si>
    <t>1009335</t>
  </si>
  <si>
    <t>1012897</t>
  </si>
  <si>
    <t>VT0321</t>
  </si>
  <si>
    <t>VT3553</t>
  </si>
  <si>
    <t>VT3554</t>
  </si>
  <si>
    <t>RD4206</t>
  </si>
  <si>
    <t>RD5245</t>
  </si>
  <si>
    <t>RD4205</t>
  </si>
  <si>
    <t>VT0325</t>
  </si>
  <si>
    <t>RD5243</t>
  </si>
  <si>
    <t>VT0332</t>
  </si>
  <si>
    <t>VT0333</t>
  </si>
  <si>
    <t>VT0334</t>
  </si>
  <si>
    <t>VT0322</t>
  </si>
  <si>
    <t>VT0329</t>
  </si>
  <si>
    <t>VB2626</t>
  </si>
  <si>
    <t>VB6405</t>
  </si>
  <si>
    <t>VB6439</t>
  </si>
  <si>
    <t>VT0324</t>
  </si>
  <si>
    <t>VT0316</t>
  </si>
  <si>
    <t>KL0950</t>
  </si>
  <si>
    <t>VT0313</t>
  </si>
  <si>
    <t>1010357</t>
  </si>
  <si>
    <t>RD5562</t>
  </si>
  <si>
    <t>RD5560</t>
  </si>
  <si>
    <t>VS6702</t>
  </si>
  <si>
    <t>VS6732</t>
  </si>
  <si>
    <t>VB1182</t>
  </si>
  <si>
    <t>VB1124</t>
  </si>
  <si>
    <t>VB1318</t>
  </si>
  <si>
    <t>VB1321</t>
  </si>
  <si>
    <t>VB1322</t>
  </si>
  <si>
    <t>VB1323</t>
  </si>
  <si>
    <t>VB1280</t>
  </si>
  <si>
    <t>VB1282</t>
  </si>
  <si>
    <t>VB1415</t>
  </si>
  <si>
    <t>VB7816</t>
  </si>
  <si>
    <t>VB7815</t>
  </si>
  <si>
    <t>VB2147</t>
  </si>
  <si>
    <t>VB1812</t>
  </si>
  <si>
    <t>VB1814</t>
  </si>
  <si>
    <t>VB1836</t>
  </si>
  <si>
    <t>VB1837</t>
  </si>
  <si>
    <t>VB1874</t>
  </si>
  <si>
    <t>VB1876</t>
  </si>
  <si>
    <t>VA3030</t>
  </si>
  <si>
    <t>VS2340</t>
  </si>
  <si>
    <t>VA3020</t>
  </si>
  <si>
    <t>VA3015</t>
  </si>
  <si>
    <t>VS1160</t>
  </si>
  <si>
    <t>VS1164</t>
  </si>
  <si>
    <t>VS1156</t>
  </si>
  <si>
    <t>VT0480</t>
  </si>
  <si>
    <t>RD5564</t>
  </si>
  <si>
    <t>VB2687</t>
  </si>
  <si>
    <t>VB2688</t>
  </si>
  <si>
    <t>VB2689</t>
  </si>
  <si>
    <t>VB2725</t>
  </si>
  <si>
    <t>VB2726</t>
  </si>
  <si>
    <t>VS6839</t>
  </si>
  <si>
    <t>RD5340</t>
  </si>
  <si>
    <t>1009326</t>
  </si>
  <si>
    <t>1009325</t>
  </si>
  <si>
    <t>1009332</t>
  </si>
  <si>
    <t>1009331</t>
  </si>
  <si>
    <t>1009328</t>
  </si>
  <si>
    <t>VB3511</t>
  </si>
  <si>
    <t>VB3475</t>
  </si>
  <si>
    <t>VB3476</t>
  </si>
  <si>
    <t>VB3720</t>
  </si>
  <si>
    <t>VT3660</t>
  </si>
  <si>
    <t>VT3661</t>
  </si>
  <si>
    <t>RD5558</t>
  </si>
  <si>
    <t>VB4219</t>
  </si>
  <si>
    <t>VT3361</t>
  </si>
  <si>
    <t>EB3648</t>
  </si>
  <si>
    <t>VB4427</t>
  </si>
  <si>
    <t>VB4428</t>
  </si>
  <si>
    <t>VB4316</t>
  </si>
  <si>
    <t>VT3359</t>
  </si>
  <si>
    <t>VT3360</t>
  </si>
  <si>
    <t>VT3364</t>
  </si>
  <si>
    <t>VT3365</t>
  </si>
  <si>
    <t>VB4017</t>
  </si>
  <si>
    <t>RD4050</t>
  </si>
  <si>
    <t>VB4209</t>
  </si>
  <si>
    <t>VT3362</t>
  </si>
  <si>
    <t>RD6127</t>
  </si>
  <si>
    <t>RD6130</t>
  </si>
  <si>
    <t>VT6451</t>
  </si>
  <si>
    <t>VT6452</t>
  </si>
  <si>
    <t>VB9311</t>
  </si>
  <si>
    <t>RD6126</t>
  </si>
  <si>
    <t>RD6124</t>
  </si>
  <si>
    <t>RD6128</t>
  </si>
  <si>
    <t>VB5595</t>
  </si>
  <si>
    <t>VB5635</t>
  </si>
  <si>
    <t>VS6920</t>
  </si>
  <si>
    <t>VS6027</t>
  </si>
  <si>
    <t>VS6029</t>
  </si>
  <si>
    <t>VB1145</t>
  </si>
  <si>
    <t>VS7114</t>
  </si>
  <si>
    <t>VS2342</t>
  </si>
  <si>
    <t>EB3630</t>
  </si>
  <si>
    <t>EB3631</t>
  </si>
  <si>
    <t>VB6442</t>
  </si>
  <si>
    <t>VB6051</t>
  </si>
  <si>
    <t>VT3664</t>
  </si>
  <si>
    <t>VT3663</t>
  </si>
  <si>
    <t>VT3670</t>
  </si>
  <si>
    <t>VT3768</t>
  </si>
  <si>
    <t>RD5566</t>
  </si>
  <si>
    <t>RD2658</t>
  </si>
  <si>
    <t>VB9745</t>
  </si>
  <si>
    <t>VB9747</t>
  </si>
  <si>
    <t>VB7912</t>
  </si>
  <si>
    <t>VB7910</t>
  </si>
  <si>
    <t>VB4220</t>
  </si>
  <si>
    <t>VB4202</t>
  </si>
  <si>
    <t>VT9226</t>
  </si>
  <si>
    <t>VB8625</t>
  </si>
  <si>
    <t>VG1358</t>
  </si>
  <si>
    <t>VG1359</t>
  </si>
  <si>
    <t>VG1360</t>
  </si>
  <si>
    <t>VG1361</t>
  </si>
  <si>
    <t>VB7817</t>
  </si>
  <si>
    <t>VB1146</t>
  </si>
  <si>
    <t>VB1184</t>
  </si>
  <si>
    <t>VB1319</t>
  </si>
  <si>
    <t>VB8448</t>
  </si>
  <si>
    <t>VB8445</t>
  </si>
  <si>
    <t>VB8615</t>
  </si>
  <si>
    <t>VB8663</t>
  </si>
  <si>
    <t>VB8662</t>
  </si>
  <si>
    <t>VT9220</t>
  </si>
  <si>
    <t>RD2656</t>
  </si>
  <si>
    <t>1008623</t>
  </si>
  <si>
    <t>VA3112</t>
  </si>
  <si>
    <t>VA3113</t>
  </si>
  <si>
    <t>VA3114</t>
  </si>
  <si>
    <t>VA3025</t>
  </si>
  <si>
    <t>VT5481</t>
  </si>
  <si>
    <t>VT5482</t>
  </si>
  <si>
    <t>VB9310</t>
  </si>
  <si>
    <t>VB9308</t>
  </si>
  <si>
    <t>VB9322</t>
  </si>
  <si>
    <t>VB9335</t>
  </si>
  <si>
    <t>VB9017</t>
  </si>
  <si>
    <t>VB9064</t>
  </si>
  <si>
    <t>VB9065</t>
  </si>
  <si>
    <t>VB9015</t>
  </si>
  <si>
    <t>VB9019</t>
  </si>
  <si>
    <t>VB9854</t>
  </si>
  <si>
    <t>VB9677</t>
  </si>
  <si>
    <t>VS7403</t>
  </si>
  <si>
    <t>VS7405</t>
  </si>
  <si>
    <t>VS7068</t>
  </si>
  <si>
    <t>VS7070</t>
  </si>
  <si>
    <t>VS7178</t>
  </si>
  <si>
    <t>VS7148</t>
  </si>
  <si>
    <t>VS6840</t>
  </si>
  <si>
    <t>RD2654</t>
  </si>
  <si>
    <t>VB9770</t>
  </si>
  <si>
    <t>VB9688</t>
  </si>
  <si>
    <t>VB9691</t>
  </si>
  <si>
    <t>VB9719</t>
  </si>
  <si>
    <t>VT3560</t>
  </si>
  <si>
    <t>VT3565</t>
  </si>
  <si>
    <t>VT3566</t>
  </si>
  <si>
    <t>VS7210</t>
  </si>
  <si>
    <t>VB9970</t>
  </si>
  <si>
    <t>VB9972</t>
  </si>
  <si>
    <t>VB9974</t>
  </si>
  <si>
    <t>VS7200</t>
  </si>
  <si>
    <t>VS7202</t>
  </si>
  <si>
    <t>VS7212</t>
  </si>
  <si>
    <t>VS7324</t>
  </si>
  <si>
    <t>VS7325</t>
  </si>
  <si>
    <t>VS7326</t>
  </si>
  <si>
    <t>VS7327</t>
  </si>
  <si>
    <t>ET3287</t>
  </si>
  <si>
    <t>ET2215</t>
  </si>
  <si>
    <t>ET2700</t>
  </si>
  <si>
    <t>YR3800</t>
  </si>
  <si>
    <t>ET2200</t>
  </si>
  <si>
    <t>YR3600</t>
  </si>
  <si>
    <t>VT5488</t>
  </si>
  <si>
    <t>ET3235</t>
  </si>
  <si>
    <t>ET1650</t>
  </si>
  <si>
    <t>VB2625</t>
  </si>
  <si>
    <t>VB1148</t>
  </si>
  <si>
    <t>VB3513</t>
  </si>
  <si>
    <t>VB9830</t>
  </si>
  <si>
    <t>VB1011</t>
  </si>
  <si>
    <t>VB1327</t>
  </si>
  <si>
    <t>VB2722</t>
  </si>
  <si>
    <t>VB4015</t>
  </si>
  <si>
    <t>VB7814</t>
  </si>
  <si>
    <t>VT3210</t>
  </si>
  <si>
    <t>VB6433</t>
  </si>
  <si>
    <t>ET2005</t>
  </si>
  <si>
    <t>VT3193</t>
  </si>
  <si>
    <t>VB2107</t>
  </si>
  <si>
    <t>VS6025</t>
  </si>
  <si>
    <t>VB1013</t>
  </si>
  <si>
    <t>VB1001</t>
  </si>
  <si>
    <t>VB1018</t>
  </si>
  <si>
    <t>VB1320</t>
  </si>
  <si>
    <t>VS5952</t>
  </si>
  <si>
    <t>VB2672</t>
  </si>
  <si>
    <t>VB3510</t>
  </si>
  <si>
    <t>VB3509</t>
  </si>
  <si>
    <t>VB5607</t>
  </si>
  <si>
    <t>ET2276</t>
  </si>
  <si>
    <t>VB3829</t>
  </si>
  <si>
    <t>VB3828</t>
  </si>
  <si>
    <t>VB3704</t>
  </si>
  <si>
    <t>VB3706</t>
  </si>
  <si>
    <t>VB3707</t>
  </si>
  <si>
    <t>VB4366</t>
  </si>
  <si>
    <t>VB4362</t>
  </si>
  <si>
    <t>VB4430</t>
  </si>
  <si>
    <t>VB4425</t>
  </si>
  <si>
    <t>VB4270</t>
  </si>
  <si>
    <t>VB4311</t>
  </si>
  <si>
    <t>VB4314</t>
  </si>
  <si>
    <t>VB4360</t>
  </si>
  <si>
    <t>VB4361</t>
  </si>
  <si>
    <t>VB4363</t>
  </si>
  <si>
    <t>VB4204</t>
  </si>
  <si>
    <t>VB4205</t>
  </si>
  <si>
    <t>VB4112</t>
  </si>
  <si>
    <t>VB4018</t>
  </si>
  <si>
    <t>VB5625</t>
  </si>
  <si>
    <t>VB1022</t>
  </si>
  <si>
    <t>VB1125</t>
  </si>
  <si>
    <t>VB1329</t>
  </si>
  <si>
    <t>VB1330</t>
  </si>
  <si>
    <t>VB9298</t>
  </si>
  <si>
    <t>VB6436</t>
  </si>
  <si>
    <t>VB6403</t>
  </si>
  <si>
    <t>VS6837</t>
  </si>
  <si>
    <t>VS6838</t>
  </si>
  <si>
    <t>VG5001</t>
  </si>
  <si>
    <t>VG5002</t>
  </si>
  <si>
    <t>VT3662</t>
  </si>
  <si>
    <t>VT3752</t>
  </si>
  <si>
    <t>VI2623</t>
  </si>
  <si>
    <t>VB3430</t>
  </si>
  <si>
    <t>VB7801</t>
  </si>
  <si>
    <t>VS6778</t>
  </si>
  <si>
    <t>RE1042</t>
  </si>
  <si>
    <t>VB1023</t>
  </si>
  <si>
    <t>VB4232</t>
  </si>
  <si>
    <t>VB9710</t>
  </si>
  <si>
    <t>VB8442</t>
  </si>
  <si>
    <t>VB8665</t>
  </si>
  <si>
    <t>VT5495</t>
  </si>
  <si>
    <t>VA3122</t>
  </si>
  <si>
    <t>VB9062</t>
  </si>
  <si>
    <t>VB9063</t>
  </si>
  <si>
    <t>VB9840</t>
  </si>
  <si>
    <t>VB9679</t>
  </si>
  <si>
    <t>VB9680</t>
  </si>
  <si>
    <t>VB9678</t>
  </si>
  <si>
    <t>VS7102</t>
  </si>
  <si>
    <t>VB3431</t>
  </si>
  <si>
    <t>VB9704</t>
  </si>
  <si>
    <t>VB9787</t>
  </si>
  <si>
    <t>RE4050</t>
  </si>
  <si>
    <t>VB9808</t>
  </si>
  <si>
    <t>VB9964</t>
  </si>
  <si>
    <t>VB9973</t>
  </si>
  <si>
    <t>VB2082</t>
  </si>
  <si>
    <t>RE2826</t>
  </si>
  <si>
    <t>RE2243</t>
  </si>
  <si>
    <t>LD0115</t>
  </si>
  <si>
    <t>RE2862</t>
  </si>
  <si>
    <t>RE2828</t>
  </si>
  <si>
    <t>VB2601</t>
  </si>
  <si>
    <t>EM3242</t>
  </si>
  <si>
    <t>EM3245</t>
  </si>
  <si>
    <t>LD9602</t>
  </si>
  <si>
    <t>RD4120</t>
  </si>
  <si>
    <t>RE2839</t>
  </si>
  <si>
    <t>RE2838</t>
  </si>
  <si>
    <t>1008774</t>
  </si>
  <si>
    <t>RE2837</t>
  </si>
  <si>
    <t>RE2834</t>
  </si>
  <si>
    <t>RE2861</t>
  </si>
  <si>
    <t>RE2863</t>
  </si>
  <si>
    <t>LD0100</t>
  </si>
  <si>
    <t>LD0102</t>
  </si>
  <si>
    <t>LD0101</t>
  </si>
  <si>
    <t>LD0103</t>
  </si>
  <si>
    <t>LD9601</t>
  </si>
  <si>
    <t>RE2844</t>
  </si>
  <si>
    <t>RE2842</t>
  </si>
  <si>
    <t>RE2870</t>
  </si>
  <si>
    <t>RE2242</t>
  </si>
  <si>
    <t>RE2860</t>
  </si>
  <si>
    <t>RE2840</t>
  </si>
  <si>
    <t>RA6979</t>
  </si>
  <si>
    <t>RN7090</t>
  </si>
  <si>
    <t>AB4655</t>
  </si>
  <si>
    <t>AB5950</t>
  </si>
  <si>
    <t>AB5058</t>
  </si>
  <si>
    <t>AB5050</t>
  </si>
  <si>
    <t>AB5055</t>
  </si>
  <si>
    <t>1008591</t>
  </si>
  <si>
    <t>VB9783</t>
  </si>
  <si>
    <t>VB9744</t>
  </si>
  <si>
    <t>WD0050P</t>
  </si>
  <si>
    <t>WD0054P</t>
  </si>
  <si>
    <t>WD0062P</t>
  </si>
  <si>
    <t>WD0058P</t>
  </si>
  <si>
    <t>WD0066P</t>
  </si>
  <si>
    <t>1008590</t>
  </si>
  <si>
    <t>VT0335</t>
  </si>
  <si>
    <t>VT0336</t>
  </si>
  <si>
    <t>VT0337</t>
  </si>
  <si>
    <t>VG5788</t>
  </si>
  <si>
    <t>VT5021</t>
  </si>
  <si>
    <t>VT5026</t>
  </si>
  <si>
    <t>VT5014</t>
  </si>
  <si>
    <t>VB2076</t>
  </si>
  <si>
    <t>VT0205</t>
  </si>
  <si>
    <t>RE1030</t>
  </si>
  <si>
    <t>VB1758</t>
  </si>
  <si>
    <t>RE3078</t>
  </si>
  <si>
    <t>VT3666</t>
  </si>
  <si>
    <t>LR1462</t>
  </si>
  <si>
    <t>VS6777</t>
  </si>
  <si>
    <t>LR4710</t>
  </si>
  <si>
    <t>LR4711</t>
  </si>
  <si>
    <t>LR1463</t>
  </si>
  <si>
    <t>1011350</t>
  </si>
  <si>
    <t>LR1501</t>
  </si>
  <si>
    <t>LR4730</t>
  </si>
  <si>
    <t>BX1789</t>
  </si>
  <si>
    <t>FW0166</t>
  </si>
  <si>
    <t>FW0168</t>
  </si>
  <si>
    <t>FW0167</t>
  </si>
  <si>
    <t>FW0169</t>
  </si>
  <si>
    <t>VT3432</t>
  </si>
  <si>
    <t>NC6765</t>
  </si>
  <si>
    <t>NC6766</t>
  </si>
  <si>
    <t>NC6768</t>
  </si>
  <si>
    <t>NC6761</t>
  </si>
  <si>
    <t>VS7117</t>
  </si>
  <si>
    <t>NB4920</t>
  </si>
  <si>
    <t>NB4925</t>
  </si>
  <si>
    <t>NC6830</t>
  </si>
  <si>
    <t>NC8188</t>
  </si>
  <si>
    <t>FW0629</t>
  </si>
  <si>
    <t>VG5757</t>
  </si>
  <si>
    <t>FW0005</t>
  </si>
  <si>
    <t>FW0004</t>
  </si>
  <si>
    <t>FW0014</t>
  </si>
  <si>
    <t>VB1186</t>
  </si>
  <si>
    <t>VA3127</t>
  </si>
  <si>
    <t>FW0009</t>
  </si>
  <si>
    <t>FW0441</t>
  </si>
  <si>
    <t>VT7110</t>
  </si>
  <si>
    <t>VT7115</t>
  </si>
  <si>
    <t>VT7120</t>
  </si>
  <si>
    <t>VB4282</t>
  </si>
  <si>
    <t>VB4289</t>
  </si>
  <si>
    <t>ES6820</t>
  </si>
  <si>
    <t>VB4288</t>
  </si>
  <si>
    <t>FW0417</t>
  </si>
  <si>
    <t>FW0018</t>
  </si>
  <si>
    <t>FW0019</t>
  </si>
  <si>
    <t>FW0600</t>
  </si>
  <si>
    <t>VS2276</t>
  </si>
  <si>
    <t>EB9590</t>
  </si>
  <si>
    <t>KL0951</t>
  </si>
  <si>
    <t>FW0454</t>
  </si>
  <si>
    <t>FW0506</t>
  </si>
  <si>
    <t>FW0631</t>
  </si>
  <si>
    <t>FW0632</t>
  </si>
  <si>
    <t>VB1335</t>
  </si>
  <si>
    <t>VB1107</t>
  </si>
  <si>
    <t>DC2002</t>
  </si>
  <si>
    <t>DC2003</t>
  </si>
  <si>
    <t>VB7820</t>
  </si>
  <si>
    <t>ER5541</t>
  </si>
  <si>
    <t>VB2654</t>
  </si>
  <si>
    <t>FW0006</t>
  </si>
  <si>
    <t>JA2260</t>
  </si>
  <si>
    <t>VB6448</t>
  </si>
  <si>
    <t>ER1137</t>
  </si>
  <si>
    <t>ER1138</t>
  </si>
  <si>
    <t>FW0406</t>
  </si>
  <si>
    <t>DL1751</t>
  </si>
  <si>
    <t>FW0003</t>
  </si>
  <si>
    <t>FW0599</t>
  </si>
  <si>
    <t>VB9043</t>
  </si>
  <si>
    <t>VB9041</t>
  </si>
  <si>
    <t>FW0016</t>
  </si>
  <si>
    <t>FW0017</t>
  </si>
  <si>
    <t>DC2001</t>
  </si>
  <si>
    <t>DC2000</t>
  </si>
  <si>
    <t>VT9979</t>
  </si>
  <si>
    <t>VB2623</t>
  </si>
  <si>
    <t>VB2624</t>
  </si>
  <si>
    <t>VB4317</t>
  </si>
  <si>
    <t>VB4315</t>
  </si>
  <si>
    <t>VB4216</t>
  </si>
  <si>
    <t>VB4217</t>
  </si>
  <si>
    <t>VB4218</t>
  </si>
  <si>
    <t>VS7330</t>
  </si>
  <si>
    <t>VB1030</t>
  </si>
  <si>
    <t>VB9303</t>
  </si>
  <si>
    <t>RA5454</t>
  </si>
  <si>
    <t>FW0013</t>
  </si>
  <si>
    <t>FW0020</t>
  </si>
  <si>
    <t>RA8703</t>
  </si>
  <si>
    <t>VB9701</t>
  </si>
  <si>
    <t>RA6983</t>
  </si>
  <si>
    <t>VS2099</t>
  </si>
  <si>
    <t>VB4323</t>
  </si>
  <si>
    <t>VB8629</t>
  </si>
  <si>
    <t>VB9684</t>
  </si>
  <si>
    <t>VB9976</t>
  </si>
  <si>
    <t>VB4114</t>
  </si>
  <si>
    <t>VB4221</t>
  </si>
  <si>
    <t>XX2245</t>
  </si>
  <si>
    <t>OC8404</t>
  </si>
  <si>
    <t>OC8407</t>
  </si>
  <si>
    <t>1011557</t>
  </si>
  <si>
    <t>KL4036</t>
  </si>
  <si>
    <t>KL4020</t>
  </si>
  <si>
    <t>KL4032</t>
  </si>
  <si>
    <t>ER5556</t>
  </si>
  <si>
    <t>ZA2521</t>
  </si>
  <si>
    <t>ZA1759</t>
  </si>
  <si>
    <t>XA1647</t>
  </si>
  <si>
    <t>ZA1647</t>
  </si>
  <si>
    <t>LS5187</t>
  </si>
  <si>
    <t>LS5240</t>
  </si>
  <si>
    <t>LS5186</t>
  </si>
  <si>
    <t>LS5133</t>
  </si>
  <si>
    <t>LS5014</t>
  </si>
  <si>
    <t>LS6228</t>
  </si>
  <si>
    <t>LS5276</t>
  </si>
  <si>
    <t>VT9340</t>
  </si>
  <si>
    <t>LS9308</t>
  </si>
  <si>
    <t>LS5950</t>
  </si>
  <si>
    <t>VT9651</t>
  </si>
  <si>
    <t>VG5712</t>
  </si>
  <si>
    <t>VT9652</t>
  </si>
  <si>
    <t>RA6974</t>
  </si>
  <si>
    <t>VB8656</t>
  </si>
  <si>
    <t>LS8433</t>
  </si>
  <si>
    <t>LS5428</t>
  </si>
  <si>
    <t>LS5577</t>
  </si>
  <si>
    <t>VG5307</t>
  </si>
  <si>
    <t>VG5306</t>
  </si>
  <si>
    <t>LS5943</t>
  </si>
  <si>
    <t>LS6229</t>
  </si>
  <si>
    <t>LS5005</t>
  </si>
  <si>
    <t>LS5006</t>
  </si>
  <si>
    <t>LS5009</t>
  </si>
  <si>
    <t>LS5033</t>
  </si>
  <si>
    <t>LS5034</t>
  </si>
  <si>
    <t>LS6554</t>
  </si>
  <si>
    <t>LS6556</t>
  </si>
  <si>
    <t>LS5012</t>
  </si>
  <si>
    <t>LS7025</t>
  </si>
  <si>
    <t>LS5238</t>
  </si>
  <si>
    <t>LS5201</t>
  </si>
  <si>
    <t>LS5236</t>
  </si>
  <si>
    <t>LS5202</t>
  </si>
  <si>
    <t>1009109</t>
  </si>
  <si>
    <t>LS5207</t>
  </si>
  <si>
    <t>LS5205</t>
  </si>
  <si>
    <t>LS5227</t>
  </si>
  <si>
    <t>LS5026</t>
  </si>
  <si>
    <t>LS5000</t>
  </si>
  <si>
    <t>LS5002</t>
  </si>
  <si>
    <t>LS5028</t>
  </si>
  <si>
    <t>LS5027</t>
  </si>
  <si>
    <t>LS5003</t>
  </si>
  <si>
    <t>LS5126</t>
  </si>
  <si>
    <t>LS5137</t>
  </si>
  <si>
    <t>LS5138</t>
  </si>
  <si>
    <t>LS5235</t>
  </si>
  <si>
    <t>LS5251</t>
  </si>
  <si>
    <t>LS5131</t>
  </si>
  <si>
    <t>LS5219</t>
  </si>
  <si>
    <t>LS5185</t>
  </si>
  <si>
    <t>LS5127</t>
  </si>
  <si>
    <t>LS5153</t>
  </si>
  <si>
    <t>LS5179</t>
  </si>
  <si>
    <t>LS5154</t>
  </si>
  <si>
    <t>LS5155</t>
  </si>
  <si>
    <t>LS5177</t>
  </si>
  <si>
    <t>LS5178</t>
  </si>
  <si>
    <t>LS5176</t>
  </si>
  <si>
    <t>LS5180</t>
  </si>
  <si>
    <t>LS5129</t>
  </si>
  <si>
    <t>LS6561</t>
  </si>
  <si>
    <t>LS5526</t>
  </si>
  <si>
    <t>LS5181</t>
  </si>
  <si>
    <t>LS5156</t>
  </si>
  <si>
    <t>LS5505</t>
  </si>
  <si>
    <t>LS5504</t>
  </si>
  <si>
    <t>LS5525</t>
  </si>
  <si>
    <t>LS5500</t>
  </si>
  <si>
    <t>LS7502</t>
  </si>
  <si>
    <t>LS7525</t>
  </si>
  <si>
    <t>LS5575</t>
  </si>
  <si>
    <t>LS5726</t>
  </si>
  <si>
    <t>LS5700</t>
  </si>
  <si>
    <t>LS6225</t>
  </si>
  <si>
    <t>LS8232</t>
  </si>
  <si>
    <t>LS5750</t>
  </si>
  <si>
    <t>YP4241</t>
  </si>
  <si>
    <t>YP4321</t>
  </si>
  <si>
    <t>YP4314</t>
  </si>
  <si>
    <t>YP4351</t>
  </si>
  <si>
    <t>YP4441</t>
  </si>
  <si>
    <t>YP4151</t>
  </si>
  <si>
    <t>YP4041</t>
  </si>
  <si>
    <t>YP4634</t>
  </si>
  <si>
    <t>YP4621</t>
  </si>
  <si>
    <t>YP4651</t>
  </si>
  <si>
    <t>YP4100</t>
  </si>
  <si>
    <t>LS7600</t>
  </si>
  <si>
    <t>LS5633</t>
  </si>
  <si>
    <t>1007942</t>
  </si>
  <si>
    <t>LS5629</t>
  </si>
  <si>
    <t>LS5605</t>
  </si>
  <si>
    <t>LS5803</t>
  </si>
  <si>
    <t>1010370</t>
  </si>
  <si>
    <t>LS5210</t>
  </si>
  <si>
    <t>LS5228</t>
  </si>
  <si>
    <t>LS5230</t>
  </si>
  <si>
    <t>LS5217</t>
  </si>
  <si>
    <t>LS5218</t>
  </si>
  <si>
    <t>LS5606</t>
  </si>
  <si>
    <t>LS5800</t>
  </si>
  <si>
    <t>LS5275</t>
  </si>
  <si>
    <t>VB4092</t>
  </si>
  <si>
    <t>LS5932</t>
  </si>
  <si>
    <t>LS5941</t>
  </si>
  <si>
    <t>LS5939</t>
  </si>
  <si>
    <t>LS5940</t>
  </si>
  <si>
    <t>LS5933</t>
  </si>
  <si>
    <t>LS5934</t>
  </si>
  <si>
    <t>LS5901</t>
  </si>
  <si>
    <t>LS5900</t>
  </si>
  <si>
    <t>LS5903</t>
  </si>
  <si>
    <t>LS8476</t>
  </si>
  <si>
    <t>YP5251</t>
  </si>
  <si>
    <t>YP5351</t>
  </si>
  <si>
    <t>YP5721</t>
  </si>
  <si>
    <t>YP1334</t>
  </si>
  <si>
    <t>YP1921</t>
  </si>
  <si>
    <t>YP1951</t>
  </si>
  <si>
    <t>YP1634</t>
  </si>
  <si>
    <t>VT9300</t>
  </si>
  <si>
    <t>LS5506</t>
  </si>
  <si>
    <t>LS5216</t>
  </si>
  <si>
    <t>LS5232</t>
  </si>
  <si>
    <t>LS5215</t>
  </si>
  <si>
    <t>1009067</t>
  </si>
  <si>
    <t>LS5936</t>
  </si>
  <si>
    <t>LS5925</t>
  </si>
  <si>
    <t>VB1132</t>
  </si>
  <si>
    <t>VB1134</t>
  </si>
  <si>
    <t>VB4093</t>
  </si>
  <si>
    <t>VB1135</t>
  </si>
  <si>
    <t>YP0700</t>
  </si>
  <si>
    <t>YP1000</t>
  </si>
  <si>
    <t>YP0900</t>
  </si>
  <si>
    <t>LS5339</t>
  </si>
  <si>
    <t>LS5325</t>
  </si>
  <si>
    <t>LS5327</t>
  </si>
  <si>
    <t>LS5301</t>
  </si>
  <si>
    <t>LS5302</t>
  </si>
  <si>
    <t>LS5330</t>
  </si>
  <si>
    <t>LS5300</t>
  </si>
  <si>
    <t>LS5331</t>
  </si>
  <si>
    <t>LS5377</t>
  </si>
  <si>
    <t>LS5348</t>
  </si>
  <si>
    <t>LS5345</t>
  </si>
  <si>
    <t>LS7325</t>
  </si>
  <si>
    <t>1007908</t>
  </si>
  <si>
    <t>LS5630</t>
  </si>
  <si>
    <t>LS5627</t>
  </si>
  <si>
    <t>LS5603</t>
  </si>
  <si>
    <t>LS6026</t>
  </si>
  <si>
    <t>LS5375</t>
  </si>
  <si>
    <t>LS5351</t>
  </si>
  <si>
    <t>LS5400</t>
  </si>
  <si>
    <t>LS8150</t>
  </si>
  <si>
    <t>1012127</t>
  </si>
  <si>
    <t>1012128</t>
  </si>
  <si>
    <t>1012132</t>
  </si>
  <si>
    <t>VT6951</t>
  </si>
  <si>
    <t>VT9350</t>
  </si>
  <si>
    <t>LS6175</t>
  </si>
  <si>
    <t>LS6176</t>
  </si>
  <si>
    <t>1008627</t>
  </si>
  <si>
    <t>1008626</t>
  </si>
  <si>
    <t>VT9650</t>
  </si>
  <si>
    <t>VT9400</t>
  </si>
  <si>
    <t>VB4294</t>
  </si>
  <si>
    <t>VB5680</t>
  </si>
  <si>
    <t>VB6522</t>
  </si>
  <si>
    <t>LS6559</t>
  </si>
  <si>
    <t>LS5250</t>
  </si>
  <si>
    <t>VB8550</t>
  </si>
  <si>
    <t>VS8625</t>
  </si>
  <si>
    <t>1011216</t>
  </si>
  <si>
    <t>1010372</t>
  </si>
  <si>
    <t>1010055</t>
  </si>
  <si>
    <t>LS5429</t>
  </si>
  <si>
    <t>LS5347</t>
  </si>
  <si>
    <t>LS5378</t>
  </si>
  <si>
    <t>LS5346</t>
  </si>
  <si>
    <t>LS5246</t>
  </si>
  <si>
    <t>LS5776</t>
  </si>
  <si>
    <t>LS5777</t>
  </si>
  <si>
    <t>LS5942</t>
  </si>
  <si>
    <t>VB9810</t>
  </si>
  <si>
    <t>VB9812</t>
  </si>
  <si>
    <t>LS5247</t>
  </si>
  <si>
    <t>LS5234</t>
  </si>
  <si>
    <t>LS5352</t>
  </si>
  <si>
    <t>RE2832</t>
  </si>
  <si>
    <t>RE2831</t>
  </si>
  <si>
    <t>RE2829</t>
  </si>
  <si>
    <t>RE2827</t>
  </si>
  <si>
    <t>VG5674</t>
  </si>
  <si>
    <t>RA6223</t>
  </si>
  <si>
    <t>1008290</t>
  </si>
  <si>
    <t>VT7203</t>
  </si>
  <si>
    <t>XB2023</t>
  </si>
  <si>
    <t>VB4020</t>
  </si>
  <si>
    <t>VG1331</t>
  </si>
  <si>
    <t>VG5670</t>
  </si>
  <si>
    <t>VT2000</t>
  </si>
  <si>
    <t>DZ2008</t>
  </si>
  <si>
    <t>FW0404</t>
  </si>
  <si>
    <t>FW0342</t>
  </si>
  <si>
    <t>FW0461</t>
  </si>
  <si>
    <t>FW0444</t>
  </si>
  <si>
    <t>FW0443</t>
  </si>
  <si>
    <t>KL1052</t>
  </si>
  <si>
    <t>KL1057</t>
  </si>
  <si>
    <t>KL1050</t>
  </si>
  <si>
    <t>KL1054</t>
  </si>
  <si>
    <t>JA4410</t>
  </si>
  <si>
    <t>JA4406</t>
  </si>
  <si>
    <t>FW0388</t>
  </si>
  <si>
    <t>VB3709</t>
  </si>
  <si>
    <t>FW0037</t>
  </si>
  <si>
    <t>FW0001</t>
  </si>
  <si>
    <t>VB3420</t>
  </si>
  <si>
    <t>FW0408</t>
  </si>
  <si>
    <t>FW0426</t>
  </si>
  <si>
    <t>LT1640</t>
  </si>
  <si>
    <t>LU3703</t>
  </si>
  <si>
    <t>FW0469</t>
  </si>
  <si>
    <t>DC3695</t>
  </si>
  <si>
    <t>DC3697</t>
  </si>
  <si>
    <t>VG1681</t>
  </si>
  <si>
    <t>DC3693</t>
  </si>
  <si>
    <t>DC3696</t>
  </si>
  <si>
    <t>DC3699</t>
  </si>
  <si>
    <t>DC3702</t>
  </si>
  <si>
    <t>DC3615</t>
  </si>
  <si>
    <t>DC3603</t>
  </si>
  <si>
    <t>DC3618</t>
  </si>
  <si>
    <t>DC3609</t>
  </si>
  <si>
    <t>DC3612</t>
  </si>
  <si>
    <t>VR3208</t>
  </si>
  <si>
    <t>DZ0014</t>
  </si>
  <si>
    <t>DZ0025</t>
  </si>
  <si>
    <t>DZ0004</t>
  </si>
  <si>
    <t>VG5753</t>
  </si>
  <si>
    <t>VG5709</t>
  </si>
  <si>
    <t>VG5505</t>
  </si>
  <si>
    <t>VG5665</t>
  </si>
  <si>
    <t>VG5664</t>
  </si>
  <si>
    <t>VG5663</t>
  </si>
  <si>
    <t>XX1150</t>
  </si>
  <si>
    <t>VA2775</t>
  </si>
  <si>
    <t>VA2776</t>
  </si>
  <si>
    <t>MC3865</t>
  </si>
  <si>
    <t>KT8728</t>
  </si>
  <si>
    <t>KT8852</t>
  </si>
  <si>
    <t>KT8851</t>
  </si>
  <si>
    <t>KT8760</t>
  </si>
  <si>
    <t>KT8731</t>
  </si>
  <si>
    <t>KT8719</t>
  </si>
  <si>
    <t>KT8771</t>
  </si>
  <si>
    <t>KT8772</t>
  </si>
  <si>
    <t>KT8774</t>
  </si>
  <si>
    <t>KT8714</t>
  </si>
  <si>
    <t>KT8735</t>
  </si>
  <si>
    <t>KT8766</t>
  </si>
  <si>
    <t>KT8910</t>
  </si>
  <si>
    <t>KT8742</t>
  </si>
  <si>
    <t>KT8744</t>
  </si>
  <si>
    <t>KT8780</t>
  </si>
  <si>
    <t>KT9004</t>
  </si>
  <si>
    <t>KT9000</t>
  </si>
  <si>
    <t>KT8725</t>
  </si>
  <si>
    <t>KT8733</t>
  </si>
  <si>
    <t>KT8730</t>
  </si>
  <si>
    <t>KT8722</t>
  </si>
  <si>
    <t>KT8715</t>
  </si>
  <si>
    <t>KT9040</t>
  </si>
  <si>
    <t>RD7140</t>
  </si>
  <si>
    <t>FW0280</t>
  </si>
  <si>
    <t>VB9746</t>
  </si>
  <si>
    <t>VB3425</t>
  </si>
  <si>
    <t>VA1122</t>
  </si>
  <si>
    <t>VA1123</t>
  </si>
  <si>
    <t>VB1598</t>
  </si>
  <si>
    <t>VB1786</t>
  </si>
  <si>
    <t>VB1616</t>
  </si>
  <si>
    <t>VA5165</t>
  </si>
  <si>
    <t>RD7060</t>
  </si>
  <si>
    <t>RD6061</t>
  </si>
  <si>
    <t>RD3750</t>
  </si>
  <si>
    <t>RD3850</t>
  </si>
  <si>
    <t>RD4252</t>
  </si>
  <si>
    <t>RD4253</t>
  </si>
  <si>
    <t>RD3980</t>
  </si>
  <si>
    <t>RD4257</t>
  </si>
  <si>
    <t>RD4266</t>
  </si>
  <si>
    <t>RD8025</t>
  </si>
  <si>
    <t>VS7101</t>
  </si>
  <si>
    <t>RD4360H</t>
  </si>
  <si>
    <t>RD4370H</t>
  </si>
  <si>
    <t>RD4360HE</t>
  </si>
  <si>
    <t>RD4360LE</t>
  </si>
  <si>
    <t>RD4370HE</t>
  </si>
  <si>
    <t>RD4370LE</t>
  </si>
  <si>
    <t>RD4360L</t>
  </si>
  <si>
    <t>RD4370L</t>
  </si>
  <si>
    <t>RD4365</t>
  </si>
  <si>
    <t>RD4330HE</t>
  </si>
  <si>
    <t>RD8051</t>
  </si>
  <si>
    <t>RD4330LE</t>
  </si>
  <si>
    <t>RD4340HE</t>
  </si>
  <si>
    <t>RD4340LE</t>
  </si>
  <si>
    <t>RD4330HEM</t>
  </si>
  <si>
    <t>RD4330LEM</t>
  </si>
  <si>
    <t>RD4340HEM</t>
  </si>
  <si>
    <t>RD4340LEM</t>
  </si>
  <si>
    <t>RD4330H</t>
  </si>
  <si>
    <t>RD8052</t>
  </si>
  <si>
    <t>RD4330L</t>
  </si>
  <si>
    <t>RD8054</t>
  </si>
  <si>
    <t>RD4340H</t>
  </si>
  <si>
    <t>RD4340L</t>
  </si>
  <si>
    <t>RD4330HM</t>
  </si>
  <si>
    <t>RD4330LM</t>
  </si>
  <si>
    <t>RD4340HM</t>
  </si>
  <si>
    <t>RD4340LM</t>
  </si>
  <si>
    <t>RD4345</t>
  </si>
  <si>
    <t>RD4350</t>
  </si>
  <si>
    <t>RD4320HE</t>
  </si>
  <si>
    <t>RD4320LE</t>
  </si>
  <si>
    <t>RD4310HE</t>
  </si>
  <si>
    <t>RD4310LE</t>
  </si>
  <si>
    <t>RD4300HE</t>
  </si>
  <si>
    <t>RD4300LE</t>
  </si>
  <si>
    <t>RD4320HEM</t>
  </si>
  <si>
    <t>RD4320LEM</t>
  </si>
  <si>
    <t>RD4310HEM</t>
  </si>
  <si>
    <t>RD4310LEM</t>
  </si>
  <si>
    <t>RD4300HEM</t>
  </si>
  <si>
    <t>RD4300LEM</t>
  </si>
  <si>
    <t>RD4320H</t>
  </si>
  <si>
    <t>RD4320L</t>
  </si>
  <si>
    <t>RD4310H</t>
  </si>
  <si>
    <t>RD4310L</t>
  </si>
  <si>
    <t>RD4300H</t>
  </si>
  <si>
    <t>RD4300L</t>
  </si>
  <si>
    <t>RD4320HM</t>
  </si>
  <si>
    <t>RD4320LM</t>
  </si>
  <si>
    <t>RD4310HM</t>
  </si>
  <si>
    <t>RD4310LM</t>
  </si>
  <si>
    <t>RD4300HM</t>
  </si>
  <si>
    <t>RD4300LM</t>
  </si>
  <si>
    <t>RD4380</t>
  </si>
  <si>
    <t>RD2462</t>
  </si>
  <si>
    <t>RD2481</t>
  </si>
  <si>
    <t>RD4263</t>
  </si>
  <si>
    <t>RD2018</t>
  </si>
  <si>
    <t>RD8050</t>
  </si>
  <si>
    <t>RD8030</t>
  </si>
  <si>
    <t>RD7139</t>
  </si>
  <si>
    <t>RD7103</t>
  </si>
  <si>
    <t>RD7100</t>
  </si>
  <si>
    <t>VS6819</t>
  </si>
  <si>
    <t>VS7100</t>
  </si>
  <si>
    <t>VG1374</t>
  </si>
  <si>
    <t>XX2736</t>
  </si>
  <si>
    <t>LT7310</t>
  </si>
  <si>
    <t>VA2763</t>
  </si>
  <si>
    <t>VB5658</t>
  </si>
  <si>
    <t>VX1140</t>
  </si>
  <si>
    <t>YU6000</t>
  </si>
  <si>
    <t>VG5659</t>
  </si>
  <si>
    <t>DZ5255</t>
  </si>
  <si>
    <t>DZ2007</t>
  </si>
  <si>
    <t>RD3757</t>
  </si>
  <si>
    <t>RD5209</t>
  </si>
  <si>
    <t>VT0318</t>
  </si>
  <si>
    <t>VG1412</t>
  </si>
  <si>
    <t>VA2764</t>
  </si>
  <si>
    <t>LT1407</t>
  </si>
  <si>
    <t>LT1408</t>
  </si>
  <si>
    <t>LT1406</t>
  </si>
  <si>
    <t>LT1418</t>
  </si>
  <si>
    <t>LT1417</t>
  </si>
  <si>
    <t>LT1416</t>
  </si>
  <si>
    <t>DC3402</t>
  </si>
  <si>
    <t>DC3403</t>
  </si>
  <si>
    <t>DC3404</t>
  </si>
  <si>
    <t>DC3405</t>
  </si>
  <si>
    <t>VG5658</t>
  </si>
  <si>
    <t>EA7370</t>
  </si>
  <si>
    <t>EA7386</t>
  </si>
  <si>
    <t>EA7365</t>
  </si>
  <si>
    <t>EA7366</t>
  </si>
  <si>
    <t>EA7372</t>
  </si>
  <si>
    <t>EB3530</t>
  </si>
  <si>
    <t>EK7574</t>
  </si>
  <si>
    <t>VB9717</t>
  </si>
  <si>
    <t>VB9718</t>
  </si>
  <si>
    <t>JA4964</t>
  </si>
  <si>
    <t>XE6706</t>
  </si>
  <si>
    <t>XE6742</t>
  </si>
  <si>
    <t>RA8791</t>
  </si>
  <si>
    <t>DK1609</t>
  </si>
  <si>
    <t>DK1607</t>
  </si>
  <si>
    <t>DK1606</t>
  </si>
  <si>
    <t>DK1608</t>
  </si>
  <si>
    <t>CK9250</t>
  </si>
  <si>
    <t>RE3052</t>
  </si>
  <si>
    <t>KL7672</t>
  </si>
  <si>
    <t>DH0012</t>
  </si>
  <si>
    <t>DH0014</t>
  </si>
  <si>
    <t>DH0016</t>
  </si>
  <si>
    <t>DH0018</t>
  </si>
  <si>
    <t>DH0020</t>
  </si>
  <si>
    <t>DK5100</t>
  </si>
  <si>
    <t>DK1221</t>
  </si>
  <si>
    <t>DK1225</t>
  </si>
  <si>
    <t>DK1425</t>
  </si>
  <si>
    <t>DK1426</t>
  </si>
  <si>
    <t>DK1424</t>
  </si>
  <si>
    <t>DK1327</t>
  </si>
  <si>
    <t>DK1021</t>
  </si>
  <si>
    <t>DK1024</t>
  </si>
  <si>
    <t>DK1840</t>
  </si>
  <si>
    <t>1012805</t>
  </si>
  <si>
    <t>DK1600</t>
  </si>
  <si>
    <t>DK1601</t>
  </si>
  <si>
    <t>DK1605</t>
  </si>
  <si>
    <t>DK1604</t>
  </si>
  <si>
    <t>DK1603</t>
  </si>
  <si>
    <t>DK1602</t>
  </si>
  <si>
    <t>DK1010</t>
  </si>
  <si>
    <t>DK1015</t>
  </si>
  <si>
    <t>DF3544</t>
  </si>
  <si>
    <t>DF3543</t>
  </si>
  <si>
    <t>AB5057</t>
  </si>
  <si>
    <t>VX3863</t>
  </si>
  <si>
    <t>KL7651</t>
  </si>
  <si>
    <t>KL1149</t>
  </si>
  <si>
    <t>KL1148</t>
  </si>
  <si>
    <t>KL1147</t>
  </si>
  <si>
    <t>KL1150</t>
  </si>
  <si>
    <t>EK7430</t>
  </si>
  <si>
    <t>VR3505</t>
  </si>
  <si>
    <t>LR3455</t>
  </si>
  <si>
    <t>RN5500</t>
  </si>
  <si>
    <t>RN5501</t>
  </si>
  <si>
    <t>RN5502</t>
  </si>
  <si>
    <t>RN5503</t>
  </si>
  <si>
    <t>RN5504</t>
  </si>
  <si>
    <t>RN5400</t>
  </si>
  <si>
    <t>RN5506</t>
  </si>
  <si>
    <t>RN5453</t>
  </si>
  <si>
    <t>RN5450</t>
  </si>
  <si>
    <t>RN5505</t>
  </si>
  <si>
    <t>RN5436</t>
  </si>
  <si>
    <t>RN5434</t>
  </si>
  <si>
    <t>RN5437</t>
  </si>
  <si>
    <t>RN5435</t>
  </si>
  <si>
    <t>EA8321</t>
  </si>
  <si>
    <t>RN5103</t>
  </si>
  <si>
    <t>RN5104</t>
  </si>
  <si>
    <t>RN9911</t>
  </si>
  <si>
    <t>RN9915</t>
  </si>
  <si>
    <t>VB9316</t>
  </si>
  <si>
    <t>VT5010</t>
  </si>
  <si>
    <t>AK1170</t>
  </si>
  <si>
    <t>FW0511</t>
  </si>
  <si>
    <t>VR0001</t>
  </si>
  <si>
    <t>FW0562</t>
  </si>
  <si>
    <t>FW0561</t>
  </si>
  <si>
    <t>FW0673</t>
  </si>
  <si>
    <t>FW0181</t>
  </si>
  <si>
    <t>FW0183</t>
  </si>
  <si>
    <t>FW0665</t>
  </si>
  <si>
    <t>FW0584</t>
  </si>
  <si>
    <t>FW0677</t>
  </si>
  <si>
    <t>FW0580</t>
  </si>
  <si>
    <t>FW0678</t>
  </si>
  <si>
    <t>FW0509</t>
  </si>
  <si>
    <t>FW0656</t>
  </si>
  <si>
    <t>FW0507</t>
  </si>
  <si>
    <t>FW0512</t>
  </si>
  <si>
    <t>FW0498</t>
  </si>
  <si>
    <t>FW0510</t>
  </si>
  <si>
    <t>FW0499</t>
  </si>
  <si>
    <t>FW0043</t>
  </si>
  <si>
    <t>FW0672</t>
  </si>
  <si>
    <t>FW0044</t>
  </si>
  <si>
    <t>FW0526</t>
  </si>
  <si>
    <t>VB9823</t>
  </si>
  <si>
    <t>EMS025</t>
  </si>
  <si>
    <t>EMS048</t>
  </si>
  <si>
    <t>EMS041</t>
  </si>
  <si>
    <t>EMS042</t>
  </si>
  <si>
    <t>EMS044</t>
  </si>
  <si>
    <t>EMS043</t>
  </si>
  <si>
    <t>EMS027</t>
  </si>
  <si>
    <t>EMS026</t>
  </si>
  <si>
    <t>EMS002</t>
  </si>
  <si>
    <t>EMS003</t>
  </si>
  <si>
    <t>EMS004</t>
  </si>
  <si>
    <t>EMS005</t>
  </si>
  <si>
    <t>EMS006</t>
  </si>
  <si>
    <t>EMS007</t>
  </si>
  <si>
    <t>EMS008</t>
  </si>
  <si>
    <t>EMS009</t>
  </si>
  <si>
    <t>EMS010</t>
  </si>
  <si>
    <t>EMS011</t>
  </si>
  <si>
    <t>EMS030</t>
  </si>
  <si>
    <t>EMS031</t>
  </si>
  <si>
    <t>EMS032</t>
  </si>
  <si>
    <t>EMS033</t>
  </si>
  <si>
    <t>EMS034</t>
  </si>
  <si>
    <t>EMS035</t>
  </si>
  <si>
    <t>EMS045</t>
  </si>
  <si>
    <t>EMS046</t>
  </si>
  <si>
    <t>EMS047</t>
  </si>
  <si>
    <t>EMS040</t>
  </si>
  <si>
    <t>EMS036</t>
  </si>
  <si>
    <t>EMS037</t>
  </si>
  <si>
    <t>EMS038</t>
  </si>
  <si>
    <t>EMS039</t>
  </si>
  <si>
    <t>EMS020</t>
  </si>
  <si>
    <t>EMS021</t>
  </si>
  <si>
    <t>EMS022</t>
  </si>
  <si>
    <t>EMS023</t>
  </si>
  <si>
    <t>EMS024</t>
  </si>
  <si>
    <t>EMS019</t>
  </si>
  <si>
    <t>ER7003</t>
  </si>
  <si>
    <t>RE2555</t>
  </si>
  <si>
    <t>EA5007</t>
  </si>
  <si>
    <t>VR3562</t>
  </si>
  <si>
    <t>VR3529</t>
  </si>
  <si>
    <t>UH9490</t>
  </si>
  <si>
    <t>1011981</t>
  </si>
  <si>
    <t>1011978</t>
  </si>
  <si>
    <t>1011982</t>
  </si>
  <si>
    <t>1011979</t>
  </si>
  <si>
    <t>1011980</t>
  </si>
  <si>
    <t>1011988</t>
  </si>
  <si>
    <t>1011987</t>
  </si>
  <si>
    <t>EK7666</t>
  </si>
  <si>
    <t>VT6994</t>
  </si>
  <si>
    <t>VB2730</t>
  </si>
  <si>
    <t>RA5534</t>
  </si>
  <si>
    <t>ZA3190</t>
  </si>
  <si>
    <t>ZA3191</t>
  </si>
  <si>
    <t>ZA3167</t>
  </si>
  <si>
    <t>ZA3180</t>
  </si>
  <si>
    <t>ZA3181</t>
  </si>
  <si>
    <t>RA6300</t>
  </si>
  <si>
    <t>ZA3192</t>
  </si>
  <si>
    <t>VB9813</t>
  </si>
  <si>
    <t>ZA3134</t>
  </si>
  <si>
    <t>ZA3020</t>
  </si>
  <si>
    <t>ZA3126</t>
  </si>
  <si>
    <t>ZA3000</t>
  </si>
  <si>
    <t>ZA3001</t>
  </si>
  <si>
    <t>ZA3135</t>
  </si>
  <si>
    <t>ZA3110</t>
  </si>
  <si>
    <t>ZA3136</t>
  </si>
  <si>
    <t>ZA3128</t>
  </si>
  <si>
    <t>ZA3138</t>
  </si>
  <si>
    <t>ZA3155</t>
  </si>
  <si>
    <t>ZA3162</t>
  </si>
  <si>
    <t>ZA3164</t>
  </si>
  <si>
    <t>ZA3168</t>
  </si>
  <si>
    <t>RA5522</t>
  </si>
  <si>
    <t>RA5536</t>
  </si>
  <si>
    <t>KL2803</t>
  </si>
  <si>
    <t>XE9168</t>
  </si>
  <si>
    <t>XE9172</t>
  </si>
  <si>
    <t>XE9700</t>
  </si>
  <si>
    <t>EA7507</t>
  </si>
  <si>
    <t>EA7511</t>
  </si>
  <si>
    <t>EA7509</t>
  </si>
  <si>
    <t>DH4200</t>
  </si>
  <si>
    <t>VT7356</t>
  </si>
  <si>
    <t>VT7357</t>
  </si>
  <si>
    <t>VT6101</t>
  </si>
  <si>
    <t>VT0338</t>
  </si>
  <si>
    <t>EA7503</t>
  </si>
  <si>
    <t>EA7504</t>
  </si>
  <si>
    <t>KS3734</t>
  </si>
  <si>
    <t>KL0966</t>
  </si>
  <si>
    <t>VB9317</t>
  </si>
  <si>
    <t>DF4415</t>
  </si>
  <si>
    <t>NC5036</t>
  </si>
  <si>
    <t>RZ0014</t>
  </si>
  <si>
    <t>RZ0002</t>
  </si>
  <si>
    <t>MC8304</t>
  </si>
  <si>
    <t>DZ2004</t>
  </si>
  <si>
    <t>DZ2001</t>
  </si>
  <si>
    <t>DZ2003</t>
  </si>
  <si>
    <t>DZ2000</t>
  </si>
  <si>
    <t>JA7000</t>
  </si>
  <si>
    <t>FW0651</t>
  </si>
  <si>
    <t>FW0650</t>
  </si>
  <si>
    <t>VT7342</t>
  </si>
  <si>
    <t>FW0312</t>
  </si>
  <si>
    <t>FW0664</t>
  </si>
  <si>
    <t>FW0505</t>
  </si>
  <si>
    <t>FW0320</t>
  </si>
  <si>
    <t>FW0581</t>
  </si>
  <si>
    <t>FW0582</t>
  </si>
  <si>
    <t>FW0619</t>
  </si>
  <si>
    <t>FW0328</t>
  </si>
  <si>
    <t>FW0578</t>
  </si>
  <si>
    <t>FW0326</t>
  </si>
  <si>
    <t>FW0603</t>
  </si>
  <si>
    <t>FW0645</t>
  </si>
  <si>
    <t>FW0314</t>
  </si>
  <si>
    <t>FW0577</t>
  </si>
  <si>
    <t>FW0322</t>
  </si>
  <si>
    <t>FW0324</t>
  </si>
  <si>
    <t>FW0323</t>
  </si>
  <si>
    <t>FW0653</t>
  </si>
  <si>
    <t>FW0317</t>
  </si>
  <si>
    <t>FW0313</t>
  </si>
  <si>
    <t>FW0579</t>
  </si>
  <si>
    <t>FW0319</t>
  </si>
  <si>
    <t>VG1365</t>
  </si>
  <si>
    <t>FW0329</t>
  </si>
  <si>
    <t>FW0325</t>
  </si>
  <si>
    <t>FW0327</t>
  </si>
  <si>
    <t>FW0654</t>
  </si>
  <si>
    <t>FW0321</t>
  </si>
  <si>
    <t>FW0315</t>
  </si>
  <si>
    <t>FW0316</t>
  </si>
  <si>
    <t>TX6570</t>
  </si>
  <si>
    <t>TX6590</t>
  </si>
  <si>
    <t>TX6591</t>
  </si>
  <si>
    <t>FW0543</t>
  </si>
  <si>
    <t>FW0557</t>
  </si>
  <si>
    <t>FW0550</t>
  </si>
  <si>
    <t>FW0551</t>
  </si>
  <si>
    <t>FW0552</t>
  </si>
  <si>
    <t>FW0553</t>
  </si>
  <si>
    <t>FW0504</t>
  </si>
  <si>
    <t>FW0541</t>
  </si>
  <si>
    <t>FW0542</t>
  </si>
  <si>
    <t>FW0544</t>
  </si>
  <si>
    <t>FW0520</t>
  </si>
  <si>
    <t>FW0500</t>
  </si>
  <si>
    <t>FW0497</t>
  </si>
  <si>
    <t>FW0620</t>
  </si>
  <si>
    <t>FW0311</t>
  </si>
  <si>
    <t>FW0309</t>
  </si>
  <si>
    <t>FW0186</t>
  </si>
  <si>
    <t>FW0190</t>
  </si>
  <si>
    <t>FW0184</t>
  </si>
  <si>
    <t>FW0189</t>
  </si>
  <si>
    <t>FW0300</t>
  </si>
  <si>
    <t>FW0307</t>
  </si>
  <si>
    <t>FW0306</t>
  </si>
  <si>
    <t>FW0501</t>
  </si>
  <si>
    <t>FW0185</t>
  </si>
  <si>
    <t>FW0187</t>
  </si>
  <si>
    <t>FW0301</t>
  </si>
  <si>
    <t>FW0299</t>
  </si>
  <si>
    <t>FW0188</t>
  </si>
  <si>
    <t>FW0302</t>
  </si>
  <si>
    <t>FW0303</t>
  </si>
  <si>
    <t>FW0525</t>
  </si>
  <si>
    <t>FW0522</t>
  </si>
  <si>
    <t>FW0537</t>
  </si>
  <si>
    <t>FW0536</t>
  </si>
  <si>
    <t>FW0535</t>
  </si>
  <si>
    <t>FW0531</t>
  </si>
  <si>
    <t>FW0530</t>
  </si>
  <si>
    <t>FW0529</t>
  </si>
  <si>
    <t>FW0533</t>
  </si>
  <si>
    <t>FW0534</t>
  </si>
  <si>
    <t>FW0532</t>
  </si>
  <si>
    <t>FW0318</t>
  </si>
  <si>
    <t>FW0622</t>
  </si>
  <si>
    <t>FW0290</t>
  </si>
  <si>
    <t>FW0182</t>
  </si>
  <si>
    <t>FW0179</t>
  </si>
  <si>
    <t>FW0177</t>
  </si>
  <si>
    <t>FW0308</t>
  </si>
  <si>
    <t>FW0297</t>
  </si>
  <si>
    <t>FW0191</t>
  </si>
  <si>
    <t>FW0518</t>
  </si>
  <si>
    <t>FW0399</t>
  </si>
  <si>
    <t>FW0558</t>
  </si>
  <si>
    <t>FW0554</t>
  </si>
  <si>
    <t>FW0555</t>
  </si>
  <si>
    <t>FW0516</t>
  </si>
  <si>
    <t>FW0517</t>
  </si>
  <si>
    <t>FW0488</t>
  </si>
  <si>
    <t>FW0496</t>
  </si>
  <si>
    <t>FW0493</t>
  </si>
  <si>
    <t>FW0545</t>
  </si>
  <si>
    <t>FW0392</t>
  </si>
  <si>
    <t>FW0298</t>
  </si>
  <si>
    <t>FW0524</t>
  </si>
  <si>
    <t>VB3612</t>
  </si>
  <si>
    <t>FW0527</t>
  </si>
  <si>
    <t>FW0549</t>
  </si>
  <si>
    <t>FW0540</t>
  </si>
  <si>
    <t>FW0495</t>
  </si>
  <si>
    <t>FW0528</t>
  </si>
  <si>
    <t>FW0623</t>
  </si>
  <si>
    <t>FW0647</t>
  </si>
  <si>
    <t>VG5102</t>
  </si>
  <si>
    <t>VG5103</t>
  </si>
  <si>
    <t>RZ0005</t>
  </si>
  <si>
    <t>RZ0013</t>
  </si>
  <si>
    <t>RZ0001</t>
  </si>
  <si>
    <t>RZ0007</t>
  </si>
  <si>
    <t>RZ0003</t>
  </si>
  <si>
    <t>RZ0004</t>
  </si>
  <si>
    <t>RZ0008</t>
  </si>
  <si>
    <t>RZ0012</t>
  </si>
  <si>
    <t>FW0419</t>
  </si>
  <si>
    <t>VT5115</t>
  </si>
  <si>
    <t>RD3756</t>
  </si>
  <si>
    <t>VT5112</t>
  </si>
  <si>
    <t>VT0320</t>
  </si>
  <si>
    <t>RD4082</t>
  </si>
  <si>
    <t>VB1334</t>
  </si>
  <si>
    <t>KS3880</t>
  </si>
  <si>
    <t>VB7822</t>
  </si>
  <si>
    <t>RN4200</t>
  </si>
  <si>
    <t>RN4206</t>
  </si>
  <si>
    <t>FW0480</t>
  </si>
  <si>
    <t>AB5200</t>
  </si>
  <si>
    <t>1012806</t>
  </si>
  <si>
    <t>RD4608</t>
  </si>
  <si>
    <t>VS7000</t>
  </si>
  <si>
    <t>VS7001</t>
  </si>
  <si>
    <t>RD3753</t>
  </si>
  <si>
    <t>EM1804</t>
  </si>
  <si>
    <t>1008748</t>
  </si>
  <si>
    <t>EM1802</t>
  </si>
  <si>
    <t>1008747</t>
  </si>
  <si>
    <t>EM1803</t>
  </si>
  <si>
    <t>KL9211</t>
  </si>
  <si>
    <t>KL9260</t>
  </si>
  <si>
    <t>RA8710</t>
  </si>
  <si>
    <t>RA8751</t>
  </si>
  <si>
    <t>RA8721</t>
  </si>
  <si>
    <t>RA8754</t>
  </si>
  <si>
    <t>RA8748</t>
  </si>
  <si>
    <t>RA8749</t>
  </si>
  <si>
    <t>RZ0010</t>
  </si>
  <si>
    <t>RZ0011</t>
  </si>
  <si>
    <t>RZ0009</t>
  </si>
  <si>
    <t>VX4654</t>
  </si>
  <si>
    <t>RA5470</t>
  </si>
  <si>
    <t>JA2270</t>
  </si>
  <si>
    <t>JA2262</t>
  </si>
  <si>
    <t>JA2266</t>
  </si>
  <si>
    <t>RA6425</t>
  </si>
  <si>
    <t>VB6451</t>
  </si>
  <si>
    <t>RA6236</t>
  </si>
  <si>
    <t>RA6235</t>
  </si>
  <si>
    <t>RA6238</t>
  </si>
  <si>
    <t>RA6237</t>
  </si>
  <si>
    <t>RA6239</t>
  </si>
  <si>
    <t>RA6232</t>
  </si>
  <si>
    <t>RA6245</t>
  </si>
  <si>
    <t>RA6234</t>
  </si>
  <si>
    <t>RA6246</t>
  </si>
  <si>
    <t>FW0646</t>
  </si>
  <si>
    <t>EB3604</t>
  </si>
  <si>
    <t>EB3605</t>
  </si>
  <si>
    <t>EB3611</t>
  </si>
  <si>
    <t>EB3601</t>
  </si>
  <si>
    <t>EB3602</t>
  </si>
  <si>
    <t>EB3650</t>
  </si>
  <si>
    <t>EB3651</t>
  </si>
  <si>
    <t>EB3606</t>
  </si>
  <si>
    <t>EB3609</t>
  </si>
  <si>
    <t>EB3600</t>
  </si>
  <si>
    <t>EB3610</t>
  </si>
  <si>
    <t>EB3619</t>
  </si>
  <si>
    <t>EB3652</t>
  </si>
  <si>
    <t>EB3653</t>
  </si>
  <si>
    <t>EB3670</t>
  </si>
  <si>
    <t>EB2812</t>
  </si>
  <si>
    <t>EB2535</t>
  </si>
  <si>
    <t>EB2540</t>
  </si>
  <si>
    <t>EB3895</t>
  </si>
  <si>
    <t>RD1411</t>
  </si>
  <si>
    <t>RD1414</t>
  </si>
  <si>
    <t>RD1413</t>
  </si>
  <si>
    <t>1010132</t>
  </si>
  <si>
    <t>RA5141</t>
  </si>
  <si>
    <t>RA5126</t>
  </si>
  <si>
    <t>RA5120</t>
  </si>
  <si>
    <t>VS1176</t>
  </si>
  <si>
    <t>EB3901</t>
  </si>
  <si>
    <t>EB3903</t>
  </si>
  <si>
    <t>KL0755</t>
  </si>
  <si>
    <t>VX1180</t>
  </si>
  <si>
    <t>EB3720</t>
  </si>
  <si>
    <t>EB3703</t>
  </si>
  <si>
    <t>EB3784</t>
  </si>
  <si>
    <t>1012114</t>
  </si>
  <si>
    <t>VB1153</t>
  </si>
  <si>
    <t>EB3722</t>
  </si>
  <si>
    <t>EB3798</t>
  </si>
  <si>
    <t>EB6912</t>
  </si>
  <si>
    <t>EB3723</t>
  </si>
  <si>
    <t>EB3885</t>
  </si>
  <si>
    <t>EB3693</t>
  </si>
  <si>
    <t>EB2668</t>
  </si>
  <si>
    <t>EB2672</t>
  </si>
  <si>
    <t>EB2694</t>
  </si>
  <si>
    <t>EB8435</t>
  </si>
  <si>
    <t>EB8455</t>
  </si>
  <si>
    <t>EB8460</t>
  </si>
  <si>
    <t>EB3505</t>
  </si>
  <si>
    <t>EB3503</t>
  </si>
  <si>
    <t>EB3507</t>
  </si>
  <si>
    <t>EB3480</t>
  </si>
  <si>
    <t>EB3487</t>
  </si>
  <si>
    <t>EB3490</t>
  </si>
  <si>
    <t>EB3483</t>
  </si>
  <si>
    <t>EB3481</t>
  </si>
  <si>
    <t>EB3485</t>
  </si>
  <si>
    <t>EB3508</t>
  </si>
  <si>
    <t>EB3504</t>
  </si>
  <si>
    <t>EB3506</t>
  </si>
  <si>
    <t>VA3110</t>
  </si>
  <si>
    <t>VG5681</t>
  </si>
  <si>
    <t>EB3902</t>
  </si>
  <si>
    <t>EB3904</t>
  </si>
  <si>
    <t>EB3899</t>
  </si>
  <si>
    <t>EB3905</t>
  </si>
  <si>
    <t>EB3907</t>
  </si>
  <si>
    <t>EB3618</t>
  </si>
  <si>
    <t>EB3640</t>
  </si>
  <si>
    <t>EB3628</t>
  </si>
  <si>
    <t>EB3629</t>
  </si>
  <si>
    <t>EB3639</t>
  </si>
  <si>
    <t>VS2256</t>
  </si>
  <si>
    <t>EB3641</t>
  </si>
  <si>
    <t>EB3642</t>
  </si>
  <si>
    <t>VS1142</t>
  </si>
  <si>
    <t>1009001</t>
  </si>
  <si>
    <t>EB6655</t>
  </si>
  <si>
    <t>EB6910</t>
  </si>
  <si>
    <t>EB6922</t>
  </si>
  <si>
    <t>EB6663</t>
  </si>
  <si>
    <t>EB2301</t>
  </si>
  <si>
    <t>EB3708</t>
  </si>
  <si>
    <t>EB3621</t>
  </si>
  <si>
    <t>EB3603</t>
  </si>
  <si>
    <t>EB3616</t>
  </si>
  <si>
    <t>EB3607</t>
  </si>
  <si>
    <t>EB3608</t>
  </si>
  <si>
    <t>EB2820</t>
  </si>
  <si>
    <t>EB3660</t>
  </si>
  <si>
    <t>EB3894</t>
  </si>
  <si>
    <t>EB6620</t>
  </si>
  <si>
    <t>EB3657</t>
  </si>
  <si>
    <t>EB2726</t>
  </si>
  <si>
    <t>EB2913</t>
  </si>
  <si>
    <t>EB2912</t>
  </si>
  <si>
    <t>EB2745</t>
  </si>
  <si>
    <t>EB3957</t>
  </si>
  <si>
    <t>EB2530</t>
  </si>
  <si>
    <t>EB2900</t>
  </si>
  <si>
    <t>EB2766</t>
  </si>
  <si>
    <t>EB2214</t>
  </si>
  <si>
    <t>EB3702</t>
  </si>
  <si>
    <t>EB3701</t>
  </si>
  <si>
    <t>EB3810</t>
  </si>
  <si>
    <t>EB3008</t>
  </si>
  <si>
    <t>EB2560</t>
  </si>
  <si>
    <t>EB2586</t>
  </si>
  <si>
    <t>EB2271</t>
  </si>
  <si>
    <t>EB2279</t>
  </si>
  <si>
    <t>EB3655</t>
  </si>
  <si>
    <t>EB3959</t>
  </si>
  <si>
    <t>EB2200</t>
  </si>
  <si>
    <t>EB2770</t>
  </si>
  <si>
    <t>EB3755</t>
  </si>
  <si>
    <t>EB2270</t>
  </si>
  <si>
    <t>EB2710</t>
  </si>
  <si>
    <t>EB2216</t>
  </si>
  <si>
    <t>EB3952</t>
  </si>
  <si>
    <t>EB3949</t>
  </si>
  <si>
    <t>EB2699</t>
  </si>
  <si>
    <t>EB2901</t>
  </si>
  <si>
    <t>EB2730</t>
  </si>
  <si>
    <t>EB2774</t>
  </si>
  <si>
    <t>EB2300</t>
  </si>
  <si>
    <t>EB2565</t>
  </si>
  <si>
    <t>EB2588</t>
  </si>
  <si>
    <t>EB3454</t>
  </si>
  <si>
    <t>VX1133</t>
  </si>
  <si>
    <t>EB2712</t>
  </si>
  <si>
    <t>1011231</t>
  </si>
  <si>
    <t>EB3783</t>
  </si>
  <si>
    <t>EB2778</t>
  </si>
  <si>
    <t>EB3730</t>
  </si>
  <si>
    <t>EB3773</t>
  </si>
  <si>
    <t>EB3710</t>
  </si>
  <si>
    <t>EB3757</t>
  </si>
  <si>
    <t>EB3910</t>
  </si>
  <si>
    <t>EB3013</t>
  </si>
  <si>
    <t>EB2736</t>
  </si>
  <si>
    <t>EB2570</t>
  </si>
  <si>
    <t>EB2590</t>
  </si>
  <si>
    <t>EB2904</t>
  </si>
  <si>
    <t>EB2782</t>
  </si>
  <si>
    <t>EB3951</t>
  </si>
  <si>
    <t>EB3681</t>
  </si>
  <si>
    <t>EB3732</t>
  </si>
  <si>
    <t>EB3774</t>
  </si>
  <si>
    <t>EB3712</t>
  </si>
  <si>
    <t>EB3705</t>
  </si>
  <si>
    <t>EB3759</t>
  </si>
  <si>
    <t>EB2210</t>
  </si>
  <si>
    <t>EB2714</t>
  </si>
  <si>
    <t>EB2552</t>
  </si>
  <si>
    <t>EB2240</t>
  </si>
  <si>
    <t>EB2582</t>
  </si>
  <si>
    <t>EB2274</t>
  </si>
  <si>
    <t>EB2260</t>
  </si>
  <si>
    <t>EB3832</t>
  </si>
  <si>
    <t>EB3790</t>
  </si>
  <si>
    <t>EB2510</t>
  </si>
  <si>
    <t>EB2472</t>
  </si>
  <si>
    <t>EB2575</t>
  </si>
  <si>
    <t>EB6530</t>
  </si>
  <si>
    <t>EB3775</t>
  </si>
  <si>
    <t>EB3683</t>
  </si>
  <si>
    <t>EB3734</t>
  </si>
  <si>
    <t>EB3713</t>
  </si>
  <si>
    <t>EB2906</t>
  </si>
  <si>
    <t>EB2907</t>
  </si>
  <si>
    <t>EB2786</t>
  </si>
  <si>
    <t>EB2799</t>
  </si>
  <si>
    <t>EB2716</t>
  </si>
  <si>
    <t>EB2742</t>
  </si>
  <si>
    <t>EB3620</t>
  </si>
  <si>
    <t>EB2652</t>
  </si>
  <si>
    <t>EB3801</t>
  </si>
  <si>
    <t>VB4382</t>
  </si>
  <si>
    <t>EB2908</t>
  </si>
  <si>
    <t>EB2909</t>
  </si>
  <si>
    <t>EB2808</t>
  </si>
  <si>
    <t>EB2794</t>
  </si>
  <si>
    <t>EB3953</t>
  </si>
  <si>
    <t>EB3685</t>
  </si>
  <si>
    <t>EB3706</t>
  </si>
  <si>
    <t>EB3736</t>
  </si>
  <si>
    <t>EB3761</t>
  </si>
  <si>
    <t>EB2719</t>
  </si>
  <si>
    <t>EB3962</t>
  </si>
  <si>
    <t>EB2512</t>
  </si>
  <si>
    <t>EB2184</t>
  </si>
  <si>
    <t>EB2720</t>
  </si>
  <si>
    <t>EB2910</t>
  </si>
  <si>
    <t>EB2660</t>
  </si>
  <si>
    <t>EB3778</t>
  </si>
  <si>
    <t>EB3714</t>
  </si>
  <si>
    <t>EB3709</t>
  </si>
  <si>
    <t>EB2462</t>
  </si>
  <si>
    <t>EB3805</t>
  </si>
  <si>
    <t>EB2268</t>
  </si>
  <si>
    <t>EB3700</t>
  </si>
  <si>
    <t>EB2722</t>
  </si>
  <si>
    <t>EB2911</t>
  </si>
  <si>
    <t>EB2816</t>
  </si>
  <si>
    <t>EB2914</t>
  </si>
  <si>
    <t>EB3687</t>
  </si>
  <si>
    <t>EB3740</t>
  </si>
  <si>
    <t>EB3780</t>
  </si>
  <si>
    <t>EB3716</t>
  </si>
  <si>
    <t>EB2758</t>
  </si>
  <si>
    <t>EB3763</t>
  </si>
  <si>
    <t>EB3955</t>
  </si>
  <si>
    <t>EB3964</t>
  </si>
  <si>
    <t>EB2186</t>
  </si>
  <si>
    <t>EB3795</t>
  </si>
  <si>
    <t>EB2556</t>
  </si>
  <si>
    <t>EB2585</t>
  </si>
  <si>
    <t>EB2223</t>
  </si>
  <si>
    <t>EB2269</t>
  </si>
  <si>
    <t>EB3765</t>
  </si>
  <si>
    <t>EB2724</t>
  </si>
  <si>
    <t>EB2680</t>
  </si>
  <si>
    <t>EB2916</t>
  </si>
  <si>
    <t>1011232</t>
  </si>
  <si>
    <t>EB3782</t>
  </si>
  <si>
    <t>EB2762</t>
  </si>
  <si>
    <t>EB3753</t>
  </si>
  <si>
    <t>EB3950</t>
  </si>
  <si>
    <t>EB2466</t>
  </si>
  <si>
    <t>EB3690</t>
  </si>
  <si>
    <t>VB1130</t>
  </si>
  <si>
    <t>FW0208</t>
  </si>
  <si>
    <t>FW0209</t>
  </si>
  <si>
    <t>VS6842</t>
  </si>
  <si>
    <t>VB3520</t>
  </si>
  <si>
    <t>VB3518</t>
  </si>
  <si>
    <t>VX1179</t>
  </si>
  <si>
    <t>FW0224</t>
  </si>
  <si>
    <t>FW0223</t>
  </si>
  <si>
    <t>FW0220</t>
  </si>
  <si>
    <t>FW0213</t>
  </si>
  <si>
    <t>FW0215</t>
  </si>
  <si>
    <t>FW0214</t>
  </si>
  <si>
    <t>FW0216</t>
  </si>
  <si>
    <t>FW0222</t>
  </si>
  <si>
    <t>FW0218</t>
  </si>
  <si>
    <t>FW0221</t>
  </si>
  <si>
    <t>FW0219</t>
  </si>
  <si>
    <t>FW0217</t>
  </si>
  <si>
    <t>FW0203</t>
  </si>
  <si>
    <t>FW0204</t>
  </si>
  <si>
    <t>FW0202</t>
  </si>
  <si>
    <t>VX1110</t>
  </si>
  <si>
    <t>VX1111</t>
  </si>
  <si>
    <t>VX1115</t>
  </si>
  <si>
    <t>FW0227</t>
  </si>
  <si>
    <t>FW0228</t>
  </si>
  <si>
    <t>FW0225</t>
  </si>
  <si>
    <t>FW0226</t>
  </si>
  <si>
    <t>EB3941</t>
  </si>
  <si>
    <t>EB3944</t>
  </si>
  <si>
    <t>EB8210</t>
  </si>
  <si>
    <t>EB8625</t>
  </si>
  <si>
    <t>EB8525</t>
  </si>
  <si>
    <t>EB8535</t>
  </si>
  <si>
    <t>EB8635</t>
  </si>
  <si>
    <t>EB8540</t>
  </si>
  <si>
    <t>EB8640</t>
  </si>
  <si>
    <t>EB8440</t>
  </si>
  <si>
    <t>EB8645</t>
  </si>
  <si>
    <t>EB8445</t>
  </si>
  <si>
    <t>EB8550</t>
  </si>
  <si>
    <t>EB8650</t>
  </si>
  <si>
    <t>EB8450</t>
  </si>
  <si>
    <t>EB8555</t>
  </si>
  <si>
    <t>EB8655</t>
  </si>
  <si>
    <t>EB8660</t>
  </si>
  <si>
    <t>EB8560</t>
  </si>
  <si>
    <t>EB8510</t>
  </si>
  <si>
    <t>EB8615</t>
  </si>
  <si>
    <t>EB8610</t>
  </si>
  <si>
    <t>EB8545</t>
  </si>
  <si>
    <t>EB8515</t>
  </si>
  <si>
    <t>VX2248</t>
  </si>
  <si>
    <t>VS7019</t>
  </si>
  <si>
    <t>EB3617</t>
  </si>
  <si>
    <t>EB3900</t>
  </si>
  <si>
    <t>EB3896</t>
  </si>
  <si>
    <t>EB3897</t>
  </si>
  <si>
    <t>EB3898</t>
  </si>
  <si>
    <t>VS6844</t>
  </si>
  <si>
    <t>EB3704</t>
  </si>
  <si>
    <t>EB3725</t>
  </si>
  <si>
    <t>EB3800</t>
  </si>
  <si>
    <t>RD1233</t>
  </si>
  <si>
    <t>RA6312</t>
  </si>
  <si>
    <t>RD1336</t>
  </si>
  <si>
    <t>RD1329</t>
  </si>
  <si>
    <t>RD1331</t>
  </si>
  <si>
    <t>RD1335</t>
  </si>
  <si>
    <t>RD1341</t>
  </si>
  <si>
    <t>RD1410</t>
  </si>
  <si>
    <t>RD1436</t>
  </si>
  <si>
    <t>RD1431</t>
  </si>
  <si>
    <t>RD1435</t>
  </si>
  <si>
    <t>RD1433</t>
  </si>
  <si>
    <t>RD1550</t>
  </si>
  <si>
    <t>VS2250</t>
  </si>
  <si>
    <t>RD1438</t>
  </si>
  <si>
    <t>RD1445</t>
  </si>
  <si>
    <t>RD1443</t>
  </si>
  <si>
    <t>EB3306</t>
  </si>
  <si>
    <t>EB3312</t>
  </si>
  <si>
    <t>EB3625</t>
  </si>
  <si>
    <t>RN5402</t>
  </si>
  <si>
    <t>RN5403</t>
  </si>
  <si>
    <t>EB2213</t>
  </si>
  <si>
    <t>EB3633</t>
  </si>
  <si>
    <t>EB3637</t>
  </si>
  <si>
    <t>EB3638</t>
  </si>
  <si>
    <t>EB4520</t>
  </si>
  <si>
    <t>EB3157</t>
  </si>
  <si>
    <t>EB3160</t>
  </si>
  <si>
    <t>EB6490</t>
  </si>
  <si>
    <t>EB3120</t>
  </si>
  <si>
    <t>EB3121</t>
  </si>
  <si>
    <t>EB3124</t>
  </si>
  <si>
    <t>EB3110</t>
  </si>
  <si>
    <t>EB3105</t>
  </si>
  <si>
    <t>EB3226</t>
  </si>
  <si>
    <t>EB3151</t>
  </si>
  <si>
    <t>EB3152</t>
  </si>
  <si>
    <t>EB6498</t>
  </si>
  <si>
    <t>1011509</t>
  </si>
  <si>
    <t>EB3270</t>
  </si>
  <si>
    <t>EB3260</t>
  </si>
  <si>
    <t>VG5304</t>
  </si>
  <si>
    <t>RE4020</t>
  </si>
  <si>
    <t>AF2055</t>
  </si>
  <si>
    <t>AF2040</t>
  </si>
  <si>
    <t>VG5655</t>
  </si>
  <si>
    <t>VG5654</t>
  </si>
  <si>
    <t>VG5668</t>
  </si>
  <si>
    <t>1012883</t>
  </si>
  <si>
    <t>VB3435</t>
  </si>
  <si>
    <t>VB3661</t>
  </si>
  <si>
    <t>FW0663</t>
  </si>
  <si>
    <t>VB1776</t>
  </si>
  <si>
    <t>VB1422</t>
  </si>
  <si>
    <t>VB2135</t>
  </si>
  <si>
    <t>VB2137</t>
  </si>
  <si>
    <t>VB1923</t>
  </si>
  <si>
    <t>VB1843</t>
  </si>
  <si>
    <t>VB1844</t>
  </si>
  <si>
    <t>VB1840</t>
  </si>
  <si>
    <t>VB1882</t>
  </si>
  <si>
    <t>VB1883</t>
  </si>
  <si>
    <t>VB1884</t>
  </si>
  <si>
    <t>VB1885</t>
  </si>
  <si>
    <t>VB1886</t>
  </si>
  <si>
    <t>VA1140</t>
  </si>
  <si>
    <t>VA1138</t>
  </si>
  <si>
    <t>VA1146</t>
  </si>
  <si>
    <t>VA1139</t>
  </si>
  <si>
    <t>VA1141</t>
  </si>
  <si>
    <t>VA1143</t>
  </si>
  <si>
    <t>VG1582</t>
  </si>
  <si>
    <t>VG1592</t>
  </si>
  <si>
    <t>VG1594</t>
  </si>
  <si>
    <t>VG1596</t>
  </si>
  <si>
    <t>VG1598</t>
  </si>
  <si>
    <t>VG1578</t>
  </si>
  <si>
    <t>VB2690</t>
  </si>
  <si>
    <t>VB2631</t>
  </si>
  <si>
    <t>VB2633</t>
  </si>
  <si>
    <t>VB2634</t>
  </si>
  <si>
    <t>VB2737</t>
  </si>
  <si>
    <t>MC3448</t>
  </si>
  <si>
    <t>MC3450</t>
  </si>
  <si>
    <t>MC3462</t>
  </si>
  <si>
    <t>MC3532</t>
  </si>
  <si>
    <t>MC3534</t>
  </si>
  <si>
    <t>MC3536</t>
  </si>
  <si>
    <t>MC3589</t>
  </si>
  <si>
    <t>MC3592</t>
  </si>
  <si>
    <t>MC3594</t>
  </si>
  <si>
    <t>MC3833</t>
  </si>
  <si>
    <t>MC3835</t>
  </si>
  <si>
    <t>MC3892</t>
  </si>
  <si>
    <t>MC3893</t>
  </si>
  <si>
    <t>MC3894</t>
  </si>
  <si>
    <t>MC3940</t>
  </si>
  <si>
    <t>MC4445</t>
  </si>
  <si>
    <t>MC4500</t>
  </si>
  <si>
    <t>MC4714</t>
  </si>
  <si>
    <t>MC3460</t>
  </si>
  <si>
    <t>VB3522</t>
  </si>
  <si>
    <t>VB3523</t>
  </si>
  <si>
    <t>VB3524</t>
  </si>
  <si>
    <t>FW0358</t>
  </si>
  <si>
    <t>FW0675</t>
  </si>
  <si>
    <t>FW0352</t>
  </si>
  <si>
    <t>VB3741</t>
  </si>
  <si>
    <t>VB3742</t>
  </si>
  <si>
    <t>VB3743</t>
  </si>
  <si>
    <t>VB3744</t>
  </si>
  <si>
    <t>VB3746</t>
  </si>
  <si>
    <t>VB3747</t>
  </si>
  <si>
    <t>VB3749</t>
  </si>
  <si>
    <t>VB3728</t>
  </si>
  <si>
    <t>VB3766</t>
  </si>
  <si>
    <t>VB3767</t>
  </si>
  <si>
    <t>VB3783</t>
  </si>
  <si>
    <t>VB3790</t>
  </si>
  <si>
    <t>VB3791</t>
  </si>
  <si>
    <t>VB4435</t>
  </si>
  <si>
    <t>VB4024</t>
  </si>
  <si>
    <t>VB4032</t>
  </si>
  <si>
    <t>VB4004</t>
  </si>
  <si>
    <t>FW0450</t>
  </si>
  <si>
    <t>FW0465</t>
  </si>
  <si>
    <t>FW0435</t>
  </si>
  <si>
    <t>FW0395</t>
  </si>
  <si>
    <t>FW0357</t>
  </si>
  <si>
    <t>RE1286</t>
  </si>
  <si>
    <t>FW0445</t>
  </si>
  <si>
    <t>RE4552</t>
  </si>
  <si>
    <t>RE1057</t>
  </si>
  <si>
    <t>RE1055</t>
  </si>
  <si>
    <t>RE3090</t>
  </si>
  <si>
    <t>VS6768</t>
  </si>
  <si>
    <t>VS6769</t>
  </si>
  <si>
    <t>RE1059</t>
  </si>
  <si>
    <t>VS6770</t>
  </si>
  <si>
    <t>VA5188</t>
  </si>
  <si>
    <t>VA5428</t>
  </si>
  <si>
    <t>FW0402</t>
  </si>
  <si>
    <t>FW0391</t>
  </si>
  <si>
    <t>FW0466</t>
  </si>
  <si>
    <t>VB9307</t>
  </si>
  <si>
    <t>VB9314</t>
  </si>
  <si>
    <t>VB9306</t>
  </si>
  <si>
    <t>FW0487</t>
  </si>
  <si>
    <t>FW0515</t>
  </si>
  <si>
    <t>FW0556</t>
  </si>
  <si>
    <t>FW0546</t>
  </si>
  <si>
    <t>FW0547</t>
  </si>
  <si>
    <t>FW0548</t>
  </si>
  <si>
    <t>FW0489</t>
  </si>
  <si>
    <t>FW0519</t>
  </si>
  <si>
    <t>FW0521</t>
  </si>
  <si>
    <t>FW0494</t>
  </si>
  <si>
    <t>FW0490</t>
  </si>
  <si>
    <t>FW0492</t>
  </si>
  <si>
    <t>FW0491</t>
  </si>
  <si>
    <t>FW0538</t>
  </si>
  <si>
    <t>FW0539</t>
  </si>
  <si>
    <t>FW0050</t>
  </si>
  <si>
    <t>VB9020</t>
  </si>
  <si>
    <t>VB8877</t>
  </si>
  <si>
    <t>VB8879</t>
  </si>
  <si>
    <t>VB8979</t>
  </si>
  <si>
    <t>VB9841</t>
  </si>
  <si>
    <t>VB9842</t>
  </si>
  <si>
    <t>VB8776</t>
  </si>
  <si>
    <t>VS7055</t>
  </si>
  <si>
    <t>VS7125</t>
  </si>
  <si>
    <t>FW0374</t>
  </si>
  <si>
    <t>TX6810</t>
  </si>
  <si>
    <t>TX6812</t>
  </si>
  <si>
    <t>VB9713</t>
  </si>
  <si>
    <t>MC7742</t>
  </si>
  <si>
    <t>MC7887</t>
  </si>
  <si>
    <t>MC7976</t>
  </si>
  <si>
    <t>FW0662</t>
  </si>
  <si>
    <t>VB9847</t>
  </si>
  <si>
    <t>VS5953</t>
  </si>
  <si>
    <t>VT5712</t>
  </si>
  <si>
    <t>VG5750</t>
  </si>
  <si>
    <t>VG1393</t>
  </si>
  <si>
    <t>VG1398</t>
  </si>
  <si>
    <t>VG5701</t>
  </si>
  <si>
    <t>VG5400</t>
  </si>
  <si>
    <t>VS8620</t>
  </si>
  <si>
    <t>VB9762</t>
  </si>
  <si>
    <t>VB9763</t>
  </si>
  <si>
    <t>RD5924</t>
  </si>
  <si>
    <t>RD5930</t>
  </si>
  <si>
    <t>VB9753</t>
  </si>
  <si>
    <t>VB1154</t>
  </si>
  <si>
    <t>VB6452</t>
  </si>
  <si>
    <t>1008919</t>
  </si>
  <si>
    <t>RD4720</t>
  </si>
  <si>
    <t>VG5006</t>
  </si>
  <si>
    <t>VS6560</t>
  </si>
  <si>
    <t>VT4230</t>
  </si>
  <si>
    <t>VT3382</t>
  </si>
  <si>
    <t>VT7459</t>
  </si>
  <si>
    <t>VT3580</t>
  </si>
  <si>
    <t>VS6845</t>
  </si>
  <si>
    <t>VB6457</t>
  </si>
  <si>
    <t>FW0410</t>
  </si>
  <si>
    <t>FW0032</t>
  </si>
  <si>
    <t>VT5012</t>
  </si>
  <si>
    <t>VB9724</t>
  </si>
  <si>
    <t>XE5593</t>
  </si>
  <si>
    <t>XE5501</t>
  </si>
  <si>
    <t>XE5502</t>
  </si>
  <si>
    <t>XE5503</t>
  </si>
  <si>
    <t>XE5504</t>
  </si>
  <si>
    <t>XE5505</t>
  </si>
  <si>
    <t>XE5506</t>
  </si>
  <si>
    <t>XE5592</t>
  </si>
  <si>
    <t>XE5591</t>
  </si>
  <si>
    <t>XE5585</t>
  </si>
  <si>
    <t>XE5403</t>
  </si>
  <si>
    <t>XE5582</t>
  </si>
  <si>
    <t>XE5580</t>
  </si>
  <si>
    <t>XE5564</t>
  </si>
  <si>
    <t>XE5521</t>
  </si>
  <si>
    <t>XE5545</t>
  </si>
  <si>
    <t>XE5547</t>
  </si>
  <si>
    <t>XE5540</t>
  </si>
  <si>
    <t>XE5590</t>
  </si>
  <si>
    <t>KL1400</t>
  </si>
  <si>
    <t>KL1402</t>
  </si>
  <si>
    <t>1008284</t>
  </si>
  <si>
    <t>OC7968</t>
  </si>
  <si>
    <t>OC7920</t>
  </si>
  <si>
    <t>OC7038</t>
  </si>
  <si>
    <t>KL1482</t>
  </si>
  <si>
    <t>KL1490</t>
  </si>
  <si>
    <t>KL1520</t>
  </si>
  <si>
    <t>KL1530</t>
  </si>
  <si>
    <t>KL1494</t>
  </si>
  <si>
    <t>KL1535</t>
  </si>
  <si>
    <t>XX3888</t>
  </si>
  <si>
    <t>VG5269</t>
  </si>
  <si>
    <t>VT5020</t>
  </si>
  <si>
    <t>VT5013</t>
  </si>
  <si>
    <t>DC6075</t>
  </si>
  <si>
    <t>ER5544</t>
  </si>
  <si>
    <t>VB1848</t>
  </si>
  <si>
    <t>VB2084</t>
  </si>
  <si>
    <t>VT0315</t>
  </si>
  <si>
    <t>VB6526</t>
  </si>
  <si>
    <t>VB4040</t>
  </si>
  <si>
    <t>RD5663</t>
  </si>
  <si>
    <t>VB6460</t>
  </si>
  <si>
    <t>VB8468</t>
  </si>
  <si>
    <t>VB4319</t>
  </si>
  <si>
    <t>VB1465</t>
  </si>
  <si>
    <t>VB9319</t>
  </si>
  <si>
    <t>KX4371</t>
  </si>
  <si>
    <t>KX4372</t>
  </si>
  <si>
    <t>KX4374</t>
  </si>
  <si>
    <t>OD2604</t>
  </si>
  <si>
    <t>OC8012</t>
  </si>
  <si>
    <t>VG5679</t>
  </si>
  <si>
    <t>AF2045</t>
  </si>
  <si>
    <t>VB9023</t>
  </si>
  <si>
    <t>VB1380</t>
  </si>
  <si>
    <t>VB9993</t>
  </si>
  <si>
    <t>KL0730</t>
  </si>
  <si>
    <t>FW0377</t>
  </si>
  <si>
    <t>VB4121</t>
  </si>
  <si>
    <t>FW0437</t>
  </si>
  <si>
    <t>FW0481</t>
  </si>
  <si>
    <t>FW0383</t>
  </si>
  <si>
    <t>KL1710</t>
  </si>
  <si>
    <t>KL1711</t>
  </si>
  <si>
    <t>KL1715</t>
  </si>
  <si>
    <t>VA3010</t>
  </si>
  <si>
    <t>VB3433</t>
  </si>
  <si>
    <t>VB2088</t>
  </si>
  <si>
    <t>1008657</t>
  </si>
  <si>
    <t>DH2330</t>
  </si>
  <si>
    <t>1012359</t>
  </si>
  <si>
    <t>1012358</t>
  </si>
  <si>
    <t>1008617</t>
  </si>
  <si>
    <t>FW0011</t>
  </si>
  <si>
    <t>KL1749</t>
  </si>
  <si>
    <t>KL1746</t>
  </si>
  <si>
    <t>KL1747</t>
  </si>
  <si>
    <t>XE3510</t>
  </si>
  <si>
    <t>FW0598</t>
  </si>
  <si>
    <t>FW0596</t>
  </si>
  <si>
    <t>KL7650</t>
  </si>
  <si>
    <t>KL7669</t>
  </si>
  <si>
    <t>KL7653</t>
  </si>
  <si>
    <t>KL7666</t>
  </si>
  <si>
    <t>KL7675</t>
  </si>
  <si>
    <t>VB9751</t>
  </si>
  <si>
    <t>EM3960</t>
  </si>
  <si>
    <t>ER7004</t>
  </si>
  <si>
    <t>ER1160</t>
  </si>
  <si>
    <t>ER7005</t>
  </si>
  <si>
    <t>VG5790</t>
  </si>
  <si>
    <t>VB3804</t>
  </si>
  <si>
    <t>VB1190</t>
  </si>
  <si>
    <t>VX5020</t>
  </si>
  <si>
    <t>VB4045</t>
  </si>
  <si>
    <t>1011935</t>
  </si>
  <si>
    <t>VT3765</t>
  </si>
  <si>
    <t>VB9436</t>
  </si>
  <si>
    <t>VB9323</t>
  </si>
  <si>
    <t>VB9320</t>
  </si>
  <si>
    <t>VB4390</t>
  </si>
  <si>
    <t>VG5678</t>
  </si>
  <si>
    <t>VB9771</t>
  </si>
  <si>
    <t>VB9809</t>
  </si>
  <si>
    <t>EH1100</t>
  </si>
  <si>
    <t>RZ0006</t>
  </si>
  <si>
    <t>VB4122</t>
  </si>
  <si>
    <t>VS6848</t>
  </si>
  <si>
    <t>EA7508</t>
  </si>
  <si>
    <t>VB4235</t>
  </si>
  <si>
    <t>VB2121</t>
  </si>
  <si>
    <t>VB2129</t>
  </si>
  <si>
    <t>VB2139</t>
  </si>
  <si>
    <t>VB1041</t>
  </si>
  <si>
    <t>VS7320</t>
  </si>
  <si>
    <t>FW0210</t>
  </si>
  <si>
    <t>FW0211</t>
  </si>
  <si>
    <t>VS7119</t>
  </si>
  <si>
    <t>KL7715</t>
  </si>
  <si>
    <t>KL7723</t>
  </si>
  <si>
    <t>KL7724</t>
  </si>
  <si>
    <t>KL7731</t>
  </si>
  <si>
    <t>FW0007</t>
  </si>
  <si>
    <t>VA1322</t>
  </si>
  <si>
    <t>DH2354</t>
  </si>
  <si>
    <t>DH2351</t>
  </si>
  <si>
    <t>DH2353</t>
  </si>
  <si>
    <t>VT9956</t>
  </si>
  <si>
    <t>FW0396</t>
  </si>
  <si>
    <t>VB3807</t>
  </si>
  <si>
    <t>FW0432</t>
  </si>
  <si>
    <t>FW0434</t>
  </si>
  <si>
    <t>KL6840</t>
  </si>
  <si>
    <t>FW0463</t>
  </si>
  <si>
    <t>AF2035</t>
  </si>
  <si>
    <t>RE3095</t>
  </si>
  <si>
    <t>FW0476</t>
  </si>
  <si>
    <t>VB4116</t>
  </si>
  <si>
    <t>VB4120</t>
  </si>
  <si>
    <t>VB3717</t>
  </si>
  <si>
    <t>VB8628</t>
  </si>
  <si>
    <t>VB9302</t>
  </si>
  <si>
    <t>VB1042</t>
  </si>
  <si>
    <t>FW0393</t>
  </si>
  <si>
    <t>FW0376</t>
  </si>
  <si>
    <t>KL9207</t>
  </si>
  <si>
    <t>RE3100</t>
  </si>
  <si>
    <t>LD9605</t>
  </si>
  <si>
    <t>KL9232</t>
  </si>
  <si>
    <t>VB8467</t>
  </si>
  <si>
    <t>FW0674</t>
  </si>
  <si>
    <t>VT5450</t>
  </si>
  <si>
    <t>XE5584</t>
  </si>
  <si>
    <t>UH6502</t>
  </si>
  <si>
    <t>RN5109</t>
  </si>
  <si>
    <t>XN0319</t>
  </si>
  <si>
    <t>RN5100</t>
  </si>
  <si>
    <t>FW0508</t>
  </si>
  <si>
    <t>DC6424</t>
  </si>
  <si>
    <t>DC6420</t>
  </si>
  <si>
    <t>VA1154</t>
  </si>
  <si>
    <t>VT9605</t>
  </si>
  <si>
    <t>FW0456</t>
  </si>
  <si>
    <t>ZR1006</t>
  </si>
  <si>
    <t>OC6961</t>
  </si>
  <si>
    <t>VS6040</t>
  </si>
  <si>
    <t>RD5758</t>
  </si>
  <si>
    <t>VB9736</t>
  </si>
  <si>
    <t>VR6826</t>
  </si>
  <si>
    <t>VB2705</t>
  </si>
  <si>
    <t>VB2682</t>
  </si>
  <si>
    <t>VB2681</t>
  </si>
  <si>
    <t>VX1146</t>
  </si>
  <si>
    <t>ZR1351</t>
  </si>
  <si>
    <t>RE2745</t>
  </si>
  <si>
    <t>ZR0001</t>
  </si>
  <si>
    <t>VS2264</t>
  </si>
  <si>
    <t>RE4013</t>
  </si>
  <si>
    <t>RA6306</t>
  </si>
  <si>
    <t>ZR2770</t>
  </si>
  <si>
    <t>VT7026</t>
  </si>
  <si>
    <t>VT6980</t>
  </si>
  <si>
    <t>VT7021</t>
  </si>
  <si>
    <t>VT8025</t>
  </si>
  <si>
    <t>VT8026</t>
  </si>
  <si>
    <t>VT7031</t>
  </si>
  <si>
    <t>ZR3534</t>
  </si>
  <si>
    <t>ZR3532</t>
  </si>
  <si>
    <t>VT7010</t>
  </si>
  <si>
    <t>VT7009</t>
  </si>
  <si>
    <t>ZR4010</t>
  </si>
  <si>
    <t>ZR4009</t>
  </si>
  <si>
    <t>VT8020</t>
  </si>
  <si>
    <t>VS6016</t>
  </si>
  <si>
    <t>VS6725</t>
  </si>
  <si>
    <t>VS6012</t>
  </si>
  <si>
    <t>VS6727</t>
  </si>
  <si>
    <t>VB1005</t>
  </si>
  <si>
    <t>VB1102</t>
  </si>
  <si>
    <t>VB1103</t>
  </si>
  <si>
    <t>VB1105</t>
  </si>
  <si>
    <t>VB1309</t>
  </si>
  <si>
    <t>VT3105</t>
  </si>
  <si>
    <t>VB1308</t>
  </si>
  <si>
    <t>VB1310</t>
  </si>
  <si>
    <t>VB1312</t>
  </si>
  <si>
    <t>VB1311</t>
  </si>
  <si>
    <t>VB1405</t>
  </si>
  <si>
    <t>VS5951</t>
  </si>
  <si>
    <t>VT0312</t>
  </si>
  <si>
    <t>VX1181</t>
  </si>
  <si>
    <t>VX1182</t>
  </si>
  <si>
    <t>VB1890</t>
  </si>
  <si>
    <t>VB1891</t>
  </si>
  <si>
    <t>VB1892</t>
  </si>
  <si>
    <t>VB1870</t>
  </si>
  <si>
    <t>VB1800</t>
  </si>
  <si>
    <t>VB1850</t>
  </si>
  <si>
    <t>1008877</t>
  </si>
  <si>
    <t>VS1106</t>
  </si>
  <si>
    <t>VS2262</t>
  </si>
  <si>
    <t>VS2260</t>
  </si>
  <si>
    <t>VS2263</t>
  </si>
  <si>
    <t>VS2261</t>
  </si>
  <si>
    <t>VT4382</t>
  </si>
  <si>
    <t>VT4380</t>
  </si>
  <si>
    <t>VT4366</t>
  </si>
  <si>
    <t>VT4350</t>
  </si>
  <si>
    <t>VB2679</t>
  </si>
  <si>
    <t>VB2617</t>
  </si>
  <si>
    <t>VB2706</t>
  </si>
  <si>
    <t>VB2616</t>
  </si>
  <si>
    <t>VB3504</t>
  </si>
  <si>
    <t>VX1119</t>
  </si>
  <si>
    <t>VX2255</t>
  </si>
  <si>
    <t>VX2253</t>
  </si>
  <si>
    <t>VX1130</t>
  </si>
  <si>
    <t>VX1131</t>
  </si>
  <si>
    <t>VT4710</t>
  </si>
  <si>
    <t>VT3250</t>
  </si>
  <si>
    <t>VT4510</t>
  </si>
  <si>
    <t>VT4500</t>
  </si>
  <si>
    <t>ZR2762</t>
  </si>
  <si>
    <t>ZR3005</t>
  </si>
  <si>
    <t>ZR2702</t>
  </si>
  <si>
    <t>1010704</t>
  </si>
  <si>
    <t>ZR1023</t>
  </si>
  <si>
    <t>ZR1024</t>
  </si>
  <si>
    <t>ZR1001</t>
  </si>
  <si>
    <t>ZR1003</t>
  </si>
  <si>
    <t>VX1112</t>
  </si>
  <si>
    <t>VT4718</t>
  </si>
  <si>
    <t>VT4712</t>
  </si>
  <si>
    <t>VB4379</t>
  </si>
  <si>
    <t>VB4210</t>
  </si>
  <si>
    <t>VB4211</t>
  </si>
  <si>
    <t>VT4716</t>
  </si>
  <si>
    <t>VT4714</t>
  </si>
  <si>
    <t>VT3355</t>
  </si>
  <si>
    <t>VT4726</t>
  </si>
  <si>
    <t>VB4001</t>
  </si>
  <si>
    <t>VT4724</t>
  </si>
  <si>
    <t>VT4713</t>
  </si>
  <si>
    <t>VT7019</t>
  </si>
  <si>
    <t>VT7016</t>
  </si>
  <si>
    <t>VT7014</t>
  </si>
  <si>
    <t>VT7030</t>
  </si>
  <si>
    <t>VT7029</t>
  </si>
  <si>
    <t>VT5006</t>
  </si>
  <si>
    <t>VB5610</t>
  </si>
  <si>
    <t>RN5110</t>
  </si>
  <si>
    <t>VB6412</t>
  </si>
  <si>
    <t>VT2750</t>
  </si>
  <si>
    <t>VT1110</t>
  </si>
  <si>
    <t>VS6829</t>
  </si>
  <si>
    <t>VS6831</t>
  </si>
  <si>
    <t>ZR5617</t>
  </si>
  <si>
    <t>VB3689</t>
  </si>
  <si>
    <t>VB7806</t>
  </si>
  <si>
    <t>VB7908</t>
  </si>
  <si>
    <t>VT5310</t>
  </si>
  <si>
    <t>ZR2425</t>
  </si>
  <si>
    <t>ZR2420</t>
  </si>
  <si>
    <t>ZR2440</t>
  </si>
  <si>
    <t>ZR2441</t>
  </si>
  <si>
    <t>ZR2501</t>
  </si>
  <si>
    <t>1010709</t>
  </si>
  <si>
    <t>1010708</t>
  </si>
  <si>
    <t>ZR2424</t>
  </si>
  <si>
    <t>ZR2427</t>
  </si>
  <si>
    <t>ZR2446</t>
  </si>
  <si>
    <t>ZR2444</t>
  </si>
  <si>
    <t>ZR5600</t>
  </si>
  <si>
    <t>VB3448</t>
  </si>
  <si>
    <t>VB9296</t>
  </si>
  <si>
    <t>RE1027</t>
  </si>
  <si>
    <t>RE1905</t>
  </si>
  <si>
    <t>RE2105</t>
  </si>
  <si>
    <t>VS6766</t>
  </si>
  <si>
    <t>VS6767</t>
  </si>
  <si>
    <t>VG1372</t>
  </si>
  <si>
    <t>VG1375</t>
  </si>
  <si>
    <t>VT5426</t>
  </si>
  <si>
    <t>VB8643</t>
  </si>
  <si>
    <t>VB8616</t>
  </si>
  <si>
    <t>VB8415</t>
  </si>
  <si>
    <t>ZR1335</t>
  </si>
  <si>
    <t>ZR2700</t>
  </si>
  <si>
    <t>ZR2701</t>
  </si>
  <si>
    <t>ZR1320</t>
  </si>
  <si>
    <t>ZR1330</t>
  </si>
  <si>
    <t>ZR1340</t>
  </si>
  <si>
    <t>ZR1350</t>
  </si>
  <si>
    <t>ZR1400</t>
  </si>
  <si>
    <t>ZR3533</t>
  </si>
  <si>
    <t>ZR1352</t>
  </si>
  <si>
    <t>ZR2766</t>
  </si>
  <si>
    <t>ZR2767</t>
  </si>
  <si>
    <t>ZR2765</t>
  </si>
  <si>
    <t>ZR3298</t>
  </si>
  <si>
    <t>ZR3297</t>
  </si>
  <si>
    <t>1010707</t>
  </si>
  <si>
    <t>ZR2830</t>
  </si>
  <si>
    <t>ZR2741</t>
  </si>
  <si>
    <t>ZR2744</t>
  </si>
  <si>
    <t>ZR2905</t>
  </si>
  <si>
    <t>ZR2910</t>
  </si>
  <si>
    <t>ZR2914</t>
  </si>
  <si>
    <t>ZR2915</t>
  </si>
  <si>
    <t>RE4252</t>
  </si>
  <si>
    <t>VB9295</t>
  </si>
  <si>
    <t>VB9012</t>
  </si>
  <si>
    <t>VB9013</t>
  </si>
  <si>
    <t>VB9725</t>
  </si>
  <si>
    <t>VS7186</t>
  </si>
  <si>
    <t>VS7008</t>
  </si>
  <si>
    <t>VS7011</t>
  </si>
  <si>
    <t>VS7033</t>
  </si>
  <si>
    <t>VS7035</t>
  </si>
  <si>
    <t>VS7105</t>
  </si>
  <si>
    <t>VS7107</t>
  </si>
  <si>
    <t>VS7120</t>
  </si>
  <si>
    <t>VS7122</t>
  </si>
  <si>
    <t>VS7123</t>
  </si>
  <si>
    <t>VS7121</t>
  </si>
  <si>
    <t>VS7187</t>
  </si>
  <si>
    <t>VS7185</t>
  </si>
  <si>
    <t>VS7188</t>
  </si>
  <si>
    <t>VS7031</t>
  </si>
  <si>
    <t>ZR1333</t>
  </si>
  <si>
    <t>ZR1220</t>
  </si>
  <si>
    <t>ZR1600</t>
  </si>
  <si>
    <t>VX2137</t>
  </si>
  <si>
    <t>1010711</t>
  </si>
  <si>
    <t>ZR5602</t>
  </si>
  <si>
    <t>ZR5605</t>
  </si>
  <si>
    <t>ZR5603</t>
  </si>
  <si>
    <t>ZR5607</t>
  </si>
  <si>
    <t>ZR5609</t>
  </si>
  <si>
    <t>1010710</t>
  </si>
  <si>
    <t>VS1110</t>
  </si>
  <si>
    <t>VT5710</t>
  </si>
  <si>
    <t>VT5711</t>
  </si>
  <si>
    <t>VT5745</t>
  </si>
  <si>
    <t>VT5709</t>
  </si>
  <si>
    <t>VT5714</t>
  </si>
  <si>
    <t>VT5727</t>
  </si>
  <si>
    <t>VB9692</t>
  </si>
  <si>
    <t>VB9694</t>
  </si>
  <si>
    <t>VB9696</t>
  </si>
  <si>
    <t>VS6092</t>
  </si>
  <si>
    <t>VS6094</t>
  </si>
  <si>
    <t>VB9690</t>
  </si>
  <si>
    <t>VB9805</t>
  </si>
  <si>
    <t>VT5940</t>
  </si>
  <si>
    <t>VT5961</t>
  </si>
  <si>
    <t>VB9978</t>
  </si>
  <si>
    <t>VB9980</t>
  </si>
  <si>
    <t>VB9982</t>
  </si>
  <si>
    <t>1008816</t>
  </si>
  <si>
    <t>VG5276</t>
  </si>
  <si>
    <t>RD4083</t>
  </si>
  <si>
    <t>VB1172</t>
  </si>
  <si>
    <t>VS2268</t>
  </si>
  <si>
    <t>VS2269</t>
  </si>
  <si>
    <t>RE2795</t>
  </si>
  <si>
    <t>RE2796</t>
  </si>
  <si>
    <t>RE3098</t>
  </si>
  <si>
    <t>RE3099</t>
  </si>
  <si>
    <t>VG1370</t>
  </si>
  <si>
    <t>VB9774</t>
  </si>
  <si>
    <t>VB9761</t>
  </si>
  <si>
    <t>KL0658</t>
  </si>
  <si>
    <t>EB9610</t>
  </si>
  <si>
    <t>EB9510</t>
  </si>
  <si>
    <t>VX9000</t>
  </si>
  <si>
    <t>VV5116</t>
  </si>
  <si>
    <t>RD4212</t>
  </si>
  <si>
    <t>RD2425</t>
  </si>
  <si>
    <t>RD4262</t>
  </si>
  <si>
    <t>RD3025</t>
  </si>
  <si>
    <t>RD2334</t>
  </si>
  <si>
    <t>RD2360</t>
  </si>
  <si>
    <t>1009221</t>
  </si>
  <si>
    <t>1009220</t>
  </si>
  <si>
    <t>RD4256</t>
  </si>
  <si>
    <t>1011644</t>
  </si>
  <si>
    <t>RD2421</t>
  </si>
  <si>
    <t>1008600</t>
  </si>
  <si>
    <t>RD2461</t>
  </si>
  <si>
    <t>RD2103</t>
  </si>
  <si>
    <t>RD2105</t>
  </si>
  <si>
    <t>RD2106</t>
  </si>
  <si>
    <t>RD2107</t>
  </si>
  <si>
    <t>RD2110</t>
  </si>
  <si>
    <t>RD2111</t>
  </si>
  <si>
    <t>RD2115</t>
  </si>
  <si>
    <t>RD2116</t>
  </si>
  <si>
    <t>RD2482</t>
  </si>
  <si>
    <t>RD3020</t>
  </si>
  <si>
    <t>1011645</t>
  </si>
  <si>
    <t>VB8418</t>
  </si>
  <si>
    <t>VX4680</t>
  </si>
  <si>
    <t>VB9984</t>
  </si>
  <si>
    <t>VB1748</t>
  </si>
  <si>
    <t>VB1792</t>
  </si>
  <si>
    <t>VB9676</t>
  </si>
  <si>
    <t>KL3000</t>
  </si>
  <si>
    <t>FW0160</t>
  </si>
  <si>
    <t>VB4325</t>
  </si>
  <si>
    <t>RN8026</t>
  </si>
  <si>
    <t>RN8025</t>
  </si>
  <si>
    <t>MC7740</t>
  </si>
  <si>
    <t>MC7692</t>
  </si>
  <si>
    <t>MC7693</t>
  </si>
  <si>
    <t>RN4990</t>
  </si>
  <si>
    <t>RN4991</t>
  </si>
  <si>
    <t>DC4464</t>
  </si>
  <si>
    <t>DC4470</t>
  </si>
  <si>
    <t>FW0372</t>
  </si>
  <si>
    <t>RN4979</t>
  </si>
  <si>
    <t>RN4978</t>
  </si>
  <si>
    <t>RN4984</t>
  </si>
  <si>
    <t>RN4976</t>
  </si>
  <si>
    <t>RN4975</t>
  </si>
  <si>
    <t>RN4977</t>
  </si>
  <si>
    <t>1012347</t>
  </si>
  <si>
    <t>RN0792</t>
  </si>
  <si>
    <t>RN4981</t>
  </si>
  <si>
    <t>RN4983</t>
  </si>
  <si>
    <t>RN4982</t>
  </si>
  <si>
    <t>RN4980</t>
  </si>
  <si>
    <t>RN4996</t>
  </si>
  <si>
    <t>RN4997</t>
  </si>
  <si>
    <t>VB9735</t>
  </si>
  <si>
    <t>FW0370</t>
  </si>
  <si>
    <t>KL0967</t>
  </si>
  <si>
    <t>RA5442</t>
  </si>
  <si>
    <t>RA5437</t>
  </si>
  <si>
    <t>RA5459</t>
  </si>
  <si>
    <t>RA5464</t>
  </si>
  <si>
    <t>RA5451</t>
  </si>
  <si>
    <t>RA5468</t>
  </si>
  <si>
    <t>RA5465</t>
  </si>
  <si>
    <t>RA5463</t>
  </si>
  <si>
    <t>RA5438</t>
  </si>
  <si>
    <t>RA5443</t>
  </si>
  <si>
    <t>RA5446</t>
  </si>
  <si>
    <t>RA5444</t>
  </si>
  <si>
    <t>RA5222</t>
  </si>
  <si>
    <t>RA5220</t>
  </si>
  <si>
    <t>RA5761</t>
  </si>
  <si>
    <t>RA5753</t>
  </si>
  <si>
    <t>RA5450</t>
  </si>
  <si>
    <t>RA5436</t>
  </si>
  <si>
    <t>RA5441</t>
  </si>
  <si>
    <t>RA5461</t>
  </si>
  <si>
    <t>RA5466</t>
  </si>
  <si>
    <t>RA5462</t>
  </si>
  <si>
    <t>RA6419</t>
  </si>
  <si>
    <t>RA6418</t>
  </si>
  <si>
    <t>KL1751</t>
  </si>
  <si>
    <t>VA2772</t>
  </si>
  <si>
    <t>FW0275</t>
  </si>
  <si>
    <t>RD3754</t>
  </si>
  <si>
    <t>FW0661</t>
  </si>
  <si>
    <t>VT5483</t>
  </si>
  <si>
    <t>VT5484</t>
  </si>
  <si>
    <t>VT5485</t>
  </si>
  <si>
    <t>VG5711</t>
  </si>
  <si>
    <t>RD3752</t>
  </si>
  <si>
    <t>FW0666</t>
  </si>
  <si>
    <t>FW0585</t>
  </si>
  <si>
    <t>FW0174</t>
  </si>
  <si>
    <t>FW0176</t>
  </si>
  <si>
    <t>FW0178</t>
  </si>
  <si>
    <t>FW0180</t>
  </si>
  <si>
    <t>FW0175</t>
  </si>
  <si>
    <t>FW0173</t>
  </si>
  <si>
    <t>BW7130</t>
  </si>
  <si>
    <t>MC8309</t>
  </si>
  <si>
    <t>YZ4000</t>
  </si>
  <si>
    <t>LS5209</t>
  </si>
  <si>
    <t>VX9002</t>
  </si>
  <si>
    <t>XE9716</t>
  </si>
  <si>
    <t>KX5382</t>
  </si>
  <si>
    <t>KX5384</t>
  </si>
  <si>
    <t>KX5362</t>
  </si>
  <si>
    <t>KX5381</t>
  </si>
  <si>
    <t>KX5380</t>
  </si>
  <si>
    <t>KX5385</t>
  </si>
  <si>
    <t>FW0363</t>
  </si>
  <si>
    <t>LT8651</t>
  </si>
  <si>
    <t>LT8652</t>
  </si>
  <si>
    <t>KS3198</t>
  </si>
  <si>
    <t>KS1515</t>
  </si>
  <si>
    <t>KS1704</t>
  </si>
  <si>
    <t>KS1700</t>
  </si>
  <si>
    <t>KS1701</t>
  </si>
  <si>
    <t>KS1703</t>
  </si>
  <si>
    <t>KS1702</t>
  </si>
  <si>
    <t>VS7043</t>
  </si>
  <si>
    <t>VS7046</t>
  </si>
  <si>
    <t>FW0364</t>
  </si>
  <si>
    <t>KS2593</t>
  </si>
  <si>
    <t>VS7045</t>
  </si>
  <si>
    <t>VS7047</t>
  </si>
  <si>
    <t>VS7044</t>
  </si>
  <si>
    <t>KS3999</t>
  </si>
  <si>
    <t>KS3998</t>
  </si>
  <si>
    <t>KS4001</t>
  </si>
  <si>
    <t>KS4002</t>
  </si>
  <si>
    <t>KS4000</t>
  </si>
  <si>
    <t>KS4004</t>
  </si>
  <si>
    <t>KS4003</t>
  </si>
  <si>
    <t>JB5514</t>
  </si>
  <si>
    <t>KX5510</t>
  </si>
  <si>
    <t>KX5511</t>
  </si>
  <si>
    <t>KX5502</t>
  </si>
  <si>
    <t>KX5503</t>
  </si>
  <si>
    <t>KX5505</t>
  </si>
  <si>
    <t>KX5507</t>
  </si>
  <si>
    <t>FW0668</t>
  </si>
  <si>
    <t>EL1240</t>
  </si>
  <si>
    <t>EL1224</t>
  </si>
  <si>
    <t>EL5830</t>
  </si>
  <si>
    <t>EL4710</t>
  </si>
  <si>
    <t>EL3522</t>
  </si>
  <si>
    <t>EL3560</t>
  </si>
  <si>
    <t>EL3726</t>
  </si>
  <si>
    <t>FW0390</t>
  </si>
  <si>
    <t>EL5842</t>
  </si>
  <si>
    <t>EL5820</t>
  </si>
  <si>
    <t>EL5832</t>
  </si>
  <si>
    <t>EL5840</t>
  </si>
  <si>
    <t>FW0427</t>
  </si>
  <si>
    <t>FW0398</t>
  </si>
  <si>
    <t>EL1257</t>
  </si>
  <si>
    <t>EL1740</t>
  </si>
  <si>
    <t>EL1732</t>
  </si>
  <si>
    <t>EL6154</t>
  </si>
  <si>
    <t>EL6176</t>
  </si>
  <si>
    <t>EL6177</t>
  </si>
  <si>
    <t>EL6160</t>
  </si>
  <si>
    <t>EL6166</t>
  </si>
  <si>
    <t>EL6170</t>
  </si>
  <si>
    <t>EL6171</t>
  </si>
  <si>
    <t>EL6157</t>
  </si>
  <si>
    <t>VB9685</t>
  </si>
  <si>
    <t>FW0355</t>
  </si>
  <si>
    <t>FW0428</t>
  </si>
  <si>
    <t>EL5886</t>
  </si>
  <si>
    <t>EL5892</t>
  </si>
  <si>
    <t>EL5881</t>
  </si>
  <si>
    <t>EL5880</t>
  </si>
  <si>
    <t>EL5885</t>
  </si>
  <si>
    <t>EL5882</t>
  </si>
  <si>
    <t>EL5895</t>
  </si>
  <si>
    <t>1008749</t>
  </si>
  <si>
    <t>EL5884</t>
  </si>
  <si>
    <t>EL5883</t>
  </si>
  <si>
    <t>EL6175</t>
  </si>
  <si>
    <t>EL5905</t>
  </si>
  <si>
    <t>EL5906</t>
  </si>
  <si>
    <t>EL5908</t>
  </si>
  <si>
    <t>EL5912</t>
  </si>
  <si>
    <t>EL5918</t>
  </si>
  <si>
    <t>FW0040</t>
  </si>
  <si>
    <t>FW0052</t>
  </si>
  <si>
    <t>FW0039</t>
  </si>
  <si>
    <t>EM4331</t>
  </si>
  <si>
    <t>EM4330</t>
  </si>
  <si>
    <t>EM4333</t>
  </si>
  <si>
    <t>EM2116</t>
  </si>
  <si>
    <t>EM2518</t>
  </si>
  <si>
    <t>EM2526</t>
  </si>
  <si>
    <t>EM2134</t>
  </si>
  <si>
    <t>EM3730</t>
  </si>
  <si>
    <t>EM3740</t>
  </si>
  <si>
    <t>EM3300</t>
  </si>
  <si>
    <t>1009195</t>
  </si>
  <si>
    <t>1012258</t>
  </si>
  <si>
    <t>EM3192</t>
  </si>
  <si>
    <t>EM3193</t>
  </si>
  <si>
    <t>EM3342</t>
  </si>
  <si>
    <t>EM3343</t>
  </si>
  <si>
    <t>KL1760</t>
  </si>
  <si>
    <t>1011601</t>
  </si>
  <si>
    <t>1011603</t>
  </si>
  <si>
    <t>VB2669</t>
  </si>
  <si>
    <t>VB2123</t>
  </si>
  <si>
    <t>VB2127</t>
  </si>
  <si>
    <t>VB2115</t>
  </si>
  <si>
    <t>VB2116</t>
  </si>
  <si>
    <t>VB2113</t>
  </si>
  <si>
    <t>VB2112</t>
  </si>
  <si>
    <t>VS6849</t>
  </si>
  <si>
    <t>VB4130</t>
  </si>
  <si>
    <t>VB2117</t>
  </si>
  <si>
    <t>VS6850</t>
  </si>
  <si>
    <t>LU5074</t>
  </si>
  <si>
    <t>JB4822</t>
  </si>
  <si>
    <t>RD2456</t>
  </si>
  <si>
    <t>RE4211</t>
  </si>
  <si>
    <t>RD2455</t>
  </si>
  <si>
    <t>RD8402</t>
  </si>
  <si>
    <t>RD8408</t>
  </si>
  <si>
    <t>RD8406</t>
  </si>
  <si>
    <t>RD8409</t>
  </si>
  <si>
    <t>RD8407</t>
  </si>
  <si>
    <t>RA6984</t>
  </si>
  <si>
    <t>VX1149</t>
  </si>
  <si>
    <t>RD8417</t>
  </si>
  <si>
    <t>RD8416</t>
  </si>
  <si>
    <t>RD8415</t>
  </si>
  <si>
    <t>KL3533</t>
  </si>
  <si>
    <t>KL3534</t>
  </si>
  <si>
    <t>FW0583</t>
  </si>
  <si>
    <t>DH0004</t>
  </si>
  <si>
    <t>DH0002</t>
  </si>
  <si>
    <t>DH0001</t>
  </si>
  <si>
    <t>DH0003</t>
  </si>
  <si>
    <t>KL3572</t>
  </si>
  <si>
    <t>KL3532</t>
  </si>
  <si>
    <t>KL3535</t>
  </si>
  <si>
    <t>KL3537</t>
  </si>
  <si>
    <t>RA6315</t>
  </si>
  <si>
    <t>RD5795</t>
  </si>
  <si>
    <t>1009031</t>
  </si>
  <si>
    <t>RD8527</t>
  </si>
  <si>
    <t>KL9274</t>
  </si>
  <si>
    <t>KL1144</t>
  </si>
  <si>
    <t>1009319</t>
  </si>
  <si>
    <t>XX6750</t>
  </si>
  <si>
    <t>EM4110</t>
  </si>
  <si>
    <t>EM4100</t>
  </si>
  <si>
    <t>EM4102</t>
  </si>
  <si>
    <t>EM4112</t>
  </si>
  <si>
    <t>EM4101</t>
  </si>
  <si>
    <t>EM4111</t>
  </si>
  <si>
    <t>EM4103</t>
  </si>
  <si>
    <t>EM4113</t>
  </si>
  <si>
    <t>EM4150</t>
  </si>
  <si>
    <t>FW0401</t>
  </si>
  <si>
    <t>FW0627</t>
  </si>
  <si>
    <t>FW0634</t>
  </si>
  <si>
    <t>FW0385</t>
  </si>
  <si>
    <t>FW0386</t>
  </si>
  <si>
    <t>FW0194</t>
  </si>
  <si>
    <t>FW0193</t>
  </si>
  <si>
    <t>FW0641</t>
  </si>
  <si>
    <t>FW0643</t>
  </si>
  <si>
    <t>FW0594</t>
  </si>
  <si>
    <t>FW0644</t>
  </si>
  <si>
    <t>FW0642</t>
  </si>
  <si>
    <t>XX5149</t>
  </si>
  <si>
    <t>XX5151</t>
  </si>
  <si>
    <t>XX4860</t>
  </si>
  <si>
    <t>XX4861</t>
  </si>
  <si>
    <t>XX4862</t>
  </si>
  <si>
    <t>XX4864</t>
  </si>
  <si>
    <t>XX4868</t>
  </si>
  <si>
    <t>XX4869</t>
  </si>
  <si>
    <t>XX4875</t>
  </si>
  <si>
    <t>XX4876</t>
  </si>
  <si>
    <t>XX4881</t>
  </si>
  <si>
    <t>XX4882</t>
  </si>
  <si>
    <t>XX4883</t>
  </si>
  <si>
    <t>XX4885</t>
  </si>
  <si>
    <t>XX4886</t>
  </si>
  <si>
    <t>VB2079</t>
  </si>
  <si>
    <t>VB2081</t>
  </si>
  <si>
    <t>VB2083</t>
  </si>
  <si>
    <t>RA6299</t>
  </si>
  <si>
    <t>RA6298</t>
  </si>
  <si>
    <t>VB2628</t>
  </si>
  <si>
    <t>VB2644</t>
  </si>
  <si>
    <t>VB2741</t>
  </si>
  <si>
    <t>VB4131</t>
  </si>
  <si>
    <t>VB9815</t>
  </si>
  <si>
    <t>RD2740</t>
  </si>
  <si>
    <t>EB3632</t>
  </si>
  <si>
    <t>VA3005</t>
  </si>
  <si>
    <t>VB3528</t>
  </si>
  <si>
    <t>VS6846</t>
  </si>
  <si>
    <t>VA3105</t>
  </si>
  <si>
    <t>VB4206</t>
  </si>
  <si>
    <t>VI2647</t>
  </si>
  <si>
    <t>VS6852</t>
  </si>
  <si>
    <t>VS6851</t>
  </si>
  <si>
    <t>VS6853</t>
  </si>
  <si>
    <t>VS6854</t>
  </si>
  <si>
    <t>VS6855</t>
  </si>
  <si>
    <t>VB3536</t>
  </si>
  <si>
    <t>VB7830</t>
  </si>
  <si>
    <t>VB7834</t>
  </si>
  <si>
    <t>FW0036</t>
  </si>
  <si>
    <t>RD5683</t>
  </si>
  <si>
    <t>VB8627</t>
  </si>
  <si>
    <t>VB8630</t>
  </si>
  <si>
    <t>VB9758</t>
  </si>
  <si>
    <t>VS7182</t>
  </si>
  <si>
    <t>FW0595</t>
  </si>
  <si>
    <t>VS6898</t>
  </si>
  <si>
    <t>VB9759</t>
  </si>
  <si>
    <t>KL2693</t>
  </si>
  <si>
    <t>1009008</t>
  </si>
  <si>
    <t>XX1309</t>
  </si>
  <si>
    <t>KL3602</t>
  </si>
  <si>
    <t>KL3651</t>
  </si>
  <si>
    <t>WD1420</t>
  </si>
  <si>
    <t>KL0480</t>
  </si>
  <si>
    <t>FW0604</t>
  </si>
  <si>
    <t>FW0593</t>
  </si>
  <si>
    <t>FW0587</t>
  </si>
  <si>
    <t>FW0197</t>
  </si>
  <si>
    <t>FW0196</t>
  </si>
  <si>
    <t>FW0195</t>
  </si>
  <si>
    <t>FW0636</t>
  </si>
  <si>
    <t>FW0637</t>
  </si>
  <si>
    <t>FW0649</t>
  </si>
  <si>
    <t>FW0633</t>
  </si>
  <si>
    <t>VB3848</t>
  </si>
  <si>
    <t>VB3854</t>
  </si>
  <si>
    <t>KL2750</t>
  </si>
  <si>
    <t>KL2751</t>
  </si>
  <si>
    <t>KL2692</t>
  </si>
  <si>
    <t>DC6069</t>
  </si>
  <si>
    <t>DC6055</t>
  </si>
  <si>
    <t>DC6059</t>
  </si>
  <si>
    <t>DC6058</t>
  </si>
  <si>
    <t>DC6061</t>
  </si>
  <si>
    <t>DC6064</t>
  </si>
  <si>
    <t>DC6067</t>
  </si>
  <si>
    <t>DC6070</t>
  </si>
  <si>
    <t>DC6043</t>
  </si>
  <si>
    <t>DC6046</t>
  </si>
  <si>
    <t>DC6049</t>
  </si>
  <si>
    <t>ER5542</t>
  </si>
  <si>
    <t>ER5540</t>
  </si>
  <si>
    <t>ER5545</t>
  </si>
  <si>
    <t>VS5954</t>
  </si>
  <si>
    <t>VB4329</t>
  </si>
  <si>
    <t>VB7906</t>
  </si>
  <si>
    <t>VS6771</t>
  </si>
  <si>
    <t>VB8632</t>
  </si>
  <si>
    <t>VB9706</t>
  </si>
  <si>
    <t>VB9707</t>
  </si>
  <si>
    <t>RN1611</t>
  </si>
  <si>
    <t>RN1612</t>
  </si>
  <si>
    <t>RN1600</t>
  </si>
  <si>
    <t>RN1602</t>
  </si>
  <si>
    <t>RN1601</t>
  </si>
  <si>
    <t>RN1603</t>
  </si>
  <si>
    <t>DZ0090</t>
  </si>
  <si>
    <t>DC5260</t>
  </si>
  <si>
    <t>DC5256</t>
  </si>
  <si>
    <t>DC5255</t>
  </si>
  <si>
    <t>DC5270</t>
  </si>
  <si>
    <t>DC5271</t>
  </si>
  <si>
    <t>DC5272</t>
  </si>
  <si>
    <t>DC5274</t>
  </si>
  <si>
    <t>VT0314</t>
  </si>
  <si>
    <t>ER2600</t>
  </si>
  <si>
    <t>VB1269</t>
  </si>
  <si>
    <t>VB1266</t>
  </si>
  <si>
    <t>VB1268</t>
  </si>
  <si>
    <t>EB3476</t>
  </si>
  <si>
    <t>DC5125</t>
  </si>
  <si>
    <t>DC5115</t>
  </si>
  <si>
    <t>DC5160</t>
  </si>
  <si>
    <t>FW0424</t>
  </si>
  <si>
    <t>FW0207</t>
  </si>
  <si>
    <t>FW0381</t>
  </si>
  <si>
    <t>VS6857</t>
  </si>
  <si>
    <t>VB4260</t>
  </si>
  <si>
    <t>VB9309</t>
  </si>
  <si>
    <t>ER1085</t>
  </si>
  <si>
    <t>ER2601</t>
  </si>
  <si>
    <t>VB9027</t>
  </si>
  <si>
    <t>VS7039</t>
  </si>
  <si>
    <t>VS7041</t>
  </si>
  <si>
    <t>VB4133</t>
  </si>
  <si>
    <t>DC5330</t>
  </si>
  <si>
    <t>DC5328</t>
  </si>
  <si>
    <t>JB7060</t>
  </si>
  <si>
    <t>XX1403</t>
  </si>
  <si>
    <t>XX1404</t>
  </si>
  <si>
    <t>RD8420</t>
  </si>
  <si>
    <t>RA6985</t>
  </si>
  <si>
    <t>RN5443</t>
  </si>
  <si>
    <t>VG1362</t>
  </si>
  <si>
    <t>VT5486</t>
  </si>
  <si>
    <t>VT5487</t>
  </si>
  <si>
    <t>VB1110</t>
  </si>
  <si>
    <t>VT5492</t>
  </si>
  <si>
    <t>VT5494</t>
  </si>
  <si>
    <t>FW0657</t>
  </si>
  <si>
    <t>FW0380</t>
  </si>
  <si>
    <t>FW0658</t>
  </si>
  <si>
    <t>FW0659</t>
  </si>
  <si>
    <t>JA4404</t>
  </si>
  <si>
    <t>RA5432</t>
  </si>
  <si>
    <t>VS6006</t>
  </si>
  <si>
    <t>VS6008</t>
  </si>
  <si>
    <t>XX8237</t>
  </si>
  <si>
    <t>KL0953</t>
  </si>
  <si>
    <t>JA5003</t>
  </si>
  <si>
    <t>KL0964</t>
  </si>
  <si>
    <t>RD8421</t>
  </si>
  <si>
    <t>KL2694</t>
  </si>
  <si>
    <t>FW0294</t>
  </si>
  <si>
    <t>FW0310</t>
  </si>
  <si>
    <t>FW0296</t>
  </si>
  <si>
    <t>FW0295</t>
  </si>
  <si>
    <t>FW0292</t>
  </si>
  <si>
    <t>FW0293</t>
  </si>
  <si>
    <t>FW0559</t>
  </si>
  <si>
    <t>FW0652</t>
  </si>
  <si>
    <t>OC8052</t>
  </si>
  <si>
    <t>OC8051</t>
  </si>
  <si>
    <t>DF5208</t>
  </si>
  <si>
    <t>DF6342</t>
  </si>
  <si>
    <t>DF6352</t>
  </si>
  <si>
    <t>DF6360</t>
  </si>
  <si>
    <t>DF6330</t>
  </si>
  <si>
    <t>DF6442</t>
  </si>
  <si>
    <t>DF6460</t>
  </si>
  <si>
    <t>DF5331</t>
  </si>
  <si>
    <t>DF5330</t>
  </si>
  <si>
    <t>DF5547</t>
  </si>
  <si>
    <t>DF4500</t>
  </si>
  <si>
    <t>DF5970</t>
  </si>
  <si>
    <t>DF6201</t>
  </si>
  <si>
    <t>DF6202</t>
  </si>
  <si>
    <t>DF6012</t>
  </si>
  <si>
    <t>DF6015</t>
  </si>
  <si>
    <t>DF6016</t>
  </si>
  <si>
    <t>DF6045</t>
  </si>
  <si>
    <t>DF6142</t>
  </si>
  <si>
    <t>DF6137</t>
  </si>
  <si>
    <t>DF6149</t>
  </si>
  <si>
    <t>DF6054</t>
  </si>
  <si>
    <t>1007943</t>
  </si>
  <si>
    <t>DF6055</t>
  </si>
  <si>
    <t>DF6051</t>
  </si>
  <si>
    <t>DF6152</t>
  </si>
  <si>
    <t>DF6154</t>
  </si>
  <si>
    <t>DF6063</t>
  </si>
  <si>
    <t>DF6061</t>
  </si>
  <si>
    <t>DF6072</t>
  </si>
  <si>
    <t>DF6069</t>
  </si>
  <si>
    <t>DF6084</t>
  </si>
  <si>
    <t>DF6075</t>
  </si>
  <si>
    <t>DF6081</t>
  </si>
  <si>
    <t>DF5640</t>
  </si>
  <si>
    <t>DF6170</t>
  </si>
  <si>
    <t>DF5649</t>
  </si>
  <si>
    <t>DF6171</t>
  </si>
  <si>
    <t>DF6173</t>
  </si>
  <si>
    <t>DF6096</t>
  </si>
  <si>
    <t>DF6090</t>
  </si>
  <si>
    <t>DF6099</t>
  </si>
  <si>
    <t>DF6088</t>
  </si>
  <si>
    <t>DF6127</t>
  </si>
  <si>
    <t>DF6148</t>
  </si>
  <si>
    <t>DF6030</t>
  </si>
  <si>
    <t>DF6021</t>
  </si>
  <si>
    <t>DF6024</t>
  </si>
  <si>
    <t>DF6027</t>
  </si>
  <si>
    <t>DF6189</t>
  </si>
  <si>
    <t>DF6103</t>
  </si>
  <si>
    <t>DF6104</t>
  </si>
  <si>
    <t>DF6101</t>
  </si>
  <si>
    <t>DF6102</t>
  </si>
  <si>
    <t>DF5644</t>
  </si>
  <si>
    <t>DF5648</t>
  </si>
  <si>
    <t>DF6042</t>
  </si>
  <si>
    <t>DF6039</t>
  </si>
  <si>
    <t>DF6111</t>
  </si>
  <si>
    <t>DF6105</t>
  </si>
  <si>
    <t>DF6119</t>
  </si>
  <si>
    <t>DF6121</t>
  </si>
  <si>
    <t>DF6131</t>
  </si>
  <si>
    <t>DF5625</t>
  </si>
  <si>
    <t>DF6133</t>
  </si>
  <si>
    <t>DF6136</t>
  </si>
  <si>
    <t>DF5123</t>
  </si>
  <si>
    <t>DF5126</t>
  </si>
  <si>
    <t>DF5133</t>
  </si>
  <si>
    <t>DF5136</t>
  </si>
  <si>
    <t>DF5137</t>
  </si>
  <si>
    <t>DF5141</t>
  </si>
  <si>
    <t>DF5142</t>
  </si>
  <si>
    <t>DF5143</t>
  </si>
  <si>
    <t>DK2318</t>
  </si>
  <si>
    <t>DK2316</t>
  </si>
  <si>
    <t>DK2317</t>
  </si>
  <si>
    <t>DK2324</t>
  </si>
  <si>
    <t>DK2380</t>
  </si>
  <si>
    <t>DF5147</t>
  </si>
  <si>
    <t>DF5168</t>
  </si>
  <si>
    <t>DF5170</t>
  </si>
  <si>
    <t>DF5629</t>
  </si>
  <si>
    <t>DF5191</t>
  </si>
  <si>
    <t>DF5610</t>
  </si>
  <si>
    <t>DF5211</t>
  </si>
  <si>
    <t>DF5210</t>
  </si>
  <si>
    <t>DF5192</t>
  </si>
  <si>
    <t>DF5194</t>
  </si>
  <si>
    <t>DF5653</t>
  </si>
  <si>
    <t>DF5199</t>
  </si>
  <si>
    <t>DF5197</t>
  </si>
  <si>
    <t>DF5654</t>
  </si>
  <si>
    <t>DF5190</t>
  </si>
  <si>
    <t>DF5660</t>
  </si>
  <si>
    <t>DF5202</t>
  </si>
  <si>
    <t>DF5204</t>
  </si>
  <si>
    <t>DF5206</t>
  </si>
  <si>
    <t>DF6073</t>
  </si>
  <si>
    <t>DF5260</t>
  </si>
  <si>
    <t>DF5272</t>
  </si>
  <si>
    <t>DF5275</t>
  </si>
  <si>
    <t>DF5325</t>
  </si>
  <si>
    <t>DF5326</t>
  </si>
  <si>
    <t>DF5329</t>
  </si>
  <si>
    <t>DF5328</t>
  </si>
  <si>
    <t>DF6183</t>
  </si>
  <si>
    <t>DF5150</t>
  </si>
  <si>
    <t>FW0234</t>
  </si>
  <si>
    <t>FW0235</t>
  </si>
  <si>
    <t>FW0236</t>
  </si>
  <si>
    <t>FW0233</t>
  </si>
  <si>
    <t>ER2720</t>
  </si>
  <si>
    <t>VS6940</t>
  </si>
  <si>
    <t>DF5650</t>
  </si>
  <si>
    <t>DF5646</t>
  </si>
  <si>
    <t>DF5635</t>
  </si>
  <si>
    <t>DF6169</t>
  </si>
  <si>
    <t>DF5645</t>
  </si>
  <si>
    <t>DF6175</t>
  </si>
  <si>
    <t>DF5088</t>
  </si>
  <si>
    <t>DF6225</t>
  </si>
  <si>
    <t>VT9737</t>
  </si>
  <si>
    <t>VT9738</t>
  </si>
  <si>
    <t>VT9814</t>
  </si>
  <si>
    <t>ER3015</t>
  </si>
  <si>
    <t>ER3048</t>
  </si>
  <si>
    <t>ER3081</t>
  </si>
  <si>
    <t>ER3073</t>
  </si>
  <si>
    <t>ER3226</t>
  </si>
  <si>
    <t>DF4754</t>
  </si>
  <si>
    <t>DF4757</t>
  </si>
  <si>
    <t>ER3120</t>
  </si>
  <si>
    <t>DF5209</t>
  </si>
  <si>
    <t>DF5207</t>
  </si>
  <si>
    <t>DF5216</t>
  </si>
  <si>
    <t>DF6215</t>
  </si>
  <si>
    <t>DF6212</t>
  </si>
  <si>
    <t>DF6160</t>
  </si>
  <si>
    <t>EM3020</t>
  </si>
  <si>
    <t>EM3226</t>
  </si>
  <si>
    <t>EM3227</t>
  </si>
  <si>
    <t>EM3101</t>
  </si>
  <si>
    <t>EM3202</t>
  </si>
  <si>
    <t>EM3203</t>
  </si>
  <si>
    <t>EM3335</t>
  </si>
  <si>
    <t>EM3229</t>
  </si>
  <si>
    <t>EM3228</t>
  </si>
  <si>
    <t>EM3102</t>
  </si>
  <si>
    <t>EM3207</t>
  </si>
  <si>
    <t>EM3206</t>
  </si>
  <si>
    <t>EM3340</t>
  </si>
  <si>
    <t>EM3231</t>
  </si>
  <si>
    <t>EM3230</t>
  </si>
  <si>
    <t>EM3103</t>
  </si>
  <si>
    <t>EM3104</t>
  </si>
  <si>
    <t>EM3208</t>
  </si>
  <si>
    <t>EM3209</t>
  </si>
  <si>
    <t>EM3345</t>
  </si>
  <si>
    <t>EM3200</t>
  </si>
  <si>
    <t>EM3350</t>
  </si>
  <si>
    <t>EM0042</t>
  </si>
  <si>
    <t>EM3181</t>
  </si>
  <si>
    <t>EM3184</t>
  </si>
  <si>
    <t>EM0045</t>
  </si>
  <si>
    <t>EM0043</t>
  </si>
  <si>
    <t>EM3182</t>
  </si>
  <si>
    <t>EM3180</t>
  </si>
  <si>
    <t>EM3183</t>
  </si>
  <si>
    <t>EM3211</t>
  </si>
  <si>
    <t>EM3214</t>
  </si>
  <si>
    <t>EM4603</t>
  </si>
  <si>
    <t>EM3150</t>
  </si>
  <si>
    <t>EM3151</t>
  </si>
  <si>
    <t>EM3105</t>
  </si>
  <si>
    <t>EM3187</t>
  </si>
  <si>
    <t>EM3188</t>
  </si>
  <si>
    <t>EM3195</t>
  </si>
  <si>
    <t>EM3334</t>
  </si>
  <si>
    <t>EM3333</t>
  </si>
  <si>
    <t>EM4602</t>
  </si>
  <si>
    <t>EM4601</t>
  </si>
  <si>
    <t>EM0001</t>
  </si>
  <si>
    <t>EM3197</t>
  </si>
  <si>
    <t>EM3199</t>
  </si>
  <si>
    <t>EM3198</t>
  </si>
  <si>
    <t>EM3201</t>
  </si>
  <si>
    <t>EM3190</t>
  </si>
  <si>
    <t>EM3191</t>
  </si>
  <si>
    <t>EM3100</t>
  </si>
  <si>
    <t>EM4011</t>
  </si>
  <si>
    <t>EM4030</t>
  </si>
  <si>
    <t>EM4004</t>
  </si>
  <si>
    <t>EM4003</t>
  </si>
  <si>
    <t>EM4001</t>
  </si>
  <si>
    <t>EM4002</t>
  </si>
  <si>
    <t>EM4000</t>
  </si>
  <si>
    <t>EM4020</t>
  </si>
  <si>
    <t>EM4010</t>
  </si>
  <si>
    <t>EM0044</t>
  </si>
  <si>
    <t>EM3189</t>
  </si>
  <si>
    <t>EM3194</t>
  </si>
  <si>
    <t>RA6325</t>
  </si>
  <si>
    <t>RA6318</t>
  </si>
  <si>
    <t>RA6316</t>
  </si>
  <si>
    <t>RA6317</t>
  </si>
  <si>
    <t>KL9218</t>
  </si>
  <si>
    <t>ER7000</t>
  </si>
  <si>
    <t>ER7001</t>
  </si>
  <si>
    <t>ER7002</t>
  </si>
  <si>
    <t>VT0326</t>
  </si>
  <si>
    <t>VS1510</t>
  </si>
  <si>
    <t>1008988</t>
  </si>
  <si>
    <t>JA2240</t>
  </si>
  <si>
    <t>JA2250</t>
  </si>
  <si>
    <t>JA2248</t>
  </si>
  <si>
    <t>VG1352</t>
  </si>
  <si>
    <t>KS3782</t>
  </si>
  <si>
    <t>KS3783</t>
  </si>
  <si>
    <t>KS3784</t>
  </si>
  <si>
    <t>KS3785</t>
  </si>
  <si>
    <t>KS3780</t>
  </si>
  <si>
    <t>KS3781</t>
  </si>
  <si>
    <t>KS3717</t>
  </si>
  <si>
    <t>KS3718</t>
  </si>
  <si>
    <t>KS3719</t>
  </si>
  <si>
    <t>KS3790</t>
  </si>
  <si>
    <t>KS3791</t>
  </si>
  <si>
    <t>KS3735</t>
  </si>
  <si>
    <t>KS3736</t>
  </si>
  <si>
    <t>KS3737</t>
  </si>
  <si>
    <t>KS3751</t>
  </si>
  <si>
    <t>KS3752</t>
  </si>
  <si>
    <t>KS3753</t>
  </si>
  <si>
    <t>KS3754</t>
  </si>
  <si>
    <t>KS3755</t>
  </si>
  <si>
    <t>KS3756</t>
  </si>
  <si>
    <t>KS3757</t>
  </si>
  <si>
    <t>KS3758</t>
  </si>
  <si>
    <t>KS3759</t>
  </si>
  <si>
    <t>KS3749</t>
  </si>
  <si>
    <t>KS3750</t>
  </si>
  <si>
    <t>KS3740</t>
  </si>
  <si>
    <t>KS3741</t>
  </si>
  <si>
    <t>KS3742</t>
  </si>
  <si>
    <t>KS3743</t>
  </si>
  <si>
    <t>KS3744</t>
  </si>
  <si>
    <t>KS3745</t>
  </si>
  <si>
    <t>KS3746</t>
  </si>
  <si>
    <t>KS3747</t>
  </si>
  <si>
    <t>KS3748</t>
  </si>
  <si>
    <t>KS3739</t>
  </si>
  <si>
    <t>KS3738</t>
  </si>
  <si>
    <t>KS3722</t>
  </si>
  <si>
    <t>ER4240</t>
  </si>
  <si>
    <t>VB2090</t>
  </si>
  <si>
    <t>KS2591</t>
  </si>
  <si>
    <t>XX5806</t>
  </si>
  <si>
    <t>FW0274</t>
  </si>
  <si>
    <t>KL3760</t>
  </si>
  <si>
    <t>VT7343</t>
  </si>
  <si>
    <t>VB2140</t>
  </si>
  <si>
    <t>VB1170</t>
  </si>
  <si>
    <t>VB4138</t>
  </si>
  <si>
    <t>VB4136</t>
  </si>
  <si>
    <t>RA6323</t>
  </si>
  <si>
    <t>RA6313</t>
  </si>
  <si>
    <t>VG5791</t>
  </si>
  <si>
    <t>VS7126</t>
  </si>
  <si>
    <t>VR3209</t>
  </si>
  <si>
    <t>VR3210</t>
  </si>
  <si>
    <t>KL9224</t>
  </si>
  <si>
    <t>KL9204</t>
  </si>
  <si>
    <t>VG5667</t>
  </si>
  <si>
    <t>VG5666</t>
  </si>
  <si>
    <t>RA5431</t>
  </si>
  <si>
    <t>RA5430</t>
  </si>
  <si>
    <t>YA4935</t>
  </si>
  <si>
    <t>YA4930</t>
  </si>
  <si>
    <t>YN6187</t>
  </si>
  <si>
    <t>YW6187</t>
  </si>
  <si>
    <t>YS6830</t>
  </si>
  <si>
    <t>YS4827</t>
  </si>
  <si>
    <t>YS4830</t>
  </si>
  <si>
    <t>YU6529</t>
  </si>
  <si>
    <t>YU6528</t>
  </si>
  <si>
    <t>YU6530</t>
  </si>
  <si>
    <t>YS6550</t>
  </si>
  <si>
    <t>YU6550</t>
  </si>
  <si>
    <t>YS1840</t>
  </si>
  <si>
    <t>YS2850</t>
  </si>
  <si>
    <t>YS2800</t>
  </si>
  <si>
    <t>YN6587</t>
  </si>
  <si>
    <t>YW6587</t>
  </si>
  <si>
    <t>YA6801</t>
  </si>
  <si>
    <t>YA6802</t>
  </si>
  <si>
    <t>YA1873</t>
  </si>
  <si>
    <t>YA1874</t>
  </si>
  <si>
    <t>YS6801</t>
  </si>
  <si>
    <t>YS6802</t>
  </si>
  <si>
    <t>YA4973</t>
  </si>
  <si>
    <t>YS4800</t>
  </si>
  <si>
    <t>YA2800</t>
  </si>
  <si>
    <t>YA1800</t>
  </si>
  <si>
    <t>YA1828</t>
  </si>
  <si>
    <t>YA4971</t>
  </si>
  <si>
    <t>YA4972</t>
  </si>
  <si>
    <t>YC1900</t>
  </si>
  <si>
    <t>YC2900</t>
  </si>
  <si>
    <t>YC1600</t>
  </si>
  <si>
    <t>YC2600</t>
  </si>
  <si>
    <t>YD1800</t>
  </si>
  <si>
    <t>YN6500</t>
  </si>
  <si>
    <t>YN2100</t>
  </si>
  <si>
    <t>YN2500</t>
  </si>
  <si>
    <t>YN6100</t>
  </si>
  <si>
    <t>YU6500</t>
  </si>
  <si>
    <t>YW6500</t>
  </si>
  <si>
    <t>YS1900</t>
  </si>
  <si>
    <t>YS2900</t>
  </si>
  <si>
    <t>YU9500</t>
  </si>
  <si>
    <t>YT1800</t>
  </si>
  <si>
    <t>YT2800</t>
  </si>
  <si>
    <t>YU2500</t>
  </si>
  <si>
    <t>YS1600</t>
  </si>
  <si>
    <t>YS2600</t>
  </si>
  <si>
    <t>YA4925</t>
  </si>
  <si>
    <t>YA4926</t>
  </si>
  <si>
    <t>YA4938</t>
  </si>
  <si>
    <t>YA6828</t>
  </si>
  <si>
    <t>YA1871</t>
  </si>
  <si>
    <t>VB1583</t>
  </si>
  <si>
    <t>YD2800</t>
  </si>
  <si>
    <t>VR3211</t>
  </si>
  <si>
    <t>FW0046</t>
  </si>
  <si>
    <t>FW0054</t>
  </si>
  <si>
    <t>FW0045</t>
  </si>
  <si>
    <t>FW0047</t>
  </si>
  <si>
    <t>FW0042</t>
  </si>
  <si>
    <t>FW0053</t>
  </si>
  <si>
    <t>FW0038</t>
  </si>
  <si>
    <t>FW0049</t>
  </si>
  <si>
    <t>VG5278</t>
  </si>
  <si>
    <t>VG5279</t>
  </si>
  <si>
    <t>VG5280</t>
  </si>
  <si>
    <t>VG5281</t>
  </si>
  <si>
    <t>VG5282</t>
  </si>
  <si>
    <t>VG5283</t>
  </si>
  <si>
    <t>VG5284</t>
  </si>
  <si>
    <t>VG5266</t>
  </si>
  <si>
    <t>VG5267</t>
  </si>
  <si>
    <t>VG5262</t>
  </si>
  <si>
    <t>VG5251</t>
  </si>
  <si>
    <t>VG5263</t>
  </si>
  <si>
    <t>VG5250</t>
  </si>
  <si>
    <t>VG5255</t>
  </si>
  <si>
    <t>VG5272</t>
  </si>
  <si>
    <t>VG5254</t>
  </si>
  <si>
    <t>VG5265</t>
  </si>
  <si>
    <t>VG5264</t>
  </si>
  <si>
    <t>VG5258</t>
  </si>
  <si>
    <t>VG5259</t>
  </si>
  <si>
    <t>VG5260</t>
  </si>
  <si>
    <t>VG5270</t>
  </si>
  <si>
    <t>VG5256</t>
  </si>
  <si>
    <t>VG5268</t>
  </si>
  <si>
    <t>VG5257</t>
  </si>
  <si>
    <t>VG5261</t>
  </si>
  <si>
    <t>VG5253</t>
  </si>
  <si>
    <t>HE0102</t>
  </si>
  <si>
    <t>HE0110</t>
  </si>
  <si>
    <t>HE0103</t>
  </si>
  <si>
    <t>KL9209</t>
  </si>
  <si>
    <t>KL9210</t>
  </si>
  <si>
    <t>KL9208</t>
  </si>
  <si>
    <t>1011148</t>
  </si>
  <si>
    <t>VG1340</t>
  </si>
  <si>
    <t>VG5676</t>
  </si>
  <si>
    <t>VG5651</t>
  </si>
  <si>
    <t>VG5108</t>
  </si>
  <si>
    <t>VG5780</t>
  </si>
  <si>
    <t>VG5203</t>
  </si>
  <si>
    <t>VG5200</t>
  </si>
  <si>
    <t>MS0002</t>
  </si>
  <si>
    <t>VG5690</t>
  </si>
  <si>
    <t>ES9841</t>
  </si>
  <si>
    <t>VT3380</t>
  </si>
  <si>
    <t>VB1642</t>
  </si>
  <si>
    <t>VT3120</t>
  </si>
  <si>
    <t>VS5955</t>
  </si>
  <si>
    <t>VB2131</t>
  </si>
  <si>
    <t>VG1378</t>
  </si>
  <si>
    <t>VB2085</t>
  </si>
  <si>
    <t>VB2087</t>
  </si>
  <si>
    <t>RD5872</t>
  </si>
  <si>
    <t>RD5874</t>
  </si>
  <si>
    <t>VG5005</t>
  </si>
  <si>
    <t>VT3775</t>
  </si>
  <si>
    <t>VT3675</t>
  </si>
  <si>
    <t>VS6772</t>
  </si>
  <si>
    <t>VS6858</t>
  </si>
  <si>
    <t>VB9066</t>
  </si>
  <si>
    <t>VB9067</t>
  </si>
  <si>
    <t>VB9068</t>
  </si>
  <si>
    <t>VB9069</t>
  </si>
  <si>
    <t>FW0462</t>
  </si>
  <si>
    <t>ES4086</t>
  </si>
  <si>
    <t>EB3627</t>
  </si>
  <si>
    <t>EB3626</t>
  </si>
  <si>
    <t>RD5897</t>
  </si>
  <si>
    <t>RD5892</t>
  </si>
  <si>
    <t>RD3755</t>
  </si>
  <si>
    <t>VT5110</t>
  </si>
  <si>
    <t>VT5111</t>
  </si>
  <si>
    <t>DH5000</t>
  </si>
  <si>
    <t>RE4216</t>
  </si>
  <si>
    <t>FW0624</t>
  </si>
  <si>
    <t>FW0485</t>
  </si>
  <si>
    <t>FW0486</t>
  </si>
  <si>
    <t>RE2258</t>
  </si>
  <si>
    <t>UH6504</t>
  </si>
  <si>
    <t>UH6500</t>
  </si>
  <si>
    <t>XX1644</t>
  </si>
  <si>
    <t>XX1600</t>
  </si>
  <si>
    <t>XX1601</t>
  </si>
  <si>
    <t>XX1647</t>
  </si>
  <si>
    <t>XX1609</t>
  </si>
  <si>
    <t>XE3642</t>
  </si>
  <si>
    <t>VS7300</t>
  </si>
  <si>
    <t>EA7500</t>
  </si>
  <si>
    <t>RE1954</t>
  </si>
  <si>
    <t>RE1952</t>
  </si>
  <si>
    <t>RE1953</t>
  </si>
  <si>
    <t>RE1951</t>
  </si>
  <si>
    <t>RE1957</t>
  </si>
  <si>
    <t>RE1956</t>
  </si>
  <si>
    <t>RD2330</t>
  </si>
  <si>
    <t>RE1950</t>
  </si>
  <si>
    <t>XB1126</t>
  </si>
  <si>
    <t>RA5750</t>
  </si>
  <si>
    <t>RA5751</t>
  </si>
  <si>
    <t>MC4458</t>
  </si>
  <si>
    <t>VB1288</t>
  </si>
  <si>
    <t>VB1834</t>
  </si>
  <si>
    <t>TK0335</t>
  </si>
  <si>
    <t>VB3841</t>
  </si>
  <si>
    <t>VB3845</t>
  </si>
  <si>
    <t>VB3842</t>
  </si>
  <si>
    <t>VB3839</t>
  </si>
  <si>
    <t>VB3844</t>
  </si>
  <si>
    <t>VB3840</t>
  </si>
  <si>
    <t>VB3846</t>
  </si>
  <si>
    <t>RE2854</t>
  </si>
  <si>
    <t>RE2852</t>
  </si>
  <si>
    <t>RE2853</t>
  </si>
  <si>
    <t>VS1172</t>
  </si>
  <si>
    <t>VG1380</t>
  </si>
  <si>
    <t>KL1743</t>
  </si>
  <si>
    <t>KL1745</t>
  </si>
  <si>
    <t>KL1744</t>
  </si>
  <si>
    <t>KL1742</t>
  </si>
  <si>
    <t>VB9757</t>
  </si>
  <si>
    <t>VB9789</t>
  </si>
  <si>
    <t>VB6482</t>
  </si>
  <si>
    <t>VB2437</t>
  </si>
  <si>
    <t>RD2760</t>
  </si>
  <si>
    <t>BN5020</t>
  </si>
  <si>
    <t>BN1108</t>
  </si>
  <si>
    <t>VS6050</t>
  </si>
  <si>
    <t>VS6052</t>
  </si>
  <si>
    <t>BN4008</t>
  </si>
  <si>
    <t>BN4406</t>
  </si>
  <si>
    <t>BN4006</t>
  </si>
  <si>
    <t>BN4005</t>
  </si>
  <si>
    <t>BP6291</t>
  </si>
  <si>
    <t>BP6086</t>
  </si>
  <si>
    <t>BP6308</t>
  </si>
  <si>
    <t>FW0446</t>
  </si>
  <si>
    <t>BP6275</t>
  </si>
  <si>
    <t>VB4055</t>
  </si>
  <si>
    <t>VB8617</t>
  </si>
  <si>
    <t>EA7502</t>
  </si>
  <si>
    <t>KL3924</t>
  </si>
  <si>
    <t>KL3920</t>
  </si>
  <si>
    <t>KL3922</t>
  </si>
  <si>
    <t>KL3926</t>
  </si>
  <si>
    <t>BP6292</t>
  </si>
  <si>
    <t>BN1000</t>
  </si>
  <si>
    <t>BP6317</t>
  </si>
  <si>
    <t>VS6859</t>
  </si>
  <si>
    <t>BP6310</t>
  </si>
  <si>
    <t>BP6280</t>
  </si>
  <si>
    <t>BP6312</t>
  </si>
  <si>
    <t>BP6281</t>
  </si>
  <si>
    <t>BP6316</t>
  </si>
  <si>
    <t>BP6320</t>
  </si>
  <si>
    <t>BP6324</t>
  </si>
  <si>
    <t>BP6330</t>
  </si>
  <si>
    <t>BP6109</t>
  </si>
  <si>
    <t>BP6110</t>
  </si>
  <si>
    <t>VB1289</t>
  </si>
  <si>
    <t>VB9760</t>
  </si>
  <si>
    <t>VS6950</t>
  </si>
  <si>
    <t>VB4056</t>
  </si>
  <si>
    <t>FW0602</t>
  </si>
  <si>
    <t>VG1342</t>
  </si>
  <si>
    <t>VG5657</t>
  </si>
  <si>
    <t>VG1343</t>
  </si>
  <si>
    <t>VG1411</t>
  </si>
  <si>
    <t>VG1344</t>
  </si>
  <si>
    <t>VG5706</t>
  </si>
  <si>
    <t>VG5710</t>
  </si>
  <si>
    <t>VG5707</t>
  </si>
  <si>
    <t>VG5705</t>
  </si>
  <si>
    <t>VG5760</t>
  </si>
  <si>
    <t>VG5708</t>
  </si>
  <si>
    <t>VG5704</t>
  </si>
  <si>
    <t>VG1450</t>
  </si>
  <si>
    <t>VG1390</t>
  </si>
  <si>
    <t>RE3050</t>
  </si>
  <si>
    <t>KS3728</t>
  </si>
  <si>
    <t>KS3731</t>
  </si>
  <si>
    <t>KS3730</t>
  </si>
  <si>
    <t>KS3729</t>
  </si>
  <si>
    <t>WA4523</t>
  </si>
  <si>
    <t>WA4524</t>
  </si>
  <si>
    <t>WA4522</t>
  </si>
  <si>
    <t>WA4511</t>
  </si>
  <si>
    <t>WA4116</t>
  </si>
  <si>
    <t>WA4512</t>
  </si>
  <si>
    <t>WA4118</t>
  </si>
  <si>
    <t>WA4509</t>
  </si>
  <si>
    <t>WA4505</t>
  </si>
  <si>
    <t>WA4504</t>
  </si>
  <si>
    <t>WA4510</t>
  </si>
  <si>
    <t>XX8970</t>
  </si>
  <si>
    <t>FW0560</t>
  </si>
  <si>
    <t>OC8050</t>
  </si>
  <si>
    <t>OC6870</t>
  </si>
  <si>
    <t>FW0291</t>
  </si>
  <si>
    <t>EK7576</t>
  </si>
  <si>
    <t>OC7948</t>
  </si>
  <si>
    <t>VA3131</t>
  </si>
  <si>
    <t>MC4457</t>
  </si>
  <si>
    <t>VB3827</t>
  </si>
  <si>
    <t>VB3825</t>
  </si>
  <si>
    <t>VB3826</t>
  </si>
  <si>
    <t>VT3251</t>
  </si>
  <si>
    <t>VB1174</t>
  </si>
  <si>
    <t>KL2801</t>
  </si>
  <si>
    <t>KL2800</t>
  </si>
  <si>
    <t>VB3765</t>
  </si>
  <si>
    <t>MC3500</t>
  </si>
  <si>
    <t>MC3501</t>
  </si>
  <si>
    <t>MC3502</t>
  </si>
  <si>
    <t>MC8325</t>
  </si>
  <si>
    <t>FR0262</t>
  </si>
  <si>
    <t>FR0155</t>
  </si>
  <si>
    <t>FR0810</t>
  </si>
  <si>
    <t>FR0980</t>
  </si>
  <si>
    <t>FR1030</t>
  </si>
  <si>
    <t>MC3815</t>
  </si>
  <si>
    <t>VA5199</t>
  </si>
  <si>
    <t>MC4320</t>
  </si>
  <si>
    <t>MC4322</t>
  </si>
  <si>
    <t>FR1265</t>
  </si>
  <si>
    <t>FR1285</t>
  </si>
  <si>
    <t>FR1275</t>
  </si>
  <si>
    <t>FR1280</t>
  </si>
  <si>
    <t>FR1335</t>
  </si>
  <si>
    <t>FR0410</t>
  </si>
  <si>
    <t>FR0425</t>
  </si>
  <si>
    <t>FR0435</t>
  </si>
  <si>
    <t>FR0430</t>
  </si>
  <si>
    <t>FR0400</t>
  </si>
  <si>
    <t>FR0420</t>
  </si>
  <si>
    <t>FR0415</t>
  </si>
  <si>
    <t>MC4420</t>
  </si>
  <si>
    <t>MC4421</t>
  </si>
  <si>
    <t>VG5718</t>
  </si>
  <si>
    <t>1010946</t>
  </si>
  <si>
    <t>1010945</t>
  </si>
  <si>
    <t>1010952</t>
  </si>
  <si>
    <t>1010955</t>
  </si>
  <si>
    <t>1010953</t>
  </si>
  <si>
    <t>1010954</t>
  </si>
  <si>
    <t>1010951</t>
  </si>
  <si>
    <t>VB1608</t>
  </si>
  <si>
    <t>VB1779</t>
  </si>
  <si>
    <t>VB1741</t>
  </si>
  <si>
    <t>VB2200</t>
  </si>
  <si>
    <t>VB2093</t>
  </si>
  <si>
    <t>VB2095</t>
  </si>
  <si>
    <t>VB2196</t>
  </si>
  <si>
    <t>VB2197</t>
  </si>
  <si>
    <t>VB2198</t>
  </si>
  <si>
    <t>VB2199</t>
  </si>
  <si>
    <t>VB2201</t>
  </si>
  <si>
    <t>VB2202</t>
  </si>
  <si>
    <t>VB2203</t>
  </si>
  <si>
    <t>VB2091</t>
  </si>
  <si>
    <t>VA1208</t>
  </si>
  <si>
    <t>VA1198</t>
  </si>
  <si>
    <t>VA1220</t>
  </si>
  <si>
    <t>VA1197</t>
  </si>
  <si>
    <t>VA1199</t>
  </si>
  <si>
    <t>VA1200</t>
  </si>
  <si>
    <t>VA1201</t>
  </si>
  <si>
    <t>VA1205</t>
  </si>
  <si>
    <t>VA1207</t>
  </si>
  <si>
    <t>VA1210</t>
  </si>
  <si>
    <t>VA1211</t>
  </si>
  <si>
    <t>VA1212</t>
  </si>
  <si>
    <t>VA1218</t>
  </si>
  <si>
    <t>VA1219</t>
  </si>
  <si>
    <t>VA1221</t>
  </si>
  <si>
    <t>VA1380</t>
  </si>
  <si>
    <t>VA1382</t>
  </si>
  <si>
    <t>VA1387</t>
  </si>
  <si>
    <t>VA1388</t>
  </si>
  <si>
    <t>VA1389</t>
  </si>
  <si>
    <t>VA1390</t>
  </si>
  <si>
    <t>VA1391</t>
  </si>
  <si>
    <t>VA1393</t>
  </si>
  <si>
    <t>VA1394</t>
  </si>
  <si>
    <t>VA1395</t>
  </si>
  <si>
    <t>VA1398</t>
  </si>
  <si>
    <t>VA1403</t>
  </si>
  <si>
    <t>VA1406</t>
  </si>
  <si>
    <t>VA1411</t>
  </si>
  <si>
    <t>VA1412</t>
  </si>
  <si>
    <t>VA1277</t>
  </si>
  <si>
    <t>VA1206</t>
  </si>
  <si>
    <t>VA1374</t>
  </si>
  <si>
    <t>MC3874</t>
  </si>
  <si>
    <t>MC4324</t>
  </si>
  <si>
    <t>FW0365</t>
  </si>
  <si>
    <t>FW0474</t>
  </si>
  <si>
    <t>VB3729</t>
  </si>
  <si>
    <t>VB3768</t>
  </si>
  <si>
    <t>VB3769</t>
  </si>
  <si>
    <t>VB3792</t>
  </si>
  <si>
    <t>VB3763</t>
  </si>
  <si>
    <t>VB3755</t>
  </si>
  <si>
    <t>FW0354</t>
  </si>
  <si>
    <t>VA5114</t>
  </si>
  <si>
    <t>VA5195</t>
  </si>
  <si>
    <t>VA5196</t>
  </si>
  <si>
    <t>VA5380</t>
  </si>
  <si>
    <t>VA5381</t>
  </si>
  <si>
    <t>VA5318</t>
  </si>
  <si>
    <t>VG5717</t>
  </si>
  <si>
    <t>VB9325</t>
  </si>
  <si>
    <t>VB9326</t>
  </si>
  <si>
    <t>VB9348</t>
  </si>
  <si>
    <t>VB9458</t>
  </si>
  <si>
    <t>VB9554</t>
  </si>
  <si>
    <t>VB9555</t>
  </si>
  <si>
    <t>VB8884</t>
  </si>
  <si>
    <t>VB8885</t>
  </si>
  <si>
    <t>VB9845</t>
  </si>
  <si>
    <t>VB9843</t>
  </si>
  <si>
    <t>VB8883</t>
  </si>
  <si>
    <t>VG5503</t>
  </si>
  <si>
    <t>FW0373</t>
  </si>
  <si>
    <t>FW0403</t>
  </si>
  <si>
    <t>FW0394</t>
  </si>
  <si>
    <t>VB9811</t>
  </si>
  <si>
    <t>FW0430</t>
  </si>
  <si>
    <t>VB9844</t>
  </si>
  <si>
    <t>VB9846</t>
  </si>
  <si>
    <t>FW0568</t>
  </si>
  <si>
    <t>RA6998</t>
  </si>
  <si>
    <t>VB3849</t>
  </si>
  <si>
    <t>WA4115</t>
  </si>
  <si>
    <t>WA4531</t>
  </si>
  <si>
    <t>EM3186</t>
  </si>
  <si>
    <t>EM3185</t>
  </si>
  <si>
    <t>WA4501</t>
  </si>
  <si>
    <t>WA4502</t>
  </si>
  <si>
    <t>WA4513</t>
  </si>
  <si>
    <t>WA4500</t>
  </si>
  <si>
    <t>WA4530</t>
  </si>
  <si>
    <t>WA4503</t>
  </si>
  <si>
    <t>WA4518</t>
  </si>
  <si>
    <t>WA4508</t>
  </si>
  <si>
    <t>WA4507</t>
  </si>
  <si>
    <t>WA4506</t>
  </si>
  <si>
    <t>WA4532</t>
  </si>
  <si>
    <t>WA4528</t>
  </si>
  <si>
    <t>WA4527</t>
  </si>
  <si>
    <t>WA4117</t>
  </si>
  <si>
    <t>WA4525</t>
  </si>
  <si>
    <t>WA4526</t>
  </si>
  <si>
    <t>VG5685</t>
  </si>
  <si>
    <t>VT9611</t>
  </si>
  <si>
    <t>VT9344</t>
  </si>
  <si>
    <t>VT9342</t>
  </si>
  <si>
    <t>VT9343</t>
  </si>
  <si>
    <t>RA5491</t>
  </si>
  <si>
    <t>NBN0021</t>
  </si>
  <si>
    <t>NBN0022</t>
  </si>
  <si>
    <t>NBN0023</t>
  </si>
  <si>
    <t>NBN0028</t>
  </si>
  <si>
    <t>NBN0024</t>
  </si>
  <si>
    <t>NBN0029</t>
  </si>
  <si>
    <t>NBN0025</t>
  </si>
  <si>
    <t>NBN0016</t>
  </si>
  <si>
    <t>NBN0017</t>
  </si>
  <si>
    <t>NBN0030</t>
  </si>
  <si>
    <t>NBN0027</t>
  </si>
  <si>
    <t>NBN0026</t>
  </si>
  <si>
    <t>NBN0020</t>
  </si>
  <si>
    <t>NBN0019</t>
  </si>
  <si>
    <t>NBN0018</t>
  </si>
  <si>
    <t>KL1473</t>
  </si>
  <si>
    <t>KL1472</t>
  </si>
  <si>
    <t>VA1365</t>
  </si>
  <si>
    <t>VA1366</t>
  </si>
  <si>
    <t>VA1367</t>
  </si>
  <si>
    <t>VB7840</t>
  </si>
  <si>
    <t>VB4277</t>
  </si>
  <si>
    <t>VB7841</t>
  </si>
  <si>
    <t>VG1395</t>
  </si>
  <si>
    <t>VA1274</t>
  </si>
  <si>
    <t>VB9347</t>
  </si>
  <si>
    <t>VB9807</t>
  </si>
  <si>
    <t>1008116</t>
  </si>
  <si>
    <t>RA6939</t>
  </si>
  <si>
    <t>JA5710</t>
  </si>
  <si>
    <t>JA5705</t>
  </si>
  <si>
    <t>JA5720</t>
  </si>
  <si>
    <t>JA5730</t>
  </si>
  <si>
    <t>JA5729</t>
  </si>
  <si>
    <t>JA5752</t>
  </si>
  <si>
    <t>JA5751</t>
  </si>
  <si>
    <t>JA5754</t>
  </si>
  <si>
    <t>JA5750</t>
  </si>
  <si>
    <t>VT2310</t>
  </si>
  <si>
    <t>JB2905</t>
  </si>
  <si>
    <t>JB2930</t>
  </si>
  <si>
    <t>JB2915</t>
  </si>
  <si>
    <t>JB2907</t>
  </si>
  <si>
    <t>JB1470</t>
  </si>
  <si>
    <t>JB2925</t>
  </si>
  <si>
    <t>1012880</t>
  </si>
  <si>
    <t>JB1421</t>
  </si>
  <si>
    <t>JB1451</t>
  </si>
  <si>
    <t>JB1422</t>
  </si>
  <si>
    <t>JB1420</t>
  </si>
  <si>
    <t>JB2920</t>
  </si>
  <si>
    <t>JB2910</t>
  </si>
  <si>
    <t>JB4092</t>
  </si>
  <si>
    <t>VG1366</t>
  </si>
  <si>
    <t>VG1363</t>
  </si>
  <si>
    <t>VG1357</t>
  </si>
  <si>
    <t>VG1367</t>
  </si>
  <si>
    <t>RA5458</t>
  </si>
  <si>
    <t>RA5274</t>
  </si>
  <si>
    <t>RA5509</t>
  </si>
  <si>
    <t>RA5275</t>
  </si>
  <si>
    <t>RA5278</t>
  </si>
  <si>
    <t>DL2300</t>
  </si>
  <si>
    <t>RA5506</t>
  </si>
  <si>
    <t>RA5505</t>
  </si>
  <si>
    <t>RA5502</t>
  </si>
  <si>
    <t>RA5512</t>
  </si>
  <si>
    <t>RA5511</t>
  </si>
  <si>
    <t>1009058</t>
  </si>
  <si>
    <t>XX6205</t>
  </si>
  <si>
    <t>RN0799</t>
  </si>
  <si>
    <t>1011243</t>
  </si>
  <si>
    <t>VG5682</t>
  </si>
  <si>
    <t>VG5684</t>
  </si>
  <si>
    <t>VG5683</t>
  </si>
  <si>
    <t>HB0503</t>
  </si>
  <si>
    <t>HB0502</t>
  </si>
  <si>
    <t>HB0212</t>
  </si>
  <si>
    <t>HB0210</t>
  </si>
  <si>
    <t>HB0400</t>
  </si>
  <si>
    <t>HB0116</t>
  </si>
  <si>
    <t>HB0117</t>
  </si>
  <si>
    <t>HB0100</t>
  </si>
  <si>
    <t>HB0102</t>
  </si>
  <si>
    <t>HB0101</t>
  </si>
  <si>
    <t>HB0104</t>
  </si>
  <si>
    <t>HB0103</t>
  </si>
  <si>
    <t>HB0106</t>
  </si>
  <si>
    <t>HB0105</t>
  </si>
  <si>
    <t>HB0108</t>
  </si>
  <si>
    <t>HB0107</t>
  </si>
  <si>
    <t>HB0110</t>
  </si>
  <si>
    <t>HB0109</t>
  </si>
  <si>
    <t>HB0113</t>
  </si>
  <si>
    <t>HB0112</t>
  </si>
  <si>
    <t>HB0111</t>
  </si>
  <si>
    <t>HB0114</t>
  </si>
  <si>
    <t>HB0115</t>
  </si>
  <si>
    <t>HB0119</t>
  </si>
  <si>
    <t>HB0118</t>
  </si>
  <si>
    <t>HB0121</t>
  </si>
  <si>
    <t>HB0120</t>
  </si>
  <si>
    <t>HB0233</t>
  </si>
  <si>
    <t>HB0231</t>
  </si>
  <si>
    <t>HB0241</t>
  </si>
  <si>
    <t>HB0207</t>
  </si>
  <si>
    <t>HB0205</t>
  </si>
  <si>
    <t>HB0206</t>
  </si>
  <si>
    <t>HB0257</t>
  </si>
  <si>
    <t>HB0216</t>
  </si>
  <si>
    <t>HB0235</t>
  </si>
  <si>
    <t>HB0220</t>
  </si>
  <si>
    <t>HB0224</t>
  </si>
  <si>
    <t>HB0601</t>
  </si>
  <si>
    <t>HB0600</t>
  </si>
  <si>
    <t>HB0244</t>
  </si>
  <si>
    <t>HB0243</t>
  </si>
  <si>
    <t>HB0240</t>
  </si>
  <si>
    <t>HB0402</t>
  </si>
  <si>
    <t>HB0403</t>
  </si>
  <si>
    <t>HB0404</t>
  </si>
  <si>
    <t>HB0504</t>
  </si>
  <si>
    <t>HB0229</t>
  </si>
  <si>
    <t>HB0227</t>
  </si>
  <si>
    <t>HB0230</t>
  </si>
  <si>
    <t>HB0208</t>
  </si>
  <si>
    <t>HB0218</t>
  </si>
  <si>
    <t>HB0506</t>
  </si>
  <si>
    <t>HB0410</t>
  </si>
  <si>
    <t>HB0408</t>
  </si>
  <si>
    <t>HB0409</t>
  </si>
  <si>
    <t>HB0411</t>
  </si>
  <si>
    <t>HB0222</t>
  </si>
  <si>
    <t>HB0219</t>
  </si>
  <si>
    <t>HB0254</t>
  </si>
  <si>
    <t>HB0247</t>
  </si>
  <si>
    <t>HB0507</t>
  </si>
  <si>
    <t>HB0214</t>
  </si>
  <si>
    <t>HB0401</t>
  </si>
  <si>
    <t>HB0508</t>
  </si>
  <si>
    <t>HB0201</t>
  </si>
  <si>
    <t>HB0200</t>
  </si>
  <si>
    <t>HB0204</t>
  </si>
  <si>
    <t>HB0203</t>
  </si>
  <si>
    <t>HB0237</t>
  </si>
  <si>
    <t>HB0202</t>
  </si>
  <si>
    <t>HB0236</t>
  </si>
  <si>
    <t>HB0225</t>
  </si>
  <si>
    <t>HB0226</t>
  </si>
  <si>
    <t>HB0221</t>
  </si>
  <si>
    <t>HB0209</t>
  </si>
  <si>
    <t>HB0249</t>
  </si>
  <si>
    <t>HB0242</t>
  </si>
  <si>
    <t>HB0232</t>
  </si>
  <si>
    <t>HB0234</t>
  </si>
  <si>
    <t>HB0223</t>
  </si>
  <si>
    <t>HB0211</t>
  </si>
  <si>
    <t>HB0217</t>
  </si>
  <si>
    <t>HB0228</t>
  </si>
  <si>
    <t>HB0215</t>
  </si>
  <si>
    <t>HB0213</t>
  </si>
  <si>
    <t>HB0500</t>
  </si>
  <si>
    <t>HB0501</t>
  </si>
  <si>
    <t>HB0505</t>
  </si>
  <si>
    <t>HB0250</t>
  </si>
  <si>
    <t>HB0252</t>
  </si>
  <si>
    <t>HB0251</t>
  </si>
  <si>
    <t>HB0248</t>
  </si>
  <si>
    <t>HB0405</t>
  </si>
  <si>
    <t>HB0407</t>
  </si>
  <si>
    <t>HB0406</t>
  </si>
  <si>
    <t>HB0246</t>
  </si>
  <si>
    <t>HB0253</t>
  </si>
  <si>
    <t>HB0602</t>
  </si>
  <si>
    <t>HB0239</t>
  </si>
  <si>
    <t>HB0238</t>
  </si>
  <si>
    <t>HB0262</t>
  </si>
  <si>
    <t>HB0261</t>
  </si>
  <si>
    <t>HB0256</t>
  </si>
  <si>
    <t>HB0255</t>
  </si>
  <si>
    <t>HB0259</t>
  </si>
  <si>
    <t>HB0260</t>
  </si>
  <si>
    <t>HB0258</t>
  </si>
  <si>
    <t>HB0245</t>
  </si>
  <si>
    <t>EM1422</t>
  </si>
  <si>
    <t>EM1424</t>
  </si>
  <si>
    <t>1008974</t>
  </si>
  <si>
    <t>XX6331</t>
  </si>
  <si>
    <t>XX6330</t>
  </si>
  <si>
    <t>XX6332</t>
  </si>
  <si>
    <t>XX6329</t>
  </si>
  <si>
    <t>XX6333</t>
  </si>
  <si>
    <t>XX6328</t>
  </si>
  <si>
    <t>XX6334</t>
  </si>
  <si>
    <t>XX6324</t>
  </si>
  <si>
    <t>XX6335</t>
  </si>
  <si>
    <t>UH6506</t>
  </si>
  <si>
    <t>WD1410</t>
  </si>
  <si>
    <t>KL9229</t>
  </si>
  <si>
    <t>KL9230</t>
  </si>
  <si>
    <t>KL9228</t>
  </si>
  <si>
    <t>KL9220</t>
  </si>
  <si>
    <t>VG5109</t>
  </si>
  <si>
    <t>RA8771</t>
  </si>
  <si>
    <t>RA8772</t>
  </si>
  <si>
    <t>RA8770</t>
  </si>
  <si>
    <t>VT7086</t>
  </si>
  <si>
    <t>VG1413</t>
  </si>
  <si>
    <t>DH2912</t>
  </si>
  <si>
    <t>VS2380</t>
  </si>
  <si>
    <t>VS2382</t>
  </si>
  <si>
    <t>VA1455</t>
  </si>
  <si>
    <t>VB8640</t>
  </si>
  <si>
    <t>VS6864</t>
  </si>
  <si>
    <t>VB2639</t>
  </si>
  <si>
    <t>VS2375</t>
  </si>
  <si>
    <t>VS2378</t>
  </si>
  <si>
    <t>VB4062</t>
  </si>
  <si>
    <t>FW0418</t>
  </si>
  <si>
    <t>RD2782</t>
  </si>
  <si>
    <t>VB4141</t>
  </si>
  <si>
    <t>VB4142</t>
  </si>
  <si>
    <t>VB2440</t>
  </si>
  <si>
    <t>VB2676</t>
  </si>
  <si>
    <t>VB2677</t>
  </si>
  <si>
    <t>VB9764</t>
  </si>
  <si>
    <t>DC0004</t>
  </si>
  <si>
    <t>VB1336</t>
  </si>
  <si>
    <t>VB9766</t>
  </si>
  <si>
    <t>VB3553</t>
  </si>
  <si>
    <t>VS6867</t>
  </si>
  <si>
    <t>VB4143</t>
  </si>
  <si>
    <t>VS2384</t>
  </si>
  <si>
    <t>VS7049</t>
  </si>
  <si>
    <t>RD5966</t>
  </si>
  <si>
    <t>RD5968</t>
  </si>
  <si>
    <t>VB9734</t>
  </si>
  <si>
    <t>VS6865</t>
  </si>
  <si>
    <t>VB4140</t>
  </si>
  <si>
    <t>VS6866</t>
  </si>
  <si>
    <t>VB4144</t>
  </si>
  <si>
    <t>VB2745</t>
  </si>
  <si>
    <t>VB9354</t>
  </si>
  <si>
    <t>VB9355</t>
  </si>
  <si>
    <t>VB9349</t>
  </si>
  <si>
    <t>VB2094</t>
  </si>
  <si>
    <t>VB1049</t>
  </si>
  <si>
    <t>DH3265</t>
  </si>
  <si>
    <t>VS7048</t>
  </si>
  <si>
    <t>VI2663</t>
  </si>
  <si>
    <t>VB6488</t>
  </si>
  <si>
    <t>VB2089</t>
  </si>
  <si>
    <t>VB1112</t>
  </si>
  <si>
    <t>VB9772</t>
  </si>
  <si>
    <t>VB9752</t>
  </si>
  <si>
    <t>DL2818</t>
  </si>
  <si>
    <t>DL2655</t>
  </si>
  <si>
    <t>DL2504</t>
  </si>
  <si>
    <t>DL2502</t>
  </si>
  <si>
    <t>DL2835</t>
  </si>
  <si>
    <t>DL2829</t>
  </si>
  <si>
    <t>DL2506</t>
  </si>
  <si>
    <t>DL2508</t>
  </si>
  <si>
    <t>DL2830</t>
  </si>
  <si>
    <t>DL2831</t>
  </si>
  <si>
    <t>DL2656</t>
  </si>
  <si>
    <t>1012116</t>
  </si>
  <si>
    <t>DL2650</t>
  </si>
  <si>
    <t>DL2640</t>
  </si>
  <si>
    <t>DH2620</t>
  </si>
  <si>
    <t>AB6254</t>
  </si>
  <si>
    <t>AB6250</t>
  </si>
  <si>
    <t>RD6027</t>
  </si>
  <si>
    <t>RD6034</t>
  </si>
  <si>
    <t>RD6036</t>
  </si>
  <si>
    <t>RD6032</t>
  </si>
  <si>
    <t>RD6060</t>
  </si>
  <si>
    <t>WD1507</t>
  </si>
  <si>
    <t>NC4600</t>
  </si>
  <si>
    <t>NC4601</t>
  </si>
  <si>
    <t>NC4602</t>
  </si>
  <si>
    <t>NC5032</t>
  </si>
  <si>
    <t>NC4918</t>
  </si>
  <si>
    <t>NC4611</t>
  </si>
  <si>
    <t>NA2160</t>
  </si>
  <si>
    <t>NA2170</t>
  </si>
  <si>
    <t>NA2125</t>
  </si>
  <si>
    <t>NA2130</t>
  </si>
  <si>
    <t>NA2135</t>
  </si>
  <si>
    <t>NA2335</t>
  </si>
  <si>
    <t>NA2140</t>
  </si>
  <si>
    <t>NA2145</t>
  </si>
  <si>
    <t>NC4515</t>
  </si>
  <si>
    <t>NC2505</t>
  </si>
  <si>
    <t>NC1567</t>
  </si>
  <si>
    <t>NC4527</t>
  </si>
  <si>
    <t>NC2509</t>
  </si>
  <si>
    <t>NC2518</t>
  </si>
  <si>
    <t>NC4509</t>
  </si>
  <si>
    <t>NC4512</t>
  </si>
  <si>
    <t>NC4518</t>
  </si>
  <si>
    <t>NC4521</t>
  </si>
  <si>
    <t>NC2521</t>
  </si>
  <si>
    <t>NC4522</t>
  </si>
  <si>
    <t>NC4524</t>
  </si>
  <si>
    <t>NC1524</t>
  </si>
  <si>
    <t>VS1116</t>
  </si>
  <si>
    <t>VA3052</t>
  </si>
  <si>
    <t>RA6308</t>
  </si>
  <si>
    <t>VB9351</t>
  </si>
  <si>
    <t>VB1708</t>
  </si>
  <si>
    <t>RA5445</t>
  </si>
  <si>
    <t>NBN0001</t>
  </si>
  <si>
    <t>NBN0010</t>
  </si>
  <si>
    <t>NBN0002</t>
  </si>
  <si>
    <t>NBN0011</t>
  </si>
  <si>
    <t>NBN0003</t>
  </si>
  <si>
    <t>NBN0012</t>
  </si>
  <si>
    <t>NBN0014</t>
  </si>
  <si>
    <t>NBN0004</t>
  </si>
  <si>
    <t>NBN0013</t>
  </si>
  <si>
    <t>NBN0015</t>
  </si>
  <si>
    <t>NBN0005</t>
  </si>
  <si>
    <t>NBN0006</t>
  </si>
  <si>
    <t>NBN0007</t>
  </si>
  <si>
    <t>NBN0008</t>
  </si>
  <si>
    <t>NBN0009</t>
  </si>
  <si>
    <t>WC1020</t>
  </si>
  <si>
    <t>HE0060</t>
  </si>
  <si>
    <t>XX6702</t>
  </si>
  <si>
    <t>JA2701</t>
  </si>
  <si>
    <t>JA2702</t>
  </si>
  <si>
    <t>JA2703</t>
  </si>
  <si>
    <t>JA2706</t>
  </si>
  <si>
    <t>JA2704</t>
  </si>
  <si>
    <t>JA2705</t>
  </si>
  <si>
    <t>RE1025</t>
  </si>
  <si>
    <t>RD7200</t>
  </si>
  <si>
    <t>DH6001</t>
  </si>
  <si>
    <t>DH6005</t>
  </si>
  <si>
    <t>RD5242</t>
  </si>
  <si>
    <t>KS1514</t>
  </si>
  <si>
    <t>KS1159</t>
  </si>
  <si>
    <t>VS6505</t>
  </si>
  <si>
    <t>VT9832</t>
  </si>
  <si>
    <t>VT9833</t>
  </si>
  <si>
    <t>VB4334</t>
  </si>
  <si>
    <t>DH3674</t>
  </si>
  <si>
    <t>DH3675</t>
  </si>
  <si>
    <t>DH3676</t>
  </si>
  <si>
    <t>DH3677</t>
  </si>
  <si>
    <t>DH3678</t>
  </si>
  <si>
    <t>FW0002</t>
  </si>
  <si>
    <t>VB2680</t>
  </si>
  <si>
    <t>VB9768</t>
  </si>
  <si>
    <t>FW0407</t>
  </si>
  <si>
    <t>XX6585</t>
  </si>
  <si>
    <t>VB3817</t>
  </si>
  <si>
    <t>VS6901</t>
  </si>
  <si>
    <t>VT9966</t>
  </si>
  <si>
    <t>VT9968</t>
  </si>
  <si>
    <t>DH3772</t>
  </si>
  <si>
    <t>RD2830</t>
  </si>
  <si>
    <t>VT9967</t>
  </si>
  <si>
    <t>RA5457</t>
  </si>
  <si>
    <t>DH1415</t>
  </si>
  <si>
    <t>DH1416</t>
  </si>
  <si>
    <t>VT3575</t>
  </si>
  <si>
    <t>VS6519</t>
  </si>
  <si>
    <t>VT3780</t>
  </si>
  <si>
    <t>1009072</t>
  </si>
  <si>
    <t>VS7050</t>
  </si>
  <si>
    <t>VB4934</t>
  </si>
  <si>
    <t>VB2642</t>
  </si>
  <si>
    <t>VB2746</t>
  </si>
  <si>
    <t>DH1342</t>
  </si>
  <si>
    <t>VS6860</t>
  </si>
  <si>
    <t>VB9818</t>
  </si>
  <si>
    <t>VS6617</t>
  </si>
  <si>
    <t>RD2870</t>
  </si>
  <si>
    <t>VB4145</t>
  </si>
  <si>
    <t>KS1148</t>
  </si>
  <si>
    <t>RD6193</t>
  </si>
  <si>
    <t>VB4331</t>
  </si>
  <si>
    <t>DC7503</t>
  </si>
  <si>
    <t>VB9699</t>
  </si>
  <si>
    <t>VB8642</t>
  </si>
  <si>
    <t>VB1346</t>
  </si>
  <si>
    <t>VA1453</t>
  </si>
  <si>
    <t>VS6861</t>
  </si>
  <si>
    <t>VT9975</t>
  </si>
  <si>
    <t>VX6010</t>
  </si>
  <si>
    <t>DH3768</t>
  </si>
  <si>
    <t>DH3632</t>
  </si>
  <si>
    <t>DH3767</t>
  </si>
  <si>
    <t>VA2774</t>
  </si>
  <si>
    <t>RA6412</t>
  </si>
  <si>
    <t>RA6413</t>
  </si>
  <si>
    <t>DH3362</t>
  </si>
  <si>
    <t>DH3364</t>
  </si>
  <si>
    <t>DH3368</t>
  </si>
  <si>
    <t>VB9324</t>
  </si>
  <si>
    <t>VS6956</t>
  </si>
  <si>
    <t>VB4063</t>
  </si>
  <si>
    <t>VB2096</t>
  </si>
  <si>
    <t>VB1338</t>
  </si>
  <si>
    <t>VT9959</t>
  </si>
  <si>
    <t>VT9963</t>
  </si>
  <si>
    <t>VT9962</t>
  </si>
  <si>
    <t>VT9961</t>
  </si>
  <si>
    <t>VT9960</t>
  </si>
  <si>
    <t>VT9964</t>
  </si>
  <si>
    <t>VT9965</t>
  </si>
  <si>
    <t>RE1070</t>
  </si>
  <si>
    <t>VB4333</t>
  </si>
  <si>
    <t>VB8499</t>
  </si>
  <si>
    <t>VB1343</t>
  </si>
  <si>
    <t>VB1340</t>
  </si>
  <si>
    <t>VB1342</t>
  </si>
  <si>
    <t>VB1341</t>
  </si>
  <si>
    <t>VB1344</t>
  </si>
  <si>
    <t>VB9372</t>
  </si>
  <si>
    <t>VB9373</t>
  </si>
  <si>
    <t>VB9374</t>
  </si>
  <si>
    <t>MC3882</t>
  </si>
  <si>
    <t>MC3433</t>
  </si>
  <si>
    <t>MC3435</t>
  </si>
  <si>
    <t>MC4333</t>
  </si>
  <si>
    <t>MC4335</t>
  </si>
  <si>
    <t>MC4431</t>
  </si>
  <si>
    <t>MC4495</t>
  </si>
  <si>
    <t>MC4496</t>
  </si>
  <si>
    <t>MC4432</t>
  </si>
  <si>
    <t>MC5719</t>
  </si>
  <si>
    <t>MC7707</t>
  </si>
  <si>
    <t>VB1787</t>
  </si>
  <si>
    <t>MC4550</t>
  </si>
  <si>
    <t>MC8305</t>
  </si>
  <si>
    <t>MC8302</t>
  </si>
  <si>
    <t>MC8345</t>
  </si>
  <si>
    <t>MC8300</t>
  </si>
  <si>
    <t>MC8346</t>
  </si>
  <si>
    <t>MC8349</t>
  </si>
  <si>
    <t>MC5716</t>
  </si>
  <si>
    <t>MC5718</t>
  </si>
  <si>
    <t>VB9030</t>
  </si>
  <si>
    <t>VB1895</t>
  </si>
  <si>
    <t>VB1896</t>
  </si>
  <si>
    <t>DH3757</t>
  </si>
  <si>
    <t>KL4056</t>
  </si>
  <si>
    <t>KL4058</t>
  </si>
  <si>
    <t>DF1486</t>
  </si>
  <si>
    <t>DF1482</t>
  </si>
  <si>
    <t>FW0125</t>
  </si>
  <si>
    <t>FW0061</t>
  </si>
  <si>
    <t>FW0059</t>
  </si>
  <si>
    <t>FW0078</t>
  </si>
  <si>
    <t>FW0060</t>
  </si>
  <si>
    <t>FW0063</t>
  </si>
  <si>
    <t>FW0628</t>
  </si>
  <si>
    <t>VB1853</t>
  </si>
  <si>
    <t>LD0118</t>
  </si>
  <si>
    <t>ES1625</t>
  </si>
  <si>
    <t>ES1731</t>
  </si>
  <si>
    <t>FW0126</t>
  </si>
  <si>
    <t>VB2692</t>
  </si>
  <si>
    <t>VB2748</t>
  </si>
  <si>
    <t>1010063</t>
  </si>
  <si>
    <t>RN5441</t>
  </si>
  <si>
    <t>VB1059</t>
  </si>
  <si>
    <t>VS6781</t>
  </si>
  <si>
    <t>VS6060</t>
  </si>
  <si>
    <t>VX6408</t>
  </si>
  <si>
    <t>VB4281</t>
  </si>
  <si>
    <t>FW0592</t>
  </si>
  <si>
    <t>RN5440</t>
  </si>
  <si>
    <t>VB1045</t>
  </si>
  <si>
    <t>VB1156</t>
  </si>
  <si>
    <t>FW0591</t>
  </si>
  <si>
    <t>VS6782</t>
  </si>
  <si>
    <t>VB3648</t>
  </si>
  <si>
    <t>RA5447</t>
  </si>
  <si>
    <t>VB3632</t>
  </si>
  <si>
    <t>ER6000</t>
  </si>
  <si>
    <t>ER6001</t>
  </si>
  <si>
    <t>ER6002</t>
  </si>
  <si>
    <t>ER4950</t>
  </si>
  <si>
    <t>ER4945</t>
  </si>
  <si>
    <t>VS7127</t>
  </si>
  <si>
    <t>FW0439</t>
  </si>
  <si>
    <t>RE2106</t>
  </si>
  <si>
    <t>RE2107</t>
  </si>
  <si>
    <t>RE2108</t>
  </si>
  <si>
    <t>RE2109</t>
  </si>
  <si>
    <t>RE2103</t>
  </si>
  <si>
    <t>RE2104</t>
  </si>
  <si>
    <t>RE2110</t>
  </si>
  <si>
    <t>RE2111</t>
  </si>
  <si>
    <t>RE2112</t>
  </si>
  <si>
    <t>RE2113</t>
  </si>
  <si>
    <t>RE2114</t>
  </si>
  <si>
    <t>RE2115</t>
  </si>
  <si>
    <t>RE2116</t>
  </si>
  <si>
    <t>RE2102</t>
  </si>
  <si>
    <t>RE2117</t>
  </si>
  <si>
    <t>RE2118</t>
  </si>
  <si>
    <t>RE2119</t>
  </si>
  <si>
    <t>RE2120</t>
  </si>
  <si>
    <t>RE2121</t>
  </si>
  <si>
    <t>RE2122</t>
  </si>
  <si>
    <t>RE2123</t>
  </si>
  <si>
    <t>RE2124</t>
  </si>
  <si>
    <t>RE2125</t>
  </si>
  <si>
    <t>RE2126</t>
  </si>
  <si>
    <t>RE2127</t>
  </si>
  <si>
    <t>RE2101</t>
  </si>
  <si>
    <t>RE2215</t>
  </si>
  <si>
    <t>RE2210</t>
  </si>
  <si>
    <t>RE2211</t>
  </si>
  <si>
    <t>RE2212</t>
  </si>
  <si>
    <t>RE2213</t>
  </si>
  <si>
    <t>RE2214</t>
  </si>
  <si>
    <t>RE2216</t>
  </si>
  <si>
    <t>RE2142</t>
  </si>
  <si>
    <t>RE2143</t>
  </si>
  <si>
    <t>RE2136</t>
  </si>
  <si>
    <t>RE2137</t>
  </si>
  <si>
    <t>RE2135</t>
  </si>
  <si>
    <t>RE2128</t>
  </si>
  <si>
    <t>RE2129</t>
  </si>
  <si>
    <t>RE2130</t>
  </si>
  <si>
    <t>RE2131</t>
  </si>
  <si>
    <t>RE2132</t>
  </si>
  <si>
    <t>RE2133</t>
  </si>
  <si>
    <t>RE2134</t>
  </si>
  <si>
    <t>VB2641</t>
  </si>
  <si>
    <t>VB9353</t>
  </si>
  <si>
    <t>VS6960</t>
  </si>
  <si>
    <t>VB8644</t>
  </si>
  <si>
    <t>VB9712</t>
  </si>
  <si>
    <t>VB1594</t>
  </si>
  <si>
    <t>DK1316</t>
  </si>
  <si>
    <t>VB1833</t>
  </si>
  <si>
    <t>VG5671</t>
  </si>
  <si>
    <t>VG5700</t>
  </si>
  <si>
    <t>VG5500</t>
  </si>
  <si>
    <t>KL0272</t>
  </si>
  <si>
    <t>WA4051</t>
  </si>
  <si>
    <t>WA4052</t>
  </si>
  <si>
    <t>WA4054</t>
  </si>
  <si>
    <t>WA4053</t>
  </si>
  <si>
    <t>WA4055</t>
  </si>
  <si>
    <t>WA4056</t>
  </si>
  <si>
    <t>WA4017</t>
  </si>
  <si>
    <t>WA4107</t>
  </si>
  <si>
    <t>WA4106</t>
  </si>
  <si>
    <t>WA4108</t>
  </si>
  <si>
    <t>WA4113</t>
  </si>
  <si>
    <t>WA4112</t>
  </si>
  <si>
    <t>WA4114</t>
  </si>
  <si>
    <t>WA4101</t>
  </si>
  <si>
    <t>WA4102</t>
  </si>
  <si>
    <t>WA4016</t>
  </si>
  <si>
    <t>WA4104</t>
  </si>
  <si>
    <t>WA4103</t>
  </si>
  <si>
    <t>WA4105</t>
  </si>
  <si>
    <t>WA4110</t>
  </si>
  <si>
    <t>WA4109</t>
  </si>
  <si>
    <t>WA4111</t>
  </si>
  <si>
    <t>WA4003</t>
  </si>
  <si>
    <t>WA4000</t>
  </si>
  <si>
    <t>WA4100</t>
  </si>
  <si>
    <t>WA1105</t>
  </si>
  <si>
    <t>WA1110</t>
  </si>
  <si>
    <t>WA1115</t>
  </si>
  <si>
    <t>WB1205</t>
  </si>
  <si>
    <t>WB1210</t>
  </si>
  <si>
    <t>WB1215</t>
  </si>
  <si>
    <t>WB1214</t>
  </si>
  <si>
    <t>WB1227</t>
  </si>
  <si>
    <t>WB1220</t>
  </si>
  <si>
    <t>WB1310</t>
  </si>
  <si>
    <t>WB1315</t>
  </si>
  <si>
    <t>WB1327</t>
  </si>
  <si>
    <t>WB1320</t>
  </si>
  <si>
    <t>WB1330</t>
  </si>
  <si>
    <t>WA1520</t>
  </si>
  <si>
    <t>WA1540</t>
  </si>
  <si>
    <t>WA1536</t>
  </si>
  <si>
    <t>WA1526</t>
  </si>
  <si>
    <t>WA1550</t>
  </si>
  <si>
    <t>WA1565</t>
  </si>
  <si>
    <t>1011246</t>
  </si>
  <si>
    <t>1011247</t>
  </si>
  <si>
    <t>1011250</t>
  </si>
  <si>
    <t>1011248</t>
  </si>
  <si>
    <t>1011253</t>
  </si>
  <si>
    <t>1011252</t>
  </si>
  <si>
    <t>1011251</t>
  </si>
  <si>
    <t>1011249</t>
  </si>
  <si>
    <t>1011254</t>
  </si>
  <si>
    <t>1011255</t>
  </si>
  <si>
    <t>1011256</t>
  </si>
  <si>
    <t>1011465</t>
  </si>
  <si>
    <t>1011466</t>
  </si>
  <si>
    <t>1011467</t>
  </si>
  <si>
    <t>WA1615</t>
  </si>
  <si>
    <t>1011262</t>
  </si>
  <si>
    <t>WA1815</t>
  </si>
  <si>
    <t>WA1840</t>
  </si>
  <si>
    <t>WA1845</t>
  </si>
  <si>
    <t>WA1826</t>
  </si>
  <si>
    <t>WA1855</t>
  </si>
  <si>
    <t>WA1830</t>
  </si>
  <si>
    <t>WA1860</t>
  </si>
  <si>
    <t>WA1862</t>
  </si>
  <si>
    <t>1011257</t>
  </si>
  <si>
    <t>1011258</t>
  </si>
  <si>
    <t>1011261</t>
  </si>
  <si>
    <t>1011259</t>
  </si>
  <si>
    <t>1011263</t>
  </si>
  <si>
    <t>1011264</t>
  </si>
  <si>
    <t>1011260</t>
  </si>
  <si>
    <t>1011265</t>
  </si>
  <si>
    <t>1011266</t>
  </si>
  <si>
    <t>WB2030</t>
  </si>
  <si>
    <t>WB2070</t>
  </si>
  <si>
    <t>1011267</t>
  </si>
  <si>
    <t>1011269</t>
  </si>
  <si>
    <t>1011270</t>
  </si>
  <si>
    <t>1011268</t>
  </si>
  <si>
    <t>1011272</t>
  </si>
  <si>
    <t>1011273</t>
  </si>
  <si>
    <t>1011275</t>
  </si>
  <si>
    <t>1011271</t>
  </si>
  <si>
    <t>1011274</t>
  </si>
  <si>
    <t>WA2020</t>
  </si>
  <si>
    <t>WA2040</t>
  </si>
  <si>
    <t>WA2045</t>
  </si>
  <si>
    <t>WA2055</t>
  </si>
  <si>
    <t>WA2062</t>
  </si>
  <si>
    <t>WA2075</t>
  </si>
  <si>
    <t>1011284</t>
  </si>
  <si>
    <t>1011287</t>
  </si>
  <si>
    <t>1011285</t>
  </si>
  <si>
    <t>1011288</t>
  </si>
  <si>
    <t>1011281</t>
  </si>
  <si>
    <t>1011289</t>
  </si>
  <si>
    <t>1011278</t>
  </si>
  <si>
    <t>1011286</t>
  </si>
  <si>
    <t>1011290</t>
  </si>
  <si>
    <t>1011283</t>
  </si>
  <si>
    <t>1011291</t>
  </si>
  <si>
    <t>WA2125</t>
  </si>
  <si>
    <t>WA2150</t>
  </si>
  <si>
    <t>WA2155</t>
  </si>
  <si>
    <t>WA2130</t>
  </si>
  <si>
    <t>WA2160</t>
  </si>
  <si>
    <t>WA2162</t>
  </si>
  <si>
    <t>1011276</t>
  </si>
  <si>
    <t>1011279</t>
  </si>
  <si>
    <t>1011277</t>
  </si>
  <si>
    <t>1011280</t>
  </si>
  <si>
    <t>1011282</t>
  </si>
  <si>
    <t>1011292</t>
  </si>
  <si>
    <t>1011295</t>
  </si>
  <si>
    <t>1011299</t>
  </si>
  <si>
    <t>1011294</t>
  </si>
  <si>
    <t>1011300</t>
  </si>
  <si>
    <t>1011297</t>
  </si>
  <si>
    <t>1011301</t>
  </si>
  <si>
    <t>1011298</t>
  </si>
  <si>
    <t>1011302</t>
  </si>
  <si>
    <t>1010386</t>
  </si>
  <si>
    <t>1011303</t>
  </si>
  <si>
    <t>1011304</t>
  </si>
  <si>
    <t>1011305</t>
  </si>
  <si>
    <t>1011296</t>
  </si>
  <si>
    <t>WA2327</t>
  </si>
  <si>
    <t>WA2355</t>
  </si>
  <si>
    <t>WA2332</t>
  </si>
  <si>
    <t>WA2330</t>
  </si>
  <si>
    <t>WA2360</t>
  </si>
  <si>
    <t>WA2375</t>
  </si>
  <si>
    <t>WA2430</t>
  </si>
  <si>
    <t>1011307</t>
  </si>
  <si>
    <t>1011464</t>
  </si>
  <si>
    <t>WA9917</t>
  </si>
  <si>
    <t>1011306</t>
  </si>
  <si>
    <t>1011309</t>
  </si>
  <si>
    <t>1011308</t>
  </si>
  <si>
    <t>WA2625</t>
  </si>
  <si>
    <t>1011537</t>
  </si>
  <si>
    <t>WB8023</t>
  </si>
  <si>
    <t>WB8035</t>
  </si>
  <si>
    <t>WB0830</t>
  </si>
  <si>
    <t>WB8004</t>
  </si>
  <si>
    <t>WB8000</t>
  </si>
  <si>
    <t>WB8001</t>
  </si>
  <si>
    <t>WB8015</t>
  </si>
  <si>
    <t>WB8002</t>
  </si>
  <si>
    <t>WB8016</t>
  </si>
  <si>
    <t>WB8017</t>
  </si>
  <si>
    <t>WB8003</t>
  </si>
  <si>
    <t>WB8012</t>
  </si>
  <si>
    <t>WB8005</t>
  </si>
  <si>
    <t>WB8006</t>
  </si>
  <si>
    <t>WB8014</t>
  </si>
  <si>
    <t>WB8013</t>
  </si>
  <si>
    <t>WB8018</t>
  </si>
  <si>
    <t>WB8007</t>
  </si>
  <si>
    <t>WB8027</t>
  </si>
  <si>
    <t>WB8008</t>
  </si>
  <si>
    <t>WB8009BP</t>
  </si>
  <si>
    <t>WB8009</t>
  </si>
  <si>
    <t>WB8010</t>
  </si>
  <si>
    <t>WB8028</t>
  </si>
  <si>
    <t>WB8011</t>
  </si>
  <si>
    <t>WB8024</t>
  </si>
  <si>
    <t>WB8025</t>
  </si>
  <si>
    <t>WB8026</t>
  </si>
  <si>
    <t>WB0910</t>
  </si>
  <si>
    <t>WA2172</t>
  </si>
  <si>
    <t>1011293</t>
  </si>
  <si>
    <t>WA9865</t>
  </si>
  <si>
    <t>WA2376</t>
  </si>
  <si>
    <t>WB8029</t>
  </si>
  <si>
    <t>WB8021</t>
  </si>
  <si>
    <t>WB8022</t>
  </si>
  <si>
    <t>WB8022BP</t>
  </si>
  <si>
    <t>WB802OBP</t>
  </si>
  <si>
    <t>WB8020</t>
  </si>
  <si>
    <t>WB8020BP</t>
  </si>
  <si>
    <t>WB8019</t>
  </si>
  <si>
    <t>XX6705</t>
  </si>
  <si>
    <t>VT9722</t>
  </si>
  <si>
    <t>JA6440</t>
  </si>
  <si>
    <t>VB1351</t>
  </si>
  <si>
    <t>VB1350</t>
  </si>
  <si>
    <t>VB3555</t>
  </si>
  <si>
    <t>VB7850</t>
  </si>
  <si>
    <t>VB2645</t>
  </si>
  <si>
    <t>VB2750</t>
  </si>
  <si>
    <t>VB3465</t>
  </si>
  <si>
    <t>VB3721</t>
  </si>
  <si>
    <t>VB5660</t>
  </si>
  <si>
    <t>VT4535</t>
  </si>
  <si>
    <t>KX5387</t>
  </si>
  <si>
    <t>KL4100</t>
  </si>
  <si>
    <t>ES6480</t>
  </si>
  <si>
    <t>ES6470</t>
  </si>
  <si>
    <t>ES3816</t>
  </si>
  <si>
    <t>ES3840</t>
  </si>
  <si>
    <t>EF1581</t>
  </si>
  <si>
    <t>HA0170</t>
  </si>
  <si>
    <t>HA0155</t>
  </si>
  <si>
    <t>HA0160</t>
  </si>
  <si>
    <t>HA0165</t>
  </si>
  <si>
    <t>HA0175</t>
  </si>
  <si>
    <t>HA0180</t>
  </si>
  <si>
    <t>HA0185</t>
  </si>
  <si>
    <t>DZ2005</t>
  </si>
  <si>
    <t>VG1353</t>
  </si>
  <si>
    <t>VG1376</t>
  </si>
  <si>
    <t>VT0210</t>
  </si>
  <si>
    <t>VT0211</t>
  </si>
  <si>
    <t>KL9284</t>
  </si>
  <si>
    <t>OC8406</t>
  </si>
  <si>
    <t>DC5912</t>
  </si>
  <si>
    <t>HE0061</t>
  </si>
  <si>
    <t>KL1890</t>
  </si>
  <si>
    <t>KL1880</t>
  </si>
  <si>
    <t>VB4146</t>
  </si>
  <si>
    <t>VT7340</t>
  </si>
  <si>
    <t>VT5732</t>
  </si>
  <si>
    <t>VT0339</t>
  </si>
  <si>
    <t>VT3430</t>
  </si>
  <si>
    <t>FW0455</t>
  </si>
  <si>
    <t>FW0382</t>
  </si>
  <si>
    <t>FW0635</t>
  </si>
  <si>
    <t>VT5969</t>
  </si>
  <si>
    <t>VB9350</t>
  </si>
  <si>
    <t>PP9540</t>
  </si>
  <si>
    <t>VT7300</t>
  </si>
  <si>
    <t>PP8710</t>
  </si>
  <si>
    <t>VX9003</t>
  </si>
  <si>
    <t>VG1351</t>
  </si>
  <si>
    <t>VG1332</t>
  </si>
  <si>
    <t>VG5759</t>
  </si>
  <si>
    <t>FW0172</t>
  </si>
  <si>
    <t>FW0170</t>
  </si>
  <si>
    <t>FW0171</t>
  </si>
  <si>
    <t>VT3431</t>
  </si>
  <si>
    <t>VT2751</t>
  </si>
  <si>
    <t>VT2752</t>
  </si>
  <si>
    <t>VT6100</t>
  </si>
  <si>
    <t>XX2134</t>
  </si>
  <si>
    <t>XX7000</t>
  </si>
  <si>
    <t>VR4419</t>
  </si>
  <si>
    <t>KL1691</t>
  </si>
  <si>
    <t>KL1690</t>
  </si>
  <si>
    <t>VX1101</t>
  </si>
  <si>
    <t>FW0630</t>
  </si>
  <si>
    <t>RE2200</t>
  </si>
  <si>
    <t>RE2250</t>
  </si>
  <si>
    <t>RE3040</t>
  </si>
  <si>
    <t>RE2290</t>
  </si>
  <si>
    <t>RE2251</t>
  </si>
  <si>
    <t>RE2264</t>
  </si>
  <si>
    <t>RE2263</t>
  </si>
  <si>
    <t>RE2248</t>
  </si>
  <si>
    <t>RE2262</t>
  </si>
  <si>
    <t>RE2261</t>
  </si>
  <si>
    <t>RE1012</t>
  </si>
  <si>
    <t>RE2273</t>
  </si>
  <si>
    <t>RE2249</t>
  </si>
  <si>
    <t>RE2271</t>
  </si>
  <si>
    <t>RE2272</t>
  </si>
  <si>
    <t>RE4850</t>
  </si>
  <si>
    <t>RE4820</t>
  </si>
  <si>
    <t>RE2254</t>
  </si>
  <si>
    <t>RE1013</t>
  </si>
  <si>
    <t>RE2241</t>
  </si>
  <si>
    <t>RE3021</t>
  </si>
  <si>
    <t>RE1825</t>
  </si>
  <si>
    <t>RE2435</t>
  </si>
  <si>
    <t>RE1010</t>
  </si>
  <si>
    <t>RE1780</t>
  </si>
  <si>
    <t>RE2410</t>
  </si>
  <si>
    <t>RE3048</t>
  </si>
  <si>
    <t>RE2440</t>
  </si>
  <si>
    <t>RE1011</t>
  </si>
  <si>
    <t>RE2445</t>
  </si>
  <si>
    <t>RE2420</t>
  </si>
  <si>
    <t>RE3042</t>
  </si>
  <si>
    <t>RE3045</t>
  </si>
  <si>
    <t>RE3000</t>
  </si>
  <si>
    <t>RE2425</t>
  </si>
  <si>
    <t>1008775</t>
  </si>
  <si>
    <t>1008770</t>
  </si>
  <si>
    <t>RE1008</t>
  </si>
  <si>
    <t>RE2430</t>
  </si>
  <si>
    <t>RE2150</t>
  </si>
  <si>
    <t>RE4700</t>
  </si>
  <si>
    <t>HA0145</t>
  </si>
  <si>
    <t>HA0115</t>
  </si>
  <si>
    <t>EA8652</t>
  </si>
  <si>
    <t>EA8654</t>
  </si>
  <si>
    <t>EA8656</t>
  </si>
  <si>
    <t>VB3723</t>
  </si>
  <si>
    <t>VS6780</t>
  </si>
  <si>
    <t>KS3170</t>
  </si>
  <si>
    <t>KS3171</t>
  </si>
  <si>
    <t>KS3172</t>
  </si>
  <si>
    <t>FW0201</t>
  </si>
  <si>
    <t>FW0638</t>
  </si>
  <si>
    <t>FW0639</t>
  </si>
  <si>
    <t>FW0655</t>
  </si>
  <si>
    <t>FW0200</t>
  </si>
  <si>
    <t>EM1917</t>
  </si>
  <si>
    <t>LD0004</t>
  </si>
  <si>
    <t>LD5003</t>
  </si>
  <si>
    <t>LD5005</t>
  </si>
  <si>
    <t>LD5006</t>
  </si>
  <si>
    <t>LD5002</t>
  </si>
  <si>
    <t>LD5010</t>
  </si>
  <si>
    <t>LD0025</t>
  </si>
  <si>
    <t>LD0035</t>
  </si>
  <si>
    <t>LD0040</t>
  </si>
  <si>
    <t>LD0045</t>
  </si>
  <si>
    <t>LD0020</t>
  </si>
  <si>
    <t>LD0010</t>
  </si>
  <si>
    <t>LD6010</t>
  </si>
  <si>
    <t>1008030</t>
  </si>
  <si>
    <t>LD6001</t>
  </si>
  <si>
    <t>LD0002</t>
  </si>
  <si>
    <t>LD0003</t>
  </si>
  <si>
    <t>LD4005</t>
  </si>
  <si>
    <t>LD0001</t>
  </si>
  <si>
    <t>FW0409</t>
  </si>
  <si>
    <t>WD4001</t>
  </si>
  <si>
    <t>WD0828</t>
  </si>
  <si>
    <t>WD0928</t>
  </si>
  <si>
    <t>WD1103</t>
  </si>
  <si>
    <t>WD0705</t>
  </si>
  <si>
    <t>WD0805</t>
  </si>
  <si>
    <t>WD0706</t>
  </si>
  <si>
    <t>WD0707</t>
  </si>
  <si>
    <t>WD0708</t>
  </si>
  <si>
    <t>WD0710</t>
  </si>
  <si>
    <t>WD0905</t>
  </si>
  <si>
    <t>WD0715</t>
  </si>
  <si>
    <t>WD0808</t>
  </si>
  <si>
    <t>WD0711</t>
  </si>
  <si>
    <t>WD0811</t>
  </si>
  <si>
    <t>WD1221</t>
  </si>
  <si>
    <t>WD0812</t>
  </si>
  <si>
    <t>WD1027</t>
  </si>
  <si>
    <t>WD1126</t>
  </si>
  <si>
    <t>WD1113</t>
  </si>
  <si>
    <t>WD0901</t>
  </si>
  <si>
    <t>WD0902</t>
  </si>
  <si>
    <t>WD0704</t>
  </si>
  <si>
    <t>WD0807</t>
  </si>
  <si>
    <t>WD0806</t>
  </si>
  <si>
    <t>WD0903</t>
  </si>
  <si>
    <t>WD0718</t>
  </si>
  <si>
    <t>WD0810</t>
  </si>
  <si>
    <t>WD0817</t>
  </si>
  <si>
    <t>WD0907</t>
  </si>
  <si>
    <t>WD0719</t>
  </si>
  <si>
    <t>WD0814</t>
  </si>
  <si>
    <t>WD0906</t>
  </si>
  <si>
    <t>WD0815</t>
  </si>
  <si>
    <t>WD0713</t>
  </si>
  <si>
    <t>WD0904</t>
  </si>
  <si>
    <t>WD0818</t>
  </si>
  <si>
    <t>WD0712</t>
  </si>
  <si>
    <t>WD0720</t>
  </si>
  <si>
    <t>WD0908</t>
  </si>
  <si>
    <t>WD0910</t>
  </si>
  <si>
    <t>WD0819</t>
  </si>
  <si>
    <t>WD0816</t>
  </si>
  <si>
    <t>WD0723</t>
  </si>
  <si>
    <t>WD0915</t>
  </si>
  <si>
    <t>WD0821</t>
  </si>
  <si>
    <t>WD0813</t>
  </si>
  <si>
    <t>WD0820</t>
  </si>
  <si>
    <t>WD0724</t>
  </si>
  <si>
    <t>WD0918</t>
  </si>
  <si>
    <t>WD0822</t>
  </si>
  <si>
    <t>WD0909</t>
  </si>
  <si>
    <t>WD0911</t>
  </si>
  <si>
    <t>WD0823</t>
  </si>
  <si>
    <t>WD0824</t>
  </si>
  <si>
    <t>WD0913</t>
  </si>
  <si>
    <t>WD0912</t>
  </si>
  <si>
    <t>WD1012</t>
  </si>
  <si>
    <t>WD1014</t>
  </si>
  <si>
    <t>WD1104</t>
  </si>
  <si>
    <t>WD1106</t>
  </si>
  <si>
    <t>WD1205</t>
  </si>
  <si>
    <t>WD1010</t>
  </si>
  <si>
    <t>WD1015</t>
  </si>
  <si>
    <t>WD1011</t>
  </si>
  <si>
    <t>WD1108</t>
  </si>
  <si>
    <t>WD1203</t>
  </si>
  <si>
    <t>WD1110</t>
  </si>
  <si>
    <t>WD1111</t>
  </si>
  <si>
    <t>WD1204</t>
  </si>
  <si>
    <t>WD1018</t>
  </si>
  <si>
    <t>WD1109</t>
  </si>
  <si>
    <t>WD1114</t>
  </si>
  <si>
    <t>WD1208</t>
  </si>
  <si>
    <t>WD1115</t>
  </si>
  <si>
    <t>WD1019</t>
  </si>
  <si>
    <t>WD1020</t>
  </si>
  <si>
    <t>WD1118</t>
  </si>
  <si>
    <t>WD1209</t>
  </si>
  <si>
    <t>WD1211</t>
  </si>
  <si>
    <t>WD1215</t>
  </si>
  <si>
    <t>WD1021</t>
  </si>
  <si>
    <t>WD1119</t>
  </si>
  <si>
    <t>WD1218</t>
  </si>
  <si>
    <t>WD1116</t>
  </si>
  <si>
    <t>WD1216</t>
  </si>
  <si>
    <t>WD1213</t>
  </si>
  <si>
    <t>WD1219</t>
  </si>
  <si>
    <t>WD1023</t>
  </si>
  <si>
    <t>WD1120</t>
  </si>
  <si>
    <t>WD1024</t>
  </si>
  <si>
    <t>WD1025</t>
  </si>
  <si>
    <t>WD1124</t>
  </si>
  <si>
    <t>WD1220</t>
  </si>
  <si>
    <t>WD1222</t>
  </si>
  <si>
    <t>WD1123</t>
  </si>
  <si>
    <t>WD1026</t>
  </si>
  <si>
    <t>WD1125</t>
  </si>
  <si>
    <t>WD1223</t>
  </si>
  <si>
    <t>WD1224</t>
  </si>
  <si>
    <t>WD1028</t>
  </si>
  <si>
    <t>WD1225</t>
  </si>
  <si>
    <t>WD1127</t>
  </si>
  <si>
    <t>WD1128</t>
  </si>
  <si>
    <t>WD1226</t>
  </si>
  <si>
    <t>WD1227</t>
  </si>
  <si>
    <t>WD1228</t>
  </si>
  <si>
    <t>VX7303</t>
  </si>
  <si>
    <t>VX7304</t>
  </si>
  <si>
    <t>VX7305</t>
  </si>
  <si>
    <t>WD3147</t>
  </si>
  <si>
    <t>WD3173</t>
  </si>
  <si>
    <t>WD3175</t>
  </si>
  <si>
    <t>WD3177</t>
  </si>
  <si>
    <t>WD3203</t>
  </si>
  <si>
    <t>WD3205</t>
  </si>
  <si>
    <t>WD3207</t>
  </si>
  <si>
    <t>WD3235</t>
  </si>
  <si>
    <t>WD3237</t>
  </si>
  <si>
    <t>WD3295</t>
  </si>
  <si>
    <t>WD3297</t>
  </si>
  <si>
    <t>WD3355</t>
  </si>
  <si>
    <t>WD3357</t>
  </si>
  <si>
    <t>WD3473</t>
  </si>
  <si>
    <t>WD3475</t>
  </si>
  <si>
    <t>WD3477</t>
  </si>
  <si>
    <t>WD3533</t>
  </si>
  <si>
    <t>WD3601</t>
  </si>
  <si>
    <t>WD3353</t>
  </si>
  <si>
    <t>WD3239</t>
  </si>
  <si>
    <t>WD3111</t>
  </si>
  <si>
    <t>WD3141</t>
  </si>
  <si>
    <t>WD3113</t>
  </si>
  <si>
    <t>WD3143</t>
  </si>
  <si>
    <t>WD3201</t>
  </si>
  <si>
    <t>WD3171</t>
  </si>
  <si>
    <t>WD3231</t>
  </si>
  <si>
    <t>WD3145</t>
  </si>
  <si>
    <t>WD3233</t>
  </si>
  <si>
    <t>WD3115</t>
  </si>
  <si>
    <t>WD3299</t>
  </si>
  <si>
    <t>WD3351</t>
  </si>
  <si>
    <t>WD3291</t>
  </si>
  <si>
    <t>WD3471</t>
  </si>
  <si>
    <t>WD3293</t>
  </si>
  <si>
    <t>WD3411</t>
  </si>
  <si>
    <t>RA8759</t>
  </si>
  <si>
    <t>RA8762</t>
  </si>
  <si>
    <t>WD3031</t>
  </si>
  <si>
    <t>WD3051</t>
  </si>
  <si>
    <t>WD1400</t>
  </si>
  <si>
    <t>WD4000</t>
  </si>
  <si>
    <t>DZ0018</t>
  </si>
  <si>
    <t>DZ0015</t>
  </si>
  <si>
    <t>DZ0016</t>
  </si>
  <si>
    <t>LT3201</t>
  </si>
  <si>
    <t>LT3693</t>
  </si>
  <si>
    <t>LT3691</t>
  </si>
  <si>
    <t>LT3689</t>
  </si>
  <si>
    <t>LT7007</t>
  </si>
  <si>
    <t>LT3694</t>
  </si>
  <si>
    <t>LT8493</t>
  </si>
  <si>
    <t>LT8495</t>
  </si>
  <si>
    <t>LT8496</t>
  </si>
  <si>
    <t>LT8497</t>
  </si>
  <si>
    <t>LT8498</t>
  </si>
  <si>
    <t>LT8492</t>
  </si>
  <si>
    <t>LS4201</t>
  </si>
  <si>
    <t>LT3686</t>
  </si>
  <si>
    <t>LT1771</t>
  </si>
  <si>
    <t>LT3037</t>
  </si>
  <si>
    <t>LT3038</t>
  </si>
  <si>
    <t>LT1405</t>
  </si>
  <si>
    <t>LR4646</t>
  </si>
  <si>
    <t>LT3679</t>
  </si>
  <si>
    <t>LT3695</t>
  </si>
  <si>
    <t>LU5077</t>
  </si>
  <si>
    <t>LT1653</t>
  </si>
  <si>
    <t>LU4015</t>
  </si>
  <si>
    <t>LR6421</t>
  </si>
  <si>
    <t>LR5320</t>
  </si>
  <si>
    <t>LR5325</t>
  </si>
  <si>
    <t>LT4062</t>
  </si>
  <si>
    <t>LR8762</t>
  </si>
  <si>
    <t>LT1414</t>
  </si>
  <si>
    <t>LT1415</t>
  </si>
  <si>
    <t>LT7014</t>
  </si>
  <si>
    <t>LT1426</t>
  </si>
  <si>
    <t>LR3567</t>
  </si>
  <si>
    <t>LT7171</t>
  </si>
  <si>
    <t>LT3861</t>
  </si>
  <si>
    <t>LU3473</t>
  </si>
  <si>
    <t>LT8505</t>
  </si>
  <si>
    <t>LT8500</t>
  </si>
  <si>
    <t>LT8501</t>
  </si>
  <si>
    <t>LT7308</t>
  </si>
  <si>
    <t>LU1001</t>
  </si>
  <si>
    <t>LR8763</t>
  </si>
  <si>
    <t>LU3602</t>
  </si>
  <si>
    <t>LT8612</t>
  </si>
  <si>
    <t>LT8481</t>
  </si>
  <si>
    <t>LR0985</t>
  </si>
  <si>
    <t>LT7184</t>
  </si>
  <si>
    <t>LT8414</t>
  </si>
  <si>
    <t>LT7305</t>
  </si>
  <si>
    <t>LT7325</t>
  </si>
  <si>
    <t>LR1191</t>
  </si>
  <si>
    <t>VG5784</t>
  </si>
  <si>
    <t>LT7118</t>
  </si>
  <si>
    <t>LT1425</t>
  </si>
  <si>
    <t>LR1502</t>
  </si>
  <si>
    <t>LT7166</t>
  </si>
  <si>
    <t>LT8499</t>
  </si>
  <si>
    <t>LT1659</t>
  </si>
  <si>
    <t>LT7181</t>
  </si>
  <si>
    <t>LT7188</t>
  </si>
  <si>
    <t>LT7189</t>
  </si>
  <si>
    <t>LT7180</t>
  </si>
  <si>
    <t>LT7187</t>
  </si>
  <si>
    <t>LT8415</t>
  </si>
  <si>
    <t>LU3604</t>
  </si>
  <si>
    <t>LU3603</t>
  </si>
  <si>
    <t>LT8482</t>
  </si>
  <si>
    <t>LS1139</t>
  </si>
  <si>
    <t>LR0102</t>
  </si>
  <si>
    <t>LT8311</t>
  </si>
  <si>
    <t>LT8400</t>
  </si>
  <si>
    <t>LT7186</t>
  </si>
  <si>
    <t>LR3846</t>
  </si>
  <si>
    <t>LR0894</t>
  </si>
  <si>
    <t>LR0896</t>
  </si>
  <si>
    <t>LR0892</t>
  </si>
  <si>
    <t>LR4782</t>
  </si>
  <si>
    <t>LR0532</t>
  </si>
  <si>
    <t>LR0333</t>
  </si>
  <si>
    <t>LR0336</t>
  </si>
  <si>
    <t>LR0341</t>
  </si>
  <si>
    <t>LR0348</t>
  </si>
  <si>
    <t>LR0340</t>
  </si>
  <si>
    <t>LR0339</t>
  </si>
  <si>
    <t>ET5391</t>
  </si>
  <si>
    <t>LR0320</t>
  </si>
  <si>
    <t>LR8001</t>
  </si>
  <si>
    <t>LR8003</t>
  </si>
  <si>
    <t>LR8351</t>
  </si>
  <si>
    <t>LR8353</t>
  </si>
  <si>
    <t>LR7652</t>
  </si>
  <si>
    <t>LR7941</t>
  </si>
  <si>
    <t>LR7946</t>
  </si>
  <si>
    <t>LR7947</t>
  </si>
  <si>
    <t>LR7948</t>
  </si>
  <si>
    <t>LR7950</t>
  </si>
  <si>
    <t>LR7943</t>
  </si>
  <si>
    <t>LR7944</t>
  </si>
  <si>
    <t>LR7651</t>
  </si>
  <si>
    <t>LR9111</t>
  </si>
  <si>
    <t>LS4202</t>
  </si>
  <si>
    <t>LR3929</t>
  </si>
  <si>
    <t>LR3825</t>
  </si>
  <si>
    <t>LT3640</t>
  </si>
  <si>
    <t>LT3699</t>
  </si>
  <si>
    <t>LR3813</t>
  </si>
  <si>
    <t>LR3814</t>
  </si>
  <si>
    <t>LT9254</t>
  </si>
  <si>
    <t>LR1785</t>
  </si>
  <si>
    <t>LR1786</t>
  </si>
  <si>
    <t>LR1783</t>
  </si>
  <si>
    <t>LT3726</t>
  </si>
  <si>
    <t>LR1787</t>
  </si>
  <si>
    <t>LR1741</t>
  </si>
  <si>
    <t>LR1740</t>
  </si>
  <si>
    <t>LR3193</t>
  </si>
  <si>
    <t>LR0844</t>
  </si>
  <si>
    <t>LR3175</t>
  </si>
  <si>
    <t>LR3177</t>
  </si>
  <si>
    <t>LR3174</t>
  </si>
  <si>
    <t>LR2502</t>
  </si>
  <si>
    <t>LR2503</t>
  </si>
  <si>
    <t>LR2504</t>
  </si>
  <si>
    <t>LR3165</t>
  </si>
  <si>
    <t>LR3167</t>
  </si>
  <si>
    <t>LR3168</t>
  </si>
  <si>
    <t>LR3169</t>
  </si>
  <si>
    <t>LR2508</t>
  </si>
  <si>
    <t>LR2509</t>
  </si>
  <si>
    <t>LR3166</t>
  </si>
  <si>
    <t>LR2501</t>
  </si>
  <si>
    <t>LR2510</t>
  </si>
  <si>
    <t>LR0783</t>
  </si>
  <si>
    <t>LR0784</t>
  </si>
  <si>
    <t>LR0788</t>
  </si>
  <si>
    <t>LR0789</t>
  </si>
  <si>
    <t>LR0785</t>
  </si>
  <si>
    <t>LR0786</t>
  </si>
  <si>
    <t>LR2507</t>
  </si>
  <si>
    <t>LR3180</t>
  </si>
  <si>
    <t>LR3182</t>
  </si>
  <si>
    <t>LR2511</t>
  </si>
  <si>
    <t>LR2512</t>
  </si>
  <si>
    <t>LR2513</t>
  </si>
  <si>
    <t>LR2514</t>
  </si>
  <si>
    <t>LR2516</t>
  </si>
  <si>
    <t>LR3178</t>
  </si>
  <si>
    <t>LR3179</t>
  </si>
  <si>
    <t>LR3196</t>
  </si>
  <si>
    <t>LR3176</t>
  </si>
  <si>
    <t>LR3170</t>
  </si>
  <si>
    <t>1010364</t>
  </si>
  <si>
    <t>LR3221</t>
  </si>
  <si>
    <t>LR3218</t>
  </si>
  <si>
    <t>LR3173</t>
  </si>
  <si>
    <t>LR3219</t>
  </si>
  <si>
    <t>LR1373</t>
  </si>
  <si>
    <t>LT3727</t>
  </si>
  <si>
    <t>LR1371</t>
  </si>
  <si>
    <t>LR0222</t>
  </si>
  <si>
    <t>LR0223</t>
  </si>
  <si>
    <t>LR4643</t>
  </si>
  <si>
    <t>LR4644</t>
  </si>
  <si>
    <t>LR1155</t>
  </si>
  <si>
    <t>YR1600</t>
  </si>
  <si>
    <t>LT3700</t>
  </si>
  <si>
    <t>LR3877</t>
  </si>
  <si>
    <t>LR0221</t>
  </si>
  <si>
    <t>LR7910</t>
  </si>
  <si>
    <t>LR7915</t>
  </si>
  <si>
    <t>LR7916</t>
  </si>
  <si>
    <t>LR7911</t>
  </si>
  <si>
    <t>LR7914</t>
  </si>
  <si>
    <t>LR7570</t>
  </si>
  <si>
    <t>LR7571</t>
  </si>
  <si>
    <t>LR7572</t>
  </si>
  <si>
    <t>LR7574</t>
  </si>
  <si>
    <t>LT7802</t>
  </si>
  <si>
    <t>LT7801</t>
  </si>
  <si>
    <t>LT7808</t>
  </si>
  <si>
    <t>LT7501</t>
  </si>
  <si>
    <t>LR7919</t>
  </si>
  <si>
    <t>LT7806</t>
  </si>
  <si>
    <t>LT7809</t>
  </si>
  <si>
    <t>LT7807</t>
  </si>
  <si>
    <t>LR8187</t>
  </si>
  <si>
    <t>LR8188</t>
  </si>
  <si>
    <t>LR8180</t>
  </si>
  <si>
    <t>LR8181</t>
  </si>
  <si>
    <t>LR8185</t>
  </si>
  <si>
    <t>LR8217</t>
  </si>
  <si>
    <t>LR8126</t>
  </si>
  <si>
    <t>LR8125</t>
  </si>
  <si>
    <t>LR8120</t>
  </si>
  <si>
    <t>LR8124</t>
  </si>
  <si>
    <t>LR8121</t>
  </si>
  <si>
    <t>LR8122</t>
  </si>
  <si>
    <t>LT8203</t>
  </si>
  <si>
    <t>LT8201</t>
  </si>
  <si>
    <t>LT8202</t>
  </si>
  <si>
    <t>LR5650</t>
  </si>
  <si>
    <t>LR6064</t>
  </si>
  <si>
    <t>LR6061</t>
  </si>
  <si>
    <t>LR0142</t>
  </si>
  <si>
    <t>LT0063</t>
  </si>
  <si>
    <t>LT0064</t>
  </si>
  <si>
    <t>LR0140</t>
  </si>
  <si>
    <t>LT0631</t>
  </si>
  <si>
    <t>LR7511</t>
  </si>
  <si>
    <t>LR8111</t>
  </si>
  <si>
    <t>LT7505</t>
  </si>
  <si>
    <t>LT7152</t>
  </si>
  <si>
    <t>LT7101</t>
  </si>
  <si>
    <t>LT7506</t>
  </si>
  <si>
    <t>LT1652</t>
  </si>
  <si>
    <t>LR5719</t>
  </si>
  <si>
    <t>LR5720</t>
  </si>
  <si>
    <t>LR6122</t>
  </si>
  <si>
    <t>LR6126</t>
  </si>
  <si>
    <t>LR5712</t>
  </si>
  <si>
    <t>LR5713</t>
  </si>
  <si>
    <t>LR6128</t>
  </si>
  <si>
    <t>LR3833</t>
  </si>
  <si>
    <t>LR3865</t>
  </si>
  <si>
    <t>LR3213</t>
  </si>
  <si>
    <t>LR3214</t>
  </si>
  <si>
    <t>LR3189</t>
  </si>
  <si>
    <t>LR3871</t>
  </si>
  <si>
    <t>LR3851</t>
  </si>
  <si>
    <t>LR5814</t>
  </si>
  <si>
    <t>LR1159</t>
  </si>
  <si>
    <t>LR1160</t>
  </si>
  <si>
    <t>LR1163</t>
  </si>
  <si>
    <t>LR1165</t>
  </si>
  <si>
    <t>LT1201</t>
  </si>
  <si>
    <t>LT1202</t>
  </si>
  <si>
    <t>LT3684</t>
  </si>
  <si>
    <t>LR0343</t>
  </si>
  <si>
    <t>1010762</t>
  </si>
  <si>
    <t>LR9294</t>
  </si>
  <si>
    <t>LR3821</t>
  </si>
  <si>
    <t>LR3824</t>
  </si>
  <si>
    <t>LR3826</t>
  </si>
  <si>
    <t>LR3890</t>
  </si>
  <si>
    <t>LR3815</t>
  </si>
  <si>
    <t>LR3817</t>
  </si>
  <si>
    <t>LR3892</t>
  </si>
  <si>
    <t>LR3897</t>
  </si>
  <si>
    <t>LR0521</t>
  </si>
  <si>
    <t>LR0897</t>
  </si>
  <si>
    <t>LR3840</t>
  </si>
  <si>
    <t>LR0329</t>
  </si>
  <si>
    <t>LR9290</t>
  </si>
  <si>
    <t>LR0335</t>
  </si>
  <si>
    <t>LR3837</t>
  </si>
  <si>
    <t>LR3842</t>
  </si>
  <si>
    <t>LR3844</t>
  </si>
  <si>
    <t>LR3854</t>
  </si>
  <si>
    <t>LR3856</t>
  </si>
  <si>
    <t>LR3870</t>
  </si>
  <si>
    <t>LR3872</t>
  </si>
  <si>
    <t>LR3885</t>
  </si>
  <si>
    <t>LR3878</t>
  </si>
  <si>
    <t>LR3886</t>
  </si>
  <si>
    <t>LR0322</t>
  </si>
  <si>
    <t>LR0527</t>
  </si>
  <si>
    <t>LR3841</t>
  </si>
  <si>
    <t>LR3852</t>
  </si>
  <si>
    <t>LR3880</t>
  </si>
  <si>
    <t>LR3888</t>
  </si>
  <si>
    <t>LR0332</t>
  </si>
  <si>
    <t>LR0525</t>
  </si>
  <si>
    <t>LR3876</t>
  </si>
  <si>
    <t>LR0526</t>
  </si>
  <si>
    <t>LR0528</t>
  </si>
  <si>
    <t>LR3860</t>
  </si>
  <si>
    <t>LR3868</t>
  </si>
  <si>
    <t>LR3861</t>
  </si>
  <si>
    <t>LR7370</t>
  </si>
  <si>
    <t>LR7371</t>
  </si>
  <si>
    <t>LR3864</t>
  </si>
  <si>
    <t>LR3893</t>
  </si>
  <si>
    <t>LT3701</t>
  </si>
  <si>
    <t>LT0851</t>
  </si>
  <si>
    <t>LT0852</t>
  </si>
  <si>
    <t>LR5521</t>
  </si>
  <si>
    <t>LR5523</t>
  </si>
  <si>
    <t>LR5522</t>
  </si>
  <si>
    <t>LR5520</t>
  </si>
  <si>
    <t>LR3055</t>
  </si>
  <si>
    <t>LS2780</t>
  </si>
  <si>
    <t>LR9220</t>
  </si>
  <si>
    <t>LR9221</t>
  </si>
  <si>
    <t>LR0411</t>
  </si>
  <si>
    <t>LR0416</t>
  </si>
  <si>
    <t>LR0476</t>
  </si>
  <si>
    <t>LR3564</t>
  </si>
  <si>
    <t>LR9225</t>
  </si>
  <si>
    <t>LS1827</t>
  </si>
  <si>
    <t>LR3100</t>
  </si>
  <si>
    <t>LR3107</t>
  </si>
  <si>
    <t>LR3108</t>
  </si>
  <si>
    <t>LR3110</t>
  </si>
  <si>
    <t>LR3113</t>
  </si>
  <si>
    <t>LR3118</t>
  </si>
  <si>
    <t>LR3120</t>
  </si>
  <si>
    <t>LR3115</t>
  </si>
  <si>
    <t>LR3103</t>
  </si>
  <si>
    <t>LS2810</t>
  </si>
  <si>
    <t>LS1870</t>
  </si>
  <si>
    <t>LS1874</t>
  </si>
  <si>
    <t>LS1817</t>
  </si>
  <si>
    <t>LS1819</t>
  </si>
  <si>
    <t>LS1811</t>
  </si>
  <si>
    <t>LS1813</t>
  </si>
  <si>
    <t>LS1812</t>
  </si>
  <si>
    <t>1007892</t>
  </si>
  <si>
    <t>1008734</t>
  </si>
  <si>
    <t>LT3651</t>
  </si>
  <si>
    <t>LT3654</t>
  </si>
  <si>
    <t>LT3658</t>
  </si>
  <si>
    <t>LU2201</t>
  </si>
  <si>
    <t>LR3910</t>
  </si>
  <si>
    <t>LS2180</t>
  </si>
  <si>
    <t>LR0410</t>
  </si>
  <si>
    <t>LR3556</t>
  </si>
  <si>
    <t>LR1323</t>
  </si>
  <si>
    <t>LT1353</t>
  </si>
  <si>
    <t>LT1354</t>
  </si>
  <si>
    <t>LR7750</t>
  </si>
  <si>
    <t>LR3411</t>
  </si>
  <si>
    <t>LR3412</t>
  </si>
  <si>
    <t>LR3415</t>
  </si>
  <si>
    <t>LR3416</t>
  </si>
  <si>
    <t>LR3417</t>
  </si>
  <si>
    <t>LR3420</t>
  </si>
  <si>
    <t>LR3449</t>
  </si>
  <si>
    <t>LR3451</t>
  </si>
  <si>
    <t>LR3473</t>
  </si>
  <si>
    <t>LR0371</t>
  </si>
  <si>
    <t>LR3419</t>
  </si>
  <si>
    <t>LR3421</t>
  </si>
  <si>
    <t>LR3424</t>
  </si>
  <si>
    <t>LR3462</t>
  </si>
  <si>
    <t>LR3422</t>
  </si>
  <si>
    <t>LR3423</t>
  </si>
  <si>
    <t>LR3426</t>
  </si>
  <si>
    <t>LR3427</t>
  </si>
  <si>
    <t>LR3428</t>
  </si>
  <si>
    <t>LR3429</t>
  </si>
  <si>
    <t>LR3469</t>
  </si>
  <si>
    <t>LR3471</t>
  </si>
  <si>
    <t>LR3448</t>
  </si>
  <si>
    <t>LR3450</t>
  </si>
  <si>
    <t>LT1661</t>
  </si>
  <si>
    <t>LR7354</t>
  </si>
  <si>
    <t>LR7355</t>
  </si>
  <si>
    <t>LR3433</t>
  </si>
  <si>
    <t>LR3436</t>
  </si>
  <si>
    <t>LR3430</t>
  </si>
  <si>
    <t>LR3431</t>
  </si>
  <si>
    <t>LR3435</t>
  </si>
  <si>
    <t>LR3467</t>
  </si>
  <si>
    <t>LT7302</t>
  </si>
  <si>
    <t>LR7351</t>
  </si>
  <si>
    <t>LR7350</t>
  </si>
  <si>
    <t>LT7301</t>
  </si>
  <si>
    <t>LR0875</t>
  </si>
  <si>
    <t>LR0877</t>
  </si>
  <si>
    <t>LU5073</t>
  </si>
  <si>
    <t>LR3566</t>
  </si>
  <si>
    <t>LR3828</t>
  </si>
  <si>
    <t>LR3829</t>
  </si>
  <si>
    <t>LR4260</t>
  </si>
  <si>
    <t>LR3571</t>
  </si>
  <si>
    <t>LU1501</t>
  </si>
  <si>
    <t>LS4211</t>
  </si>
  <si>
    <t>LR0876</t>
  </si>
  <si>
    <t>LR0878</t>
  </si>
  <si>
    <t>LS4161</t>
  </si>
  <si>
    <t>LR1610</t>
  </si>
  <si>
    <t>LR8350</t>
  </si>
  <si>
    <t>LR9252</t>
  </si>
  <si>
    <t>LR9251</t>
  </si>
  <si>
    <t>LR9250</t>
  </si>
  <si>
    <t>LT9250</t>
  </si>
  <si>
    <t>LR9254</t>
  </si>
  <si>
    <t>LT9252</t>
  </si>
  <si>
    <t>LT9251</t>
  </si>
  <si>
    <t>LR7671</t>
  </si>
  <si>
    <t>LS9129</t>
  </si>
  <si>
    <t>LR8510</t>
  </si>
  <si>
    <t>LT8510</t>
  </si>
  <si>
    <t>LR7710</t>
  </si>
  <si>
    <t>LR7716</t>
  </si>
  <si>
    <t>LR7717</t>
  </si>
  <si>
    <t>LR7725</t>
  </si>
  <si>
    <t>LR7251</t>
  </si>
  <si>
    <t>LR7252</t>
  </si>
  <si>
    <t>LR7714</t>
  </si>
  <si>
    <t>LT7702</t>
  </si>
  <si>
    <t>LT7708</t>
  </si>
  <si>
    <t>LR7721</t>
  </si>
  <si>
    <t>LT7712</t>
  </si>
  <si>
    <t>LT7703</t>
  </si>
  <si>
    <t>LT7707</t>
  </si>
  <si>
    <t>LT7714</t>
  </si>
  <si>
    <t>LT7701</t>
  </si>
  <si>
    <t>LR8041</t>
  </si>
  <si>
    <t>LR8042</t>
  </si>
  <si>
    <t>LT8021</t>
  </si>
  <si>
    <t>LR6419</t>
  </si>
  <si>
    <t>LR6762</t>
  </si>
  <si>
    <t>LR6763</t>
  </si>
  <si>
    <t>LR6410</t>
  </si>
  <si>
    <t>LR6411</t>
  </si>
  <si>
    <t>LR6412</t>
  </si>
  <si>
    <t>LR6413</t>
  </si>
  <si>
    <t>LR6417</t>
  </si>
  <si>
    <t>LR6415</t>
  </si>
  <si>
    <t>LR6416</t>
  </si>
  <si>
    <t>LT6301</t>
  </si>
  <si>
    <t>LR6420</t>
  </si>
  <si>
    <t>LR6821</t>
  </si>
  <si>
    <t>LT5315</t>
  </si>
  <si>
    <t>LR5313</t>
  </si>
  <si>
    <t>LR5312</t>
  </si>
  <si>
    <t>LR5324</t>
  </si>
  <si>
    <t>LR5310</t>
  </si>
  <si>
    <t>LR5323</t>
  </si>
  <si>
    <t>LR5140</t>
  </si>
  <si>
    <t>LR5142</t>
  </si>
  <si>
    <t>LR5311</t>
  </si>
  <si>
    <t>LR5316</t>
  </si>
  <si>
    <t>LR5322</t>
  </si>
  <si>
    <t>LR5314</t>
  </si>
  <si>
    <t>LT5001</t>
  </si>
  <si>
    <t>LT5301</t>
  </si>
  <si>
    <t>LT5303</t>
  </si>
  <si>
    <t>LR5317</t>
  </si>
  <si>
    <t>LR5318</t>
  </si>
  <si>
    <t>LT5302</t>
  </si>
  <si>
    <t>LT5304</t>
  </si>
  <si>
    <t>LT5306</t>
  </si>
  <si>
    <t>LT5307</t>
  </si>
  <si>
    <t>LR9851</t>
  </si>
  <si>
    <t>LT9850</t>
  </si>
  <si>
    <t>LR9652</t>
  </si>
  <si>
    <t>LR3160</t>
  </si>
  <si>
    <t>LR3161</t>
  </si>
  <si>
    <t>LR5341</t>
  </si>
  <si>
    <t>LR5342</t>
  </si>
  <si>
    <t>LR1183</t>
  </si>
  <si>
    <t>LR1180</t>
  </si>
  <si>
    <t>LR1181</t>
  </si>
  <si>
    <t>LR1184</t>
  </si>
  <si>
    <t>LR1186</t>
  </si>
  <si>
    <t>LR4451</t>
  </si>
  <si>
    <t>LR1113</t>
  </si>
  <si>
    <t>LR1115</t>
  </si>
  <si>
    <t>LR1162</t>
  </si>
  <si>
    <t>LR1188</t>
  </si>
  <si>
    <t>LR1116</t>
  </si>
  <si>
    <t>LR6481</t>
  </si>
  <si>
    <t>LR0352</t>
  </si>
  <si>
    <t>LR0350</t>
  </si>
  <si>
    <t>LR0351</t>
  </si>
  <si>
    <t>LR0466</t>
  </si>
  <si>
    <t>LR0484</t>
  </si>
  <si>
    <t>LR0486</t>
  </si>
  <si>
    <t>LR4271</t>
  </si>
  <si>
    <t>LR3066</t>
  </si>
  <si>
    <t>LR3067</t>
  </si>
  <si>
    <t>LR3068</t>
  </si>
  <si>
    <t>LR3078</t>
  </si>
  <si>
    <t>LR3070</t>
  </si>
  <si>
    <t>LT7803</t>
  </si>
  <si>
    <t>LR1851</t>
  </si>
  <si>
    <t>LR1852</t>
  </si>
  <si>
    <t>LR0071</t>
  </si>
  <si>
    <t>LT0605</t>
  </si>
  <si>
    <t>LT1001</t>
  </si>
  <si>
    <t>LR0991</t>
  </si>
  <si>
    <t>LT8490</t>
  </si>
  <si>
    <t>LT8488</t>
  </si>
  <si>
    <t>LT8487</t>
  </si>
  <si>
    <t>LT0501</t>
  </si>
  <si>
    <t>LT8486</t>
  </si>
  <si>
    <t>LT8031</t>
  </si>
  <si>
    <t>LR0467</t>
  </si>
  <si>
    <t>LS2351</t>
  </si>
  <si>
    <t>LR4619</t>
  </si>
  <si>
    <t>LS2160</t>
  </si>
  <si>
    <t>LR0845</t>
  </si>
  <si>
    <t>LR3075</t>
  </si>
  <si>
    <t>LR3190</t>
  </si>
  <si>
    <t>LT3036</t>
  </si>
  <si>
    <t>LU3302</t>
  </si>
  <si>
    <t>LR8380</t>
  </si>
  <si>
    <t>LT1419</t>
  </si>
  <si>
    <t>LS1160</t>
  </si>
  <si>
    <t>LU0704</t>
  </si>
  <si>
    <t>LU0929</t>
  </si>
  <si>
    <t>LT8470</t>
  </si>
  <si>
    <t>LR0661</t>
  </si>
  <si>
    <t>LR3217</t>
  </si>
  <si>
    <t>LR3220</t>
  </si>
  <si>
    <t>LS4101</t>
  </si>
  <si>
    <t>LS2112</t>
  </si>
  <si>
    <t>LS2111</t>
  </si>
  <si>
    <t>LS2114</t>
  </si>
  <si>
    <t>LS2117</t>
  </si>
  <si>
    <t>LS2115</t>
  </si>
  <si>
    <t>LS2116</t>
  </si>
  <si>
    <t>LS2110</t>
  </si>
  <si>
    <t>LR3459</t>
  </si>
  <si>
    <t>LR3443</t>
  </si>
  <si>
    <t>LR3458</t>
  </si>
  <si>
    <t>LR3468</t>
  </si>
  <si>
    <t>LR3915</t>
  </si>
  <si>
    <t>LR3928</t>
  </si>
  <si>
    <t>LR3460</t>
  </si>
  <si>
    <t>LR3441</t>
  </si>
  <si>
    <t>LR3447</t>
  </si>
  <si>
    <t>LR3465</t>
  </si>
  <si>
    <t>LR3444</t>
  </si>
  <si>
    <t>LR3475</t>
  </si>
  <si>
    <t>LR4020</t>
  </si>
  <si>
    <t>FW0479</t>
  </si>
  <si>
    <t>LT1551</t>
  </si>
  <si>
    <t>LR7612</t>
  </si>
  <si>
    <t>LR7618</t>
  </si>
  <si>
    <t>LR7610</t>
  </si>
  <si>
    <t>LR7211</t>
  </si>
  <si>
    <t>LR3920</t>
  </si>
  <si>
    <t>LR3921</t>
  </si>
  <si>
    <t>LR3923</t>
  </si>
  <si>
    <t>LR3924</t>
  </si>
  <si>
    <t>LR7213</t>
  </si>
  <si>
    <t>LR7215</t>
  </si>
  <si>
    <t>LR7216</t>
  </si>
  <si>
    <t>LU3700</t>
  </si>
  <si>
    <t>LT2011</t>
  </si>
  <si>
    <t>LR0879</t>
  </si>
  <si>
    <t>LR8194</t>
  </si>
  <si>
    <t>LR8222</t>
  </si>
  <si>
    <t>LT3853</t>
  </si>
  <si>
    <t>LR3941</t>
  </si>
  <si>
    <t>LT3854</t>
  </si>
  <si>
    <t>LT3851</t>
  </si>
  <si>
    <t>LT3852</t>
  </si>
  <si>
    <t>LT3856</t>
  </si>
  <si>
    <t>LT0440</t>
  </si>
  <si>
    <t>LT3855</t>
  </si>
  <si>
    <t>LT3857</t>
  </si>
  <si>
    <t>LR8613</t>
  </si>
  <si>
    <t>LR8623</t>
  </si>
  <si>
    <t>LR8618</t>
  </si>
  <si>
    <t>LR8617</t>
  </si>
  <si>
    <t>LR8616</t>
  </si>
  <si>
    <t>LR8622</t>
  </si>
  <si>
    <t>LT8601</t>
  </si>
  <si>
    <t>LR8680</t>
  </si>
  <si>
    <t>LR4220</t>
  </si>
  <si>
    <t>LR4221</t>
  </si>
  <si>
    <t>LU5079</t>
  </si>
  <si>
    <t>LU5080</t>
  </si>
  <si>
    <t>1010959</t>
  </si>
  <si>
    <t>1008646</t>
  </si>
  <si>
    <t>LS1511</t>
  </si>
  <si>
    <t>LS1512</t>
  </si>
  <si>
    <t>LR5010</t>
  </si>
  <si>
    <t>LR5012</t>
  </si>
  <si>
    <t>LR5018</t>
  </si>
  <si>
    <t>LR5460</t>
  </si>
  <si>
    <t>LR5462</t>
  </si>
  <si>
    <t>LR5016</t>
  </si>
  <si>
    <t>LR5017</t>
  </si>
  <si>
    <t>LR5019</t>
  </si>
  <si>
    <t>LR5021</t>
  </si>
  <si>
    <t>LR5463</t>
  </si>
  <si>
    <t>LR5024</t>
  </si>
  <si>
    <t>LR0641</t>
  </si>
  <si>
    <t>LR5524</t>
  </si>
  <si>
    <t>LR5525</t>
  </si>
  <si>
    <t>LR5526</t>
  </si>
  <si>
    <t>LR5529</t>
  </si>
  <si>
    <t>LR5530</t>
  </si>
  <si>
    <t>LR5531</t>
  </si>
  <si>
    <t>LR5528</t>
  </si>
  <si>
    <t>LS1612</t>
  </si>
  <si>
    <t>LS1559</t>
  </si>
  <si>
    <t>LS1557</t>
  </si>
  <si>
    <t>LS1523</t>
  </si>
  <si>
    <t>LS1524</t>
  </si>
  <si>
    <t>LS1513</t>
  </si>
  <si>
    <t>LS1514</t>
  </si>
  <si>
    <t>LS1516</t>
  </si>
  <si>
    <t>LS1526</t>
  </si>
  <si>
    <t>LS1520</t>
  </si>
  <si>
    <t>LS1517</t>
  </si>
  <si>
    <t>LR9223</t>
  </si>
  <si>
    <t>LT7169</t>
  </si>
  <si>
    <t>LR4682</t>
  </si>
  <si>
    <t>LR1317</t>
  </si>
  <si>
    <t>LR1320</t>
  </si>
  <si>
    <t>LR1356</t>
  </si>
  <si>
    <t>LR1315</t>
  </si>
  <si>
    <t>LR1316</t>
  </si>
  <si>
    <t>LR1318</t>
  </si>
  <si>
    <t>LT8602</t>
  </si>
  <si>
    <t>LU3474</t>
  </si>
  <si>
    <t>LS3452</t>
  </si>
  <si>
    <t>LU3471</t>
  </si>
  <si>
    <t>LR4401</t>
  </si>
  <si>
    <t>1010225</t>
  </si>
  <si>
    <t>LR8530</t>
  </si>
  <si>
    <t>LR8532</t>
  </si>
  <si>
    <t>LR4113</t>
  </si>
  <si>
    <t>LR4110</t>
  </si>
  <si>
    <t>LR4111</t>
  </si>
  <si>
    <t>LR4115</t>
  </si>
  <si>
    <t>LR4120</t>
  </si>
  <si>
    <t>LR4121</t>
  </si>
  <si>
    <t>LR4123</t>
  </si>
  <si>
    <t>LR4124</t>
  </si>
  <si>
    <t>LR4114</t>
  </si>
  <si>
    <t>LR4112</t>
  </si>
  <si>
    <t>LR3818</t>
  </si>
  <si>
    <t>LR3891</t>
  </si>
  <si>
    <t>LR0334</t>
  </si>
  <si>
    <t>LU0943</t>
  </si>
  <si>
    <t>LU0918</t>
  </si>
  <si>
    <t>LU0938</t>
  </si>
  <si>
    <t>LR0391</t>
  </si>
  <si>
    <t>LT7300</t>
  </si>
  <si>
    <t>LT3678</t>
  </si>
  <si>
    <t>LT8301</t>
  </si>
  <si>
    <t>LT7715</t>
  </si>
  <si>
    <t>LT7713</t>
  </si>
  <si>
    <t>LT7717</t>
  </si>
  <si>
    <t>1007884</t>
  </si>
  <si>
    <t>1007890</t>
  </si>
  <si>
    <t>1008649</t>
  </si>
  <si>
    <t>LT7719</t>
  </si>
  <si>
    <t>LT7001</t>
  </si>
  <si>
    <t>LT7006</t>
  </si>
  <si>
    <t>LT7004</t>
  </si>
  <si>
    <t>LT7003</t>
  </si>
  <si>
    <t>LT7005</t>
  </si>
  <si>
    <t>LT1101</t>
  </si>
  <si>
    <t>1007898</t>
  </si>
  <si>
    <t>LT8024</t>
  </si>
  <si>
    <t>LT8022</t>
  </si>
  <si>
    <t>LT8023</t>
  </si>
  <si>
    <t>LT3685</t>
  </si>
  <si>
    <t>LU2306</t>
  </si>
  <si>
    <t>LU3601</t>
  </si>
  <si>
    <t>LT6901</t>
  </si>
  <si>
    <t>LT1660</t>
  </si>
  <si>
    <t>LT1555</t>
  </si>
  <si>
    <t>LT7113</t>
  </si>
  <si>
    <t>LT3730</t>
  </si>
  <si>
    <t>FW0264</t>
  </si>
  <si>
    <t>FW0263</t>
  </si>
  <si>
    <t>LU0814</t>
  </si>
  <si>
    <t>LT1383</t>
  </si>
  <si>
    <t>LT1385</t>
  </si>
  <si>
    <t>LR1461</t>
  </si>
  <si>
    <t>1010362</t>
  </si>
  <si>
    <t>LT3655</t>
  </si>
  <si>
    <t>LT3656</t>
  </si>
  <si>
    <t>LT3672</t>
  </si>
  <si>
    <t>LT7303</t>
  </si>
  <si>
    <t>LR0323</t>
  </si>
  <si>
    <t>LR0522</t>
  </si>
  <si>
    <t>LR0324</t>
  </si>
  <si>
    <t>LR3894</t>
  </si>
  <si>
    <t>LR3896</t>
  </si>
  <si>
    <t>LR3895</t>
  </si>
  <si>
    <t>LU1020</t>
  </si>
  <si>
    <t>LS1411</t>
  </si>
  <si>
    <t>LT2304</t>
  </si>
  <si>
    <t>LT2305</t>
  </si>
  <si>
    <t>LT2301</t>
  </si>
  <si>
    <t>LT2309</t>
  </si>
  <si>
    <t>LT2302</t>
  </si>
  <si>
    <t>LT2303</t>
  </si>
  <si>
    <t>LT2306</t>
  </si>
  <si>
    <t>LT3659</t>
  </si>
  <si>
    <t>LT3033</t>
  </si>
  <si>
    <t>LT3034</t>
  </si>
  <si>
    <t>LT3031</t>
  </si>
  <si>
    <t>LT3032</t>
  </si>
  <si>
    <t>LT0971</t>
  </si>
  <si>
    <t>LT0972</t>
  </si>
  <si>
    <t>1009397</t>
  </si>
  <si>
    <t>LT9692</t>
  </si>
  <si>
    <t>LR8161</t>
  </si>
  <si>
    <t>LR6332</t>
  </si>
  <si>
    <t>LR6333</t>
  </si>
  <si>
    <t>LR6334</t>
  </si>
  <si>
    <t>LR6329</t>
  </si>
  <si>
    <t>LR6330</t>
  </si>
  <si>
    <t>LR6331</t>
  </si>
  <si>
    <t>LR6335</t>
  </si>
  <si>
    <t>1010595</t>
  </si>
  <si>
    <t>LR6318</t>
  </si>
  <si>
    <t>LR6322</t>
  </si>
  <si>
    <t>LR6323</t>
  </si>
  <si>
    <t>LR6319</t>
  </si>
  <si>
    <t>LR6324</t>
  </si>
  <si>
    <t>LR9811</t>
  </si>
  <si>
    <t>LR9812</t>
  </si>
  <si>
    <t>LR9813</t>
  </si>
  <si>
    <t>LR9814</t>
  </si>
  <si>
    <t>LR9810</t>
  </si>
  <si>
    <t>LT2651</t>
  </si>
  <si>
    <t>LT3698</t>
  </si>
  <si>
    <t>LT8701</t>
  </si>
  <si>
    <t>LT1753</t>
  </si>
  <si>
    <t>LT0462</t>
  </si>
  <si>
    <t>LT0464</t>
  </si>
  <si>
    <t>LT0463</t>
  </si>
  <si>
    <t>LT0466</t>
  </si>
  <si>
    <t>LT0467</t>
  </si>
  <si>
    <t>LT0468</t>
  </si>
  <si>
    <t>LT0465</t>
  </si>
  <si>
    <t>LT4054</t>
  </si>
  <si>
    <t>LT4057</t>
  </si>
  <si>
    <t>LT4056</t>
  </si>
  <si>
    <t>LT4060</t>
  </si>
  <si>
    <t>LT4055</t>
  </si>
  <si>
    <t>LT4059</t>
  </si>
  <si>
    <t>LR0830</t>
  </si>
  <si>
    <t>LR0835</t>
  </si>
  <si>
    <t>LR6252</t>
  </si>
  <si>
    <t>LU5031</t>
  </si>
  <si>
    <t>LT7183</t>
  </si>
  <si>
    <t>LU1170</t>
  </si>
  <si>
    <t>LU1172</t>
  </si>
  <si>
    <t>LS1171</t>
  </si>
  <si>
    <t>LT8615</t>
  </si>
  <si>
    <t>LT8616</t>
  </si>
  <si>
    <t>LR4012</t>
  </si>
  <si>
    <t>LR4010</t>
  </si>
  <si>
    <t>LR4013</t>
  </si>
  <si>
    <t>LR4017</t>
  </si>
  <si>
    <t>LR3060</t>
  </si>
  <si>
    <t>LR3062</t>
  </si>
  <si>
    <t>LR3063</t>
  </si>
  <si>
    <t>LR3064</t>
  </si>
  <si>
    <t>LR3061</t>
  </si>
  <si>
    <t>LR5221</t>
  </si>
  <si>
    <t>LR8817</t>
  </si>
  <si>
    <t>LR8818</t>
  </si>
  <si>
    <t>LR8815</t>
  </si>
  <si>
    <t>LR8943</t>
  </si>
  <si>
    <t>LR5424</t>
  </si>
  <si>
    <t>LR5425</t>
  </si>
  <si>
    <t>LR5231</t>
  </si>
  <si>
    <t>LR5232</t>
  </si>
  <si>
    <t>LR5422</t>
  </si>
  <si>
    <t>LR5426</t>
  </si>
  <si>
    <t>LR5228</t>
  </si>
  <si>
    <t>LU0910</t>
  </si>
  <si>
    <t>LR0478</t>
  </si>
  <si>
    <t>LR8312</t>
  </si>
  <si>
    <t>LR8313</t>
  </si>
  <si>
    <t>LT6201</t>
  </si>
  <si>
    <t>LT6202</t>
  </si>
  <si>
    <t>LR1780</t>
  </si>
  <si>
    <t>LR1781</t>
  </si>
  <si>
    <t>LT3673</t>
  </si>
  <si>
    <t>LR7670</t>
  </si>
  <si>
    <t>LT9630</t>
  </si>
  <si>
    <t>LT1203</t>
  </si>
  <si>
    <t>LU5037</t>
  </si>
  <si>
    <t>LR4015</t>
  </si>
  <si>
    <t>LR4018</t>
  </si>
  <si>
    <t>LT3181</t>
  </si>
  <si>
    <t>LR3232</t>
  </si>
  <si>
    <t>LR7949</t>
  </si>
  <si>
    <t>LR1784</t>
  </si>
  <si>
    <t>LR2515</t>
  </si>
  <si>
    <t>LR3195</t>
  </si>
  <si>
    <t>LT1401</t>
  </si>
  <si>
    <t>1008399</t>
  </si>
  <si>
    <t>LR1164</t>
  </si>
  <si>
    <t>LR8250</t>
  </si>
  <si>
    <t>LT7102</t>
  </si>
  <si>
    <t>LR3197</t>
  </si>
  <si>
    <t>LR0531</t>
  </si>
  <si>
    <t>LR0414</t>
  </si>
  <si>
    <t>LR0413</t>
  </si>
  <si>
    <t>LS1828</t>
  </si>
  <si>
    <t>LR3119</t>
  </si>
  <si>
    <t>LR0813</t>
  </si>
  <si>
    <t>LU5028</t>
  </si>
  <si>
    <t>LU5045</t>
  </si>
  <si>
    <t>LU5053</t>
  </si>
  <si>
    <t>LR1322</t>
  </si>
  <si>
    <t>LT1355</t>
  </si>
  <si>
    <t>LR1359</t>
  </si>
  <si>
    <t>LR1360</t>
  </si>
  <si>
    <t>LR3472</t>
  </si>
  <si>
    <t>LR3432</t>
  </si>
  <si>
    <t>LR0787</t>
  </si>
  <si>
    <t>LR3853</t>
  </si>
  <si>
    <t>LS4091</t>
  </si>
  <si>
    <t>LR5321</t>
  </si>
  <si>
    <t>LT5305</t>
  </si>
  <si>
    <t>LR1187</t>
  </si>
  <si>
    <t>LR8490</t>
  </si>
  <si>
    <t>LS2350</t>
  </si>
  <si>
    <t>LT1501</t>
  </si>
  <si>
    <t>LR1521</t>
  </si>
  <si>
    <t>LR3461</t>
  </si>
  <si>
    <t>LR3452</t>
  </si>
  <si>
    <t>LR3463</t>
  </si>
  <si>
    <t>LR3476</t>
  </si>
  <si>
    <t>LU1021</t>
  </si>
  <si>
    <t>LS4111</t>
  </si>
  <si>
    <t>LS4116</t>
  </si>
  <si>
    <t>LS4132</t>
  </si>
  <si>
    <t>LS4133</t>
  </si>
  <si>
    <t>LS4141</t>
  </si>
  <si>
    <t>LR3940</t>
  </si>
  <si>
    <t>LS1510</t>
  </si>
  <si>
    <t>LS1522</t>
  </si>
  <si>
    <t>LS1525</t>
  </si>
  <si>
    <t>LU3260</t>
  </si>
  <si>
    <t>LT1380</t>
  </si>
  <si>
    <t>LT2308</t>
  </si>
  <si>
    <t>LT2307</t>
  </si>
  <si>
    <t>1010036</t>
  </si>
  <si>
    <t>1009264</t>
  </si>
  <si>
    <t>LU1002</t>
  </si>
  <si>
    <t>LR6327</t>
  </si>
  <si>
    <t>LS4072</t>
  </si>
  <si>
    <t>LT4051</t>
  </si>
  <si>
    <t>LT4053</t>
  </si>
  <si>
    <t>LT4061</t>
  </si>
  <si>
    <t>LU5029</t>
  </si>
  <si>
    <t>LR3082</t>
  </si>
  <si>
    <t>LR3575</t>
  </si>
  <si>
    <t>LU5039</t>
  </si>
  <si>
    <t>LT8611</t>
  </si>
  <si>
    <t>LU3501</t>
  </si>
  <si>
    <t>LU5009</t>
  </si>
  <si>
    <t>LU5001</t>
  </si>
  <si>
    <t>LS4191</t>
  </si>
  <si>
    <t>LU0908</t>
  </si>
  <si>
    <t>LU0911</t>
  </si>
  <si>
    <t>LU0913</t>
  </si>
  <si>
    <t>1011101</t>
  </si>
  <si>
    <t>LT2501</t>
  </si>
  <si>
    <t>LT3102</t>
  </si>
  <si>
    <t>LT3105</t>
  </si>
  <si>
    <t>1011103</t>
  </si>
  <si>
    <t>LU1802</t>
  </si>
  <si>
    <t>LU0907</t>
  </si>
  <si>
    <t>LU0905</t>
  </si>
  <si>
    <t>LU5013</t>
  </si>
  <si>
    <t>LR0920</t>
  </si>
  <si>
    <t>LR0922</t>
  </si>
  <si>
    <t>LU3254</t>
  </si>
  <si>
    <t>LS2806</t>
  </si>
  <si>
    <t>LS2738</t>
  </si>
  <si>
    <t>LS1416</t>
  </si>
  <si>
    <t>LS1480</t>
  </si>
  <si>
    <t>LS1481</t>
  </si>
  <si>
    <t>LS1482</t>
  </si>
  <si>
    <t>LS1136</t>
  </si>
  <si>
    <t>LR3715</t>
  </si>
  <si>
    <t>LT3719</t>
  </si>
  <si>
    <t>LU0802</t>
  </si>
  <si>
    <t>LR3569</t>
  </si>
  <si>
    <t>LR3570</t>
  </si>
  <si>
    <t>LU5038</t>
  </si>
  <si>
    <t>LT3801</t>
  </si>
  <si>
    <t>LU0811</t>
  </si>
  <si>
    <t>LR0614</t>
  </si>
  <si>
    <t>LU3401</t>
  </si>
  <si>
    <t>LR7640</t>
  </si>
  <si>
    <t>LR0483</t>
  </si>
  <si>
    <t>LR0477</t>
  </si>
  <si>
    <t>LR0479</t>
  </si>
  <si>
    <t>LR0482</t>
  </si>
  <si>
    <t>LU5002</t>
  </si>
  <si>
    <t>LU5012</t>
  </si>
  <si>
    <t>LU0902</t>
  </si>
  <si>
    <t>LT7193</t>
  </si>
  <si>
    <t>LR7423</t>
  </si>
  <si>
    <t>LS2100</t>
  </si>
  <si>
    <t>LR3640</t>
  </si>
  <si>
    <t>LT1400</t>
  </si>
  <si>
    <t>LT3669</t>
  </si>
  <si>
    <t>LU0948</t>
  </si>
  <si>
    <t>1008086</t>
  </si>
  <si>
    <t>LR3446</t>
  </si>
  <si>
    <t>LR4060</t>
  </si>
  <si>
    <t>LR1730</t>
  </si>
  <si>
    <t>LT3696</t>
  </si>
  <si>
    <t>LT3697</t>
  </si>
  <si>
    <t>LT7507</t>
  </si>
  <si>
    <t>LT3671</t>
  </si>
  <si>
    <t>LT3001</t>
  </si>
  <si>
    <t>LT9401</t>
  </si>
  <si>
    <t>LT8462</t>
  </si>
  <si>
    <t>LT0152</t>
  </si>
  <si>
    <t>LT0154</t>
  </si>
  <si>
    <t>LT0052</t>
  </si>
  <si>
    <t>LT0151</t>
  </si>
  <si>
    <t>LT0261</t>
  </si>
  <si>
    <t>LT0155</t>
  </si>
  <si>
    <t>LT0051</t>
  </si>
  <si>
    <t>LT0053</t>
  </si>
  <si>
    <t>LT7755</t>
  </si>
  <si>
    <t>LT7758</t>
  </si>
  <si>
    <t>LT9301</t>
  </si>
  <si>
    <t>LT7764</t>
  </si>
  <si>
    <t>LT7752</t>
  </si>
  <si>
    <t>LT7760</t>
  </si>
  <si>
    <t>LT7761</t>
  </si>
  <si>
    <t>LT7751</t>
  </si>
  <si>
    <t>LT7753</t>
  </si>
  <si>
    <t>LT7754</t>
  </si>
  <si>
    <t>LT7756</t>
  </si>
  <si>
    <t>LT7762</t>
  </si>
  <si>
    <t>LT2506</t>
  </si>
  <si>
    <t>LT2507</t>
  </si>
  <si>
    <t>LT2508</t>
  </si>
  <si>
    <t>LT2510</t>
  </si>
  <si>
    <t>LT2512</t>
  </si>
  <si>
    <t>LT2511</t>
  </si>
  <si>
    <t>LT2515</t>
  </si>
  <si>
    <t>LT2502</t>
  </si>
  <si>
    <t>LT2503</t>
  </si>
  <si>
    <t>LT3101</t>
  </si>
  <si>
    <t>LT3104</t>
  </si>
  <si>
    <t>LT0811</t>
  </si>
  <si>
    <t>LT4000</t>
  </si>
  <si>
    <t>LT3980</t>
  </si>
  <si>
    <t>LT3981</t>
  </si>
  <si>
    <t>LT3955</t>
  </si>
  <si>
    <t>LT3103</t>
  </si>
  <si>
    <t>LT3960</t>
  </si>
  <si>
    <t>LT3979</t>
  </si>
  <si>
    <t>LT3106</t>
  </si>
  <si>
    <t>LT3956</t>
  </si>
  <si>
    <t>LT3957</t>
  </si>
  <si>
    <t>LT3986</t>
  </si>
  <si>
    <t>LT3985</t>
  </si>
  <si>
    <t>LT3984</t>
  </si>
  <si>
    <t>LT3990</t>
  </si>
  <si>
    <t>LT3967</t>
  </si>
  <si>
    <t>LT3963</t>
  </si>
  <si>
    <t>LT3972</t>
  </si>
  <si>
    <t>LT0514</t>
  </si>
  <si>
    <t>LT3973</t>
  </si>
  <si>
    <t>LT0511</t>
  </si>
  <si>
    <t>LT0512</t>
  </si>
  <si>
    <t>LT0513</t>
  </si>
  <si>
    <t>LT3995</t>
  </si>
  <si>
    <t>LT3994</t>
  </si>
  <si>
    <t>LT3970</t>
  </si>
  <si>
    <t>LT3978</t>
  </si>
  <si>
    <t>LT3999</t>
  </si>
  <si>
    <t>1007891</t>
  </si>
  <si>
    <t>LT3965</t>
  </si>
  <si>
    <t>LT3964</t>
  </si>
  <si>
    <t>LT3976</t>
  </si>
  <si>
    <t>LT3952</t>
  </si>
  <si>
    <t>LT3966</t>
  </si>
  <si>
    <t>LT3991</t>
  </si>
  <si>
    <t>LT3959</t>
  </si>
  <si>
    <t>LT3997</t>
  </si>
  <si>
    <t>LT0516</t>
  </si>
  <si>
    <t>LT3987</t>
  </si>
  <si>
    <t>LT3962</t>
  </si>
  <si>
    <t>LT6353</t>
  </si>
  <si>
    <t>LT3961</t>
  </si>
  <si>
    <t>LT2509</t>
  </si>
  <si>
    <t>LT4604</t>
  </si>
  <si>
    <t>LT3954</t>
  </si>
  <si>
    <t>1008661</t>
  </si>
  <si>
    <t>LT4603</t>
  </si>
  <si>
    <t>LU1805</t>
  </si>
  <si>
    <t>LU1801</t>
  </si>
  <si>
    <t>LT1901</t>
  </si>
  <si>
    <t>LU0906</t>
  </si>
  <si>
    <t>LU0916</t>
  </si>
  <si>
    <t>LU0932</t>
  </si>
  <si>
    <t>LU0901</t>
  </si>
  <si>
    <t>LU0925</t>
  </si>
  <si>
    <t>LU0947</t>
  </si>
  <si>
    <t>LU2305</t>
  </si>
  <si>
    <t>LU2307</t>
  </si>
  <si>
    <t>LU2302</t>
  </si>
  <si>
    <t>LU2303</t>
  </si>
  <si>
    <t>LU2301</t>
  </si>
  <si>
    <t>LT9751</t>
  </si>
  <si>
    <t>LS2300</t>
  </si>
  <si>
    <t>LR3561</t>
  </si>
  <si>
    <t>LT8312</t>
  </si>
  <si>
    <t>LT1663</t>
  </si>
  <si>
    <t>LT8410</t>
  </si>
  <si>
    <t>LU3600</t>
  </si>
  <si>
    <t>LT1662</t>
  </si>
  <si>
    <t>LT7185</t>
  </si>
  <si>
    <t>LT7200</t>
  </si>
  <si>
    <t>VG5783</t>
  </si>
  <si>
    <t>LU3253</t>
  </si>
  <si>
    <t>LT1701</t>
  </si>
  <si>
    <t>LR1720</t>
  </si>
  <si>
    <t>LR1721</t>
  </si>
  <si>
    <t>LT0141</t>
  </si>
  <si>
    <t>LT7174</t>
  </si>
  <si>
    <t>LS1140</t>
  </si>
  <si>
    <t>LS1141</t>
  </si>
  <si>
    <t>LR3557</t>
  </si>
  <si>
    <t>LT8480</t>
  </si>
  <si>
    <t>LT7168</t>
  </si>
  <si>
    <t>LT7170</t>
  </si>
  <si>
    <t>1010249</t>
  </si>
  <si>
    <t>LT2601</t>
  </si>
  <si>
    <t>LT2602</t>
  </si>
  <si>
    <t>LS5242</t>
  </si>
  <si>
    <t>LU0914</t>
  </si>
  <si>
    <t>LR4623</t>
  </si>
  <si>
    <t>LR4624</t>
  </si>
  <si>
    <t>LR4610</t>
  </si>
  <si>
    <t>LR4611</t>
  </si>
  <si>
    <t>LR4613</t>
  </si>
  <si>
    <t>LR0464</t>
  </si>
  <si>
    <t>LR0463</t>
  </si>
  <si>
    <t>LR3542</t>
  </si>
  <si>
    <t>LR3534</t>
  </si>
  <si>
    <t>LR3150</t>
  </si>
  <si>
    <t>LR3151</t>
  </si>
  <si>
    <t>LR3141</t>
  </si>
  <si>
    <t>LR9213</t>
  </si>
  <si>
    <t>LR4772</t>
  </si>
  <si>
    <t>LS1942</t>
  </si>
  <si>
    <t>LS1943</t>
  </si>
  <si>
    <t>LS1940</t>
  </si>
  <si>
    <t>LR9215</t>
  </si>
  <si>
    <t>LR3848</t>
  </si>
  <si>
    <t>LR3875</t>
  </si>
  <si>
    <t>LR1412</t>
  </si>
  <si>
    <t>LT3728</t>
  </si>
  <si>
    <t>LR3149</t>
  </si>
  <si>
    <t>LR3011</t>
  </si>
  <si>
    <t>LR8911</t>
  </si>
  <si>
    <t>LR8910</t>
  </si>
  <si>
    <t>LS2518</t>
  </si>
  <si>
    <t>LS2523</t>
  </si>
  <si>
    <t>LS0701</t>
  </si>
  <si>
    <t>LS2781</t>
  </si>
  <si>
    <t>LS2804</t>
  </si>
  <si>
    <t>LS2754</t>
  </si>
  <si>
    <t>LS2746</t>
  </si>
  <si>
    <t>LS2710</t>
  </si>
  <si>
    <t>LS2711</t>
  </si>
  <si>
    <t>LS2727</t>
  </si>
  <si>
    <t>LS2730</t>
  </si>
  <si>
    <t>LS2737</t>
  </si>
  <si>
    <t>LS2796</t>
  </si>
  <si>
    <t>LS2801</t>
  </si>
  <si>
    <t>LS2820</t>
  </si>
  <si>
    <t>LS2830</t>
  </si>
  <si>
    <t>LS2808</t>
  </si>
  <si>
    <t>LR0782</t>
  </si>
  <si>
    <t>LR5180</t>
  </si>
  <si>
    <t>LR0850</t>
  </si>
  <si>
    <t>LR3187</t>
  </si>
  <si>
    <t>LR3188</t>
  </si>
  <si>
    <t>1011223</t>
  </si>
  <si>
    <t>LS1426</t>
  </si>
  <si>
    <t>LS1460</t>
  </si>
  <si>
    <t>LS1332</t>
  </si>
  <si>
    <t>LS1336</t>
  </si>
  <si>
    <t>LS1337</t>
  </si>
  <si>
    <t>LS1338</t>
  </si>
  <si>
    <t>LS1413</t>
  </si>
  <si>
    <t>LS1081</t>
  </si>
  <si>
    <t>LS1083</t>
  </si>
  <si>
    <t>LS1082</t>
  </si>
  <si>
    <t>LT3662</t>
  </si>
  <si>
    <t>1007882</t>
  </si>
  <si>
    <t>1011643</t>
  </si>
  <si>
    <t>1009336</t>
  </si>
  <si>
    <t>LT3652</t>
  </si>
  <si>
    <t>LT3653</t>
  </si>
  <si>
    <t>LT3665</t>
  </si>
  <si>
    <t>LS1121</t>
  </si>
  <si>
    <t>LS1122</t>
  </si>
  <si>
    <t>LS1120</t>
  </si>
  <si>
    <t>LS1130</t>
  </si>
  <si>
    <t>LS1131</t>
  </si>
  <si>
    <t>LS1133</t>
  </si>
  <si>
    <t>LS1137</t>
  </si>
  <si>
    <t>LS1138</t>
  </si>
  <si>
    <t>LS1135</t>
  </si>
  <si>
    <t>LR8761</t>
  </si>
  <si>
    <t>LR1525</t>
  </si>
  <si>
    <t>LU5069</t>
  </si>
  <si>
    <t>LT1665</t>
  </si>
  <si>
    <t>LT1664</t>
  </si>
  <si>
    <t>LT1666</t>
  </si>
  <si>
    <t>LT8643</t>
  </si>
  <si>
    <t>LR0311</t>
  </si>
  <si>
    <t>LR0314</t>
  </si>
  <si>
    <t>LR3714</t>
  </si>
  <si>
    <t>LR3730</t>
  </si>
  <si>
    <t>LR3742</t>
  </si>
  <si>
    <t>LR3756</t>
  </si>
  <si>
    <t>LR3722</t>
  </si>
  <si>
    <t>LR3723</t>
  </si>
  <si>
    <t>LR3726</t>
  </si>
  <si>
    <t>LR3727</t>
  </si>
  <si>
    <t>LR3729</t>
  </si>
  <si>
    <t>LR3746</t>
  </si>
  <si>
    <t>LR3760</t>
  </si>
  <si>
    <t>LR3717</t>
  </si>
  <si>
    <t>LR3718</t>
  </si>
  <si>
    <t>LT3723</t>
  </si>
  <si>
    <t>LT3724</t>
  </si>
  <si>
    <t>LT3725</t>
  </si>
  <si>
    <t>LR3751</t>
  </si>
  <si>
    <t>LR3754</t>
  </si>
  <si>
    <t>LR4663</t>
  </si>
  <si>
    <t>LR3748</t>
  </si>
  <si>
    <t>LT3704</t>
  </si>
  <si>
    <t>LT3705</t>
  </si>
  <si>
    <t>LT3716</t>
  </si>
  <si>
    <t>LT3712</t>
  </si>
  <si>
    <t>LT3707</t>
  </si>
  <si>
    <t>LT3706</t>
  </si>
  <si>
    <t>LT3708</t>
  </si>
  <si>
    <t>LT3717</t>
  </si>
  <si>
    <t>LT3703</t>
  </si>
  <si>
    <t>LT3711</t>
  </si>
  <si>
    <t>LR0043</t>
  </si>
  <si>
    <t>LR0042</t>
  </si>
  <si>
    <t>LT0041</t>
  </si>
  <si>
    <t>LR0044</t>
  </si>
  <si>
    <t>LT0622</t>
  </si>
  <si>
    <t>LR3735</t>
  </si>
  <si>
    <t>LR3736</t>
  </si>
  <si>
    <t>LR3752</t>
  </si>
  <si>
    <t>LT3714</t>
  </si>
  <si>
    <t>LS1150</t>
  </si>
  <si>
    <t>LS1151</t>
  </si>
  <si>
    <t>LR3035</t>
  </si>
  <si>
    <t>LR0855</t>
  </si>
  <si>
    <t>LT7115</t>
  </si>
  <si>
    <t>LR0666</t>
  </si>
  <si>
    <t>LR0665</t>
  </si>
  <si>
    <t>LR1387</t>
  </si>
  <si>
    <t>LR1381</t>
  </si>
  <si>
    <t>LR3033</t>
  </si>
  <si>
    <t>LT3030</t>
  </si>
  <si>
    <t>LR0980</t>
  </si>
  <si>
    <t>LR7753</t>
  </si>
  <si>
    <t>LT9680</t>
  </si>
  <si>
    <t>LT9681</t>
  </si>
  <si>
    <t>LS4251</t>
  </si>
  <si>
    <t>LS4252</t>
  </si>
  <si>
    <t>LS4253</t>
  </si>
  <si>
    <t>LS2950</t>
  </si>
  <si>
    <t>LT2001</t>
  </si>
  <si>
    <t>LT2052</t>
  </si>
  <si>
    <t>LU3452</t>
  </si>
  <si>
    <t>LU3453</t>
  </si>
  <si>
    <t>LU3455</t>
  </si>
  <si>
    <t>LS3101</t>
  </si>
  <si>
    <t>1007896</t>
  </si>
  <si>
    <t>LU0801</t>
  </si>
  <si>
    <t>LU3301</t>
  </si>
  <si>
    <t>LT3692</t>
  </si>
  <si>
    <t>JA2700</t>
  </si>
  <si>
    <t>RN4954</t>
  </si>
  <si>
    <t>RN4950</t>
  </si>
  <si>
    <t>RN7001</t>
  </si>
  <si>
    <t>KL5505</t>
  </si>
  <si>
    <t>KL5500</t>
  </si>
  <si>
    <t>1011109</t>
  </si>
  <si>
    <t>VB3819</t>
  </si>
  <si>
    <t>1011106</t>
  </si>
  <si>
    <t>1011107</t>
  </si>
  <si>
    <t>1011108</t>
  </si>
  <si>
    <t>VB1006</t>
  </si>
  <si>
    <t>VB2647</t>
  </si>
  <si>
    <t>VB4151</t>
  </si>
  <si>
    <t>VB2727</t>
  </si>
  <si>
    <t>VB4150</t>
  </si>
  <si>
    <t>RE2156</t>
  </si>
  <si>
    <t>RE2168</t>
  </si>
  <si>
    <t>RE2170</t>
  </si>
  <si>
    <t>RE2158</t>
  </si>
  <si>
    <t>RE2160</t>
  </si>
  <si>
    <t>RE2172</t>
  </si>
  <si>
    <t>RE2174</t>
  </si>
  <si>
    <t>RE2221</t>
  </si>
  <si>
    <t>RE2162</t>
  </si>
  <si>
    <t>RE2176</t>
  </si>
  <si>
    <t>RE2178</t>
  </si>
  <si>
    <t>RE2177</t>
  </si>
  <si>
    <t>RE2152</t>
  </si>
  <si>
    <t>RE2164</t>
  </si>
  <si>
    <t>RE2179</t>
  </si>
  <si>
    <t>RE2166</t>
  </si>
  <si>
    <t>RE2220</t>
  </si>
  <si>
    <t>RE1940</t>
  </si>
  <si>
    <t>RE1941</t>
  </si>
  <si>
    <t>RE1942</t>
  </si>
  <si>
    <t>RE1943</t>
  </si>
  <si>
    <t>RE1944</t>
  </si>
  <si>
    <t>RE1948</t>
  </si>
  <si>
    <t>RE1947</t>
  </si>
  <si>
    <t>RE4600</t>
  </si>
  <si>
    <t>RE4610</t>
  </si>
  <si>
    <t>RE4615</t>
  </si>
  <si>
    <t>RE4553</t>
  </si>
  <si>
    <t>RE4554</t>
  </si>
  <si>
    <t>RE4557</t>
  </si>
  <si>
    <t>RE4558</t>
  </si>
  <si>
    <t>RE4559</t>
  </si>
  <si>
    <t>RE4560</t>
  </si>
  <si>
    <t>RE1945</t>
  </si>
  <si>
    <t>RE1946</t>
  </si>
  <si>
    <t>RE2232</t>
  </si>
  <si>
    <t>RE2233</t>
  </si>
  <si>
    <t>RE2234</t>
  </si>
  <si>
    <t>RE2235</t>
  </si>
  <si>
    <t>RE2237</t>
  </si>
  <si>
    <t>RE2238</t>
  </si>
  <si>
    <t>RE2843</t>
  </si>
  <si>
    <t>RE2847</t>
  </si>
  <si>
    <t>RE2851</t>
  </si>
  <si>
    <t>RE2845</t>
  </si>
  <si>
    <t>RE2849</t>
  </si>
  <si>
    <t>FW0261</t>
  </si>
  <si>
    <t>VB1355</t>
  </si>
  <si>
    <t>1012832</t>
  </si>
  <si>
    <t>FW0429</t>
  </si>
  <si>
    <t>1010715</t>
  </si>
  <si>
    <t>KS3868</t>
  </si>
  <si>
    <t>VT0203</t>
  </si>
  <si>
    <t>VT0204</t>
  </si>
  <si>
    <t>FW0330</t>
  </si>
  <si>
    <t>VB2400</t>
  </si>
  <si>
    <t>VG1383</t>
  </si>
  <si>
    <t>VS1508</t>
  </si>
  <si>
    <t>VS1507</t>
  </si>
  <si>
    <t>VS1506</t>
  </si>
  <si>
    <t>VS1505</t>
  </si>
  <si>
    <t>VS1504</t>
  </si>
  <si>
    <t>VS1500</t>
  </si>
  <si>
    <t>VS1509</t>
  </si>
  <si>
    <t>VS1502</t>
  </si>
  <si>
    <t>VS1503</t>
  </si>
  <si>
    <t>VS1501</t>
  </si>
  <si>
    <t>VS1511</t>
  </si>
  <si>
    <t>VS1520</t>
  </si>
  <si>
    <t>MC3588</t>
  </si>
  <si>
    <t>RA6954</t>
  </si>
  <si>
    <t>RA6944</t>
  </si>
  <si>
    <t>RA6946</t>
  </si>
  <si>
    <t>VT7090</t>
  </si>
  <si>
    <t>VA1373</t>
  </si>
  <si>
    <t>VG1682</t>
  </si>
  <si>
    <t>VG1683</t>
  </si>
  <si>
    <t>VA5261</t>
  </si>
  <si>
    <t>MC3586</t>
  </si>
  <si>
    <t>VG1568</t>
  </si>
  <si>
    <t>VG1554</t>
  </si>
  <si>
    <t>VG1556</t>
  </si>
  <si>
    <t>VG1558</t>
  </si>
  <si>
    <t>VG1562</t>
  </si>
  <si>
    <t>VG1570</t>
  </si>
  <si>
    <t>VG1552</t>
  </si>
  <si>
    <t>VB1856</t>
  </si>
  <si>
    <t>RA5335</t>
  </si>
  <si>
    <t>RA5341</t>
  </si>
  <si>
    <t>VS7052</t>
  </si>
  <si>
    <t>VB8645</t>
  </si>
  <si>
    <t>MC3520</t>
  </si>
  <si>
    <t>VB2691</t>
  </si>
  <si>
    <t>MC3440</t>
  </si>
  <si>
    <t>MC3446</t>
  </si>
  <si>
    <t>MC4340</t>
  </si>
  <si>
    <t>MC4437</t>
  </si>
  <si>
    <t>MC4504</t>
  </si>
  <si>
    <t>MC8380</t>
  </si>
  <si>
    <t>MC8382</t>
  </si>
  <si>
    <t>MC8383</t>
  </si>
  <si>
    <t>MC8385</t>
  </si>
  <si>
    <t>MC7712</t>
  </si>
  <si>
    <t>MC7562</t>
  </si>
  <si>
    <t>MC7564</t>
  </si>
  <si>
    <t>MC7633</t>
  </si>
  <si>
    <t>MC7635</t>
  </si>
  <si>
    <t>MC7637</t>
  </si>
  <si>
    <t>MC7711</t>
  </si>
  <si>
    <t>VB1324</t>
  </si>
  <si>
    <t>VB2697</t>
  </si>
  <si>
    <t>VB4413</t>
  </si>
  <si>
    <t>RE1078</t>
  </si>
  <si>
    <t>VA5260</t>
  </si>
  <si>
    <t>VB8424</t>
  </si>
  <si>
    <t>RD5450</t>
  </si>
  <si>
    <t>FW0353</t>
  </si>
  <si>
    <t>VB1292</t>
  </si>
  <si>
    <t>VA5259</t>
  </si>
  <si>
    <t>VA5200</t>
  </si>
  <si>
    <t>FW0008</t>
  </si>
  <si>
    <t>MC3526</t>
  </si>
  <si>
    <t>MC3527</t>
  </si>
  <si>
    <t>1008690</t>
  </si>
  <si>
    <t>VB1157</t>
  </si>
  <si>
    <t>VB1305</t>
  </si>
  <si>
    <t>VB1440</t>
  </si>
  <si>
    <t>VB4222</t>
  </si>
  <si>
    <t>VB4223</t>
  </si>
  <si>
    <t>VB4224</t>
  </si>
  <si>
    <t>VB8517</t>
  </si>
  <si>
    <t>VB4071</t>
  </si>
  <si>
    <t>VB4152</t>
  </si>
  <si>
    <t>VB6496</t>
  </si>
  <si>
    <t>DH1132</t>
  </si>
  <si>
    <t>DH1134</t>
  </si>
  <si>
    <t>RA7302</t>
  </si>
  <si>
    <t>RA6993</t>
  </si>
  <si>
    <t>RA7301</t>
  </si>
  <si>
    <t>RA6992</t>
  </si>
  <si>
    <t>RA6997</t>
  </si>
  <si>
    <t>RA7303</t>
  </si>
  <si>
    <t>RA6994</t>
  </si>
  <si>
    <t>RA7300</t>
  </si>
  <si>
    <t>RA6991</t>
  </si>
  <si>
    <t>RA7202</t>
  </si>
  <si>
    <t>RA7201</t>
  </si>
  <si>
    <t>RA7204</t>
  </si>
  <si>
    <t>RA7203</t>
  </si>
  <si>
    <t>RA7200</t>
  </si>
  <si>
    <t>RA6948</t>
  </si>
  <si>
    <t>RA6977</t>
  </si>
  <si>
    <t>RA6976</t>
  </si>
  <si>
    <t>RA6965</t>
  </si>
  <si>
    <t>RA6978</t>
  </si>
  <si>
    <t>RA6975</t>
  </si>
  <si>
    <t>RA6951</t>
  </si>
  <si>
    <t>RA6970</t>
  </si>
  <si>
    <t>BX0100</t>
  </si>
  <si>
    <t>VS7053</t>
  </si>
  <si>
    <t>VS1180</t>
  </si>
  <si>
    <t>VS7335</t>
  </si>
  <si>
    <t>VB9356</t>
  </si>
  <si>
    <t>VB4154</t>
  </si>
  <si>
    <t>VB1857</t>
  </si>
  <si>
    <t>VS6868</t>
  </si>
  <si>
    <t>VS6869</t>
  </si>
  <si>
    <t>VB7860</t>
  </si>
  <si>
    <t>VB9767</t>
  </si>
  <si>
    <t>VB9797</t>
  </si>
  <si>
    <t>VS2273</t>
  </si>
  <si>
    <t>VS1181</t>
  </si>
  <si>
    <t>VB1368</t>
  </si>
  <si>
    <t>VB3855</t>
  </si>
  <si>
    <t>RE1080</t>
  </si>
  <si>
    <t>VT3783</t>
  </si>
  <si>
    <t>1012316</t>
  </si>
  <si>
    <t>BW0298</t>
  </si>
  <si>
    <t>BW0300</t>
  </si>
  <si>
    <t>BW0302</t>
  </si>
  <si>
    <t>BW0304</t>
  </si>
  <si>
    <t>BW0306</t>
  </si>
  <si>
    <t>BW0308</t>
  </si>
  <si>
    <t>BW0310</t>
  </si>
  <si>
    <t>BW0311</t>
  </si>
  <si>
    <t>BW0334</t>
  </si>
  <si>
    <t>BW0336</t>
  </si>
  <si>
    <t>BW0338</t>
  </si>
  <si>
    <t>BW0340</t>
  </si>
  <si>
    <t>BX8590</t>
  </si>
  <si>
    <t>BX8595</t>
  </si>
  <si>
    <t>BW7810</t>
  </si>
  <si>
    <t>BX0101</t>
  </si>
  <si>
    <t>VB4155</t>
  </si>
  <si>
    <t>VB2111</t>
  </si>
  <si>
    <t>VB2119</t>
  </si>
  <si>
    <t>VB2125</t>
  </si>
  <si>
    <t>VT0327</t>
  </si>
  <si>
    <t>VT0328</t>
  </si>
  <si>
    <t>VT0330</t>
  </si>
  <si>
    <t>VS6870</t>
  </si>
  <si>
    <t>VB8520</t>
  </si>
  <si>
    <t>VA3133</t>
  </si>
  <si>
    <t>VA2782</t>
  </si>
  <si>
    <t>FW0415</t>
  </si>
  <si>
    <t>KX5562</t>
  </si>
  <si>
    <t>XX7742</t>
  </si>
  <si>
    <t>XX7741</t>
  </si>
  <si>
    <t>XX7704</t>
  </si>
  <si>
    <t>XX7702</t>
  </si>
  <si>
    <t>XX7712</t>
  </si>
  <si>
    <t>XX7740</t>
  </si>
  <si>
    <t>XX7850</t>
  </si>
  <si>
    <t>XX7738</t>
  </si>
  <si>
    <t>XX7732</t>
  </si>
  <si>
    <t>XX7728</t>
  </si>
  <si>
    <t>XX7730</t>
  </si>
  <si>
    <t>FW0660</t>
  </si>
  <si>
    <t>RD4204</t>
  </si>
  <si>
    <t>FW0607</t>
  </si>
  <si>
    <t>EK7665</t>
  </si>
  <si>
    <t>VB4856</t>
  </si>
  <si>
    <t>VA1341</t>
  </si>
  <si>
    <t>VA1345</t>
  </si>
  <si>
    <t>VA1335</t>
  </si>
  <si>
    <t>VA1337</t>
  </si>
  <si>
    <t>VA1338</t>
  </si>
  <si>
    <t>VA1339</t>
  </si>
  <si>
    <t>VA1340</t>
  </si>
  <si>
    <t>VA1342</t>
  </si>
  <si>
    <t>VA1344</t>
  </si>
  <si>
    <t>VA1346</t>
  </si>
  <si>
    <t>VA1347</t>
  </si>
  <si>
    <t>VA1350</t>
  </si>
  <si>
    <t>VA1352</t>
  </si>
  <si>
    <t>VA1353</t>
  </si>
  <si>
    <t>VA1354</t>
  </si>
  <si>
    <t>VA1355</t>
  </si>
  <si>
    <t>VA1356</t>
  </si>
  <si>
    <t>VA1357</t>
  </si>
  <si>
    <t>VA1358</t>
  </si>
  <si>
    <t>VA1359</t>
  </si>
  <si>
    <t>VA1348</t>
  </si>
  <si>
    <t>VA1349</t>
  </si>
  <si>
    <t>DZ0026</t>
  </si>
  <si>
    <t>DZ0027</t>
  </si>
  <si>
    <t>DZ0028</t>
  </si>
  <si>
    <t>DZ0029</t>
  </si>
  <si>
    <t>KL3101</t>
  </si>
  <si>
    <t>FW0130</t>
  </si>
  <si>
    <t>FW0129</t>
  </si>
  <si>
    <t>FW0128</t>
  </si>
  <si>
    <t>EB3622</t>
  </si>
  <si>
    <t>EB3635</t>
  </si>
  <si>
    <t>XX8005</t>
  </si>
  <si>
    <t>NB2300</t>
  </si>
  <si>
    <t>EA3452</t>
  </si>
  <si>
    <t>NB2301</t>
  </si>
  <si>
    <t>NB2240</t>
  </si>
  <si>
    <t>KX5383</t>
  </si>
  <si>
    <t>VG1356</t>
  </si>
  <si>
    <t>KS3871</t>
  </si>
  <si>
    <t>EK7672</t>
  </si>
  <si>
    <t>VG1348</t>
  </si>
  <si>
    <t>VT0209</t>
  </si>
  <si>
    <t>VB3470</t>
  </si>
  <si>
    <t>BC1000</t>
  </si>
  <si>
    <t>BC1001</t>
  </si>
  <si>
    <t>BW7410</t>
  </si>
  <si>
    <t>BJ4780</t>
  </si>
  <si>
    <t>VB1058</t>
  </si>
  <si>
    <t>VB2097</t>
  </si>
  <si>
    <t>BD3043</t>
  </si>
  <si>
    <t>BD3045</t>
  </si>
  <si>
    <t>BD3027</t>
  </si>
  <si>
    <t>BD1023</t>
  </si>
  <si>
    <t>BD3029</t>
  </si>
  <si>
    <t>VB2650</t>
  </si>
  <si>
    <t>VB4412</t>
  </si>
  <si>
    <t>BJ2448</t>
  </si>
  <si>
    <t>BJ2444</t>
  </si>
  <si>
    <t>VB3722</t>
  </si>
  <si>
    <t>BX3250</t>
  </si>
  <si>
    <t>VB4076</t>
  </si>
  <si>
    <t>VB4075</t>
  </si>
  <si>
    <t>VB6500</t>
  </si>
  <si>
    <t>BC1244</t>
  </si>
  <si>
    <t>BC1242</t>
  </si>
  <si>
    <t>BC1229</t>
  </si>
  <si>
    <t>BC1227</t>
  </si>
  <si>
    <t>VB1162</t>
  </si>
  <si>
    <t>BX1737</t>
  </si>
  <si>
    <t>BX1740</t>
  </si>
  <si>
    <t>BX1750</t>
  </si>
  <si>
    <t>BX1780</t>
  </si>
  <si>
    <t>VB1161</t>
  </si>
  <si>
    <t>BX1880</t>
  </si>
  <si>
    <t>BX1820</t>
  </si>
  <si>
    <t>BX1823</t>
  </si>
  <si>
    <t>BX1829</t>
  </si>
  <si>
    <t>BX1830</t>
  </si>
  <si>
    <t>BX1837</t>
  </si>
  <si>
    <t>FW0449</t>
  </si>
  <si>
    <t>BJ4260</t>
  </si>
  <si>
    <t>BJ4240</t>
  </si>
  <si>
    <t>BJ4472</t>
  </si>
  <si>
    <t>BJ4560</t>
  </si>
  <si>
    <t>BJ4255</t>
  </si>
  <si>
    <t>BJ4460</t>
  </si>
  <si>
    <t>BJ4450</t>
  </si>
  <si>
    <t>BK3304</t>
  </si>
  <si>
    <t>BK3306</t>
  </si>
  <si>
    <t>HA0210</t>
  </si>
  <si>
    <t>HA0200</t>
  </si>
  <si>
    <t>HA0220</t>
  </si>
  <si>
    <t>HA0205</t>
  </si>
  <si>
    <t>HA0195</t>
  </si>
  <si>
    <t>HA0225</t>
  </si>
  <si>
    <t>HA0230</t>
  </si>
  <si>
    <t>HA0215</t>
  </si>
  <si>
    <t>HA0245</t>
  </si>
  <si>
    <t>HA0240</t>
  </si>
  <si>
    <t>HA0235</t>
  </si>
  <si>
    <t>HA0190</t>
  </si>
  <si>
    <t>VT5019</t>
  </si>
  <si>
    <t>VG5287</t>
  </si>
  <si>
    <t>VB1602</t>
  </si>
  <si>
    <t>VB3607</t>
  </si>
  <si>
    <t>VG1341</t>
  </si>
  <si>
    <t>VG1410</t>
  </si>
  <si>
    <t>VG1349</t>
  </si>
  <si>
    <t>VG1451</t>
  </si>
  <si>
    <t>VG1606</t>
  </si>
  <si>
    <t>VG1607</t>
  </si>
  <si>
    <t>FW0567</t>
  </si>
  <si>
    <t>MC4610</t>
  </si>
  <si>
    <t>MC3888</t>
  </si>
  <si>
    <t>RE3051</t>
  </si>
  <si>
    <t>VG5703</t>
  </si>
  <si>
    <t>VG5702</t>
  </si>
  <si>
    <t>VB1794</t>
  </si>
  <si>
    <t>VB1575</t>
  </si>
  <si>
    <t>ER5410</t>
  </si>
  <si>
    <t>ER5400</t>
  </si>
  <si>
    <t>VB2160</t>
  </si>
  <si>
    <t>FW0344</t>
  </si>
  <si>
    <t>FW0366</t>
  </si>
  <si>
    <t>VG5504</t>
  </si>
  <si>
    <t>VB9380</t>
  </si>
  <si>
    <t>VB9381</t>
  </si>
  <si>
    <t>VB9382</t>
  </si>
  <si>
    <t>FW0345</t>
  </si>
  <si>
    <t>FW0343</t>
  </si>
  <si>
    <t>FW0360</t>
  </si>
  <si>
    <t>FW0361</t>
  </si>
  <si>
    <t>FW0348</t>
  </si>
  <si>
    <t>FW0346</t>
  </si>
  <si>
    <t>VG1612</t>
  </si>
  <si>
    <t>RE1092</t>
  </si>
  <si>
    <t>VA5031</t>
  </si>
  <si>
    <t>FW0563</t>
  </si>
  <si>
    <t>FW0565</t>
  </si>
  <si>
    <t>FW0569</t>
  </si>
  <si>
    <t>FW0566</t>
  </si>
  <si>
    <t>FW0564</t>
  </si>
  <si>
    <t>FW0371</t>
  </si>
  <si>
    <t>FS0363</t>
  </si>
  <si>
    <t>FS1373</t>
  </si>
  <si>
    <t>FS0203</t>
  </si>
  <si>
    <t>VA3135</t>
  </si>
  <si>
    <t>VA1234</t>
  </si>
  <si>
    <t>VA1379</t>
  </si>
  <si>
    <t>FW0362</t>
  </si>
  <si>
    <t>VG1624</t>
  </si>
  <si>
    <t>FW0570</t>
  </si>
  <si>
    <t>VB9327</t>
  </si>
  <si>
    <t>VB9329</t>
  </si>
  <si>
    <t>VB9328</t>
  </si>
  <si>
    <t>FW0387</t>
  </si>
  <si>
    <t>FW0453</t>
  </si>
  <si>
    <t>FW0414</t>
  </si>
  <si>
    <t>VT7100</t>
  </si>
  <si>
    <t>FW0379</t>
  </si>
  <si>
    <t>RN0653</t>
  </si>
  <si>
    <t>RN0650</t>
  </si>
  <si>
    <t>RN0640</t>
  </si>
  <si>
    <t>RN0651</t>
  </si>
  <si>
    <t>VG1614</t>
  </si>
  <si>
    <t>VG1620</t>
  </si>
  <si>
    <t>VG1616</t>
  </si>
  <si>
    <t>VG1618</t>
  </si>
  <si>
    <t>VG1622</t>
  </si>
  <si>
    <t>AB8271</t>
  </si>
  <si>
    <t>VA1235</t>
  </si>
  <si>
    <t>MC3897</t>
  </si>
  <si>
    <t>RE1068</t>
  </si>
  <si>
    <t>MC8354</t>
  </si>
  <si>
    <t>MC8353</t>
  </si>
  <si>
    <t>VB9334</t>
  </si>
  <si>
    <t>VB9357</t>
  </si>
  <si>
    <t>MC5732</t>
  </si>
  <si>
    <t>MC7574</t>
  </si>
  <si>
    <t>MC7645</t>
  </si>
  <si>
    <t>VX7574</t>
  </si>
  <si>
    <t>VG1368</t>
  </si>
  <si>
    <t>VB4939</t>
  </si>
  <si>
    <t>VB4941</t>
  </si>
  <si>
    <t>VB4943</t>
  </si>
  <si>
    <t>VB4945</t>
  </si>
  <si>
    <t>VB4947</t>
  </si>
  <si>
    <t>VB4949</t>
  </si>
  <si>
    <t>VB4951</t>
  </si>
  <si>
    <t>VB4953</t>
  </si>
  <si>
    <t>VB4955</t>
  </si>
  <si>
    <t>RE4480</t>
  </si>
  <si>
    <t>RE4012</t>
  </si>
  <si>
    <t>RE4213</t>
  </si>
  <si>
    <t>RE4221</t>
  </si>
  <si>
    <t>RE4215</t>
  </si>
  <si>
    <t>RE4230</t>
  </si>
  <si>
    <t>RE4010</t>
  </si>
  <si>
    <t>RE4011</t>
  </si>
  <si>
    <t>RE4487</t>
  </si>
  <si>
    <t>RE4485</t>
  </si>
  <si>
    <t>RE4483</t>
  </si>
  <si>
    <t>RE4484</t>
  </si>
  <si>
    <t>RE4486</t>
  </si>
  <si>
    <t>1008763</t>
  </si>
  <si>
    <t>ER5415</t>
  </si>
  <si>
    <t>ER5405</t>
  </si>
  <si>
    <t>ER5420</t>
  </si>
  <si>
    <t>VB9038</t>
  </si>
  <si>
    <t>DC1410</t>
  </si>
  <si>
    <t>FW0041</t>
  </si>
  <si>
    <t>FW0621</t>
  </si>
  <si>
    <t>OD2612</t>
  </si>
  <si>
    <t>RE1020</t>
  </si>
  <si>
    <t>RE1072</t>
  </si>
  <si>
    <t>RA4870</t>
  </si>
  <si>
    <t>RA4920</t>
  </si>
  <si>
    <t>RA4806</t>
  </si>
  <si>
    <t>RA4807</t>
  </si>
  <si>
    <t>RA4809</t>
  </si>
  <si>
    <t>RA4846</t>
  </si>
  <si>
    <t>RA4852</t>
  </si>
  <si>
    <t>RA4842</t>
  </si>
  <si>
    <t>RA4847</t>
  </si>
  <si>
    <t>RA4843</t>
  </si>
  <si>
    <t>RA4827</t>
  </si>
  <si>
    <t>RA4801</t>
  </si>
  <si>
    <t>RA4803</t>
  </si>
  <si>
    <t>RA4813</t>
  </si>
  <si>
    <t>RA4821</t>
  </si>
  <si>
    <t>RA4823</t>
  </si>
  <si>
    <t>RA5510</t>
  </si>
  <si>
    <t>RA5478</t>
  </si>
  <si>
    <t>RA5489</t>
  </si>
  <si>
    <t>RA5477</t>
  </si>
  <si>
    <t>RA5487</t>
  </si>
  <si>
    <t>RA5471</t>
  </si>
  <si>
    <t>RA5469</t>
  </si>
  <si>
    <t>RA5493</t>
  </si>
  <si>
    <t>RA5488</t>
  </si>
  <si>
    <t>RA5480</t>
  </si>
  <si>
    <t>RA5426</t>
  </si>
  <si>
    <t>RA5532</t>
  </si>
  <si>
    <t>RA5476</t>
  </si>
  <si>
    <t>1012357</t>
  </si>
  <si>
    <t>1010350</t>
  </si>
  <si>
    <t>1010351</t>
  </si>
  <si>
    <t>VG5662</t>
  </si>
  <si>
    <t>VG5660</t>
  </si>
  <si>
    <t>VG5661</t>
  </si>
  <si>
    <t>DC6212</t>
  </si>
  <si>
    <t>DC6222</t>
  </si>
  <si>
    <t>KL6696</t>
  </si>
  <si>
    <t>KL6698</t>
  </si>
  <si>
    <t>KL6700</t>
  </si>
  <si>
    <t>DC6232</t>
  </si>
  <si>
    <t>KL6743</t>
  </si>
  <si>
    <t>KL6746</t>
  </si>
  <si>
    <t>KL6749</t>
  </si>
  <si>
    <t>KL6752</t>
  </si>
  <si>
    <t>VS6875</t>
  </si>
  <si>
    <t>VS6876</t>
  </si>
  <si>
    <t>VS6874</t>
  </si>
  <si>
    <t>VS6881</t>
  </si>
  <si>
    <t>VB8957</t>
  </si>
  <si>
    <t>VS7204</t>
  </si>
  <si>
    <t>VB4078</t>
  </si>
  <si>
    <t>VS6883</t>
  </si>
  <si>
    <t>VB4156</t>
  </si>
  <si>
    <t>VB1113</t>
  </si>
  <si>
    <t>VA3136</t>
  </si>
  <si>
    <t>VB9776</t>
  </si>
  <si>
    <t>VB9071</t>
  </si>
  <si>
    <t>VS6884</t>
  </si>
  <si>
    <t>VB8955</t>
  </si>
  <si>
    <t>VB8956</t>
  </si>
  <si>
    <t>VS7003</t>
  </si>
  <si>
    <t>VS6877</t>
  </si>
  <si>
    <t>VS6880</t>
  </si>
  <si>
    <t>KL7580</t>
  </si>
  <si>
    <t>DF7002</t>
  </si>
  <si>
    <t>DF7003</t>
  </si>
  <si>
    <t>DF7001</t>
  </si>
  <si>
    <t>VG5752</t>
  </si>
  <si>
    <t>VG5751</t>
  </si>
  <si>
    <t>XX1700</t>
  </si>
  <si>
    <t>VX1128</t>
  </si>
  <si>
    <t>RD6382</t>
  </si>
  <si>
    <t>RD6384</t>
  </si>
  <si>
    <t>VB6510</t>
  </si>
  <si>
    <t>VB8533</t>
  </si>
  <si>
    <t>VB8527</t>
  </si>
  <si>
    <t>VT9879</t>
  </si>
  <si>
    <t>VT9982</t>
  </si>
  <si>
    <t>VT9985</t>
  </si>
  <si>
    <t>VT9983</t>
  </si>
  <si>
    <t>VT9984</t>
  </si>
  <si>
    <t>VG1397</t>
  </si>
  <si>
    <t>VB9799</t>
  </si>
  <si>
    <t>KX5575</t>
  </si>
  <si>
    <t>KX5576</t>
  </si>
  <si>
    <t>KX8033</t>
  </si>
  <si>
    <t>XX6735</t>
  </si>
  <si>
    <t>ER5566</t>
  </si>
  <si>
    <t>VB1051</t>
  </si>
  <si>
    <t>EB9900</t>
  </si>
  <si>
    <t>VS6886</t>
  </si>
  <si>
    <t>RN6200</t>
  </si>
  <si>
    <t>ER5560</t>
  </si>
  <si>
    <t>ER5550</t>
  </si>
  <si>
    <t>RA5474</t>
  </si>
  <si>
    <t>ER5564</t>
  </si>
  <si>
    <t>RA5475</t>
  </si>
  <si>
    <t>VG1385</t>
  </si>
  <si>
    <t>VG1384</t>
  </si>
  <si>
    <t>VB1160</t>
  </si>
  <si>
    <t>VB1088</t>
  </si>
  <si>
    <t>VB1284</t>
  </si>
  <si>
    <t>VB4330</t>
  </si>
  <si>
    <t>VS7129</t>
  </si>
  <si>
    <t>FW0676</t>
  </si>
  <si>
    <t>KS3944</t>
  </si>
  <si>
    <t>KS3945</t>
  </si>
  <si>
    <t>VT5016</t>
  </si>
  <si>
    <t>KS1147</t>
  </si>
  <si>
    <t>KS1472</t>
  </si>
  <si>
    <t>KS1473</t>
  </si>
  <si>
    <t>KS1474</t>
  </si>
  <si>
    <t>KS3285</t>
  </si>
  <si>
    <t>KS1601</t>
  </si>
  <si>
    <t>KS1618</t>
  </si>
  <si>
    <t>KS1609</t>
  </si>
  <si>
    <t>KS1604</t>
  </si>
  <si>
    <t>KS1627</t>
  </si>
  <si>
    <t>KS1608</t>
  </si>
  <si>
    <t>KS1615</t>
  </si>
  <si>
    <t>KS1612</t>
  </si>
  <si>
    <t>KS1622</t>
  </si>
  <si>
    <t>KS1619</t>
  </si>
  <si>
    <t>KS1603</t>
  </si>
  <si>
    <t>KS3020</t>
  </si>
  <si>
    <t>KS1638</t>
  </si>
  <si>
    <t>KS1140</t>
  </si>
  <si>
    <t>KS1633</t>
  </si>
  <si>
    <t>KS1617</t>
  </si>
  <si>
    <t>KS1626</t>
  </si>
  <si>
    <t>KS1600</t>
  </si>
  <si>
    <t>KS1158</t>
  </si>
  <si>
    <t>KS1634</t>
  </si>
  <si>
    <t>KS1613</t>
  </si>
  <si>
    <t>KS1628</t>
  </si>
  <si>
    <t>KS1614</t>
  </si>
  <si>
    <t>KS1605</t>
  </si>
  <si>
    <t>KS1637</t>
  </si>
  <si>
    <t>KS1640</t>
  </si>
  <si>
    <t>KS1625</t>
  </si>
  <si>
    <t>KS1641</t>
  </si>
  <si>
    <t>KS3362</t>
  </si>
  <si>
    <t>KS1607</t>
  </si>
  <si>
    <t>KS1624</t>
  </si>
  <si>
    <t>KS1606</t>
  </si>
  <si>
    <t>KS1639</t>
  </si>
  <si>
    <t>KS1636</t>
  </si>
  <si>
    <t>KS1629</t>
  </si>
  <si>
    <t>KS1635</t>
  </si>
  <si>
    <t>KS1476</t>
  </si>
  <si>
    <t>KS1475</t>
  </si>
  <si>
    <t>KS1477</t>
  </si>
  <si>
    <t>KS1632</t>
  </si>
  <si>
    <t>KS2550</t>
  </si>
  <si>
    <t>KS1602</t>
  </si>
  <si>
    <t>KS2320</t>
  </si>
  <si>
    <t>KS2323</t>
  </si>
  <si>
    <t>KS2324</t>
  </si>
  <si>
    <t>KS2322</t>
  </si>
  <si>
    <t>KS1155</t>
  </si>
  <si>
    <t>KS1142</t>
  </si>
  <si>
    <t>KS1235</t>
  </si>
  <si>
    <t>KS1001</t>
  </si>
  <si>
    <t>KS1516</t>
  </si>
  <si>
    <t>KS1471</t>
  </si>
  <si>
    <t>KS1234</t>
  </si>
  <si>
    <t>KS1250</t>
  </si>
  <si>
    <t>KS1152</t>
  </si>
  <si>
    <t>KS1157</t>
  </si>
  <si>
    <t>KS1154</t>
  </si>
  <si>
    <t>KS1455</t>
  </si>
  <si>
    <t>KS1030</t>
  </si>
  <si>
    <t>KS1120</t>
  </si>
  <si>
    <t>KS1050</t>
  </si>
  <si>
    <t>KS1052</t>
  </si>
  <si>
    <t>KS1151</t>
  </si>
  <si>
    <t>KS1141</t>
  </si>
  <si>
    <t>KS1051</t>
  </si>
  <si>
    <t>KS1081</t>
  </si>
  <si>
    <t>KS1080</t>
  </si>
  <si>
    <t>KS1149</t>
  </si>
  <si>
    <t>KS1144</t>
  </si>
  <si>
    <t>KS3070</t>
  </si>
  <si>
    <t>KS3071</t>
  </si>
  <si>
    <t>KS1621</t>
  </si>
  <si>
    <t>KS1631</t>
  </si>
  <si>
    <t>KS2321</t>
  </si>
  <si>
    <t>KS2567</t>
  </si>
  <si>
    <t>KS3363</t>
  </si>
  <si>
    <t>KS3316</t>
  </si>
  <si>
    <t>KS3364</t>
  </si>
  <si>
    <t>KS3365</t>
  </si>
  <si>
    <t>KS1143</t>
  </si>
  <si>
    <t>KS2524</t>
  </si>
  <si>
    <t>KS1610</t>
  </si>
  <si>
    <t>KS3220</t>
  </si>
  <si>
    <t>KS2330</t>
  </si>
  <si>
    <t>KS2331</t>
  </si>
  <si>
    <t>KS1630</t>
  </si>
  <si>
    <t>KS3197</t>
  </si>
  <si>
    <t>KS1160</t>
  </si>
  <si>
    <t>OC7964</t>
  </si>
  <si>
    <t>JB5023</t>
  </si>
  <si>
    <t>JB5022</t>
  </si>
  <si>
    <t>JB5021</t>
  </si>
  <si>
    <t>XX1650</t>
  </si>
  <si>
    <t>XX1649</t>
  </si>
  <si>
    <t>VG5277</t>
  </si>
  <si>
    <t>VT7091</t>
  </si>
  <si>
    <t>DC4023</t>
  </si>
  <si>
    <t>DC4029</t>
  </si>
  <si>
    <t>DC4043</t>
  </si>
  <si>
    <t>DC4063</t>
  </si>
  <si>
    <t>DC4070</t>
  </si>
  <si>
    <t>DC4069</t>
  </si>
  <si>
    <t>DC4077</t>
  </si>
  <si>
    <t>VX3100</t>
  </si>
  <si>
    <t>DC4072</t>
  </si>
  <si>
    <t>DF4400</t>
  </si>
  <si>
    <t>DF4406</t>
  </si>
  <si>
    <t>DF2403</t>
  </si>
  <si>
    <t>DF2404</t>
  </si>
  <si>
    <t>DF2405</t>
  </si>
  <si>
    <t>DF2402</t>
  </si>
  <si>
    <t>DC4061</t>
  </si>
  <si>
    <t>DC4091</t>
  </si>
  <si>
    <t>DC4057</t>
  </si>
  <si>
    <t>DC4049</t>
  </si>
  <si>
    <t>DC4083</t>
  </si>
  <si>
    <t>DC4016</t>
  </si>
  <si>
    <t>DC4010</t>
  </si>
  <si>
    <t>DC4098</t>
  </si>
  <si>
    <t>DC4022</t>
  </si>
  <si>
    <t>DC4028</t>
  </si>
  <si>
    <t>DC4102</t>
  </si>
  <si>
    <t>DC4042</t>
  </si>
  <si>
    <t>DC4104</t>
  </si>
  <si>
    <t>DC4062</t>
  </si>
  <si>
    <t>DC4090</t>
  </si>
  <si>
    <t>DC4092</t>
  </si>
  <si>
    <t>DC4110</t>
  </si>
  <si>
    <t>DC4112</t>
  </si>
  <si>
    <t>DC4114</t>
  </si>
  <si>
    <t>DC4116</t>
  </si>
  <si>
    <t>DC4118</t>
  </si>
  <si>
    <t>DC4120</t>
  </si>
  <si>
    <t>DC4122</t>
  </si>
  <si>
    <t>DC4124</t>
  </si>
  <si>
    <t>DC4126</t>
  </si>
  <si>
    <t>DC4162</t>
  </si>
  <si>
    <t>DC4164</t>
  </si>
  <si>
    <t>DC4168</t>
  </si>
  <si>
    <t>DC4472</t>
  </si>
  <si>
    <t>DC4050</t>
  </si>
  <si>
    <t>DC4086</t>
  </si>
  <si>
    <t>RN4049</t>
  </si>
  <si>
    <t>RN4050</t>
  </si>
  <si>
    <t>RN4051</t>
  </si>
  <si>
    <t>RN4053</t>
  </si>
  <si>
    <t>RN4055</t>
  </si>
  <si>
    <t>RN4060</t>
  </si>
  <si>
    <t>DF4392</t>
  </si>
  <si>
    <t>DF4390</t>
  </si>
  <si>
    <t>DF4393</t>
  </si>
  <si>
    <t>DF4372</t>
  </si>
  <si>
    <t>DF4391</t>
  </si>
  <si>
    <t>DF2359</t>
  </si>
  <si>
    <t>DF2804</t>
  </si>
  <si>
    <t>DF2356</t>
  </si>
  <si>
    <t>DF4378</t>
  </si>
  <si>
    <t>DF4376</t>
  </si>
  <si>
    <t>DF4388</t>
  </si>
  <si>
    <t>DF4379</t>
  </si>
  <si>
    <t>DF2351</t>
  </si>
  <si>
    <t>DF4377</t>
  </si>
  <si>
    <t>DF4370</t>
  </si>
  <si>
    <t>DF2800</t>
  </si>
  <si>
    <t>DF2802</t>
  </si>
  <si>
    <t>DF2315</t>
  </si>
  <si>
    <t>DF2321</t>
  </si>
  <si>
    <t>DF2330</t>
  </si>
  <si>
    <t>DF2340</t>
  </si>
  <si>
    <t>DF2338</t>
  </si>
  <si>
    <t>DF2343</t>
  </si>
  <si>
    <t>DF2339</t>
  </si>
  <si>
    <t>DF2344</t>
  </si>
  <si>
    <t>DF2346</t>
  </si>
  <si>
    <t>DF2345</t>
  </si>
  <si>
    <t>DF2353</t>
  </si>
  <si>
    <t>DF2355</t>
  </si>
  <si>
    <t>DF2352</t>
  </si>
  <si>
    <t>DF2354</t>
  </si>
  <si>
    <t>DF2358</t>
  </si>
  <si>
    <t>DF2357</t>
  </si>
  <si>
    <t>DF2360</t>
  </si>
  <si>
    <t>DF2366</t>
  </si>
  <si>
    <t>DF2374</t>
  </si>
  <si>
    <t>DF2337</t>
  </si>
  <si>
    <t>DF2342</t>
  </si>
  <si>
    <t>DF2348</t>
  </si>
  <si>
    <t>DF2324</t>
  </si>
  <si>
    <t>DF2336</t>
  </si>
  <si>
    <t>DF2861</t>
  </si>
  <si>
    <t>DF2634</t>
  </si>
  <si>
    <t>DF2862</t>
  </si>
  <si>
    <t>DF2401</t>
  </si>
  <si>
    <t>DF2618</t>
  </si>
  <si>
    <t>DF2830</t>
  </si>
  <si>
    <t>DF2636</t>
  </si>
  <si>
    <t>DF2836</t>
  </si>
  <si>
    <t>DF2642</t>
  </si>
  <si>
    <t>DF2612</t>
  </si>
  <si>
    <t>DF2842</t>
  </si>
  <si>
    <t>DF2645</t>
  </si>
  <si>
    <t>DF2649</t>
  </si>
  <si>
    <t>DF2621</t>
  </si>
  <si>
    <t>DF2651</t>
  </si>
  <si>
    <t>DF2848</t>
  </si>
  <si>
    <t>DF2630</t>
  </si>
  <si>
    <t>DF2657</t>
  </si>
  <si>
    <t>DF2633</t>
  </si>
  <si>
    <t>DF2833</t>
  </si>
  <si>
    <t>DF2648</t>
  </si>
  <si>
    <t>DF2615</t>
  </si>
  <si>
    <t>DF2839</t>
  </si>
  <si>
    <t>VA1239</t>
  </si>
  <si>
    <t>1010691</t>
  </si>
  <si>
    <t>ER6239</t>
  </si>
  <si>
    <t>ER6238</t>
  </si>
  <si>
    <t>ER6230</t>
  </si>
  <si>
    <t>ER6237</t>
  </si>
  <si>
    <t>ER5690</t>
  </si>
  <si>
    <t>ER5620</t>
  </si>
  <si>
    <t>ER5684</t>
  </si>
  <si>
    <t>ER5682</t>
  </si>
  <si>
    <t>ER5663</t>
  </si>
  <si>
    <t>ER5671</t>
  </si>
  <si>
    <t>ER5672</t>
  </si>
  <si>
    <t>ER5670</t>
  </si>
  <si>
    <t>ER5667</t>
  </si>
  <si>
    <t>ER5678</t>
  </si>
  <si>
    <t>ER5680</t>
  </si>
  <si>
    <t>ER5681</t>
  </si>
  <si>
    <t>ER6260</t>
  </si>
  <si>
    <t>ER5669</t>
  </si>
  <si>
    <t>KL0960</t>
  </si>
  <si>
    <t>EK5881</t>
  </si>
  <si>
    <t>EK5900</t>
  </si>
  <si>
    <t>VS7150</t>
  </si>
  <si>
    <t>VB1367</t>
  </si>
  <si>
    <t>EA7501</t>
  </si>
  <si>
    <t>KL0963</t>
  </si>
  <si>
    <t>VR3206</t>
  </si>
  <si>
    <t>VR3207</t>
  </si>
  <si>
    <t>VR3205</t>
  </si>
  <si>
    <t>VR3218</t>
  </si>
  <si>
    <t>OD2620</t>
  </si>
  <si>
    <t>DC6612</t>
  </si>
  <si>
    <t>DC6618</t>
  </si>
  <si>
    <t>DC6615</t>
  </si>
  <si>
    <t>DC6790</t>
  </si>
  <si>
    <t>DC6710</t>
  </si>
  <si>
    <t>DC6712</t>
  </si>
  <si>
    <t>DC6714</t>
  </si>
  <si>
    <t>DC6720</t>
  </si>
  <si>
    <t>DC6724</t>
  </si>
  <si>
    <t>FW0146</t>
  </si>
  <si>
    <t>FW0145</t>
  </si>
  <si>
    <t>EM1426</t>
  </si>
  <si>
    <t>FW0232</t>
  </si>
  <si>
    <t>VB1060</t>
  </si>
  <si>
    <t>VR9170</t>
  </si>
  <si>
    <t>ES1286</t>
  </si>
  <si>
    <t>VS6764</t>
  </si>
  <si>
    <t>RA6938</t>
  </si>
  <si>
    <t>FW0231</t>
  </si>
  <si>
    <t>VB9754</t>
  </si>
  <si>
    <t>VB9755</t>
  </si>
  <si>
    <t>VB9756</t>
  </si>
  <si>
    <t>AK5101</t>
  </si>
  <si>
    <t>AK5102</t>
  </si>
  <si>
    <t>AK5100</t>
  </si>
  <si>
    <t>AK5126</t>
  </si>
  <si>
    <t>RE1021</t>
  </si>
  <si>
    <t>FW0192</t>
  </si>
  <si>
    <t>FW0198</t>
  </si>
  <si>
    <t>FW0199</t>
  </si>
  <si>
    <t>VB8636</t>
  </si>
  <si>
    <t>RE2825</t>
  </si>
  <si>
    <t>VS6779</t>
  </si>
  <si>
    <t>EB3598</t>
  </si>
  <si>
    <t>EB3599</t>
  </si>
  <si>
    <t>VB4350</t>
  </si>
  <si>
    <t>VB4351</t>
  </si>
  <si>
    <t>VB4352</t>
  </si>
  <si>
    <t>VB4353</t>
  </si>
  <si>
    <t>VB4354</t>
  </si>
  <si>
    <t>VT9844</t>
  </si>
  <si>
    <t>VT9846</t>
  </si>
  <si>
    <t>VB8668</t>
  </si>
  <si>
    <t>VB2670</t>
  </si>
  <si>
    <t>RN8451</t>
  </si>
  <si>
    <t>VB9330</t>
  </si>
  <si>
    <t>VB9331</t>
  </si>
  <si>
    <t>VB7862</t>
  </si>
  <si>
    <t>EB3624</t>
  </si>
  <si>
    <t>VB3629</t>
  </si>
  <si>
    <t>VB1052</t>
  </si>
  <si>
    <t>VB1053</t>
  </si>
  <si>
    <t>VS6887</t>
  </si>
  <si>
    <t>VB9352</t>
  </si>
  <si>
    <t>VT9992</t>
  </si>
  <si>
    <t>VB2696</t>
  </si>
  <si>
    <t>RE1095</t>
  </si>
  <si>
    <t>VB9362</t>
  </si>
  <si>
    <t>VB3443</t>
  </si>
  <si>
    <t>KB2090</t>
  </si>
  <si>
    <t>KB2095</t>
  </si>
  <si>
    <t>VB4381</t>
  </si>
  <si>
    <t>VB9732</t>
  </si>
  <si>
    <t>VB9733</t>
  </si>
  <si>
    <t>VB4064</t>
  </si>
  <si>
    <t>VS6888</t>
  </si>
  <si>
    <t>ER6142</t>
  </si>
  <si>
    <t>DC7095</t>
  </si>
  <si>
    <t>DC7090</t>
  </si>
  <si>
    <t>DC7092</t>
  </si>
  <si>
    <t>DC7093</t>
  </si>
  <si>
    <t>DC7094</t>
  </si>
  <si>
    <t>DC1070</t>
  </si>
  <si>
    <t>DC1075</t>
  </si>
  <si>
    <t>DC1077</t>
  </si>
  <si>
    <t>KX5567</t>
  </si>
  <si>
    <t>VB1072</t>
  </si>
  <si>
    <t>VB1073</t>
  </si>
  <si>
    <t>VB1071</t>
  </si>
  <si>
    <t>VB4328</t>
  </si>
  <si>
    <t>VB1074</t>
  </si>
  <si>
    <t>DC6117</t>
  </si>
  <si>
    <t>MS0005</t>
  </si>
  <si>
    <t>VG1373</t>
  </si>
  <si>
    <t>VG1345</t>
  </si>
  <si>
    <t>VX2252</t>
  </si>
  <si>
    <t>VT0208</t>
  </si>
  <si>
    <t>VB2661</t>
  </si>
  <si>
    <t>VB2667</t>
  </si>
  <si>
    <t>VB8537</t>
  </si>
  <si>
    <t>VS7198</t>
  </si>
  <si>
    <t>VB2666</t>
  </si>
  <si>
    <t>VB2662</t>
  </si>
  <si>
    <t>MC7728</t>
  </si>
  <si>
    <t>RD6632</t>
  </si>
  <si>
    <t>FW0012</t>
  </si>
  <si>
    <t>VB1446</t>
  </si>
  <si>
    <t>VB9817</t>
  </si>
  <si>
    <t>VB9709</t>
  </si>
  <si>
    <t>VB1371</t>
  </si>
  <si>
    <t>VB1445</t>
  </si>
  <si>
    <t>VB9711</t>
  </si>
  <si>
    <t>VB5665</t>
  </si>
  <si>
    <t>VB2660</t>
  </si>
  <si>
    <t>VB2761</t>
  </si>
  <si>
    <t>VB4080</t>
  </si>
  <si>
    <t>VB4081</t>
  </si>
  <si>
    <t>VB6515</t>
  </si>
  <si>
    <t>VB7870</t>
  </si>
  <si>
    <t>VB9986</t>
  </si>
  <si>
    <t>VB9988</t>
  </si>
  <si>
    <t>VB9313</t>
  </si>
  <si>
    <t>VB1054</t>
  </si>
  <si>
    <t>VB1374</t>
  </si>
  <si>
    <t>VB1375</t>
  </si>
  <si>
    <t>VB1448</t>
  </si>
  <si>
    <t>VB1449</t>
  </si>
  <si>
    <t>VA3055</t>
  </si>
  <si>
    <t>VA3056</t>
  </si>
  <si>
    <t>VA2796</t>
  </si>
  <si>
    <t>VB2648</t>
  </si>
  <si>
    <t>VB2649</t>
  </si>
  <si>
    <t>VB4082</t>
  </si>
  <si>
    <t>VB2663</t>
  </si>
  <si>
    <t>VB5670</t>
  </si>
  <si>
    <t>VB7871</t>
  </si>
  <si>
    <t>VT5490</t>
  </si>
  <si>
    <t>VB1447</t>
  </si>
  <si>
    <t>MC4360</t>
  </si>
  <si>
    <t>VS6020</t>
  </si>
  <si>
    <t>VS6022</t>
  </si>
  <si>
    <t>VS6773</t>
  </si>
  <si>
    <t>VA3132</t>
  </si>
  <si>
    <t>VB8646</t>
  </si>
  <si>
    <t>MC3467</t>
  </si>
  <si>
    <t>MC3540</t>
  </si>
  <si>
    <t>MC3542</t>
  </si>
  <si>
    <t>MC3598</t>
  </si>
  <si>
    <t>MC3599</t>
  </si>
  <si>
    <t>MC4355</t>
  </si>
  <si>
    <t>MC4449</t>
  </si>
  <si>
    <t>MC4453</t>
  </si>
  <si>
    <t>MC4516</t>
  </si>
  <si>
    <t>MC4517</t>
  </si>
  <si>
    <t>MC7727</t>
  </si>
  <si>
    <t>VS3351</t>
  </si>
  <si>
    <t>VS3352</t>
  </si>
  <si>
    <t>VT9776</t>
  </si>
  <si>
    <t>VT3787</t>
  </si>
  <si>
    <t>VS7058</t>
  </si>
  <si>
    <t>VS7062</t>
  </si>
  <si>
    <t>VS7195</t>
  </si>
  <si>
    <t>VS7196</t>
  </si>
  <si>
    <t>VS7197</t>
  </si>
  <si>
    <t>VB4285</t>
  </si>
  <si>
    <t>VB1376</t>
  </si>
  <si>
    <t>VT3385</t>
  </si>
  <si>
    <t>VA2610</t>
  </si>
  <si>
    <t>VA2613</t>
  </si>
  <si>
    <t>VB2762</t>
  </si>
  <si>
    <t>VA1166</t>
  </si>
  <si>
    <t>VA1168</t>
  </si>
  <si>
    <t>VT3680</t>
  </si>
  <si>
    <t>VB9748</t>
  </si>
  <si>
    <t>VB4283</t>
  </si>
  <si>
    <t>VB4287</t>
  </si>
  <si>
    <t>VB5667</t>
  </si>
  <si>
    <t>MC4451</t>
  </si>
  <si>
    <t>MC4358</t>
  </si>
  <si>
    <t>VB9852</t>
  </si>
  <si>
    <t>VS7060</t>
  </si>
  <si>
    <t>VB2760</t>
  </si>
  <si>
    <t>VS6889</t>
  </si>
  <si>
    <t>VB9777</t>
  </si>
  <si>
    <t>VB9742</t>
  </si>
  <si>
    <t>VB9740</t>
  </si>
  <si>
    <t>VS6896</t>
  </si>
  <si>
    <t>VS6904</t>
  </si>
  <si>
    <t>VT3681</t>
  </si>
  <si>
    <t>VB2665</t>
  </si>
  <si>
    <t>VS6890</t>
  </si>
  <si>
    <t>RD6634</t>
  </si>
  <si>
    <t>VB4274</t>
  </si>
  <si>
    <t>VS7193</t>
  </si>
  <si>
    <t>VB7872</t>
  </si>
  <si>
    <t>VS6906</t>
  </si>
  <si>
    <t>VB4447</t>
  </si>
  <si>
    <t>VB4446</t>
  </si>
  <si>
    <t>VS6891</t>
  </si>
  <si>
    <t>VB8534</t>
  </si>
  <si>
    <t>VS6775</t>
  </si>
  <si>
    <t>FW0451</t>
  </si>
  <si>
    <t>VS7134</t>
  </si>
  <si>
    <t>VS7141</t>
  </si>
  <si>
    <t>VB9695</t>
  </si>
  <si>
    <t>VB7873</t>
  </si>
  <si>
    <t>VB8535</t>
  </si>
  <si>
    <t>VS6892</t>
  </si>
  <si>
    <t>VB1477</t>
  </si>
  <si>
    <t>VB8647</t>
  </si>
  <si>
    <t>VB8671</t>
  </si>
  <si>
    <t>VB8672</t>
  </si>
  <si>
    <t>VB8536</t>
  </si>
  <si>
    <t>VS7130</t>
  </si>
  <si>
    <t>VS7136</t>
  </si>
  <si>
    <t>VB1453</t>
  </si>
  <si>
    <t>VB1454</t>
  </si>
  <si>
    <t>VB1450</t>
  </si>
  <si>
    <t>VB1455</t>
  </si>
  <si>
    <t>VB1451</t>
  </si>
  <si>
    <t>VB1452</t>
  </si>
  <si>
    <t>VB2766</t>
  </si>
  <si>
    <t>VB4284</t>
  </si>
  <si>
    <t>VB8673</t>
  </si>
  <si>
    <t>VB8674</t>
  </si>
  <si>
    <t>VB8669</t>
  </si>
  <si>
    <t>VB8675</t>
  </si>
  <si>
    <t>VB8676</t>
  </si>
  <si>
    <t>VB8677</t>
  </si>
  <si>
    <t>VB8670</t>
  </si>
  <si>
    <t>VB2764</t>
  </si>
  <si>
    <t>VB2765</t>
  </si>
  <si>
    <t>VB2698</t>
  </si>
  <si>
    <t>VS7409</t>
  </si>
  <si>
    <t>VS6774</t>
  </si>
  <si>
    <t>VB4275</t>
  </si>
  <si>
    <t>VS6760</t>
  </si>
  <si>
    <t>VS6070</t>
  </si>
  <si>
    <t>VT5480</t>
  </si>
  <si>
    <t>VB5672</t>
  </si>
  <si>
    <t>VB8539</t>
  </si>
  <si>
    <t>VB8542</t>
  </si>
  <si>
    <t>VB2763</t>
  </si>
  <si>
    <t>VA2798</t>
  </si>
  <si>
    <t>FW0442</t>
  </si>
  <si>
    <t>VB9070</t>
  </si>
  <si>
    <t>VB9486</t>
  </si>
  <si>
    <t>VB9358</t>
  </si>
  <si>
    <t>VB9693</t>
  </si>
  <si>
    <t>VS7138</t>
  </si>
  <si>
    <t>VS7139</t>
  </si>
  <si>
    <t>VB9775</t>
  </si>
  <si>
    <t>VB3570</t>
  </si>
  <si>
    <t>VB1370</t>
  </si>
  <si>
    <t>VS7151</t>
  </si>
  <si>
    <t>VB4083</t>
  </si>
  <si>
    <t>VS7132</t>
  </si>
  <si>
    <t>VS7143</t>
  </si>
  <si>
    <t>VB8545</t>
  </si>
  <si>
    <t>VA2794</t>
  </si>
  <si>
    <t>VB8538</t>
  </si>
  <si>
    <t>VS6895</t>
  </si>
  <si>
    <t>VS6894</t>
  </si>
  <si>
    <t>VG1414</t>
  </si>
  <si>
    <t>VB2668</t>
  </si>
  <si>
    <t>VB8547</t>
  </si>
  <si>
    <t>VB1372</t>
  </si>
  <si>
    <t>VB1373</t>
  </si>
  <si>
    <t>VS6893</t>
  </si>
  <si>
    <t>VB2664</t>
  </si>
  <si>
    <t>VB2099</t>
  </si>
  <si>
    <t>VB2480</t>
  </si>
  <si>
    <t>VB2435</t>
  </si>
  <si>
    <t>VB9990</t>
  </si>
  <si>
    <t>VS7340</t>
  </si>
  <si>
    <t>RD5933</t>
  </si>
  <si>
    <t>1009255</t>
  </si>
  <si>
    <t>OD2712</t>
  </si>
  <si>
    <t>KL9203</t>
  </si>
  <si>
    <t>VX5990</t>
  </si>
  <si>
    <t>VX8062</t>
  </si>
  <si>
    <t>DH5990</t>
  </si>
  <si>
    <t>VX4655</t>
  </si>
  <si>
    <t>DF1911</t>
  </si>
  <si>
    <t>DF1913</t>
  </si>
  <si>
    <t>DF1915</t>
  </si>
  <si>
    <t>DF1917</t>
  </si>
  <si>
    <t>DF1919</t>
  </si>
  <si>
    <t>EM4820</t>
  </si>
  <si>
    <t>EM4824</t>
  </si>
  <si>
    <t>LU0711</t>
  </si>
  <si>
    <t>1008946</t>
  </si>
  <si>
    <t>VS1140</t>
  </si>
  <si>
    <t>SF5402</t>
  </si>
  <si>
    <t>SF5304</t>
  </si>
  <si>
    <t>SF5302</t>
  </si>
  <si>
    <t>SF5303</t>
  </si>
  <si>
    <t>SF5300</t>
  </si>
  <si>
    <t>SF5305</t>
  </si>
  <si>
    <t>SF5301</t>
  </si>
  <si>
    <t>SF5306</t>
  </si>
  <si>
    <t>SF5200</t>
  </si>
  <si>
    <t>SF5202</t>
  </si>
  <si>
    <t>SF5201</t>
  </si>
  <si>
    <t>SF5103</t>
  </si>
  <si>
    <t>SF5102</t>
  </si>
  <si>
    <t>SF5100</t>
  </si>
  <si>
    <t>SF5101</t>
  </si>
  <si>
    <t>SF5400</t>
  </si>
  <si>
    <t>SF5401</t>
  </si>
  <si>
    <t>SF5104</t>
  </si>
  <si>
    <t>ZA3500</t>
  </si>
  <si>
    <t>VB1131</t>
  </si>
  <si>
    <t>DH4226</t>
  </si>
  <si>
    <t>DH4228</t>
  </si>
  <si>
    <t>DH4229</t>
  </si>
  <si>
    <t>DH4230</t>
  </si>
  <si>
    <t>DH4235</t>
  </si>
  <si>
    <t>DH4233</t>
  </si>
  <si>
    <t>DH4234</t>
  </si>
  <si>
    <t>DH4236</t>
  </si>
  <si>
    <t>DH4238</t>
  </si>
  <si>
    <t>DH4240</t>
  </si>
  <si>
    <t>DH4242</t>
  </si>
  <si>
    <t>DH4246</t>
  </si>
  <si>
    <t>DH4247</t>
  </si>
  <si>
    <t>DH4248</t>
  </si>
  <si>
    <t>DH4232</t>
  </si>
  <si>
    <t>KL7294</t>
  </si>
  <si>
    <t>KL7296</t>
  </si>
  <si>
    <t>KL7298</t>
  </si>
  <si>
    <t>KL7505</t>
  </si>
  <si>
    <t>KL7275</t>
  </si>
  <si>
    <t>KL7255</t>
  </si>
  <si>
    <t>KL7295</t>
  </si>
  <si>
    <t>XB2450</t>
  </si>
  <si>
    <t>KS2551</t>
  </si>
  <si>
    <t>KS1166</t>
  </si>
  <si>
    <t>1012866</t>
  </si>
  <si>
    <t>1012865</t>
  </si>
  <si>
    <t>KS2590</t>
  </si>
  <si>
    <t>KS2560</t>
  </si>
  <si>
    <t>DH1401</t>
  </si>
  <si>
    <t>DH4342</t>
  </si>
  <si>
    <t>RD6722</t>
  </si>
  <si>
    <t>KL5502</t>
  </si>
  <si>
    <t>RE1031</t>
  </si>
  <si>
    <t>DC1550</t>
  </si>
  <si>
    <t>VT2801</t>
  </si>
  <si>
    <t>ER6153</t>
  </si>
  <si>
    <t>ER6161</t>
  </si>
  <si>
    <t>ER6163</t>
  </si>
  <si>
    <t>ER6169</t>
  </si>
  <si>
    <t>XE3610</t>
  </si>
  <si>
    <t>FW0035</t>
  </si>
  <si>
    <t>DH4450</t>
  </si>
  <si>
    <t>VB4440</t>
  </si>
  <si>
    <t>AB8260</t>
  </si>
  <si>
    <t>AC9740</t>
  </si>
  <si>
    <t>AC9744</t>
  </si>
  <si>
    <t>AB8270</t>
  </si>
  <si>
    <t>AB8261</t>
  </si>
  <si>
    <t>VB1158</t>
  </si>
  <si>
    <t>AB6240</t>
  </si>
  <si>
    <t>VB4299</t>
  </si>
  <si>
    <t>VB4326</t>
  </si>
  <si>
    <t>KL8522</t>
  </si>
  <si>
    <t>KL8510</t>
  </si>
  <si>
    <t>KL8526</t>
  </si>
  <si>
    <t>KL8556</t>
  </si>
  <si>
    <t>KL8557</t>
  </si>
  <si>
    <t>KL8553</t>
  </si>
  <si>
    <t>KL8555</t>
  </si>
  <si>
    <t>KL8551</t>
  </si>
  <si>
    <t>KL8554</t>
  </si>
  <si>
    <t>MC7655</t>
  </si>
  <si>
    <t>RD8031</t>
  </si>
  <si>
    <t>XX4644</t>
  </si>
  <si>
    <t>RA5484</t>
  </si>
  <si>
    <t>VB4346</t>
  </si>
  <si>
    <t>VB4286</t>
  </si>
  <si>
    <t>VB4340</t>
  </si>
  <si>
    <t>VS6897</t>
  </si>
  <si>
    <t>FW0448</t>
  </si>
  <si>
    <t>FW0447</t>
  </si>
  <si>
    <t>VT9747</t>
  </si>
  <si>
    <t>VB4090</t>
  </si>
  <si>
    <t>VB9359</t>
  </si>
  <si>
    <t>BW2779</t>
  </si>
  <si>
    <t>BW2729</t>
  </si>
  <si>
    <t>BW2728</t>
  </si>
  <si>
    <t>BW2778</t>
  </si>
  <si>
    <t>BW2714</t>
  </si>
  <si>
    <t>HA0150</t>
  </si>
  <si>
    <t>VA5600</t>
  </si>
  <si>
    <t>FW0590</t>
  </si>
  <si>
    <t>XB1042</t>
  </si>
  <si>
    <t>VT7310</t>
  </si>
  <si>
    <t>XE3618</t>
  </si>
  <si>
    <t>DH6000</t>
  </si>
  <si>
    <t>VX8059</t>
  </si>
  <si>
    <t>RD5240</t>
  </si>
  <si>
    <t>RD5241</t>
  </si>
  <si>
    <t>VT1010</t>
  </si>
  <si>
    <t>VB1014</t>
  </si>
  <si>
    <t>VB4332</t>
  </si>
  <si>
    <t>RN1800</t>
  </si>
  <si>
    <t>VB4957</t>
  </si>
  <si>
    <t>RA8776</t>
  </si>
  <si>
    <t>RA8777</t>
  </si>
  <si>
    <t>RE1103</t>
  </si>
  <si>
    <t>VB9035</t>
  </si>
  <si>
    <t>VR3212</t>
  </si>
  <si>
    <t>VX6265</t>
  </si>
  <si>
    <t>VX1163</t>
  </si>
  <si>
    <t>LD9604</t>
  </si>
  <si>
    <t>VX1159</t>
  </si>
  <si>
    <t>DC5754</t>
  </si>
  <si>
    <t>DC5764</t>
  </si>
  <si>
    <t>DC5774</t>
  </si>
  <si>
    <t>DZ5226</t>
  </si>
  <si>
    <t>DZ0007</t>
  </si>
  <si>
    <t>DZ5026</t>
  </si>
  <si>
    <t>VT5748</t>
  </si>
  <si>
    <t>VT6001</t>
  </si>
  <si>
    <t>VG1339</t>
  </si>
  <si>
    <t>RD6063</t>
  </si>
  <si>
    <t>RD6062</t>
  </si>
  <si>
    <t>VT0323</t>
  </si>
  <si>
    <t>VG5007</t>
  </si>
  <si>
    <t>VB1332</t>
  </si>
  <si>
    <t>VS5410</t>
  </si>
  <si>
    <t>VG5677</t>
  </si>
  <si>
    <t>VT5497</t>
  </si>
  <si>
    <t>VT5496</t>
  </si>
  <si>
    <t>RD2483</t>
  </si>
  <si>
    <t>VT4550</t>
  </si>
  <si>
    <t>VT5200</t>
  </si>
  <si>
    <t>VB1176</t>
  </si>
  <si>
    <t>VB1385</t>
  </si>
  <si>
    <t>VS2280</t>
  </si>
  <si>
    <t>VS2281</t>
  </si>
  <si>
    <t>VS2421</t>
  </si>
  <si>
    <t>VB8648</t>
  </si>
  <si>
    <t>VB3575</t>
  </si>
  <si>
    <t>VB4157</t>
  </si>
  <si>
    <t>VG5781</t>
  </si>
  <si>
    <t>FW0276</t>
  </si>
  <si>
    <t>FW0277</t>
  </si>
  <si>
    <t>RA6311</t>
  </si>
  <si>
    <t>FW0021</t>
  </si>
  <si>
    <t>KL9240</t>
  </si>
  <si>
    <t>FW0420</t>
  </si>
  <si>
    <t>FW0464</t>
  </si>
  <si>
    <t>VS8205</t>
  </si>
  <si>
    <t>FW0400</t>
  </si>
  <si>
    <t>VS2300</t>
  </si>
  <si>
    <t>VS2301</t>
  </si>
  <si>
    <t>FW0368</t>
  </si>
  <si>
    <t>RD7030</t>
  </si>
  <si>
    <t>RD7010</t>
  </si>
  <si>
    <t>FW0025</t>
  </si>
  <si>
    <t>FW0026</t>
  </si>
  <si>
    <t>VB4159</t>
  </si>
  <si>
    <t>FW0267</t>
  </si>
  <si>
    <t>FW0272</t>
  </si>
  <si>
    <t>FW0425</t>
  </si>
  <si>
    <t>FW0024</t>
  </si>
  <si>
    <t>FW0023</t>
  </si>
  <si>
    <t>VB2133</t>
  </si>
  <si>
    <t>ES4946</t>
  </si>
  <si>
    <t>FW0022</t>
  </si>
  <si>
    <t>VB1178</t>
  </si>
  <si>
    <t>VB2101</t>
  </si>
  <si>
    <t>VB6651</t>
  </si>
  <si>
    <t>VB4158</t>
  </si>
  <si>
    <t>VB2651</t>
  </si>
  <si>
    <t>VB4160</t>
  </si>
  <si>
    <t>VB8650</t>
  </si>
  <si>
    <t>FW0458</t>
  </si>
  <si>
    <t>VB2102</t>
  </si>
  <si>
    <t>RE2830</t>
  </si>
  <si>
    <t>RE1955</t>
  </si>
  <si>
    <t>VT5002</t>
  </si>
  <si>
    <t>VB3831</t>
  </si>
  <si>
    <t>VT5009</t>
  </si>
  <si>
    <t>VT6002</t>
  </si>
  <si>
    <t>1010299</t>
  </si>
  <si>
    <t>VG1396</t>
  </si>
  <si>
    <t>VS5956</t>
  </si>
  <si>
    <t>FW0459</t>
  </si>
  <si>
    <t>FW0460</t>
  </si>
  <si>
    <t>FW0423</t>
  </si>
  <si>
    <t>VS5950</t>
  </si>
  <si>
    <t>VT5015</t>
  </si>
  <si>
    <t>ES5685</t>
  </si>
  <si>
    <t>ES5686</t>
  </si>
  <si>
    <t>VG1310</t>
  </si>
  <si>
    <t>FW0271</t>
  </si>
  <si>
    <t>1011110</t>
  </si>
  <si>
    <t>VB5498</t>
  </si>
  <si>
    <t>FW0269</t>
  </si>
  <si>
    <t>FW0268</t>
  </si>
  <si>
    <t>FW0270</t>
  </si>
  <si>
    <t>FW0457</t>
  </si>
  <si>
    <t>VB1638</t>
  </si>
  <si>
    <t>FW0605</t>
  </si>
  <si>
    <t>FW0229</t>
  </si>
  <si>
    <t>FW0588</t>
  </si>
  <si>
    <t>ES5201</t>
  </si>
  <si>
    <t>ES5206</t>
  </si>
  <si>
    <t>ES5197</t>
  </si>
  <si>
    <t>ES5207</t>
  </si>
  <si>
    <t>ES5242</t>
  </si>
  <si>
    <t>ES5243</t>
  </si>
  <si>
    <t>ES5250</t>
  </si>
  <si>
    <t>ES5216</t>
  </si>
  <si>
    <t>ES5222</t>
  </si>
  <si>
    <t>ES5232</t>
  </si>
  <si>
    <t>ES5233</t>
  </si>
  <si>
    <t>ES5234</t>
  </si>
  <si>
    <t>ES5219</t>
  </si>
  <si>
    <t>ES5220</t>
  </si>
  <si>
    <t>ES5215</t>
  </si>
  <si>
    <t>ES5226</t>
  </si>
  <si>
    <t>ES5218</t>
  </si>
  <si>
    <t>ES5217</t>
  </si>
  <si>
    <t>RD7031</t>
  </si>
  <si>
    <t>1008620</t>
  </si>
  <si>
    <t>VG5782</t>
  </si>
  <si>
    <t>VB2103</t>
  </si>
  <si>
    <t>VB2077</t>
  </si>
  <si>
    <t>ES5345</t>
  </si>
  <si>
    <t>VB8652</t>
  </si>
  <si>
    <t>FW0266</t>
  </si>
  <si>
    <t>FW0273</t>
  </si>
  <si>
    <t>FW0609</t>
  </si>
  <si>
    <t>ES3280</t>
  </si>
  <si>
    <t>VB8654</t>
  </si>
  <si>
    <t>VS8206</t>
  </si>
  <si>
    <t>FW0010</t>
  </si>
  <si>
    <t>VG5301</t>
  </si>
  <si>
    <t>VG5300</t>
  </si>
  <si>
    <t>VG5302</t>
  </si>
  <si>
    <t>VG5303</t>
  </si>
  <si>
    <t>RA7104</t>
  </si>
  <si>
    <t>RA7101</t>
  </si>
  <si>
    <t>RA7100</t>
  </si>
  <si>
    <t>RA7102</t>
  </si>
  <si>
    <t>RA7112</t>
  </si>
  <si>
    <t>RA7111</t>
  </si>
  <si>
    <t>RA7110</t>
  </si>
  <si>
    <t>RA7113</t>
  </si>
  <si>
    <t>VG5305</t>
  </si>
  <si>
    <t>VT0200</t>
  </si>
  <si>
    <t>RA6333</t>
  </si>
  <si>
    <t>RA6334</t>
  </si>
  <si>
    <t>KL8775</t>
  </si>
  <si>
    <t>LC5367PE</t>
  </si>
  <si>
    <t>LC5377PDB</t>
  </si>
  <si>
    <t>LC5357PDA</t>
  </si>
  <si>
    <t>LC5357PEA</t>
  </si>
  <si>
    <t>LC5367PEA</t>
  </si>
  <si>
    <t>LC5357PE</t>
  </si>
  <si>
    <t>LC5421PDA</t>
  </si>
  <si>
    <t>VB5674</t>
  </si>
  <si>
    <t>KS1076</t>
  </si>
  <si>
    <t>KS1074</t>
  </si>
  <si>
    <t>KS1075</t>
  </si>
  <si>
    <t>1011461</t>
  </si>
  <si>
    <t>KS1072</t>
  </si>
  <si>
    <t>KS1071</t>
  </si>
  <si>
    <t>KS1073</t>
  </si>
  <si>
    <t>VT0206</t>
  </si>
  <si>
    <t>FW0626</t>
  </si>
  <si>
    <t>LD0006</t>
  </si>
  <si>
    <t>LD0105</t>
  </si>
  <si>
    <t>LD0106</t>
  </si>
  <si>
    <t>LD0107</t>
  </si>
  <si>
    <t>LD0111</t>
  </si>
  <si>
    <t>LD0109</t>
  </si>
  <si>
    <t>VT0350</t>
  </si>
  <si>
    <t>VB8660</t>
  </si>
  <si>
    <t>EK7300</t>
  </si>
  <si>
    <t>XX8829</t>
  </si>
  <si>
    <t>XX8830</t>
  </si>
  <si>
    <t>XX8824</t>
  </si>
  <si>
    <t>KS3766</t>
  </si>
  <si>
    <t>XX8837</t>
  </si>
  <si>
    <t>ER5543</t>
  </si>
  <si>
    <t>EK7086</t>
  </si>
  <si>
    <t>EK7060</t>
  </si>
  <si>
    <t>EK7188</t>
  </si>
  <si>
    <t>EK7182</t>
  </si>
  <si>
    <t>EK7020</t>
  </si>
  <si>
    <t>EK7290</t>
  </si>
  <si>
    <t>EK7292</t>
  </si>
  <si>
    <t>EK7256</t>
  </si>
  <si>
    <t>EK7254</t>
  </si>
  <si>
    <t>XX8870</t>
  </si>
  <si>
    <t>XX8835</t>
  </si>
  <si>
    <t>EK7276</t>
  </si>
  <si>
    <t>EK7277</t>
  </si>
  <si>
    <t>XX8860</t>
  </si>
  <si>
    <t>KS3765</t>
  </si>
  <si>
    <t>NC5030</t>
  </si>
  <si>
    <t>XB1056</t>
  </si>
  <si>
    <t>NH7702</t>
  </si>
  <si>
    <t>NH7703</t>
  </si>
  <si>
    <t>KL1757</t>
  </si>
  <si>
    <t>KL1755</t>
  </si>
  <si>
    <t>VR7101</t>
  </si>
  <si>
    <t>DZ5126</t>
  </si>
  <si>
    <t>DK2364</t>
  </si>
  <si>
    <t>RE2180</t>
  </si>
  <si>
    <t>ER1722</t>
  </si>
  <si>
    <t>ER1084</t>
  </si>
  <si>
    <t>ER1083</t>
  </si>
  <si>
    <t>ER1082</t>
  </si>
  <si>
    <t>ER1080</t>
  </si>
  <si>
    <t>VB2611</t>
  </si>
  <si>
    <t>VB2657</t>
  </si>
  <si>
    <t>VR3493</t>
  </si>
  <si>
    <t>ER2000</t>
  </si>
  <si>
    <t>VS1141</t>
  </si>
  <si>
    <t>1009000</t>
  </si>
  <si>
    <t>VB2653</t>
  </si>
  <si>
    <t>VB2613</t>
  </si>
  <si>
    <t>VB4118</t>
  </si>
  <si>
    <t>ER1150</t>
  </si>
  <si>
    <t>ER1155</t>
  </si>
  <si>
    <t>RE1100</t>
  </si>
  <si>
    <t>YS0004</t>
  </si>
  <si>
    <t>YS0002</t>
  </si>
  <si>
    <t>YS0001</t>
  </si>
  <si>
    <t>YS0003</t>
  </si>
  <si>
    <t>VT7093</t>
  </si>
  <si>
    <t>VX5995</t>
  </si>
  <si>
    <t>FW0278</t>
  </si>
  <si>
    <t>FW0279</t>
  </si>
  <si>
    <t>FW0260</t>
  </si>
  <si>
    <t>FW0254</t>
  </si>
  <si>
    <t>FW0259</t>
  </si>
  <si>
    <t>FW0253</t>
  </si>
  <si>
    <t>FW0258</t>
  </si>
  <si>
    <t>FW0246</t>
  </si>
  <si>
    <t>VB2104</t>
  </si>
  <si>
    <t>VB1159</t>
  </si>
  <si>
    <t>FW0238</t>
  </si>
  <si>
    <t>FW0239</t>
  </si>
  <si>
    <t>FW0240</t>
  </si>
  <si>
    <t>VB1387</t>
  </si>
  <si>
    <t>VB1388</t>
  </si>
  <si>
    <t>FW0237</t>
  </si>
  <si>
    <t>VR3575</t>
  </si>
  <si>
    <t>FW0251</t>
  </si>
  <si>
    <t>FW0250</t>
  </si>
  <si>
    <t>FW0252</t>
  </si>
  <si>
    <t>FW0249</t>
  </si>
  <si>
    <t>FW0247</t>
  </si>
  <si>
    <t>FW0248</t>
  </si>
  <si>
    <t>FW0242</t>
  </si>
  <si>
    <t>FW0241</t>
  </si>
  <si>
    <t>FW0243</t>
  </si>
  <si>
    <t>FW0255</t>
  </si>
  <si>
    <t>FW0256</t>
  </si>
  <si>
    <t>FW0244</t>
  </si>
  <si>
    <t>FW0245</t>
  </si>
  <si>
    <t>VB9072</t>
  </si>
  <si>
    <t>VX9001</t>
  </si>
  <si>
    <t>DH1632</t>
  </si>
  <si>
    <t>RN8041</t>
  </si>
  <si>
    <t>RN5080</t>
  </si>
  <si>
    <t>RN4960</t>
  </si>
  <si>
    <t>RN4946</t>
  </si>
  <si>
    <t>RN5090</t>
  </si>
  <si>
    <t>RN4940</t>
  </si>
  <si>
    <t>RN4959</t>
  </si>
  <si>
    <t>RN4967</t>
  </si>
  <si>
    <t>RN4948</t>
  </si>
  <si>
    <t>RN8101</t>
  </si>
  <si>
    <t>RN8090</t>
  </si>
  <si>
    <t>RN5091</t>
  </si>
  <si>
    <t>RN4943</t>
  </si>
  <si>
    <t>RN5074</t>
  </si>
  <si>
    <t>RN5073</t>
  </si>
  <si>
    <t>RN5072</t>
  </si>
  <si>
    <t>RN8060</t>
  </si>
  <si>
    <t>RN5064</t>
  </si>
  <si>
    <t>RN5066</t>
  </si>
  <si>
    <t>RN5060</t>
  </si>
  <si>
    <t>RN5057</t>
  </si>
  <si>
    <t>1012353</t>
  </si>
  <si>
    <t>RN8100</t>
  </si>
  <si>
    <t>RN8050</t>
  </si>
  <si>
    <t>RN8061</t>
  </si>
  <si>
    <t>RN5076</t>
  </si>
  <si>
    <t>RN4968</t>
  </si>
  <si>
    <t>EA8870</t>
  </si>
  <si>
    <t>EA8872</t>
  </si>
  <si>
    <t>EA8874</t>
  </si>
  <si>
    <t>EA8876</t>
  </si>
  <si>
    <t>KL9206</t>
  </si>
  <si>
    <t>KL9212</t>
  </si>
  <si>
    <t>1011349</t>
  </si>
  <si>
    <t>LA5181</t>
  </si>
  <si>
    <t>LC5316DB</t>
  </si>
  <si>
    <t>LA5113</t>
  </si>
  <si>
    <t>LD6772</t>
  </si>
  <si>
    <t>LD6771</t>
  </si>
  <si>
    <t>LA6109</t>
  </si>
  <si>
    <t>LD6778</t>
  </si>
  <si>
    <t>LD6777</t>
  </si>
  <si>
    <t>LD7830</t>
  </si>
  <si>
    <t>LA6114</t>
  </si>
  <si>
    <t>LA7000</t>
  </si>
  <si>
    <t>LA5336</t>
  </si>
  <si>
    <t>LA5346</t>
  </si>
  <si>
    <t>LA5356</t>
  </si>
  <si>
    <t>LA5327</t>
  </si>
  <si>
    <t>LC5307D</t>
  </si>
  <si>
    <t>LC5330H</t>
  </si>
  <si>
    <t>LC7312B</t>
  </si>
  <si>
    <t>LC5317BB</t>
  </si>
  <si>
    <t>LC5331H</t>
  </si>
  <si>
    <t>LC7313C</t>
  </si>
  <si>
    <t>LC7313E</t>
  </si>
  <si>
    <t>LC7513E</t>
  </si>
  <si>
    <t>LC7308A</t>
  </si>
  <si>
    <t>LC7308F</t>
  </si>
  <si>
    <t>LC5301</t>
  </si>
  <si>
    <t>LC5301A</t>
  </si>
  <si>
    <t>LC5308A</t>
  </si>
  <si>
    <t>LC7314D</t>
  </si>
  <si>
    <t>LC7314L</t>
  </si>
  <si>
    <t>LC5302A</t>
  </si>
  <si>
    <t>LC5302F</t>
  </si>
  <si>
    <t>LC5302AM</t>
  </si>
  <si>
    <t>LC5309A</t>
  </si>
  <si>
    <t>LC5321AA</t>
  </si>
  <si>
    <t>LC7309A</t>
  </si>
  <si>
    <t>LC7309F</t>
  </si>
  <si>
    <t>LC5310F</t>
  </si>
  <si>
    <t>LC7310A</t>
  </si>
  <si>
    <t>LC7310F</t>
  </si>
  <si>
    <t>LC5315</t>
  </si>
  <si>
    <t>LC5303A</t>
  </si>
  <si>
    <t>LC5303</t>
  </si>
  <si>
    <t>LC5315AA</t>
  </si>
  <si>
    <t>LC5315AF</t>
  </si>
  <si>
    <t>LC5315CA</t>
  </si>
  <si>
    <t>LC5315CF</t>
  </si>
  <si>
    <t>LC5315CM</t>
  </si>
  <si>
    <t>LC5315DA</t>
  </si>
  <si>
    <t>LC5315DF</t>
  </si>
  <si>
    <t>LC5316</t>
  </si>
  <si>
    <t>LC5304B</t>
  </si>
  <si>
    <t>LC5311A</t>
  </si>
  <si>
    <t>LC5311B</t>
  </si>
  <si>
    <t>LC5311F</t>
  </si>
  <si>
    <t>LC7311A</t>
  </si>
  <si>
    <t>LC7311B</t>
  </si>
  <si>
    <t>LC7311F</t>
  </si>
  <si>
    <t>LC5316BA</t>
  </si>
  <si>
    <t>LC5316BF</t>
  </si>
  <si>
    <t>LC5316CA</t>
  </si>
  <si>
    <t>LC5316CB</t>
  </si>
  <si>
    <t>LC5316CF</t>
  </si>
  <si>
    <t>LC5316DA</t>
  </si>
  <si>
    <t>LC5317CB</t>
  </si>
  <si>
    <t>LC5317</t>
  </si>
  <si>
    <t>LC5305</t>
  </si>
  <si>
    <t>LC5318</t>
  </si>
  <si>
    <t>LC5306E</t>
  </si>
  <si>
    <t>LC5318CC</t>
  </si>
  <si>
    <t>LC5318CE</t>
  </si>
  <si>
    <t>LC5718CE</t>
  </si>
  <si>
    <t>LC5318DE</t>
  </si>
  <si>
    <t>LC5319CD</t>
  </si>
  <si>
    <t>LC5719CJ</t>
  </si>
  <si>
    <t>LC5319DD</t>
  </si>
  <si>
    <t>LC5319BD</t>
  </si>
  <si>
    <t>LC5100G</t>
  </si>
  <si>
    <t>LC5101G</t>
  </si>
  <si>
    <t>LC5101H</t>
  </si>
  <si>
    <t>1011348</t>
  </si>
  <si>
    <t>LA5420</t>
  </si>
  <si>
    <t>LA5182</t>
  </si>
  <si>
    <t>LA5197</t>
  </si>
  <si>
    <t>LA5116</t>
  </si>
  <si>
    <t>LA5119</t>
  </si>
  <si>
    <t>LC7436B</t>
  </si>
  <si>
    <t>LC5429B</t>
  </si>
  <si>
    <t>LC7437C</t>
  </si>
  <si>
    <t>LC7437E</t>
  </si>
  <si>
    <t>LC5430C</t>
  </si>
  <si>
    <t>LC7432A</t>
  </si>
  <si>
    <t>LC7432F</t>
  </si>
  <si>
    <t>LC7438D</t>
  </si>
  <si>
    <t>LC5438D</t>
  </si>
  <si>
    <t>LC5426A</t>
  </si>
  <si>
    <t>LC5426F</t>
  </si>
  <si>
    <t>LC7433A</t>
  </si>
  <si>
    <t>LC7433F</t>
  </si>
  <si>
    <t>LC7434A</t>
  </si>
  <si>
    <t>LC7434F</t>
  </si>
  <si>
    <t>LC5427A</t>
  </si>
  <si>
    <t>LC5434A</t>
  </si>
  <si>
    <t>LC5434F</t>
  </si>
  <si>
    <t>LC7435A</t>
  </si>
  <si>
    <t>LC7435B</t>
  </si>
  <si>
    <t>LC7435F</t>
  </si>
  <si>
    <t>LA5326</t>
  </si>
  <si>
    <t>LC5348</t>
  </si>
  <si>
    <t>LC5348MK3</t>
  </si>
  <si>
    <t>LA5127</t>
  </si>
  <si>
    <t>LC5345</t>
  </si>
  <si>
    <t>LC5377CP</t>
  </si>
  <si>
    <t>LC5377BP</t>
  </si>
  <si>
    <t>LC5377DP</t>
  </si>
  <si>
    <t>LC5377EP</t>
  </si>
  <si>
    <t>LC5377FP</t>
  </si>
  <si>
    <t>LC5377GP</t>
  </si>
  <si>
    <t>LC5377IP</t>
  </si>
  <si>
    <t>LC5377JP</t>
  </si>
  <si>
    <t>LC5376</t>
  </si>
  <si>
    <t>LA5316</t>
  </si>
  <si>
    <t>LC5357AQ</t>
  </si>
  <si>
    <t>LC5357BP</t>
  </si>
  <si>
    <t>LC5357CP</t>
  </si>
  <si>
    <t>LC5354AN</t>
  </si>
  <si>
    <t>LC5357AN</t>
  </si>
  <si>
    <t>LC5357BN</t>
  </si>
  <si>
    <t>LC5357CN</t>
  </si>
  <si>
    <t>LC5357DN</t>
  </si>
  <si>
    <t>LC5355A</t>
  </si>
  <si>
    <t>LC5367AP</t>
  </si>
  <si>
    <t>LC5367BP</t>
  </si>
  <si>
    <t>LC5367DP</t>
  </si>
  <si>
    <t>LC5365A</t>
  </si>
  <si>
    <t>LC5372AP</t>
  </si>
  <si>
    <t>LC5372BP</t>
  </si>
  <si>
    <t>LC5372EP</t>
  </si>
  <si>
    <t>LC5372FP</t>
  </si>
  <si>
    <t>LC5372GP</t>
  </si>
  <si>
    <t>LC5372HP</t>
  </si>
  <si>
    <t>LC5372JP</t>
  </si>
  <si>
    <t>LC5372H</t>
  </si>
  <si>
    <t>LC5342AN</t>
  </si>
  <si>
    <t>LC5342BN</t>
  </si>
  <si>
    <t>LC5342CN</t>
  </si>
  <si>
    <t>LC5340AQ</t>
  </si>
  <si>
    <t>LC5340BQ</t>
  </si>
  <si>
    <t>LC5340CQ</t>
  </si>
  <si>
    <t>LC5340DQ</t>
  </si>
  <si>
    <t>LC5340AP</t>
  </si>
  <si>
    <t>LC5340BP</t>
  </si>
  <si>
    <t>LC5340CP</t>
  </si>
  <si>
    <t>LC5340DP</t>
  </si>
  <si>
    <t>LC5340AN</t>
  </si>
  <si>
    <t>LC5340BN</t>
  </si>
  <si>
    <t>LC5340DN</t>
  </si>
  <si>
    <t>LC5380</t>
  </si>
  <si>
    <t>LC5381</t>
  </si>
  <si>
    <t>LC5341</t>
  </si>
  <si>
    <t>LC5341MK3</t>
  </si>
  <si>
    <t>LC5341D</t>
  </si>
  <si>
    <t>LC5342</t>
  </si>
  <si>
    <t>LC5342A</t>
  </si>
  <si>
    <t>LC5340</t>
  </si>
  <si>
    <t>LC5375</t>
  </si>
  <si>
    <t>LC5378</t>
  </si>
  <si>
    <t>LC5378MK3</t>
  </si>
  <si>
    <t>LC5377</t>
  </si>
  <si>
    <t>LC5349</t>
  </si>
  <si>
    <t>LC5347</t>
  </si>
  <si>
    <t>LC5350</t>
  </si>
  <si>
    <t>LC5385</t>
  </si>
  <si>
    <t>LC5382</t>
  </si>
  <si>
    <t>LC5358</t>
  </si>
  <si>
    <t>LC5358MK3</t>
  </si>
  <si>
    <t>LC5354</t>
  </si>
  <si>
    <t>LC5354B</t>
  </si>
  <si>
    <t>LC5354D</t>
  </si>
  <si>
    <t>LC5354DN</t>
  </si>
  <si>
    <t>LC5357</t>
  </si>
  <si>
    <t>LC5357D</t>
  </si>
  <si>
    <t>LC5360</t>
  </si>
  <si>
    <t>LC5365</t>
  </si>
  <si>
    <t>LC5368</t>
  </si>
  <si>
    <t>LC5368MK3</t>
  </si>
  <si>
    <t>LC5367AQ</t>
  </si>
  <si>
    <t>LC5367BQ</t>
  </si>
  <si>
    <t>LC5367CQ</t>
  </si>
  <si>
    <t>LC5367DQ</t>
  </si>
  <si>
    <t>LC5367EQ</t>
  </si>
  <si>
    <t>LC5367CP</t>
  </si>
  <si>
    <t>LC5367EP</t>
  </si>
  <si>
    <t>LC5367</t>
  </si>
  <si>
    <t>LC5367-A</t>
  </si>
  <si>
    <t>LC5367A</t>
  </si>
  <si>
    <t>LC5367B</t>
  </si>
  <si>
    <t>LC5367C</t>
  </si>
  <si>
    <t>LC5367D</t>
  </si>
  <si>
    <t>LC5367E</t>
  </si>
  <si>
    <t>LC5335</t>
  </si>
  <si>
    <t>LC5370</t>
  </si>
  <si>
    <t>LC5373</t>
  </si>
  <si>
    <t>LC5373MK3</t>
  </si>
  <si>
    <t>LC5372</t>
  </si>
  <si>
    <t>LC5372B</t>
  </si>
  <si>
    <t>LC5372C</t>
  </si>
  <si>
    <t>LD5540</t>
  </si>
  <si>
    <t>LC5500</t>
  </si>
  <si>
    <t>LC5396</t>
  </si>
  <si>
    <t>LC5392</t>
  </si>
  <si>
    <t>LC5392MK3</t>
  </si>
  <si>
    <t>LC5393</t>
  </si>
  <si>
    <t>LC5393MK3</t>
  </si>
  <si>
    <t>LC5421</t>
  </si>
  <si>
    <t>LC5394</t>
  </si>
  <si>
    <t>LC5394MK3</t>
  </si>
  <si>
    <t>LC5422</t>
  </si>
  <si>
    <t>LC5374</t>
  </si>
  <si>
    <t>LC5395</t>
  </si>
  <si>
    <t>LC5423</t>
  </si>
  <si>
    <t>LC5418</t>
  </si>
  <si>
    <t>LC5412</t>
  </si>
  <si>
    <t>LA5128</t>
  </si>
  <si>
    <t>LA5122</t>
  </si>
  <si>
    <t>LA5125</t>
  </si>
  <si>
    <t>LA5123</t>
  </si>
  <si>
    <t>LA5337</t>
  </si>
  <si>
    <t>LA5345</t>
  </si>
  <si>
    <t>LA5321</t>
  </si>
  <si>
    <t>LA5335</t>
  </si>
  <si>
    <t>LD5630</t>
  </si>
  <si>
    <t>LD5640</t>
  </si>
  <si>
    <t>LC0149G</t>
  </si>
  <si>
    <t>LC0150G</t>
  </si>
  <si>
    <t>LC0150H</t>
  </si>
  <si>
    <t>LA0150</t>
  </si>
  <si>
    <t>LA0110</t>
  </si>
  <si>
    <t>1012328</t>
  </si>
  <si>
    <t>LA6504</t>
  </si>
  <si>
    <t>LA6508</t>
  </si>
  <si>
    <t>LA6499</t>
  </si>
  <si>
    <t>LA6510</t>
  </si>
  <si>
    <t>LA6503</t>
  </si>
  <si>
    <t>LC6486</t>
  </si>
  <si>
    <t>LC5443</t>
  </si>
  <si>
    <t>LC5441E</t>
  </si>
  <si>
    <t>LC5445ED</t>
  </si>
  <si>
    <t>LC5442D</t>
  </si>
  <si>
    <t>LC5442E</t>
  </si>
  <si>
    <t>LC6466</t>
  </si>
  <si>
    <t>LD6797</t>
  </si>
  <si>
    <t>LD6745</t>
  </si>
  <si>
    <t>LD6735</t>
  </si>
  <si>
    <t>LD6750</t>
  </si>
  <si>
    <t>LD6785</t>
  </si>
  <si>
    <t>LD6751</t>
  </si>
  <si>
    <t>LD6657</t>
  </si>
  <si>
    <t>LD6787</t>
  </si>
  <si>
    <t>LD6730</t>
  </si>
  <si>
    <t>LA6190</t>
  </si>
  <si>
    <t>LD6721</t>
  </si>
  <si>
    <t>LA6197</t>
  </si>
  <si>
    <t>LA6116</t>
  </si>
  <si>
    <t>LA6117</t>
  </si>
  <si>
    <t>LA6435</t>
  </si>
  <si>
    <t>LA6440</t>
  </si>
  <si>
    <t>LA6445</t>
  </si>
  <si>
    <t>LC6450</t>
  </si>
  <si>
    <t>LC6455</t>
  </si>
  <si>
    <t>LA6425</t>
  </si>
  <si>
    <t>LC6460</t>
  </si>
  <si>
    <t>LC6475</t>
  </si>
  <si>
    <t>LC5440B</t>
  </si>
  <si>
    <t>LC6465</t>
  </si>
  <si>
    <t>LC6485</t>
  </si>
  <si>
    <t>LD6775</t>
  </si>
  <si>
    <t>LD6656</t>
  </si>
  <si>
    <t>LD6770</t>
  </si>
  <si>
    <t>LD6755</t>
  </si>
  <si>
    <t>LD6720</t>
  </si>
  <si>
    <t>LD6766</t>
  </si>
  <si>
    <t>LD6660</t>
  </si>
  <si>
    <t>LD6520</t>
  </si>
  <si>
    <t>LD6530</t>
  </si>
  <si>
    <t>LD6515</t>
  </si>
  <si>
    <t>LD6615</t>
  </si>
  <si>
    <t>LD6655</t>
  </si>
  <si>
    <t>LD6715</t>
  </si>
  <si>
    <t>LD6725</t>
  </si>
  <si>
    <t>LD6765</t>
  </si>
  <si>
    <t>LD6610</t>
  </si>
  <si>
    <t>LD6650</t>
  </si>
  <si>
    <t>LD6620</t>
  </si>
  <si>
    <t>LD6625</t>
  </si>
  <si>
    <t>LA3015</t>
  </si>
  <si>
    <t>LA3010</t>
  </si>
  <si>
    <t>LD7316</t>
  </si>
  <si>
    <t>LD7760</t>
  </si>
  <si>
    <t>LD7748</t>
  </si>
  <si>
    <t>LD7731</t>
  </si>
  <si>
    <t>LD7831</t>
  </si>
  <si>
    <t>LD7842</t>
  </si>
  <si>
    <t>LD7842B</t>
  </si>
  <si>
    <t>LD7745</t>
  </si>
  <si>
    <t>LD7720</t>
  </si>
  <si>
    <t>LD7749</t>
  </si>
  <si>
    <t>LD7710</t>
  </si>
  <si>
    <t>LD7730</t>
  </si>
  <si>
    <t>LD7735</t>
  </si>
  <si>
    <t>LD7750</t>
  </si>
  <si>
    <t>LD7520</t>
  </si>
  <si>
    <t>LD7845</t>
  </si>
  <si>
    <t>LD7740</t>
  </si>
  <si>
    <t>LD7723</t>
  </si>
  <si>
    <t>LD7705</t>
  </si>
  <si>
    <t>LD7835</t>
  </si>
  <si>
    <t>LD7790</t>
  </si>
  <si>
    <t>LC4460</t>
  </si>
  <si>
    <t>LC4465</t>
  </si>
  <si>
    <t>LA6124</t>
  </si>
  <si>
    <t>DC7362</t>
  </si>
  <si>
    <t>DC7363</t>
  </si>
  <si>
    <t>DC7313</t>
  </si>
  <si>
    <t>RK4080</t>
  </si>
  <si>
    <t>RK4012</t>
  </si>
  <si>
    <t>JB8599</t>
  </si>
  <si>
    <t>VB1442</t>
  </si>
  <si>
    <t>VA2790</t>
  </si>
  <si>
    <t>VS6871</t>
  </si>
  <si>
    <t>KL3515</t>
  </si>
  <si>
    <t>KL3520</t>
  </si>
  <si>
    <t>DC7482</t>
  </si>
  <si>
    <t>DC7480</t>
  </si>
  <si>
    <t>DC7481</t>
  </si>
  <si>
    <t>CS3135</t>
  </si>
  <si>
    <t>VX5318</t>
  </si>
  <si>
    <t>YH2613</t>
  </si>
  <si>
    <t>1011731</t>
  </si>
  <si>
    <t>YH2686</t>
  </si>
  <si>
    <t>YH2500</t>
  </si>
  <si>
    <t>VG5789</t>
  </si>
  <si>
    <t>RE1050</t>
  </si>
  <si>
    <t>RE1230</t>
  </si>
  <si>
    <t>RE2224</t>
  </si>
  <si>
    <t>XX8945</t>
  </si>
  <si>
    <t>DC3750</t>
  </si>
  <si>
    <t>KL8129</t>
  </si>
  <si>
    <t>KL8128</t>
  </si>
  <si>
    <t>KL8127</t>
  </si>
  <si>
    <t>VB1078</t>
  </si>
  <si>
    <t>VB9788</t>
  </si>
  <si>
    <t>VB2106</t>
  </si>
  <si>
    <t>KL8103</t>
  </si>
  <si>
    <t>HA0120</t>
  </si>
  <si>
    <t>VS2310</t>
  </si>
  <si>
    <t>VS3308</t>
  </si>
  <si>
    <t>VS3307</t>
  </si>
  <si>
    <t>EM4840</t>
  </si>
  <si>
    <t>XX2138</t>
  </si>
  <si>
    <t>XX8960</t>
  </si>
  <si>
    <t>XX2135</t>
  </si>
  <si>
    <t>LT1421</t>
  </si>
  <si>
    <t>FW0015</t>
  </si>
  <si>
    <t>FW0482</t>
  </si>
  <si>
    <t>DH2401</t>
  </si>
  <si>
    <t>DH2402</t>
  </si>
  <si>
    <t>LE5367</t>
  </si>
  <si>
    <t>LE3275</t>
  </si>
  <si>
    <t>LE6433</t>
  </si>
  <si>
    <t>LE5347</t>
  </si>
  <si>
    <t>LE5364</t>
  </si>
  <si>
    <t>LE4464</t>
  </si>
  <si>
    <t>LC9999</t>
  </si>
  <si>
    <t>LS9204</t>
  </si>
  <si>
    <t>LC5377HP</t>
  </si>
  <si>
    <t>LC5377J</t>
  </si>
  <si>
    <t>1012595A</t>
  </si>
  <si>
    <t>LS9335</t>
  </si>
  <si>
    <t>LS9328</t>
  </si>
  <si>
    <t>LS9333</t>
  </si>
  <si>
    <t>LS9313</t>
  </si>
  <si>
    <t>LS9336</t>
  </si>
  <si>
    <t>YQ5152</t>
  </si>
  <si>
    <t>LS9400</t>
  </si>
  <si>
    <t>LS9125</t>
  </si>
  <si>
    <t>LS9600</t>
  </si>
  <si>
    <t>LS9100</t>
  </si>
  <si>
    <t>LS9601</t>
  </si>
  <si>
    <t>LS9127</t>
  </si>
  <si>
    <t>LS9150</t>
  </si>
  <si>
    <t>LS5329</t>
  </si>
  <si>
    <t>1009389</t>
  </si>
  <si>
    <t>RE3120</t>
  </si>
  <si>
    <t>YP4951</t>
  </si>
  <si>
    <t>1009391</t>
  </si>
  <si>
    <t>1009393</t>
  </si>
  <si>
    <t>1009215</t>
  </si>
  <si>
    <t>1009395</t>
  </si>
  <si>
    <t>1011606</t>
  </si>
  <si>
    <t>LS5930</t>
  </si>
  <si>
    <t>LS8426</t>
  </si>
  <si>
    <t>LS5337</t>
  </si>
  <si>
    <t>LS5341</t>
  </si>
  <si>
    <t>LS5927</t>
  </si>
  <si>
    <t>LS7503</t>
  </si>
  <si>
    <t>LS3672</t>
  </si>
  <si>
    <t>LS5976</t>
  </si>
  <si>
    <t>LC9990</t>
  </si>
  <si>
    <t>LS9025</t>
  </si>
  <si>
    <t>LS9203</t>
  </si>
  <si>
    <t>LS9207</t>
  </si>
  <si>
    <t>LS9250</t>
  </si>
  <si>
    <t>LS9325</t>
  </si>
  <si>
    <t>LS9302</t>
  </si>
  <si>
    <t>LS9304</t>
  </si>
  <si>
    <t>LS9307</t>
  </si>
  <si>
    <t>LS9311</t>
  </si>
  <si>
    <t>YQ5100</t>
  </si>
  <si>
    <t>LS9206</t>
  </si>
  <si>
    <t>LS9105</t>
  </si>
  <si>
    <t>LS9102</t>
  </si>
  <si>
    <t>LS9602</t>
  </si>
  <si>
    <t>LS9128</t>
  </si>
  <si>
    <t>LS2787</t>
  </si>
  <si>
    <t>FW0523</t>
  </si>
  <si>
    <t>VG5100</t>
  </si>
  <si>
    <t>MS0003</t>
  </si>
  <si>
    <t>MS0004</t>
  </si>
  <si>
    <t>VG1371</t>
  </si>
  <si>
    <t>VX1145</t>
  </si>
  <si>
    <t>1011532</t>
  </si>
  <si>
    <t>VB4200</t>
  </si>
  <si>
    <t>VS6899</t>
  </si>
  <si>
    <t>VS6900</t>
  </si>
  <si>
    <t>VB8554</t>
  </si>
  <si>
    <t>VG5692</t>
  </si>
  <si>
    <t>EF3001</t>
  </si>
  <si>
    <t>DC1838</t>
  </si>
  <si>
    <t>RE1260</t>
  </si>
  <si>
    <t>AB5920</t>
  </si>
  <si>
    <t>AB5924</t>
  </si>
  <si>
    <t>VB3836</t>
  </si>
  <si>
    <t>VB6524</t>
  </si>
  <si>
    <t>RE1102</t>
  </si>
  <si>
    <t>VB9702</t>
  </si>
  <si>
    <t>AB6258</t>
  </si>
  <si>
    <t>AB6262</t>
  </si>
  <si>
    <t>VB9336</t>
  </si>
  <si>
    <t>VB9321</t>
  </si>
  <si>
    <t>VB4030</t>
  </si>
  <si>
    <t>VB1847</t>
  </si>
  <si>
    <t>VB8466</t>
  </si>
  <si>
    <t>VB9318</t>
  </si>
  <si>
    <t>VB1032</t>
  </si>
  <si>
    <t>VB1038</t>
  </si>
  <si>
    <t>VB1164</t>
  </si>
  <si>
    <t>VB1036</t>
  </si>
  <si>
    <t>VB1290</t>
  </si>
  <si>
    <t>VB1470</t>
  </si>
  <si>
    <t>VB4290</t>
  </si>
  <si>
    <t>VB9300</t>
  </si>
  <si>
    <t>VB9045</t>
  </si>
  <si>
    <t>DH6002</t>
  </si>
  <si>
    <t>XX9105</t>
  </si>
  <si>
    <t>XX9125</t>
  </si>
  <si>
    <t>ER1725</t>
  </si>
  <si>
    <t>ER1730</t>
  </si>
  <si>
    <t>1009150</t>
  </si>
  <si>
    <t>KL1477</t>
  </si>
  <si>
    <t>KL1475</t>
  </si>
  <si>
    <t>KL1476</t>
  </si>
  <si>
    <t>VV5114</t>
  </si>
  <si>
    <t>VB9765</t>
  </si>
  <si>
    <t>VB3642</t>
  </si>
  <si>
    <t>VB3671</t>
  </si>
  <si>
    <t>RE2245</t>
  </si>
  <si>
    <t>VS1168</t>
  </si>
  <si>
    <t>LU1648</t>
  </si>
  <si>
    <t>LU1641</t>
  </si>
  <si>
    <t>LU1642</t>
  </si>
  <si>
    <t>LU1640</t>
  </si>
  <si>
    <t>LU1645</t>
  </si>
  <si>
    <t>LU1646</t>
  </si>
  <si>
    <t>LU1649</t>
  </si>
  <si>
    <t>FW0571</t>
  </si>
  <si>
    <t>FW0572</t>
  </si>
  <si>
    <t>VT9330</t>
  </si>
  <si>
    <t>VX2201</t>
  </si>
  <si>
    <t>VX2200</t>
  </si>
  <si>
    <t>MC3472</t>
  </si>
  <si>
    <t>MC4522</t>
  </si>
  <si>
    <t>MC3550</t>
  </si>
  <si>
    <t>VG1381</t>
  </si>
  <si>
    <t>MC3603</t>
  </si>
  <si>
    <t>MC7734</t>
  </si>
  <si>
    <t>MC8400</t>
  </si>
  <si>
    <t>MC8398</t>
  </si>
  <si>
    <t>VT6000</t>
  </si>
  <si>
    <t>VB8566</t>
  </si>
  <si>
    <t>NK0395</t>
  </si>
  <si>
    <t>VT5740</t>
  </si>
  <si>
    <t>VG1689</t>
  </si>
  <si>
    <t>MC4370</t>
  </si>
  <si>
    <t>FW0027</t>
  </si>
  <si>
    <t>FW0416</t>
  </si>
  <si>
    <t>VA1195</t>
  </si>
  <si>
    <t>RE1109</t>
  </si>
  <si>
    <t>RE1110</t>
  </si>
  <si>
    <t>VA5035</t>
  </si>
  <si>
    <t>VG1382</t>
  </si>
  <si>
    <t>MC8397</t>
  </si>
  <si>
    <t>FW0030</t>
  </si>
  <si>
    <t>MC3906</t>
  </si>
  <si>
    <t>FW0028</t>
  </si>
  <si>
    <t>FW0029</t>
  </si>
  <si>
    <t>VG1394</t>
  </si>
  <si>
    <t>NK3800</t>
  </si>
  <si>
    <t>FW0031</t>
  </si>
  <si>
    <t>VB1773</t>
  </si>
  <si>
    <t>MC7584</t>
  </si>
  <si>
    <t>VB9338</t>
  </si>
  <si>
    <t>ED1300</t>
  </si>
  <si>
    <t>VG5285</t>
  </si>
  <si>
    <t>VG5286</t>
  </si>
  <si>
    <t>1008288</t>
  </si>
  <si>
    <t>RA6335</t>
  </si>
  <si>
    <t>RA8722</t>
  </si>
  <si>
    <t>FW0586</t>
  </si>
  <si>
    <t>FW0573</t>
  </si>
  <si>
    <t>FW0608</t>
  </si>
  <si>
    <t>FW0333</t>
  </si>
  <si>
    <t>FW0335</t>
  </si>
  <si>
    <t>FW0338</t>
  </si>
  <si>
    <t>FW0336</t>
  </si>
  <si>
    <t>FW0334</t>
  </si>
  <si>
    <t>FW0575</t>
  </si>
  <si>
    <t>FW0339</t>
  </si>
  <si>
    <t>FW0337</t>
  </si>
  <si>
    <t>FW0332</t>
  </si>
  <si>
    <t>FW0331</t>
  </si>
  <si>
    <t>FW0574</t>
  </si>
  <si>
    <t>FW0502</t>
  </si>
  <si>
    <t>FW0513</t>
  </si>
  <si>
    <t>FW0503</t>
  </si>
  <si>
    <t>FW0648</t>
  </si>
  <si>
    <t>VB1267</t>
  </si>
  <si>
    <t>RA7001</t>
  </si>
  <si>
    <t>DC1890</t>
  </si>
  <si>
    <t>EM3120</t>
  </si>
  <si>
    <t>EM0040</t>
  </si>
  <si>
    <t>EM3110</t>
  </si>
  <si>
    <t>EM3122</t>
  </si>
  <si>
    <t>EM3121</t>
  </si>
  <si>
    <t>EM3123</t>
  </si>
  <si>
    <t>RA6831</t>
  </si>
  <si>
    <t>RA6832</t>
  </si>
  <si>
    <t>RA6830</t>
  </si>
  <si>
    <t>RA6930</t>
  </si>
  <si>
    <t>RA6931</t>
  </si>
  <si>
    <t>RA6932</t>
  </si>
  <si>
    <t>RA6933</t>
  </si>
  <si>
    <t>VG5274</t>
  </si>
  <si>
    <t>KL9200</t>
  </si>
  <si>
    <t>KL9205</t>
  </si>
  <si>
    <t>VT9000</t>
  </si>
  <si>
    <t>VT9640</t>
  </si>
  <si>
    <t>PX8976</t>
  </si>
  <si>
    <t>VT9341</t>
  </si>
  <si>
    <t>VG5106</t>
  </si>
  <si>
    <t>RE2260</t>
  </si>
  <si>
    <t>YQ4322</t>
  </si>
  <si>
    <t>YQ4352</t>
  </si>
  <si>
    <t>YQ4122</t>
  </si>
  <si>
    <t>YQ4115</t>
  </si>
  <si>
    <t>YQ4152</t>
  </si>
  <si>
    <t>YQ4142</t>
  </si>
  <si>
    <t>RE5002</t>
  </si>
  <si>
    <t>1012126</t>
  </si>
  <si>
    <t>YQ1115</t>
  </si>
  <si>
    <t>YQ1352</t>
  </si>
  <si>
    <t>RE5001</t>
  </si>
  <si>
    <t>VT9631</t>
  </si>
  <si>
    <t>VT9600</t>
  </si>
  <si>
    <t>VT9601</t>
  </si>
  <si>
    <t>VT1000</t>
  </si>
  <si>
    <t>YQ3115</t>
  </si>
  <si>
    <t>YQ5000</t>
  </si>
  <si>
    <t>VG1346</t>
  </si>
  <si>
    <t>VG1347</t>
  </si>
  <si>
    <t>BP1711</t>
  </si>
  <si>
    <t>BP3017</t>
  </si>
  <si>
    <t>BP3018</t>
  </si>
  <si>
    <t>BP1717</t>
  </si>
  <si>
    <t>VB1674</t>
  </si>
  <si>
    <t>VB1868</t>
  </si>
  <si>
    <t>VB1869</t>
  </si>
  <si>
    <t>VS1184</t>
  </si>
  <si>
    <t>VG5502</t>
  </si>
  <si>
    <t>BP3824</t>
  </si>
  <si>
    <t>BP1008</t>
  </si>
  <si>
    <t>BP1006</t>
  </si>
  <si>
    <t>BP1012</t>
  </si>
  <si>
    <t>VS6090</t>
  </si>
  <si>
    <t>RD2962</t>
  </si>
  <si>
    <t>FW0440</t>
  </si>
  <si>
    <t>VB9390</t>
  </si>
  <si>
    <t>BP1010</t>
  </si>
  <si>
    <t>VB2736</t>
  </si>
  <si>
    <t>RE1122</t>
  </si>
  <si>
    <t>RE1120</t>
  </si>
  <si>
    <t>MC8391</t>
  </si>
  <si>
    <t>MC8392</t>
  </si>
  <si>
    <t>BP1846</t>
  </si>
  <si>
    <t>BP3404</t>
  </si>
  <si>
    <t>BP1734</t>
  </si>
  <si>
    <t>BP1712</t>
  </si>
  <si>
    <t>BP1752</t>
  </si>
  <si>
    <t>BP1716</t>
  </si>
  <si>
    <t>BP1771</t>
  </si>
  <si>
    <t>BP1760</t>
  </si>
  <si>
    <t>BP1720</t>
  </si>
  <si>
    <t>BP1773</t>
  </si>
  <si>
    <t>BP3405</t>
  </si>
  <si>
    <t>BP1724</t>
  </si>
  <si>
    <t>BP1732</t>
  </si>
  <si>
    <t>BP3407</t>
  </si>
  <si>
    <t>VB6530</t>
  </si>
  <si>
    <t>VB6531</t>
  </si>
  <si>
    <t>VA5270</t>
  </si>
  <si>
    <t>VB9749</t>
  </si>
  <si>
    <t>VB9750</t>
  </si>
  <si>
    <t>VB8572</t>
  </si>
  <si>
    <t>VB4095</t>
  </si>
  <si>
    <t>BP3216</t>
  </si>
  <si>
    <t>BP3206</t>
  </si>
  <si>
    <t>BP3212</t>
  </si>
  <si>
    <t>BP1690</t>
  </si>
  <si>
    <t>MC8393</t>
  </si>
  <si>
    <t>VA3145</t>
  </si>
  <si>
    <t>VA3146</t>
  </si>
  <si>
    <t>VB1718</t>
  </si>
  <si>
    <t>VB1789</t>
  </si>
  <si>
    <t>VB9738</t>
  </si>
  <si>
    <t>BP1865</t>
  </si>
  <si>
    <t>BP1866</t>
  </si>
  <si>
    <t>BP1867</t>
  </si>
  <si>
    <t>VB9391</t>
  </si>
  <si>
    <t>VB9392</t>
  </si>
  <si>
    <t>VB9393</t>
  </si>
  <si>
    <t>VB9394</t>
  </si>
  <si>
    <t>VB9395</t>
  </si>
  <si>
    <t>VB9396</t>
  </si>
  <si>
    <t>VB9397</t>
  </si>
  <si>
    <t>VB9341</t>
  </si>
  <si>
    <t>VB9342</t>
  </si>
  <si>
    <t>VB9343</t>
  </si>
  <si>
    <t>VB9344</t>
  </si>
  <si>
    <t>VB9345</t>
  </si>
  <si>
    <t>VB9346</t>
  </si>
  <si>
    <t>VB9339</t>
  </si>
  <si>
    <t>VB9340</t>
  </si>
  <si>
    <t>FW0356</t>
  </si>
  <si>
    <t>FW0477</t>
  </si>
  <si>
    <t>VA2810</t>
  </si>
  <si>
    <t>VB8575</t>
  </si>
  <si>
    <t>VB6533</t>
  </si>
  <si>
    <t>VS7075</t>
  </si>
  <si>
    <t>BP1715</t>
  </si>
  <si>
    <t>VT8810</t>
  </si>
  <si>
    <t>FW0438</t>
  </si>
  <si>
    <t>RD4621</t>
  </si>
  <si>
    <t>VB9781</t>
  </si>
  <si>
    <t>VB9055</t>
  </si>
  <si>
    <t>XX4643</t>
  </si>
  <si>
    <t>VT7341</t>
  </si>
  <si>
    <t>KL9651</t>
  </si>
  <si>
    <t>KL9652</t>
  </si>
  <si>
    <t>KL9654</t>
  </si>
  <si>
    <t>1011560</t>
  </si>
  <si>
    <t>FW0667</t>
  </si>
  <si>
    <t>FW0670</t>
  </si>
  <si>
    <t>FW0669</t>
  </si>
  <si>
    <t>OD2510</t>
  </si>
  <si>
    <t>VB1476</t>
  </si>
  <si>
    <t>VB1475</t>
  </si>
  <si>
    <t>VB1830</t>
  </si>
  <si>
    <t>VS6924</t>
  </si>
  <si>
    <t>VB2635</t>
  </si>
  <si>
    <t>VB2638</t>
  </si>
  <si>
    <t>VB2740</t>
  </si>
  <si>
    <t>VT0620</t>
  </si>
  <si>
    <t>VB3440</t>
  </si>
  <si>
    <t>VB1377</t>
  </si>
  <si>
    <t>VS7149</t>
  </si>
  <si>
    <t>VS7021</t>
  </si>
  <si>
    <t>VS7023</t>
  </si>
  <si>
    <t>VB9819</t>
  </si>
  <si>
    <t>VB9814</t>
  </si>
  <si>
    <t>OC7970</t>
  </si>
  <si>
    <t>VG5762</t>
  </si>
  <si>
    <t>XD1354</t>
  </si>
  <si>
    <t>OC7967</t>
  </si>
  <si>
    <t>OC7966</t>
  </si>
  <si>
    <t>OC7969</t>
  </si>
  <si>
    <t>VB2618</t>
  </si>
  <si>
    <t>VB7807</t>
  </si>
  <si>
    <t>VB4002</t>
  </si>
  <si>
    <t>CJ1112</t>
  </si>
  <si>
    <t>CS3120</t>
  </si>
  <si>
    <t>CT1355</t>
  </si>
  <si>
    <t>CT1360</t>
  </si>
  <si>
    <t>CT1365</t>
  </si>
  <si>
    <t>CT1247</t>
  </si>
  <si>
    <t>CT1237</t>
  </si>
  <si>
    <t>CT1235</t>
  </si>
  <si>
    <t>CT1226</t>
  </si>
  <si>
    <t>CT1320</t>
  </si>
  <si>
    <t>CT1224</t>
  </si>
  <si>
    <t>CT1219</t>
  </si>
  <si>
    <t>CT1350</t>
  </si>
  <si>
    <t>CT1450</t>
  </si>
  <si>
    <t>CT1500</t>
  </si>
  <si>
    <t>KS3720</t>
  </si>
  <si>
    <t>DF3550</t>
  </si>
  <si>
    <t>ZA1709</t>
  </si>
  <si>
    <t>ZA1952</t>
  </si>
  <si>
    <t>ZA1758</t>
  </si>
  <si>
    <t>ZA1644</t>
  </si>
  <si>
    <t>ZA1741</t>
  </si>
  <si>
    <t>ZA1742</t>
  </si>
  <si>
    <t>ZA1745</t>
  </si>
  <si>
    <t>ZA1746</t>
  </si>
  <si>
    <t>ZA1748</t>
  </si>
  <si>
    <t>ZA1721</t>
  </si>
  <si>
    <t>ZA1736</t>
  </si>
  <si>
    <t>ZA1703</t>
  </si>
  <si>
    <t>ZA1706</t>
  </si>
  <si>
    <t>ZA1725</t>
  </si>
  <si>
    <t>ZA1208</t>
  </si>
  <si>
    <t>ZA1206</t>
  </si>
  <si>
    <t>ZA1205</t>
  </si>
  <si>
    <t>ZA1207</t>
  </si>
  <si>
    <t>ZA1164</t>
  </si>
  <si>
    <t>ZA1165</t>
  </si>
  <si>
    <t>ZA1168</t>
  </si>
  <si>
    <t>ZA1137</t>
  </si>
  <si>
    <t>ZA1127</t>
  </si>
  <si>
    <t>ZA1136</t>
  </si>
  <si>
    <t>ZA1830</t>
  </si>
  <si>
    <t>ZA2005</t>
  </si>
  <si>
    <t>ZA9931</t>
  </si>
  <si>
    <t>ZA9935</t>
  </si>
  <si>
    <t>ZA9936</t>
  </si>
  <si>
    <t>ZA9930</t>
  </si>
  <si>
    <t>ZA9938</t>
  </si>
  <si>
    <t>ZA9937</t>
  </si>
  <si>
    <t>ZA9932</t>
  </si>
  <si>
    <t>ZA9939</t>
  </si>
  <si>
    <t>ZA9933</t>
  </si>
  <si>
    <t>ZA9934</t>
  </si>
  <si>
    <t>ZA1926</t>
  </si>
  <si>
    <t>ZA1923</t>
  </si>
  <si>
    <t>ZA1927</t>
  </si>
  <si>
    <t>ZA1928</t>
  </si>
  <si>
    <t>ZA1929</t>
  </si>
  <si>
    <t>ZA1930</t>
  </si>
  <si>
    <t>ZA1925</t>
  </si>
  <si>
    <t>ZA1924</t>
  </si>
  <si>
    <t>ZA1934</t>
  </si>
  <si>
    <t>ZA1939</t>
  </si>
  <si>
    <t>ZA1936</t>
  </si>
  <si>
    <t>ZA1933</t>
  </si>
  <si>
    <t>ZA1945</t>
  </si>
  <si>
    <t>ZA1948</t>
  </si>
  <si>
    <t>ZA1270</t>
  </si>
  <si>
    <t>ZA1951</t>
  </si>
  <si>
    <t>ZA1255</t>
  </si>
  <si>
    <t>ZA1257</t>
  </si>
  <si>
    <t>ZA1950</t>
  </si>
  <si>
    <t>ZA1271</t>
  </si>
  <si>
    <t>ZA1052</t>
  </si>
  <si>
    <t>ZA1061</t>
  </si>
  <si>
    <t>ZA1056</t>
  </si>
  <si>
    <t>ZA1750</t>
  </si>
  <si>
    <t>ZA1980</t>
  </si>
  <si>
    <t>ZA1981</t>
  </si>
  <si>
    <t>ZA1953</t>
  </si>
  <si>
    <t>ZA2507</t>
  </si>
  <si>
    <t>ZA2520</t>
  </si>
  <si>
    <t>ZA1083</t>
  </si>
  <si>
    <t>ZA1078</t>
  </si>
  <si>
    <t>ZA1084</t>
  </si>
  <si>
    <t>ZA1099</t>
  </si>
  <si>
    <t>ZA1100</t>
  </si>
  <si>
    <t>ZA1074</t>
  </si>
  <si>
    <t>ZA2603</t>
  </si>
  <si>
    <t>ZA2604</t>
  </si>
  <si>
    <t>ZA2602</t>
  </si>
  <si>
    <t>ZA2601</t>
  </si>
  <si>
    <t>ZA1450</t>
  </si>
  <si>
    <t>ZA1910</t>
  </si>
  <si>
    <t>ZA9940</t>
  </si>
  <si>
    <t>ZA9945</t>
  </si>
  <si>
    <t>ZA9941</t>
  </si>
  <si>
    <t>ZA9946</t>
  </si>
  <si>
    <t>ZA9942</t>
  </si>
  <si>
    <t>ZA9947</t>
  </si>
  <si>
    <t>ZA1623</t>
  </si>
  <si>
    <t>ZA1603</t>
  </si>
  <si>
    <t>ZA1618</t>
  </si>
  <si>
    <t>ZA1615</t>
  </si>
  <si>
    <t>ZA1609</t>
  </si>
  <si>
    <t>ZA1646</t>
  </si>
  <si>
    <t>ZA1949</t>
  </si>
  <si>
    <t>KL1020</t>
  </si>
  <si>
    <t>RA6971</t>
  </si>
  <si>
    <t>RA6972</t>
  </si>
  <si>
    <t>DF2392</t>
  </si>
  <si>
    <t>DF2386</t>
  </si>
  <si>
    <t>DF2387</t>
  </si>
  <si>
    <t>DC8221</t>
  </si>
  <si>
    <t>DC8180</t>
  </si>
  <si>
    <t>DC8181</t>
  </si>
  <si>
    <t>DC8208</t>
  </si>
  <si>
    <t>DC8212</t>
  </si>
  <si>
    <t>DC8219</t>
  </si>
  <si>
    <t>VS2386</t>
  </si>
  <si>
    <t>DC8206</t>
  </si>
  <si>
    <t>RE3125</t>
  </si>
  <si>
    <t>,X-ARM,710MM,40X3MM FLAT,GALV</t>
  </si>
  <si>
    <t>1 X POWER CONVERTER 125/24V DC-DC</t>
  </si>
  <si>
    <t>1 X RS-485 TO OPTIC FIBRE CONVERTER</t>
  </si>
  <si>
    <t>1 X RTD PT100</t>
  </si>
  <si>
    <t>1 X RTD TRANSDUCERS (1 REQUIRED PER RTD)</t>
  </si>
  <si>
    <t>1 X TPI TRANSDUCER</t>
  </si>
  <si>
    <t>1" BSPT/BSPT PIPE NIPPLE</t>
  </si>
  <si>
    <t>1/2" BSPT/BSPT PIPE NIPPLE</t>
  </si>
  <si>
    <t>1/2" I.D. NON-CONDUCTUVE HOSE, SAE J517</t>
  </si>
  <si>
    <t>1/2" JIC ~ 3/8" BSPT MALE ELBOW</t>
  </si>
  <si>
    <t>1/2" JIC 37DEG FLARE NUT 8 37DEG FLARE</t>
  </si>
  <si>
    <t>1/2" JIC 37DEG FLARE, 3/8" BSPT MALE CON</t>
  </si>
  <si>
    <t>1/2" JIC 37DEG FLARE, 45DEG SWIVEL NUT</t>
  </si>
  <si>
    <t>1/2" JIC 37DEG FLARE, STRAIGHT NIPPLE</t>
  </si>
  <si>
    <t>1/2" JIC 37DEG FLARE, SWIVEL NUT</t>
  </si>
  <si>
    <t>1/2" JIC 37DEG FLARE, SWIVEL NUT ELBOW</t>
  </si>
  <si>
    <t>1/2" JIC 37DEG FLARE, SWIVEL NUT RUN TEE</t>
  </si>
  <si>
    <t>1/2" JIC 37DEG FLARE,1/2" BSPT MALE CON</t>
  </si>
  <si>
    <t>1/2" JIC 37DEG FLARE,3/4" UNF, STRAIGHT</t>
  </si>
  <si>
    <t>1/2" JIC 37DEG FLARE,7/8" UNF, STRAIGHT</t>
  </si>
  <si>
    <t>1/2" JIC FEMALE SWIVEL 45DEG, 1/4" HOSE</t>
  </si>
  <si>
    <t>1/2" JIC FEMALE SWIVEL 90DEG, 1/4" HOSE</t>
  </si>
  <si>
    <t>1/2" JIC FEMALE SWIVEL, 1/2" HOSE</t>
  </si>
  <si>
    <t>1/2" JIC FEMALE SWIVEL, 1/4" HOSE</t>
  </si>
  <si>
    <t>1/2" JIC M~3/4" UNF  ELBOW</t>
  </si>
  <si>
    <t>1/2" JIC MALE 37DEG FLARE, UNION TEE</t>
  </si>
  <si>
    <t>1/2" NPTF PIPE COUPLING</t>
  </si>
  <si>
    <t>1/2"~3/8" BSPT PIPE NIPPLE</t>
  </si>
  <si>
    <t>1/2 NPT MALE/FEMALE 45DEG</t>
  </si>
  <si>
    <t>1/2 NPT~3/8 HOSE G/Y TO SUIT NSFX-06</t>
  </si>
  <si>
    <t>1/4" BSPT/BSPT PIPE NIPPLE</t>
  </si>
  <si>
    <t>1/4" I.D NON-CONDUCTIVE HOSE, SAE J517</t>
  </si>
  <si>
    <t>110VDC CONTACTOR FOR E/S D/S</t>
  </si>
  <si>
    <t>11kV REPLACEMENT SCEM CARDS</t>
  </si>
  <si>
    <t>1600A BLADE COMPLETE- FOR 66kv ALM</t>
  </si>
  <si>
    <t>1600A FIXED CONTACT w/woMOUNTING BRACKET</t>
  </si>
  <si>
    <t>1st STAGE OIL RING, for KAJI COMPRESSOR</t>
  </si>
  <si>
    <t>1st STAGE PISTON RING- KAJI COMPRESSOR</t>
  </si>
  <si>
    <t>1st STAGE VALVE O RING- KAJI COMPRESSOR</t>
  </si>
  <si>
    <t>1st STAGE VALVE PACKING- KAJI COMPRESSOR</t>
  </si>
  <si>
    <t>1st STAGE VALVE PLATE- KAJI COMPRESSOR</t>
  </si>
  <si>
    <t>1st STAGE VALVE SPRING-KAJI COMPRESSOR</t>
  </si>
  <si>
    <t>20BLE,ALUM,3 CORE,400MM2,XLPE,19/33KV</t>
  </si>
  <si>
    <t>2nd STAGE PISTON RING- KAJI COMPRESSOR</t>
  </si>
  <si>
    <t>2nd STAGE VALVE O RING- KAJI COMPRESSOR</t>
  </si>
  <si>
    <t>2nd STAGE VALVE PACKING- KAJI COMPRESSOR</t>
  </si>
  <si>
    <t>2nd STAGE VALVE PLATE-KAJI COMPRESSOR</t>
  </si>
  <si>
    <t>2nd STAGE VALVE SPRING-KAJI COMPRESSOR</t>
  </si>
  <si>
    <t>3/4" BSPT/BSPT PIPE NIPPLE</t>
  </si>
  <si>
    <t>3/4" JIC FEMALE SWIVEL 45DEG, 1/2" HOSE</t>
  </si>
  <si>
    <t>3/4" JIC FEMALE SWIVEL 45DEG, 3/8" HOSE</t>
  </si>
  <si>
    <t>3/4" JIC FEMALE SWIVEL 90DEG, 1/2" HOSE</t>
  </si>
  <si>
    <t>3/4" JIC FEMALE SWIVEL 90DEG, 3/8" HOSE</t>
  </si>
  <si>
    <t>3/4" JIC FEMALE SWIVEL, 1/2" HOSE</t>
  </si>
  <si>
    <t>3/4" JIC FEMALE SWIVEL, 3/8" HOSE</t>
  </si>
  <si>
    <t>3/4" UNF,  HEX HEAD PLUG</t>
  </si>
  <si>
    <t>3/4"~1/2" BSPT PIPE NIPPLE</t>
  </si>
  <si>
    <t>3/4"JIC,F,SWIVEL 45DEG,1/2"HOSE,55SERIES</t>
  </si>
  <si>
    <t>3/4"JIC,F,SWIVEL 45DEG,3/8"HOSE,55SERIES</t>
  </si>
  <si>
    <t>3/4"JIC,F,SWIVEL 90DEG,3/8"HOSE,55SERIES</t>
  </si>
  <si>
    <t>3/4"JIC,FEMALE,SWIVEL,3/8"HOSE,55SERIES</t>
  </si>
  <si>
    <t>3/8" BSPT/BSPT PIPE NIPPLE</t>
  </si>
  <si>
    <t>3/8" I.D. NON-CONDUCTIVE HOSE, SAE J517</t>
  </si>
  <si>
    <t>3/8" JIC 37DEG FLARE 1/4 BSPT, STRAIGHT</t>
  </si>
  <si>
    <t>3/8" JIC 37DEG FLARE NUT 10 37DEG FLARE</t>
  </si>
  <si>
    <t>3/8" JIC 37DEG FLARE NUT,SWIVEL NUT</t>
  </si>
  <si>
    <t>3/8" JIC 37DEG FLARE, 3/8" BSPT, MALE</t>
  </si>
  <si>
    <t>3/8" JIC 37DEG FLARE, STRAIGH NIPPLE</t>
  </si>
  <si>
    <t>3/8" JIC 37DEG FLARE,3/4" UNF, STRAIGHT</t>
  </si>
  <si>
    <t>3/8" JIC MALE 37DEG FLARE, UNION TEE</t>
  </si>
  <si>
    <t>3/8" JIC~1/2" BSPT MALE ELBOW</t>
  </si>
  <si>
    <t>3/8" JIC~7/8" UNF ELBOW</t>
  </si>
  <si>
    <t>3/8"JIC~1/4" BSPT MALE ELBOW</t>
  </si>
  <si>
    <t>3/8 BSPT, MALE/MALE  90DEG</t>
  </si>
  <si>
    <t>3/8 G/Y SAFLEX, TWO TEXTILE BRAIDS HOSE</t>
  </si>
  <si>
    <t>30S REUSABLE SHELL,FOR 1/2" 2 WB HOSE</t>
  </si>
  <si>
    <t>30S REUSABLE SHELL,FOR 1/4" 2 WB HOSE</t>
  </si>
  <si>
    <t>30S REUSABLE SHELL,FOR 3/8" 2 WB HOSE</t>
  </si>
  <si>
    <t>33KV 1A FUSE,TYPE 36000 CP GLD</t>
  </si>
  <si>
    <t>33kV REPLACEMENT SCEM CARDS</t>
  </si>
  <si>
    <t>34 x 1/2 BSPT, MALE/MALE 90DEG</t>
  </si>
  <si>
    <t>38kV SINGLE PHASE,TEMP INLINE,LSD TOOL</t>
  </si>
  <si>
    <t>5/16" JIC 37DEG FLARE 1/4"BSPT,MALE NIP</t>
  </si>
  <si>
    <t>5/16" JIC 37DEG FLARE, SWIVEL NUT ELBOW</t>
  </si>
  <si>
    <t>5/8" JIC 37DEG FLARE NUT 10 37DEG FLARE</t>
  </si>
  <si>
    <t>5/8" JIC 37DEG FLARE, 1/2" BSPT, MALE</t>
  </si>
  <si>
    <t>5/8" JIC 37DEG FLARE, 3/8" BSPT, MALE</t>
  </si>
  <si>
    <t>5/8" JIC 37DEG FLARE, STRAIGHT NIPPLE</t>
  </si>
  <si>
    <t>5/8" JIC~1/2" BSPT MALE ELBOW</t>
  </si>
  <si>
    <t>5/8" JIC~3/8" BSPT MALE ELBOW</t>
  </si>
  <si>
    <t>66KV EARTH OPP HANDLE 1200A &amp; 2000A</t>
  </si>
  <si>
    <t>66kV Insulator Support L-Bracket</t>
  </si>
  <si>
    <t>66kV Insulator Support L-Bracket Set</t>
  </si>
  <si>
    <t>66KV PLAIN OPP HANDLE 1200A &amp; 2000A</t>
  </si>
  <si>
    <t>66KV STRAIGHT JOINT,INSULATED FOR 0.9SQ</t>
  </si>
  <si>
    <t>7/16" JIC FEMALE SWIVEL 45DEG,1/4" HOSE</t>
  </si>
  <si>
    <t>7/16" JIC FEMALE SWIVEL 90DEG, 1/4" HOSE</t>
  </si>
  <si>
    <t>7/16" JIC FEMALE SWIVEL, 1/4" HOSE</t>
  </si>
  <si>
    <t>7/8" JIC FEMALE 90DEG ELBOW, 1/2" HOSE</t>
  </si>
  <si>
    <t>7/8" JIC FEMALE STRAIGHT, 1/2" HOSE</t>
  </si>
  <si>
    <t>7/8" JIC FEMALE SWIVEL 45DEG, 1/2" HOSE</t>
  </si>
  <si>
    <t>7/8"JIC FEMALE SWIVEL,1/2" HOSE,55SERIES</t>
  </si>
  <si>
    <t>7/8"JIC,F,SWIVEL,45DEG,1/2"HOSE,55SERIES</t>
  </si>
  <si>
    <t>850 MOLYCOTE 111 LUBRICANT,100 GRAM</t>
  </si>
  <si>
    <t>9/16" JIC FEMALE SWIVEL 45DEG, 1/4 HOSE</t>
  </si>
  <si>
    <t>9/16" JIC FEMALE SWIVEL 45DEG, 3/8" HOSE</t>
  </si>
  <si>
    <t>9/16" JIC FEMALE SWIVEL 90DEG, 1/4" HOSE</t>
  </si>
  <si>
    <t>9/16" JIC FEMALE SWIVEL 90DEG, 3/8" HOSE</t>
  </si>
  <si>
    <t>9/16" JIC FEMALE SWIVEL, 1/4" HOSE</t>
  </si>
  <si>
    <t>9/16" JIC FEMALE SWIVEL, 3/8" HOSE</t>
  </si>
  <si>
    <t>9/16" JIC MALE, 3/8" HOSE</t>
  </si>
  <si>
    <t>9/16"JIC FEMALE SWIVEL,1/4"HOSE,55SERIES</t>
  </si>
  <si>
    <t>9/16"JIC FEMALE SWIVEL,3/8"HOSE,55SERIES</t>
  </si>
  <si>
    <t>9/16 JIC FEMALE SWIVEL,1/4 BSPP MALE</t>
  </si>
  <si>
    <t>90 DEGREE ANGLE FITTING, EZYSTRUT</t>
  </si>
  <si>
    <t>9M SPARE OPTICAL FIBRE FOR OPTO F&amp;E LFI</t>
  </si>
  <si>
    <t>AA ('EE'),110VDC,TESTED</t>
  </si>
  <si>
    <t>AB-02,HELICAL,F/T,AL,3/2.75-3/0.1019</t>
  </si>
  <si>
    <t>ABB,RMAG,CONTROL BOARD</t>
  </si>
  <si>
    <t>ABRASIVE HAND BLOCK,120GRIT</t>
  </si>
  <si>
    <t>ABRASIVE HAND BLOCK,240GRIT</t>
  </si>
  <si>
    <t>ABRASIVE HAND BLOCK,60GRIT</t>
  </si>
  <si>
    <t>ABSORBENT,SUPASORB 20 KG</t>
  </si>
  <si>
    <t>ABSORPTION FILTER</t>
  </si>
  <si>
    <t>AC KIT 48VDC APS3-3G 3XSP 10A PLUGS</t>
  </si>
  <si>
    <t>ACCESSORIES UZB TAP CHANGER</t>
  </si>
  <si>
    <t>Actuator and indicator light 3SB 22MM</t>
  </si>
  <si>
    <t>Actuator and indicator light 3SB signum</t>
  </si>
  <si>
    <t>ACTUATOR,'TOSHIBA','NULEC'11KV INDOOR CB</t>
  </si>
  <si>
    <t>AD BLUE - AQUEOUS UREA - TANK - MERCEDES</t>
  </si>
  <si>
    <t>ADAPTER, CL-7 CONTROL TO CL-6 TANK</t>
  </si>
  <si>
    <t>ADAPTER,CONDUIT,32BSP X 25MM,PVC,BLACK</t>
  </si>
  <si>
    <t>ADAPTER,CONDUIT,32BSP X 40MM,PVC,WHITE</t>
  </si>
  <si>
    <t>ADAPTER,FLANGE,33KV ESAA BUSHINGS VT8025</t>
  </si>
  <si>
    <t>ADAPTER,FUSE,SOLID LINK SIZE 4A/2 &amp; 3 TO</t>
  </si>
  <si>
    <t>ADAPTER,P/L,32MM PIVOT,45 DEG, LEFT HAND</t>
  </si>
  <si>
    <t>ADAPTER,P/L,32MM PIVOT,45DEG, RIGHT HAND</t>
  </si>
  <si>
    <t>ADAPTER,P/LIGHT,40-32MM,END ENTRY STREET</t>
  </si>
  <si>
    <t>ADAPTER,P/LIGHT,45 DEG,4X40W FLURO-STAND</t>
  </si>
  <si>
    <t>ADAPTER,P/LIGHTING,20MM NB TO 25MM NB</t>
  </si>
  <si>
    <t>ADAPTER,P/LIGHTING,32MM NB TO 25MM NB</t>
  </si>
  <si>
    <t>ADAPTER,P/LIGHTING,40-25MM NB,STRAIGHT</t>
  </si>
  <si>
    <t>ADAPTER,P/LIGHTING,45 DEG,40 X 25NB STD</t>
  </si>
  <si>
    <t>ADAPTER,P/LIGHTING,65MM-20MM NB,1X40W FL</t>
  </si>
  <si>
    <t>ADAPTER,PHILIPS METRO-S SODIUM LANTERN</t>
  </si>
  <si>
    <t>ADAPTER,STP COCK,ASEA 132/66KV HLC/D OCB</t>
  </si>
  <si>
    <t>ADAPTER,STRAIGHT,PIPE TO TUBE,MILD STEEL</t>
  </si>
  <si>
    <t>ADAPTER,TOOL MTG,SHOTGUN/STAR,OP STK</t>
  </si>
  <si>
    <t>ADAPTER,TOOL MTG,SOCKET/STAR,OP STK</t>
  </si>
  <si>
    <t>ADAPTER,TOOL MTG,STAR/BAYONET,LINE OP ST</t>
  </si>
  <si>
    <t>ADAPTER,TURBULATOR,'AEI'11KV BVRP3 OCB</t>
  </si>
  <si>
    <t>ADAPTOR FUSE HOLDER</t>
  </si>
  <si>
    <t>ADAPTOR,BLADE,ANGLED,6.3MM</t>
  </si>
  <si>
    <t>ADAPTOR,CABLE BUSHING TYREE T/F</t>
  </si>
  <si>
    <t>ADAPTOR,CURRENT SENSOR,VAR CONTROL.</t>
  </si>
  <si>
    <t>ADAPTOR,DECORATIVE OUTREACH ARM</t>
  </si>
  <si>
    <t>ADAPTOR,DECORATIVE OUTREACH ARM BLACK</t>
  </si>
  <si>
    <t>ADAPTOR,DECORATIVE OUTREACH ARM GREEN</t>
  </si>
  <si>
    <t>ADAPTOR,MALE,25MM NB,86MML</t>
  </si>
  <si>
    <t>ADAPTOR,P/LIGHT,32MM PIVOT,10.5M HP SOD</t>
  </si>
  <si>
    <t>ADAPTOR,STRAIGHT,BLACK,TAPERED F/MALE</t>
  </si>
  <si>
    <t>ADAPTOR,STRAIGHT,GREEN WITH 1 1/4 60MM</t>
  </si>
  <si>
    <t>ADBLUE 10 LITRE</t>
  </si>
  <si>
    <t>ADBLUE 200 Litre</t>
  </si>
  <si>
    <t>ADHESIVE PVC BLUE PIPE CEMENT 500ML</t>
  </si>
  <si>
    <t>ADHESIVE,CAPSULE,HVU,CHEMICAL,M20</t>
  </si>
  <si>
    <t>ADHESIVE,PVC PIPE AND CONDUIT</t>
  </si>
  <si>
    <t>ADHESIVE,'UNIFIX',WHITE PASTE,1.5kg</t>
  </si>
  <si>
    <t>ADSS DEADEND KIT (GRIP/ ROD)16.1- 16.9MM</t>
  </si>
  <si>
    <t>ADSS DOWNLEAD CLEATS (11.9-14.2MM)</t>
  </si>
  <si>
    <t>ADSS DOWNLEAD CLEATS (14.3 - 16.6MM)</t>
  </si>
  <si>
    <t>ADSS REINFORCING ROD 16.3-16.9MM</t>
  </si>
  <si>
    <t>ADSS SUPPORT CLAMP BODY ONLY</t>
  </si>
  <si>
    <t>ADSS SUSPEN CLAMP BODY ONLY</t>
  </si>
  <si>
    <t>AEI TAP CHANGER TYPE S21AY2T 33/11KV</t>
  </si>
  <si>
    <t>AEM 66KV CONTACT ROD ( STAINLESS STEEL )</t>
  </si>
  <si>
    <t>AEM 66KV KIT CIRCCUP</t>
  </si>
  <si>
    <t>AIR CLEANER,'MITSUBISHI' C/B,GAS FILLED</t>
  </si>
  <si>
    <t>AIR GAP ROD, 33KV 'W/HOUSE'345GC OCB</t>
  </si>
  <si>
    <t>AIR GAP ROD, 66KV,TYPE'B',DISC INSUL ANG</t>
  </si>
  <si>
    <t>AIR GAP ROD,11KV 400A GANGED AIR BRK SW</t>
  </si>
  <si>
    <t>AIR GAP ROD,11KV INSUL ZR1330 &amp;DC1452-3</t>
  </si>
  <si>
    <t>AIR GAP ROD,STRAIGHT ATTACHMENT,INSULATO</t>
  </si>
  <si>
    <t>AIRCRAFT WARNING LIGHT,32W,240VAC,LED</t>
  </si>
  <si>
    <t>ALARM,ELECTRONIC,4/28VDC,CONTINUOUS TONE</t>
  </si>
  <si>
    <t>ALCOHOL CLEANING HITACHI GIS</t>
  </si>
  <si>
    <t>ALLEY ARM,66kV EARTHWIRE,DOUBLE</t>
  </si>
  <si>
    <t>ALLEY ARM,66kV EARTHWIRE,SINGLE</t>
  </si>
  <si>
    <t>ALUMINIUM FLANGES &amp; GASKET</t>
  </si>
  <si>
    <t>ALUMINIUM RIBBON,ANNEALED,8MM X 1.2MM X</t>
  </si>
  <si>
    <t>ALUMINIUM,100MM OD X 3MM WALL,6106 ALLOY</t>
  </si>
  <si>
    <t>ALUMINIUM,101.6MM OD X 6.35MM WALL,6M LG</t>
  </si>
  <si>
    <t>ALUMINIUM,40 MM OD X 3 MM WALL,6.5M</t>
  </si>
  <si>
    <t>ALUMINIUM,50MM OD X 3MM WALL,6.5M LG</t>
  </si>
  <si>
    <t>ALUMINIUM,80MM OD X 3MM WALL,6.5 M LG</t>
  </si>
  <si>
    <t>ALUMINIUM,FLAT,40 X 6MM X 4 METRES LONG</t>
  </si>
  <si>
    <t>ALUMINUM FLAT 40 X 6</t>
  </si>
  <si>
    <t>AMMETER,0-1 AMP, SQUARE</t>
  </si>
  <si>
    <t>AMMETER,0-1 AMP,FLUSH MTG TYPE,</t>
  </si>
  <si>
    <t>AMMETER,0-1 AMP,MAX.DEMAND TYPE</t>
  </si>
  <si>
    <t>AMMETER,0-1 AMP,PANEL MOUNTED</t>
  </si>
  <si>
    <t>AMMETER,0-1 MILLIAMP</t>
  </si>
  <si>
    <t>AMMETER,0-10 AMP, ROUND</t>
  </si>
  <si>
    <t>AMMETER,0-1A,'EE' #OLX 11KV 800A OCB</t>
  </si>
  <si>
    <t>AMMETER,0-5 AMP</t>
  </si>
  <si>
    <t>AMMETER,0-5 AMP,MAX.DEMAND TYPE</t>
  </si>
  <si>
    <t>ANCHOR M20 BOLT 270mm LONG GALV</t>
  </si>
  <si>
    <t>ANCHOR M24 BOLT 290mm LONG GALV</t>
  </si>
  <si>
    <t>ANCHOR,GUY WIRE,POLE,1850MM LG,18kN</t>
  </si>
  <si>
    <t>ANCHOR,GUY,2900MM LG,75kN</t>
  </si>
  <si>
    <t>ANTENNA BRACING KIT FIBREGLASS STAY</t>
  </si>
  <si>
    <t>ANTENNA BRACKET FLAT PLATE UNI CLAMP</t>
  </si>
  <si>
    <t>ANTENNA COLINEAR,MULTIBAND 824-960</t>
  </si>
  <si>
    <t>ANTENNA CSM700-2 METRE-SMA</t>
  </si>
  <si>
    <t>ANTENNA YAGI 16 ELEMENT, 450-480MHZ,12DB</t>
  </si>
  <si>
    <t>ANTENNA YAGI 6 ELEMENT,450-480MHz,9DB</t>
  </si>
  <si>
    <t>ANTENNA,COMPACT,MODEL NU CHP900-1.5-FME</t>
  </si>
  <si>
    <t>ANTENNA,FC-FD-FE-FF-FG-FM-FT-GD-GH-GT</t>
  </si>
  <si>
    <t>ANTENNA,MODEL NU CSM700-1.25-SMA</t>
  </si>
  <si>
    <t>ANTIGLARE SHIED,MV&amp;HP SODIUM,EYE F/LIGHT</t>
  </si>
  <si>
    <t>ANTIVIBRATION MOUNT</t>
  </si>
  <si>
    <t>APPLICATION TOOL,FOR A BIRD DIVERTER</t>
  </si>
  <si>
    <t>ARALDITE LC177,1KG TIN</t>
  </si>
  <si>
    <t>ARC CHAMBER,ASEA HLC 72.5/1600 66KV OCB</t>
  </si>
  <si>
    <t>ARC CHAMBER,ASEA HLE72 66KV 1200A OCB</t>
  </si>
  <si>
    <t>ARC CHUTE,'EE'  CV 11KV 800A OCB</t>
  </si>
  <si>
    <t>ARC CHUTE,'EE' OCB TYPE CV 11KV 800AMP</t>
  </si>
  <si>
    <t>ARC CHUTE,'EE' OCB TYPE OWG6 66KV 800AMP</t>
  </si>
  <si>
    <t>ARC CHUTE,'EE'#OLX 11KV 800AMP OCB</t>
  </si>
  <si>
    <t>ARC CHUTE,'OJN'ACB415V2000/3000&amp;4000A</t>
  </si>
  <si>
    <t>ARC CHUTE,WESTINGHOUSE #J18 11KV CB CONT</t>
  </si>
  <si>
    <t>ARC CHUTE,'WESTINGHOUSE' 33KV 345GC OCB</t>
  </si>
  <si>
    <t>ARC CONTROL DEVICE, DUO-ROLL 132KV</t>
  </si>
  <si>
    <t>ARC CONTROL DEVICE'S&amp;S'66KV 2000A OCB</t>
  </si>
  <si>
    <t>ARC CONTROL,'ASEA'HLE72 5/1600 66KV OCB</t>
  </si>
  <si>
    <t>ARC CONTROL,B&amp;S ACB 415V 2000A VJ4,F643</t>
  </si>
  <si>
    <t>ARC CONTROL,B&amp;S ACB 415V 2000A VJ4,F644</t>
  </si>
  <si>
    <t>ARC CONTROL,'BBC' CUBICLE 11KV 4 WAY</t>
  </si>
  <si>
    <t>ARC CONTROL,DUO-ROLL 66KV SWITCH</t>
  </si>
  <si>
    <t>ARC CONTROL,FIXED,DUO-ROLL 33KV</t>
  </si>
  <si>
    <t>ARC CONTROL,'J&amp;P' OCB 11KV AND 600A</t>
  </si>
  <si>
    <t>ARC CONTROL,'J&amp;P' PDB/4 11KV 800A OCB</t>
  </si>
  <si>
    <t>ARC CONTROL,MOVING,DUO-ROLL 33KV</t>
  </si>
  <si>
    <t>ARC CONTROL,'MV' G2 &amp; G11 33/66KV OCB</t>
  </si>
  <si>
    <t>ARC CONTROL,'NULEC'11KV INDOOR CB</t>
  </si>
  <si>
    <t>ARCHING HORN,132KV,STRAIN INSULATORS.</t>
  </si>
  <si>
    <t>AREVA 66KV,DEADTANK,CB COMPLETE</t>
  </si>
  <si>
    <t>ARM KIT,66KV,VT OIL LEVEL INDICATOR</t>
  </si>
  <si>
    <t>ARM, BAKELITE, ASEA UZB TAP CHANGER.</t>
  </si>
  <si>
    <t>ARM, VICPOLE, BOULEVARD R300 BLACK</t>
  </si>
  <si>
    <t>ARM, VICPOLE, BOULEVARD R300 GREEN</t>
  </si>
  <si>
    <t>ARM,66KV DUO ROLL FLICKER BLADE</t>
  </si>
  <si>
    <t>ARM,AUX SWITCH,HDB ISOL,33/66 &amp; 132KV</t>
  </si>
  <si>
    <t>ARM,DRIVE,'MV'33KV HGIC/44 OCB</t>
  </si>
  <si>
    <t>ARM,FLICKER BLADE,ISOLATOR,HDB,ALUMINIUM</t>
  </si>
  <si>
    <t>ARM,RETAINING,'GEC'11KV RING MAIN UNIT</t>
  </si>
  <si>
    <t>ARM,SWITCH ACTUATOR,'EE',0WG6 OCBV</t>
  </si>
  <si>
    <t>ARM,SWITCH CRANK,H.D.B.3 PH ISOL.</t>
  </si>
  <si>
    <t>ARMOUR ROD, ACCC CONDUCTOR, LISBON</t>
  </si>
  <si>
    <t>ARMOUR RODS,HELICAL,0.25 METRIC (37/.093</t>
  </si>
  <si>
    <t>ARMOUR RODS,HELICAL,19/.116 IMP CU</t>
  </si>
  <si>
    <t>ARMOUR RODS,HELICAL,19/0.116 COPPER,TIN</t>
  </si>
  <si>
    <t>ARMOUR RODS,HELICAL,19/2.0 STEEL</t>
  </si>
  <si>
    <t>ARMOUR RODS,HELICAL,30/7/.093 IMPERIAL A</t>
  </si>
  <si>
    <t>ARMOUR RODS,HELICAL,30/7/.102 IMPERIAL A</t>
  </si>
  <si>
    <t>ARMOUR RODS,HELICAL,30/7/2.50 METRIC ACS</t>
  </si>
  <si>
    <t>ARMOUR RODS,HELICAL,30/7/3.0</t>
  </si>
  <si>
    <t>ARMOUR RODS,HELICAL,30/7/3.25 ACSR</t>
  </si>
  <si>
    <t>ARMOUR RODS,HELICAL,54/7/3.50 METRIC ACS</t>
  </si>
  <si>
    <t>ARMOUR RODS,HELICAL,6/1/2.75 METRIC ACSR</t>
  </si>
  <si>
    <t>ARMOUR RODS,HELICAL,6/1/3.75 METRIC ACSR</t>
  </si>
  <si>
    <t>ARMOUR RODS,HELICAL,6/4.75-7/1.60 ACSR</t>
  </si>
  <si>
    <t>ARMOUR RODS,HELICAL,61/3.00 METRIC ACSR</t>
  </si>
  <si>
    <t>ARMOUR RODS,HELICAL,7/0.064 IMP CU</t>
  </si>
  <si>
    <t>ARMOUR RODS,HELICAL,7/0.80 IMP CU</t>
  </si>
  <si>
    <t>ARMOUR RODS,HELICAL,7/3.25 METRIC SC/AC,</t>
  </si>
  <si>
    <t>ARRESTER,ELECTRICAL SURGE,275KV,GREY,GAP</t>
  </si>
  <si>
    <t>ARRESTER,'R-ROLLE'132KV OS10-132H/I OCB</t>
  </si>
  <si>
    <t>ARRESTER,SURGE,11KV,'ASEA'XBE12A2</t>
  </si>
  <si>
    <t>ARRESTER,SURGE,33KV,ASEA XAR36A3</t>
  </si>
  <si>
    <t>ARRESTER,SURGE,33KV,'MEIDENSHA'ZSE-C1</t>
  </si>
  <si>
    <t>ARRESTER,SURGE,66KV,'ASEA'XAR72S</t>
  </si>
  <si>
    <t>ARRESTER,SURGE,66KV,'MEIDENSHA'</t>
  </si>
  <si>
    <t>ASSEMBLY REYROLLE PUMP&amp;MOTOR COMP.</t>
  </si>
  <si>
    <t>ATTENNA,BRACKET, 125-200MM POLE</t>
  </si>
  <si>
    <t>AUX CON BLOCK,SPRECHER&amp;SCHUH CA 7.PA.11</t>
  </si>
  <si>
    <t>AUX CONTACT BLOCK,SPRECHER &amp; SCHUH</t>
  </si>
  <si>
    <t>AUX LIMIT SWITCH TYPE ED REINHAUSEN</t>
  </si>
  <si>
    <t>AUX POWER SUPPLY (VT11-240)</t>
  </si>
  <si>
    <t>AUX POWER SUPPLY 50vA 11KV/240VAC</t>
  </si>
  <si>
    <t>AUX POWER SUPPLY 50vA 19KV/ 240VAC</t>
  </si>
  <si>
    <t>AUX POWER SUPPLY 50vA 33KV/240VAC</t>
  </si>
  <si>
    <t>AUX SWITCHES,DISCONNECTOR/EARTH/SWITCH</t>
  </si>
  <si>
    <t>AUXILIARY CONTACT COVER ( REINHAUSEN )</t>
  </si>
  <si>
    <t>AUXILIARY CONTACT, SHELL SEGMENT 11KV CB</t>
  </si>
  <si>
    <t>AUXILIARY PLUG LMVP 11KV RPS</t>
  </si>
  <si>
    <t>AUXILLARY RELAY BASE TYPE 90.27 10A 300V</t>
  </si>
  <si>
    <t>AUXILLARY RELAY TYPE CS3C 110E 110V DC</t>
  </si>
  <si>
    <t>AUXILLARY RELAY TYPE NHZKP 110V DC</t>
  </si>
  <si>
    <t>B30-?0?-H?H-F8N-H6U-L8N-N6U-S8?-U6T-WXX</t>
  </si>
  <si>
    <t>B90-K16-HKH-F6F-H6U-L6D-N6D-S6D-U6D-W7H</t>
  </si>
  <si>
    <t>B90-K16-HKH-F6T-H6T-L6T-N6T-S6U-U6U-W7H</t>
  </si>
  <si>
    <t>B90-K16-HKH-F8N-H6F-L8N-N6F-S8N-U6D-W7H</t>
  </si>
  <si>
    <t>BACKUP POWER SUPPLY, RM6, PS100-24</t>
  </si>
  <si>
    <t>BAFFLE SET,'BTH'66KV 400A O-W407 OCB</t>
  </si>
  <si>
    <t>BAFFLE,ELEPHANTHIDE,'GE'7.6KV FKO-37 OCB</t>
  </si>
  <si>
    <t>BAFFLE-PE CELL-EYE COMPACT FLOODLIGHTS</t>
  </si>
  <si>
    <t>BAG, POLY LDPE NATURAL</t>
  </si>
  <si>
    <t>BAG,11KV DISTRIBUTION TAP PARKING BUS</t>
  </si>
  <si>
    <t>BAG,ASBESTOS DISPOSAL,YELLOW 500X600MM</t>
  </si>
  <si>
    <t>BAG,GARBAGE,PLASTIC,890MM X 350MM X 310M</t>
  </si>
  <si>
    <t>BAG,GARBAGE,PLASTIC,GREEN,910 X 343MM</t>
  </si>
  <si>
    <t>BAG,PLASTIC,3050MM,FOR FORMERS</t>
  </si>
  <si>
    <t>BAG,PLASTIC,WASTE ASBESTOS,CLEAR</t>
  </si>
  <si>
    <t>BAG,POLY,2000X900MM,'CAUTION ASBESTOS</t>
  </si>
  <si>
    <t>BAG,STORAGE, FOR KLEIN ET200 TESTER</t>
  </si>
  <si>
    <t>BAG,TOOL,LINESMENS,ROUND,CANVAS</t>
  </si>
  <si>
    <t>BALL ,"Y",CLEVIS,70KN</t>
  </si>
  <si>
    <t>BALL CLEVIS,125kN MFL,20MM PIN BALL,1 CO</t>
  </si>
  <si>
    <t>BALL CLEVIS,160KN,20MM PIN BALL,1 COND</t>
  </si>
  <si>
    <t>BALL CLEVIS,70KN,16MM PIN BALL,1 COND</t>
  </si>
  <si>
    <t>BALL COUPLING,DOUBLE,125kN,16MM PIN BALL</t>
  </si>
  <si>
    <t>BALL EYE,160kN,20MM PIN BALL,130MM LG</t>
  </si>
  <si>
    <t>BALL EYE,160kN,20MM PIN BALL,250MM LG</t>
  </si>
  <si>
    <t>BALL EYE,70kN MFL,16MM PIN BALL,116MM LG</t>
  </si>
  <si>
    <t>BALL FITTING GEAR LINKAGE END</t>
  </si>
  <si>
    <t>BALL HOOK,70kN,16MM PIN BALL,STEEL</t>
  </si>
  <si>
    <t>BALL TONGUE,160kN,20MM PIN BALL,22MM TNG</t>
  </si>
  <si>
    <t>BALL TONGUE,70kN,16MM PIN BALL,16MM TONG</t>
  </si>
  <si>
    <t>BALL,BEARING,'DELLE'66KV HPGE 9-14 OCB</t>
  </si>
  <si>
    <t>BALL,'DELLE'66KV 1200A HPGE 9-14R OCB</t>
  </si>
  <si>
    <t>BALL,STEEL,1/8" DIA,CHROME,HARDENED</t>
  </si>
  <si>
    <t>BALL,STEEL,3/16" DIA CHROME,HARDENED</t>
  </si>
  <si>
    <t>BALL,STEEL,3/4" DIA CHROME,HARDENED</t>
  </si>
  <si>
    <t>BALLAST,LAMP,40W,FLURO,1.2M TUBES</t>
  </si>
  <si>
    <t>BAR,EARTH LIFT,'AEI'11KV 400A BRP4 OCB</t>
  </si>
  <si>
    <t>BAR,LOCK OFF,'EE'11KV 800A CV OCB</t>
  </si>
  <si>
    <t>BAR,LOCK OFF,OJN415V 2000A ACB</t>
  </si>
  <si>
    <t>BAR,LOCK OFF,OJN415V 3000A ACB</t>
  </si>
  <si>
    <t>BAR,LOCK OFF,OJN415V 4000A ACB</t>
  </si>
  <si>
    <t>BAR,SHUTTER LOCK,'AEI'11KV 400A BRP4 OCB</t>
  </si>
  <si>
    <t>BAR,STOP ADJUST,'GEC'11KV RING MAIN UNIT</t>
  </si>
  <si>
    <t>BAR,STOP TRIP,'GEC'11KV RING MAIN UNIT</t>
  </si>
  <si>
    <t>BARRIER CREAM,500ML</t>
  </si>
  <si>
    <t>BARRIER SAFETY FOR MOBILE PAD</t>
  </si>
  <si>
    <t>BARRIER,11KV PAD T/F BUSH,2500A'JM'FSD</t>
  </si>
  <si>
    <t>BARRIER,BLUE PH,JM-1250A FSD,MK4 PAD T/F</t>
  </si>
  <si>
    <t>BARRIER,BUS/ISOL,'JM'FSD,MK4 PAD T/F</t>
  </si>
  <si>
    <t>BARRIER,BUSBAR FSD,11KV MK4 PAD T/F LV</t>
  </si>
  <si>
    <t>BARRIER,BUSBAR,'JM'1250A FSD,MK4 PAD T/F</t>
  </si>
  <si>
    <t>BARRIER,BUSBAR,'JM'FSD CENT,11KV PAD T/F</t>
  </si>
  <si>
    <t>BARRIER,BUSBAR,'JM'FSD LH,11KV PAD T/F</t>
  </si>
  <si>
    <t>BARRIER,BUSBAR,'JM'FSD R/H,11KV PAD T/F</t>
  </si>
  <si>
    <t>BARRIER,BUSHING TO DISCONNECTOR,MK 4 T/F</t>
  </si>
  <si>
    <t>BARRIER,COMPARTMENT,NAL 12 SW CUB,06214</t>
  </si>
  <si>
    <t>BARRIER,COMPARTMENT,NAL 12 SW CUB,06388</t>
  </si>
  <si>
    <t>BARRIER,CONSUMER TERM,'JM'FSD,PAD T/F</t>
  </si>
  <si>
    <t>BARRIER,CONSUMERS COND,'JM'FSD,PAD T/F</t>
  </si>
  <si>
    <t>BARRIER,CONSUMERS,'JM'1250A FSD,PAD T/F</t>
  </si>
  <si>
    <t>BARRIER,FLEXIBLE,FUSE LV,FOR SERV PILLAR</t>
  </si>
  <si>
    <t>BARRIER,INSUL,'AEI'11KV BRP4 OCB BOTTOM</t>
  </si>
  <si>
    <t>BARRIER,INSUL,'AEI'11KV BRP4 OCB CENTRE</t>
  </si>
  <si>
    <t>BARRIER,INSUL,'AEI'11KV BRP4 OCB TOP</t>
  </si>
  <si>
    <t>BARRIER,INSULATING,BUSBAR,11KV MK 3 T/F</t>
  </si>
  <si>
    <t>BARRIER,INSULATING,PHASE,1250A,11KV PADM</t>
  </si>
  <si>
    <t>BARRIER,LV BUSBAR,LV COMP,750KVA PAD T/F</t>
  </si>
  <si>
    <t>BARRIER,PHASE,11KV PAD T/F HV COMP</t>
  </si>
  <si>
    <t>BARRIER,PHASE,11KV PAD T/F MOB GEN USE</t>
  </si>
  <si>
    <t>BARRIER,PHASE,1250A FSD,11KV 3PH PAD T/F</t>
  </si>
  <si>
    <t>BARRIER,PHASE,'EE'11KV  CV 800A OCB</t>
  </si>
  <si>
    <t>BARRIER,PHASE,'EMAIL'415V 3000ADS ACB</t>
  </si>
  <si>
    <t>BARRIER,PHASE,MOB GEN,'JM'1250A FSD,T/F</t>
  </si>
  <si>
    <t>BARRIER,PVC,'JM'2500/1250A FSD,MK 4 T/F</t>
  </si>
  <si>
    <t>BARRIER,PVC,'JM'2500/400A FSD,MK4 T/F</t>
  </si>
  <si>
    <t>BARRIER,PVC,LV C/B(MERLIN GERIN),PAD T/F</t>
  </si>
  <si>
    <t>BARRIER,RED PH,'JM'FSD 2500A,PAD T/F</t>
  </si>
  <si>
    <t>BARRIER,SAFETY,11KV MK3 PAD T/F HV COMP</t>
  </si>
  <si>
    <t>BARRIER,SAFETY,11KV PAD T/F HV COMP</t>
  </si>
  <si>
    <t>BARRIER,'STATTER &amp; MI'11KV 'OD' SW/BOARD</t>
  </si>
  <si>
    <t>BARRIER,'STATTER &amp; MI'11KV 'VL' SW/GEAR</t>
  </si>
  <si>
    <t>BARRIER,'STATTER &amp; MI'11KV VL/OD SW/GEAR</t>
  </si>
  <si>
    <t>BARRIER,TANK,'EE'11KV OLX OCB</t>
  </si>
  <si>
    <t>BARRIER,TANK,'W/H'11KV 800/1600A J18 OCB</t>
  </si>
  <si>
    <t>BARRIER,TANK,'W-EMAIL'11KV 1600A J18 OCB</t>
  </si>
  <si>
    <t>BASE,BUSHING,'BTH'66KV #WN10 OCB</t>
  </si>
  <si>
    <t>BASE,SOCKET,STARTER,FLURO,250,660W,2 PIN</t>
  </si>
  <si>
    <t>BASE,SWITCH,'EE'11KV OCB AUX</t>
  </si>
  <si>
    <t>BASE/FRAME,2000A C/B,11KV MK4 PAD T/F</t>
  </si>
  <si>
    <t>BATTERIES,MFN 120,N120MF</t>
  </si>
  <si>
    <t>BATTERY , RM6, 12V / 38Ah for PS100</t>
  </si>
  <si>
    <t>BATTERY 100AHR FRONT TERMINAL</t>
  </si>
  <si>
    <t>BATTERY 150AHR FRONT TERMINAL</t>
  </si>
  <si>
    <t>BATTERY 6V,ZN/CL BIG JIM LANTERN</t>
  </si>
  <si>
    <t>BATTERY CONNECTOR,TWIN PRESS STUD,9V</t>
  </si>
  <si>
    <t>BATTERY, 1.5V,ALKALINE,AA SIZE</t>
  </si>
  <si>
    <t>BATTERY, 1.5V,ALKALINE,AAA SIZE</t>
  </si>
  <si>
    <t>BATTERY, 1.5V,ALKALINE,C SIZE</t>
  </si>
  <si>
    <t>BATTERY, 1.5V,ALKALINE,D SIZE</t>
  </si>
  <si>
    <t>BATTERY, 1.5V,CARBON,C SIZE</t>
  </si>
  <si>
    <t>BATTERY, 1.5V,CARBON,D SIZE</t>
  </si>
  <si>
    <t>BATTERY, 6V,CARBON,DOLPHIN LANTERN TYPE</t>
  </si>
  <si>
    <t>BATTERY, 9V,ALKALINE,26 X 17 X 48MM</t>
  </si>
  <si>
    <t>BATTERY,FUSESAVER RCU</t>
  </si>
  <si>
    <t>BATTERY,LITHIUM,3.6 VOLTS</t>
  </si>
  <si>
    <t>BATTERY,NICKEL CAD,7.2V,'MAKITA' DRILL</t>
  </si>
  <si>
    <t>BATTERY,RECLOSER,3A REFURBISHMENT</t>
  </si>
  <si>
    <t>BATTERY,RECLOSER,ADVC 1&amp;2,YUASA,12V,12AH</t>
  </si>
  <si>
    <t>BATTERY,RECLOSER,NOJA YUASA,12V,24AHR</t>
  </si>
  <si>
    <t>BATTERY,RECLOSER,PTCC YUASA,12V,7AHR</t>
  </si>
  <si>
    <t>BATTERY,RECLOSER,SEL-351R,"SIDE BY SIDE</t>
  </si>
  <si>
    <t>BATTERY,SEALED LEAD ACID,6V,5AMP/HRS</t>
  </si>
  <si>
    <t>BATTERY,VEHICLE,12V,1200CCA,F POLARITY</t>
  </si>
  <si>
    <t>BATTERY,VEHICLE,12V,150AH,C POLARITY</t>
  </si>
  <si>
    <t>BATTERY,VEHICLE,12V,325CCA,D POLARITY</t>
  </si>
  <si>
    <t>BATTERY,VEHICLE,12V,610 CCA,REV,POL</t>
  </si>
  <si>
    <t>BATTERY,VEHICLE,12V,610 CCA,D  POLARITY</t>
  </si>
  <si>
    <t>BATTERY,VEHICLE,12V,670CCA,C POLARITY</t>
  </si>
  <si>
    <t>BATTERY,VEHICLE,12V,720 CCA,C POLARITY</t>
  </si>
  <si>
    <t>BATTERY,VEHICLE,12V,720 CCA,D POLARITY</t>
  </si>
  <si>
    <t>BATTERY,VEHICLE,12V,890 CCA,E POLARITY</t>
  </si>
  <si>
    <t>BAYONET ANCHOR,32MM LINE STICK,TOOL MTG</t>
  </si>
  <si>
    <t>BEACON,HALOGEN,ROTATING</t>
  </si>
  <si>
    <t>BEAM,100TFB,7.2KG/M,11.0MTR</t>
  </si>
  <si>
    <t>BEAM,100TFB,7.2KG/M,12.0MTR</t>
  </si>
  <si>
    <t>BEAM,100TFB,7.2KG/M,9.0MTR</t>
  </si>
  <si>
    <t>BEAM,125TFB,13.1KG/M,11.0MTR</t>
  </si>
  <si>
    <t>BEAM,125TFB,13.1KG/M,12.0MTR</t>
  </si>
  <si>
    <t>BEAM,125TFB,13.1KG/M,13.0MTR</t>
  </si>
  <si>
    <t>BEAM,125TFB,13.1KG/M,6.0MTR</t>
  </si>
  <si>
    <t>BEAM,125TFB,13.1KG/M,9.0MTR</t>
  </si>
  <si>
    <t>BEAM,150UB,14KG/M,12.0MTR</t>
  </si>
  <si>
    <t>BEAM,150UB,14KG/M,4.5MTR</t>
  </si>
  <si>
    <t>BEAM,150UB,14KG/M,6.0MTR</t>
  </si>
  <si>
    <t>BEAM,150UB,14KG/M,7.5MTR</t>
  </si>
  <si>
    <t>BEAM,150UB,18KG/M,10.5MTR</t>
  </si>
  <si>
    <t>BEAM,150UB,18KG/M,11.0MTR</t>
  </si>
  <si>
    <t>BEAM,150UB,18KG/M,12.0MTR</t>
  </si>
  <si>
    <t>BEAM,150UB,18KG/M,13.0MTR</t>
  </si>
  <si>
    <t>BEAM,150UB,18KG/M,13.5MTR</t>
  </si>
  <si>
    <t>BEAM,150UB,18KG/M,15.0MTR</t>
  </si>
  <si>
    <t>BEAM,150UB,18KG/M,15.9MTR</t>
  </si>
  <si>
    <t>BEAM,150UB,18KG/M,16.5MTR</t>
  </si>
  <si>
    <t>BEAM,150UB,18KG/M,18.0MTR</t>
  </si>
  <si>
    <t>BEAM,150UB,18KG/M,6.0MTR</t>
  </si>
  <si>
    <t>BEAM,150UB,18KG/M,9.0MTR</t>
  </si>
  <si>
    <t>BEAM,150UB,29.8KG/M,10.5MTR</t>
  </si>
  <si>
    <t>BEAM,150UB,29.8KG/M,12.0MTR</t>
  </si>
  <si>
    <t>BEAM,150UB,29.8KG/M,13.5MTR</t>
  </si>
  <si>
    <t>BEAM,150UB,29.8KG/M,9.0MTR</t>
  </si>
  <si>
    <t>BEAM,150UC,37.2 KG/M,13.0MTR</t>
  </si>
  <si>
    <t>BEAM,150UC,37.2 KG/M,13.5MTR</t>
  </si>
  <si>
    <t>BEAM,150UC,37.2KG/M,10.5MTR</t>
  </si>
  <si>
    <t>BEAM,150UC,37.2KG/M,12.0MTR</t>
  </si>
  <si>
    <t>BEAM,150UC,37.2KG/M,15.0MTR</t>
  </si>
  <si>
    <t>BEAM,150UC,37.2KG/M,16.5MTR</t>
  </si>
  <si>
    <t>BEAM,150UC,37.2KG/M,22.5MTR</t>
  </si>
  <si>
    <t>BEAM,150UC,37.2KG/M,6.0MTR</t>
  </si>
  <si>
    <t>BEAM,150UC,37.2KG/M,7.5MTR</t>
  </si>
  <si>
    <t>BEAM,150UC,37.2KG/M,9.0MTR</t>
  </si>
  <si>
    <t>BEAM,180UB,18.1KG/M,12.0MTR</t>
  </si>
  <si>
    <t>BEAM,180UB,22.2KG/M,10.5MTR</t>
  </si>
  <si>
    <t>BEAM,180UB,22.2KG/M,11.5MTR</t>
  </si>
  <si>
    <t>BEAM,180UB,22.2KG/M,12.0MTR</t>
  </si>
  <si>
    <t>BEAM,180UB,22.2KG/M,13.0MTR</t>
  </si>
  <si>
    <t>BEAM,180UB,22.2KG/M,13.5MTR</t>
  </si>
  <si>
    <t>BEAM,180UB,22.2KG/M,15.0MTR</t>
  </si>
  <si>
    <t>BEAM,180UB,22.2KG/M,16.5MTR</t>
  </si>
  <si>
    <t>BEAM,180UB,22.2KG/M,18.0MTR</t>
  </si>
  <si>
    <t>BEAM,180UB,22.2KG/M,19.5MTR</t>
  </si>
  <si>
    <t>BEAM,180UB,22.2KG/M,21.0MTR</t>
  </si>
  <si>
    <t>BEAM,180UB,22.2KG/M,4.5MTR</t>
  </si>
  <si>
    <t>BEAM,180UB,22.2KG/M,6.0MTR</t>
  </si>
  <si>
    <t>BEAM,180UB,22.2KG/M,7.5MTR</t>
  </si>
  <si>
    <t>BEAM,180UB,22.2KG/M,8.0MTR</t>
  </si>
  <si>
    <t>BEAM,18OUB,22.2KG/M,9.0MTR</t>
  </si>
  <si>
    <t>BEAM,200UB,22.3KG/M,10.5MTR</t>
  </si>
  <si>
    <t>BEAM,200UB,22.3KG/M,12MTR</t>
  </si>
  <si>
    <t>BEAM,200UB,22.3KG/M,13.5MTR</t>
  </si>
  <si>
    <t>BEAM,200UB,22.3KG/M,15MTR</t>
  </si>
  <si>
    <t>BEAM,200UB,22.3KG/M,9.0MTR</t>
  </si>
  <si>
    <t>BEAM,200UB,29.8KG/M,10.5MTR</t>
  </si>
  <si>
    <t>BEAM,200UB,29.8KG/M,12.0MTR</t>
  </si>
  <si>
    <t>BEAM,200UB,29.8KG/M,13.5MTR</t>
  </si>
  <si>
    <t>BEAM,200UB,29.8KG/M,15.0MTR</t>
  </si>
  <si>
    <t>BEAM,200UB,29.8KG/M,16.5MTR</t>
  </si>
  <si>
    <t>BEAM,200UB,29.8KG/M,18.0MTR</t>
  </si>
  <si>
    <t>BEAM,200UB,29.8KG/M,6.0MTR</t>
  </si>
  <si>
    <t>BEAM,200UB,29.8KG/M,9.0MTR</t>
  </si>
  <si>
    <t>BEAM,200UB,36.2KG/M,12.0MTR</t>
  </si>
  <si>
    <t>BEAM,200UB,36.2KG/M,9.0MTR</t>
  </si>
  <si>
    <t>BEAM,200UB,52.2KG/M,12.0MTR</t>
  </si>
  <si>
    <t>BEAM,200UB,52.2KG/M,13.5MTR</t>
  </si>
  <si>
    <t>BEAM,200UB,52.2KG/M,16.5MTR</t>
  </si>
  <si>
    <t>BEAM,200UB,52.2KG/M,9.0MTR</t>
  </si>
  <si>
    <t>BEAM,200UC,46.2KG/M,12.0MTR</t>
  </si>
  <si>
    <t>BEAM,200UC,46.2KG/M,12.5MTR</t>
  </si>
  <si>
    <t>BEAM,200UC,46.2KG/M,13.0MTR</t>
  </si>
  <si>
    <t>BEAM,200UC,46.2KG/M,13.5MTR</t>
  </si>
  <si>
    <t>BEAM,200UC,46.2KG/M,14.0MTR</t>
  </si>
  <si>
    <t>BEAM,200UC,46.2KG/M,15.0MTR</t>
  </si>
  <si>
    <t>BEAM,200UC,46.2KG/M,16.0MTR</t>
  </si>
  <si>
    <t>BEAM,200UC,46.2KG/M,16.5MTR</t>
  </si>
  <si>
    <t>BEAM,200UC,46.2KG/M,18.0MTR</t>
  </si>
  <si>
    <t>BEAM,200UC,46.2KG/M,21.0MTR</t>
  </si>
  <si>
    <t>BEAM,200UC,46.2KG/M,22.5MTR</t>
  </si>
  <si>
    <t>BEAM,200UC,46.2KG/M,6.0MTR</t>
  </si>
  <si>
    <t>BEAM,200UC,46.2KG/M,7.5MTR</t>
  </si>
  <si>
    <t>BEAM,200UC,46.2KG/M,8.0MTR</t>
  </si>
  <si>
    <t>BEAM,200UC,46.2KG/M,9.0MTR</t>
  </si>
  <si>
    <t>BEAM,200UC,46.2KG/M10.5MTR</t>
  </si>
  <si>
    <t>BEAM,200UC,52.2 KG/M,16.5MTR</t>
  </si>
  <si>
    <t>BEAM,200UC,52.2KG/M,10.5MTR</t>
  </si>
  <si>
    <t>BEAM,200UC,52.2KG/M,12.0MTR</t>
  </si>
  <si>
    <t>BEAM,200UC,52.2KG/M,13.5MTR</t>
  </si>
  <si>
    <t>BEAM,200UC,52.2KG/M,15.0MTR</t>
  </si>
  <si>
    <t>BEAM,200UC,52.2KG/M,18.0MTR</t>
  </si>
  <si>
    <t>BEAM,200UC,52.2KG/M,9.0MTR</t>
  </si>
  <si>
    <t>BEAM,200UC,52KG/M,13.0MTR</t>
  </si>
  <si>
    <t>BEAM,200UC,59.5KG/M,10.5MTR</t>
  </si>
  <si>
    <t>BEAM,200UC,59.5KG/M,12.0MTR</t>
  </si>
  <si>
    <t>BEAM,200UC,59.5KG/M,13.5MTR</t>
  </si>
  <si>
    <t>BEAM,200UC,59.5KG/M,15.0MTR</t>
  </si>
  <si>
    <t>BEAM,200UC,59.5KG/M,18.0MTR</t>
  </si>
  <si>
    <t>BEAM,200UC,59.5KG/M,6.4MTR</t>
  </si>
  <si>
    <t>BEAM,200UC,59.5KG/M,9.0MTR</t>
  </si>
  <si>
    <t>BEAM,250UB,25.0KG/M,6.0MTR</t>
  </si>
  <si>
    <t>BEAM,250UB,31.4KG/M,10.5MTR</t>
  </si>
  <si>
    <t>BEAM,250UB,31.4KG/M,12.0MTR</t>
  </si>
  <si>
    <t>BEAM,250UB,31.4KG/M,13.5MTR</t>
  </si>
  <si>
    <t>BEAM,250UB,31.4KG/M,15MTR</t>
  </si>
  <si>
    <t>BEAM,250UB,31.4KG/M,9.0MTR</t>
  </si>
  <si>
    <t>BEAM,250UB,37.3KG/M,10.5MTR</t>
  </si>
  <si>
    <t>BEAM,250UB,37.3KG/M,12.0MTR</t>
  </si>
  <si>
    <t>BEAM,250UB,37.3KG/M,13.5MTR</t>
  </si>
  <si>
    <t>BEAM,250UB,37.3KG/M,15.0MTR</t>
  </si>
  <si>
    <t>BEAM,250UB,37.3KG/M,16.5MTR</t>
  </si>
  <si>
    <t>BEAM,250UB,37.3KG/M,18.0MTR</t>
  </si>
  <si>
    <t>BEAM,250UB,37.3KG/M,6MTR</t>
  </si>
  <si>
    <t>BEAM,250UB,37.3KG/M,9.0MTR</t>
  </si>
  <si>
    <t>BEAM,250UC,31.4KG/M,12.0MTR</t>
  </si>
  <si>
    <t>BEAM,250UC,59.5KG/M,16.5MTR</t>
  </si>
  <si>
    <t>BEAM,250UC,72.9KG/M,10.5MTR</t>
  </si>
  <si>
    <t>BEAM,250UC,72.9KG/M,12.0MTR</t>
  </si>
  <si>
    <t>BEAM,250UC,72.9KG/M,15.0MTR</t>
  </si>
  <si>
    <t>BEAM,250UC,72.9KG/M,18.0MTR</t>
  </si>
  <si>
    <t>BEAM,250UC,72.9KG/M,19.5MTR</t>
  </si>
  <si>
    <t>BEAM,250UC,72.9KG/M,21.0MTR</t>
  </si>
  <si>
    <t>BEAM,250UC,72.9KG/M,22.0MTR</t>
  </si>
  <si>
    <t>BEAM,250UC,72.9KG/M,9.0MTR</t>
  </si>
  <si>
    <t>BEAM,250UC,89.5 KG/M,15.0MTR</t>
  </si>
  <si>
    <t>BEAM,250UC,89.5 KG/M,16.5MTR</t>
  </si>
  <si>
    <t>BEAM,250UC,89.5 KG/M,18.0MTR</t>
  </si>
  <si>
    <t>BEAM,250UC,89.5 KG/M,8.0MTR</t>
  </si>
  <si>
    <t>BEAM,250UC,89.5 KG/M,9.0MTR</t>
  </si>
  <si>
    <t>BEAM,250UC,89.5KG/M,10.5MTR</t>
  </si>
  <si>
    <t>BEAM,250UC,89.5KG/M,11.0MTR</t>
  </si>
  <si>
    <t>BEAM,250UC,89.5KG/M,12.0MTR</t>
  </si>
  <si>
    <t>BEAM,250UC,89.5KG/M,13.5MTR</t>
  </si>
  <si>
    <t>BEAM,310UC,118KG/M,10.5MTR</t>
  </si>
  <si>
    <t>BEAM,310UC,118KG/M,11.0MTR</t>
  </si>
  <si>
    <t>BEAM,310UC,118KG/M,12.0MTR</t>
  </si>
  <si>
    <t>BEAM,310UC,118KG/M,13.0MTR</t>
  </si>
  <si>
    <t>BEAM,310UC,118KG/M,13.5MTR</t>
  </si>
  <si>
    <t>BEAM,310UC,118KG/M,15.0MTR</t>
  </si>
  <si>
    <t>BEAM,310UC,118KG/M,17.0MTR</t>
  </si>
  <si>
    <t>BEAM,310UC,118KG/M,18.0MTR</t>
  </si>
  <si>
    <t>BEAM,310UC,118KG/M,8.0MTR</t>
  </si>
  <si>
    <t>BEAM,310UC,118KG/M,9.0MTR</t>
  </si>
  <si>
    <t>BEAM,310UC,137KG/M,10.5MTR</t>
  </si>
  <si>
    <t>BEAM,310UC,137KG/M,12.0MTR</t>
  </si>
  <si>
    <t>BEAM,310UC,137KG/M,15.0MTR</t>
  </si>
  <si>
    <t>BEAM,310UC,137KG/M,18.0MTR</t>
  </si>
  <si>
    <t>BEAM,310UC,137KG/M,7.5MTR</t>
  </si>
  <si>
    <t>BEAM,310UC,137KG/M,9.0MTR</t>
  </si>
  <si>
    <t>BEAM,310UC,158KG/M,10.5MTR</t>
  </si>
  <si>
    <t>BEAM,310UC,158KG/M,12.0MTR</t>
  </si>
  <si>
    <t>BEAM,310UC,158KG/M,13.5MTR</t>
  </si>
  <si>
    <t>BEAM,310UC,158KG/M,15.0MTR</t>
  </si>
  <si>
    <t>BEAM,310UC,158KG/M,18.0MTR</t>
  </si>
  <si>
    <t>BEAM,310UC,46.2KG/M,10.5MTR</t>
  </si>
  <si>
    <t>BEAM,310UC,46.2KG/M,12.0MTR</t>
  </si>
  <si>
    <t>BEAM,310UC,46.2KG/M,9.0MTR</t>
  </si>
  <si>
    <t>BEAM,310UC,96.8 KG/M,10.5MTR</t>
  </si>
  <si>
    <t>BEAM,310UC,96.8KG/M,12.0MTR</t>
  </si>
  <si>
    <t>BEAM,310UC,96.8KG/M,15.0MTR</t>
  </si>
  <si>
    <t>BEAM,310UC,96.8KG/M,18.0MTR</t>
  </si>
  <si>
    <t>BEAM,310UC,96.8KG/M,7.5MTR</t>
  </si>
  <si>
    <t>BEAM,310UC,96.8KG/M,9.0MTR</t>
  </si>
  <si>
    <t>BEAM,310UC,97.8KG/M,13.5MTR</t>
  </si>
  <si>
    <t>BEAM,350WC,197KG/M,15.0MTR</t>
  </si>
  <si>
    <t>BEAM,350WC,258KG/M,10.5MTR</t>
  </si>
  <si>
    <t>BEAM,350WC,258KG/M,13.5MTR</t>
  </si>
  <si>
    <t>BEARING - BLOCK</t>
  </si>
  <si>
    <t>BEARING,CENTRE,ISOLATOR,HDB,</t>
  </si>
  <si>
    <t>BEARING,CENTRE,PROP SHAFT,FC-FD-FE-GH</t>
  </si>
  <si>
    <t>BEARING,CENTRE,PROP SHART,FF172</t>
  </si>
  <si>
    <t>BEARING,CLUTCH THRUST,FC-FD-FE-GH</t>
  </si>
  <si>
    <t>BEARING,CLUTCH THRUST,FC-FD-FF-FT-GD-GT</t>
  </si>
  <si>
    <t>BEARING,HUB,FRONT SWIVEL,GT 175</t>
  </si>
  <si>
    <t>BEARING,N/R,TRANS,FFTSG,FC</t>
  </si>
  <si>
    <t>BEARING,SHAFT,NAL 12 SW CUB</t>
  </si>
  <si>
    <t>BEARING,SLEEVE,'EE'#OLX 11KV 800A OCB</t>
  </si>
  <si>
    <t>BEARING,SLEEVE,'R-ROLLE'#OSM10 66KV OCB</t>
  </si>
  <si>
    <t>BEARING,SLEEVE,'R-ROLLE'66KV OSM10 OCB</t>
  </si>
  <si>
    <t>BEARING,SLEEVE,'W/EMAIL'11KV #J18 OCB</t>
  </si>
  <si>
    <t>BEARING,TAPERED,FT-GT</t>
  </si>
  <si>
    <t>BEARING,THRUST,'W/HOUSE'11KV J18 OCB</t>
  </si>
  <si>
    <t>BELT,A/C,FD-FG-GH-GT-FF-FE-FT-FIGHTER</t>
  </si>
  <si>
    <t>BELT,SEAT,L/H</t>
  </si>
  <si>
    <t>BELT,TOOL,LINESMAN,ADJUSTABLE WEBBING</t>
  </si>
  <si>
    <t>BEND RIGID PVC ORANGE H/DUTY 32MM X 90 D</t>
  </si>
  <si>
    <t>BEND RIGID PVC ORANGE H/DUTY 40MM X 90D</t>
  </si>
  <si>
    <t>BEND,COND,RIGID PVC, 32MM,ORANGE,90 DEG</t>
  </si>
  <si>
    <t>BEND,COND,RIGID PVC, 40MM,ORANGE,90 DEG</t>
  </si>
  <si>
    <t>BEND,CONDUIT PVC,150MMNB,ORANGE,45DEG</t>
  </si>
  <si>
    <t>BEND,CONDUIT, PVC, 80MM NB,ORANGE,30 DEG</t>
  </si>
  <si>
    <t>BEND,CONDUIT, PVC,125MM NB,ORANGE,15 DEG</t>
  </si>
  <si>
    <t>BEND,CONDUIT, PVC,125MM NB,ORANGE,22 DEG</t>
  </si>
  <si>
    <t>BEND,CONDUIT, PVC,125MM NB,ORANGE,30 DEG</t>
  </si>
  <si>
    <t>BEND,CONDUIT, PVC,150MM NB,ORANGE,90 DEG</t>
  </si>
  <si>
    <t>BEND,CONDUIT,100MM,90DEG,WHITE CLASS 12</t>
  </si>
  <si>
    <t>BEND,CONDUIT,40MM,90DEG,WHITE,CLASS 12</t>
  </si>
  <si>
    <t>BEND,CONDUIT,50MM,90DEG,LG RADIUS,CL 6</t>
  </si>
  <si>
    <t>BEND,CONDUIT,PVC, 80MM NB,ORANGE,15 DEG</t>
  </si>
  <si>
    <t>BEND,CONDUIT,PVC,100MM ,HEAVY DUTY,30DEG</t>
  </si>
  <si>
    <t>BEND,CONDUIT,PVC,100MM NB,ORANGE,15 DEG</t>
  </si>
  <si>
    <t>BEND,CONDUIT,PVC,100MM NB,ORANGE,30 DEG</t>
  </si>
  <si>
    <t>BEND,CONDUIT,PVC,100MM NB,ORANGE,45DEG</t>
  </si>
  <si>
    <t>BEND,CONDUIT,PVC,100MM NB,ORANGE,90DEG</t>
  </si>
  <si>
    <t>BEND,CONDUIT,PVC,100MM,HD,90DEG,M/F,1800</t>
  </si>
  <si>
    <t>BEND,CONDUIT,PVC,100MM,HEAVY DUTY, 22DEG</t>
  </si>
  <si>
    <t>BEND,CONDUIT,PVC,100MM,HEAVY DUTY,45DEG</t>
  </si>
  <si>
    <t>BEND,CONDUIT,PVC,100MM,HEAVY DUTY,90DEG</t>
  </si>
  <si>
    <t>BEND,CONDUIT,PVC,125MM NB,ORANGE,45DEG</t>
  </si>
  <si>
    <t>BEND,CONDUIT,PVC,125MM NB,ORANGE,90DEG</t>
  </si>
  <si>
    <t>BEND,CONDUIT,PVC,80MM NB,ORANGE,45 DEG</t>
  </si>
  <si>
    <t>BEND,CONDUIT,PVC,80MM NB,ORANGE,90 DEG</t>
  </si>
  <si>
    <t>BEND,CONDUIT,PVC,ORANGE,40MM,SERV PILLAR</t>
  </si>
  <si>
    <t>BEND,CONDUIT,RIGID PVC, 20MM,ORANGE</t>
  </si>
  <si>
    <t>BEND,CONDUIT,RIGID PVC, 25MM,ORANGE</t>
  </si>
  <si>
    <t>BENTONITE,VOLCLAY,GRADE KWK,25 KG</t>
  </si>
  <si>
    <t>BICASEAL PUTTY,2 PART,1/2 KG</t>
  </si>
  <si>
    <t>BIN,RETURNABLE STORES BIN</t>
  </si>
  <si>
    <t>BIRD CAP,66KV CAPACITOR CAN, ABB</t>
  </si>
  <si>
    <t>BIRD DIVERTER</t>
  </si>
  <si>
    <t>BIRD NEST RELOCATION HOOP</t>
  </si>
  <si>
    <t>BISCUITS,FAMILY ASSORTED,3KG BOX.</t>
  </si>
  <si>
    <t>BLADE, 800A, 11KV ISOLATOR</t>
  </si>
  <si>
    <t>BLADE, SWITCH,'MI' 11KV MI/RMA, ISOLATOR</t>
  </si>
  <si>
    <t>BLADE, SWITCH,'W/HOUSE' 33KV 345GC OCB</t>
  </si>
  <si>
    <t>BLADE,1/2 11KV 1600A HDB ISOLATOR</t>
  </si>
  <si>
    <t>BLADE,1/2 66KV 1200A HDB ISOLATOR</t>
  </si>
  <si>
    <t>BLADE,1/4 66KV 2000/3000A HDB ISOL</t>
  </si>
  <si>
    <t>BLADE,33KV 1200A HDB ISOLATOR</t>
  </si>
  <si>
    <t>BLADE,66KV 1200A HDB ISOLATOR</t>
  </si>
  <si>
    <t>BLADE,66KV 2000AMP HDB ISOLATOR</t>
  </si>
  <si>
    <t>BLADE,'ADELECT'#B OIL IMMERSED SWITCH</t>
  </si>
  <si>
    <t>BLADE,CABLE STRIPPER,11kV XLPE,INSUL</t>
  </si>
  <si>
    <t>BLADE,CABLE STRIPPER,FOR KMS UNIT</t>
  </si>
  <si>
    <t>BLADE,CABLE STRIPPER,LOW VOLTAGE CABLE</t>
  </si>
  <si>
    <t>BLADE,CARRIER,'YORKSHIRE'33KV OCB</t>
  </si>
  <si>
    <t>BLADE,EARTH SW,3P,MORLYNN STANGER 66KV</t>
  </si>
  <si>
    <t>BLADE,EARTH,33KV HDB ISOLATOR</t>
  </si>
  <si>
    <t>BLADE,ELECTRICAL SWITCH, 66KV H.D.</t>
  </si>
  <si>
    <t>BLADE,ELECTRICAL SWITCH,B.G.E.</t>
  </si>
  <si>
    <t>BLADE,HDB ISOLATOR,11KV 1200A</t>
  </si>
  <si>
    <t>BLADE,ISOL,'GEC'11KV RING MAIN UNIT</t>
  </si>
  <si>
    <t>BLADE,ISOLATOR 33KV ACELEC</t>
  </si>
  <si>
    <t>BLADE,SWITCH,'BBC'CUBICLE 11KV 4 WAY</t>
  </si>
  <si>
    <t>BLADE,SWITCH,'GEC' 11KV RING MAIN UNIT</t>
  </si>
  <si>
    <t>BLADE,SWITCH,'GEC'11KV RING MAIN UNIT</t>
  </si>
  <si>
    <t>BLADE,SWITCH,'STATTER &amp; MI'11KV MI/RMA</t>
  </si>
  <si>
    <t>BLADE,WIPER,FD-FE-FF-FM-FT-GD=GH=GT</t>
  </si>
  <si>
    <t>BLADES, REPLACEMENTFOR JBS AND STANLEY</t>
  </si>
  <si>
    <t>BLADES,DISCONNECTOR,MORLYNN STANGER 66KV</t>
  </si>
  <si>
    <t>BLANKET INSULATION 1MX470MM IC2002</t>
  </si>
  <si>
    <t>BLANKING PIECE,'ADELECT'#B OIL SWITCH</t>
  </si>
  <si>
    <t>Blanking plate, VR Controller, CL-7, DTA</t>
  </si>
  <si>
    <t>Blanking Plugs for Xiria mimic panel</t>
  </si>
  <si>
    <t>BLOCK, TIMBER 4INCH POLE</t>
  </si>
  <si>
    <t>BLOCK,AIR,'MITSUBISHI'66KV 70SFM32A C/B</t>
  </si>
  <si>
    <t>BLOCK,ALUMINIUM,102 &amp; 127MM POLE LIFTING</t>
  </si>
  <si>
    <t>BLOCK,ALUMINIUM,152 &amp; 178MM POLE LIFTING</t>
  </si>
  <si>
    <t>BLOCK,BUSHING STEM,'BTH'66KV 0-W407 OCB</t>
  </si>
  <si>
    <t>BLOCK,TEST,WATTHOUR METER,3PH,10A</t>
  </si>
  <si>
    <t>BLOCK,TIMBER,102MMX45MM,POLE SLINGING</t>
  </si>
  <si>
    <t>BLOCK,TIMBER,127MMX64MM,POLE SLINGING</t>
  </si>
  <si>
    <t>BLOCK,TIMBER,150MMX37MM,POLE SLINGING</t>
  </si>
  <si>
    <t>BLOCK,TIMBER,152MMX76MM,POLE SLINGING</t>
  </si>
  <si>
    <t>BLOCK,TIMBER,200MMX30MM,UNIVERSAL JOIST,</t>
  </si>
  <si>
    <t>BLOCK,TIMBER,203MMX102MM,POLE SLINGING</t>
  </si>
  <si>
    <t>BLOCK,TIMBER,250mmx37mm,UNIVERSAL JOIST,</t>
  </si>
  <si>
    <t>BODY,FLICKER BLADE,HDB ISOLATOR,CAST ALU</t>
  </si>
  <si>
    <t>BODY,FUSE,66KV 3PH 30MVAR CAPACITOR BANK</t>
  </si>
  <si>
    <t>BODY,SWITCH,LIMIT, - ZCKJ2H29</t>
  </si>
  <si>
    <t>BODY,VALVE,'REYROLLE' OCB TYPE OS 10-132</t>
  </si>
  <si>
    <t>BODY,VALVE,'REYROLLE'66KV OSM10 OCB</t>
  </si>
  <si>
    <t>BODY,WATER,SEPERATOR,FC-FD-FE-FF-GD-GH</t>
  </si>
  <si>
    <t>BOLLARD HBAS FLUOR 1066MM HIGH 6KG BASE</t>
  </si>
  <si>
    <t>BOLT CAPTIVE 19mm DIA TRANSFORMER FLANGE</t>
  </si>
  <si>
    <t>BOLT CAPTIVE 25mm DIA TRANSFORMER FLANGE</t>
  </si>
  <si>
    <t>BOLT GALV M12 X 35 HEX GRE 8.8</t>
  </si>
  <si>
    <t>BOLT LOCATING, ASEA UZB TAP CHANGER</t>
  </si>
  <si>
    <t>BOLT, GALV, M16X100MM,HEX,GDE 8.8</t>
  </si>
  <si>
    <t>BOLT, GALV, M16X150MM,HEX,GDE 8.8</t>
  </si>
  <si>
    <t>BOLT, GALV, M16X260MM,HEX,GDE 8.8</t>
  </si>
  <si>
    <t>BOLT, GALV, M16X300MM,HEX,GDE 8.8</t>
  </si>
  <si>
    <t>BOLT,BAKELITE,'EE'66KV 800A 0WG6 OCB</t>
  </si>
  <si>
    <t>BOLT,BLACK,M10X 25MM,HEX,GDE 4.6</t>
  </si>
  <si>
    <t>BOLT,BRASS,BSW,5/16 X 2 IN,HEX,C/W NUT</t>
  </si>
  <si>
    <t>BOLT,CABLE,M10,11KV PAD T/F HV COMP</t>
  </si>
  <si>
    <t>BOLT,CONTACT HOLDING,'J&amp;P'11KV 600A OCB</t>
  </si>
  <si>
    <t>BOLT,CT HOUSING,'EE'66KV 800A 0WG6 OCB</t>
  </si>
  <si>
    <t>BOLT,EARTH GEAR,'W/H EMAIL'11KV J18 OCB</t>
  </si>
  <si>
    <t>BOLT,END CAP,'EE'11KV 800A OLX OCB</t>
  </si>
  <si>
    <t>BOLT,EYE,GALV,M16X155MM, LONG,WITH NUT</t>
  </si>
  <si>
    <t>BOLT,EYE,GALV,M16X255MM,LONG,WITH NUT</t>
  </si>
  <si>
    <t>BOLT,EYE,GALV,STEEL,M16X355MM,LONG</t>
  </si>
  <si>
    <t>BOLT,EYE,STAINLESS STEEL,M8X60MM,LONG</t>
  </si>
  <si>
    <t>BOLT,FRONT PLATE,OJN415V 2000-4000A ACB</t>
  </si>
  <si>
    <t>BOLT,GALV,M10 X 60MM,HEX,GDE 4.6</t>
  </si>
  <si>
    <t>BOLT,GALV,M10X 25MM,HEX,GDE 4.6</t>
  </si>
  <si>
    <t>BOLT,GALV,M10X100MM,HEX,GDE 4.6</t>
  </si>
  <si>
    <t>BOLT,GALV,M10X110MM,HEX,GDE 4.6</t>
  </si>
  <si>
    <t>BOLT,GALV,M10X130MM,HEX,GDE 4.6</t>
  </si>
  <si>
    <t>BOLT,GALV,M10X150MM,HEX,GDE 4.6</t>
  </si>
  <si>
    <t>BOLT,GALV,M10X180MM,HEX,GDE 4.6</t>
  </si>
  <si>
    <t>BOLT,GALV,M10X20MM,HEX HEAD,GDE 4.6</t>
  </si>
  <si>
    <t>BOLT,GALV,M10X220MM,HEX,GDE 4.6</t>
  </si>
  <si>
    <t>BOLT,GALV,M10X30MM,HEX,GDE 4.6</t>
  </si>
  <si>
    <t>BOLT,GALV,M10X40MM,HEX,GDE 4.6</t>
  </si>
  <si>
    <t>BOLT,GALV,M10X50MM,HEX,GDE 4.6</t>
  </si>
  <si>
    <t>BOLT,GALV,M10X65MM,HEX,GDE 4.6</t>
  </si>
  <si>
    <t>BOLT,GALV,M10X75MM,HEX,GDE 4.6</t>
  </si>
  <si>
    <t>BOLT,GALV,M10X90MM,HEX,GDE 4.6</t>
  </si>
  <si>
    <t>BOLT,GALV,M12 X 150MM,HEX,GDE 8.8</t>
  </si>
  <si>
    <t>BOLT,GALV,M12 X 30MM,HEX,GDE 8.8</t>
  </si>
  <si>
    <t>BOLT,GALV,M12 X 30MM,HEX,GRE 5</t>
  </si>
  <si>
    <t>BOLT,GALV,M12 X 35MM,HEX,GDE 4.6</t>
  </si>
  <si>
    <t>BOLT,GALV,M12 X 40MM,HEX,GDE 4.6</t>
  </si>
  <si>
    <t>BOLT,GALV,M12 X 40MM,HEX,GDE 8.8</t>
  </si>
  <si>
    <t>BOLT,GALV,M12 X 45MM,HEX, GDE 4.6</t>
  </si>
  <si>
    <t>BOLT,GALV,M12 X 45MM,HEX,GDE 8.8</t>
  </si>
  <si>
    <t>BOLT,GALV,M12 X 50MM,HEX,GDE 8.8</t>
  </si>
  <si>
    <t>BOLT,GALV,M12 X 55MM,HEX,GDE 4.6</t>
  </si>
  <si>
    <t>BOLT,GALV,M12 X 55MM,HEX,GDE 8.8</t>
  </si>
  <si>
    <t>BOLT,GALV,M12 X 60MM,HEX,GDE 8.8</t>
  </si>
  <si>
    <t>BOLT,GALV,M12 X 70MM,HEX,GDE 8.8</t>
  </si>
  <si>
    <t>BOLT,GALV,M12 X 75MM,HEX,GDE 8.8</t>
  </si>
  <si>
    <t>BOLT,GALV,M12 X 80MM,HEX,GDE 8.8</t>
  </si>
  <si>
    <t>BOLT,GALV,M12 X 85MM,HEX,GDE 8.8</t>
  </si>
  <si>
    <t>BOLT,GALV,M12 X 90MM,HEX,GDE 8.8</t>
  </si>
  <si>
    <t>BOLT,GALV,M12X100MM,HEX,GDE 4.6</t>
  </si>
  <si>
    <t>BOLT,GALV,M12X110MM,HEX GDE 4.6</t>
  </si>
  <si>
    <t>BOLT,GALV,M12X130MM,HEX,GDE 4.6</t>
  </si>
  <si>
    <t>BOLT,GALV,M12X150MM,HEX,GDE 4.6</t>
  </si>
  <si>
    <t>BOLT,GALV,M12X200MM,HEX,GDE 4.6</t>
  </si>
  <si>
    <t>BOLT,GALV,M12X220MM,HEX,GDE 4.6</t>
  </si>
  <si>
    <t>BOLT,GALV,M12X25MM,HEX,GDE 4.6</t>
  </si>
  <si>
    <t>BOLT,GALV,M12X260MM,HEX,GDE 4.6</t>
  </si>
  <si>
    <t>BOLT,GALV,M12X280MM,HEX,GDE 4.6</t>
  </si>
  <si>
    <t>BOLT,GALV,M12X300MM,HEX,GDE 4.6</t>
  </si>
  <si>
    <t>BOLT,GALV,M12X30MM,HEX,GDE 4.6</t>
  </si>
  <si>
    <t>BOLT,GALV,M12X325MM,HEX,GDE 4.6</t>
  </si>
  <si>
    <t>BOLT,GALV,M12X40MM,HEX,GDE 4.6</t>
  </si>
  <si>
    <t>BOLT,GALV,M12X45MM,HEX,GDE 4.6</t>
  </si>
  <si>
    <t>BOLT,GALV,M12X50MM,HEX,GDE 4.6</t>
  </si>
  <si>
    <t>BOLT,GALV,M12X60MM,HEX,GDE 4.6</t>
  </si>
  <si>
    <t>BOLT,GALV,M12X65MM,HEX,GDE 4.6</t>
  </si>
  <si>
    <t>BOLT,GALV,M12X75MM,HEX,GDE 4.6</t>
  </si>
  <si>
    <t>BOLT,GALV,M12X80MM,HEX,GDE 4.6</t>
  </si>
  <si>
    <t>BOLT,GALV,M12X90MM,HEX,GDE 4.6</t>
  </si>
  <si>
    <t>BOLT,GALV,M16 X 200MM, HEX,GDE 8.8</t>
  </si>
  <si>
    <t>BOLT,GALV,M16 X 50MM,HEX,GDE 8.8</t>
  </si>
  <si>
    <t>BOLT,GALV,M16 X 60MM, HEX,GDE 8.8</t>
  </si>
  <si>
    <t>BOLT,GALV,M16 X 70MM,HEX,GDE 8.8</t>
  </si>
  <si>
    <t>BOLT,GALV,M16 X 80MM,HEX,GDE 8.8</t>
  </si>
  <si>
    <t>BOLT,GALV,M16 X 90MM,HEX,GDE 8.8</t>
  </si>
  <si>
    <t>BOLT,GALV,M16X 65MM, LONG,HEX,C/W NUT</t>
  </si>
  <si>
    <t>BOLT,GALV,M16X100MM,HEX,GDE 4.6</t>
  </si>
  <si>
    <t>BOLT,GALV,M16X110MM,HEX,GDE 4.6</t>
  </si>
  <si>
    <t>BOLT,GALV,M16X120MM,HEX,GDE 4.6</t>
  </si>
  <si>
    <t>BOLT,GALV,M16X130MM,HEX,GDE 4.6</t>
  </si>
  <si>
    <t>BOLT,GALV,M16X140MM,HEX,GDE 4.6</t>
  </si>
  <si>
    <t>BOLT,GALV,M16X150MM,HEX,GDE 4.6</t>
  </si>
  <si>
    <t>BOLT,GALV,M16X160MM,HEX,GDE 4.6</t>
  </si>
  <si>
    <t>BOLT,GALV,M16X170MM,HEX,GDE 4.6</t>
  </si>
  <si>
    <t>BOLT,GALV,M16X180MM,HEX,GDE 4.6</t>
  </si>
  <si>
    <t>BOLT,GALV,M16X190MM,HEX,GDE 4.6</t>
  </si>
  <si>
    <t>BOLT,GALV,M16X200MM,HEX,GDE 4.6</t>
  </si>
  <si>
    <t>BOLT,GALV,M16X220MM,HEX,GDE 4.6</t>
  </si>
  <si>
    <t>BOLT,GALV,M16X240MM,HEX,GDE 4.6</t>
  </si>
  <si>
    <t>BOLT,GALV,M16X25MM,HEX,GDE 4.6</t>
  </si>
  <si>
    <t>BOLT,GALV,M16X260MM,HEX,GDE 4.6</t>
  </si>
  <si>
    <t>BOLT,GALV,M16X280MM,HEX,GDE 4.6</t>
  </si>
  <si>
    <t>BOLT,GALV,M16X300MM,HEX,GDE 4.6</t>
  </si>
  <si>
    <t>BOLT,GALV,M16X30MM,HEX,GDE 4.6</t>
  </si>
  <si>
    <t>BOLT,GALV,M16X325MM,HEX,GDE 4.6</t>
  </si>
  <si>
    <t>BOLT,GALV,M16X350MM,HEX,GDE 4.6</t>
  </si>
  <si>
    <t>BOLT,GALV,M16X375MM,HEX,GDE 4.6</t>
  </si>
  <si>
    <t>BOLT,GALV,M16X400MM,HEX,GDE 4.6</t>
  </si>
  <si>
    <t>BOLT,GALV,M16X40MM,HEX,GDE 4.6</t>
  </si>
  <si>
    <t>BOLT,GALV,M16X425MM,HEX,GDE 4.6</t>
  </si>
  <si>
    <t>BOLT,GALV,M16X450MM,HEX,GDE 4.6</t>
  </si>
  <si>
    <t>BOLT,GALV,M16X45MM,HEX,GDE 4.6</t>
  </si>
  <si>
    <t>BOLT,GALV,M16X475MM,HEX,GDE 4.6</t>
  </si>
  <si>
    <t>BOLT,GALV,M16X500MM,HEX,GDE 4.6</t>
  </si>
  <si>
    <t>BOLT,GALV,M16X50MM,HEX,GDE 4.6</t>
  </si>
  <si>
    <t>BOLT,GALV,M16X550MM,HEX,GDE 4.6</t>
  </si>
  <si>
    <t>BOLT,GALV,M16X600MM,HEX,GDE 4.6</t>
  </si>
  <si>
    <t>BOLT,GALV,M16X625MM,HEX,GDE 4.6</t>
  </si>
  <si>
    <t>BOLT,GALV,M16X65MM,HEX,GDE 4.6</t>
  </si>
  <si>
    <t>BOLT,GALV,M16X75MM,HEX,GDE 4.6</t>
  </si>
  <si>
    <t>BOLT,GALV,M16X90MM,HEX,GDE 4.6</t>
  </si>
  <si>
    <t>BOLT,GALV,M16X90MM,HUMPBACK SPLITPIN</t>
  </si>
  <si>
    <t>BOLT,GALV,M16X95MM,HUMPBACK SPLITPIN</t>
  </si>
  <si>
    <t>BOLT,GALV,M20X 65MM,HEX,GDE 4.6</t>
  </si>
  <si>
    <t>BOLT,GALV,M20X140MM,HEX,GDE 4.6</t>
  </si>
  <si>
    <t>BOLT,GALV,M20X150MM,HEX,GDE 4.6</t>
  </si>
  <si>
    <t>BOLT,GALV,M20X170MM,HEX,GDE 4.6</t>
  </si>
  <si>
    <t>BOLT,GALV,M20X180MM,HEX,GDE 4.6</t>
  </si>
  <si>
    <t>BOLT,GALV,M20X190MM,HEX,GDE 4.6</t>
  </si>
  <si>
    <t>BOLT,GALV,M20X200MM,HEX,GDE 4.6</t>
  </si>
  <si>
    <t>BOLT,GALV,M20X220MM,HEX,GDE 4.6</t>
  </si>
  <si>
    <t>BOLT,GALV,M20X240MM,HEX,GDE 4.6</t>
  </si>
  <si>
    <t>BOLT,GALV,M20X260MM,HEX,GDE 4.6</t>
  </si>
  <si>
    <t>BOLT,GALV,M20X280MM,HEX,GDE 4.6</t>
  </si>
  <si>
    <t>BOLT,GALV,M20X300MM,HEX,GDE 4.6</t>
  </si>
  <si>
    <t>BOLT,GALV,M20X325MM,HEX,GDE 4.6</t>
  </si>
  <si>
    <t>BOLT,GALV,M20X350MM,HEX,GDE 4.6</t>
  </si>
  <si>
    <t>BOLT,GALV,M20X375MM,HEX,GDE 4.6</t>
  </si>
  <si>
    <t>BOLT,GALV,M20X400MM,HEX,GDE 4.6</t>
  </si>
  <si>
    <t>BOLT,GALV,M20X40MM,HEX,GDE 4.6</t>
  </si>
  <si>
    <t>BOLT,GALV,M20X425MM,HEX,GDE 4.6</t>
  </si>
  <si>
    <t>BOLT,GALV,M20X450MM,HEX,GDE 4.6</t>
  </si>
  <si>
    <t>BOLT,GALV,M20X45MM,HEX,GDE 4.6</t>
  </si>
  <si>
    <t>BOLT,GALV,M20X475MM,HEX,GDE 4.6</t>
  </si>
  <si>
    <t>BOLT,GALV,M20X500MM,HEX,GDE 4.6</t>
  </si>
  <si>
    <t>BOLT,GALV,M20X50MM,HEX,GDE 4.6</t>
  </si>
  <si>
    <t>BOLT,GALV,M20X525MM,HEX,GDE 4.6</t>
  </si>
  <si>
    <t>BOLT,GALV,M20X550MM,HEX,GDE 4.6</t>
  </si>
  <si>
    <t>BOLT,GALV,M20X575MM,HEX,GDE 4.6</t>
  </si>
  <si>
    <t>BOLT,GALV,M20X600MM,HEX,GDE 4.6</t>
  </si>
  <si>
    <t>BOLT,GALV,M20X625MM,HEX,GDE 4.6</t>
  </si>
  <si>
    <t>BOLT,GALV,M20X675MM,HEX,GDE 4.6</t>
  </si>
  <si>
    <t>BOLT,GALV,M24 X 400MM HEX 4.6</t>
  </si>
  <si>
    <t>BOLT,GALV,M24X200MM,HEX,GDE 4.6</t>
  </si>
  <si>
    <t>BOLT,GALV,M24X220MM,HEX,GDE 4.6</t>
  </si>
  <si>
    <t>BOLT,GALV,M24X260MM,HEX,GDE 4.6</t>
  </si>
  <si>
    <t>BOLT,GALV,M24X280MM,HEX,GDE 4.6</t>
  </si>
  <si>
    <t>BOLT,GALV,M24X300MM,HEX,GDE 4.6</t>
  </si>
  <si>
    <t>BOLT,GALV,M24X325MM,HEX,GDE 4.6</t>
  </si>
  <si>
    <t>BOLT,GALV,M24X350MM,HEX,GDE 4.6</t>
  </si>
  <si>
    <t>BOLT,GALV,M24X375MM,HEX,GDE 4.6</t>
  </si>
  <si>
    <t>BOLT,GALV,M24X400MM,HEX,GDE 4.6</t>
  </si>
  <si>
    <t>BOLT,GALV,M24X425MM,HEX,GDE 4.6</t>
  </si>
  <si>
    <t>BOLT,GALV,M24X450MM,HEX,GDE 4.6</t>
  </si>
  <si>
    <t>BOLT,GALV,M24X475MM,HEX,GDE 4.6</t>
  </si>
  <si>
    <t>BOLT,GALV,M24X500MM,HEX,GDE 4.6</t>
  </si>
  <si>
    <t>BOLT,GALV,M24X50MM,HEX,GDE 4.6</t>
  </si>
  <si>
    <t>BOLT,GALV,M24X525MM,HEX,GDE 4.6</t>
  </si>
  <si>
    <t>BOLT,GALV,M24X550MM,HEX,GDE 4.6</t>
  </si>
  <si>
    <t>BOLT,GALV,M24X575MM,HEX,GDE 4.6</t>
  </si>
  <si>
    <t>BOLT,GALV,M24X600MM,HEX,GDE 4.6</t>
  </si>
  <si>
    <t>BOLT,GALV,M24X650MM,HEX,GDE 4.6</t>
  </si>
  <si>
    <t>BOLT,GALV,M30 X 650MM,HEX,GDE 4.6</t>
  </si>
  <si>
    <t>BOLT,GALV,M30X375MM,HEX,GDE 4.6</t>
  </si>
  <si>
    <t>BOLT,GALV,M30X400MM,HEX,GDE 4.6</t>
  </si>
  <si>
    <t>BOLT,GALV,M30X425MM,HEX,GDE 4.6</t>
  </si>
  <si>
    <t>BOLT,GALV,M30X450MM,HEX,GDE 4.6</t>
  </si>
  <si>
    <t>BOLT,GALV,M30X475MM,HEX,GDE 4.6</t>
  </si>
  <si>
    <t>BOLT,GALV,M30X500MM,HEX,GDE 4.6</t>
  </si>
  <si>
    <t>BOLT,GALV,M30X525MM,HEX,GDE 4.6</t>
  </si>
  <si>
    <t>BOLT,GALV,M30X550MM,HEX,GDE 4.6</t>
  </si>
  <si>
    <t>BOLT,GALV,M30X575MM,HEX,GDE 4.6</t>
  </si>
  <si>
    <t>BOLT,GALV,M30X600MM,HEX,GDE 4.6</t>
  </si>
  <si>
    <t>BOLT,GALV,M30X625MM,HEX,GDE 4.6</t>
  </si>
  <si>
    <t>BOLT,GALV,M30X675MM,HEX,GDE 4.6</t>
  </si>
  <si>
    <t>BOLT,GALV,M30X700MM,HEX,GDE 4.6</t>
  </si>
  <si>
    <t>BOLT,GALV,M30X725MM,HEX,GDE 4.6</t>
  </si>
  <si>
    <t>BOLT,GALV,M30X750MM,HEX,GDE 4.6</t>
  </si>
  <si>
    <t>BOLT,GALV,M30X800MM,HEX,GDE 4.6</t>
  </si>
  <si>
    <t>BOLT,GALV,M8X25MM,HEX HEAD,GDE 4.6</t>
  </si>
  <si>
    <t>BOLT,GALV,M8X40MM,HEX,GDE 4.6</t>
  </si>
  <si>
    <t>BOLT,'GEC'11KV RING MAIN ISOL BLADE</t>
  </si>
  <si>
    <t>BOLT,'GEC'11KV RING MAIN UNIT</t>
  </si>
  <si>
    <t>BOLT,HOOK,GALV,STEEL,M16X380MM,LONG</t>
  </si>
  <si>
    <t>BOLT,HOOK,GALV,STEEL,M16X480MM,LONG</t>
  </si>
  <si>
    <t>BOLT,HOOK,LV SERVICE PIT LIDS</t>
  </si>
  <si>
    <t>BOLT,HOOK,STEEL,M16X150MM,GALV</t>
  </si>
  <si>
    <t>BOLT,HOOK,STEEL,M16X285MM,GALV</t>
  </si>
  <si>
    <t>BOLT,HOOK,STEEL,M6X320MM,Z/P,WITH NUT</t>
  </si>
  <si>
    <t>BOLT,HOOK,STEEL,M6X395MM,Z/P,WITH NUT</t>
  </si>
  <si>
    <t>BOLT,HOOK,STEEL,M6X500MM,Z/P,WITH NUT</t>
  </si>
  <si>
    <t>BOLT,INTERLOCK,'GEC'11KV RING MAIN UNIT</t>
  </si>
  <si>
    <t>BOLT,LIVE TERM BARRIER,'FP'33KV UAP OCB</t>
  </si>
  <si>
    <t>BOLT,RACKING,'STH WALES'11KV 60/400A OCB</t>
  </si>
  <si>
    <t>BOLT,SHAFT,PROP,HEXAGON,FF-GH-GT</t>
  </si>
  <si>
    <t>BOLT,SHOULDER,'SOUTH WALES'11KV OCB</t>
  </si>
  <si>
    <t>BOLT,SIDE,SEAT</t>
  </si>
  <si>
    <t>BOLT,STAINLESS STEEL,M12X100,HEX,GDE304</t>
  </si>
  <si>
    <t>BOLT,STAINLESS STEEL,M12X35,HEX,GDE304</t>
  </si>
  <si>
    <t>BOLT,'STATTER &amp; MI'11KV OD SW/GEAR EARTH</t>
  </si>
  <si>
    <t>BOLT,STEEL,GALV,M24X625MM,HEX HEAD</t>
  </si>
  <si>
    <t>BOLT,STEEL,GALV,M24X800MM HEX,GDE 4.6</t>
  </si>
  <si>
    <t>BOLT,STEEL,GALV,M30X325MM,HEX HEAD</t>
  </si>
  <si>
    <t>BOLT,STEEL,ZINC PLATED,M12X40MM,HEX HEAD</t>
  </si>
  <si>
    <t>BOLT,TANK,'EE'11KV 800A OLX OCB</t>
  </si>
  <si>
    <t>BOLT,U,GALV,M10X130MMX52MM,C/W NUTS</t>
  </si>
  <si>
    <t>BOLT,U,GALV,M12X135MMX90MM,C/W NUTS</t>
  </si>
  <si>
    <t>BOLT,U,GALV,M8,90MMX55MM,C/W NUTS</t>
  </si>
  <si>
    <t>BOLT,U,STEEL,GALV,M10X55MMX35MM C/W NUTS</t>
  </si>
  <si>
    <t>BOLT,U,STEEL,GALV,M10X65X 45MM,C/W NUTS</t>
  </si>
  <si>
    <t>BOLT,U,STEEL,GALV,M10X75X62MM</t>
  </si>
  <si>
    <t>BOLT,U,STEEL,GALV,M10X80MMX52MM C/W NUTS</t>
  </si>
  <si>
    <t>BOLT,UPPER SPRECHER 66KV</t>
  </si>
  <si>
    <t>BOLT,WING,'EMAIL'11KV TYPE A OCB</t>
  </si>
  <si>
    <t>BOLT,ZINC PLATED, M6X40MM,HEX</t>
  </si>
  <si>
    <t>BOLT,ZINC PLATED, M8X16MM,HEX,GDE 8.8</t>
  </si>
  <si>
    <t>BOLTS KIT REPLACEMENT HITACHI GIS</t>
  </si>
  <si>
    <t>BONDING LEAD 240MM2 TAIHAN</t>
  </si>
  <si>
    <t>BOOK,DESPATCH NOTE,A5</t>
  </si>
  <si>
    <t>BOOK,DISPATCH,HEAVY VEHICLE TRANSPORT,A4</t>
  </si>
  <si>
    <t>BOOK,LOCAL EMERGENCY SWITCHING INSTR</t>
  </si>
  <si>
    <t>BOOK,SALVAGED MATERIAL RETURN NOTE,A5</t>
  </si>
  <si>
    <t>BOOK,SWITCHING DIAGRAM &amp; FEEDER PLAN</t>
  </si>
  <si>
    <t>BOOKLET,DAILY INSPECTION CHECKLIST</t>
  </si>
  <si>
    <t>BOOM REST PADS</t>
  </si>
  <si>
    <t>BOOT,INSULATING,SAFELINK,CFC,3CORE SET</t>
  </si>
  <si>
    <t>BOOTS,MONGREL,(261020)</t>
  </si>
  <si>
    <t>BOOTS,OLIVER,55/232</t>
  </si>
  <si>
    <t>BOOTS,OLIVER,55/245 BLACK WITH BUMP CAP</t>
  </si>
  <si>
    <t>BOTTLE,VACUUM INTERUPT,'GEC'11KV SBV2 CB</t>
  </si>
  <si>
    <t>BOX,AUX SWITCH,ISOLATOR,CASTINGS ONLY</t>
  </si>
  <si>
    <t>BOX,CARDBOARD,346X320X270MM,FOLDING</t>
  </si>
  <si>
    <t>BOX,CT,'ASEA'66KV,HLE72 5/800 OCB</t>
  </si>
  <si>
    <t>BOX,MAINS CONNECTION,16MM2 CABLE,2 TERM</t>
  </si>
  <si>
    <t>BOX,MAINS CONNECTION,16MM2 CABLE,4 TERM</t>
  </si>
  <si>
    <t>BOX,MAINS CONNECTION,NEUTRAL SCREEN</t>
  </si>
  <si>
    <t>BOX,PLUG,'AEI'11KV 400A BRP4 OCB</t>
  </si>
  <si>
    <t>BOX,STOWAGE,PLASTIC,295WX390LX195MM D</t>
  </si>
  <si>
    <t>BOX,SWER ISOLATOR-T/F TEST,308X760X222MM</t>
  </si>
  <si>
    <t>BRACE WIRE, 1x19(12/6/1)Grade1570 146Kn</t>
  </si>
  <si>
    <t>BRACE, ANGLE, CROSSARM, LVR ARRANGEMENT</t>
  </si>
  <si>
    <t>BRACE, CROSSARM,3335MM LG 75X75X8 ANGLE</t>
  </si>
  <si>
    <t>BRACE,BOW,1388 CRS FOR 3000 &amp; 4000MM</t>
  </si>
  <si>
    <t>BRACE,BOW,1392 CRS FOR 3000 &amp; 4000MM</t>
  </si>
  <si>
    <t>BRACE,BOW,1397 CRS FOR ZA99XX SERIES</t>
  </si>
  <si>
    <t>BRACE,BOW,1407 CRS FOR ZA99XX SERIES</t>
  </si>
  <si>
    <t>BRACE,BOW,1414 CRS FOR 3000 &amp; 4000MM</t>
  </si>
  <si>
    <t>BRACE,BOW,2000 CRS,FOR 3000 &amp; 4000 MM</t>
  </si>
  <si>
    <t>BRACE,BOW,2003 CRS, FOR 3000 &amp; 4000MM</t>
  </si>
  <si>
    <t>BRACE,BOW,2027 CRS FOR 3000 &amp; 4000MM</t>
  </si>
  <si>
    <t>BRACE,CROSSARM,3335MM LG,75*75*5 ANGLE</t>
  </si>
  <si>
    <t>BRACE,CROSSARM,STIFFENER,SUSPENSION TOWE</t>
  </si>
  <si>
    <t>BRACE,JUNC PIT,PIT5,LID</t>
  </si>
  <si>
    <t>BRACE,P/LIGHT,39011,FOR 40MM NB PIPE</t>
  </si>
  <si>
    <t>BRACE,P/LIGHTING,1200MM,FOR 50MM NB PIPE</t>
  </si>
  <si>
    <t>BRACE,P/LIGHTING,1500MM,FOR 50MM NB PIPE</t>
  </si>
  <si>
    <t>BRACE,P/LIGHTING,1750MM,FOR 50MM NB PIPE</t>
  </si>
  <si>
    <t>BRACE,P/LIGHTING,2000MM,FOR 50MM NB PIPE</t>
  </si>
  <si>
    <t>BRACE,X-ARM,1422MM,40X40X6MM ANGLE</t>
  </si>
  <si>
    <t>BRACE,X-ARM,1422MM,55X55X6MM ANGLE</t>
  </si>
  <si>
    <t>BRACE,X-ARM,2463MM,75X75X5MM ANGLE</t>
  </si>
  <si>
    <t>BRACE,X-ARM,710MM,40X40X6MM ANGLE</t>
  </si>
  <si>
    <t>BRACE,X-ARM,736MM,50X50X6MM ANGLE</t>
  </si>
  <si>
    <t>BRACE,X-ARM,812MM,55X55X6MM ANGLE</t>
  </si>
  <si>
    <t>BRACE,X-ARM,968MM,50X50X6MM ANGLE</t>
  </si>
  <si>
    <t>BRACKET CONNECTION, SURGE ARRESTER STEEL</t>
  </si>
  <si>
    <t>BRACKET EARTH COMPLETE HDB 33/66KV</t>
  </si>
  <si>
    <t>BRACKET MGT STOBIE POLE (992500025)</t>
  </si>
  <si>
    <t>BRACKET MOUNTING, DATA COMMUNICATION</t>
  </si>
  <si>
    <t>BRACKET, DOWN LEAD CUSHION, 45 DEGREE.</t>
  </si>
  <si>
    <t>BRACKET, EARTH TERMINAL 40 X 10 X 230MM</t>
  </si>
  <si>
    <t>BRACKET, EARTH, M12 BOLT X 180 LONG</t>
  </si>
  <si>
    <t>BRACKET, MOUNTING CROSSARM, S&amp;C FUSE</t>
  </si>
  <si>
    <t>BRACKET, MOUNTING FOR PIN INSULATOR</t>
  </si>
  <si>
    <t>BRACKET, MOUNTING, CHK PQ MIRO</t>
  </si>
  <si>
    <t>BRACKET, TELE CABLE SUPPORT, ALLEY ARM</t>
  </si>
  <si>
    <t>BRACKET, TWIN LV ISOLATOR OFFSET SUPPORT</t>
  </si>
  <si>
    <t>BRACKET,11/33kV PITCHFORK X-ARM ATTACHMT</t>
  </si>
  <si>
    <t>BRACKET,11KV 1000KVA T/F,CONSUMER TERM</t>
  </si>
  <si>
    <t>BRACKET,11KV 400A 3PH,AIR BREAK SW</t>
  </si>
  <si>
    <t>BRACKET,11KV 500KVA T/F,1250A FSD</t>
  </si>
  <si>
    <t>BRACKET,11KV 500KVA T/F,ISOL TYPE 1 TERM</t>
  </si>
  <si>
    <t>BRACKET,11KV 500KVA T/F,ISOLATOR TERM</t>
  </si>
  <si>
    <t>BRACKET,11KV 750/1000KVA T/F,ISOLATOR TE</t>
  </si>
  <si>
    <t>BRACKET,11KV 750KVA T/F,FUSE SW TERM</t>
  </si>
  <si>
    <t>BRACKET,11kV ABC CABLE SUPPORT ON POLES</t>
  </si>
  <si>
    <t>BRACKET,11kV ABC CABLE TERM,EXTN TYPE</t>
  </si>
  <si>
    <t>BRACKET,11kV ABC CLAMP,TRANSITION TO IUC</t>
  </si>
  <si>
    <t>BRACKET,11KV ISOLATORS ON EXISTING CROSS</t>
  </si>
  <si>
    <t>BRACKET,11KV POLE MOUNT T/F CABLE CLAMP</t>
  </si>
  <si>
    <t>BRACKET,11kV REGULATORS TO STOBIE POLES</t>
  </si>
  <si>
    <t>BRACKET,11kV XLPE 3 CABLE TERMINATOR,O/U</t>
  </si>
  <si>
    <t>BRACKET,11kV XLPE SINGLE TERMINATOR</t>
  </si>
  <si>
    <t>BRACKET,17/17A SERVICE F/BOX,POLE/DWEL</t>
  </si>
  <si>
    <t>BRACKET,19KV POLE MOUNT FUSE BASE</t>
  </si>
  <si>
    <t>BRACKET,19KV POLE MOUNT SECTIONALISER</t>
  </si>
  <si>
    <t>BRACKET,19kV'MC GRAW EDISON' REGULATOR T</t>
  </si>
  <si>
    <t>BRACKET,33/66/132KV HDB,CAP,BEARING TYPE</t>
  </si>
  <si>
    <t>BRACKET,33/66/132KV HDB,EARTH CONTACT (M</t>
  </si>
  <si>
    <t>BRACKET,33/66/132KV HDB,INTER BASE</t>
  </si>
  <si>
    <t>BRACKET,400/600A DISCON,11KV PAD T/F LV</t>
  </si>
  <si>
    <t>BRACKET,450MM LONG DUAL CANTILEVER H/D</t>
  </si>
  <si>
    <t>BRACKET,60/100A 3PH SERVICE FUSE OR CB</t>
  </si>
  <si>
    <t>BRACKET,66/132KV 2000AMP HDB,EARTH TERMI</t>
  </si>
  <si>
    <t>BRACKET,66kV CARRYOVER PIN INSULATOR</t>
  </si>
  <si>
    <t>BRACKET,66KV INSULATOR SUPPORT</t>
  </si>
  <si>
    <t>BRACKET,9 METRE PUBLIC LIGHTING COLUMN,C</t>
  </si>
  <si>
    <t>BRACKET,90 DEG,AIR CIRCUIT BREAKER</t>
  </si>
  <si>
    <t>BRACKET,ABC POLE FACE STANDOFF,150MM LG</t>
  </si>
  <si>
    <t>BRACKET,ABC,FOR DH1605 &amp; DH1607</t>
  </si>
  <si>
    <t>BRACKET,ADAPTER,DUO ROLL FLICKER BLADE</t>
  </si>
  <si>
    <t>BRACKET,ADAPTOR,66kV,NGK,POST INSULATOR</t>
  </si>
  <si>
    <t>BRACKET,ADAPTOR,ANGLE,STRONG DIRECTN,LBS</t>
  </si>
  <si>
    <t>BRACKET,ANGLE,33kV S&amp;C ON DF FUSE ARM</t>
  </si>
  <si>
    <t>BRACKET,ANGLE,66kV EARTHWIRE CLAMP</t>
  </si>
  <si>
    <t>BRACKET,ANGLE,TWIN LV ISOLATOR MOUNTING</t>
  </si>
  <si>
    <t>BRACKET,'ASEA'132/66KV HLE/HLC/HLD,OCB</t>
  </si>
  <si>
    <t>BRACKET,BARRIER,'JM'FSD,11KV PAD T/F</t>
  </si>
  <si>
    <t>BRACKET,BASE ATTACHMENT 9.0M TRAFFIC ROU</t>
  </si>
  <si>
    <t>BRACKET,'BROWN BOVERI'#NAL12 SWITCHING C</t>
  </si>
  <si>
    <t>BRACKET,'BTH'#0-W407 66KV OCB EARTH LUG</t>
  </si>
  <si>
    <t>BRACKET,'BTH'66KV O-W407 OCB BUSH GAUGE</t>
  </si>
  <si>
    <t>BRACKET,'BTH'WN10 66KV 800A OCB GAUGE</t>
  </si>
  <si>
    <t>BRACKET,CABLE 90 DEG,4 HOLE NEMA PALM</t>
  </si>
  <si>
    <t>BRACKET,CABLE SUPPORT,PAD T/F,CU,80MM</t>
  </si>
  <si>
    <t>BRACKET,CABLE,'BTH'66KV 0-W407 OCB</t>
  </si>
  <si>
    <t>BRACKET,CARRYOVER SUPPORT,CROSSARM LEFT</t>
  </si>
  <si>
    <t>BRACKET,CARRYOVER SUPPORT,CROSSARM,RIGHT</t>
  </si>
  <si>
    <t>BRACKET,CLAMP,TELE CABLE SUPPORT</t>
  </si>
  <si>
    <t>BRACKET,CONSUMER BARRIER,PADMOUNT T/F</t>
  </si>
  <si>
    <t>BRACKET,CONSUMER TERM,11KV MK4 PAD T/F</t>
  </si>
  <si>
    <t>BRACKET,COVER TO CABLE VAULT,T/F</t>
  </si>
  <si>
    <t>BRACKET,CROSSARM MOUNT TO POLE BOLT</t>
  </si>
  <si>
    <t>BRACKET,EARTH TERMINAL MOUNTING,POLE</t>
  </si>
  <si>
    <t>BRACKET,EARTH TERMINAL,40 X 10 X 230MM</t>
  </si>
  <si>
    <t>BRACKET,EARTH WIRE,X-ARM EXT,1010M</t>
  </si>
  <si>
    <t>BRACKET,EARTH,'AEI'11KV 800AMP BRP4 OCB</t>
  </si>
  <si>
    <t>BRACKET,EXTENSION,STOBIE POLE EARTHWIRE</t>
  </si>
  <si>
    <t>BRACKET,EXTENSION,STOBIE POLE,2765X360MM</t>
  </si>
  <si>
    <t>BRACKET,EXTENSION,STOBIE POLE,2800X460MM</t>
  </si>
  <si>
    <t>BRACKET,EXTENSION,STOBIE POLE,3280X360MM</t>
  </si>
  <si>
    <t>BRACKET,EXTENSION,STOBIE POLE,3280X460MM</t>
  </si>
  <si>
    <t>BRACKET,EXTENSION,STOBIE POLE,3280X670MM</t>
  </si>
  <si>
    <t>BRACKET,EYE,ROTATING SHAFT,'HBD'33/66/13</t>
  </si>
  <si>
    <t>BRACKET,FLOODLIGHT,STOBIE POLE</t>
  </si>
  <si>
    <t>BRACKET,FUSE ATTACHMENT/T/F LV BUSHING</t>
  </si>
  <si>
    <t>BRACKET,FUSE PANEL,P/LIGHT,4.5M &amp; 6.5M</t>
  </si>
  <si>
    <t>BRACKET,FUSE SUPPORT,SERVICE PILLAR</t>
  </si>
  <si>
    <t>BRACKET,FUSE&amp; CABLE,AL,T/F LV BUSH,90DEG</t>
  </si>
  <si>
    <t>BRACKET,'GE' VR1 REGULATOR CONTROL BOXES</t>
  </si>
  <si>
    <t>BRACKET,GUARD,2000A C/B,11KV PAD T/F</t>
  </si>
  <si>
    <t>BRACKET,GUY WIRE ATTACHMENT TO POLE</t>
  </si>
  <si>
    <t>BRACKET,HANDLING MK2 PAD TRANSFOMER</t>
  </si>
  <si>
    <t>BRACKET,HANGING TRANSFORMERS ON POLES,1M</t>
  </si>
  <si>
    <t>BRACKET,HOOK TO CROSSARM,150X75X10MM</t>
  </si>
  <si>
    <t>BRACKET,'H'SHAPE,SWITCH DISCONNECT,SWER</t>
  </si>
  <si>
    <t>BRACKET,HV &amp; LV CABLES,PAD T/F,90 DEG</t>
  </si>
  <si>
    <t>BRACKET,HV X-ARM TO ANGLE POLE MOUNTING</t>
  </si>
  <si>
    <t>BRACKET,INSUL,11kV 1MX45 DEG CCT (IUC)</t>
  </si>
  <si>
    <t>BRACKET,INSUL,11kV,POST,POLE,CCT (IUC)</t>
  </si>
  <si>
    <t>BRACKET,INSUL,11KV,STRAIN/PIN,CCT (IUC)</t>
  </si>
  <si>
    <t>BRACKET,INSUL,STATTER &amp; MI 11KV OD SW</t>
  </si>
  <si>
    <t>BRACKET,INSULATOR,11kV POLE MT SW</t>
  </si>
  <si>
    <t>BRACKET,INSULATOR,11KV-IUC STRAIN ARRANG</t>
  </si>
  <si>
    <t>BRACKET,INSULATOR,19kV,SWER POLE TOP</t>
  </si>
  <si>
    <t>BRACKET,INSULATOR,33kV PIN/POST 1010707</t>
  </si>
  <si>
    <t>BRACKET,INSULATOR,33KV PIN/POST 1010707</t>
  </si>
  <si>
    <t>BRACKET,INSULATOR,66KV HORIZONTAL POST,S</t>
  </si>
  <si>
    <t>BRACKET,INSULATOR,66KV POLES</t>
  </si>
  <si>
    <t>BRACKET,INSULATOR,66KV POST,ON POLES</t>
  </si>
  <si>
    <t>BRACKET,INSULATOR,66kV POST,POLE TOP</t>
  </si>
  <si>
    <t>BRACKET,INSULATOR,'BTH'66KV 0-W407 OCB</t>
  </si>
  <si>
    <t>BRACKET,INSULATOR,'BTH'66KV WN10 OCB</t>
  </si>
  <si>
    <t>BRACKET,INSULATOR,'C/P' T/F CABLE BOX</t>
  </si>
  <si>
    <t>BRACKET,INSULATOR,'CP'66/33/11KV OLTC</t>
  </si>
  <si>
    <t>BRACKET,INSULATOR,DISC,127MM POLE JOIST</t>
  </si>
  <si>
    <t>BRACKET,INSULATOR,DISC,178MM POLE JOIST</t>
  </si>
  <si>
    <t>BRACKET,INSULATOR,DISC,200MM (UB) POLE J</t>
  </si>
  <si>
    <t>BRACKET,INSULATOR,DISC,203MM POLE JOIST</t>
  </si>
  <si>
    <t>BRACKET,INSULATOR,PIN TYPE,POLE MOUNTED</t>
  </si>
  <si>
    <t>BRACKET,INSULATOR,PIN TYPE,POLE,11kV IUC</t>
  </si>
  <si>
    <t>BRACKET,INSULATOR,SHACKLE,200MM LG</t>
  </si>
  <si>
    <t>BRACKET,INSULATOR,SHACKLE,350MM (DUPLEX)</t>
  </si>
  <si>
    <t>BRACKET,INSULATOR,'W/EMAIL'11KV J18 OCB</t>
  </si>
  <si>
    <t>BRACKET,'JM'1250/2500A FSD,MK4 PAD T/F</t>
  </si>
  <si>
    <t>BRACKET,'JM'1250A FSD BUS,MK4 PAD T/F</t>
  </si>
  <si>
    <t>BRACKET,'JM'1250A FSD,11KV PAD T/F</t>
  </si>
  <si>
    <t>BRACKET,'JM'O/S FEED-C/B,11KV PAD T/F</t>
  </si>
  <si>
    <t>BRACKET,'JM'OUTSIDE CONN,11KV PAD T/F</t>
  </si>
  <si>
    <t>BRACKET,'JM'OUTSIDE FEED-C/B,11KV T/F</t>
  </si>
  <si>
    <t>BRACKET,LABEL,FOR ISOLATOR EARTHING</t>
  </si>
  <si>
    <t>BRACKET,LABEL,FOR ISOLATOR PLAIN</t>
  </si>
  <si>
    <t>BRACKET,LANTERN,45 DEG,102-152 POLE</t>
  </si>
  <si>
    <t>BRACKET,LANTERN,45 DEG,178-228 POLE</t>
  </si>
  <si>
    <t>BRACKET,LV AUX WORKING CROSSARM (KL1020)</t>
  </si>
  <si>
    <t>BRACKET,LV CROSSARM,OFFSET FOR CABLING</t>
  </si>
  <si>
    <t>BRACKET,LV FUSE-LINK INSULATED SUPPORT</t>
  </si>
  <si>
    <t>BRACKET,LV ISOLATOR SWITCH X-ARM MTG</t>
  </si>
  <si>
    <t>BRACKET,LVR DEAD END, 300PFC x 370 LG</t>
  </si>
  <si>
    <t>BRACKET,'M/ED'11KV 3PH RECLOSER,STAND</t>
  </si>
  <si>
    <t>BRACKET,'M/ED'11KV RECLOSER KFE&amp;KFME</t>
  </si>
  <si>
    <t>BRACKET,'M/ED'33KV 'RV'RECLOSER TO POLE</t>
  </si>
  <si>
    <t>BRACKET,'MC.GRAW ED'11 KV RECLOSER CONTR</t>
  </si>
  <si>
    <t>BRACKET,'MC.GRAW EDISON'RECLOSER CT SHOR</t>
  </si>
  <si>
    <t>BRACKET,MK4 PADMT T/F FEEDTHROUGH CONNEC</t>
  </si>
  <si>
    <t>BRACKET,MOUNT SUPPORT DOUBLE O/UNDER</t>
  </si>
  <si>
    <t>BRACKET,MOUNT,11kV&amp;33kV,SURGE/ARRESTORS</t>
  </si>
  <si>
    <t>BRACKET,MOUNTING 66KV UNDERGROUND CABLE</t>
  </si>
  <si>
    <t>BRACKET,MOUNTING AUX SUPPORT(100MM POLE)</t>
  </si>
  <si>
    <t>BRACKET,MOUNTING AUX SUPPORT(125MM POLE)</t>
  </si>
  <si>
    <t>BRACKET,MOUNTING AUX SUPPORT(150MM POLE)</t>
  </si>
  <si>
    <t>BRACKET,MOUNTING BACKING PLATE 178-228MM</t>
  </si>
  <si>
    <t>BRACKET,MOUNTING BACKING PLATE 254-356MM</t>
  </si>
  <si>
    <t>BRACKET,MOUNTING BACKING PLATE 381-483MM</t>
  </si>
  <si>
    <t>BRACKET,MOUNTING BACKING PLATE 508-610MM</t>
  </si>
  <si>
    <t>BRACKET,MOUNTING FOR 11kV &amp; 33kV</t>
  </si>
  <si>
    <t>BRACKET,MOUNTING FOR STUB POLE TRANSFORM</t>
  </si>
  <si>
    <t>BRACKET,MOUNTING GELPORT</t>
  </si>
  <si>
    <t>BRACKET,MOUNTING LV ABC LINE ISOLATOR</t>
  </si>
  <si>
    <t>BRACKET,MOUNTING POLE TYPE TRANSFORMER</t>
  </si>
  <si>
    <t>BRACKET,MOUNTING PUBLIC LIGHTING FUSE</t>
  </si>
  <si>
    <t>BRACKET,MOUNTING T/F TO POLES(TO 3.4TON)</t>
  </si>
  <si>
    <t>BRACKET,MOUNTING, 66kV STRAIN ATTACHMENT</t>
  </si>
  <si>
    <t>BRACKET,MOUNTING,100MM,SPACER FOR POLE</t>
  </si>
  <si>
    <t>BRACKET,MOUNTING,125MM,SPACER FOR POLE</t>
  </si>
  <si>
    <t>BRACKET,MOUNTING,150MM,SPACER FOR POLE</t>
  </si>
  <si>
    <t>BRACKET,MOUNTING,180MM,SPACER FOR POLE</t>
  </si>
  <si>
    <t>BRACKET,MOUNTING,315kVA TRANSFORMERS</t>
  </si>
  <si>
    <t>BRACKET,MOUNTING,33KV INSULATOR CONTACT</t>
  </si>
  <si>
    <t>BRACKET,MOUNTING,FUSESAVER,RCU</t>
  </si>
  <si>
    <t>BRACKET,MOUNTING,POLE TOP,SCHNEIDER LBS</t>
  </si>
  <si>
    <t>BRACKET,MOUNTING,SUPPORT FOR BRKT DH1604</t>
  </si>
  <si>
    <t>BRACKET,MULTI ANGLE,FOR HV FUSE ARM</t>
  </si>
  <si>
    <t>BRACKET,MULTIPLE EARTH</t>
  </si>
  <si>
    <t>BRACKET,'MV'#G2&amp;G11 OIO OCB C/T</t>
  </si>
  <si>
    <t>BRACKET,NEUTRAL SCREEN CABLE TO CROSSARM</t>
  </si>
  <si>
    <t>BRACKET,NEUTRAL SCREEN TO HOUSE,VEE TYPE</t>
  </si>
  <si>
    <t>BRACKET,NO.18 MK2 FUSE BOX MOUNTING</t>
  </si>
  <si>
    <t>BRACKET,P/L,BASE ATTACHMENT,178-228MM</t>
  </si>
  <si>
    <t>BRACKET,P/L,BASE ATTACHMENT,254-356MM</t>
  </si>
  <si>
    <t>BRACKET,P/LIGHT BRACE,102-152MM,10.5M PL</t>
  </si>
  <si>
    <t>BRACKET,P/LIGHT BRACE,178-228MM,10.5M PL</t>
  </si>
  <si>
    <t>BRACKET,P/LIGHT BRACE,45DEG,102-152 POLE</t>
  </si>
  <si>
    <t>BRACKET,P/LIGHT BRACE,45DEG,178-228 POLE</t>
  </si>
  <si>
    <t>BRACKET,P/LIGHT,102-152MM POLE</t>
  </si>
  <si>
    <t>BRACKET,P/LIGHT,102-152MM POLE,45 DEG</t>
  </si>
  <si>
    <t>BRACKET,P/LIGHT,178-228MM POLE</t>
  </si>
  <si>
    <t>BRACKET,P/LIGHT,178-228MM POLE,45 DEG</t>
  </si>
  <si>
    <t>BRACKET,P/LIGHT,254-330MM POLE,45 DEG</t>
  </si>
  <si>
    <t>BRACKET,P/LIGHT,2M,X-ARM 1045MM POLE</t>
  </si>
  <si>
    <t>BRACKET,P/LIGHT,2M,X-ARM,780MM POLE</t>
  </si>
  <si>
    <t>BRACKET,P/LIGHT,356-432MM POLE,45 DEG</t>
  </si>
  <si>
    <t>BRACKET,P/LIGHT,40W FLURO,WALL TYPE,'L'</t>
  </si>
  <si>
    <t>BRACKET,P/LIGHT,508-610MM POLE</t>
  </si>
  <si>
    <t>BRACKET,P/LIGHT,BASE MTG,102-152MM POLE</t>
  </si>
  <si>
    <t>BRACKET,P/LIGHT,BASE MTG,178-228MM POLE</t>
  </si>
  <si>
    <t>BRACKET,P/LIGHT,BASE MTG,254-356MM POLE</t>
  </si>
  <si>
    <t>BRACKET,P/LIGHT,BASE MTG,381-483MM POLE</t>
  </si>
  <si>
    <t>BRACKET,P/LIGHT,BASE MTG,508-610MM POLE</t>
  </si>
  <si>
    <t>BRACKET,P/LIGHTING,BASE ATTACHMENT,254-3</t>
  </si>
  <si>
    <t>BRACKET,PHASE BARRIER,11KV MK3 PAD T/F</t>
  </si>
  <si>
    <t>BRACKET,PIG TAIL,NEUTRAL SCREEN CABLE</t>
  </si>
  <si>
    <t>BRACKET,PIN LOCKING,BOLT-IN/WELD-ON</t>
  </si>
  <si>
    <t>BRACKET,PIPE STRAPPING O/U MAINS</t>
  </si>
  <si>
    <t>BRACKET,PLASTIC,11KV PAD T/F 750KVA MK3</t>
  </si>
  <si>
    <t>BRACKET,POLE EARTH WIRE,16MM BOLT,OFFSET</t>
  </si>
  <si>
    <t>BRACKET,POLE EARTH WIRE,20MM BOLT,OFFSET</t>
  </si>
  <si>
    <t>BRACKET,POLE SERVICE CONN BOX GALVABOND</t>
  </si>
  <si>
    <t>BRACKET,POLE TO INSUL HOOK,11kV,90 DEG</t>
  </si>
  <si>
    <t>BRACKET,PVC,U,GPO,11KV MK3 PAD MTG T/F</t>
  </si>
  <si>
    <t>BRACKET,RECLOSER BATTERY BRACKET,</t>
  </si>
  <si>
    <t>BRACKET,RECLOSER,INSULATED,19kV SWER</t>
  </si>
  <si>
    <t>BRACKET,'REYROLLE'11KV #OYS SECTIONALISE</t>
  </si>
  <si>
    <t>BRACKET,'REYROLLE'66KV OSM10 OCB</t>
  </si>
  <si>
    <t>BRACKET,'REYROLLE'TYPE OYT RECLOSER</t>
  </si>
  <si>
    <t>BRACKET,SHAFT DRIVE,'J&amp;P'11KV TSB16 OCB</t>
  </si>
  <si>
    <t>BRACKET,STEP,SUPPORT,FRONT,FC</t>
  </si>
  <si>
    <t>BRACKET,STRAIN CLAMP HOOK,LV ABC</t>
  </si>
  <si>
    <t>BRACKET,SUPPORT ,OFFSET ,CROSSARM</t>
  </si>
  <si>
    <t>BRACKET,SUPPORT- CLAMP FIBRE OPTICS ADSS</t>
  </si>
  <si>
    <t>BRACKET,'SUPPORT,FOR NOVA TYPE RECLOSER</t>
  </si>
  <si>
    <t>BRACKET,SUPPORT,LADDER,POLE,MOUNTED</t>
  </si>
  <si>
    <t>BRACKET,SUPPORT,NULEC 33kV RECLOSER</t>
  </si>
  <si>
    <t>BRACKET,SUPPORT,SF6 LOAD BREAK SWITCH</t>
  </si>
  <si>
    <t>BRACKET,SUPPORT-PLATE FIBRE OPTICS ADSS</t>
  </si>
  <si>
    <t>BRACKET,SURGE ARRESTER,UNEQUAL STEEL</t>
  </si>
  <si>
    <t>BRACKET,SW DISCON,1250A 500KVA PAD T/F</t>
  </si>
  <si>
    <t>BRACKET,SW DISCON,750 &amp; 1000KVA PAD T/F</t>
  </si>
  <si>
    <t>BRACKET,SW DISCON,UP TO 500KVA PAD T/F</t>
  </si>
  <si>
    <t>BRACKET,TELE,CABLE SUPPORT ALLEY ARM</t>
  </si>
  <si>
    <t>BRACKET,TRIP LOCK OFF,'AEI'11KV BRP4 OCB</t>
  </si>
  <si>
    <t>BRACKET,WISHBONE EXTENSION PIECE</t>
  </si>
  <si>
    <t>BRACKET/FRAME,'JM'2500A FSD,11KV T/F</t>
  </si>
  <si>
    <t>BRAID SELECTOR SWITH 10MVA EE 66KV OLTC</t>
  </si>
  <si>
    <t>BRAID,WIRE,'AEI'33KV LGICS/44 OCB</t>
  </si>
  <si>
    <t>BRAID,WIRE,'BTH'66KV O-W407 OCB</t>
  </si>
  <si>
    <t>BRAID,WIRE,'EE'33KV REG T/F DIVERTER</t>
  </si>
  <si>
    <t>BRANCH TEE,MALE,JIC x BSPT 10S3</t>
  </si>
  <si>
    <t>BRANCH TEE,MALE,JIC x BSPT 8-8S3</t>
  </si>
  <si>
    <t>BRASS EARTHING STUB FOR CLAMP ATTACH</t>
  </si>
  <si>
    <t>BREATHER COMPLETE 66KV ASEA CB HLC/HLE</t>
  </si>
  <si>
    <t>BREATHER, SILICA GEL TYPE DB2</t>
  </si>
  <si>
    <t>BREATHER, SILICA GEL TYPE DB6A</t>
  </si>
  <si>
    <t>BREATHER,'BTH'66KV400A 0-W407 OCB</t>
  </si>
  <si>
    <t>BREATHER,SILICA GEL, TYPE DB4A</t>
  </si>
  <si>
    <t>BREATHER,TYPE DB1A 0.4KG</t>
  </si>
  <si>
    <t>BRICK,HOUSE,RED CLAY,SERVICE PIT USE</t>
  </si>
  <si>
    <t>BRIDGE PIECE,CROSS OVER CLAMP,NO 1,LEFT</t>
  </si>
  <si>
    <t>BRIDGE PIECE,CROSS OVER CLAMP,NO 1,RH,2"</t>
  </si>
  <si>
    <t>BRIDGING RESISTOR, FERRANTI</t>
  </si>
  <si>
    <t>BRUSH,CENTRIFUGAL SWITCH,OLTC,7.5 MVA</t>
  </si>
  <si>
    <t>BRUSH,CONDUCTOR CLEANING,1-1/4"DIAX6"LG</t>
  </si>
  <si>
    <t>BRUSH,'DELLE'66KV 9.12.E 1200A OCB</t>
  </si>
  <si>
    <t>BRUSH,SCRATCH,CONDUCT/CLEAN,BLK/COPPER</t>
  </si>
  <si>
    <t>BRUSH,SCRATCH,CONDUCT/CLEAN,WHITE/ALUM</t>
  </si>
  <si>
    <t>BRUSH,WIRE,40MM DIA,215MM LG,LINESMEN'S</t>
  </si>
  <si>
    <t>BRUSH,WIRE,BONDING,DISC INSUL,TV/RADIO</t>
  </si>
  <si>
    <t>BRUSH,WIRE,TAPERED,185MM LG,LINESMEN</t>
  </si>
  <si>
    <t>BSPT F/F/F T 3/8MM</t>
  </si>
  <si>
    <t>BTH 66KV CT BLOCK TERMINAL</t>
  </si>
  <si>
    <t>Buchholz relay GP1MX</t>
  </si>
  <si>
    <t>Buchholz relay GP1X</t>
  </si>
  <si>
    <t>BUCKLE,STRAPPING,STAINLESS STEEL,12.7 MM</t>
  </si>
  <si>
    <t>BUCKLE,STRAPPING,STAINLESS STEEL,19.1 MM</t>
  </si>
  <si>
    <t>BUFFER,OVERSHOOT,'YORKSHIRE'11KV OCB</t>
  </si>
  <si>
    <t>BUFFER,RUBBER,'GEC'11KV RING MAIN UNIT</t>
  </si>
  <si>
    <t>BUFFER,TRIPPING,'AEI'11KV 400A BRP4 OCB</t>
  </si>
  <si>
    <t>BUFFER,TRIPPING,'EE'66KV 800A OWG6 OCB</t>
  </si>
  <si>
    <t>BUFFER,TRIPPING,'GE'33KV FK036 OCB</t>
  </si>
  <si>
    <t>BURNER GAS,SOFT FLAME</t>
  </si>
  <si>
    <t>BURNER NOZZLE,LPG,HOT AIR BLOWING</t>
  </si>
  <si>
    <t>BUS, EMAIL 11KV 'A' OIL C/B</t>
  </si>
  <si>
    <t>BUS, EMAIL 11KV OIL C/B</t>
  </si>
  <si>
    <t>BUS,2 CIRC,'JM'FSD/ISOL,300KVA PAD T/F</t>
  </si>
  <si>
    <t>BUS,3 CIRC,'JM'FSD/ISOL,300KVA PAD T/F</t>
  </si>
  <si>
    <t>BUS,4 CABLE TERM,'EFEN'FSD,PADMOUNT T/F</t>
  </si>
  <si>
    <t>BUS,4 CIRC,BLUE PH,11KV MK3 PAD T/F</t>
  </si>
  <si>
    <t>BUS,4 CIRC,'JM'FSD/ISOL,300KVA PAD T/F</t>
  </si>
  <si>
    <t>BUS,4 CIRC,RED PH,LV COMP,11KV PAD T/F</t>
  </si>
  <si>
    <t>BUS,4 CIRC,WHITE PH,11KV MK3 PAD T/F</t>
  </si>
  <si>
    <t>BUS,5 CIRC,BLUE PH,11KV MK3 PAD T/F</t>
  </si>
  <si>
    <t>BUS,5 CIRC,RED PH,11KV MK3 PAD T/F</t>
  </si>
  <si>
    <t>BUS,5 CIRC,WHITE PH,11KV MK3 PAD T/F</t>
  </si>
  <si>
    <t>BUS,'AEI'11KV 400A BRP4 OCB DISCONNECT</t>
  </si>
  <si>
    <t>BUS,BBC/NEBBRGB,ENCAPSULATED,1 UNIT</t>
  </si>
  <si>
    <t>BUS,BBC/NEBBRGB,ENCAPSULATED,1UNIT TOBE</t>
  </si>
  <si>
    <t>BUS,BBC/NEBBRGB,ENCAPSULATED,3 UNIT</t>
  </si>
  <si>
    <t>BUS,BBC/NEBBRGB,ENCAPSULATED,3 UNIT TOBE</t>
  </si>
  <si>
    <t>BUS,BLUE PH,'JM'1250A FSD,MK4 PAD T/F</t>
  </si>
  <si>
    <t>BUS,BLUE PH,'JM'FSD OUTPUT LUGS/CONSUMER</t>
  </si>
  <si>
    <t>BUS,BLUE PHASE,'JM'1250A FSD,MK4 PAD T/F</t>
  </si>
  <si>
    <t>BUS,BOTTOM'T'OFF,'W-EMAIL'J18 11KV OCB</t>
  </si>
  <si>
    <t>BUS,BUSH RED PH TO ISOL,11KV MK3 PAD T/F</t>
  </si>
  <si>
    <t>BUS,BUSH RED PH TO ISOL,11KV MK3 T/F</t>
  </si>
  <si>
    <t>BUS,BUSH RED PH TO 'JM'FSD,11KV MK3 T/F</t>
  </si>
  <si>
    <t>BUS,CENTRE FEEDER,'EE'11KV 800A OLX OCB</t>
  </si>
  <si>
    <t>BUS,CENTRE,'EE'11KV 800A OLX OCB</t>
  </si>
  <si>
    <t>BUS,CENTRE'T'OFF,'W-EMAIL'J18 11KV OCB</t>
  </si>
  <si>
    <t>BUS,CMEN EARTH,11KV MK3/MK4 3PH PAD T/F</t>
  </si>
  <si>
    <t>BUS,CONDUCTOR,ALU,2590MM LG,EARTH LEAK,1</t>
  </si>
  <si>
    <t>BUS,CONDUCTOR,ASSEMBLY,LOW TENSION,LV,IN</t>
  </si>
  <si>
    <t>BUS,CONDUCTOR,BLUE PH.BUSHING TO DISCONN</t>
  </si>
  <si>
    <t>BUS,CONDUCTOR,HORIZONTAL,BLUE PH,C/B OUT</t>
  </si>
  <si>
    <t>BUS,CONDUCTOR,HORIZONTAL,RED PHASE,C/B O</t>
  </si>
  <si>
    <t>BUS,CONDUCTOR,RED &amp; BLUE PH,'JM'1250A FS</t>
  </si>
  <si>
    <t>BUS,CONNECTION PLATE,JUNCTION PIT,AL</t>
  </si>
  <si>
    <t>BUS,CONNECTION PLATE,JUNCTION PIT,COPPER</t>
  </si>
  <si>
    <t>BUS,EARTH LEAK,33KV 3PH HDB ISOL W/EARTH</t>
  </si>
  <si>
    <t>BUS,EARTH LEAKAGE,11KV 3 PH HDB ISOL</t>
  </si>
  <si>
    <t>BUS,EARTH LEAKAGE,33KV 3 PH HDB ISOL</t>
  </si>
  <si>
    <t>BUS,EARTH,540MM LG,11KV PAD T/F HV COMP</t>
  </si>
  <si>
    <t>BUS,EMAIL 11KV 'A' OIL C/B</t>
  </si>
  <si>
    <t>BUS,EMAIL11KV 'A' OIL C/B</t>
  </si>
  <si>
    <t>BUS,HORIZ,WHITE PH,C/B,11KV MK4 PAD T/F</t>
  </si>
  <si>
    <t>BUS,INSULATED,TAP,PARKING FOR TAPS</t>
  </si>
  <si>
    <t>BUS,ISOL-2 CIRC,11KV 500KVA MK3 PAD T/F</t>
  </si>
  <si>
    <t>BUS,ISOL-3 CIRC,11KV 500KVA MK3 PAD T/F</t>
  </si>
  <si>
    <t>BUS,ISOL-4 CIRC,11KV 500KVA MK3 PAD T/F</t>
  </si>
  <si>
    <t>BUS,ISOLATOR,'GEC' 11KV RING MAIN UNIT</t>
  </si>
  <si>
    <t>BUS,ISOL-BLUE PH CONSUMER,11KV MK3 T/F</t>
  </si>
  <si>
    <t>BUS,ISOL-BLUE PH CONSUMER,11KV MKS T/F</t>
  </si>
  <si>
    <t>BUS,ISOL-RED PH CONSUMER,11KV MK3 T/F</t>
  </si>
  <si>
    <t>BUS,ISOL-WHITE PH CONSUMER,11KV MK3 T/F</t>
  </si>
  <si>
    <t>BUS,ISOL-WHT PH CONSUMER,11KV MK3 T/F</t>
  </si>
  <si>
    <t>BUS,LEFT FEEDER,'EE'11KV 800A OLX OCB</t>
  </si>
  <si>
    <t>BUS,LV CABLE TERM,'BB'FSD P/MOUNT</t>
  </si>
  <si>
    <t>BUS,LV CABLE TERM,'BB'FSD,PADMOUNT T/F</t>
  </si>
  <si>
    <t>BUS,LV CABLE TERM,'JM'FSD,P/MOUNT T/F</t>
  </si>
  <si>
    <t>BUS,RED &amp; WHT,'JM'1250A FSD,PAD MTD T/F</t>
  </si>
  <si>
    <t>BUS,RED PH BUSH TO FSD,'JM',11KV PAD T/F</t>
  </si>
  <si>
    <t>BUS,RED PH,BUSHING TO ISOL,TYPE 1,750KVA</t>
  </si>
  <si>
    <t>BUS,RED PH,'JM'1250A FSD,MK4 PAD T/F</t>
  </si>
  <si>
    <t>BUS,RED PH,'JM'FSD OUTPUT LUGS/CONSUMER</t>
  </si>
  <si>
    <t>BUS,RED PH.BUSH TO DISCON,11KV PAD T/F</t>
  </si>
  <si>
    <t>BUS,RIGHT FEEDER,'EE'11KV 800A OLX OCB</t>
  </si>
  <si>
    <t>BUS,RIGHT,'EE'11KV 800A OLX OCB</t>
  </si>
  <si>
    <t>BUS,'STATTER &amp; MI'VL SW/GEAR</t>
  </si>
  <si>
    <t>BUS,TAP PARKING,11kV,INSULATED,425MM LG</t>
  </si>
  <si>
    <t>BUS,TAP PARKING,33 KV</t>
  </si>
  <si>
    <t>BUS,TOP'T'OFF,'W-EMAIL'J18 11KV OCB</t>
  </si>
  <si>
    <t>BUS,VERT,BLUE PH,C/B,11KV MK4 PAD T/F</t>
  </si>
  <si>
    <t>BUS,VERT,RED PH,C/B,11KV MK4 PAD T/F</t>
  </si>
  <si>
    <t>BUS,VERT,WHITE PH,C/B,11KV MK4 PAD T/F</t>
  </si>
  <si>
    <t>BUS,'W-EMAIL'J18 11KV 800/1600A OIL C/B</t>
  </si>
  <si>
    <t>BUS,WHITE &amp; BLUE PH,'JM'FSD TO T/F BUSH</t>
  </si>
  <si>
    <t>BUS,WHITE PH,'JM'1250A FSD,MK4 PAD T/F</t>
  </si>
  <si>
    <t>BUS,WHITE PH,'JM'FSD OUTPUT/CONSUMER TER</t>
  </si>
  <si>
    <t>BUS,WHITE PH.BUSH TO DISCN,11KV PAD T/F</t>
  </si>
  <si>
    <t>BUSBAR ADAPTER CONNECTION,SURGE DIVERTER</t>
  </si>
  <si>
    <t>BUSH, REDUCING BSPT 1/2 X 1/4</t>
  </si>
  <si>
    <t>BUSH, REDUCING BSPT 3/4 X 1/2</t>
  </si>
  <si>
    <t>BUSH, REDUCING BSPT 3/8 X 1/4</t>
  </si>
  <si>
    <t>BUSH,GAUGE GLASS,'C&amp;F'33KV 800A OE-5 OCB</t>
  </si>
  <si>
    <t>BUSH,OIL FILLER PLUG,'C&amp;F'33KV OE-5 OCB</t>
  </si>
  <si>
    <t>BUSH,REDUCING BSPT 1/2 X 3/8</t>
  </si>
  <si>
    <t>BUSH,REDUCING BSPT 3/4 X 3/8</t>
  </si>
  <si>
    <t>BUSH,RUBBER,FOR CLAMP DC1748</t>
  </si>
  <si>
    <t>BUSH,RUBBER,FOR SUSPENSION CLAMP DC1748</t>
  </si>
  <si>
    <t>BUSH,SLEEVE,'BBC'FNAG HV SW/GEAR,PLASTIC</t>
  </si>
  <si>
    <t>BUSH,SOLENOID HOUSING,'AEI'11KV BRP4 OCB</t>
  </si>
  <si>
    <t>BUSHING 11KV NEUTRAL</t>
  </si>
  <si>
    <t>BUSHING 66KV AREVA CB TYPE DTI 72.5F</t>
  </si>
  <si>
    <t>BUSHING 66KV HAEFELY 300A</t>
  </si>
  <si>
    <t>BUSHING 66KV HAEFELY 800A</t>
  </si>
  <si>
    <t>BUSHING 66KV MICAFIL 800 AMP</t>
  </si>
  <si>
    <t>BUSHING 66KV MICANITE/ M &amp; I 300A</t>
  </si>
  <si>
    <t>BUSHING 66KV MICANITE/ M &amp; I 350A</t>
  </si>
  <si>
    <t>BUSHING 66KV VT ( LOCK SUBSTATION )</t>
  </si>
  <si>
    <t>BUSHING CT DUCON DKS VT/66/3/4A</t>
  </si>
  <si>
    <t>BUSHING MTG KIT,'WILSON'11/.4KV T/F</t>
  </si>
  <si>
    <t>BUSHING SHROUD, HV, (7.6 TO 33KV)</t>
  </si>
  <si>
    <t>BUSHING T/F GOB 380, 570 SNOUT</t>
  </si>
  <si>
    <t>BUSHING T/F GOB380, 780 SNOUT</t>
  </si>
  <si>
    <t>BUSHING, 1200A,11kV,J18 CIRCUIT BREAKER</t>
  </si>
  <si>
    <t>BUSHING, ADELECT TYPE B OIL SWITCH</t>
  </si>
  <si>
    <t>BUSHING, SHIELD,'MV'33/66KV G2/G11 OCB</t>
  </si>
  <si>
    <t>BUSHING,11KV,GEC,OLx3,1600A</t>
  </si>
  <si>
    <t>BUSHING,1600A,11kV,J22 CIRCUIT BREAKER</t>
  </si>
  <si>
    <t>BUSHING,33kV,1000MM CREEP,560A,KA82RV2</t>
  </si>
  <si>
    <t>BUSHING,800A,11kV,CV CIRCUIT BREAKER</t>
  </si>
  <si>
    <t>BUSHING,BAKELISED,'J&amp;P'11KV TSB16 OCB</t>
  </si>
  <si>
    <t>BUSHING,BAKELITE,'BGE'SWITCHGEAR</t>
  </si>
  <si>
    <t>BUSHING,BASE,'BTH'66KV 400A 0-W407 OCB</t>
  </si>
  <si>
    <t>BUSHING,BRIDGE CONTACT,'FP'33KV UAP OCB</t>
  </si>
  <si>
    <t>BUSHING,BUSBAR,'GEC'11KV RING MAIN UNIT</t>
  </si>
  <si>
    <t>BUSHING,CABLE BOX AEI 10MVA TRANSFORMER</t>
  </si>
  <si>
    <t>BUSHING,CAP BODY,'MV'33KV HGIC/44 OCB</t>
  </si>
  <si>
    <t>BUSHING,CAP,'BTH'66KV 800/1200A WN10 OCB</t>
  </si>
  <si>
    <t>BUSHING,CAP,'EE'66KV 800A OWG6 OCB</t>
  </si>
  <si>
    <t>BUSHING,CUBICLE-ROOF</t>
  </si>
  <si>
    <t>BUSHING,CUBICLE-ROOF,porcelain only</t>
  </si>
  <si>
    <t>BUSHING,DLA TAP INSERT 66KV MICAFIL</t>
  </si>
  <si>
    <t>BUSHING,'EE'33KV 25MVA OLTC TRANSFORMER</t>
  </si>
  <si>
    <t>BUSHING,FLANGED, for OUTDOOR CUBICLE</t>
  </si>
  <si>
    <t>BUSHING,GAUGE GLASS,'EE'66KV OWG6 OCB</t>
  </si>
  <si>
    <t>BUSHING,INTER-COMP,'C&amp;F'33KV OE-5 OCB</t>
  </si>
  <si>
    <t>BUSHING,MAIN CONTACT,'EE'66KV OWG6 OCB</t>
  </si>
  <si>
    <t>BUSHING,PRIMARY,'AEI'11KV 800A BVRP3 OCB</t>
  </si>
  <si>
    <t>BUSHING,REACTOR,'CP'33KV OLTC T/F</t>
  </si>
  <si>
    <t>BUSHING,REG,1PHASE MEGRAW EDISON</t>
  </si>
  <si>
    <t>BUSHING,'R-ROLLE'11KV 800/1200A KZMT OCB</t>
  </si>
  <si>
    <t>BUSHING,SHROUD,'C &amp; F'33KV OE-5 OCB</t>
  </si>
  <si>
    <t>BUSHING,SPOUT,1600A,'EE'11KV OLX OCB</t>
  </si>
  <si>
    <t>BUSHING,SPOUT,800A,'EE'11KV TYPE OLX OCB</t>
  </si>
  <si>
    <t>BUSHING,'STATTER &amp; MI'11KV VL</t>
  </si>
  <si>
    <t>BUSHING,T/F,100A,660V,GREY,TO SPEC ESSA</t>
  </si>
  <si>
    <t>BUSHING,TERMINAL,GEC 11KV RING MAIN UNIT</t>
  </si>
  <si>
    <t>BUSHING,TURBUL,DELLE 66KV HPGE 9-14R OCB</t>
  </si>
  <si>
    <t>BUSHING,VERMIN PROOF,'AEI'11KV BRP4 OCB</t>
  </si>
  <si>
    <t>BUSHING,WEST/HOUSE,TYPE 345GC</t>
  </si>
  <si>
    <t>Bushings,11k,J18,800AMP</t>
  </si>
  <si>
    <t>BUTTON CONTACT, REINHAUSEN 250/350</t>
  </si>
  <si>
    <t>BUTTON,HAND TRIP,'BTH' 66KV 0-W407 OCB</t>
  </si>
  <si>
    <t>BUTTON,TRIP GUIDE,'BTH'66KV 0-W407 OCB</t>
  </si>
  <si>
    <t>BUTTON,TRIP LEVER,'AEI'11KV BRP4 OCB</t>
  </si>
  <si>
    <t>BUZZER,WARNING,ASS</t>
  </si>
  <si>
    <t>C.B. 11KV OUTDOOR OLX</t>
  </si>
  <si>
    <t>C.T. TERMINAL, ASEA UZB TAP CHANGER</t>
  </si>
  <si>
    <t>C.T., RATION 1/5, CLASS 5P, 100F20</t>
  </si>
  <si>
    <t>C.T., ration 5/1a, class 0.1pl, 150R1.5</t>
  </si>
  <si>
    <t>C/B 66KV DELLE POLE HPGE 9-14R</t>
  </si>
  <si>
    <t>C/B 66KV REYROLLE COMPLETE OSM10</t>
  </si>
  <si>
    <t>C/B OUTDOOR 11KV AEI TYPE BRP4</t>
  </si>
  <si>
    <t>C/B OUTDOOR 11KV J&amp;P TYPE PDB/A</t>
  </si>
  <si>
    <t>C/B OUTDOOR REYROLLE 11KV TYPE KZMT</t>
  </si>
  <si>
    <t>C/B, ASEA 66KV TYPE HLE</t>
  </si>
  <si>
    <t>CABINET,CUBICLE TYPE,11KV,1000A,HV</t>
  </si>
  <si>
    <t>CABINET,CUBICLE TYPE,11KV,400A,HIGH VOLT</t>
  </si>
  <si>
    <t>CABINET,HV METERING,11KV,200A</t>
  </si>
  <si>
    <t>CABLE &amp; ACCESSORIES,FUSESAVER RCU</t>
  </si>
  <si>
    <t>CABLE BOX FOR WILSON TF 66/11KV</t>
  </si>
  <si>
    <t>CABLE BOX GENERIC 66/11KV TRANSFORMER</t>
  </si>
  <si>
    <t>CABLE BOX,10MVA TYREE 66KV</t>
  </si>
  <si>
    <t>CABLE BOX,33KV RECTANGLE SINGLE PHASE</t>
  </si>
  <si>
    <t>CABLE BOX,33KV ROUND SINGLE PHASE</t>
  </si>
  <si>
    <t>CABLE END SEAL,HEAT SHRINK,20&gt;6MM ID</t>
  </si>
  <si>
    <t>CABLE END SEAL,HEAT SHRINK,40&gt;16MM ID</t>
  </si>
  <si>
    <t>CABLE END SEAL,HEAT SHRINK,55&gt;26MM ID</t>
  </si>
  <si>
    <t>CABLE END SEAL,HEAT SHRINK,70&gt;40MM ID</t>
  </si>
  <si>
    <t>CABLE END SEAL,VINYL,16MM2 SIZE</t>
  </si>
  <si>
    <t>CABLE END SEAL,VINYL,19/.087 LV XLPE</t>
  </si>
  <si>
    <t>CABLE END SEAL,VINYL,300MM2 HV CABLE</t>
  </si>
  <si>
    <t>CABLE END SEAL,VINYL,35MM2 HV CABLE</t>
  </si>
  <si>
    <t>CABLE END SEAL,VINYL,35MM2 LV CONDUCTOR</t>
  </si>
  <si>
    <t>CABLE END SEAL,VINYL,7/0.87 LV SIZE</t>
  </si>
  <si>
    <t>CABLE END SEAL,VINYL,NO.18 100A FUSE BOX</t>
  </si>
  <si>
    <t>CABLE END SEAL,VINYL,NO.18 70A FUSE BOX</t>
  </si>
  <si>
    <t>CABLE GLAND NYLON OD 25MM</t>
  </si>
  <si>
    <t>CABLE GLAND,2-1/2"BSP,LEAD COVERED CABLE</t>
  </si>
  <si>
    <t>CABLE GLAND,3&amp;4 CORE N/SCRN,NO18 MK2 BX</t>
  </si>
  <si>
    <t>CABLE GLAND,ALUM,'AEI'33KV VSLP-9 OCB</t>
  </si>
  <si>
    <t>CABLE GLAND,NYLON,OD 20MM</t>
  </si>
  <si>
    <t>CABLE GLAND,NYLON,OD 32MM</t>
  </si>
  <si>
    <t>CABLE GUARD,100MM POLE,HIGH FIRE RISK</t>
  </si>
  <si>
    <t>CABLE GUARD,102MM EDGE POLE SIZE</t>
  </si>
  <si>
    <t>CABLE GUARD,150MM EDGE POLE SIZE</t>
  </si>
  <si>
    <t>CABLE GUARD,150X127X162MM POLE SIZE</t>
  </si>
  <si>
    <t>CABLE GUARD,180MM EDGE POLE SIZE</t>
  </si>
  <si>
    <t>CABLE GUARD,230MM FACE POLE SIZE</t>
  </si>
  <si>
    <t>CABLE LADDER,FLAT COVER GAL,150 WIDE</t>
  </si>
  <si>
    <t>CABLE LADDER,PEAKED &amp; VENTED COVER,GALV</t>
  </si>
  <si>
    <t>CABLE NIPPLE,SHROUD,TERMINATION,11KV BUS</t>
  </si>
  <si>
    <t>CABLE TIE,PLASTIC,100MM LG,2.5MM WIDE</t>
  </si>
  <si>
    <t>CABLE TIE,PLASTIC,140MM LG,3.2MM WIDE</t>
  </si>
  <si>
    <t>CABLE TIE,PLASTIC,190MM LG,4.8MM WIDE</t>
  </si>
  <si>
    <t>CABLE TIE,PLASTIC,360MM LG,4.7MM WIDE</t>
  </si>
  <si>
    <t>CABLE TIE,PLASTIC,380MM LG,7.6MM WIDE</t>
  </si>
  <si>
    <t>CABLE TIE,PLASTIC,480MM LG,13MM WIDE</t>
  </si>
  <si>
    <t>CABLE TIE,PLASTIC,710MM LG,8MM WIDE</t>
  </si>
  <si>
    <t>CABLE TYPE A 1000 MM INTERCONNECTION</t>
  </si>
  <si>
    <t>CABLE TYPE A 2000 MM INTERCONNECTION</t>
  </si>
  <si>
    <t>CABLE TYPE B 440 MM COMPLETION</t>
  </si>
  <si>
    <t>CABLE WARNING STRIP,POLY,ORANGE,U/G,15M</t>
  </si>
  <si>
    <t>CABLE, 2 CORE +E,1.5MM2 CU,7/0.50MM,0.6/</t>
  </si>
  <si>
    <t>CABLE, 2 CORE +E,4MM2,CU,7/0.85MM,0.6/1K</t>
  </si>
  <si>
    <t>CABLE, 312 FIBRE,U/GROUND,DUCT HAULING</t>
  </si>
  <si>
    <t>CABLE, 4 CORE +E,6MM2,CU,7/1.04MM,0.6/1K</t>
  </si>
  <si>
    <t>CABLE, 4 CORE+E,25MM2,CU,19/1.35MM,0.6/1</t>
  </si>
  <si>
    <t>CABLE, 6 CORE+E,1.5MM2,CU,7/0.50MM,0.6/1</t>
  </si>
  <si>
    <t>CABLE, 66KV, CU 1 CORE 1600MM2 XLPE</t>
  </si>
  <si>
    <t>CABLE, 66KV, CU 1 CORE 300MM2 XLPE</t>
  </si>
  <si>
    <t>CABLE, ALUM,1600MM2, XLPE,66KV</t>
  </si>
  <si>
    <t>CABLE, CU, 10 CORE+E, 6MM2,  CU TAPE</t>
  </si>
  <si>
    <t>CABLE, CU, 2 CORE+E, 2.5MM2,  CU TAPE</t>
  </si>
  <si>
    <t>CABLE, CU, 2 CORE+E, 2.5MM2, CU TAPE</t>
  </si>
  <si>
    <t>CABLE, CU, 2 CORE+E, 6MM2,  CU TAPE</t>
  </si>
  <si>
    <t>CABLE, CU, 2 CORE+E, 6MM2, CU TAPE</t>
  </si>
  <si>
    <t>CABLE, CU, 4 CORE+E, 6MM2  CU TAPE</t>
  </si>
  <si>
    <t>CABLE, CU, 4 CORE+E, 6MM2,  CU TAPE</t>
  </si>
  <si>
    <t>CABLE, CU,4 CORE + E, 2.5MM2,CU TAPE,BLK</t>
  </si>
  <si>
    <t>CABLE, SCREENED 11KV FLEX EPR, CU 300MM2</t>
  </si>
  <si>
    <t>CABLE, SCREENED 11KV FLEX EPR, CU 70MM2</t>
  </si>
  <si>
    <t>CABLE, SCREENED 11KV FLEX EPR, CU 95MM2</t>
  </si>
  <si>
    <t>CABLE, SCREENED 33KV FLEX EPR, CU 150MM2</t>
  </si>
  <si>
    <t>CABLE, SCREENED 33KV FLEX EPR, CU 185MM2</t>
  </si>
  <si>
    <t>CABLE, SCREENED 33KV FLEX EPR, CU 95MM2</t>
  </si>
  <si>
    <t>CABLE,10 CORE &amp; E,2.5MM2, 7/0.67MM, CO</t>
  </si>
  <si>
    <t>CABLE,10 CORE+E,4MM2,CU,7/0.85MM,0.6/1KV</t>
  </si>
  <si>
    <t>CABLE,12 FIBRE,(OPGW),G/WIRE</t>
  </si>
  <si>
    <t>CABLE,12 FIBRE,ADSS,150M SPAN</t>
  </si>
  <si>
    <t>CABLE,12 FIBRE,U/GROUND,DUCT HAULING</t>
  </si>
  <si>
    <t>CABLE,144 FIBRE,ADSS,150M SPAN</t>
  </si>
  <si>
    <t>CABLE,144 FIBRE,U/GROUND,DUCT HAULING</t>
  </si>
  <si>
    <t>CABLE,2 CORE,0.65MM2 X 24/0.2MM,RED/BLUE</t>
  </si>
  <si>
    <t>CABLE,2 CORE,2.5MM2 X50/0.25MM,RED/BLUE</t>
  </si>
  <si>
    <t>CABLE,2 CORE,4.0MM2 X 80/0.25MM,RED/BLUE</t>
  </si>
  <si>
    <t>CABLE,20 CORE+E,4MM2,CU,7/0.85MM,0.6/1KV</t>
  </si>
  <si>
    <t>CABLE,24 FIBRE,(OPGW),G/WIRE</t>
  </si>
  <si>
    <t>CABLE,24 FIBRE,ADSS</t>
  </si>
  <si>
    <t>CABLE,24FIBRE,U/GROUND,DUCT HAULING</t>
  </si>
  <si>
    <t>CABLE,4 CORE,4MM2,CU,7/0.85MM,V75,BLACK</t>
  </si>
  <si>
    <t>CABLE,4 CORE+E,2.5MM2,CU,7/0.67MM,</t>
  </si>
  <si>
    <t>CABLE,48 FIBRE,(OPGW),G/WIRE</t>
  </si>
  <si>
    <t>CABLE,48 FIBRE,U/GROUND,DUCT HAULING</t>
  </si>
  <si>
    <t>CABLE,6 CORE + E,1.5MM2,CU,7/0.5MM.0.6/1</t>
  </si>
  <si>
    <t>CABLE,72 FIBRE,ADSS,250m SPAN</t>
  </si>
  <si>
    <t>CABLE,72 FIBRE,ADSS,500M SPAN</t>
  </si>
  <si>
    <t>CABLE,72 FIBRE,U/GROUND,DUCT HAULING</t>
  </si>
  <si>
    <t>CABLE,72FIBRE,ADSS,150M SPAN</t>
  </si>
  <si>
    <t>CABLE,ACCELERATOR,GH-FE-FF-GT</t>
  </si>
  <si>
    <t>CABLE,ALUM,1 CORE,,50MM2,XLPE,19/33KV</t>
  </si>
  <si>
    <t>CABLE,ALUM,1 CORE,19/.087,XLPE,33KV</t>
  </si>
  <si>
    <t>CABLE,ALUM,1 CORE,190/0.5MM,EPR INSULATE</t>
  </si>
  <si>
    <t>CABLE,ALUM,1 CORE,2000MM2,XLPE,66 KV</t>
  </si>
  <si>
    <t>CABLE,ALUM,1 CORE,300MM2,XLPE,11KV</t>
  </si>
  <si>
    <t>CABLE,ALUM,1 CORE,300MM2,XLPE,19/33KV</t>
  </si>
  <si>
    <t>CABLE,ALUM,1 CORE,35MM2,XLPE,11KV</t>
  </si>
  <si>
    <t>CABLE,ALUM,1 CORE,630MM2,XLPE,11KV</t>
  </si>
  <si>
    <t>CABLE,ALUM,1 CORE,95MM2,XLPE,11KV</t>
  </si>
  <si>
    <t>CABLE,ALUM,1 CORE,95MM2,XLPE,19/33KV</t>
  </si>
  <si>
    <t>CABLE,ALUM,3 CORE BUNDLED95MM2,XLPE,11K</t>
  </si>
  <si>
    <t>CABLE,ALUM,35MM2,FLEXIBLE,CPE,BLACK</t>
  </si>
  <si>
    <t>CABLE,ALUM,4 CORE,150MM2,XPLE,.6/KV</t>
  </si>
  <si>
    <t>CABLE,ALUM,4 CORE,35MM2,XLPE,.6/1KV</t>
  </si>
  <si>
    <t>CABLE,ALUM,70MM2,FLEXIBLE,CPE,BLACK</t>
  </si>
  <si>
    <t>CABLE,ALUM,70MM2,FLEXIBLE,CPE,ORANGE</t>
  </si>
  <si>
    <t>CABLE,ALUM,95MM2,FLEXIBLE,CPE,ORANGE</t>
  </si>
  <si>
    <t>CABLE,ALUM,CAS,1 CORE,2IN2,66KV</t>
  </si>
  <si>
    <t>CABLE,ALUM,PLY,1 CORE,630MM2,11KV</t>
  </si>
  <si>
    <t>CABLE,ALUM,PLY,3 CORE,300MM2,11KV</t>
  </si>
  <si>
    <t>CABLE,ALUM,PLY,3 CORE,95MM2,11KV</t>
  </si>
  <si>
    <t>CABLE,CAB,TILT,FE-FF-FG-GH-GT</t>
  </si>
  <si>
    <t>CABLE,COAXIAL,0.212"OD,1C,50 OHM,DOUBLE</t>
  </si>
  <si>
    <t>CABLE,COAXIAL,1/0.23MM,1 C,75 OHM,TINNED</t>
  </si>
  <si>
    <t>CABLE,COAXIAL,19/0.0068MM,1C,50 OHM,TIN</t>
  </si>
  <si>
    <t>CABLE,COAXIAL,50 0HM,1/2"OD,FOAM INSUL</t>
  </si>
  <si>
    <t>CABLE,COAXIAL,50 OHM,7/8"OD,FOAM INSUL</t>
  </si>
  <si>
    <t>CABLE,COAXIAL,7/0.75MM,1 C,50 OHM,PVC</t>
  </si>
  <si>
    <t>CABLE,COAXIAL,75 OHM,13.5MM OD</t>
  </si>
  <si>
    <t>CABLE,CU,1 CORE,120MM2,XLPE, 19/33KV</t>
  </si>
  <si>
    <t>CABLE,CU,1 CORE,1400MM2,XLPE,66KV</t>
  </si>
  <si>
    <t>CABLE,CU,1 CORE,185MM2,XLPE,11KV</t>
  </si>
  <si>
    <t>CABLE,CU,1 CORE,185MM2,XLPE,66KV</t>
  </si>
  <si>
    <t>CABLE,CU,1 CORE,300MM2,XLPE,11KV</t>
  </si>
  <si>
    <t>CABLE,CU,1 CORE,630MM2,XLPE,11KV</t>
  </si>
  <si>
    <t>CABLE,CU,1.0MM2, 32/0.20MM,PVC,RED</t>
  </si>
  <si>
    <t>CABLE,CU,1.5MM2,7/0.50MM,PVC/PVC,BLACK</t>
  </si>
  <si>
    <t>CABLE,CU,1.5MM2,7/0.50MM,PVC/PVC,RED</t>
  </si>
  <si>
    <t>CABLE,CU,10 CORE+E, 2.5MM2,CU TAPE,BLK</t>
  </si>
  <si>
    <t>CABLE,CU,1000MM2, XLPE,66KV</t>
  </si>
  <si>
    <t>CABLE,CU,1200MM2 WITH FIBRE,XLPE,66KV</t>
  </si>
  <si>
    <t>CABLE,CU,120MM2,37/2.03MM,11KV</t>
  </si>
  <si>
    <t>CABLE,CU,120MM2,37/2.03MM,PVC,BLACK</t>
  </si>
  <si>
    <t>CABLE,CU,120MM2,37/2.03MM,PVC,GREEN-YELL</t>
  </si>
  <si>
    <t>CABLE,CU,120MM2,XLPE,BLACK,.6/1KV</t>
  </si>
  <si>
    <t>CABLE,CU,1400MM2, XLPE,66KV</t>
  </si>
  <si>
    <t>CABLE,CU,150MM2,37/2.25MM,XLPE/PVC,BLACK</t>
  </si>
  <si>
    <t>CABLE,CU,1600MM2,66KV XLPE,MILLIKEN</t>
  </si>
  <si>
    <t>CABLE,CU,1600MM2,WITH FIBRE,XLPE,66KV</t>
  </si>
  <si>
    <t>CABLE,CU,16MM2,7/1.70MM,BLACK, 100M DRUM</t>
  </si>
  <si>
    <t>CABLE,CU,16MM2,7/1.70MM,PVC,RED</t>
  </si>
  <si>
    <t>CABLE,CU,16MM2,7/1.70MM,PVC/PVC,BLACK</t>
  </si>
  <si>
    <t>CABLE,CU,16MM2,7/1.7MM,BLACK 500M DRUM</t>
  </si>
  <si>
    <t>CABLE,CU,16MM2,7/1.7MM,PVC,RED</t>
  </si>
  <si>
    <t>CABLE,CU,185MM2,37/2.52MM,PVC,BLACK</t>
  </si>
  <si>
    <t>CABLE,CU,185MM2,XLPE,BLACK,.6/1KV</t>
  </si>
  <si>
    <t>CABLE,CU,1CORE,240MM2,XLPE,19/33KV</t>
  </si>
  <si>
    <t>CABLE,CU,1CORE,70MM2,XLPE,19/33KV</t>
  </si>
  <si>
    <t>CABLE,CU,2 CORE,10MM2,RED-BLACK</t>
  </si>
  <si>
    <t>CABLE,CU,2 CORE,2.5MM2,CU,RED-BLACK</t>
  </si>
  <si>
    <t>CABLE,CU,2 CORE,4MM2,7/0.85MM,RED/BLACK</t>
  </si>
  <si>
    <t>CABLE,CU,2 CORE,6MM2,7/1.04MM,RED-BLACK</t>
  </si>
  <si>
    <t>CABLE,CU,2 CORE+E,1.5MM2,RED-BLACK</t>
  </si>
  <si>
    <t>CABLE,CU,2 CORE+E,2.5MM2,CU,RED-BLACK</t>
  </si>
  <si>
    <t>CABLE,CU,2.5MM2,7/0.67MM,PVC,BLACK</t>
  </si>
  <si>
    <t>CABLE,CU,2.5MM2,7/0.67MM,PVC,BLUE</t>
  </si>
  <si>
    <t>CABLE,CU,2.5MM2,7/0.67MM,PVC,BLUE-GREY</t>
  </si>
  <si>
    <t>CABLE,CU,2.5MM2,7/0.67MM,PVC,GREEN-YELLO</t>
  </si>
  <si>
    <t>CABLE,CU,2.5MM2,7/0.67MM,PVC,RED</t>
  </si>
  <si>
    <t>CABLE,CU,2.5MM2,7/0.67MM,PVC,RED-BLACK</t>
  </si>
  <si>
    <t>CABLE,CU,2.5MM2,7/0.67MM,PVC,WHITE</t>
  </si>
  <si>
    <t>CABLE,CU,2.5MM2,7/0.67MM,PVC,WHITE-BLUE</t>
  </si>
  <si>
    <t>CABLE,CU,2.5MM2,7/0.67MM,PVC/PVC,BLACK</t>
  </si>
  <si>
    <t>CABLE,CU,2.5MM2,7/0.67MM,PVC/PVC,RED</t>
  </si>
  <si>
    <t>CABLE,CU,20 CORE + EARTH 2.5MM2,CU SCRN,</t>
  </si>
  <si>
    <t>CABLE,CU,20 CORE+E,1.5MM2,CU SCRN,1000M</t>
  </si>
  <si>
    <t>CABLE,CU,20 CORE+E,1.5MM2,CU SCRN,500M</t>
  </si>
  <si>
    <t>CABLE,CU,20 CORE+E,2.5MM2,GREN-YELL-ORNG</t>
  </si>
  <si>
    <t>CABLE,CU,240MM2,XLPE,BLACK,.6/1KV</t>
  </si>
  <si>
    <t>CABLE,CU,240MM2,XLPE,GREEN/YELLOW,.6/1KV</t>
  </si>
  <si>
    <t>CABLE,CU,25MM2,19/1.35MM,PVC,BLACK</t>
  </si>
  <si>
    <t>CABLE,CU,25MM2,19/1.35MM,PVC,RED</t>
  </si>
  <si>
    <t>CABLE,CU,25MM2,19/1.35MM,PVC/PVC,BLACK</t>
  </si>
  <si>
    <t>CABLE,CU,25MM2,XLPE,BLACK,.6/1KV</t>
  </si>
  <si>
    <t>CABLE,CU,3 CORE,1.0MM2,32/0.2MM</t>
  </si>
  <si>
    <t>CABLE,CU,3 CORE,185MM2,XLPE,11KV</t>
  </si>
  <si>
    <t>CABLE,CU,3 CORE,240MM2, XLPE,11KV</t>
  </si>
  <si>
    <t>CABLE,CU,3 CORE+E,6MM2,RED-WHITE-BLUE</t>
  </si>
  <si>
    <t>CABLE,CU,300MM2, XLPE,38/66KV,1 CORE</t>
  </si>
  <si>
    <t>CABLE,CU,300MM2,XLPE,BLACK,6/1KV</t>
  </si>
  <si>
    <t>CABLE,CU,3-1/2 CORE,185MM2,XLPE,6./1KV</t>
  </si>
  <si>
    <t>CABLE,CU,3-1/2 CORE,240MM2,XLPE,6./1KV</t>
  </si>
  <si>
    <t>CABLE,CU,35MM2,19/1.53MM,PVC,BLACK</t>
  </si>
  <si>
    <t>CABLE,CU,4MM2,7/0.85MM,PVC,GREEN-YELLOW</t>
  </si>
  <si>
    <t>CABLE,CU,500MM2,61/3.20MM,PVC,BLACK</t>
  </si>
  <si>
    <t>CABLE,CU,50MM2,XLPE,BLACK,.6/1KV</t>
  </si>
  <si>
    <t>CABLE,CU,6 CORE,2.5MM2,PVC,BLACK</t>
  </si>
  <si>
    <t>CABLE,CU,6MM2,7/0.50MM,PVC/PVC,RED</t>
  </si>
  <si>
    <t>CABLE,CU,6MM2,7/1.04,GREEN/YELLOW 500M</t>
  </si>
  <si>
    <t>CABLE,CU,6MM2,7/1.04MM,GREEN-YELLOW 100m</t>
  </si>
  <si>
    <t>CABLE,CU,6MM2,7/1.04MM,PVC,BLACK</t>
  </si>
  <si>
    <t>CABLE,CU,6MM2,7/1.04MM,PVC,GREEN-YELLOW</t>
  </si>
  <si>
    <t>CABLE,CU,6MM2,7/1.04MM,PVC,RED</t>
  </si>
  <si>
    <t>CABLE,CU,6MM2,7/1.04MM,PVC/PVC,WHITE</t>
  </si>
  <si>
    <t>CABLE,CU,7/11/0.122MM,TWISTED,BARE</t>
  </si>
  <si>
    <t>CABLE,CU,70MM2,19/2.14MM,PVC,BLACK</t>
  </si>
  <si>
    <t>CABLE,CU,70MM2,19/2.14MM,PVC,GREEN</t>
  </si>
  <si>
    <t>CABLE,CU,70MM2,FLEXIBLE,CPE,BLACK</t>
  </si>
  <si>
    <t>CABLE,CU,70MM2,POLY/PVC,11 KV</t>
  </si>
  <si>
    <t>CABLE,CU,70MM2,XLPE,BLACK,0.6/1KV</t>
  </si>
  <si>
    <t>CABLE,CU,95MM2, 37/1.78MM,PVC,BLACK</t>
  </si>
  <si>
    <t>CABLE,CU,95MM2,XLPE,BLACK,.6/1KV</t>
  </si>
  <si>
    <t>CABLE,CU,BARE, 95MM2,(19/0.101 INCH)</t>
  </si>
  <si>
    <t>CABLE,CU,CAS,1 CORE,0.75IN2,66 KV</t>
  </si>
  <si>
    <t>CABLE,CU,CAS,1 CORE,0.9IN2,66 KV</t>
  </si>
  <si>
    <t>CABLE,CU,CAS,1 CORE,1.2IN2,66 KV</t>
  </si>
  <si>
    <t>CABLE,CU,HOOK UP,2 CORE,1/0.71MM,RD/WHT</t>
  </si>
  <si>
    <t>CABLE,CU,INSTRUMENT,1 PAIR,7/0.30MM</t>
  </si>
  <si>
    <t>CABLE,CU,INSTRUMENT,12 PR TWISTED7/0.30M</t>
  </si>
  <si>
    <t>CABLE,CU,INSTRUMENT,3 PAIR,7/0.20MM</t>
  </si>
  <si>
    <t>CABLE,CU,PILOT,100PR,0.9MM DIA,AL SCREEN</t>
  </si>
  <si>
    <t>CABLE,CU,PILOT,10PR,0.9MM DIA,AL SCREEN</t>
  </si>
  <si>
    <t>CABLE,CU,PILOT,10PR,0.9MM DIA,W/SUP WIRE</t>
  </si>
  <si>
    <t>CABLE,CU,PILOT,30PR,0.9MM DIA,AL SCREEN</t>
  </si>
  <si>
    <t>CABLE,CU,PILOT,30PR,0.9MMDIA,W/SUP WIRE</t>
  </si>
  <si>
    <t>CABLE,CU,PILOT,40PR,0.9MMDIA,W/SUP WIRE</t>
  </si>
  <si>
    <t>CABLE,CU,PILOT,50PR,0.9MM DIA,AL SCREEN</t>
  </si>
  <si>
    <t>CABLE,CU,PIOLT,70PR,0.9MM DIA,AL SCREEN</t>
  </si>
  <si>
    <t>CABLE,CU,PLY,1 CORE,0.6IN2,66 KV</t>
  </si>
  <si>
    <t>CABLE,CU,PLY,1 CORE,185MM2,33KV</t>
  </si>
  <si>
    <t>CABLE,CU,PLY,1 CORE,70MM2,33KV</t>
  </si>
  <si>
    <t>CABLE,CU,PLY,3 CORE,300MM2,11KV</t>
  </si>
  <si>
    <t>CABLE,CU,PLY,4 CORE,25MM2,.6/1K</t>
  </si>
  <si>
    <t>CABLE,CU,PLY,4 CORE,70MM2,.6/1KV</t>
  </si>
  <si>
    <t>CABLE,CU,RADIO,7/0.25MM,2C,AL SCREEN</t>
  </si>
  <si>
    <t>CABLE,CU,TELEPHONE,2PR,0.5MM DIA,INDOOR</t>
  </si>
  <si>
    <t>CABLE,ENGINE,STOP,FE-FF-GT</t>
  </si>
  <si>
    <t>CABLE,FLEXIBLE,CU,WELDING(0.2)CPE,OLEX</t>
  </si>
  <si>
    <t>CABLE,INSTRUMENT,2 PAIR TWISTED,7/0.5MM</t>
  </si>
  <si>
    <t>CABLE,OPT. FIBRE G/WIRE (OPGW)</t>
  </si>
  <si>
    <t>CABLE,PHONE,3PR,0.5MM DIA,INDOOR,W/DRAIN</t>
  </si>
  <si>
    <t>CABLE,SPEEDO DRIVE,ASSY,FG-GH</t>
  </si>
  <si>
    <t>CAISSON,FOOTING,P/LIGHT POLE,POLY,330OD</t>
  </si>
  <si>
    <t>CAISSON,FOOTING,P/LIGHT POLE,POLY,380OD</t>
  </si>
  <si>
    <t>CAISSON,FOOTING,POLE,1050MM NBX1220MM</t>
  </si>
  <si>
    <t>CAISSON,FOOTING,POLE,1050MM NBX310MM</t>
  </si>
  <si>
    <t>CAISSON,FOOTING,POLE,1050MM NBX610MM</t>
  </si>
  <si>
    <t>CAISSON,FOOTING,POLE,1200MM NBX1220MM</t>
  </si>
  <si>
    <t>CAISSON,FOOTING,POLE,1200MM NBX310MM</t>
  </si>
  <si>
    <t>CAISSON,FOOTING,POLE,1200MM NBX610MM</t>
  </si>
  <si>
    <t>CAISSON,FOOTING,POLE,1500MM NBX1220 MM</t>
  </si>
  <si>
    <t>CAISSON,FOOTING,POLE,1500MM NBX310 MM</t>
  </si>
  <si>
    <t>CAISSON,FOOTING,POLE,1650MM NBX1220MM</t>
  </si>
  <si>
    <t>CAISSON,FOOTING,POLE,750MM NBX1220MM</t>
  </si>
  <si>
    <t>CAISSON,FOOTING,POLE,750MM NBX310MM</t>
  </si>
  <si>
    <t>CAISSON,FOOTING,POLE,750MM NBX610MM</t>
  </si>
  <si>
    <t>CAISSON,FOOTING,POLE,900MM NBX 610MM</t>
  </si>
  <si>
    <t>CAISSON,FOOTING,POLE,900MM NBX1220MM</t>
  </si>
  <si>
    <t>CAISSON,FOOTING,POLE,900MM NBX310MM</t>
  </si>
  <si>
    <t>CAISSON,FOOTING,POLE,BLACK POLYETHYLENE</t>
  </si>
  <si>
    <t>CAISSON,FOOTING,T/F PIER,CLASS 'B'</t>
  </si>
  <si>
    <t>CAISSON,FOOTING,T/F PIER,CLASS'A'</t>
  </si>
  <si>
    <t>CAISSON,S/R PLASTIC FOOTING,1050 X 6000</t>
  </si>
  <si>
    <t>CAISSON,S/R PLASTIC FOOTING,1200 X 6000</t>
  </si>
  <si>
    <t>CAISSON,S/R PLASTIC FOOTING,1350 X 6000</t>
  </si>
  <si>
    <t>CAISSON,S/R PLASTIC FOOTING,1500 X 6000</t>
  </si>
  <si>
    <t>CAISSON,S/R PLASTIC FOOTING,1650 X 6000</t>
  </si>
  <si>
    <t>CAISSON,S/R PLASTIC FOOTING,750 X 6000</t>
  </si>
  <si>
    <t>CAISSON,S/R PLASTIC FOOTING,900 X 6000</t>
  </si>
  <si>
    <t>CAISSON,SERVICE PILLAR,230X1000MM</t>
  </si>
  <si>
    <t>CAM,CONTROL,'REYROLLE'66KV OSM10 OCB</t>
  </si>
  <si>
    <t>CAM,CONTROL,'W/EMAIL'11KV J18 OIL C/B</t>
  </si>
  <si>
    <t>CAM,CRANK,'AGE'11KV FKC 400A OIL SWITCH</t>
  </si>
  <si>
    <t>CAM,'HDB'33/66/132KV ISOL,INTERLOCK,ALUM</t>
  </si>
  <si>
    <t>CAMSHAFT,'B&amp;S'415V C7 AIR C/B</t>
  </si>
  <si>
    <t>CANISTER,POLYETHYLENE,FOR LIQUID FUSES</t>
  </si>
  <si>
    <t>CAP &amp; HANDLE PLASTIC,'HAZEMEYER'11KV ACB</t>
  </si>
  <si>
    <t>CAP &amp; S TEM,INSULATOR,'ESAA'LT 1200A #6</t>
  </si>
  <si>
    <t>CAP &amp; STEM,INSULATOR,33KV</t>
  </si>
  <si>
    <t>CAP &amp; STEM,INSULATOR,7KV</t>
  </si>
  <si>
    <t>CAP &amp; STEM,INSULATOR,'ESAA'11KV</t>
  </si>
  <si>
    <t>CAP &amp; STEM,INSULATOR,'ESAA'33KV</t>
  </si>
  <si>
    <t>CAP &amp; STEM,INSULATOR,'ESAA'LT 1000A</t>
  </si>
  <si>
    <t>CAP &amp; STEM,INSULATOR,'ESAA'LT 100A</t>
  </si>
  <si>
    <t>CAP &amp; STEM,INSULATOR,LT 300A</t>
  </si>
  <si>
    <t>CAP &amp; STEM,INSULATOR,LT 750A</t>
  </si>
  <si>
    <t>CAP &amp; TAIL, GUN METAL (small)</t>
  </si>
  <si>
    <t>CAP 1/2",37DEG FLARE</t>
  </si>
  <si>
    <t>CAP 1/4",37DEG FLARE</t>
  </si>
  <si>
    <t>CAP 3/4",37DEG FLARE</t>
  </si>
  <si>
    <t>CAP 3/8", 37DEG FLARE</t>
  </si>
  <si>
    <t>CAP 5/16", 37DEG FLARE</t>
  </si>
  <si>
    <t>CAP 5/8",37DEG FLARE</t>
  </si>
  <si>
    <t>CAP BANK CONTROLLER 1010-RL-BI-DW0-240</t>
  </si>
  <si>
    <t>CAP BANK CONTROLLER IC-10-BP</t>
  </si>
  <si>
    <t>CAP BANK CONTROLLER IV-BP-M02-002</t>
  </si>
  <si>
    <t>CAP BANK CURRENT SENSOR, FOR VAR CONTROL</t>
  </si>
  <si>
    <t>CAP BANK PKG,1000KVAR 11KV POLE,PS25 SW</t>
  </si>
  <si>
    <t>CAP BANK PKG,300KVAR 11KV POLE,PS25 SW</t>
  </si>
  <si>
    <t>CAP BANK PKG,500KVAR 11KV POLE,PS25 SW</t>
  </si>
  <si>
    <t>CAP BANK TRANSF,11/.240KV,0.2KVA,1PH</t>
  </si>
  <si>
    <t>CAP BANK TRANSF,11/.240KV,0.5KVA,1PH</t>
  </si>
  <si>
    <t>CAP BANK,1000KVAR 11KV POLE (for IC-50)</t>
  </si>
  <si>
    <t>CAP BIRDPROOF</t>
  </si>
  <si>
    <t>CAP CLAMP,1 COND 37/2.52 &amp; 37/.103,BRASS</t>
  </si>
  <si>
    <t>CAP CLAMP,1 COND 61/2.52 &amp; 61/.103,BRASS</t>
  </si>
  <si>
    <t>CAP CLAMP,1 COND UP TO 19MM DIA,BRASS</t>
  </si>
  <si>
    <t>CAP CLAMP,2 COND,AL,RANGE K,AAC,BP=60MM</t>
  </si>
  <si>
    <t>CAP PRESSURE (RADIATOR),7PSI</t>
  </si>
  <si>
    <t>CAP&amp;STEM,INSULATOR,TYREE 33/.04 KV,T/F</t>
  </si>
  <si>
    <t>CAP, VALVE,'R-ROLLE'132KV OS10-13H/I OCB</t>
  </si>
  <si>
    <t>CAP,'BTH'66KV 800/1200A 0W407 OCBBUSH</t>
  </si>
  <si>
    <t>CAP,'BTH'66KV O-W407 OCB BUSHING</t>
  </si>
  <si>
    <t>CAP,BUSBAR,'STAT' VL &amp; OD 11KV SW/GEAR</t>
  </si>
  <si>
    <t>CAP,END,'REYROLLE'66KV OSM10 OCB</t>
  </si>
  <si>
    <t>CAP,FENCE POST,GALV,PUSH ON,40 MM</t>
  </si>
  <si>
    <t>CAP,FILLER,MASTER CYLINDER, TRAILER</t>
  </si>
  <si>
    <t>CAP,HEADER TANK,MAN,41.480</t>
  </si>
  <si>
    <t>CAP,INSULATED,200A 11KV LOADBREAK CONN</t>
  </si>
  <si>
    <t>CAP,INSULATED,W/EARTH LEAD,630A,11KV LOA</t>
  </si>
  <si>
    <t>CAP,INSULATING,DBREAK,11kV,400A,P/BOARD</t>
  </si>
  <si>
    <t>CAP,PICKET,STAR,ROUND</t>
  </si>
  <si>
    <t>CAP,PIPE,GALV,INTERNAL,BSP, 50 MM</t>
  </si>
  <si>
    <t>CAP,PIPE,MALLEABLE IRON,GALVANIZED,INTER</t>
  </si>
  <si>
    <t>CAP,PIPE,UPVC,PUSH ON, 50 MM,PRESSURE</t>
  </si>
  <si>
    <t>CAP,PIPE,UPVC,PUSH ON,100 MM</t>
  </si>
  <si>
    <t>CAP,PIPE,UPVC,PUSH ON,100 MM,PRESSURE</t>
  </si>
  <si>
    <t>CAP,PIPE,UPVC,PUSH ON,125MM</t>
  </si>
  <si>
    <t>CAP,PIPE/CONDUIT,UPVC,PUSH ON,80MM</t>
  </si>
  <si>
    <t>CAP,PLASTIC,NO.18 MK2 BOX,SCREW ON</t>
  </si>
  <si>
    <t>CAP,RESERVOIR,STEERLING,OIL,FG-FM-GH</t>
  </si>
  <si>
    <t>CAP,STEER,OIL,RESERVOIR,FD-GD</t>
  </si>
  <si>
    <t>CAP,STUD CONNECTR,GREY 110MM OD X 450MM</t>
  </si>
  <si>
    <t>CAP,VENTING,NO.17 O/U BOX,15MM NB PIPE</t>
  </si>
  <si>
    <t>CAP,VENTING,NO.18 O/U BOX,32MM NB PIPE</t>
  </si>
  <si>
    <t>CAPACITOR ASSY,333KVAR,7KV,STANDARD MTG</t>
  </si>
  <si>
    <t>CAPACITOR BANK POLE TOP OLD TYPE</t>
  </si>
  <si>
    <t>CAPACITOR BANK,66KV,30MVAR,ABB</t>
  </si>
  <si>
    <t>CAPACITOR BANK,9MVAR,(3+3+3), ABB</t>
  </si>
  <si>
    <t>CAPACITOR CAN, 66KV  633KVAR BANK</t>
  </si>
  <si>
    <t>CAPACITOR CAN,11kV,250KVAR,E895,CHF101</t>
  </si>
  <si>
    <t>CAPACITOR CAN,33KV,530KVAR BANK</t>
  </si>
  <si>
    <t>CAPACITOR, SPRECHER&amp;SCHUM TYPE CRD 3-250</t>
  </si>
  <si>
    <t>CAPACITOR,11KV,DUCON OPT6832</t>
  </si>
  <si>
    <t>CAPACITOR,120MVAR 300KV FOR CAP BANK</t>
  </si>
  <si>
    <t>CAPACITOR,300KVAR,'ASEA'66KV,SHUNT BANK</t>
  </si>
  <si>
    <t>CAPACITOR,66KV 3 PH 30MVAR OUTDOOR BANK</t>
  </si>
  <si>
    <t>CAPACITOR,66KV,526.3 KVAR BANK PT NOARLU</t>
  </si>
  <si>
    <t>CAPACITOR,PAPER-PLASTIC,10UF,440VAC</t>
  </si>
  <si>
    <t>CAPACITOR,PAPER-PLASTIC,20UF,440V AC</t>
  </si>
  <si>
    <t>CAPSULE,CHEMICAL,ANCHOR,M24</t>
  </si>
  <si>
    <t>CARRIER,'STATTER &amp; MI'11KV VL</t>
  </si>
  <si>
    <t>CARRIER,'STATTER &amp; MI'11KV VL SW/GEAR</t>
  </si>
  <si>
    <t>CASE EARTH STRAP</t>
  </si>
  <si>
    <t>CASE,TRANSFORMER,11KV,1 PH PADMOUNT</t>
  </si>
  <si>
    <t>CASTING,CARRIER,'STAT &amp; MI'11KV SW/GEAR</t>
  </si>
  <si>
    <t>CASTING,CARRIER,STATTER &amp; MI 11KV SW</t>
  </si>
  <si>
    <t>CASTING,INSUL,BBC/NEBB 11K RMU TOBE ONLY</t>
  </si>
  <si>
    <t>CASTING,INSUL,BBC/NEBB 11KV RING MN UNIT</t>
  </si>
  <si>
    <t>CASTING,INSUL,BBC/NEBB11KVRMU TO BE ONLY</t>
  </si>
  <si>
    <t>CASTING,INSULATOR,GEC 11KV RING MAIN UNT</t>
  </si>
  <si>
    <t>CASTING,LOWER INSUL,SWITCH,'BBC/NEB TOBE</t>
  </si>
  <si>
    <t>CASTING,LOWER INSULATION,SWITCH,'BBC/NEB</t>
  </si>
  <si>
    <t>CASTING,SOLENOID,'AEI'33KV LG1CS/44 OCB</t>
  </si>
  <si>
    <t>CASTING,'STATTER &amp; MI'11KV SWITCHGEAR</t>
  </si>
  <si>
    <t>CASTING,THROUGH BUSH,GEC 11KV RING MAIN</t>
  </si>
  <si>
    <t>CB ASEA HLC. INCOMPLETE SPARE PARTS</t>
  </si>
  <si>
    <t>CDD,ESCAPE MASTER,15M</t>
  </si>
  <si>
    <t>CDD,ESCAPE MASTER,25M</t>
  </si>
  <si>
    <t>CEMENT,NORMAL PORTLAND, GP, 20KG BAG</t>
  </si>
  <si>
    <t>CEMENT,SPEEDSET CONCRETE,20KG PAPER SACK</t>
  </si>
  <si>
    <t>CHAIN ASSEMBLY,GRAB,STOBIE POLE LIFTING,</t>
  </si>
  <si>
    <t>CHAIN LUBE,SHAMROCK #7141,205LTR</t>
  </si>
  <si>
    <t>CHAIN,ROLLER,2591MM,204 LINKS</t>
  </si>
  <si>
    <t>CHAIN-10 EXTENSION LINK-FOR DEADEND KITS</t>
  </si>
  <si>
    <t>CHAMBER,'EMAIL'11KV TYPE'A'OIL C/B</t>
  </si>
  <si>
    <t>CHAMBER,EXPLOSION,ASEA HLE72 66KV OCB</t>
  </si>
  <si>
    <t>CHAMBER,EXPLOSION,'BTH'#0-W407 66KV OCB</t>
  </si>
  <si>
    <t>CHAMBER,INSULATING,'DELLE'66KV OCB</t>
  </si>
  <si>
    <t>CHAMBER,'STATTER &amp; MI'11KV OD SW/GEAR</t>
  </si>
  <si>
    <t>CHAMBER,TERMINAL,'GEC'11KV RING MAIN UNT</t>
  </si>
  <si>
    <t>CHANNEL 31D, AERIAL JOINT CLOSURE,PILOT</t>
  </si>
  <si>
    <t>CHANNEL,INSULATION,'EE'11KV OLX OCB</t>
  </si>
  <si>
    <t>CHANNEL,MOUNTING,PHOENIX NS32,2 M LG</t>
  </si>
  <si>
    <t>CHARGER BATTERY TRI 2500 SMR/240/110</t>
  </si>
  <si>
    <t>CHOCK, RUBBER, DUAL, TETHERED 900MM ROPE</t>
  </si>
  <si>
    <t>CHUTE,CABLE,'F&amp;G'GA24 &amp;'M/G'RM6 SW CUB</t>
  </si>
  <si>
    <t>CHUX 00587 HANDTOWELS(WHITE CLOTHS)</t>
  </si>
  <si>
    <t>CIG LIGHTER ASSY</t>
  </si>
  <si>
    <t>CIRCIUT BREAKER CROMPTON GRIEVES 33 KV</t>
  </si>
  <si>
    <t>CIRCUIT BOARD,PRINTED(small)FERRANTI</t>
  </si>
  <si>
    <t>CIRCUIT BOARD,PRINTED,REINHAUSEN TRANS</t>
  </si>
  <si>
    <t>CIRCUIT BREAKE REINHAUSEN CUBICLE HEATER</t>
  </si>
  <si>
    <t>CIRCUIT BREAKER 48VDC AUX C60/120</t>
  </si>
  <si>
    <t>CIRCUIT BREAKER 48VDC C60N 25A</t>
  </si>
  <si>
    <t>CIRCUIT BREAKER 48VDC C60N 63A</t>
  </si>
  <si>
    <t>CIRCUIT BREAKER ABB TYPE EDF</t>
  </si>
  <si>
    <t>CIRCUIT BREAKER AEI 33KV TYPE LGICS/44</t>
  </si>
  <si>
    <t>CIRCUIT BREAKER AEI TYPE LG4C 66KV</t>
  </si>
  <si>
    <t>CIRCUIT BREAKER COMPLETE C&amp;FOE-5</t>
  </si>
  <si>
    <t>CIRCUIT BREAKER METROPOLITAN VICKERS</t>
  </si>
  <si>
    <t>CIRCUIT BREAKER, 33kV HAWKER SIDDELEY</t>
  </si>
  <si>
    <t>CIRCUIT BREAKER, 33KV, 2000A, DEAD TANK</t>
  </si>
  <si>
    <t>CIRCUIT BREAKER, 415V, 2000A, AB3/20</t>
  </si>
  <si>
    <t>CIRCUIT BREAKER, 415V, 4000A, AB3/40</t>
  </si>
  <si>
    <t>Circuit Breaker, 66kv, Alstom</t>
  </si>
  <si>
    <t>CIRCUIT BREAKER, 66KV,2000A, MEIDENSHA</t>
  </si>
  <si>
    <t>CIRCUIT BREAKER, EE TYPE OWG6 COMPLETE</t>
  </si>
  <si>
    <t>CIRCUIT BREAKER,1 POLE,100 AMP, 240 VOLT</t>
  </si>
  <si>
    <t>CIRCUIT BREAKER,11KV,'EE' S/N 4J1350/A</t>
  </si>
  <si>
    <t>CIRCUIT BREAKER,1P,100A,250V,35MM2 LUGS</t>
  </si>
  <si>
    <t>CIRCUIT BREAKER,1P,63A,250V,STRGHT LUGS</t>
  </si>
  <si>
    <t>CIRCUIT BREAKER,1P,65A,250V,45DEG LUGS</t>
  </si>
  <si>
    <t>CIRCUIT BREAKER,3 P,16A</t>
  </si>
  <si>
    <t>CIRCUIT BREAKER,3 P,3.6A,CF3-G2G3G2-3.6</t>
  </si>
  <si>
    <t>CIRCUIT BREAKER,3 P,3.6A,HEINEMANN CF3</t>
  </si>
  <si>
    <t>CIRCUIT BREAKER,3 P,8A,HEINEMANN CF3</t>
  </si>
  <si>
    <t>CIRCUIT BREAKER,3 POLE,5A,HEINEMANN CF3</t>
  </si>
  <si>
    <t>CIRCUIT BREAKER,3 POLE,8A,HEINEMANN CF3</t>
  </si>
  <si>
    <t>CIRCUIT BREAKER,33KV,1250A,DEAD TANK</t>
  </si>
  <si>
    <t>CIRCUIT BREAKER,33KV,1250A,POLES &amp; CONTR</t>
  </si>
  <si>
    <t>CIRCUIT BREAKER,3P,0.8A,HEINEMANN CF3</t>
  </si>
  <si>
    <t>CIRCUIT BREAKER,3P,1.5A,HEINEMANN CF3</t>
  </si>
  <si>
    <t>CIRCUIT BREAKER,3P,11KV,EE OLX OIL TYPE</t>
  </si>
  <si>
    <t>CIRCUIT BREAKER,3P,11KV,EMAIL J18 OIL</t>
  </si>
  <si>
    <t>CIRCUIT BREAKER,3P,11KV,SOUTH WALES D4X4</t>
  </si>
  <si>
    <t>CIRCUIT BREAKER,3P,11KV,W/HOUSE J18 OIL</t>
  </si>
  <si>
    <t>CIRCUIT BREAKER,3P,11KV,Y/SHIRE 1V1F/13K</t>
  </si>
  <si>
    <t>CIRCUIT BREAKER,3P,16A</t>
  </si>
  <si>
    <t>CIRCUIT BREAKER,3P,2.5A,HEINEMANN CF3</t>
  </si>
  <si>
    <t>CIRCUIT BREAKER,3P,2000A,660V,1000KVA TF</t>
  </si>
  <si>
    <t>CIRCUIT BREAKER,3P,3.6A,415V,2 MICRO SW</t>
  </si>
  <si>
    <t>CIRCUIT BREAKER,3P,3.6A,440V,MICRO SW</t>
  </si>
  <si>
    <t>CIRCUIT BREAKER,3P,3.6A,HEINEMANN CF3</t>
  </si>
  <si>
    <t>CIRCUIT BREAKER,3P,3.6A,HEINEMANN CF3D</t>
  </si>
  <si>
    <t>CIRCUIT BREAKER,3P,8A,HEINEMANN CF3</t>
  </si>
  <si>
    <t>CIRCUIT BREAKER,66kV 3150A,LIVE TANK,</t>
  </si>
  <si>
    <t>CIRCUIT BREAKER,66KV,1600 AMP</t>
  </si>
  <si>
    <t>CIRCUIT BREAKER,AUTO RESET,12V,50A</t>
  </si>
  <si>
    <t>CIRCUIT BREAKER,HEATER</t>
  </si>
  <si>
    <t>CIRCUIT BREAKER,LIGHT,MECHANICAL TYPE</t>
  </si>
  <si>
    <t>CIRCUIT BREAKER,MANUAL RESET,15A</t>
  </si>
  <si>
    <t>CIRCUIT BREAKER,MANUAL RESET,6A</t>
  </si>
  <si>
    <t>CIRCUIT BREAKER,MANUAL RESET,8A</t>
  </si>
  <si>
    <t>CIRCUIT BREAKER,MIMIC PANEL,XIRIA,11KV</t>
  </si>
  <si>
    <t>CIRCUIT BREAKER,OIL,11KV,YORKSHIRE FMSK</t>
  </si>
  <si>
    <t>CIRCUIT BREAKER,OIL,400A,11KV,EE C15</t>
  </si>
  <si>
    <t>CIRCUIT BREAKER,PHASE TANK BTH 66KV</t>
  </si>
  <si>
    <t>CIRCUIT BREAKER,TYPE UAP 33KV</t>
  </si>
  <si>
    <t>CIRCUIT BREAKER,WESTINGHOUSE TYPE 345GC</t>
  </si>
  <si>
    <t>CIRCUIT CARD H/WAY WATCH DOG APL10/109/1</t>
  </si>
  <si>
    <t>CIRCUIT CARD MOTHER BRD JMPR APCL/10/209</t>
  </si>
  <si>
    <t>CIRCUIT CARD,'MCGRAW EDISON'KF,FOR 3 PHA</t>
  </si>
  <si>
    <t>CIRCUIT CARD,'MCGRAW EDISON'KFE,FOR 3 PH</t>
  </si>
  <si>
    <t>CIRCUIT CARD,RELAY,'NULEC'11KV INDOOR CB</t>
  </si>
  <si>
    <t>CIRUIT BREAKER,11KV,AEI BVRP4 OIL TYPE</t>
  </si>
  <si>
    <t>CLAMCLEAT VERTICAL</t>
  </si>
  <si>
    <t>CLAMP 'BAND-IT' JR I.D. 3/4" WIDTH 1/4"</t>
  </si>
  <si>
    <t>CLAMP 'BAND-IT' JR I.D.1 3/8" WIDTH 1/4"</t>
  </si>
  <si>
    <t>CLAMP 'BAND-IT' JR I.D.2 3/4" WIDTH 1/4"</t>
  </si>
  <si>
    <t>CLAMP 'BAND-IT' JR I.D.2" WIDTH 1/4"</t>
  </si>
  <si>
    <t>CLAMP PIPE BRACING</t>
  </si>
  <si>
    <t>CLAMP SUPPORT,TRUNNION CLAMP, DC1844</t>
  </si>
  <si>
    <t>CLAMP, DEAD END, HELICAL, NYLON, 2X25ABC</t>
  </si>
  <si>
    <t>CLAMP, HELICAL GRIP, LINE,  ACCC, LISBON</t>
  </si>
  <si>
    <t>CLAMP, SUSPENSION, 11KV ABC, 35MM2, AL</t>
  </si>
  <si>
    <t>CLAMP, SUSPENSION, 11KV ABC, 95/120MM2</t>
  </si>
  <si>
    <t>CLAMP, SUSPENSION, ACCC, HELICAL, LISBON</t>
  </si>
  <si>
    <t>CLAMP,140MM ID,TUBE POLE,P/LIGHT BRACKET</t>
  </si>
  <si>
    <t>CLAMP,165MM ID,TUBE POLE,P/LIGHT BRACKET</t>
  </si>
  <si>
    <t>CLAMP,190MM ID,TUBE POLE,P/L BRACKET</t>
  </si>
  <si>
    <t>CLAMP,ABC,35MM2,FOR DC1758</t>
  </si>
  <si>
    <t>CLAMP,ABC,95MM2,FOR DC1758</t>
  </si>
  <si>
    <t>CLAMP,ANGLE,12-18MM CU 19/.101-37/.93</t>
  </si>
  <si>
    <t>CLAMP,ANGLE,AL,0-16MM,7/2.75AAC &amp; ACSR</t>
  </si>
  <si>
    <t>CLAMP,ANGLE,AL,16-25MM DIA,AAC &amp; ACSR.</t>
  </si>
  <si>
    <t>CLAMP,BLOCK,ASSEMBLY,ABC DISCONNECTS</t>
  </si>
  <si>
    <t>CLAMP,BUSBAR,GUNMETAL,1-1/2 INCH</t>
  </si>
  <si>
    <t>CLAMP,BUSBAR,GUNMETAL,1-1/4 IN HOLE</t>
  </si>
  <si>
    <t>CLAMP,BUSBAR,GUNMETAL,2-1/2 INCH</t>
  </si>
  <si>
    <t>CLAMP,BUSBAR,GUNMETAL,3/4 HOLE</t>
  </si>
  <si>
    <t>CLAMP,BUSBAR,GUNMETAL,33 KV</t>
  </si>
  <si>
    <t>CLAMP,BUSBAR,GUNMETAL,38 MM,BS1400-G1-C</t>
  </si>
  <si>
    <t>CLAMP,BUSBAR,GUNMETAL,40 MM,MACHINED</t>
  </si>
  <si>
    <t>CLAMP,BUSBAR,'W/HOUSE'#J18 1600A OCB</t>
  </si>
  <si>
    <t>CLAMP,BUSHING,'STATTER &amp; MI'11KV SW/GEAR</t>
  </si>
  <si>
    <t>CLAMP,C/T,'MV'33KV HGIC/44 OCB</t>
  </si>
  <si>
    <t>CLAMP,CONDUCTOR,25-38MM DIA,SG IRON,ADJ</t>
  </si>
  <si>
    <t>CLAMP,CONDUCTOR,300-630MM2,XLPE,LOOP</t>
  </si>
  <si>
    <t>CLAMP,CONDUCTOR,300MM2,11KV,GA24 VAULT</t>
  </si>
  <si>
    <t>CLAMP,CONDUCTOR,35 &amp; 95 MM SQ XLPE</t>
  </si>
  <si>
    <t>CLAMP,CONDUCTOR,35MM2,11KV,GA24 VAULT</t>
  </si>
  <si>
    <t>CLAMP,CONDUCTOR,38-51MM DIA,2 BOLT,ADJ</t>
  </si>
  <si>
    <t>CLAMP,CONDUCTOR,57-70MM DIA,SG IRON,ADJ</t>
  </si>
  <si>
    <t>CLAMP,CONDUCTOR,63OMM2,11KV,GA24 VAULT</t>
  </si>
  <si>
    <t>CLAMP,CONDUCTOR,82-90MM DIAM,SPLIT</t>
  </si>
  <si>
    <t>CLAMP,CONDUCTOR,95MM2,11KV, GA24 VAULT</t>
  </si>
  <si>
    <t>CLAMP,CONDUCTOR,TWIN,37/3.25MM,83MM SPC</t>
  </si>
  <si>
    <t>CLAMP,CONDUCTOR,TWIN,61/3.25MM (37/.168"</t>
  </si>
  <si>
    <t>CLAMP,CONTACT,GE 33KV FKO36 OCB</t>
  </si>
  <si>
    <t>CLAMP,CROSSBAR,'FP'33KV  UAP OCB</t>
  </si>
  <si>
    <t>CLAMP,DEAD END,HELICAL,35MM2 HV ABC</t>
  </si>
  <si>
    <t>CLAMP,DEAD END,HELICAL,95/120MM2 LV ABC</t>
  </si>
  <si>
    <t>CLAMP,DEAD END,HELICAL,AL,27/.1-37/.093"</t>
  </si>
  <si>
    <t>CLAMP,DEAD END,HELICAL,ALU,37/2.5 MM</t>
  </si>
  <si>
    <t>CLAMP,DEAD END,HELICAL,ALU,7/2.75 MM</t>
  </si>
  <si>
    <t>CLAMP,DEAD END,HELICAL,ALU,7/3.75 MM</t>
  </si>
  <si>
    <t>CLAMP,DEAD END,HELICAL,ALU,7/4.75 MM</t>
  </si>
  <si>
    <t>CLAMP,DEAD END,HELICAL,'ALUMOWELD',19/3.</t>
  </si>
  <si>
    <t>CLAMP,DEAD END,HELICAL,ALUMOWELD,3/2.75</t>
  </si>
  <si>
    <t>CLAMP,DEAD END,HELICAL,ALUMOWELD,7/.1019</t>
  </si>
  <si>
    <t>CLAMP,DEAD END,HELICAL,COPPER,19/.101"</t>
  </si>
  <si>
    <t>CLAMP,DEAD END,HELICAL,COPPER,37/.083"</t>
  </si>
  <si>
    <t>CLAMP,DEAD END,HELICAL,COPPER,37/.093"</t>
  </si>
  <si>
    <t>CLAMP,DEAD END,HELICAL,COPPER,7/.064"</t>
  </si>
  <si>
    <t>CLAMP,DEAD END,HELICAL,COPPER,7/.080"</t>
  </si>
  <si>
    <t>CLAMP,DEAD END,HELICAL,COPPER,7/.104"</t>
  </si>
  <si>
    <t>CLAMP,DEAD END,HELICAL,COPPER,7/.136"</t>
  </si>
  <si>
    <t>CLAMP,DEAD END,HELICAL,GALV,19/1.60MM</t>
  </si>
  <si>
    <t>CLAMP,DEAD END,HELICAL,GALV,19/2.00</t>
  </si>
  <si>
    <t>CLAMP,DEAD END,HELICAL,GALV,3/2.75MM</t>
  </si>
  <si>
    <t>CLAMP,DEAD END,HELICAL,GALV,7/1.60MM</t>
  </si>
  <si>
    <t>CLAMP,DEAD END,HELICAL,GALV,ABC CATENRY</t>
  </si>
  <si>
    <t>CLAMP,DEAD END,HELICAL,NYLON,4X25ABC</t>
  </si>
  <si>
    <t>CLAMP,DEAD END,HELICAL,NYLON,7/2.7MM</t>
  </si>
  <si>
    <t>CLAMP,DEAD END,HELICAL,STEEL,GALV,19/.10</t>
  </si>
  <si>
    <t>CLAMP,DOUBLE SUSPENSION,HELICAL GRIP,17.</t>
  </si>
  <si>
    <t>CLAMP,DOUBLE SUSPENSION,HELICAL GRIP,22.</t>
  </si>
  <si>
    <t>CLAMP,DOUBLE SUSPENSION,HELICAL GRIP,31.</t>
  </si>
  <si>
    <t>CLAMP,EARTH BOND,AL BOLTED TAIL19-37COND</t>
  </si>
  <si>
    <t>CLAMP,EARTH BOND,AL,BOLTED TAIL6-19 COND</t>
  </si>
  <si>
    <t>CLAMP,EARTH ROD CONNECT, CU 50-120MM2</t>
  </si>
  <si>
    <t>CLAMP,EARTH ROD CONNECT,CU 16-35MM2</t>
  </si>
  <si>
    <t>CLAMP,EARTH ROD,13-15MM DIA TO 16-120MM2</t>
  </si>
  <si>
    <t>CLAMP,EARTH,YORKSHIRE 11KV 350MVA OCB</t>
  </si>
  <si>
    <t>CLAMP,EARTHING,LV FUSE CONTACT</t>
  </si>
  <si>
    <t>CLAMP,HELICAL GRIP,17.10-17.59MM DIAM,BL</t>
  </si>
  <si>
    <t>CLAMP,HELICAL GRIP,22.70-23.09MM DIA,ORA</t>
  </si>
  <si>
    <t>CLAMP,HELICAL GRIP,26.97-27.00MM DIA,RED</t>
  </si>
  <si>
    <t>CLAMP,HELICAL GRIP,31.78-31.50MM,PURPLE</t>
  </si>
  <si>
    <t>CLAMP,HOSE,2 TO 2-3/4 INCH SIZE,WORM DRI</t>
  </si>
  <si>
    <t>CLAMP,INSUL PIERCING,ABC</t>
  </si>
  <si>
    <t>CLAMP,INSUL PIERCING,ABC,25-95MM2,6-35MM</t>
  </si>
  <si>
    <t>CLAMP,INSUL PIERCING,ABC,CONNECTOR (IPC)</t>
  </si>
  <si>
    <t>CLAMP,INSUL PIERCING,BARE CONDUCTOR</t>
  </si>
  <si>
    <t>CLAMP,INSUL,PIERCING CONNECTOR</t>
  </si>
  <si>
    <t>CLAMP,INSUL,STATTER &amp; MI 11KV OD SW/GEAR</t>
  </si>
  <si>
    <t>CLAMP,INSULATED,MACHINED,ALUMINIUM</t>
  </si>
  <si>
    <t>CLAMP,INSULATION,PIERCING,ALUM</t>
  </si>
  <si>
    <t>CLAMP,INSULATION,PIERCING,COPPER,</t>
  </si>
  <si>
    <t>CLAMP,INSULATOR,'AEI'33KV LGICS/44 OCB</t>
  </si>
  <si>
    <t>CLAMP,INSULATOR,'BTH'66KV 0-W407 OCB</t>
  </si>
  <si>
    <t>CLAMP,INSULATOR,'F&amp;P'11KV 600A OCB</t>
  </si>
  <si>
    <t>CLAMP,INSULATOR,'WILSON'11/.4KV T/F</t>
  </si>
  <si>
    <t>CLAMP,JUMPER,LV,HAND OPERATED</t>
  </si>
  <si>
    <t>CLAMP,JUMPER,STICK OPERATED</t>
  </si>
  <si>
    <t>CLAMP,LOOP,LANTERN,10.5M POLE</t>
  </si>
  <si>
    <t>CLAMP,LOOP,'MCGRAW EDISON' RECLOSER BUSH</t>
  </si>
  <si>
    <t>CLAMP,'M/GERIN'RM6 11KV SEPARABLE CONN</t>
  </si>
  <si>
    <t>CLAMP,PARALLEL GROOVE, STEEL GAL 3/2.75</t>
  </si>
  <si>
    <t>CLAMP,PARALLEL GROOVE,AL,CCT IUC TAP OFF</t>
  </si>
  <si>
    <t>CLAMP,PARALLEL GROOVE,ALUMINIUM</t>
  </si>
  <si>
    <t>CLAMP,PARALLEL GROOVE,BI-METAL</t>
  </si>
  <si>
    <t>CLAMP,PARALLEL GROOVE,BI-METAL PUB/LIGHT</t>
  </si>
  <si>
    <t>CLAMP,PARALLEL GROOVE,BI-METAL,6.3-15.7</t>
  </si>
  <si>
    <t>CLAMP,PIPE,#3,50MM NB,S.G IRON</t>
  </si>
  <si>
    <t>CLAMP,PIPE,#4,50MM NB (METRIC BOLT)</t>
  </si>
  <si>
    <t>CLAMP,POLE EARTH LEAD,2 POINT TYPE</t>
  </si>
  <si>
    <t>CLAMP,POLE STEP,A=42MM X B=6MM</t>
  </si>
  <si>
    <t>CLAMP,POLE STEP,DIM A=45MM X B=10MM</t>
  </si>
  <si>
    <t>CLAMP,POLE STEP,DIM A=48MM X B=13MM</t>
  </si>
  <si>
    <t>CLAMP,POLE STEP,DIM A=50MM X B=16MM</t>
  </si>
  <si>
    <t>CLAMP,POLE STEP,DIM A=54MM X B=19MM,UC</t>
  </si>
  <si>
    <t>CLAMP,POLE STEP,DIM A=58MM X B=22MM,UC</t>
  </si>
  <si>
    <t>CLAMP,POLE STEP,DIM A=60MM X B=25MM,UC</t>
  </si>
  <si>
    <t>CLAMP,SEIZING,10MM OD COND,AL,LV PIN INS</t>
  </si>
  <si>
    <t>CLAMP,SEIZING,89-112MM NECK INSUL,IRON</t>
  </si>
  <si>
    <t>CLAMP,SEIZING,ANGLE,76MM NECK INSUL,AL</t>
  </si>
  <si>
    <t>CLAMP,SEIZING,ANGLE,76MM NECK INSUL,IRON</t>
  </si>
  <si>
    <t>CLAMP,SEIZING,FOR ZR1300,IRON LV PIN INS</t>
  </si>
  <si>
    <t>CLAMP,SEIZING,FOR ZR1320/1350,IRON</t>
  </si>
  <si>
    <t>CLAMP,SEIZING,TO 37/2.50,AL,112MM NECK</t>
  </si>
  <si>
    <t>CLAMP,SINGLE WAY 2 BOLT,CABLE 100MM</t>
  </si>
  <si>
    <t>CLAMP,SNAP ACTION,28 TO 63MM COND,EARTH</t>
  </si>
  <si>
    <t>CLAMP,SNAP ACTION,4 TO 32MM COND,EARTH</t>
  </si>
  <si>
    <t>CLAMP,STRAIN,54/7/3.50 AAC,4 BOLT PALM</t>
  </si>
  <si>
    <t>CLAMP,STRAIN,AL,19/3.5MM AAAC/1120 IUC</t>
  </si>
  <si>
    <t>CLAMP,STRAIN,BOLTED,AL,17.5 -31MM</t>
  </si>
  <si>
    <t>CLAMP,STRAIN,BOLTED,AL,8.5-16MM,12KN LD</t>
  </si>
  <si>
    <t>CLAMP,STRAIN,COMP,20MM TONGUE TAIL</t>
  </si>
  <si>
    <t>CLAMP,STRAIN,COMP,30/7/.093 IMP AAC,2 BO</t>
  </si>
  <si>
    <t>CLAMP,STRAIN,COMP,30/7/3.0</t>
  </si>
  <si>
    <t>CLAMP,STRAIN,COMP,30/7/3.25(30/7/.1261)A</t>
  </si>
  <si>
    <t>CLAMP,STRAIN,COMP,54/7/3.00(54/7/.118)AA</t>
  </si>
  <si>
    <t>CLAMP,STRAIN,COMP,TONGUE TAIL</t>
  </si>
  <si>
    <t>CLAMP,STRAIN,COMPRESSION SULPHUR</t>
  </si>
  <si>
    <t>CLAMP,STRAIN,COMPRESSION TYPE, ALUM</t>
  </si>
  <si>
    <t>CLAMP,STRAIN,EYE TYPE,ACSR 30/7/2.50</t>
  </si>
  <si>
    <t>CLAMP,STRAIN,SILICON 61/3.50 AAAC</t>
  </si>
  <si>
    <t>CLAMP,STRAIN,WEDGE,ABC,2,3,4 x 25MM-35MM</t>
  </si>
  <si>
    <t>CLAMP,STRAIN,WEDGE,ABC,2X50MM2/95MM2</t>
  </si>
  <si>
    <t>CLAMP,STRAIN,WEDGE,ABC,4X50MM2/95MM2</t>
  </si>
  <si>
    <t>CLAMP,STRAIN,WEDGE,AL,7/3.75MM</t>
  </si>
  <si>
    <t>CLAMP,STRAIN,WEDGE,AL,7/4.75MM</t>
  </si>
  <si>
    <t>CLAMP,SUPRT,HELICAL GRIP,33.75MM,SULPHUR</t>
  </si>
  <si>
    <t>CLAMP,SUSP,HELICAL GRIP,33.75MM,TWIN/DBL</t>
  </si>
  <si>
    <t>CLAMP,SUSPENSION,#3,25-30MM,37/2.50,AL</t>
  </si>
  <si>
    <t>CLAMP,SUSPENSION,#4,36-46MM,37/3.25,AL</t>
  </si>
  <si>
    <t>CLAMP,SUSPENSION,#6,46-52MM,AL,'OLIVE'</t>
  </si>
  <si>
    <t>CLAMP,SUSPENSION,BODY ONLY,FOR DC1740-44</t>
  </si>
  <si>
    <t>CLAMP,SUSPENSION,BOLTED,#1,10-15MM,IRON</t>
  </si>
  <si>
    <t>CLAMP,SUSPENSION,BOLTED,#2,15-26MM,IRON</t>
  </si>
  <si>
    <t>CLAMP,SUSPENSION,BOLTED,#2,7-25MM,7/4.75</t>
  </si>
  <si>
    <t>CLAMP,SUSPENSION,HELICAL GRIP,11.30MM,6/</t>
  </si>
  <si>
    <t>CLAMP,SUSPENSION,HELICAL GRIP,17.5MM,30/</t>
  </si>
  <si>
    <t>CLAMP,SUSPENSION,HELICAL GRIP,22.40MM,37</t>
  </si>
  <si>
    <t>CLAMP,SUSPENSION,HELICAL GRIP,22.75MM,30</t>
  </si>
  <si>
    <t>CLAMP,SUSPENSION,HELICAL GRIP,27MM,54/7/</t>
  </si>
  <si>
    <t>CLAMP,SUSPENSION,HELICAL GRIP,31.50MM,54</t>
  </si>
  <si>
    <t>CLAMP,SUSPENSION,HELICAL GRIP,31.78MM,54</t>
  </si>
  <si>
    <t>CLAMP,SUSPENSION,HELICAL GRIP,33.75MM,</t>
  </si>
  <si>
    <t>CLAMP,SUSPENSION,HELICAL,"SINGLE AGSU"</t>
  </si>
  <si>
    <t>CLAMP,T/F BUSHING SPLIT 18MM</t>
  </si>
  <si>
    <t>CLAMP,TAPPING,0-20MM COND,STICK OP,ALUM</t>
  </si>
  <si>
    <t>CLAMP,TIE ROD,HDB ISOLATOR,33/66 &amp; 132KV</t>
  </si>
  <si>
    <t>CLAMP,TRUNNION,AL,7-32MM DIA AAC/ACSR</t>
  </si>
  <si>
    <t>CLAMP,TRUNNION,ALUM,30MM,37/.093 AAC&amp;ACS</t>
  </si>
  <si>
    <t>CLAMP,TRUNNION,IRON,7/0.080-37/0.103 CU,</t>
  </si>
  <si>
    <t>CLAMP,WIRE ROPE, 8MM,STEEL</t>
  </si>
  <si>
    <t>CLAMP,WIRE ROPE,11 OR 12MM,STEEL</t>
  </si>
  <si>
    <t>CLAMP,WIRE ROPE,16MM,STEEL</t>
  </si>
  <si>
    <t>CLAMP,WIRE ROPE,9 OR 10MM,STEEL</t>
  </si>
  <si>
    <t>CLAMP,WIRE ROPE,BOLTED,18MM ROPE,GALV</t>
  </si>
  <si>
    <t>CLEVIS TONGUE,20MM (CLEVIS),16MM (TONGUE</t>
  </si>
  <si>
    <t>CLEVIS TONGUE,25-23MM(CLEVIS),20MM(TNG)</t>
  </si>
  <si>
    <t>CLEVIS TONGUE,TWISTED,20MM CLV X16MM TNG</t>
  </si>
  <si>
    <t>CLEVIS TONGUE,TWISTED,90DEG,25-28MM CLEV</t>
  </si>
  <si>
    <t>CLEVIS,RISER ROD,'GE'33KV FKO36 OCB</t>
  </si>
  <si>
    <t>CLEVIS,ROD END,FOR 33/66KV HDB ISOLATOR</t>
  </si>
  <si>
    <t>CLIP,BATTERY CHARGING TYPE,50 AMP</t>
  </si>
  <si>
    <t>CLIP,CABLE,ADHESIVE</t>
  </si>
  <si>
    <t>CLIP,CABLE,BRASS,2"LG STRIP WITH NAIL</t>
  </si>
  <si>
    <t>CLIP,CABLE,PLASTIC HALF SADDLE WITH NAIL</t>
  </si>
  <si>
    <t>CLIP,CONDUIT,16MM ID,WITH HOLE</t>
  </si>
  <si>
    <t>CLIP,CONDUIT,20MM ID,WITH HOLE</t>
  </si>
  <si>
    <t>CLIP,CONDUIT,25MM ID,WITH HOLE</t>
  </si>
  <si>
    <t>CLIP,CONDUIT,32MM ID,WITH HOLE</t>
  </si>
  <si>
    <t>CLIP,CONTACT,STATTER &amp; MI 11KV OD SW/GR</t>
  </si>
  <si>
    <t>CLIP,CONTACT,STATTER&amp; MI 11KV OD SW/GEAR</t>
  </si>
  <si>
    <t>CLIP,FUSE RETAINING NO.3</t>
  </si>
  <si>
    <t>CLIP,GRILL,RETAINING</t>
  </si>
  <si>
    <t>CLIP,HEADLIGHT,BEZEL</t>
  </si>
  <si>
    <t>CLIP,'HOECHST'#LP75/26/1445 INSUL</t>
  </si>
  <si>
    <t>CLIP,PIPE,10 MM NB,GALV</t>
  </si>
  <si>
    <t>CLIP,PIPE,20 MM NB,GALV</t>
  </si>
  <si>
    <t>CLIP,PIPE,32 MM NB,GALV</t>
  </si>
  <si>
    <t>CLIP,PIPE,GALV,FOR 25 MM NB PIPE</t>
  </si>
  <si>
    <t>CLIP,SPRING TENSION,LV IN-SPAN SPACER</t>
  </si>
  <si>
    <t>CLIP,SPRING TENSION,NO.4 FUSE RETAINING,</t>
  </si>
  <si>
    <t>CLIP,SPRING TENSION,'TERRY',25MM(1IN).</t>
  </si>
  <si>
    <t>CLIP,TRIP BUFFER,'EE'11KV CV 800A OCB</t>
  </si>
  <si>
    <t>CLIP,VERMIN COVER,'BTH'66KV 0-W407 OCB</t>
  </si>
  <si>
    <t>CLOSING COIL</t>
  </si>
  <si>
    <t>CLOSING COIL,110-125V DC</t>
  </si>
  <si>
    <t>CLOSING COIL,110VDC,MEIDENSHA,FOR CB</t>
  </si>
  <si>
    <t>CLOSING MECH,TANK,'MV'33KV HGIC/44 OCB</t>
  </si>
  <si>
    <t>CLUTCH,BOOSTER,ASS</t>
  </si>
  <si>
    <t>CLUTCH,KIT,FC3-FD3</t>
  </si>
  <si>
    <t>CLUTCH,KIT,FC-FD</t>
  </si>
  <si>
    <t>CLUTCH,KIT,FC-ORGANIC</t>
  </si>
  <si>
    <t>CLUTCH,KIT,FD-FF-GD-ORGANIC</t>
  </si>
  <si>
    <t>CLUTCH,KIT,FD-ORGANIC</t>
  </si>
  <si>
    <t>CLUTCH,KIT,FE-GH-RG-GT3</t>
  </si>
  <si>
    <t>CLUTCH,KIT,FF2H</t>
  </si>
  <si>
    <t>CLUTCH,KIT,FG-GH</t>
  </si>
  <si>
    <t>CLUTCH,KIT,FG-GH-FL-FM-500 SERIES</t>
  </si>
  <si>
    <t>CLUTCH,SWIFT LIFT,AUSTLIFT</t>
  </si>
  <si>
    <t>COCK,DRAIN,'BGE'SWITCHGEAR</t>
  </si>
  <si>
    <t>COCK,DRAIN,'BTH'66KV 0-W407 400A OCB</t>
  </si>
  <si>
    <t>COCK,DRAIN,'DELLE' 66KV HPGR A-14R OCB</t>
  </si>
  <si>
    <t>COCK,PLUG,'EE' TYPE OWG6 66KV 800AMP OCB</t>
  </si>
  <si>
    <t>COIL 125 V  DC</t>
  </si>
  <si>
    <t>COIL CLOSE 300 WATT</t>
  </si>
  <si>
    <t>COIL GAP ASSEMBLY,RECLOSER,'MC GRAW EDIS</t>
  </si>
  <si>
    <t>COIL TRIP 170 WATT</t>
  </si>
  <si>
    <t>COIL TRIP VCR LOAD SWITCH</t>
  </si>
  <si>
    <t>COIL TRIPLE CLOSE</t>
  </si>
  <si>
    <t>COIL, CLOSING,'EE'OCB OLX,11KV,800A</t>
  </si>
  <si>
    <t>COIL, CLOSING,'R-ROLLE'11KV KZMT OCB</t>
  </si>
  <si>
    <t>COIL, ELECT,TRIP 250AMP,FOR RECLOSER OYT</t>
  </si>
  <si>
    <t>COIL, TRIP, F.P. TYPE UAP C.B.</t>
  </si>
  <si>
    <t>COIL, TRIP/CLOSE 110V</t>
  </si>
  <si>
    <t>COIL,ANTI PUMP,50V,B+S ACB,VJ4/415V</t>
  </si>
  <si>
    <t>COIL,BRAKE,33KV REGULATING TRANSFORMER</t>
  </si>
  <si>
    <t>COIL,C/AUX CLOSING,'J&amp;P'11KV TSB16 OCB</t>
  </si>
  <si>
    <t>COIL,C/CONTACT,'W/HOUSE'33KV 345GC OCB</t>
  </si>
  <si>
    <t>COIL,CB SHUNT TRIP,'GEC'SBV2 11KV C/B</t>
  </si>
  <si>
    <t>COIL,CLOS/OPEN,'ASEA'132/66KV HLC/D OCB</t>
  </si>
  <si>
    <t>COIL,CLOSE 120V DC</t>
  </si>
  <si>
    <t>COIL,CLOSE,'MITSUBISHI'66KV,70SFM32A CB</t>
  </si>
  <si>
    <t>COIL,CLOSE,'R-ROLLE'66KV 0S10 OCB</t>
  </si>
  <si>
    <t>COIL,CLOSE,'YORKSHIRE'11KV 350MVA OCB</t>
  </si>
  <si>
    <t>COIL,CLOSING,110V,B+S ACB,VJ4,415V,2000A</t>
  </si>
  <si>
    <t>COIL,CLOSING,110V,B+S ACB,VJ4/415V/2000A</t>
  </si>
  <si>
    <t>COIL,CLOSING,110V,'R-ROLLE'OCB 11KV KZMT</t>
  </si>
  <si>
    <t>COIL,CLOSING,220V,'R-ROLLE'OCB 11KV KMZT</t>
  </si>
  <si>
    <t>COIL,CLOSING,50V,B+S ACB VJ4/415V/2000A</t>
  </si>
  <si>
    <t>COIL,CLOSING,'AEI' BRP4,11KV OCB</t>
  </si>
  <si>
    <t>COIL,CLOSING,'AEI' JB82111KV1200A</t>
  </si>
  <si>
    <t>COIL,CLOSING,'AEI' LG4C 66KV 1200A OCB</t>
  </si>
  <si>
    <t>COIL,CLOSING,'AEI'33KV OCB LG1CS/44</t>
  </si>
  <si>
    <t>COIL,CLOSING,'AEI'OCB 11KV BRP4</t>
  </si>
  <si>
    <t>COIL,CLOSING,'BTH' WN10,66KV OCB</t>
  </si>
  <si>
    <t>COIL,CLOSING,'BTH'OCB O-W407,66KV,400A</t>
  </si>
  <si>
    <t>COIL,CLOSING,'C&amp;F'OCB OE-5,33KV,800A</t>
  </si>
  <si>
    <t>COIL,CLOSING,'DELLE'66KV #9.12.E OCB</t>
  </si>
  <si>
    <t>COIL,CLOSING,'EE'OCB OKG6,66KV,800A</t>
  </si>
  <si>
    <t>COIL,CLOSING,'EMAIL'11KV 1600A J18 OCB</t>
  </si>
  <si>
    <t>COIL,CLOSING,FOR'AEI'OCB VSLP-9,33KV</t>
  </si>
  <si>
    <t>COIL,CLOSING,'FP'UAP,33KV,600A OCB</t>
  </si>
  <si>
    <t>COIL,CLOSING,'GE' FK036,33KV,OCB</t>
  </si>
  <si>
    <t>COIL,CLOSING,'J&amp;P',11KV 600A TSB16 OCB</t>
  </si>
  <si>
    <t>COIL,CLOSING,MC/ED WD11KV RECLOSER</t>
  </si>
  <si>
    <t>COIL,CLOSING,'MV' HGIC/44 33KV OIL C/B</t>
  </si>
  <si>
    <t>COIL,CLOSING,'MV'G2/G11 33/66KV,400A OCB</t>
  </si>
  <si>
    <t>COIL,CONTACTOR CLOSE,'BTH' WN10 66KV OCB</t>
  </si>
  <si>
    <t>COIL,CONTACTOR 'EE'OCB CV,11KV</t>
  </si>
  <si>
    <t>COIL,CONTACTOR,110V,'NILSEN'OJ60</t>
  </si>
  <si>
    <t>COIL,CONTACTOR,110VDC,GE MC45</t>
  </si>
  <si>
    <t>COIL,CONTACTOR,110VDC,'NILSEN'415V ACB</t>
  </si>
  <si>
    <t>COIL,CONTACTOR,240VDC,'NILSEN'415V ACB</t>
  </si>
  <si>
    <t>COIL,CONTACTOR,50VDC,'NILSEN'OJ15</t>
  </si>
  <si>
    <t>COIL,CONTACTOR,50VDC,NILSENOJ60</t>
  </si>
  <si>
    <t>COIL,CONTACTOR,50VDC,'NILSEN'OJ60</t>
  </si>
  <si>
    <t>COIL,CONTACTOR,'AEI' BRP4,11KV,400A OCB</t>
  </si>
  <si>
    <t>COIL,CONTACTOR,'AEI' LG1CS/44,33KV OCB</t>
  </si>
  <si>
    <t>COIL,CONTACTOR,'AEI'OCB VSLP-9,33KV</t>
  </si>
  <si>
    <t>COIL,CONTACTOR,HACKBRIDGE 66KV T/F</t>
  </si>
  <si>
    <t>COIL,CONTACTOR,'MV' HGIC/44,33KV OCB</t>
  </si>
  <si>
    <t>COIL,CONTACTOR'FP'UAP,33KV OCB</t>
  </si>
  <si>
    <t>COIL,ELECTRICAL,CLOSING,(KIT)'MCGRAW EDI</t>
  </si>
  <si>
    <t>COIL,ELECTRICAL,CLOSING,110V,FOR'AEI'OCB</t>
  </si>
  <si>
    <t>COIL,ELECTRICAL,CLOSING,FOR'AEI'OCB TYPE</t>
  </si>
  <si>
    <t>COIL,ELECTRICAL,GANGED INTERRUPTER TRIP,</t>
  </si>
  <si>
    <t>COIL,ELECTRICAL,'MCGRAW EDISON'#KFME REC</t>
  </si>
  <si>
    <t>COIL,ELECTRICAL,RECLOSER SOLENOID TRIP,'</t>
  </si>
  <si>
    <t>COIL,ELECTRICAL,TRIP,100AMP,FOR REYROLLE</t>
  </si>
  <si>
    <t>COIL,ELECTRICAL,TRIP,100AMP,FOR'REYOLLE'</t>
  </si>
  <si>
    <t>COIL,ELECTRICAL,TRIP,100AMP,'MCGRAW EDIS</t>
  </si>
  <si>
    <t>COIL,ELECTRICAL,TRIP,10AMP,FOR'REYOLLE'R</t>
  </si>
  <si>
    <t>COIL,ELECTRICAL,TRIP,10AMP,FOR'REYROLLE'</t>
  </si>
  <si>
    <t>COIL,ELECTRICAL,TRIP,150AMP,FOR'REYOLLE'</t>
  </si>
  <si>
    <t>COIL,ELECTRICAL,TRIP,15AMP,FOR'REYOLLE'R</t>
  </si>
  <si>
    <t>COIL,ELECTRICAL,TRIP,160AMP,'MCGRAW EDIS</t>
  </si>
  <si>
    <t>COIL,ELECTRICAL,TRIP,185AMP,'MCGRAW EDIS</t>
  </si>
  <si>
    <t>COIL,ELECTRICAL,TRIP,200AMP,FOR'REYOLLE'</t>
  </si>
  <si>
    <t>COIL,ELECTRICAL,TRIP,225AMP,'MCGRAW EDIS</t>
  </si>
  <si>
    <t>COIL,ELECTRICAL,TRIP,30AMP,FOR'REYOLLE'R</t>
  </si>
  <si>
    <t>COIL,ELECTRICAL,TRIP,35AMP,'MCGRAW EDISO</t>
  </si>
  <si>
    <t>COIL,ELECTRICAL,TRIP,35AMP,PHASE C,FOR'M</t>
  </si>
  <si>
    <t>COIL,ELECTRICAL,TRIP,35AMP,PHASES A+B,FO</t>
  </si>
  <si>
    <t>COIL,ELECTRICAL,TRIP,50AMP,FOR'REYOLLE'R</t>
  </si>
  <si>
    <t>COIL,ELECTRICAL,TRIP,50AMP,'MCGRAW EDISO</t>
  </si>
  <si>
    <t>COIL,ELECTRICAL,TRIP,75AMP,FOR'REYOLLE'R</t>
  </si>
  <si>
    <t>COIL,ELECTRICAL,TRIP,75AMP,REYROLLE OYS</t>
  </si>
  <si>
    <t>COIL,GANGED INTERUPPTER TRIP,33KV MK1</t>
  </si>
  <si>
    <t>COIL,INTERLOCK,FOR'AEI'OCB VSLP-9,33KV</t>
  </si>
  <si>
    <t>COIL,MOTOR CONTACTOR,'DELLE' HPGE OCB</t>
  </si>
  <si>
    <t>COIL,MOTOR,'M/EDISON'#VCR 11KV LOAD SW</t>
  </si>
  <si>
    <t>COIL,'MV'33KV HGIC/44 OCB</t>
  </si>
  <si>
    <t>COIL,OP,'STANGER'66KV FAULT THROW SW</t>
  </si>
  <si>
    <t>COIL,RELAY,415VAC,'EMAIL'(NON PLUG IN)</t>
  </si>
  <si>
    <t>COIL,RELAY,ANTI PUMP,B+SACB,VJ4/415V</t>
  </si>
  <si>
    <t>COIL,SHUNT TRIP,'AEI' BRP4,OCB</t>
  </si>
  <si>
    <t>COIL,SHUNT TRIP,'C&amp;F'OCB OE-5,33KV,800A</t>
  </si>
  <si>
    <t>COIL,SHUNT TRIP,'EE' OLX,800-1600A OCB</t>
  </si>
  <si>
    <t>COIL,SHUNT TRIP,'EE'OCB OKG6,66KV,800A</t>
  </si>
  <si>
    <t>COIL,SHUNT TRIP,'R-ROLLE'OCB 11KV KZMT</t>
  </si>
  <si>
    <t>COIL,SHUNT,STANGER 66KV FAULT THROW SW</t>
  </si>
  <si>
    <t>COIL,SOLENOID,'EE' OLX,800-1600A OCB</t>
  </si>
  <si>
    <t>COIL,SOLENOID,'EE'OCB CV,11KV,800A</t>
  </si>
  <si>
    <t>COIL,SOLENOID,'EMAIL'11KV 1600A J18 OCB</t>
  </si>
  <si>
    <t>COIL,SOLENOID,'W/HOUSE'33KV 345GC OCB</t>
  </si>
  <si>
    <t>COIL,TRIP 'AEI'OCB BRP4,11KV,400A</t>
  </si>
  <si>
    <t>COIL,TRIP, REYROLLE KZMT 11KV</t>
  </si>
  <si>
    <t>COIL,TRIP,10A,'M/ED' KF RECLOSER</t>
  </si>
  <si>
    <t>COIL,TRIP,10A'M/ED'RECLOSER</t>
  </si>
  <si>
    <t>COIL,TRIP,110V,B+S ACB,VJ4/415V/2000A</t>
  </si>
  <si>
    <t>COIL,TRIP,110V,J&amp;POCB PDB/4,11KV,800A</t>
  </si>
  <si>
    <t>COIL,TRIP,110V,'MV'OCB G2,33KV,400AMP</t>
  </si>
  <si>
    <t>COIL,TRIP,110V,OJN 415V 2000-4000A ACB</t>
  </si>
  <si>
    <t>COIL,TRIP,15A,FOR TYPE E,RE1011 RECLOSE</t>
  </si>
  <si>
    <t>COIL,TRIP,15A,'M/ED' KF RECLOSER</t>
  </si>
  <si>
    <t>COIL,TRIP,25A,'M/ED' KF RECLOSER</t>
  </si>
  <si>
    <t>COIL,TRIP,25A,PHASE C,'M/ED' RECLOSER</t>
  </si>
  <si>
    <t>COIL,TRIP,25A,PHASES A+B,'M/ED' RECLOSER</t>
  </si>
  <si>
    <t>COIL,TRIP,50A,PHASE C,'M/ED'RECLOSER</t>
  </si>
  <si>
    <t>COIL,TRIP,50A,PHASES A+B,'M/ED'RECLOSER</t>
  </si>
  <si>
    <t>COIL,TRIP,50V,B+S ACB,VJ4/415V/2000A</t>
  </si>
  <si>
    <t>COIL,TRIP,5A'M/ED'RECLOSER</t>
  </si>
  <si>
    <t>COIL,TRIP,66/132KV INTERUPTER</t>
  </si>
  <si>
    <t>COIL,TRIP,70A,PHASES A+B,'M/ED'RECLOSER</t>
  </si>
  <si>
    <t>COIL,TRIP,'AEI' BRP3,&amp; F.P. UAP OCB</t>
  </si>
  <si>
    <t>COIL,TRIP,'AEI' BRP4,11KV,800A OCB</t>
  </si>
  <si>
    <t>COIL,TRIP,'AEI' LG1CS/44,33KV OCB</t>
  </si>
  <si>
    <t>COIL,TRIP,'AEI' LG4C 66KV 2500MVA OCB</t>
  </si>
  <si>
    <t>COIL,TRIP,'AEI'OCB, BRP4,11KV,400A</t>
  </si>
  <si>
    <t>COIL,TRIP,'ASEA' #HLE-HLC-HLD/BLF OCB</t>
  </si>
  <si>
    <t>COIL,TRIP,'ASEA'132/66K #HLE/C/D/BLF OCB</t>
  </si>
  <si>
    <t>COIL,TRIP,'BTH' WN10,66KV,OCB</t>
  </si>
  <si>
    <t>COIL,TRIP,'BTH'OCB JB821 CM1,6.6KV</t>
  </si>
  <si>
    <t>COIL,TRIP,'BTH'OCB O-W407 66KV 400AMP</t>
  </si>
  <si>
    <t>COIL,TRIP,'DELLE'66KV #9.12.E OCB</t>
  </si>
  <si>
    <t>COIL,TRIP,'EE'800A 11KV OLX OIL C/B</t>
  </si>
  <si>
    <t>COIL,TRIP,'EE'800A OLX 11KV OIL C/B</t>
  </si>
  <si>
    <t>COIL,TRIP,'EE'OCB CV,11KV,800A</t>
  </si>
  <si>
    <t>COIL,TRIP,'EMAIL'11KV 1600A J18 OCB</t>
  </si>
  <si>
    <t>COIL,TRIP,FOR'AEI'OCB VSLP-9,33KV</t>
  </si>
  <si>
    <t>COIL,TRIP,'GE'33KV FK036 OCB</t>
  </si>
  <si>
    <t>COIL,TRIP,'J&amp;P'11KV 600A TSB16OCB</t>
  </si>
  <si>
    <t>COIL,TRIP,'MC-EDISON'#KF RECLOSER,140 AM</t>
  </si>
  <si>
    <t>COIL,TRIP,'MITSUBISHI'66KV 70SFM32A CB</t>
  </si>
  <si>
    <t>COIL,TRIP,'MV'HGIC/44 33KV OIL C/B</t>
  </si>
  <si>
    <t>COIL,TRIP,OJN 415V 2000/3000/4000AMP ACB</t>
  </si>
  <si>
    <t>COIL,TRIP,'REYROLLE'66KV OSM10 OCB</t>
  </si>
  <si>
    <t>COIL,TRIP,'R-ROLLE'66KV 0S10 OCB</t>
  </si>
  <si>
    <t>COIL,TRIP,'SOUTH WALES'11KV 400/600A OCB</t>
  </si>
  <si>
    <t>COIL,TRIP,'WESTINGHOUSE'33KV 345GC OCB</t>
  </si>
  <si>
    <t>COIL,TRIP,'YORKSHIRE'11KV 350MVA OCB</t>
  </si>
  <si>
    <t>COIL,TRIP/CLOSE,'DELLE'132/66KV HPGE OCB</t>
  </si>
  <si>
    <t>COIL,TRIP+CLOSE,'NULEC'11KV INDOOR CB</t>
  </si>
  <si>
    <t>COIL,TRIP'GE'33KV FK036 OCB</t>
  </si>
  <si>
    <t>COIL,WILSON 11-33-66KV OLTC CLUTCH</t>
  </si>
  <si>
    <t>COLLAR,FUSE,'W/H EMAIL'11KV J18 OCB</t>
  </si>
  <si>
    <t>COLLAR,LATCH SPRING,GEC 11KV RING MAIN</t>
  </si>
  <si>
    <t>COLLAR,OP HANDLE EARTH,HDB ISOL,11-132KV</t>
  </si>
  <si>
    <t>COLLAR,P4,PLASTIC EXTENSION</t>
  </si>
  <si>
    <t>COLLAR,P5,PLASTICE EXTENSION</t>
  </si>
  <si>
    <t>COLLAR,P6&amp;P8, PLASTIC EXTENSION</t>
  </si>
  <si>
    <t>COLLAR,P7,PLASTIC EXTENSION</t>
  </si>
  <si>
    <t>COLLAR,SHAFT LOCATING,GEC 11KV RING MAIN</t>
  </si>
  <si>
    <t>COLUMN,STRUCTURE,LINE ENTRY,FOR 66/11KV</t>
  </si>
  <si>
    <t>COLVER,AIR FILTER,ATEGO 1629A</t>
  </si>
  <si>
    <t>COME-A-LONG,DOUBLE V,2/4 X 50MM2 LV ABC</t>
  </si>
  <si>
    <t>COMMS CARD, VR, CL-7 (#1)</t>
  </si>
  <si>
    <t>COMMS CARD, VR, CL-7 (#2)</t>
  </si>
  <si>
    <t>COMMS CARD, VR, CL-7 (#3)</t>
  </si>
  <si>
    <t>COMMS CARD, VR, CL-7 (#4)</t>
  </si>
  <si>
    <t>COMMS CARD, VR, CL-7 (#5)</t>
  </si>
  <si>
    <t>COMMS CARD, VR, CL-7 (#6)</t>
  </si>
  <si>
    <t>COMMS CARD, VR, CL-7 (#7)</t>
  </si>
  <si>
    <t>COMMS CARD, VR, CL-7 (#8)</t>
  </si>
  <si>
    <t>COMMUNICATION KIT 48VDC 3G</t>
  </si>
  <si>
    <t>COMMUNICATIONS SWING PANEL</t>
  </si>
  <si>
    <t>COMPLETE AUXILIARY CONTACT LEFT</t>
  </si>
  <si>
    <t>COMPLETE AUXILIARY CONTACT RIGHT</t>
  </si>
  <si>
    <t>COMPRESSION JOINT FOR SILICON CONDUCTOR</t>
  </si>
  <si>
    <t>COMPRESSOR,'MITSUBISHI'66KV 70SFM32A C/B</t>
  </si>
  <si>
    <t>CONCRETE COVER,3PH P/MOUNT T/F,640X175MM</t>
  </si>
  <si>
    <t>CONCRETE COVER,3PH PADMOUNT T/F,639X87MM</t>
  </si>
  <si>
    <t>CONCRETE PAVER,400 MM X 200 MM X 50 MM</t>
  </si>
  <si>
    <t>CONDENSER ,WESTINGHOUSE TYPE 345GC</t>
  </si>
  <si>
    <t>CONDUCTOR SPACER TWIN URANUS 70mm</t>
  </si>
  <si>
    <t>CONDUCTOR, ACCC,LISBON 315.5MM2</t>
  </si>
  <si>
    <t>CONDUCTOR,19/33KV KANGAROO IS.(1993)</t>
  </si>
  <si>
    <t>CONDUCTOR,66KV TEST LEAD</t>
  </si>
  <si>
    <t>CONDUCTOR,AAAC,1120,BARE,19/4.75,OXYGEN</t>
  </si>
  <si>
    <t>CONDUCTOR,AAAC,1120,BARE,61/3.50,SILICON</t>
  </si>
  <si>
    <t>CONDUCTOR,AAAC,1120,BARE,7/4.75,IODINE</t>
  </si>
  <si>
    <t>CONDUCTOR,AAAC,BARE,7/2.75,CHROMIUM</t>
  </si>
  <si>
    <t>CONDUCTOR,AAAC,BARE,7/3.75,HELIUM</t>
  </si>
  <si>
    <t>CONDUCTOR,AAAC,CC,7/2.75,DOLOMITE</t>
  </si>
  <si>
    <t>CONDUCTOR,AAAC,CC,7/3.75,GARNET,2000M</t>
  </si>
  <si>
    <t>CONDUCTOR,AAAC,CC,7/4.75,JASPER</t>
  </si>
  <si>
    <t>CONDUCTOR,AAAC,IUC,19/3.50,LUTETUM</t>
  </si>
  <si>
    <t>CONDUCTOR,AAAC,IUC,7/3.75,HELIUM</t>
  </si>
  <si>
    <t>CONDUCTOR,AAAC,IUC,7/4.75,IODINE</t>
  </si>
  <si>
    <t>CONDUCTOR,AAC,BARE,19/3.50,ORION,1000M</t>
  </si>
  <si>
    <t>CONDUCTOR,AAC,BARE,19/3.50,ORION,500M</t>
  </si>
  <si>
    <t>CONDUCTOR,AAC,BARE,37/3.25,SIRIUS</t>
  </si>
  <si>
    <t>CONDUCTOR,AAC,BARE,61/3.25,URANUS</t>
  </si>
  <si>
    <t>CONDUCTOR,AAC,BARE,7/2.75,LEONIDS,500M</t>
  </si>
  <si>
    <t>CONDUCTOR,AAC,BARE,7/3.75,MARS,1000M</t>
  </si>
  <si>
    <t>CONDUCTOR,AAC,BARE,7/3.75,MARS,500M</t>
  </si>
  <si>
    <t>CONDUCTOR,AAC,BARE,7/4.75,MOON,1000M</t>
  </si>
  <si>
    <t>CONDUCTOR,AAC,BARE,7/4.75,MOON,500M</t>
  </si>
  <si>
    <t>CONDUCTOR,ABC,HV,ALUM,35MM2,3 CORE,500M</t>
  </si>
  <si>
    <t>CONDUCTOR,ABC,HV,ALUM,95MM2,3 CORE,500M</t>
  </si>
  <si>
    <t>CONDUCTOR,ABC,LV,ALUM,2 X 25MM2,300M</t>
  </si>
  <si>
    <t>CONDUCTOR,ABC,LV,ALUM,3 X 25MM2,250M</t>
  </si>
  <si>
    <t>CONDUCTOR,ABC,LV,ALUM,4 X 25MM2,200M</t>
  </si>
  <si>
    <t>CONDUCTOR,ABC,LV,ALUM,50MM2,2 CORE,500M</t>
  </si>
  <si>
    <t>CONDUCTOR,ABC,LV,ALUM,50MM2,4 CORE,500M</t>
  </si>
  <si>
    <t>CONDUCTOR,ABC,LV,ALUM,95MM2,2 CORE,500M</t>
  </si>
  <si>
    <t>CONDUCTOR,ABC,LV,ALUM,95MM2,4 CORE,500M</t>
  </si>
  <si>
    <t>CONDUCTOR,ACSR/AC,BARE,30/7/2.5,CRICKET</t>
  </si>
  <si>
    <t>CONDUCTOR,ACSR/GZ,30/7/2.5,GRAPE</t>
  </si>
  <si>
    <t>CONDUCTOR,ACSR/GZ,6/1/2.75,APRICOT,2000M</t>
  </si>
  <si>
    <t>CONDUCTOR,ACSR/GZ,6/4.75 &amp; 7/1.60,CHERRY</t>
  </si>
  <si>
    <t>CONDUCTOR,ACSR/GZ,BARE,30/7/2.5,GRAPE</t>
  </si>
  <si>
    <t>CONDUCTOR,ACSR/GZ,BARE,30/7/3.0,LEMON</t>
  </si>
  <si>
    <t>CONDUCTOR,ACSR/GZ,BARE,30/7/3.25,LYCHEE</t>
  </si>
  <si>
    <t>CONDUCTOR,ACSR/GZ,BARE,54/7/3.0,MANGO</t>
  </si>
  <si>
    <t>CONDUCTOR,ACSR/GZ,BARE,54/7/3.5,OLIVE</t>
  </si>
  <si>
    <t>CONDUCTOR,ACSR/GZ,BARE,6/1/2.75,APRICOT</t>
  </si>
  <si>
    <t>CONDUCTOR,ACSR/GZ,BARE,6/1/3.75,BANANA</t>
  </si>
  <si>
    <t>CONDUCTOR,ACSR/GZ,BARE,6/4.75 &amp; 7/1.60</t>
  </si>
  <si>
    <t>CONDUCTOR,CU,N/SCRN,,16MM2,2 CORE,PVC</t>
  </si>
  <si>
    <t>CONDUCTOR,HDCU,BARE,19/0.101 INCH</t>
  </si>
  <si>
    <t>CONDUCTOR,HDCU,BARE,19/0.116 INCH</t>
  </si>
  <si>
    <t>CONDUCTOR,HDCU,BARE,19/1.53MM,35MM2</t>
  </si>
  <si>
    <t>CONDUCTOR,HDCU,BARE,19/2.14,70MM2</t>
  </si>
  <si>
    <t>CONDUCTOR,HDCU,BARE,37/0.103 INCH</t>
  </si>
  <si>
    <t>CONDUCTOR,HDCU,BARE,7/0.064,INCH</t>
  </si>
  <si>
    <t>CONDUCTOR,HDCU,BARE,7/0.104 INCH</t>
  </si>
  <si>
    <t>CONDUCTOR,HDCU,BARE,7/0.136 INCH</t>
  </si>
  <si>
    <t>CONDUCTOR,HDCU,BARE,7/2.00,22MM2</t>
  </si>
  <si>
    <t>CONDUCTOR,HDCU,CC,7/1.25 MM,8.59MM2,100M</t>
  </si>
  <si>
    <t>CONDUCTOR,HDCU,CC,7/1.75MM,16.84MM2,100M</t>
  </si>
  <si>
    <t>CONDUCTOR,HDCU,CC,7/2.00 MM,21.99MM2,70M</t>
  </si>
  <si>
    <t>CONDUCTOR,HDCU,CC,7/2.75 MM,41.58MM2</t>
  </si>
  <si>
    <t>CONDUCTOR,SC/AC,BARE, 7/3.25,LH LAY,2700</t>
  </si>
  <si>
    <t>CONDUCTOR,SC/AC,BARE,19/3.20,CIRCULAR,LH</t>
  </si>
  <si>
    <t>CONDUCTOR,SC/AC,BARE,3/2.75,3000M</t>
  </si>
  <si>
    <t>CONDUCTOR,SC/GZ,BARE,19/1.60,50M,</t>
  </si>
  <si>
    <t>CONDUCTOR,SC/GZ,BARE,19/2 .00,200M,</t>
  </si>
  <si>
    <t>CONDUCTOR,SC/GZ,BARE,19/2.00,1600M DRUM,</t>
  </si>
  <si>
    <t>CONDUCTOR,SC/GZ,BARE,19/2.00,2000M DRUM,</t>
  </si>
  <si>
    <t>CONDUCTOR,SC/GZ,BARE,19/2.00,2700M DRUM,</t>
  </si>
  <si>
    <t>CONDUIT FITTING,'AEI'11KV 400A BRP4 OCB</t>
  </si>
  <si>
    <t>CONDUIT, PVC, HEAVY DUTY, 150MM, ORANGE</t>
  </si>
  <si>
    <t>CONDUIT,28MM,COCKY PROOF,CORRUGATED,BK</t>
  </si>
  <si>
    <t>CONDUIT,FLEXIBLE STEEL, 32MM - BLACK</t>
  </si>
  <si>
    <t>CONDUIT,FLEXIBLE,'AEI'33KV VSLP-9 OCB</t>
  </si>
  <si>
    <t>CONDUIT,PVC,FLEXIBLE,16MM,BLACK</t>
  </si>
  <si>
    <t>CONDUIT,PVC,FLEXIBLE,20MM,BLACK</t>
  </si>
  <si>
    <t>CONDUIT,PVC,FLEXIBLE,25MM,BLACK</t>
  </si>
  <si>
    <t>CONDUIT,PVC,FLEXIBLE,32MM,BLACK</t>
  </si>
  <si>
    <t>CONDUIT,PVC,FLEXIBLE,40MM,BLACK</t>
  </si>
  <si>
    <t>CONDUIT,PVC,FLEXIBLE,50MM,BLACK</t>
  </si>
  <si>
    <t>CONDUIT,PVC,HEAVY DUTY,20MM OD,ORANGE,4M</t>
  </si>
  <si>
    <t>CONDUIT,PVC,HEAVY DUTY,25MM OD,ORANGE,4M</t>
  </si>
  <si>
    <t>CONDUIT,PVC,HEAVY DUTY,32MM OD,ORANGE,4M</t>
  </si>
  <si>
    <t>CONDUIT,PVC,HEAVY DUTY,40MM OD,ORANGE,4M</t>
  </si>
  <si>
    <t>CONDUIT,PVC,MED.DUTY,32MM,GREY,4M</t>
  </si>
  <si>
    <t>CONDUIT,UPVC,LIGHT DUTY,25MM,4m length</t>
  </si>
  <si>
    <t>CONDUIT,X-ARM CABLE DUCTING,25MMX710MM</t>
  </si>
  <si>
    <t>CONE,ALUMINIUM,NO.15 FUSE BOX</t>
  </si>
  <si>
    <t>CONE,PLASTIC,NO.18 FUSE BOX MK2</t>
  </si>
  <si>
    <t>CONE,TRAFFIC,450 MM HIGH</t>
  </si>
  <si>
    <t>CONE,TRAFFIC,710 MM HIGH</t>
  </si>
  <si>
    <t>CONNECTING LINK,B&amp;S 415V C7 AIR C/B</t>
  </si>
  <si>
    <t>CONNECTION PLATE, 60 X  70MM --M16</t>
  </si>
  <si>
    <t>CONNECTION PLATE, 60 X 60MM --M16</t>
  </si>
  <si>
    <t>CONNECTION SET SURGE DIVERTER</t>
  </si>
  <si>
    <t>CONNECTION,BUSBAR,'AEI'11KV BVRP3 OCB</t>
  </si>
  <si>
    <t>CONNECTION,CLAMP FOR CAP CAN VX2290</t>
  </si>
  <si>
    <t>CONNECTION,FUSE,PAD T/F HV COMP</t>
  </si>
  <si>
    <t>CONNECTOR BUSHING 11KV SINGLE PHASE</t>
  </si>
  <si>
    <t>CONNECTOR CABLE</t>
  </si>
  <si>
    <t>CONNECTOR PICABOND BROWN 114/134</t>
  </si>
  <si>
    <t>CONNECTOR SET,11KV LOADBREAK,FEED THOU</t>
  </si>
  <si>
    <t>CONNECTOR STRIP,5MM,12 CIRCUIT</t>
  </si>
  <si>
    <t>CONNECTOR, EARTH, 4X40 TO 4X20MM</t>
  </si>
  <si>
    <t>CONNECTOR,1 SCREW,CLOSED END,563/1</t>
  </si>
  <si>
    <t>CONNECTOR,11KV LOADBREAK,PORT FEED THRU</t>
  </si>
  <si>
    <t>CONNECTOR,2 SCREW,TUNNEL,INSULATED,563/2</t>
  </si>
  <si>
    <t>CONNECTOR,ACTIVE/NEUTRAL,LV UD SER PIT</t>
  </si>
  <si>
    <t>CONNECTOR,ALUMINIUM BUSBAR,125.0MM OD,6.</t>
  </si>
  <si>
    <t>CONNECTOR,BARE ALUMIN CAW35</t>
  </si>
  <si>
    <t>CONNECTOR,BUSBAR,'W-EMAIL'11KV J18 OCB</t>
  </si>
  <si>
    <t>CONNECTOR,CABLE BOX,'AEI'33KV VSLP-9 OCB</t>
  </si>
  <si>
    <t>CONNECTOR,CRIMP,BRASS,RED,MILAR INSUL</t>
  </si>
  <si>
    <t>CONNECTOR,EARTH,20X4 TO 120MM2 STRANDED</t>
  </si>
  <si>
    <t>CONNECTOR,EARTH,20X4MM TO 70MM2 STRANDED</t>
  </si>
  <si>
    <t>CONNECTOR,ELBOW,EARTH,MULTI-CONTACT,11KV</t>
  </si>
  <si>
    <t>CONNECTOR,GELPORT,6 WAY,LV UG  RED</t>
  </si>
  <si>
    <t>CONNECTOR,GELPORT,6 WAY,LV UG BLACK</t>
  </si>
  <si>
    <t>CONNECTOR,GELPORT,6 WAY,LV UG BLUE</t>
  </si>
  <si>
    <t>CONNECTOR,GELPORT,6 WAY,LV UG WHITE</t>
  </si>
  <si>
    <t>CONNECTOR,LP,'DELLE'66/132KV HPGE OCB</t>
  </si>
  <si>
    <t>CONNECTOR,NON LOAD BREAK,200A,11KV,ABC</t>
  </si>
  <si>
    <t>CONNECTOR,'STAT &amp; MI'11KV VL/OD SW/GEAR</t>
  </si>
  <si>
    <t>CONNECTOR,TELEPHONE/PILOT CABLE,TUNNEL</t>
  </si>
  <si>
    <t>CONTACT ASSEMBLY FIXED TYPE 435GC</t>
  </si>
  <si>
    <t>Contact assembly, Ferranti</t>
  </si>
  <si>
    <t>CONTACT ASSEMBLY,'C&amp;P',66/33/11KVA OLTC</t>
  </si>
  <si>
    <t>CONTACT ASSY,REPLATED,NAL 12 SW CUB</t>
  </si>
  <si>
    <t>CONTACT BRACKET, ASEA UZB TAP CHANGER</t>
  </si>
  <si>
    <t>CONTACT BRAID 25 MVA E.E TAPCHARGER</t>
  </si>
  <si>
    <t>CONTACT DIVERTER 25 MVA E.E TAPCHANGER</t>
  </si>
  <si>
    <t>CONTACT EARTHING ISOLATOR 800A</t>
  </si>
  <si>
    <t>CONTACT FIXED ( BLADES )</t>
  </si>
  <si>
    <t>CONTACT FIXED ISOLATOR 800A</t>
  </si>
  <si>
    <t>CONTACT HOUSING, ASEA UZB TAP CHANGER</t>
  </si>
  <si>
    <t>CONTACT MOVING OLD TYPE</t>
  </si>
  <si>
    <t>CONTACT PIN LONG, ASEA UZB TAP CHANGER</t>
  </si>
  <si>
    <t>CONTACT PIN MEDIUM, ASEA UZB TAP CHANGER</t>
  </si>
  <si>
    <t>CONTACT PIN SHORT, ASEA UZB TAP CHANGER</t>
  </si>
  <si>
    <t>CONTACT PIN, ASEA UZB TAP CHANGER</t>
  </si>
  <si>
    <t>CONTACT RIVET, ASEA UZB TAP CHANGER</t>
  </si>
  <si>
    <t>CONTACT SET,'BTH'66KV 400A #0-W407V OCB</t>
  </si>
  <si>
    <t>CONTACT SET,CONTACTOR,'GE'33KV FKO36 OCB</t>
  </si>
  <si>
    <t>CONTACT SET,'GE'33KV FKO-36 OCB</t>
  </si>
  <si>
    <t>CONTACT SPRING, ASEA UZB TAP CHANGER</t>
  </si>
  <si>
    <t>CONTACT, ASEA UZB TAP CHANGER</t>
  </si>
  <si>
    <t>CONTACT, EARTH COVER, 'JEAN MULLER'</t>
  </si>
  <si>
    <t>CONTACT, MOVING, ASEA UZB TAP CHANGER</t>
  </si>
  <si>
    <t>CONTACT,#2 DISCONN 11KV</t>
  </si>
  <si>
    <t>CONTACT,33/66/132KV 3 PH HDB ISOLATOR</t>
  </si>
  <si>
    <t>CONTACT,33/66/132KV HDB ISOLATOR</t>
  </si>
  <si>
    <t>CONTACT,'ADELECT'#B OIL IMMERSED SWITCH</t>
  </si>
  <si>
    <t>CONTACT,'ADELECT'#B OIL SWITCH EARTH</t>
  </si>
  <si>
    <t>CONTACT,'AEI'11KV 1200A JB821 OCB,FIXED</t>
  </si>
  <si>
    <t>CONTACT,'AEI'11KV 800A BRP4 OCB</t>
  </si>
  <si>
    <t>CONTACT,'AEI'33KV LGICS/44 OCB</t>
  </si>
  <si>
    <t>CONTACT,'AEI'33KV VSLP-9 OCB</t>
  </si>
  <si>
    <t>CONTACT,'AEI'66KV 1200A LG4C OCB</t>
  </si>
  <si>
    <t>CONTACT,ARCHING 'J+P' 11KV TSB16 R/H</t>
  </si>
  <si>
    <t>CONTACT,ARCHING 'J+P'11KV 600A TSB16 L/H</t>
  </si>
  <si>
    <t>CONTACT,'ASEA'132/66KV HLE-HLC&amp;HLD OCB</t>
  </si>
  <si>
    <t>CONTACT,'ASEA'66KV 1200A HLE72 5/800 OCB</t>
  </si>
  <si>
    <t>CONTACT,'ASEA'66KV HLC72.5/1600 OCB</t>
  </si>
  <si>
    <t>CONTACT,'B+S'415V 2000A VJ4 C/B</t>
  </si>
  <si>
    <t>CONTACT,BACK,33KV DUO-ROLL DISCONNECTOR</t>
  </si>
  <si>
    <t>CONTACT,BASE BTM,B&amp;S 415V 2000A VJ4 ACB</t>
  </si>
  <si>
    <t>CONTACT,BASR TOP,B&amp;S 415V 2000A VJ4 ACB</t>
  </si>
  <si>
    <t>CONTACT,'BBC/NEBB'11KV RGB AIR INSUL RMU</t>
  </si>
  <si>
    <t>CONTACT,'BBC/NEBB'11KV RGB RING MAIN UN</t>
  </si>
  <si>
    <t>CONTACT,'BGE'33/11KV 5MVA TRANSFORMER</t>
  </si>
  <si>
    <t>CONTACT,BLADE EARTH,COPPER,HDB ISOLATOR</t>
  </si>
  <si>
    <t>CONTACT,'BTH'66KV 1200A 0-W407 OCB</t>
  </si>
  <si>
    <t>CONTACT,'BTH'66KV 800-1200A 0-W407 OCB</t>
  </si>
  <si>
    <t>CONTACT,BTH66KV 800-1200A WN10 OCB</t>
  </si>
  <si>
    <t>CONTACT,'BTH'66KV 800-1200A WN10 OCB</t>
  </si>
  <si>
    <t>CONTACT,BUTT,'GEC'11KV RING MAIN UNIT</t>
  </si>
  <si>
    <t>CONTACT,BUTTON,HDB 11/33/66/132KV ISOL</t>
  </si>
  <si>
    <t>CONTACT,C&amp;P 66/33/11KV OLTC DIVERTER SEG</t>
  </si>
  <si>
    <t>CONTACT,C&amp;P 66/33/11KV OLTC FIXED DIVRT.</t>
  </si>
  <si>
    <t>CONTACT,C&amp;P 66/33/11KV OLTC FIXED SELECT</t>
  </si>
  <si>
    <t>CONTACT,C&amp;P 66/33/11KV OLTC MOVING SELET</t>
  </si>
  <si>
    <t>CONTACT,C&amp;P,66/11/KVA DIVERTER SEG 'B'</t>
  </si>
  <si>
    <t>CONTACT,'C+F'33KV 800A OE-5 OCB,MOVING</t>
  </si>
  <si>
    <t>CONTACT,'DELLE'66KV 1200A OCB, ARCING</t>
  </si>
  <si>
    <t>CONTACT,'DELLE'66KV 1200A OCB,ARCING</t>
  </si>
  <si>
    <t>CONTACT,'DELLE'66KV HPGE 9-14R OCB</t>
  </si>
  <si>
    <t>CONTACT,DRUM,LONG,'HACKBRIDGE'11KV 2000K</t>
  </si>
  <si>
    <t>CONTACT,DRUM,SHORT,'HACKBRIDGE'11KV 2000</t>
  </si>
  <si>
    <t>CONTACT,EARTH,33/66/132KV HDB ISOLATOR</t>
  </si>
  <si>
    <t>CONTACT,EE 11KV,800A,OLX,MAIN 'WITH TAB'</t>
  </si>
  <si>
    <t>CONTACT,EE 33KV 3500KVA REG T/F SELECTOR</t>
  </si>
  <si>
    <t>CONTACT,EE FUSE UNIT,EXTN CLAMP TYPE</t>
  </si>
  <si>
    <t>CONTACT,'EE'11KV 800A CV OCB,ARCING</t>
  </si>
  <si>
    <t>CONTACT,'EE'11KV 800A CV OCB,MAIN</t>
  </si>
  <si>
    <t>CONTACT,'EE'11KV 800A OLX OCB</t>
  </si>
  <si>
    <t>CONTACT,'EE'33KV MOVING CONT MOUNT</t>
  </si>
  <si>
    <t>CONTACT,'EE'33KV REG T/F DIVERTER SWITCH</t>
  </si>
  <si>
    <t>CONTACT,'EE'33KV REG TRANSFORMER</t>
  </si>
  <si>
    <t>CONTACT,'EE'33KV REGULATING T/F,MOVING</t>
  </si>
  <si>
    <t>CONTACT,'EE'66KV 800A OKG6 OCB,MAIN</t>
  </si>
  <si>
    <t>CONTACT,ELECTRICAL,275KV 1600A TAPLIN IS</t>
  </si>
  <si>
    <t>CONTACT,ELECTRICAL,'EE'11KV 800A OLX OCB</t>
  </si>
  <si>
    <t>CONTACT,ELECTRICAL,'EE'33KV 3500KVA REG</t>
  </si>
  <si>
    <t>CONTACT,ELECTRICAL,END PLATE,CU,SILVER &amp;</t>
  </si>
  <si>
    <t>CONTACT,ELECTRICAL,'FUJI'275/132KV 160MV</t>
  </si>
  <si>
    <t>CONTACT,ELECTRICAL,'REYROLLE'66KV 0SM10</t>
  </si>
  <si>
    <t>CONTACT,END PLATE,11KV 1600A HDB ISOL</t>
  </si>
  <si>
    <t>CONTACT,END PLATE,11KV HDB ISOLATOR</t>
  </si>
  <si>
    <t>CONTACT,END PLATE,HDB ISOLATOR</t>
  </si>
  <si>
    <t>CONTACT,'F.P'33KV 600A  U.A.P. OCB</t>
  </si>
  <si>
    <t>CONTACT,'F.P'33KV 600A U.A.P.OCB</t>
  </si>
  <si>
    <t>CONTACT,FINGER,'BGE' SWITCHGEAR</t>
  </si>
  <si>
    <t>CONTACT,FIXED,'ADELECT'#A OIL SWITCH</t>
  </si>
  <si>
    <t>CONTACT,FIXED,AEI BVRP3 11KV 800A OCB</t>
  </si>
  <si>
    <t>CONTACT,FIXED,'STATTER'11KV VL SW/GEAR</t>
  </si>
  <si>
    <t>CONTACT,FRONT,33KV DUO-ROLL DISCONNECTOR</t>
  </si>
  <si>
    <t>CONTACT,FUSE LINK CLAMP,'EE'415V,LONG</t>
  </si>
  <si>
    <t>CONTACT,FUSE LINK CLAMP,'EE'415V,SHORT</t>
  </si>
  <si>
    <t>CONTACT,'GE'33KV FKO-36 OCB</t>
  </si>
  <si>
    <t>CONTACT,'GE'7.6KV FKO-37 OCB,MAIN BRIDGE</t>
  </si>
  <si>
    <t>CONTACT,'HACKBRIDGE'11/66KV REG T/F</t>
  </si>
  <si>
    <t>CONTACT,'HACKBRIDGE'11/66KV REG T/F CONT</t>
  </si>
  <si>
    <t>CONTACT,'HACKBRIDGE'11KV 2000KVA REG T/F</t>
  </si>
  <si>
    <t>CONTACT,'HACKBRIDGE'66KV REG T/F DIVERT</t>
  </si>
  <si>
    <t>CONTACT,HDB 33/66/132KV 3 PH ISOLATOR</t>
  </si>
  <si>
    <t>CONTACT,HRC FUSE ON FUSE BASE</t>
  </si>
  <si>
    <t>CONTACT,ISOL,'W-EMAIL'11KV 1600A J18 OCB</t>
  </si>
  <si>
    <t>CONTACT,J+P11KV 800A PDB/4 OCB,FIXED</t>
  </si>
  <si>
    <t>CONTACT,J+P11KV 800A PDB/4 OCB,MOVING</t>
  </si>
  <si>
    <t>CONTACT,MAIN MOVING,'EE'11KV OLX OCB</t>
  </si>
  <si>
    <t>CONTACT,MAIN,'EE'11KV OLX OCB</t>
  </si>
  <si>
    <t>CONTACT,'MC/ED' LOAD BREAK SW BLADES,LOW</t>
  </si>
  <si>
    <t>CONTACT,'METROVIC'33KV HGIC/44 OCB</t>
  </si>
  <si>
    <t>CONTACT,'MITSUBISHI'66KV 25KA C/B</t>
  </si>
  <si>
    <t>CONTACT,'MITSUBISHI'66KV-25KA C/B</t>
  </si>
  <si>
    <t>CONTACT,MOVING 'J+P' 11KV 600A TSB16 OCB</t>
  </si>
  <si>
    <t>CONTACT,MOVING,AEI 11KV 800A BVRP3 OCB</t>
  </si>
  <si>
    <t>CONTACT,MOVING,'AEI'11KV 1200A JB821 OCB</t>
  </si>
  <si>
    <t>CONTACT,MOVING,'AEI'33KV LGICS/44 OCB</t>
  </si>
  <si>
    <t>CONTACT,'MV'33/66KV G2 &amp; G11 OCB</t>
  </si>
  <si>
    <t>CONTACT,'MV'33-66KV G11 OCB,FIXED ARC</t>
  </si>
  <si>
    <t>CONTACT,'MV'33KV HGIC/44 OCB</t>
  </si>
  <si>
    <t>CONTACT,'MV'33KV HGIC/44 OCB,FIXED,1200A</t>
  </si>
  <si>
    <t>CONTACT,'MV'33KV HGIC/44 OCB,FIXED,600A</t>
  </si>
  <si>
    <t>CONTACT,MW200 TRANSFORMER REV SWITCH</t>
  </si>
  <si>
    <t>CONTACT,NO.4 LIQUID FUSE,U-SHAPED,COPPER</t>
  </si>
  <si>
    <t>CONTACT,'NULEC'11KV INDOOR CB BUSBAR</t>
  </si>
  <si>
    <t>CONTACT,'OJN'415V 2000-4000A ACB AUX SW</t>
  </si>
  <si>
    <t>CONTACT,'OJN'415V 2000-4000A AUX SW</t>
  </si>
  <si>
    <t>CONTACT,PLUG BUS,B&amp;S 415V 2000A VJ4 ACB</t>
  </si>
  <si>
    <t>CONTACT,'REINHAUSEN'C3-60KV-200DMW T/F</t>
  </si>
  <si>
    <t>CONTACT,'REYROLLE'66KV 0SM10 OCB</t>
  </si>
  <si>
    <t>CONTACT,'REYROLLE'66KV 0SM10 OCB,SWITCH</t>
  </si>
  <si>
    <t>CONTACT,'REYROLLE'66KV OSM10 OCB</t>
  </si>
  <si>
    <t>CONTACT,R-ROLLE 11KV 800A/1200A KZMT OCB</t>
  </si>
  <si>
    <t>CONTACT,'R-ROLLE'11KV KXMT AUX SWITCH</t>
  </si>
  <si>
    <t>CONTACT,'R-ROLLE'11KV KZMT AUX SWITCH</t>
  </si>
  <si>
    <t>CONTACT,'R-ROLLE'11KV KZMT OCB</t>
  </si>
  <si>
    <t>CONTACT,'R-ROLLE'11KV KZMT OCB AUX SW</t>
  </si>
  <si>
    <t>CONTACT,'S&amp;S'66KV HPF409K OCB</t>
  </si>
  <si>
    <t>CONTACT,'SOUTH WALES'11KV D4X4 600A OCB</t>
  </si>
  <si>
    <t>CONTACT,'STANGER'66KV FAULT THROWING SW</t>
  </si>
  <si>
    <t>CONTACT,'STATTER &amp; MI'11KV OD SW/GEAR</t>
  </si>
  <si>
    <t>CONTACT,'STATTER'11KV MI/RMA SW/GEAR</t>
  </si>
  <si>
    <t>CONTACT,'STATTER'11KV VL SW/GEAR</t>
  </si>
  <si>
    <t>CONTACT,STUB,'GEC'11KV RING MAIN UNIT</t>
  </si>
  <si>
    <t>CONTACT,U-SHAPED,COPPER,FUSE SIZE 3</t>
  </si>
  <si>
    <t>CONTACT,'W/H EMAIL'11KV J18 OCB</t>
  </si>
  <si>
    <t>CONTACT,'W/HOUSE'11KV 800-1600A J18 OCB</t>
  </si>
  <si>
    <t>CONTACT,'W-EMAIL'11KV 1600A J18 OCB PLUG</t>
  </si>
  <si>
    <t>CONTACT,'WILSON'66/33/11KV OLTC SEL SW</t>
  </si>
  <si>
    <t>CONTACT,'WILSON'66/33/11KV OLTC SW DIVTR</t>
  </si>
  <si>
    <t>CONTACT,'YORKSHIRE' FMS11 OIL SWITCH</t>
  </si>
  <si>
    <t>CONTACT,'YORKSHIRE'11KV 350MVA OCB</t>
  </si>
  <si>
    <t>CONTACT,'YORKSHIRE'11KV FMS1 OIL SWITCH</t>
  </si>
  <si>
    <t>CONTACT,'YORKSHIRE'11KV FMS11 OIL SWITCH</t>
  </si>
  <si>
    <t>CONTACT,'YORKSHIRE'33KV FMS OIL SWITCH</t>
  </si>
  <si>
    <t>CONTACTOR,240VAC,GE 3FK036 C/B</t>
  </si>
  <si>
    <t>CONTACTOR,2P,2 N/O,NILSEN'OJN'AIR C/B</t>
  </si>
  <si>
    <t>CONTACTOR,3 POLE,30AMP,240VOLT AC</t>
  </si>
  <si>
    <t>CONTACTOR,3P,100A, (RES), 60A (IND)</t>
  </si>
  <si>
    <t>CONTACTOR,3P,110VDC,NILSEN'OJN'AIR C/B</t>
  </si>
  <si>
    <t>CONTACTOR,3P,30A,RECOND</t>
  </si>
  <si>
    <t>CONTACTOR,415V,50,SPRECHER&amp;SCHUH</t>
  </si>
  <si>
    <t>CONTACTOR,4P,110VAC,W/HOUSE J18 11KV C/B</t>
  </si>
  <si>
    <t>CONTACTOR,4P,415VAC,4 N/O CONT,ELIN OLTC</t>
  </si>
  <si>
    <t>CONTACTOR,'BTH'66KV 400AMP 0-W407 OCB</t>
  </si>
  <si>
    <t>CONTACTOR,CLOSE,AEI 11KV 800A BVRP3 OCB</t>
  </si>
  <si>
    <t>CONTACTOR,CLOSE,'C&amp;F'33KV OE-5 OCB</t>
  </si>
  <si>
    <t>CONTACTOR,CLOSE,EMAIL,J18,AUX</t>
  </si>
  <si>
    <t>CONTACTOR,CLOSING,'AEI'11KV BRP4 OCB</t>
  </si>
  <si>
    <t>CONTACTOR,CLOSING,'AEI'33KV LGICS/44 OCB</t>
  </si>
  <si>
    <t>CONTACTOR,CLOSING,'BTH'66KV WN10,OCB</t>
  </si>
  <si>
    <t>CONTACTOR,CLOSING,'EE'66KV 800A OKG6 OCB</t>
  </si>
  <si>
    <t>CONTACTOR,CLOSING,'J&amp;P'11KV TSB16 OCB</t>
  </si>
  <si>
    <t>CONTACTOR,'CP'33KV 1500KVA REG.T/F</t>
  </si>
  <si>
    <t>CONTACTOR,'GE'33KV FKO36 OCB</t>
  </si>
  <si>
    <t>CONTACTOR,MAGNETIC,4 POLE</t>
  </si>
  <si>
    <t>CONTACTS 'BRENTFORD'11KV REGULATOR C/2</t>
  </si>
  <si>
    <t>CONTACTS STARTER,'ASEA'132/66KV OCB</t>
  </si>
  <si>
    <t>CONTACTS,'ADELECT'#A OIL IMMERSED SWITCH</t>
  </si>
  <si>
    <t>CONTACTS,'AEI'11KV 400A #BRP4 OCB ISOL</t>
  </si>
  <si>
    <t>CONTACTS,'AEI'11KV 400A BRP4 OCB</t>
  </si>
  <si>
    <t>CONTACTS,'AEI'11KV 400A BRP4 OCB ISOL</t>
  </si>
  <si>
    <t>CONTACTS,'AEI'33KV LGICS/44 OCB</t>
  </si>
  <si>
    <t>CONTACTS,'AGE'11KV 400A FKC OIL SWITCH</t>
  </si>
  <si>
    <t>CONTACTS,'BTH'66KV 800/1200A O-W407 OCB</t>
  </si>
  <si>
    <t>CONTACTS,'C&amp;F'#0E-5,33KV 800A OCB,FIXED</t>
  </si>
  <si>
    <t>CONTACTS,'C+F'33KV 800A OE5 OCB,FIXED</t>
  </si>
  <si>
    <t>CONTACTS,CONTACTOR,'FP'33KV UAP OCB</t>
  </si>
  <si>
    <t>CONTACTS,CONTACTOR,NILSEN OJN AIR C/B</t>
  </si>
  <si>
    <t>CONTACTS,'DELLE'66/132KV HPGE OCB,AUX SW</t>
  </si>
  <si>
    <t>CONTACTS,'DELLE'66-132KV HPGE OCB,AUX SW</t>
  </si>
  <si>
    <t>CONTACTS,'DELLE'66KV HPGE 9-14R OCB</t>
  </si>
  <si>
    <t>CONTACTS,'EE'11KV 1600A  OLX OCB</t>
  </si>
  <si>
    <t>CONTACTS,'EE'11KV 1600A OLX OCB</t>
  </si>
  <si>
    <t>CONTACTS,'EE'11KV 800A  CV OCB</t>
  </si>
  <si>
    <t>CONTACTS,'EE'11KV 800A #CV OCB</t>
  </si>
  <si>
    <t>CONTACTS,'EE'11KV 800A OLX OCB</t>
  </si>
  <si>
    <t>CONTACTS,'EE'11KV 800A OLX OCB, DE-ION</t>
  </si>
  <si>
    <t>CONTACTS,'EE'11KV 800A OLX OCB, MAIN</t>
  </si>
  <si>
    <t>CONTACTS,'EE'66KV 800A OKG6 OCB</t>
  </si>
  <si>
    <t>CONTACTS,'EE'66KV 800A TYPE OKG6 OCB,MAI</t>
  </si>
  <si>
    <t>CONTACTS,'F.P'33KV 600A #U.A.P OCB</t>
  </si>
  <si>
    <t>CONTACTS,FIXED,'AEI'11KV 400A BRP4 OCB</t>
  </si>
  <si>
    <t>CONTACTS,'FIXED,AEI'11KV 800A BRP4 OCB</t>
  </si>
  <si>
    <t>CONTACTS,FIXED,'AEI'33KV LGICS/44 OCB</t>
  </si>
  <si>
    <t>CONTACTS,FIXED,'REYROLLE'66KV #OSM10 OCB</t>
  </si>
  <si>
    <t>CONTACTS,'GE'#FKO-36 33KV OCB FIXED</t>
  </si>
  <si>
    <t>CONTACTS,'GE'33KV FKO-36 OCB</t>
  </si>
  <si>
    <t>CONTACTS,'GEC'11KV RING MAIN UNIT</t>
  </si>
  <si>
    <t>CONTACTS,'GEC'11KV SBV2 800AMP CB</t>
  </si>
  <si>
    <t>CONTACTS,'GEC'11KV TYPE SBV2 1600AMP CB</t>
  </si>
  <si>
    <t>CONTACTS,'HACKBRIDGE'11KV 2000KVA REG TR</t>
  </si>
  <si>
    <t>CONTACTS,'HACKBRIDGE'66KV REG T/F SWITCH</t>
  </si>
  <si>
    <t>CONTACTS,INTERRUPTER,66KV GANGED</t>
  </si>
  <si>
    <t>CONTACTS,LOWER,'DELLE'66KV 1200A OCB</t>
  </si>
  <si>
    <t>CONTACTS,MAIN,'J&amp;P'11KV 600A TSB16 OCB</t>
  </si>
  <si>
    <t>CONTACTS,'MC-EDISON'11KV VCR OIL SWITCH</t>
  </si>
  <si>
    <t>CONTACTS,'MCGRAW EDISON'19KV 100A TYPE E</t>
  </si>
  <si>
    <t>CONTACTS,MOVING,'AEI'11KV 400A BRP4 OCB</t>
  </si>
  <si>
    <t>CONTACTS,MOVING,'EE'11KV 800A OLX OCB</t>
  </si>
  <si>
    <t>CONTACTS,MOVING,'W-EMAIL'11KV J18 OCB</t>
  </si>
  <si>
    <t>CONTACTS,'MV'33-66KV 400A G11 OCB,FIXED</t>
  </si>
  <si>
    <t>CONTACTS,'MV'33KV HGIC/44 OCB,1200A</t>
  </si>
  <si>
    <t>CONTACTS,REINHAUSEN'D'TAPCHANGER T/F</t>
  </si>
  <si>
    <t>CONTACTS,RELAY,OJN 415V 2000-4000A ACB</t>
  </si>
  <si>
    <t>CONTACTS,'R-ROLLE'11KV KZMT OCB AUX SW</t>
  </si>
  <si>
    <t>CONTACTS,'S&amp;S'66KV 2000A HPF409K OCB</t>
  </si>
  <si>
    <t>CONTACTS,'SOUTH WALES'11KV C4X 400A OCB</t>
  </si>
  <si>
    <t>CONTACTS,'SOUTH WALES'11KV D4X4 600A OCB</t>
  </si>
  <si>
    <t>CONTACTS,'STATTER &amp; MI'11KV VL SW/GEAR</t>
  </si>
  <si>
    <t>CONTACTS,UPPER,'DELLE'66KV 1200A OCB</t>
  </si>
  <si>
    <t>CONTACTS,'W/HOUSE EMAIL'11KV J18 OCB</t>
  </si>
  <si>
    <t>CONTACTS,'WESTEC'19KV 100A SS SECTIONALI</t>
  </si>
  <si>
    <t>CONTACTS,'WESTINGHOUSE'#345GC 33KV OCB</t>
  </si>
  <si>
    <t>CONTACTS,'YORKSHIRE'11KV 350MVA OCB</t>
  </si>
  <si>
    <t>CONTAINER,ARC 'ASEA'132KV HLD VER 1 OCB</t>
  </si>
  <si>
    <t>CONTR0L CABLE,N-SERIES,7.0M</t>
  </si>
  <si>
    <t>CONTROL CABLE (CC01-7)</t>
  </si>
  <si>
    <t>CONTROL CABLE, VR, CL7, 9.1M</t>
  </si>
  <si>
    <t>CONTROL CABLE,NOJA,RC10,7.0M</t>
  </si>
  <si>
    <t>CONTROL CABLE,RL &amp; W-SERIES,7.0M</t>
  </si>
  <si>
    <t>CONTROL CUBICLE 66KV BTH CIRCUIT BREAKER</t>
  </si>
  <si>
    <t>CONTROL GEAR ELECTRONIC PLUG-IN, 42W FIT</t>
  </si>
  <si>
    <t>CONTROL GEAR,ARTCRAFT,CASSETTE 42W CF</t>
  </si>
  <si>
    <t>CONTROL PANEL , CL2, ANALOGUE</t>
  </si>
  <si>
    <t>CONTROL,INTERLOCK,SOLENOID,'STANGER'275K</t>
  </si>
  <si>
    <t>CONTROLLER F3A NON-NOVA</t>
  </si>
  <si>
    <t>CONTROLLER F4C NON-NOVA KME4C21122</t>
  </si>
  <si>
    <t>CONTROLLER F5 NON-NOVA KME5A2212-2-112</t>
  </si>
  <si>
    <t>CONTROLLER F6 NOVA KME6P2B012Y411E</t>
  </si>
  <si>
    <t>CONTROLLER LBS FRONT PANEL,NOJA,RC10</t>
  </si>
  <si>
    <t>CONTROLLER RECLOSER FRONTPANEL,NOJA,RC10</t>
  </si>
  <si>
    <t>CONTROLLER VR CL7 1PH LOW AMP</t>
  </si>
  <si>
    <t>CONTROLLER VR CL7 3PH HIGH AMP</t>
  </si>
  <si>
    <t>CONTROLLER VR CL7 3PH LOW AMP</t>
  </si>
  <si>
    <t>CONTROLLER VR CL7 3PH LOW AMP wMODBUS</t>
  </si>
  <si>
    <t>CONTROLLER, CL5C DIGITAL COMPLETE</t>
  </si>
  <si>
    <t>CONTROLLER, NULEC,PTCC, RL-SERIES</t>
  </si>
  <si>
    <t>CONTROLLER, NULEC,PTCC, W-SERIES</t>
  </si>
  <si>
    <t>CONTROLLER,HS CBS, DV11145</t>
  </si>
  <si>
    <t>CONTROLLER,NOJA,RC01ES</t>
  </si>
  <si>
    <t>CONTROLLER,NOJA,RC10,STAINLESS STEEL</t>
  </si>
  <si>
    <t>CONTROLLER,SCHNEIDER(NULEC),ADVC2</t>
  </si>
  <si>
    <t>CONTROLLER,SCHNEIDER,T200H,RM6,SCADA</t>
  </si>
  <si>
    <t>COPPER CRIMP LINKS WITH SOLID BARRIER</t>
  </si>
  <si>
    <t>COPPER RIBBON,3mX1.27mmx7.62mm COILS</t>
  </si>
  <si>
    <t>COPPER TUBE,63.5MM OD,4.06MM W/THK</t>
  </si>
  <si>
    <t>COPPER, BAR 50MM X6.3MM X 4 METRE LONG</t>
  </si>
  <si>
    <t>COPPER,FLAT,20MM X 4MM,110A-0,50M ROLLS</t>
  </si>
  <si>
    <t>COPPER,FLAT,40MM X 4MM,110A-0,35M ROLLS</t>
  </si>
  <si>
    <t>CORE PLASTIC LENGTH 178MM,31.3 - 31.15MM</t>
  </si>
  <si>
    <t>CORE,INTERUPTER,'W/EMAIL'11KV J18 OCB</t>
  </si>
  <si>
    <t>CORE,INTERUPTER,'W-EMAIL'11KV J18 OCB</t>
  </si>
  <si>
    <t>CORE,PLASTIC,LENGTH 100MM,20.1-19.9MM</t>
  </si>
  <si>
    <t>CORE,PLASTIC,LENGTH,127MM,20.1-19.9 MM</t>
  </si>
  <si>
    <t>CORE,PLASTIC,LENGTH,127MM,31.3 -31.15MM</t>
  </si>
  <si>
    <t>CORE,PLASTIC,LENGTH,152MM,20.1-19.9 MM</t>
  </si>
  <si>
    <t>CORE,PLASTIC,LENGTH,152MM,31.3-31.15MM</t>
  </si>
  <si>
    <t>CORE,PLASTIC,LENGTH,178MM 20.1 -19.9MM</t>
  </si>
  <si>
    <t>COTTER PIN LONG, ASEA UZB TAP CHANGER</t>
  </si>
  <si>
    <t>COTTER PIN MEDIUM, ASEA UZB TAP CHANGER</t>
  </si>
  <si>
    <t>COTTER PIN SHORT, ASEA UZB TAP CHANGER</t>
  </si>
  <si>
    <t>COUNTER</t>
  </si>
  <si>
    <t>COUNTER ( LHTC )</t>
  </si>
  <si>
    <t>COUNTER ( LHTC ) NON RESETTABLE</t>
  </si>
  <si>
    <t>COUNTER ( RHTC )</t>
  </si>
  <si>
    <t>COUNTER ASEA 66 KV HLE-HLC CB</t>
  </si>
  <si>
    <t>COUNTER SUNK SCREW POLYFLECK</t>
  </si>
  <si>
    <t>COUNTER, FOR COOPERS RECLOSER, KA708E</t>
  </si>
  <si>
    <t>COUNTER,ELECTRICAL,'AEI' OCB  TYPE JB431</t>
  </si>
  <si>
    <t>COUNTER,ELECTRICAL,OPERATION,'MC.GRAW ED</t>
  </si>
  <si>
    <t>COUNTER,'HACKBRIDGE'11KV REGULATING T/F</t>
  </si>
  <si>
    <t>COUNTER,MSC,TESTED</t>
  </si>
  <si>
    <t>COUNTER,OP,'MC-EDISON' #VCR OIL SWITCH</t>
  </si>
  <si>
    <t>COUNTER,QZ3R,110 VDC,TESTED</t>
  </si>
  <si>
    <t>COUNTER,QZ3R,50 VDC,TESTED</t>
  </si>
  <si>
    <t>COUNTER,QZ3R,TESTED</t>
  </si>
  <si>
    <t>COUNTER,'REINHAUSEN'MA4 MOTOR DRIVE MECH</t>
  </si>
  <si>
    <t>COUNTER,'RMS'2H33,VG50 CASE,TESTED</t>
  </si>
  <si>
    <t>COUNTER,ZC ('ZETTLER'),24 VDC,TESTED</t>
  </si>
  <si>
    <t>COUNTERSUNK SCREW,M12X50 STAINLESS STEEL</t>
  </si>
  <si>
    <t>COUPLER,NON-SPILL QUICK,FEMALE,1/2# NPT</t>
  </si>
  <si>
    <t>COUPLER,NON-SPILL QUICK,FEMALE,3/8 NPT</t>
  </si>
  <si>
    <t>COUPLER,NON-SPILL QUICK,MALE,1/2"NPT</t>
  </si>
  <si>
    <t>COUPLER,NON-SPILL QUICK,MALE,3/8 NPT</t>
  </si>
  <si>
    <t>COUPLING RADIATOR DRAIN VALVE</t>
  </si>
  <si>
    <t>COUPLING,CONDUIT,100MM,PVC,CL 6.5,ORANGE</t>
  </si>
  <si>
    <t>COUPLING,CONDUIT,125-100MM,PVC,CL 6,</t>
  </si>
  <si>
    <t>COUPLING,CONDUIT,125MM,PVC,BELLED,CLASS6</t>
  </si>
  <si>
    <t>COUPLING,CONDUIT,80MM,PVC,CLASS 6,ORANGE</t>
  </si>
  <si>
    <t>COUPLING,OPERATING CARRIER MECHANISM,'ST</t>
  </si>
  <si>
    <t>COUPLING,PIPE,GALV,15MM FEMALE,SOCKET</t>
  </si>
  <si>
    <t>COUPLING,PIPE,GALV,20 MM FEMALE,SOCKET</t>
  </si>
  <si>
    <t>COUPLING,PIPE,UPVC,15MM,PRESSURE</t>
  </si>
  <si>
    <t>COUPLING,PIPE,UPVC,SOCKET,32 MM NB FEMAL</t>
  </si>
  <si>
    <t>COVER ASSY,FEMALE PLUGS,TRAILER AIR</t>
  </si>
  <si>
    <t>COVER DUST PLASTIC HITACHI GIS</t>
  </si>
  <si>
    <t>COVER, CUP,ROUND, 5",WHITE, GMJ</t>
  </si>
  <si>
    <t>COVER, FLY JIB TOP,16M,GMJ</t>
  </si>
  <si>
    <t>COVER, ROTATOR,16M, GMJ</t>
  </si>
  <si>
    <t>COVER,'AEI'11KV JB821 OCB,BAKELITE</t>
  </si>
  <si>
    <t>COVER,AUX SW,OJN 415V 2000A-4000A ACB</t>
  </si>
  <si>
    <t>COVER,BASKET,W-PROOF,BLK,GMJ</t>
  </si>
  <si>
    <t>COVER,BATTERY,335MM X 250MM</t>
  </si>
  <si>
    <t>COVER,BUSHING,11KV,GS560C</t>
  </si>
  <si>
    <t>COVER,BUSHING,33KV,GS567,ESAA-2/3/16</t>
  </si>
  <si>
    <t>COVER,BUSHING,33KV,GS570,S23</t>
  </si>
  <si>
    <t>COVER,C/B,'EE' 11KV 800A #OLX OCB</t>
  </si>
  <si>
    <t>COVER,C/B,'EE' 11KV 800A OLX OCB</t>
  </si>
  <si>
    <t>COVER,C/BREAKER,HEINEMANN CF1 45-100A</t>
  </si>
  <si>
    <t>COVER,CIRCUIT BREAKER,'EE' 11KV 800A OCB</t>
  </si>
  <si>
    <t>COVER,CYLINDER,HYDRAULIC,PLASTIC</t>
  </si>
  <si>
    <t>COVER,FLY JIB ELBOW,L/H,16M</t>
  </si>
  <si>
    <t>COVER,FLY,JIB,ELBOW,R/H,16M</t>
  </si>
  <si>
    <t>COVER,FLYJIB L/H</t>
  </si>
  <si>
    <t>COVER,FUSE,'BBC'FNAG HV SWITCHGEAR</t>
  </si>
  <si>
    <t>COVER,FUSE,FOR CT VOLTAGE FUSES SECURITY</t>
  </si>
  <si>
    <t>COVER,FUSE,'JEAN MULLER' FSD STRIP FUSEW</t>
  </si>
  <si>
    <t>COVER,GASKET,VALVE,FD-FE-FF-GD-GH-GT</t>
  </si>
  <si>
    <t>COVER,GREEN,MAN,18.340</t>
  </si>
  <si>
    <t>COVER,HALF MOON L/H</t>
  </si>
  <si>
    <t>COVER,HALF MOON R/H</t>
  </si>
  <si>
    <t>COVER,HEATER,'AEI'33KV LG1CS/44 OCB</t>
  </si>
  <si>
    <t>COVER,INSUL,'AEI'11KV 800A BRP4 OCB</t>
  </si>
  <si>
    <t>COVER,INSULATING,BARE EARTH CONN,CCT IUC</t>
  </si>
  <si>
    <t>COVER,INSULATING,PARALLEL GROOVE CLAMPS</t>
  </si>
  <si>
    <t>COVER,INSULATOR,'J&amp;P'11KV 600A OCB</t>
  </si>
  <si>
    <t>COVER,INSULATOR,RAYSULATE BCIC 3129</t>
  </si>
  <si>
    <t>COVER,JUNCTION BOX,'BTH'#0-W407 66KV OCB</t>
  </si>
  <si>
    <t>COVER,KNUCKLE LOWER,14M,GMJ</t>
  </si>
  <si>
    <t>COVER,MANHOLE,CAST IRON,FOOTPATH TYPE</t>
  </si>
  <si>
    <t>COVER,MECHANISM,'GE'33KV FKO-36 OCB</t>
  </si>
  <si>
    <t>COVER,NEUTRAL SCREEN,645/2 MAINS CONN BX</t>
  </si>
  <si>
    <t>COVER,NEUTRAL SCREEN,645/3&amp;4 MAINS BOX</t>
  </si>
  <si>
    <t>COVER,OUTER,MIRROR,L/H</t>
  </si>
  <si>
    <t>COVER,P/L POLE FOOTING,PLASTIC,385MM</t>
  </si>
  <si>
    <t>COVER,PIVOT PIN,18M</t>
  </si>
  <si>
    <t>COVER,POWERTOOL,LLF14/16 LL18/22,REMOTE</t>
  </si>
  <si>
    <t>COVER,'R-ROLLE' #KZMT 11KV OCB</t>
  </si>
  <si>
    <t>COVER,'R-ROLLE'#KZMT 11KV OCB</t>
  </si>
  <si>
    <t>COVER,SLEW POINT,L/H,14M</t>
  </si>
  <si>
    <t>COVER,SLEW POINT,R/H,14M</t>
  </si>
  <si>
    <t>COVER,STRAIN CLAMP,37/2.5MM CCT IUC</t>
  </si>
  <si>
    <t>COVER,STRAIN CLAMP,7/3.75 &amp; 7/4.75MM IUC</t>
  </si>
  <si>
    <t>COVER,SW DISCONNECT,ALL SIZES,T/F</t>
  </si>
  <si>
    <t>COVER,SWITCH,'BTH'66KV OCB</t>
  </si>
  <si>
    <t>COVER,SWITCH,'BTH'66KV OCB,LOCAL/REMOTE</t>
  </si>
  <si>
    <t>COVER,SWITCH,'EE'11KV 800A OLX OCB</t>
  </si>
  <si>
    <t>COVER,SWITCH,'EE'11KV OCB</t>
  </si>
  <si>
    <t>COVER,SWITCH,LONG,'EE'11KV OLX OCB</t>
  </si>
  <si>
    <t>COVER,SWITCH,MEDIUM,'EE'11KV OLX OCB</t>
  </si>
  <si>
    <t>COVER,SWITCH,SHORT,'EE'11KV OLX OCB</t>
  </si>
  <si>
    <t>COVER,SWITCH,'YORKSHIRE'33KV SWITCHGEAR</t>
  </si>
  <si>
    <t>COVER,TERMINAL,'AEI'11KV 400A BRP4 OCB</t>
  </si>
  <si>
    <t>COVER,TERMINAL,'REYROLLE'66KV OSM10 OCB</t>
  </si>
  <si>
    <t>COVER,TERMINATION,JUNCTION PIT,PVC</t>
  </si>
  <si>
    <t>COVER,TOOL OUTLET,PLASTC,WHITE,GMJ</t>
  </si>
  <si>
    <t>COVER,TOP SLEW,14M</t>
  </si>
  <si>
    <t>COVER,TRANSFORMER CABLE VAULT,MK.4 UNIT</t>
  </si>
  <si>
    <t>COVER,'W/H EMAIL'11KV J18 OCB</t>
  </si>
  <si>
    <t>CP-TRIP LATCH,MIMIC PANEL,XIRIA,11KV</t>
  </si>
  <si>
    <t>CRANK ARM,BBC/NEBB 11KV RGB RING MAIN UN</t>
  </si>
  <si>
    <t>CRANK,HAND,'EE' #OLX 11KV 800A OCB TANK</t>
  </si>
  <si>
    <t>CRANK,HAND,'M.V.'HGIC/44 33KV OCBTANK</t>
  </si>
  <si>
    <t>CRANK,HAND,'SOUTH WALES'11KV,OCB</t>
  </si>
  <si>
    <t>CRANK,HAND,'YORKSHIRE'11KV 350MVA OCB</t>
  </si>
  <si>
    <t>CRANK,HORIZ,PULL ROD,'EE'66KV OWG6 OCB</t>
  </si>
  <si>
    <t>CRANK,TANK,'EE' #OLX 11KV 800AMP OCB</t>
  </si>
  <si>
    <t>CRATE,PLASTIC,(SCRAP BIN ON LINE TRUCKS)</t>
  </si>
  <si>
    <t>CRC 5-56,AEROSOL  LUBRICANT 400G</t>
  </si>
  <si>
    <t>CRC,2.26,AEROSOL SPRAY,450G</t>
  </si>
  <si>
    <t>CRCT CARD I/P O/P H/WAY CLCK APL10/116/0</t>
  </si>
  <si>
    <t>CRIMPING TOOL,TERMINAL,HAND</t>
  </si>
  <si>
    <t>CRIMPING TOOL,TERMINAL,HAND,ROTA BANTAM</t>
  </si>
  <si>
    <t>CRIMPING TOOL,TERMINAL,HAND,UTILUX #18</t>
  </si>
  <si>
    <t>CRITTER GUARD,POLYPROPYLENE,1.5M LONG</t>
  </si>
  <si>
    <t>CROSSARM,66kV SURGE ARRESTOR MOUNTING</t>
  </si>
  <si>
    <t>CROSSARM,STEEL,4200MMLG 75*75*6 SHS</t>
  </si>
  <si>
    <t>CROSSARM,STEEL,LV,4200MM LG,75*75*3 SHS</t>
  </si>
  <si>
    <t>CROSSARM,STEEL,LV,4200MM LG,75*75*6 SHS</t>
  </si>
  <si>
    <t>CT 1 / 1 AMP 10P100F 20</t>
  </si>
  <si>
    <t>CT 1.33 &amp; 1.33/ 1 STEMAR 5VA 0.5M</t>
  </si>
  <si>
    <t>CT 1/1 AMP STEMAR CLASS 2.5P300F20</t>
  </si>
  <si>
    <t>CT 1/1 AMP. SVA. 0.5 M</t>
  </si>
  <si>
    <t>CT 1\1 15T10  RL1432</t>
  </si>
  <si>
    <t>CT 1200/600/1. CLASS 0.5M</t>
  </si>
  <si>
    <t>CT 2/1A STEMAR CLASS 0.5 PL400R8</t>
  </si>
  <si>
    <t>CT 33KV SADTEM TYPE OCF 36-2</t>
  </si>
  <si>
    <t>CT 50B</t>
  </si>
  <si>
    <t>CT 600/1, AUTOMATED RM6</t>
  </si>
  <si>
    <t>CT 66KV ABB TYPE 255581. 2000A</t>
  </si>
  <si>
    <t>CT 66KV AREA CB</t>
  </si>
  <si>
    <t>CT 66KV TRYEE TYPE 06/72/57 2000A</t>
  </si>
  <si>
    <t>CT FOR XIARIA TYPE W4 RMU</t>
  </si>
  <si>
    <t>CT M.V 33 KV HGIC-44 OCB</t>
  </si>
  <si>
    <t>CT RATIO 2000/5 AMP</t>
  </si>
  <si>
    <t>CT RATIO 6-1 AMP</t>
  </si>
  <si>
    <t>CT, 1/2A RATIO</t>
  </si>
  <si>
    <t>CT, 2 CORE TYPE A68 BLOCK,CORE1</t>
  </si>
  <si>
    <t>CT, TYPE A68 BLOCK</t>
  </si>
  <si>
    <t>CT, UVBCT2/45ID 400/1 0.1PX400RS2</t>
  </si>
  <si>
    <t>CT, UVBCT220/75ID 1200/1 0.05PX400R6</t>
  </si>
  <si>
    <t>CT,0.25/1 RATIO,UP TO 1 AMP,RL1663</t>
  </si>
  <si>
    <t>CT,0.25/1 RATIO,UP TO 1 AMP,RL1688</t>
  </si>
  <si>
    <t>CT,0.5/1 RATIO, UP TO 1 AMP,RL1660</t>
  </si>
  <si>
    <t>CT,0.5/1 RATIO,UP TO 1 AMP,RL1742</t>
  </si>
  <si>
    <t>CT,0.625/1 RATIO,UP TO 1 AMP,RL1734</t>
  </si>
  <si>
    <t>CT,0.75/0.577 RATIO,TO 1 AMP,RL1274</t>
  </si>
  <si>
    <t>CT,0.75/0.578 RATIO,TO 1 A,TESTED</t>
  </si>
  <si>
    <t>CT,0.815/1 AMP RATIO</t>
  </si>
  <si>
    <t>CT,0.83/5 RATIO,5 AMPS,RL1721</t>
  </si>
  <si>
    <t>CT,1.17/1 RATIO,UP TO 1 AMP 1008977</t>
  </si>
  <si>
    <t>CT,1.25/1 RATIO,UP TO 1 AMP, RL1233</t>
  </si>
  <si>
    <t>CT,1.33/1 RATIO,UP TO 1 A,TESTED</t>
  </si>
  <si>
    <t>CT,1.33/1 RATIO,UP TO 1 AMP,RL1683</t>
  </si>
  <si>
    <t>CT,1.33+1.33/1,(LS5240)</t>
  </si>
  <si>
    <t>CT,1.5/1 RATIO,1 AMP,RL0764</t>
  </si>
  <si>
    <t>CT,1.5/1 RATIO,UP TO 1 AMP,TESTED</t>
  </si>
  <si>
    <t>CT,1.6/1 RATIO,TESTED</t>
  </si>
  <si>
    <t>CT,1/0.41 RATIO,UP TO 1 AMP,RL1708</t>
  </si>
  <si>
    <t>CT,1/0.5 RATIO,UP TO 1 AMP</t>
  </si>
  <si>
    <t>CT,1/0.578 RATIO,UP TO 1 AMP,RL0793</t>
  </si>
  <si>
    <t>CT,1/0.578 RATIO,UP TO 1 AMP,RL1696</t>
  </si>
  <si>
    <t>CT,1/0.578,UP TO 1 A,TESTED</t>
  </si>
  <si>
    <t>CT,1/0.815 RATIO,UP TO 1 AMP,RL1673</t>
  </si>
  <si>
    <t>CT,1/1 RATIO,1 AMP</t>
  </si>
  <si>
    <t>CT,1/1 RATIO,TESTED</t>
  </si>
  <si>
    <t>CT,1/1 RATIO,UP TO 1 AMP,RL1748</t>
  </si>
  <si>
    <t>CT,1/1.5 RATIO,UP TO 1 A,TESTED</t>
  </si>
  <si>
    <t>CT,1/1-1.5-2 RATIO,1 AMP,RL0967</t>
  </si>
  <si>
    <t>CT,1/1AMP RATIO,INS LEV 1.1KV,FREQ 50HZ</t>
  </si>
  <si>
    <t>CT,1/3.375 RATIO,UP TO 1 AMP,RL1741</t>
  </si>
  <si>
    <t>CT,1+1/0.5 RATIO,CLASS 1M, 40VA</t>
  </si>
  <si>
    <t>CT,1+1/1 RATIO,5VA,1A</t>
  </si>
  <si>
    <t>CT,1+1/1 RATIO,TESTED  RL1057</t>
  </si>
  <si>
    <t>CT,1+1/1 RATIO,UP TO 1 A,TESTED</t>
  </si>
  <si>
    <t>CT,1+1/1 RATIO,UP TO 1 AMP,RL1568</t>
  </si>
  <si>
    <t>CT,1+1/1 RATIO,UP TO 1 AMP,RL1637</t>
  </si>
  <si>
    <t>CT,1+1/1 RATIO,UP TO 1 AMP,RL1699</t>
  </si>
  <si>
    <t>CT,1+1/1 RATIO,UP TO 1 AMP,RL1707</t>
  </si>
  <si>
    <t>CT,1+1/1 RATIO,UP TO 1 AMP,RL1725</t>
  </si>
  <si>
    <t>CT,1+1/1 RATIO,UP TO 1 AMP,TESTED</t>
  </si>
  <si>
    <t>CT,1+1/1,TESTED</t>
  </si>
  <si>
    <t>CT,1+1/10 RATIO,1 A,RL1619</t>
  </si>
  <si>
    <t>CT,1+1/10 RATIO,1%,1A</t>
  </si>
  <si>
    <t>CT,1+1/1AMP2.5P150F10,AUXILLARY</t>
  </si>
  <si>
    <t>CT,1+1+1/1,1 AMP,RL1675</t>
  </si>
  <si>
    <t>CT,10/0.3 RATIO,UP TO 1 AMP,RL1426</t>
  </si>
  <si>
    <t>CT,10/0.5 RATIO,UP TO 1 AMP,RL1261</t>
  </si>
  <si>
    <t>CT,10/1 RATIO,1 AMP,TESTED</t>
  </si>
  <si>
    <t>CT,10/1 RATIO,UP TO 1 AMP,RL1445</t>
  </si>
  <si>
    <t>CT,10/5 RATIO,5 AMPS,RL1615</t>
  </si>
  <si>
    <t>CT,10/5 RATIO,5 AMPS,RL1712</t>
  </si>
  <si>
    <t>CT,10/5/2.5/1:1 RATIO</t>
  </si>
  <si>
    <t>CT,100/1 RATIO,UP TO 1 AMP</t>
  </si>
  <si>
    <t>CT,100/1 RATIO,UP TO 1 AMP,RL0799</t>
  </si>
  <si>
    <t>CT,1000/1 RATIO,UP TO 1 AMP,RL1694</t>
  </si>
  <si>
    <t>CT,1000/5 RATIO,5 AMPS,RL1661</t>
  </si>
  <si>
    <t>CT,100-50/1 RATIO,UP TO 1 AMP,RL0894</t>
  </si>
  <si>
    <t>CT,11000V AC,100A,'WILSON ELECTRICS'</t>
  </si>
  <si>
    <t>CT,11000V AC,200A,'BALDWIN'</t>
  </si>
  <si>
    <t>CT,11000V AC,200A,'ENDURNACE ELECTRIC'</t>
  </si>
  <si>
    <t>CT,11000V AC,200A,'MODERN PRODUCTS'</t>
  </si>
  <si>
    <t>CT,11000V AC,20A,' WILSON ELECTRICS'</t>
  </si>
  <si>
    <t>CT,11000V AC,20A,'MODERN PRODUCTS'</t>
  </si>
  <si>
    <t>CT,11000V AC,20A,'WILSON ELECTRICS'</t>
  </si>
  <si>
    <t>CT,11000V AC,600A,'AEI INDUST'</t>
  </si>
  <si>
    <t>CT,11000V AC,600A,'BALDWIN'</t>
  </si>
  <si>
    <t>CT,11000V AC,600A,'MODERN PRODUCTS'</t>
  </si>
  <si>
    <t>CT,11000V AC,RATED TO 40A,METERING TYPE</t>
  </si>
  <si>
    <t>CT,12.5/5 RATIO,5 A,RL1534</t>
  </si>
  <si>
    <t>CT,12/1 RATIO,UP TO 1 AMP,(LS5633)</t>
  </si>
  <si>
    <t>CT,12:1 RATIO,(LS5631)</t>
  </si>
  <si>
    <t>CT,12+12/1 RATIO,UP TO 1 AMP,TESTED</t>
  </si>
  <si>
    <t>CT,15/0.5 RATIO,UP TO 1 AMP,RL0917</t>
  </si>
  <si>
    <t>CT,150/1 RATIO,UP TO 1 AMP,RL1278</t>
  </si>
  <si>
    <t>CT,1600/1A,CLASS 0.25PL300R5</t>
  </si>
  <si>
    <t>CT,2.5/1 RATIO,UP TO 1 AMP,RL0725</t>
  </si>
  <si>
    <t>CT,2.5/1 RATIO,UP TO 1 AMP,RL1705</t>
  </si>
  <si>
    <t>CT,2.667/1 RATIO</t>
  </si>
  <si>
    <t>CT,2/.578 RATIO,RL791</t>
  </si>
  <si>
    <t>CT,2/0.578 RATIO,UP TO 1 AMP,RL0849</t>
  </si>
  <si>
    <t>CT,20/1 RATIO,FREQ 50HZ,TYPE BCT1,</t>
  </si>
  <si>
    <t>CT,200/1 RATIO,UP TO 1 AMP,RL0775</t>
  </si>
  <si>
    <t>CT,2-1/1 RATIO,UP TO 1 AMP,RL3007</t>
  </si>
  <si>
    <t>CT,250 TO 5, E.E 66 KV 800A OWG6 OCB</t>
  </si>
  <si>
    <t>CT,250/1 RATIO,1 A,RL1657</t>
  </si>
  <si>
    <t>CT,250/1 RATIO,TESTED</t>
  </si>
  <si>
    <t>CT,250/1 RATIO,UP TO 1 AMP,RL0644</t>
  </si>
  <si>
    <t>CT,250/1 RATIO,UP TO 1 AMP,RL0690</t>
  </si>
  <si>
    <t>CT,250/1 RATIO,UP TO 1 AMP,RL0811</t>
  </si>
  <si>
    <t>CT,250/1 RATIO,UP TO 1 AMP,RL0851</t>
  </si>
  <si>
    <t>CT,250/1 RATIO,UP TO 1 AMP,RL1671</t>
  </si>
  <si>
    <t>CT,3000/5 RATIO,5 A,RL1332</t>
  </si>
  <si>
    <t>CT,33000V AC,100A,'MODERN PRODUCTS'</t>
  </si>
  <si>
    <t>CT,33000V AC,200A,'MODERN PRODUCTS'</t>
  </si>
  <si>
    <t>CT,33000V AC,800A,'BALDWIN'</t>
  </si>
  <si>
    <t>CT,3300V AC,200A,"AEI INDUST.</t>
  </si>
  <si>
    <t>CT,3300V AC,3000A,"BALDWIN</t>
  </si>
  <si>
    <t>CT,3300V AC,3000A,'MODERN PRODUCTS'</t>
  </si>
  <si>
    <t>CT,3300V AC,600A, "AIE INDUST.</t>
  </si>
  <si>
    <t>CT,33KV TRANSFORMER PRODUCTS  1012134</t>
  </si>
  <si>
    <t>CT,3X1/10 RATIO,1 A RL1618</t>
  </si>
  <si>
    <t>CT,4.2/1 RATIO,UP TO 1 AMP,RL1489</t>
  </si>
  <si>
    <t>CT,4/1 RATIO,UP TO 1 A,TESTED</t>
  </si>
  <si>
    <t>CT,4/1 RATIO,UP TO 1 AMP,RL1692</t>
  </si>
  <si>
    <t>CT,4+4/1 RATIO,LS5239</t>
  </si>
  <si>
    <t>CT,400/1 RATIO,RATED TO 1 AMP,TESTED</t>
  </si>
  <si>
    <t>CT,400/1 RATIO,UP TO 1 AMP,RL1731</t>
  </si>
  <si>
    <t>CT,400-200-100 TO 1,EPOXY ENSHROUDED</t>
  </si>
  <si>
    <t>CT,400-300-200 TO 1,OCB</t>
  </si>
  <si>
    <t>CT,400-600:5,ENSHROUDED,CLASS 10P60F10</t>
  </si>
  <si>
    <t>CT,415V AC RATING, 200AMPS,"S" TYPE</t>
  </si>
  <si>
    <t>CT,415V AC RATING, 800 AMPS,"T" TYPE</t>
  </si>
  <si>
    <t>CT,415V AC,3000A,LARGE HOLED TYPE</t>
  </si>
  <si>
    <t>CT,415V,3000A,1500/5,15VA,CLASS 0.5S</t>
  </si>
  <si>
    <t>CT,5/0.5 RATIO,UP TO 1 AMP,RL1647</t>
  </si>
  <si>
    <t>CT,5/1 RATIO,1 AMP,RL1724</t>
  </si>
  <si>
    <t>CT,5/1 RATIO,UP TO 1 A,TESTED</t>
  </si>
  <si>
    <t>CT,5/1 RATIO,UP TO 1 AMP,RL1020</t>
  </si>
  <si>
    <t>CT,5/1 RATIO,UP TO 1 AMP,RL1176</t>
  </si>
  <si>
    <t>CT,5/1 RATIO,UP TO 1 AMP,RL1704</t>
  </si>
  <si>
    <t>CT,5/1 RATIO,UP TO 1 AMP,TESTED</t>
  </si>
  <si>
    <t>CT,5:1/1,UP TO 1 AMP,  1007909</t>
  </si>
  <si>
    <t>CT,5+5/0.5 RATIO,CLASS 1M,40VA</t>
  </si>
  <si>
    <t>CT,5+5/1,TESTED</t>
  </si>
  <si>
    <t>CT,5+5/5 RATIO,5 AMPS,TESTED</t>
  </si>
  <si>
    <t>CT,50/1 RATIO,(LS5632)</t>
  </si>
  <si>
    <t>CT,50/1 RATIO,1 A,TESTED</t>
  </si>
  <si>
    <t>CT,50/1 RATIO,UP TO 1 AMP,RL1450</t>
  </si>
  <si>
    <t>CT,50/1 RATIO,UP TO 1 AMP,TESTED</t>
  </si>
  <si>
    <t>CT,500/1 RATIO,UP TO 1 AMP,TESTED</t>
  </si>
  <si>
    <t>CT,5-1/0.0055 RATIO,TO 1 AMP,RL1384</t>
  </si>
  <si>
    <t>CT,5-4-3-2/1 RATIO,TO 1 AMP,(RL806)</t>
  </si>
  <si>
    <t>CT,6/1 RATIO,UP TO 1 AMP,RL1383</t>
  </si>
  <si>
    <t>CT,600-400/5 RATIO,5 AMPS,TESTED</t>
  </si>
  <si>
    <t>CT,66000V,ASEA TYPE IMBA70A3</t>
  </si>
  <si>
    <t>CT,66000V,DELLE TYPE TPDE10/2SP</t>
  </si>
  <si>
    <t>CT,66000V,ENDURANCE POST TYPE,4 CORE</t>
  </si>
  <si>
    <t>CT,66KV ABB HP72 1600A</t>
  </si>
  <si>
    <t>CT,66KV ABB TYPE815287,1600A</t>
  </si>
  <si>
    <t>CT,800/1-2 RATIO,1 A,TESTED</t>
  </si>
  <si>
    <t>CT,800/1-2 RATIO,UP TO 1 A,TESTED</t>
  </si>
  <si>
    <t>CT,800/600/200/1 RATIO,'NULEC'11KV CB</t>
  </si>
  <si>
    <t>CT,800/600/400/1 RATIO,NULEC 11KV CB</t>
  </si>
  <si>
    <t>CT,ASEA 66KV 1MBD72A3 1600A</t>
  </si>
  <si>
    <t>CT,BUSHING STYLE,T110/260 1200-800-500/1</t>
  </si>
  <si>
    <t>CT,'EE'11KV 800A #OXL OIL C/B</t>
  </si>
  <si>
    <t>CT,'FP'33KV 600A OIL CIRCUIT BREAKER</t>
  </si>
  <si>
    <t>CT,'GE'33KV 400A #FK036 OIL C/B</t>
  </si>
  <si>
    <t>CT,MULTIPLE RATIO,UP TO 1 AMP,RL0737</t>
  </si>
  <si>
    <t>CT,MULTIPLE RATIO,UP TO 1 AMP,RL0975</t>
  </si>
  <si>
    <t>CT,'MV'33/66KV G2 &amp; G11 OIL C/B</t>
  </si>
  <si>
    <t>CT,PHASE TRANSFER SWITCH</t>
  </si>
  <si>
    <t>CT,PROTECTION,4/1A RATIO,TESTED</t>
  </si>
  <si>
    <t>CT,PROTECTION,500/1 RATIO,TESTED</t>
  </si>
  <si>
    <t>CT,PROTECTION,6/1 RATIO,TESTED</t>
  </si>
  <si>
    <t>CT,PROTECTION,8/1A RATIO,TESTED</t>
  </si>
  <si>
    <t>CT,RATIO 5/1,0.5M, 5VA</t>
  </si>
  <si>
    <t>CT,RATIO 5/1,CLASS 10P150F10,TYPE BCT1</t>
  </si>
  <si>
    <t>CT,RATIO 5/1,OUTPUT 5VA,INS LEV 1.1KV</t>
  </si>
  <si>
    <t>CT,'STEMAR',RATIO 1.33/1,FREQ 50HZ, 5VA</t>
  </si>
  <si>
    <t>CT,UVBCT2 / 45ID 100/1 10P100F20</t>
  </si>
  <si>
    <t>CT,UVBCT2 / 45ID 200/1 10P200F20</t>
  </si>
  <si>
    <t>CT,UVBCT2 / 45ID 250/1,10P100F20</t>
  </si>
  <si>
    <t>CT,'WESTINGHOUSE'33KV 345GC OIL C/B</t>
  </si>
  <si>
    <t>CT. RATIO 1/1.33A. STAMAR</t>
  </si>
  <si>
    <t>CT.RATIO1.32/0.577A.ENDURANCE.CLASS 5T10</t>
  </si>
  <si>
    <t>CT-1/0.0055 RATIO,TO 1 AMP,RL1024</t>
  </si>
  <si>
    <t>CTRL CABLE F6/5/4C,(NON-NOVA)KA1ME20 STR</t>
  </si>
  <si>
    <t>CTRL CABLE F6/F5 (NOVA) KA1119R6-20</t>
  </si>
  <si>
    <t>CTRL CABLE,14 PIN,F6/5/4C,(NON-NOVA)</t>
  </si>
  <si>
    <t>CTRL CABLE,N-SERIES,3.5M</t>
  </si>
  <si>
    <t>CUBICLE,CONTROL,COMPLETE</t>
  </si>
  <si>
    <t>CUBICLE,OUTDOOR,3'6"W X 3'D X 7'6"H</t>
  </si>
  <si>
    <t>CUBICLE,SWITCH,'F&amp;G'GA24 &amp; 'M/GERIN'RM6</t>
  </si>
  <si>
    <t>CUP SILICA GEL 70mmD X 100mm L</t>
  </si>
  <si>
    <t>CUP,BX1000 CAPRI #6 FOAM CUPS 180ML</t>
  </si>
  <si>
    <t>CUP,GREASE LIFTER,'EE'66KV 800A OWG6 OCB</t>
  </si>
  <si>
    <t>CURCUIT BREAKERT (SPARE PARTS) ABB EDF</t>
  </si>
  <si>
    <t>CURRENT T/F AREVA DEAD TANK CIRCUIT</t>
  </si>
  <si>
    <t>CURRENT TRANSFORMER,66KV,2000A 31.5KA,</t>
  </si>
  <si>
    <t>CUSHION CLAMP STRINGS,FIBRELIGN,OPGW</t>
  </si>
  <si>
    <t>CUSHION,CAB TILT</t>
  </si>
  <si>
    <t>CUSHION,CENTRE BEARING,PROP SHAFT,FF172</t>
  </si>
  <si>
    <t>CUSHION,CENTRE,POP-SHAFT</t>
  </si>
  <si>
    <t>CUSHION,EXHAUST PIPE</t>
  </si>
  <si>
    <t>CUSHION,SHOCK ABSORBER</t>
  </si>
  <si>
    <t>CUTTER,CABLE,HAND OPERATED,'HIT' SC250</t>
  </si>
  <si>
    <t>CUTTER,CABLE,HAND,'CACTUS' RATCHET TYPE</t>
  </si>
  <si>
    <t>CUTTER,CABLE,HAND,CURVED JAW</t>
  </si>
  <si>
    <t>CUTTER,CABLE,HAND,'MARVEL' ME500</t>
  </si>
  <si>
    <t>CYLINDER,BARREL TUMBLER,P2,"P" KEYED</t>
  </si>
  <si>
    <t>CYLINDER,BARREL TUMBLER,P3,"P"KEYED</t>
  </si>
  <si>
    <t>CYLINDER,CLUTCH,MASTER,ASSY</t>
  </si>
  <si>
    <t>CYLINDER,'DELLE'66KV OCB TURBULATOR ASSY</t>
  </si>
  <si>
    <t>CYLINDER,MASTER,BRAKE,HYDRLC,TRAILER,L</t>
  </si>
  <si>
    <t>CYLINDER,MASTER,BRAKE,HYDRLC,TRAILER,SML</t>
  </si>
  <si>
    <t>CYLINDER,MOUNTED,'DELLE'66KV OCB</t>
  </si>
  <si>
    <t>CYLINDER,SLAVE,CLUTCH,FC-FE-GH-GT</t>
  </si>
  <si>
    <t>CYLINDER,WHEEL,R/R,FE-FF</t>
  </si>
  <si>
    <t>D30-?0?-H?H-F8?-H6R-M6K-P6T-UXX-WXX</t>
  </si>
  <si>
    <t>D30-N00-HCH-F8L-H6A-M6K-P6G-Uxx-Wxx</t>
  </si>
  <si>
    <t>DAMPER,HARMONIC BALANCER,FF-GH</t>
  </si>
  <si>
    <t>DAMPER,STOCKBRIDGE,0.5KG</t>
  </si>
  <si>
    <t>DAMPER,VIBRATION,ACCC LISBON</t>
  </si>
  <si>
    <t>DAMPER,VIBRATION,'BROWN BOV'#ELF 300 SF6</t>
  </si>
  <si>
    <t>DAMPER,VIBRATION,DOGBONE,30/7/2.5 ACSR</t>
  </si>
  <si>
    <t>DAMPER,VIBRATION,DOGBONE,30/7/3.25 ACSR</t>
  </si>
  <si>
    <t>DAMPER,VIBRATION,DOGBONE,54/7/3 ACSR</t>
  </si>
  <si>
    <t>DAMPER,VIBRATION,DOGBONE,54/7/3.5 ACSR</t>
  </si>
  <si>
    <t>DAMPER,VIBRATION,HELICAL,11.7-14.3MM</t>
  </si>
  <si>
    <t>DAMPER,VIBRATION,HELICAL,3/2.75 SC/GZ</t>
  </si>
  <si>
    <t>DAMPER,VIBRATION,HELICAL,30/7/2.50 ACSR</t>
  </si>
  <si>
    <t>DAMPER,VIBRATION,HELICAL,7/2.75 ACSR</t>
  </si>
  <si>
    <t>DAMPER,VIBRATION,HELICAL,7/3.75 ACSR</t>
  </si>
  <si>
    <t>DC/DC CONVERTOR (24/12V,25W,2.1A)</t>
  </si>
  <si>
    <t>DEADEND KIT-ADSS (grip&amp;rod) 13.8 to 14.6</t>
  </si>
  <si>
    <t>DEADEND KIT-ADSS (grip&amp;rod)12.4-12.9mm</t>
  </si>
  <si>
    <t>DEADEND KIT-ADSS (GRIP&amp;ROD)13.0 -13.7MM</t>
  </si>
  <si>
    <t>DESICANT HITACHI GIS</t>
  </si>
  <si>
    <t>DESICANT,POLE MAINTENANCE</t>
  </si>
  <si>
    <t>DESICANT,SPRECHER 66KV</t>
  </si>
  <si>
    <t>DESICCANT &amp; O RING FOR DT01 CB'S</t>
  </si>
  <si>
    <t>DESICCANT &amp; O RING FOR GL309 CB'S</t>
  </si>
  <si>
    <t>DESICCANT &amp; O RING FOR S1 CB'S</t>
  </si>
  <si>
    <t>DESICCANT BAGS</t>
  </si>
  <si>
    <t>DETENT,SWITCH,B+S415V ACB,C7</t>
  </si>
  <si>
    <t>DIAPHRAGM,VALVE,'BURCHARDT,C3U1-14 COMPR</t>
  </si>
  <si>
    <t>DIE, AL, 24.9MM A/F, 12T PRESS</t>
  </si>
  <si>
    <t>DIE, GROUP 'K', 630mm2 AL UD XLPE, 15T</t>
  </si>
  <si>
    <t>DIE, GROUP 'K', 630mm2 AL UD XLPE, 45T</t>
  </si>
  <si>
    <t>DIE,19/.052 NT,7/.080 FT CON,12T PRESS</t>
  </si>
  <si>
    <t>DIE,26/2.54 &amp; 7/1.9 ASCR F/T,12T PRESS</t>
  </si>
  <si>
    <t>DIE,37/.072 N/T AL CONNECTOR,12T PRESS</t>
  </si>
  <si>
    <t>DIE,37/.093 NT,19/.101 FT CON,12T PRESS</t>
  </si>
  <si>
    <t>DIE,37/2.03 N/T,120MM2 F/T,12T PRESS</t>
  </si>
  <si>
    <t>DIE,37/2.52 N/T,185MM2 F/T,12T PRESS</t>
  </si>
  <si>
    <t>DIE,6/1/2.75 &amp; 6/1/.1052 ASCR,12T PRESS</t>
  </si>
  <si>
    <t>DIE,61/.103 &amp; 300MM2 AL XLPE,12T PRESS</t>
  </si>
  <si>
    <t>DIE,7/.136 FT COPPER CABLES,12T PRESS</t>
  </si>
  <si>
    <t>DIE,'C'CONNECTOR,150MM2 &amp; 35MM2 COND,CIR</t>
  </si>
  <si>
    <t>DIE,COMP 50MM2 F/T AL,ABC,12T PRESS</t>
  </si>
  <si>
    <t>DIE,COMP 95MM2 F/T ALUM,ABC,12T PRESS</t>
  </si>
  <si>
    <t>DIE,COPPER,COMPRESSION,12,TONNE</t>
  </si>
  <si>
    <t>DIE,CUTTING,12.7MM EARTH ROD,12T PRESS</t>
  </si>
  <si>
    <t>DIE,CUTTING,HT STEEL WIRE,12T HYD PRESS</t>
  </si>
  <si>
    <t>DIE,'DE &amp; F' NT ALUM CONN,12T HYD PRESS</t>
  </si>
  <si>
    <t>DIE,F/TENSION JOINT, 11MM A/F 12T HYD P</t>
  </si>
  <si>
    <t>DIE,'G &amp; H'CONN,26/2.54-30/7/3.25 ACSR</t>
  </si>
  <si>
    <t>DIE,GROUP 'D' N/T CONN,12T HYD PRESS</t>
  </si>
  <si>
    <t>DIE,GROUP'C',12T HYDRAULIC PRESS</t>
  </si>
  <si>
    <t>DIE,INDENTING,FOR 12.7MM DIA EARTH ROD</t>
  </si>
  <si>
    <t>DIS. AEM 66kV 2000A H.L WITH E/S</t>
  </si>
  <si>
    <t>DISC HORN,24V,105DB</t>
  </si>
  <si>
    <t>DISC,INTERSECTION,'W-EMAIL'11KV J18 OCB</t>
  </si>
  <si>
    <t>DISC,PESPEX,'DELLE'66KV 1200A OCB</t>
  </si>
  <si>
    <t>DISC,RUBBER,'BBC'275KV 15000MVA TYPE DKF</t>
  </si>
  <si>
    <t>DISC,VALVE,'AEI'132KV JB431 OCB</t>
  </si>
  <si>
    <t>DISC,VALVE,'AEI'132KV JB431 OCB OIL PUMP</t>
  </si>
  <si>
    <t>DISC,VALVE,'MV'275KV 1200MV ABCB,EMERGEN</t>
  </si>
  <si>
    <t>DISCONNECT 1600A WITH EARTH</t>
  </si>
  <si>
    <t>DISCONNECT STAND 33KV HIGH LEVEL</t>
  </si>
  <si>
    <t>DISCONNECT SW,11KV,600A,GANGED,3P POLE</t>
  </si>
  <si>
    <t>DISCONNECT SWITCH,33KV,630A,GANGED,3P PO</t>
  </si>
  <si>
    <t>DISCONNECT SWITCH,AIR,OUTDOOR,H.D.B.,33K</t>
  </si>
  <si>
    <t>DISCONNECT SWITCH,AIR,OUTDOOR,'TAPLIN' 1</t>
  </si>
  <si>
    <t>DISCONNECT,33KV,3 PH,1200A,C/W EARTH</t>
  </si>
  <si>
    <t>DISCONNECT,66KV 3PH,2000A,C/W EARTH</t>
  </si>
  <si>
    <t>DISCONNECT,66KV,1250A,HORIZ,DOUBLE BREAK</t>
  </si>
  <si>
    <t>DISCONNECT,OIL 11KV STATTER TYPE VI</t>
  </si>
  <si>
    <t>DISCONNECT,PLP,11kV,HDB12-AF,1250A,HS</t>
  </si>
  <si>
    <t>DISCONNECT,PLP,11kV,HDB12-AF,800A,HS</t>
  </si>
  <si>
    <t>DISCONNECT,PLP,11kV,HDB12-EF,1250A,HS</t>
  </si>
  <si>
    <t>DISCONNECT,PLP,11kV,HDB12-EF,1250A,LS</t>
  </si>
  <si>
    <t>DISCONNECT,PLP,11kV,HDB12-EF,800A,HS</t>
  </si>
  <si>
    <t>DISCONNECT,PLP,11kV,HDB12-EF,800A,LS</t>
  </si>
  <si>
    <t>DISCONNECT,PLP,11kV,HDB12-F,1250A,LS</t>
  </si>
  <si>
    <t>DISCONNECT,PLP,11kV,HDB12-F,800A,LS</t>
  </si>
  <si>
    <t>DISCONNECT,PLP,11kV,HSB12-FP,800A,POLE</t>
  </si>
  <si>
    <t>DISCONNECT,PLP,33kV,HDB36-AEF,1600A,HS</t>
  </si>
  <si>
    <t>DISCONNECT,PLP,33kV,HDB36-AEF,1600A,LS</t>
  </si>
  <si>
    <t>DISCONNECT,PLP,33kV,HDB36-AEF,800A,HS</t>
  </si>
  <si>
    <t>DISCONNECT,PLP,33kV,HDB36-AEF,800A,LS</t>
  </si>
  <si>
    <t>DISCONNECT,PLP,33kV,HDB36-AEFM,1600A,HS</t>
  </si>
  <si>
    <t>DISCONNECT,PLP,33kV,HDB36-AEFM,1600A,LS</t>
  </si>
  <si>
    <t>DISCONNECT,PLP,33kV,HDB36-AEFM,800A,HS</t>
  </si>
  <si>
    <t>DISCONNECT,PLP,33kV,HDB36-AEFM,800A,LS</t>
  </si>
  <si>
    <t>DISCONNECT,PLP,33kV,HDB36-AF,1600A,HS</t>
  </si>
  <si>
    <t>DISCONNECT,PLP,33kV,HDB36-AF,1600A,LS</t>
  </si>
  <si>
    <t>DISCONNECT,PLP,33kV,HDB36-AF,800A,HS</t>
  </si>
  <si>
    <t>DISCONNECT,PLP,33kV,HDB36-AF,800A,LS</t>
  </si>
  <si>
    <t>DISCONNECT,PLP,33kV,HDB36-AFM,1600A,HS</t>
  </si>
  <si>
    <t>DISCONNECT,PLP,33kV,HDB36-AFM,1600A,LS</t>
  </si>
  <si>
    <t>DISCONNECT,PLP,33kV,HDB36-AFM,800A,HS</t>
  </si>
  <si>
    <t>DISCONNECT,PLP,33kV,HDB36-AFM,800A,LS</t>
  </si>
  <si>
    <t>DISCONNECT,PLP,33kV,HSB36-FP,800A,POLE</t>
  </si>
  <si>
    <t>DISCONNECT,PLP,33kV,HSB36-FPL,630A,POLE</t>
  </si>
  <si>
    <t>DISCONNECT,PLP,66kV,HDB72-AEF,1250A,HS</t>
  </si>
  <si>
    <t>DISCONNECT,PLP,66kV,HDB72-AEF,1250A,LS</t>
  </si>
  <si>
    <t>DISCONNECT,PLP,66kV,HDB72-AEF,2000A,HS</t>
  </si>
  <si>
    <t>DISCONNECT,PLP,66kV,HDB72-AEF,2000A,LS</t>
  </si>
  <si>
    <t>DISCONNECT,PLP,66kV,HDB72-AEF,3150A,HS</t>
  </si>
  <si>
    <t>DISCONNECT,PLP,66kV,HDB72-AEF,3150A,LS</t>
  </si>
  <si>
    <t>DISCONNECT,PLP,66kV,HDB72-AEFM,1250A,HS</t>
  </si>
  <si>
    <t>DISCONNECT,PLP,66kV,HDB72-AEFM,1250A,LS</t>
  </si>
  <si>
    <t>DISCONNECT,PLP,66kV,HDB72-AEFM,2000A,HS</t>
  </si>
  <si>
    <t>DISCONNECT,PLP,66kV,HDB72-AEFM,2000A,LS</t>
  </si>
  <si>
    <t>DISCONNECT,PLP,66kV,HDB72-AEFM,3150A,HS</t>
  </si>
  <si>
    <t>DISCONNECT,PLP,66kV,HDB72-AEFM,3150A,LS</t>
  </si>
  <si>
    <t>DISCONNECT,PLP,66kV,HDB72-AF,1250A,HS</t>
  </si>
  <si>
    <t>DISCONNECT,PLP,66kV,HDB72-AF,1250A,LS</t>
  </si>
  <si>
    <t>DISCONNECT,PLP,66kV,HDB72-AF,2000A,HS</t>
  </si>
  <si>
    <t>DISCONNECT,PLP,66kV,HDB72-AF,2000A,LS</t>
  </si>
  <si>
    <t>DISCONNECT,PLP,66kV,HDB72-AF,3150A,HS</t>
  </si>
  <si>
    <t>DISCONNECT,PLP,66kV,HDB72-AF,3150A,LS</t>
  </si>
  <si>
    <t>DISCONNECT,PLP,66kV,HDB72-AFM,1250A,HS</t>
  </si>
  <si>
    <t>DISCONNECT,PLP,66kV,HDB72-AFM,1250A,LS</t>
  </si>
  <si>
    <t>DISCONNECT,PLP,66kV,HDB72-AFM,2000A,HS</t>
  </si>
  <si>
    <t>DISCONNECT,PLP,66kV,HDB72-AFM,2000A,LS</t>
  </si>
  <si>
    <t>DISCONNECT,PLP,66kV,HDB72-AFM,3150A,HS</t>
  </si>
  <si>
    <t>DISCONNECT,PLP,66kV,HDB72-AFM,3150A,LS</t>
  </si>
  <si>
    <t>DISCONNECT,PLP,66kV,VDB72-AFP,2000A,POLE</t>
  </si>
  <si>
    <t>DISCONNECTOR 33KV DIL SINGLE PHASE</t>
  </si>
  <si>
    <t>DISCONNECTOR 66KV 600 A WITH INTERUPTER</t>
  </si>
  <si>
    <t>DISCONNECTOR,,66KV,3PH,1200A,C/W EARTH</t>
  </si>
  <si>
    <t>DISCONNECTOR,3.3KV, STICK OPERATED</t>
  </si>
  <si>
    <t>DISCONNECTOR,33KV,1600A W/EARTH SWITCH</t>
  </si>
  <si>
    <t>DISCONNECTOR,66KV,1250A HIGH LEVEL</t>
  </si>
  <si>
    <t>DISCONNECTOR,66KV,2000A, NO EARTH SWITCH</t>
  </si>
  <si>
    <t>DISCONNECTOR,AEM 66KV 2000A HIGH LEVEL</t>
  </si>
  <si>
    <t>DISCONNECTOR,AEM TYPE,1200A,DB72 66KV</t>
  </si>
  <si>
    <t>DISCONNECTOR,OIL GEC 11KV TYPE DDFL</t>
  </si>
  <si>
    <t>DISCONNECTOR,STATTER TYPE VL</t>
  </si>
  <si>
    <t>DISCONNECTOR/EARTH S/W,GEARBOX&amp;MOTOR</t>
  </si>
  <si>
    <t>DISPENSER,WHITE, ENAMEL, FOR ROAR ROLLS</t>
  </si>
  <si>
    <t>DISPLAY UNIT,M570D</t>
  </si>
  <si>
    <t>DISTANCE PIECE,'B&amp;S'415V C7 AIR C/B</t>
  </si>
  <si>
    <t>DISTANCE PIECE,'FP'33KV UAP OCB</t>
  </si>
  <si>
    <t>DIVERTER,POLYMER SURGE,11KV,CLASS 1</t>
  </si>
  <si>
    <t>DM-1 COMMUNICATIONS MODULE c/w ANTENNA</t>
  </si>
  <si>
    <t>DOOR HANDLE BREAKER,DT1-72.5 F1</t>
  </si>
  <si>
    <t>DOWN LEAD CUSHION, OPGW / ADSS</t>
  </si>
  <si>
    <t>DOWNLEAD KIT,FIBRELIGN,OPGW</t>
  </si>
  <si>
    <t>DOWNROD KIT TO SUIT DISCONNECT RD3750</t>
  </si>
  <si>
    <t>DRAG LINK LOADSWITCH SUBSTATION</t>
  </si>
  <si>
    <t>DRIVE ARM, ASEA UZB TAP CHANGER</t>
  </si>
  <si>
    <t>DRIVE LINK</t>
  </si>
  <si>
    <t>DRIVE,MANUAL CLOSING,B&amp;S415V C7 AIR C/B</t>
  </si>
  <si>
    <t>DRMCC 1 X SICM2B</t>
  </si>
  <si>
    <t>DRMCC 1 X SICM3B</t>
  </si>
  <si>
    <t>DRMCC 1 X UIM-T2 2XRS-232 2XRS-485</t>
  </si>
  <si>
    <t>DRMCC DISPLAY UNIT FOR ST40053 T/F</t>
  </si>
  <si>
    <t>DRMCC DISPLAY UNIT FOR ST45603</t>
  </si>
  <si>
    <t>DRMCC FLASH CARD VARIOUS SITES</t>
  </si>
  <si>
    <t>DROPPER,TAPPING CLAMP,11kV REGUL.</t>
  </si>
  <si>
    <t>DROPPER,TAPPING CLAMP,FOR COPPER MAINS</t>
  </si>
  <si>
    <t>DROPPER,TAPPING CLAMP,SNAPPER,AL,4-11MM</t>
  </si>
  <si>
    <t>DROPPER,TAPPING CLAMP,SNAPPER,AL10-20MM</t>
  </si>
  <si>
    <t>DT1-72.5 F1 Pole Vessel&amp; Materials Kit</t>
  </si>
  <si>
    <t>DUCT,PVC,50X75MMX2M LG,CLOSED,SLOTTED</t>
  </si>
  <si>
    <t>DUCT,UPVC,'AUSSIE DUCT' 100 X 100MM X 2M</t>
  </si>
  <si>
    <t>DUCT,UPVC,'BELL DUCT' 25 X 30MM X 2M LG,</t>
  </si>
  <si>
    <t>DUCT,UPVC,'BELL DUCT' 25 X 60MM X 2M LG,</t>
  </si>
  <si>
    <t>DUCT,UPVC,'BELL DUCT' 80 X 80MM X 2M LG,</t>
  </si>
  <si>
    <t>DUMMY FUSE LINK,415V,SOLID,SIZE 2,(WITH</t>
  </si>
  <si>
    <t>DUSSEK R 4 - NON - SOLID - SETTING -33KV</t>
  </si>
  <si>
    <t>DUST PROOFING MATL,'W-EMAIL'11KV J18 OCB</t>
  </si>
  <si>
    <t>DYNABOLT,10MM DIA,M8 THD,50MM LG</t>
  </si>
  <si>
    <t>EAR MUFFS,HIGH ATTENUATION (YELLOW)</t>
  </si>
  <si>
    <t>EAR PLUGS,FOAM,13MM DIAM X 19MM LONG</t>
  </si>
  <si>
    <t>EARTH BAR,TO SUIT 33KV SWITCH GEAR</t>
  </si>
  <si>
    <t>EARTH BUSBAR TELECOMMUNICATION,TYPE 9</t>
  </si>
  <si>
    <t>EARTH BUSBAR,325MM LENGTH,TYPE 7</t>
  </si>
  <si>
    <t>EARTH BUSBAR,530MM LENGTH,TYPE 6</t>
  </si>
  <si>
    <t>EARTH BUSBAR,835MM LENGTH,TYPE 8</t>
  </si>
  <si>
    <t>EARTH CONTINUITY CABLE 240MM2 TAIHAN</t>
  </si>
  <si>
    <t>EARTH FAULT TIMING BOX, OYT RECLOSERS</t>
  </si>
  <si>
    <t>EARTH HEAD WITH BAYONET BASE FITTING</t>
  </si>
  <si>
    <t>EARTH LEAD BOND ASSEMBLY, OHEW/OPGW</t>
  </si>
  <si>
    <t>EARTH MAT,1800 X 1200MM, GALV</t>
  </si>
  <si>
    <t>EARTH ROD COUPLING,CU CLAD,13MM TAPERED</t>
  </si>
  <si>
    <t>EARTH ROD COUPLING,S/S CLAD,55X13MM</t>
  </si>
  <si>
    <t>EARTH ROD DRIVING HEAD,FOR S/S CLAD TYPE</t>
  </si>
  <si>
    <t>EARTH ROD DRIVING HEAD,S/S TYPES,LIGHT</t>
  </si>
  <si>
    <t>EARTH ROD DRIVING TOOL,ROAD BREAKER ATTM</t>
  </si>
  <si>
    <t>EARTH ROD POINT,STAR,S/S,13MM,DK1024/25</t>
  </si>
  <si>
    <t>EARTH ROD,COPPER CLAD,13MM DIA X 3000MM</t>
  </si>
  <si>
    <t>EARTH ROD,S/S CLAD,12.7MM DIAX1800MM</t>
  </si>
  <si>
    <t>EARTH ROD,S/S CLAD,12.9MM DIAX3000MM</t>
  </si>
  <si>
    <t>EARTH ROD,STEEL,10MM DIA,11&amp;33kV F/BASE</t>
  </si>
  <si>
    <t>EARTH STRAP,700MM,FLEXIBLE COPPER BRAID</t>
  </si>
  <si>
    <t>EARTH,BUSBAR,1165MM L,63MM W,10MM THICK</t>
  </si>
  <si>
    <t>EARTH,BUSBAR,1165MM L,63MM W,10MM,TYPE 1</t>
  </si>
  <si>
    <t>EARTH,BUSBAR,445MM L,50MM W,6.3MM,TYPE 5</t>
  </si>
  <si>
    <t>EARTH,BUSBAR,625MM L,50MM W,6.3MM,TYPE 4</t>
  </si>
  <si>
    <t>EARTH,BUSBAR,895MM L,50MM W,6.3MM,TYPE 3</t>
  </si>
  <si>
    <t>EARTH,BUSBAR,895MM L,63MM W,10MM,TYPE 2</t>
  </si>
  <si>
    <t>EARTHING BAR,STOBIE POLE</t>
  </si>
  <si>
    <t>EARTHING BAR,STOBIE POLE,EXTENDED</t>
  </si>
  <si>
    <t>EARTHING CLAMP,TIN PLATED,15.75mm-20.25M</t>
  </si>
  <si>
    <t>EARTHING CLAMP,TIN PLATED,7.65MM-12.69MM</t>
  </si>
  <si>
    <t>EARTHING CONNECTION,COPPER BAR 40 X 6</t>
  </si>
  <si>
    <t>EARTHING FITTING,66 AND 275KV SWITCHYARD</t>
  </si>
  <si>
    <t>EARTHING HEAD NON SPRING TYPE</t>
  </si>
  <si>
    <t>EARTHING KIT, BASIC, 11kV PLUGBOARD</t>
  </si>
  <si>
    <t>EARTHING KIT,11kV,3 PH, 200 AMP,L / BREA</t>
  </si>
  <si>
    <t>EARTHING KIT,11kV,3 PH,LOADBREAK ELBOW</t>
  </si>
  <si>
    <t>EARTHING KIT,TEST/ISOLATION, PLUGBOARD</t>
  </si>
  <si>
    <t>EARTHRITE/LO OHM COMPOUND</t>
  </si>
  <si>
    <t>EGERTON 140002 CLOSURE</t>
  </si>
  <si>
    <t>ELAY,F8E ('REYROLLE'),110VDC/110 VDC</t>
  </si>
  <si>
    <t>ELBOW,D/BREAK,11kV,630A,35mm2,CABLE</t>
  </si>
  <si>
    <t>ELBOW,D/BREAK,11kV,630A,95mm2 CABLE</t>
  </si>
  <si>
    <t>ELBOW,D/BREAK11kV,630A,300mm2 CABLE</t>
  </si>
  <si>
    <t>ELBOW,D/BREAK11kV,630A,630mm2 CABLE</t>
  </si>
  <si>
    <t>ELBOW,D/BREAK33kV,630A,300mm2 CABLE</t>
  </si>
  <si>
    <t>ELBOW,DBREAK,11kV,630A,630mm2,S/STN</t>
  </si>
  <si>
    <t>ELBOW,DBREAK,33KV,630A,240MM2,300MM2</t>
  </si>
  <si>
    <t>ELBOW,DBREAK,33kV,630A,300mm2 AL-XLPE</t>
  </si>
  <si>
    <t>ELBOW,DBREAK,33kV,630A,35mm2 AL-XLPE</t>
  </si>
  <si>
    <t>ELBOW,DBREAK,33KV,630A,50MM2,70MM2,95MM2</t>
  </si>
  <si>
    <t>ELBOW,DEADBREAK,11kV,400A,300mm2,P/BOARD</t>
  </si>
  <si>
    <t>ELBOW,DEADBREAK,11kV,400A,35mm2,P/BOARD</t>
  </si>
  <si>
    <t>ELBOW,DEADBREAK,11kV,400A,630mm2,P/BOARD</t>
  </si>
  <si>
    <t>ELBOW,DEADBREAK,11kV,400A,95mm2,P/BOARD</t>
  </si>
  <si>
    <t>ELBOW,ELECTRICAL CONDUIT,PVC,25MM,INSPEC</t>
  </si>
  <si>
    <t>ELBOW,LOAD BREAK,11kV,200A,35mm2</t>
  </si>
  <si>
    <t>ELBOW,LOAD BREAK,11kV,200A,95mm2</t>
  </si>
  <si>
    <t>ELBOW,LOAD BREAK,33kV,200A,50mm2</t>
  </si>
  <si>
    <t>ELBOW,LOAD BREAK,33kV,200A,95mm2</t>
  </si>
  <si>
    <t>ELBOW,SIMPLIFIX,'REYROLLE'66KV OSM10 OCB</t>
  </si>
  <si>
    <t>ELECTRIC MOTOR,'FERRANTI'TAP CHANGE,DS2</t>
  </si>
  <si>
    <t>ELECTRODE,WELDING,3.25 MM,ALL POSITION</t>
  </si>
  <si>
    <t>ELEMENR,FILTER,AIR,MAN,41.480</t>
  </si>
  <si>
    <t>ELEMENT 4-16 AMP INSTANTANIOUS</t>
  </si>
  <si>
    <t>ELEMENT SET, FUEL FILTER FD</t>
  </si>
  <si>
    <t>ELEMENT SET, FUEL FILTER FDGD</t>
  </si>
  <si>
    <t>ELEMENT SET,FILTER,FUEL,300S/917CREW</t>
  </si>
  <si>
    <t>ELEMENT SET,FILTER,OIL,GH8J,FT8J</t>
  </si>
  <si>
    <t>ELEMENT SET,FILTER,OIL,GT3H,FE3H,FF2H</t>
  </si>
  <si>
    <t>ELEMENT,AIR FILTER, BREATHER</t>
  </si>
  <si>
    <t>ELEMENT,AIR FILTER,300 SERIES 917 XL</t>
  </si>
  <si>
    <t>ELEMENT,AIR FILTER,INNER L/L,FY1E</t>
  </si>
  <si>
    <t>ELEMENT,AIR FILTER,LONG LIFE,FG8J,</t>
  </si>
  <si>
    <t>ELEMENT,AIR FILTER,OUTER,FY1E</t>
  </si>
  <si>
    <t>ELEMENT,ENGINE,FILTER,OIL,MAN,41.480</t>
  </si>
  <si>
    <t>ELEMENT,FILTER,AIR,HINO, 300 SERIES 917</t>
  </si>
  <si>
    <t>ELEMENT,FILTER,AIR,MAN,18.340</t>
  </si>
  <si>
    <t>ELEMENT,FILTER,MAN,41.480</t>
  </si>
  <si>
    <t>ELEMENT,FILTER,OIL,ECO,MAN 18.340,</t>
  </si>
  <si>
    <t>ELEMENT,FILTER,RME,RESISTANT,MAN,41.480</t>
  </si>
  <si>
    <t>ELEMENT,FILTER,W SEAL,MAN 18.340, 41.480</t>
  </si>
  <si>
    <t>ELEMENT,FUEL FILTER,MERCEDES</t>
  </si>
  <si>
    <t>ELEMENT,FUEL,FILTER,ACTRESS/ATEGO</t>
  </si>
  <si>
    <t>ELEMENT,OIL FILTER,MERCEDES</t>
  </si>
  <si>
    <t>ELEMENT,RETURN FILTER,6MICRON,ALTEC/EWP</t>
  </si>
  <si>
    <t>EMAIL J18 AUX CLOSE CONTACTOR</t>
  </si>
  <si>
    <t>EMERG AGSU DC1794 CBD RESTORATION</t>
  </si>
  <si>
    <t>EMERG CONCRETE LIDS POLES EAST TCE CBD</t>
  </si>
  <si>
    <t>EMERG COND CA1050 CBD REST 1x40m</t>
  </si>
  <si>
    <t>EMERG COND CA1081 CBD REST 1 X 700M</t>
  </si>
  <si>
    <t>EMERG CONTAIN  FOR STRINGING EQUIP CBD</t>
  </si>
  <si>
    <t>EMERG CONTAINER  FOR SUB MATERIALS CBD</t>
  </si>
  <si>
    <t>EMERG FENCING JA6440 CBD RESTORATION</t>
  </si>
  <si>
    <t>EMERG FENCING KS3871 CBD RESTORATION</t>
  </si>
  <si>
    <t>EMERG HARDWARE KIT "B" CBD RESTORATION</t>
  </si>
  <si>
    <t>EMERG HARDWARE KIT "C" CBD RESTORATION</t>
  </si>
  <si>
    <t>EMERG HARDWARE KIT "D" CBD RESTORATION</t>
  </si>
  <si>
    <t>EMERG HARDWARE KIT "E" CBD RESTORATION</t>
  </si>
  <si>
    <t>EMERG HARDWARE KIT "F" CBD RESTORATION</t>
  </si>
  <si>
    <t>EMERG HARDWARE KIT "G" CBD RESTORATION</t>
  </si>
  <si>
    <t>EMERG HARDWARE KIT "H" CBD RESTORATION</t>
  </si>
  <si>
    <t>EMERG HARDWARE KIT "I" CBD RESTORATION</t>
  </si>
  <si>
    <t>EMERG HARDWARE KIT "J" CBD RESTORATION</t>
  </si>
  <si>
    <t>EMERG HARDWARE KIT "K" CBD RESTORATION</t>
  </si>
  <si>
    <t>EMERG POLE 1011251 CBD RESTORATION</t>
  </si>
  <si>
    <t>EMERG POLE 1011257 CBD RESTORATION</t>
  </si>
  <si>
    <t>EMERG POLE 1011259 CBD RESTORATION</t>
  </si>
  <si>
    <t>EMERG POLE 1011263 CBD RESTORATION</t>
  </si>
  <si>
    <t>EMERG POLE 1011280 CBD RESTORATION</t>
  </si>
  <si>
    <t>EMERG POLE 1011294 CBD RESTORATION</t>
  </si>
  <si>
    <t>EMERG POLE CAGE EAST TCE WD0806 CBD</t>
  </si>
  <si>
    <t>EMERG POLE CAGE EAST TCE WD0816 CBD</t>
  </si>
  <si>
    <t>EMERG POLE CAGE EAST TCE WD0820 CBD</t>
  </si>
  <si>
    <t>EMERG POLE WA1110 CBD RESTORATION</t>
  </si>
  <si>
    <t>EMERG POLE WA2025 CBD RESTORATION</t>
  </si>
  <si>
    <t>EMERG POLE WA2060 CBD RESTORATION</t>
  </si>
  <si>
    <t>EMERG POLE WB1227 CBD RESTORATION</t>
  </si>
  <si>
    <t>EMERG POLE WB1315 CBD RESTORATION</t>
  </si>
  <si>
    <t>EMERG XARM ZA1921 CBD RESTORATION</t>
  </si>
  <si>
    <t>EMERG XARM ZA1923 CBD RESTORATION</t>
  </si>
  <si>
    <t>EMERG XARM ZA1953 CBD RESTORATION</t>
  </si>
  <si>
    <t>EMERG XARM ZA2510 CBD RESTORATION</t>
  </si>
  <si>
    <t>EMERG XARM ZA3110 CBD RESTORATION</t>
  </si>
  <si>
    <t>EMERGENCY XARM ZA2507 CBD RESTORATION</t>
  </si>
  <si>
    <t>ENCAPSULANT FILLING COMPOUND 300  GRAM</t>
  </si>
  <si>
    <t>ENCAPSULATED CLOSING COIL</t>
  </si>
  <si>
    <t>END CAP FOR FLEXIBLE CONDUIT</t>
  </si>
  <si>
    <t>END PLATE,'PHOENIX' D-SSK-0525KRI</t>
  </si>
  <si>
    <t>END PLATE,TERMINAL,'PHOENIX' D-RTK-KRI</t>
  </si>
  <si>
    <t>ENVELOPE,INTRN DELIVERY,380 X 255MM,GOLD</t>
  </si>
  <si>
    <t>ENVELOPE,SA POWER NETWORKS, 229X324MM</t>
  </si>
  <si>
    <t>ENVELOPE,SA POWER NETWORKS,110X220MM</t>
  </si>
  <si>
    <t>ENVELOPE,SA POWER NETWORKS,255X380MM</t>
  </si>
  <si>
    <t>ENVELOPE,SA POWER,120X235MM,WINDOW</t>
  </si>
  <si>
    <t>ENVELOPE,SAPOWER,229 X 324MM,WINDOW FACE</t>
  </si>
  <si>
    <t>ENVELOPE,SERVICE ORDER CLOSE,229X324MM,</t>
  </si>
  <si>
    <t>EPIREZ 3-2-4A KIT (EPOXY RESIN)</t>
  </si>
  <si>
    <t>EQUALIZING CHAMBER AEI TRANSFORMER</t>
  </si>
  <si>
    <t>ESCARPMENT,R/SHAMS,'BTH'66KV WN10 OCB</t>
  </si>
  <si>
    <t>EXTENSION COLLAR,SERVICE PIT,300MM NB X</t>
  </si>
  <si>
    <t>EXTENSION PIECE FOR 66kV EARTHWIRE</t>
  </si>
  <si>
    <t>EXTENSION PIECE,STEEL,POLE MOUNTED</t>
  </si>
  <si>
    <t>EXTENSION PIECE,STRAIN CONSTRUCTION</t>
  </si>
  <si>
    <t>EXTENSION SHAFT,LH,#NAL12-6K,11KV SW CUB</t>
  </si>
  <si>
    <t>EXTENSION,66kV EARTHWIRE DOUBLE CIRCUIT</t>
  </si>
  <si>
    <t>EXTENSION,HANDLE,'W/HOUSE'33KV 345GC OCB</t>
  </si>
  <si>
    <t>EXTENSION,POLE,1.5M,FOR ZA1254,X-ARM</t>
  </si>
  <si>
    <t>EXTENSION,POLE,11kV ALLEY ARM,2735MM</t>
  </si>
  <si>
    <t>EXTENSION,POLE,1200MM,FOR ZA1206 X-ARMS</t>
  </si>
  <si>
    <t>EXTENSION,POLE,1280MM,DISC &amp; POST INSUL.</t>
  </si>
  <si>
    <t>EXTENSION,POLE,1280MM,DISC INSUL,TRIANGL</t>
  </si>
  <si>
    <t>EXTENSION,POLE,1430MM,FOR ZA1255 X-ARM</t>
  </si>
  <si>
    <t>EXTENSION,POLE,1816MM,VERT POST INSUL.</t>
  </si>
  <si>
    <t>EXTENSION,POLE,1870MM,IUC INSULATORS</t>
  </si>
  <si>
    <t>EXTENSION,POLE,1M,FOR ZA1208 X-ARM</t>
  </si>
  <si>
    <t>EXTENSION,POLE,2.4M,75MM RHS,1 PIN INSUL</t>
  </si>
  <si>
    <t>EXTENSION,POLE,'L'SUSPENSION TYPE,3290MM</t>
  </si>
  <si>
    <t>EXTENSION,POLE,M/S CHANNEL,1228MM LONG</t>
  </si>
  <si>
    <t>EXTENSION,POLE,M/S CHANNEL,1980MM LONG</t>
  </si>
  <si>
    <t>EXTENSION,POLE,M/S CHANNEL,2.7M LONG</t>
  </si>
  <si>
    <t>EXTENSION,SERVICE PIT,235MM NB X 225MM</t>
  </si>
  <si>
    <t>EXTENSION,SERVICE PIT,300X225MM,HDPE</t>
  </si>
  <si>
    <t>EXTERNAL SIGNAL LAMP FOR OPTO F&amp;E LFI</t>
  </si>
  <si>
    <t>EXTINGUISHER,FIRE, POWDER,4.5 KGS</t>
  </si>
  <si>
    <t>EXTINGUISHER,FIRE, WATER,9.0 LITRES.</t>
  </si>
  <si>
    <t>EXTINGUISHER,FIRE,KNAP SACK,POLY,16L</t>
  </si>
  <si>
    <t>EZYSTRUT SET SCREW 12mm 40 LONG GALV.</t>
  </si>
  <si>
    <t>EZYSTRUT,90D ANGLE MOUNT BRACKET,HD GALV</t>
  </si>
  <si>
    <t>EZYSTRUT,CHANNEL,E1000,HD GALV</t>
  </si>
  <si>
    <t>FALL ARREST BRACKET</t>
  </si>
  <si>
    <t>FAN  ASSEMBLY  2  FANS</t>
  </si>
  <si>
    <t>FAN ZIEHL COMPLETE TRANSFORMER COOLER</t>
  </si>
  <si>
    <t>FAN/MOTOR ASS 24 MVA WILSON T/F 66/11KV</t>
  </si>
  <si>
    <t>FAN/MOTOR ASSEMBLY ASEA 21MVA TRANS.</t>
  </si>
  <si>
    <t>FASTENERS,M12 X 40 GALV,EZYSTRUT</t>
  </si>
  <si>
    <t>FASTENERS,M12,HOT DIP,GALV,EZYSTRUT</t>
  </si>
  <si>
    <t>FASTENING KITS,FOR SIGNS (KS1452+KS3284)</t>
  </si>
  <si>
    <t>FASTENING PEG 220X115MM LV INSUL COVER</t>
  </si>
  <si>
    <t>FELT,'REYROLLE'66KV OSM10 OCB CRANK</t>
  </si>
  <si>
    <t>FERRULE,CONDUCTOR,COPPER,16MM2 WIRE</t>
  </si>
  <si>
    <t>FERRULE,CONDUIT,STEEL,32MM</t>
  </si>
  <si>
    <t>FIBRE OPTIC SPLICE CLOSURES 400 A4</t>
  </si>
  <si>
    <t>FIBRE ORGANISER TRAYS 4X12 SPLICE</t>
  </si>
  <si>
    <t>FIBRE WASHER #REINHAUSEN#</t>
  </si>
  <si>
    <t>FIBRELIGN D/END STRING 18.51-19.05mm RHL</t>
  </si>
  <si>
    <t>FIBRELIGN DEAD END 18.5-19.05mm RHL</t>
  </si>
  <si>
    <t>FIBRELIGN REPAIR RODS for 18.3-19.9mm</t>
  </si>
  <si>
    <t>FIBRELIGN SUS. STRINGS 18.91-19.05mm RHL</t>
  </si>
  <si>
    <t>FILLER FOAM, NO MORE BIG GAPS 350GM</t>
  </si>
  <si>
    <t>FILTER KIT 2" SUMP</t>
  </si>
  <si>
    <t>FILTER KIT 4" SUMP</t>
  </si>
  <si>
    <t>FILTER UNIT SIPP NODE 400</t>
  </si>
  <si>
    <t>FILTER, INSERT, UNIVERSAL</t>
  </si>
  <si>
    <t>FILTER, POWER STEERING, MITSUBISHI</t>
  </si>
  <si>
    <t>FILTER,AIR DRIER,TGA,ECAM,MAN,18.340</t>
  </si>
  <si>
    <t>FILTER,AIR,4.9D,MITSU CANTER</t>
  </si>
  <si>
    <t>FILTER,AIR,ACTROS 2632</t>
  </si>
  <si>
    <t>FILTER,AIR,AF26144</t>
  </si>
  <si>
    <t>FILTER,AIR,C CLASS COLUMBIA</t>
  </si>
  <si>
    <t>FILTER,AIR,CREW CAB</t>
  </si>
  <si>
    <t>FILTER,AIR,CREW CAB,FRR550</t>
  </si>
  <si>
    <t>FILTER,AIR,CREW CAB,GT175M</t>
  </si>
  <si>
    <t>FILTER,AIR,F'LINER,SB09GM,SB17GO&amp;SB03GX</t>
  </si>
  <si>
    <t>FILTER,AIR,FREIGHTLINER,C CLASS COLUMBIA</t>
  </si>
  <si>
    <t>FILTER,AIR,FUSO</t>
  </si>
  <si>
    <t>FILTER,AIR,FUSO,FK FIGHTER</t>
  </si>
  <si>
    <t>FILTER,AIR,INNER,FF2H,HINO GT175M</t>
  </si>
  <si>
    <t>FILTER,AIR,INNER,HINO FE</t>
  </si>
  <si>
    <t>FILTER,AIR,INNER,HINO RANGER PRO</t>
  </si>
  <si>
    <t>FILTER,AIR,INNER,HINO,2630 FM1A</t>
  </si>
  <si>
    <t>FILTER,AIR,INNER,ISUZU,FRR550</t>
  </si>
  <si>
    <t>FILTER,AIR,INNER,ISUZU,FTS750</t>
  </si>
  <si>
    <t>FILTER,AIR,JAP,NPR200 MEDIUM</t>
  </si>
  <si>
    <t>FILTER,AIR,MERC,ACTROS</t>
  </si>
  <si>
    <t>FILTER,AIR,'MITSUBISHI'70-SFM-32A CB</t>
  </si>
  <si>
    <t>FILTER,AIR,OUTER,FC6J</t>
  </si>
  <si>
    <t>FILTER,AIR,OUTER,FF2H,HINO GT175M</t>
  </si>
  <si>
    <t>FILTER,AIR,OUTER,HINO RANGER PRO</t>
  </si>
  <si>
    <t>FILTER,AIR,OUTER,HINO,2630 FM1A</t>
  </si>
  <si>
    <t>FILTER,AIR,OUTER,ISUZU,FSS500</t>
  </si>
  <si>
    <t>FILTER,AIR,OUTER,ISUZU,NPR200</t>
  </si>
  <si>
    <t>FILTER,AIR,OUTER,ISUZU.FRR550</t>
  </si>
  <si>
    <t>FILTER,AIR,SA 1.3/4X1.3/4 COMPRESSOR</t>
  </si>
  <si>
    <t>FILTER,AIR,'WORTHINGTON SIMPSON'KH38 COM</t>
  </si>
  <si>
    <t>FILTER,CABIN MERC ATEGO,1629A</t>
  </si>
  <si>
    <t>FILTER,CABIN,C CLASS COLUMBIA</t>
  </si>
  <si>
    <t>FILTER,CABIN,CANTER AUTO</t>
  </si>
  <si>
    <t>FILTER,CABIN,CANTER MANUAL,MY11</t>
  </si>
  <si>
    <t>FILTER,CABIN,CANTER,MANUAL,MY12</t>
  </si>
  <si>
    <t>FILTER,CABIN,FK FIGHTER</t>
  </si>
  <si>
    <t>FILTER,CABIN,MAN,18.340</t>
  </si>
  <si>
    <t>FILTER,CABIN,MERC ACTROS 2632</t>
  </si>
  <si>
    <t>FILTER,CABIN,MERC ATEGO 1629</t>
  </si>
  <si>
    <t>FILTER,CABIN,MERC AXOR 2629</t>
  </si>
  <si>
    <t>FILTER,DIFF,HINO,FM</t>
  </si>
  <si>
    <t>FILTER,EXPANDABLE,MAN,18.340,41.480</t>
  </si>
  <si>
    <t>FILTER,FRONT DIFF,ISUZU,FVZ</t>
  </si>
  <si>
    <t>FILTER,FUEL,C CLASS COLUMBIA</t>
  </si>
  <si>
    <t>FILTER,FUEL,PRIM,4.9D,MITS CANTER</t>
  </si>
  <si>
    <t>FILTER,FUEL,PRIMARY</t>
  </si>
  <si>
    <t>FILTER,FUEL,PRIMARY,FC</t>
  </si>
  <si>
    <t>FILTER,FUEL,PRIMARY,FG8J</t>
  </si>
  <si>
    <t>FILTER,FUEL,PRIMARY,FM</t>
  </si>
  <si>
    <t>FILTER,FUEL,PRIMARY,HINO GT175M</t>
  </si>
  <si>
    <t>FILTER,FUEL,PRIMARY,ISUZU,FRR550</t>
  </si>
  <si>
    <t>FILTER,FUEL,PRIMARY,ISUZU,NPS300</t>
  </si>
  <si>
    <t>FILTER,FUEL,PRIMARY,MERCEDES</t>
  </si>
  <si>
    <t>FILTER,FUEL,RME-RESISTANT,MAN,18.340</t>
  </si>
  <si>
    <t>FILTER,FUEL,SECONDARY,FM</t>
  </si>
  <si>
    <t>FILTER,FUEL,SECONDARY,HINO</t>
  </si>
  <si>
    <t>FILTER,FUEL,SECONDARY,HINO,W04C</t>
  </si>
  <si>
    <t>FILTER,FUEL,SECONDARY,ISUZU</t>
  </si>
  <si>
    <t>FILTER,FUEL,SEPARATOR,WATER</t>
  </si>
  <si>
    <t>FILTER,FUEL,SPIN-ON,HITACHI</t>
  </si>
  <si>
    <t>FILTER,FUEL,SPIN-ON,ISUZU-MITSUBISHI</t>
  </si>
  <si>
    <t>FILTER,HIGH PRESSURE,ALTEC,TA45 EWP</t>
  </si>
  <si>
    <t>FILTER,HYD RETURN,20GPM,10 MICRON ALTEC</t>
  </si>
  <si>
    <t>FILTER,HYDRAULIC RETURN,NL120KDT</t>
  </si>
  <si>
    <t>FILTER,HYDRAULIC,HIGH PRESSURE,NL120KDT</t>
  </si>
  <si>
    <t>FILTER,HYDRAULIC,HIGH PRESSURE,NL140RKT</t>
  </si>
  <si>
    <t>FILTER,HYDRAULIC,OPEN CENTRE,GMJ</t>
  </si>
  <si>
    <t>FILTER,HYDRAULIC,PRESSURE,CLOSED CENTRE</t>
  </si>
  <si>
    <t>FILTER,HYDRAULIC,RETURN,CLOSED CENTER</t>
  </si>
  <si>
    <t>FILTER,HYDRAULIC,SUCTION,NL120KDT</t>
  </si>
  <si>
    <t>FILTER,HYDRAULIC,SUCTION,NL140RKT</t>
  </si>
  <si>
    <t>FILTER,INSRET,AIR,UNIVERSAL</t>
  </si>
  <si>
    <t>FILTER,LUBE,C CLASS COLUMBIA</t>
  </si>
  <si>
    <t>FILTER,LUBE,KIT,FK-FIGHTER,MITSUBISHI</t>
  </si>
  <si>
    <t>FILTER,OIL,ENGINE, 500 SERIES,F SERIES</t>
  </si>
  <si>
    <t>FILTER,OIL,ENGINE,500 SERIES</t>
  </si>
  <si>
    <t>FILTER,OIL,ENGINE,GT175M</t>
  </si>
  <si>
    <t>FILTER,OIL,ISUZU,NPS300,4X4,5.2TD</t>
  </si>
  <si>
    <t>FILTER,OIL,ISUZU,NPS300,4X4,5.2TD,LF3854</t>
  </si>
  <si>
    <t>FILTER,OIL,RESERVOIR</t>
  </si>
  <si>
    <t>FILTER,POLLEN,ASSY,HINO</t>
  </si>
  <si>
    <t>FILTER,POLLEN,SUB</t>
  </si>
  <si>
    <t>FILTER,POWER STEER,C CLASS COLUMBIA</t>
  </si>
  <si>
    <t>FILTER,POWER STEER,CANTER AUTO</t>
  </si>
  <si>
    <t>FILTER,POWER STEER,FK FIGHTER</t>
  </si>
  <si>
    <t>FILTER,POWER STEER,HINO,FD,GT,FE,GD,FG</t>
  </si>
  <si>
    <t>FILTER,POWER STEER,HINO,GH,FG</t>
  </si>
  <si>
    <t>FILTER,POWER STEER,ISUZU,FTR,FSS,FTS,FRR</t>
  </si>
  <si>
    <t>FILTER,POWER STEER,ISUZU,FVZ</t>
  </si>
  <si>
    <t>FILTER,POWER STEER,ISUZU,N Series</t>
  </si>
  <si>
    <t>FILTER,POWER STEER,MERC ACTRO,ATEGO,AXOR</t>
  </si>
  <si>
    <t>FILTER,PRE AIR,GAUZE</t>
  </si>
  <si>
    <t>FILTER,SEPERATOR,WATER,CUMMINS</t>
  </si>
  <si>
    <t>FILTER,SUCTION,ALTEC,TA45 EWP</t>
  </si>
  <si>
    <t>FILTER,SUCTION,DELLE 66KV HPGE 9-14R OCB</t>
  </si>
  <si>
    <t>FILTER,SUCTION,MAGNT,250MICRON,ALTEC/EWP</t>
  </si>
  <si>
    <t>FILTER,TRANS,CANTER AUTO</t>
  </si>
  <si>
    <t>FILTER,TRANS,MERC ACTROS,ATEGO,AXOR</t>
  </si>
  <si>
    <t>FILTER,TRANSMISSION,ISUZU,FVZ</t>
  </si>
  <si>
    <t>FILTER,WATER,ALTECT,A65/A77T,EWP 4050</t>
  </si>
  <si>
    <t>FILTER,WATER,C CLASS COLUMBIA</t>
  </si>
  <si>
    <t>FILTER,WATER,FREIGHTLINER,C CLASS COLUM</t>
  </si>
  <si>
    <t>FINDER GEN PURP RELAY TYPE60.13 10A 250V</t>
  </si>
  <si>
    <t>FINDER GEN RELAY BASE TYPE60.13 10A 250V</t>
  </si>
  <si>
    <t>FIST - WALL MOUNTING BRACKET</t>
  </si>
  <si>
    <t>FIST CENTRAL STRENGTH MEMBER FITTING</t>
  </si>
  <si>
    <t>FIST FIBRE SPLICE CLOSURE,336 Splice Cap</t>
  </si>
  <si>
    <t>FIST GCO-MULTI 2-12 MULTI PORT H/SHRINK</t>
  </si>
  <si>
    <t>FIST OVAL ENTRY PART SEALING KIT(2x144)</t>
  </si>
  <si>
    <t>FIST SINGLE CABLE ENTRY SEALING KIT</t>
  </si>
  <si>
    <t>FIST SOSA2-2SE-S SINGLE ELEMENT SPLICE</t>
  </si>
  <si>
    <t>FIST-GCO2 MULTI SEAL,MULTIPORT</t>
  </si>
  <si>
    <t>FITTING,3 WAY TEE,FM-FS-RG-RM</t>
  </si>
  <si>
    <t>FIXED AND MOVING CONTACTS SETS OYT</t>
  </si>
  <si>
    <t>FIXED CONTACT 36kV,800A,31.5KA DISCONN</t>
  </si>
  <si>
    <t>FIXED CONTACT KIT FERRANTI</t>
  </si>
  <si>
    <t>FIXED CONTACT, ASEA UZB TAP CHANGER</t>
  </si>
  <si>
    <t>FIXED EARTH CONTACT withMOUNTING BRACKET</t>
  </si>
  <si>
    <t>FLAG,INDICATING,'AEI'33KV LH1CS/44 OCB</t>
  </si>
  <si>
    <t>FLAG,ORANGE/YELLOW FLURO VINYL,450X450</t>
  </si>
  <si>
    <t>FLANGE,INSULATOR,'J&amp;P'11KV 600A OCB</t>
  </si>
  <si>
    <t>FLANGE,PIPE,BLANK,UNDERGROUND CABLE</t>
  </si>
  <si>
    <t>FLANGE,PIPE,UNDERGROUND CABLE,1-1/2"DIA</t>
  </si>
  <si>
    <t>FLASHER,CAN,FD-FE-FF-FM-FT-GD-GH-GT</t>
  </si>
  <si>
    <t>FLAT, ALUMINIUM, 200MM X 20MM THICK</t>
  </si>
  <si>
    <t>FLEXIBLE BRAID CONNECTORS TYPE 'R'</t>
  </si>
  <si>
    <t>FLICKER BLADES, 33/66/132KV HDB</t>
  </si>
  <si>
    <t>FLICKER BLADES,STATTER &amp; MI 11KV'OD'SW/G</t>
  </si>
  <si>
    <t>FLICKER CONTACT BRACKET,DISCONNECTOR SPA</t>
  </si>
  <si>
    <t>FLOODLIGHT,1000W,MERC COMPLETE WITH LAMP</t>
  </si>
  <si>
    <t>FLOODLIGHT,360W,HP SODIUM,COMPACT</t>
  </si>
  <si>
    <t>FLOODLIGHT,400W,HPS, WITH PE CELL</t>
  </si>
  <si>
    <t>FLOODLIGHT,400W,MERCURY COMPACT,COMPLETE</t>
  </si>
  <si>
    <t>FLOODLIGHT,940W,HPS COMPLETE WITH LAMP</t>
  </si>
  <si>
    <t>FLUKE 1AC II VOLTALERT</t>
  </si>
  <si>
    <t>FLUKE SV225 LOW IMPEDANCE ADAPTER</t>
  </si>
  <si>
    <t>FOOTING,1 PH PADMOUNT T/F,VAULT TYPE</t>
  </si>
  <si>
    <t>FOOTING,150-1000KVA PAD T/F,2M X 2.2M</t>
  </si>
  <si>
    <t>FOOTING,150-2000KVA, PAD T/F,2.28 x 2.4M</t>
  </si>
  <si>
    <t>FOOTING,25KA 1 PH PADMOUNT T/F,PRECAST</t>
  </si>
  <si>
    <t>FOOTING,3PH,40&amp;63 &amp; 100KVA RURAL PAD T/F</t>
  </si>
  <si>
    <t>FOOTING,RURAL PAD,SERIES 2</t>
  </si>
  <si>
    <t>FOSC A-B MOUNTING BRACKET</t>
  </si>
  <si>
    <t>FOSC ENCLOSURE TRAY-B-24-1</t>
  </si>
  <si>
    <t>FOSC FIBRE SPLICE ENCLOSURE,400B4-NNV</t>
  </si>
  <si>
    <t>FRAME LEAKAGE KIT,HDB ISOLATOR</t>
  </si>
  <si>
    <t>FRAME,JUNC PIT7,STEEL,RAISE OR LOWER</t>
  </si>
  <si>
    <t>FRAME,MANHOLE,1325 MM,STYLE'F',CROSS BAR</t>
  </si>
  <si>
    <t>FRAME,MANHOLE,1370 MM,'C',2 WAY SIDE BAR</t>
  </si>
  <si>
    <t>FRAME,MANHOLE,1936 MM,'E',6 WAY SIDE BAR</t>
  </si>
  <si>
    <t>FRAME,MOUNTING,PLUGBOARD,O/DOOR HOUSING</t>
  </si>
  <si>
    <t>FRAME,UPRIGHT,'GE'33KV FK036 OCB</t>
  </si>
  <si>
    <t>FSD,1250A,415V,VERT MOUNT,'BB'#BSL1600</t>
  </si>
  <si>
    <t>FSD,1250A,415V,VERT MOUNT,JEAN MULL#SLTL</t>
  </si>
  <si>
    <t>FSD,1250A,415V,VERT MOUNT,NH LOAD DISCON</t>
  </si>
  <si>
    <t>FSD,2000A,415V,VERT MOUNT,'BB' #BSL</t>
  </si>
  <si>
    <t>FSD,2500A,415V,VERT MOUNT,NH GANGED LOAD</t>
  </si>
  <si>
    <t>FSD,400A,415V,VERT MOUNT,'BB'#SLBM400</t>
  </si>
  <si>
    <t>FSD,400A,415V,VERT MOUNT,NH LOAD DISCON</t>
  </si>
  <si>
    <t>FSD,630A,415V,VERT MOUNT,'ABB'#SLBM630</t>
  </si>
  <si>
    <t>FSD,630A,415V,VERT MOUNT,JEAN MULLER</t>
  </si>
  <si>
    <t>FUEL SEPARATOR,FREIGHTLINER,C CLS COLUM</t>
  </si>
  <si>
    <t>FUSE  14.4KV, 100A, SMU TYPE  (612100)</t>
  </si>
  <si>
    <t>FUSE  14.4KV, 125A, SMU TYPE (612125)</t>
  </si>
  <si>
    <t>FUSE  14.4KV, 150 SMU TYPE (612150)</t>
  </si>
  <si>
    <t>FUSE  14.4KV, 40A, SMU TYPE (612040)</t>
  </si>
  <si>
    <t>FUSE  14.4KV, 65A, SMU TYPE (612065)</t>
  </si>
  <si>
    <t>FUSE  15A, SMU TYPE (712015) S+C :slow</t>
  </si>
  <si>
    <t>FUSE  25A, SMU TYPE (712025) S+C :slow</t>
  </si>
  <si>
    <t>FUSE  34.5kV 15A, SMU TYPE  (614015)</t>
  </si>
  <si>
    <t>FUSE  34.5kV 40A, SMU TYPE (614040)</t>
  </si>
  <si>
    <t>FUSE  34.5kV 65A "K" SMU TYPE  (704065)</t>
  </si>
  <si>
    <t>FUSE  34.5kV, 50A, SMU TYPE (614050)</t>
  </si>
  <si>
    <t>FUSE  34.5kV, 80A, SMU TYPE (614080)</t>
  </si>
  <si>
    <t>FUSE  50A, SMU TYPE (712050) S+C :slow</t>
  </si>
  <si>
    <t>FUSE  65A, SMU TYPE (712065) S+C :slow</t>
  </si>
  <si>
    <t>FUSE ,4.8KV, 100A, SMU-40 TYPE</t>
  </si>
  <si>
    <t>FUSE ,500 A,440 V,HRC,'SLOTTED 'J' TYPE</t>
  </si>
  <si>
    <t>FUSE 10A HRC CARTRIDGE</t>
  </si>
  <si>
    <t>FUSE 20A HRC CARTRIDGE</t>
  </si>
  <si>
    <t>FUSE 34.5KV,5 AMP,S &amp; C,SMU 20 (614005)</t>
  </si>
  <si>
    <t>FUSE BASE HRC BOWTHORPE 45 A *TYPE 30CF*</t>
  </si>
  <si>
    <t>FUSE BASE, 66kV, S&amp;C, UPRIGHT</t>
  </si>
  <si>
    <t>FUSE BASE,66KV,S&amp;C,SMD-1A,INVERTED</t>
  </si>
  <si>
    <t>FUSE BOX, CT METERING</t>
  </si>
  <si>
    <t>FUSE BOX,NO.15,200A,3 PH,WITH LID,ALUM</t>
  </si>
  <si>
    <t>FUSE BOX,NO.17A,COMPLETE</t>
  </si>
  <si>
    <t>FUSE BOX,NO.18 MK2,3 PH,80MM N2 CONDUIT</t>
  </si>
  <si>
    <t>FUSE BOX,PLASTIC,NO.18 MK2,2 PHASE,80 A</t>
  </si>
  <si>
    <t>FUSE HANDLE AND CLAMP CONTACT,RGB12</t>
  </si>
  <si>
    <t>FUSE HOLDER S &amp; C TYPE SMS 33KV</t>
  </si>
  <si>
    <t>FUSE HOLDER S&amp;C TYPE SM5 33KV</t>
  </si>
  <si>
    <t>FUSE HOLDER,TEMPORARY."DOG"</t>
  </si>
  <si>
    <t>FUSE KIT,'ASEA'200KVAR CAPICITOR BANK</t>
  </si>
  <si>
    <t>FUSE LINK,100 A,11KV,HRC,1000KVA,360 MM</t>
  </si>
  <si>
    <t>FUSE LINK,16 A,11KV,HRC,150KVA,360 MM</t>
  </si>
  <si>
    <t>FUSE LINK,160 A,11KV,HRC,1500-2000KVA,4</t>
  </si>
  <si>
    <t>FUSE LINK,1A,11KV,'GEC'HWX C/B VT'S</t>
  </si>
  <si>
    <t>FUSE LINK,AEI 11KV 800A BRP3 OCBVT</t>
  </si>
  <si>
    <t>FUSE LINK,CARTRIDGE,   0.5 A,11KV,HRC</t>
  </si>
  <si>
    <t>FUSE LINK,CARTRIDGE,   0.5 A,33 KV</t>
  </si>
  <si>
    <t>FUSE LINK,CARTRIDGE,   1.5 A</t>
  </si>
  <si>
    <t>FUSE LINK,CARTRIDGE,   1.5 A,11KV,HRC</t>
  </si>
  <si>
    <t>FUSE LINK,CARTRIDGE,  10 A,66KV,HRC</t>
  </si>
  <si>
    <t>FUSE LINK,CARTRIDGE, 100 A,11KV,HRC,1000</t>
  </si>
  <si>
    <t>FUSE LINK,CARTRIDGE, 500 A,440 V,HRC,4 H</t>
  </si>
  <si>
    <t>FUSE LINK,CARTRIDGE, 630 A,440 V,HRC,4 H</t>
  </si>
  <si>
    <t>FUSE LINK,CARTRIDGE,1200 A,440 V,HRC,4 H</t>
  </si>
  <si>
    <t>FUSE LINK,LIQUID,  20 A,66KV,GLASS BODY,</t>
  </si>
  <si>
    <t>FUSE LINK,LIQUID, 100 A,66KV,GLASS BODY,</t>
  </si>
  <si>
    <t>FUSE LINK,LIQUID, 150 A,66KV,GLASS BODY,</t>
  </si>
  <si>
    <t>FUSE LINK,SOLID BLADE TYPE,440V,ISOLT,#3</t>
  </si>
  <si>
    <t>FUSE LINK,SOLID BLADE,440V,ISOLATING,#2</t>
  </si>
  <si>
    <t>FUSE LINK,SOLID BLADE,440V,ISOLATING,#4A</t>
  </si>
  <si>
    <t>FUSE LINK,SOLID TYPE,415V,FOR JW3MS HRC</t>
  </si>
  <si>
    <t>FUSE LINK,SOLID,100A,680F &amp; HENLEY 7</t>
  </si>
  <si>
    <t>FUSE LINK,SOLID,11/33KV, #3 &amp; #4 CON</t>
  </si>
  <si>
    <t>FUSE LINK,SOLID,240V,P/LIGHTING TERM BLK</t>
  </si>
  <si>
    <t>FUSE LINK,SOLID,415V,JW4 HRC CARRIER</t>
  </si>
  <si>
    <t>FUSE LINK,SOLID,660F/670F NILCROM CARIER</t>
  </si>
  <si>
    <t>FUSE LINK,SOLID,'JEAN MULLER'1250 &amp; 2500</t>
  </si>
  <si>
    <t>FUSE LINK,SOLID,'JEAN MULLER'SLTL2-3AS/3</t>
  </si>
  <si>
    <t>FUSE LINK,SOLID,'JEAN MULLER'SLTL3-3AS/3</t>
  </si>
  <si>
    <t>FUSE OJN415V 2000/3000/4000A ACB</t>
  </si>
  <si>
    <t>FUSE PCB HORIZON 33KV CB</t>
  </si>
  <si>
    <t>FUSE REFILL S &amp; C TYPE SMS 125 E</t>
  </si>
  <si>
    <t>FUSE REFILL S&amp;C TYPE SM5 250E 33KV</t>
  </si>
  <si>
    <t>FUSE S&amp;C 66KV SMD-1A 40E</t>
  </si>
  <si>
    <t>FUSE S&amp;C 66KV SMD-1A END FITTING</t>
  </si>
  <si>
    <t>FUSE S&amp;C SMD-50 END FITTING</t>
  </si>
  <si>
    <t>FUSE S&amp;C TYPE SMU-20,10A,14.4KV (612010)</t>
  </si>
  <si>
    <t>FUSE S&amp;C TYPE SMU-20,10A,34.5KV (614010)</t>
  </si>
  <si>
    <t>FUSE S&amp;C TYPE SMU-20,15A,14.4KV (612015)</t>
  </si>
  <si>
    <t>FUSE S&amp;C TYPE SMU-20,20A,14.4KV (612020)</t>
  </si>
  <si>
    <t>FUSE S&amp;C TYPE SMU-20,30A 14.4KV (612030)</t>
  </si>
  <si>
    <t>FUSE SWITCH,'BBC'FNAG HV SW/GEAR,WITH SW</t>
  </si>
  <si>
    <t>FUSE TYPE SMU-20, 3A, 34.5KV, 'K' SPEED</t>
  </si>
  <si>
    <t>FUSE TYPE SMU-20, 6A, 34.5KV, 'K' SPEED</t>
  </si>
  <si>
    <t>FUSE UNIT,COMPLETE,RGB RING MAIN UNIT</t>
  </si>
  <si>
    <t>FUSE UNIT,COMPLETE,RGB RMU TO BE ONLY</t>
  </si>
  <si>
    <t>FUSE,   1/16A,8 AG'LITTLE'FUSE TYPE</t>
  </si>
  <si>
    <t>FUSE,   1A,CARTRIDGE</t>
  </si>
  <si>
    <t>FUSE,   5 A</t>
  </si>
  <si>
    <t>FUSE,   7 A,5/8" LG,3/16" DIA</t>
  </si>
  <si>
    <t>FUSE,  20A,250VAC,50MM LG,14.3MM DIA</t>
  </si>
  <si>
    <t>FUSE,  30 A,11KV,HRC,360 MM LG,50 MM DIA</t>
  </si>
  <si>
    <t>FUSE, 14.4KV, 200A, SMU TYPE (612200)</t>
  </si>
  <si>
    <t>FUSE, 14.4KV, 80A, SMU TYPE  (612080)</t>
  </si>
  <si>
    <t>FUSE, 34.5kV, 100A, SMU TYPE (614100)</t>
  </si>
  <si>
    <t>FUSE, 34.5KV, 25A, SMU TYPE (614025)</t>
  </si>
  <si>
    <t>FUSE, 34.5KV, 30A, SMU TYPE (614030)</t>
  </si>
  <si>
    <t>FUSE, 800A, 415V, HRC, SLOTTED 'J' TYPE</t>
  </si>
  <si>
    <t>FUSE, POTENTIAL T/F 24KV 630MA</t>
  </si>
  <si>
    <t>FUSE, S&amp;C, 33KV, SMD-1A, 5A, E CURVE</t>
  </si>
  <si>
    <t>FUSE,0.5A,12KV,195X20MM DIA,GEC#SBV2 CB</t>
  </si>
  <si>
    <t>FUSE,0.62 A,33 KV,WITH ADAPTORS</t>
  </si>
  <si>
    <t>FUSE,100 A,660 V,HRC,2 HOLE FIX</t>
  </si>
  <si>
    <t>FUSE,1000A,1250/2500A FUSE SWITCH, # 4A</t>
  </si>
  <si>
    <t>FUSE,1000A,440V,BLADE CONTACT,F.S.D.</t>
  </si>
  <si>
    <t>FUSE,100-150 A,660 V,HRC,MOTOR START</t>
  </si>
  <si>
    <t>FUSE,100A,11KV,BAY-O-NET</t>
  </si>
  <si>
    <t>FUSE,100A,440 VAC,HRC,30.2MM X 57 MM DIA</t>
  </si>
  <si>
    <t>FUSE,100A,440V,BLADE CONTACT,F.S.D.# 2</t>
  </si>
  <si>
    <t>FUSE,100A,440V,HRC,SLOTTED,'J'TYPE</t>
  </si>
  <si>
    <t>FUSE,100A,450VAC,HRC,FOR SEMI CONDUCTORS</t>
  </si>
  <si>
    <t>FUSE,10A,11V, AUX T/FS</t>
  </si>
  <si>
    <t>FUSE,10A,12KV,HRC,SUBSTN 50KVA AUX T/FS</t>
  </si>
  <si>
    <t>FUSE,10A,33 KV,DROP OUT TYPE</t>
  </si>
  <si>
    <t>FUSE,10A,440V,FOR SUBMERSIBLE EB3260</t>
  </si>
  <si>
    <t>FUSE,10A,440V,HRC,CLIP FIXING OFFSET TAG</t>
  </si>
  <si>
    <t>FUSE,10A,550V,HRC,2 HOLE FIXING,AC5</t>
  </si>
  <si>
    <t>FUSE,10A,HRC CERAMIC,6.3MM DIA X 25.4MM</t>
  </si>
  <si>
    <t>FUSE,10A,HRC,P/LIGHT LEAD,SERVICE PIT</t>
  </si>
  <si>
    <t>FUSE,11/0.62 A,11 KV,HRC</t>
  </si>
  <si>
    <t>FUSE,125A,11KV,BAY-O-NET</t>
  </si>
  <si>
    <t>FUSE,125A,300VAC,HRC,SEMI CONDUCTOR</t>
  </si>
  <si>
    <t>FUSE,125A,440V,HRC,SLOTTED,'J'TYPE</t>
  </si>
  <si>
    <t>FUSE,12A,11KV,HRC,150KVA,364X16MM DIA</t>
  </si>
  <si>
    <t>FUSE,13A,HRC CERAMIC,6.3MM DIA X 25.4MM</t>
  </si>
  <si>
    <t>FUSE,15 A,660V,HRC,2 HOLE FIXING</t>
  </si>
  <si>
    <t>FUSE,150A,450VAC,HRC,FOR SEMI CONDUCTORS</t>
  </si>
  <si>
    <t>FUSE,15A,12KV,1 &amp; 3PH T/F,BAY-O-NET</t>
  </si>
  <si>
    <t>FUSE,15A,23KV RATED,BAY-O-NET TYPE, CSL</t>
  </si>
  <si>
    <t>FUSE,1600A,440 V,HRC,4 HOLE-CENTRAL TAG</t>
  </si>
  <si>
    <t>FUSE,160A,440V,BLADE CONTACT,SIZE 2</t>
  </si>
  <si>
    <t>FUSE,160A,440V,HRC,2 HOLE FIX TYPE</t>
  </si>
  <si>
    <t>FUSE,160A,440V,HRC,SLOTTED,'J'TYPE</t>
  </si>
  <si>
    <t>FUSE,16A,250VAC,50 MM LG,14.3 MM DIA</t>
  </si>
  <si>
    <t>FUSE,16A,440V,HRC,CLIP FIXING OFFSET TAG</t>
  </si>
  <si>
    <t>FUSE,16A,550V,HRC,2 HOLE FIXING TYPE,AC5</t>
  </si>
  <si>
    <t>FUSE,1A,22KV,DROP OUT,TAPLIN NF-NEMA/K</t>
  </si>
  <si>
    <t>FUSE,2.5MVAR CAPACITOR BANK</t>
  </si>
  <si>
    <t>FUSE,20 A,660 V,HRC,2 HOLE FIXING</t>
  </si>
  <si>
    <t>FUSE,200A,11KV,HRC,2000KVA T/F'S</t>
  </si>
  <si>
    <t>FUSE,200A,11KV,HRC,2000KVA,292X45MM DIA</t>
  </si>
  <si>
    <t>FUSE,200A,440V,BLADE CONTACT,F.S.D.# 2</t>
  </si>
  <si>
    <t>FUSE,200A,440V,HRC,'SLOTTED,'J'TYPE</t>
  </si>
  <si>
    <t>FUSE,20A,11KV,HRC,150KVA,292X45MM DIA</t>
  </si>
  <si>
    <t>FUSE,20A,11KV,HRC,150KVA,359X50.8 MM DIA</t>
  </si>
  <si>
    <t>FUSE,20A,11KV,HRC,200KVA,364X16MM DIA</t>
  </si>
  <si>
    <t>FUSE,20A,34/5KV,SMD 50,'S &amp; C',SLOW BLOW</t>
  </si>
  <si>
    <t>FUSE,20A,440V,FOR SUBMERSIBLE EB3260</t>
  </si>
  <si>
    <t>FUSE,20A,440V,HRC,2 HOLE FIX</t>
  </si>
  <si>
    <t>FUSE,20A,440V,HRC,CLIP FIXING OFFSET TAG</t>
  </si>
  <si>
    <t>FUSE,20A,550V,HRC,2 HOLE FIXING</t>
  </si>
  <si>
    <t>FUSE,250A,440V,BLADE CONTACT,F.S.D,# 2</t>
  </si>
  <si>
    <t>FUSE,250A,440V,HRC,'SLOTTED',J'TYPE</t>
  </si>
  <si>
    <t>FUSE,25A,11KV,BAY-O-NET</t>
  </si>
  <si>
    <t>FUSE,25A,11KV,HRC,150KVA,254 X 63MM DIA</t>
  </si>
  <si>
    <t>FUSE,25A,11KV,HRC,200KVA,292X45MM DIA</t>
  </si>
  <si>
    <t>FUSE,25A,11KV,HRC,200KVA,359X50.8 MM DIA</t>
  </si>
  <si>
    <t>FUSE,25A,11KV,HRC,200KVA,360X50MM DIA</t>
  </si>
  <si>
    <t>FUSE,25A,11KV,HRC,300KVA,364X16MM DIA</t>
  </si>
  <si>
    <t>FUSE,25A,450VAC,HRC,FOR SEMI CONDUCTOR</t>
  </si>
  <si>
    <t>FUSE,25A,660V,HRC,2 HOLE FIXING TYPE</t>
  </si>
  <si>
    <t>FUSE,2A,440V,HRC,CLIP FIXING OFFSET TAG</t>
  </si>
  <si>
    <t>FUSE,2A,500VAC, 120kA, 10mmx38mm, Gg</t>
  </si>
  <si>
    <t>FUSE,2A,550V,HRC,2 HOLE FIXING TYPE,AC5</t>
  </si>
  <si>
    <t>FUSE,2A,HRC CERAMIC,6.3MM DIA X 32MM</t>
  </si>
  <si>
    <t>FUSE,2A,HRC,CERAMIC,6.3MM DIA X 25.4MM</t>
  </si>
  <si>
    <t>FUSE,3.15A,33KV,WILSON,66-33-11KV OLTC</t>
  </si>
  <si>
    <t>FUSE,3.15A,'GEC'22KV TYPE Y22VT1</t>
  </si>
  <si>
    <t>FUSE,30A,250-440 VAC,HRC,57X22.2MM DIA</t>
  </si>
  <si>
    <t>FUSE,30A,250VAC,HRC,29MM LG,12.7MM DIA</t>
  </si>
  <si>
    <t>FUSE,30A,440V,HRC,CLIP FIXING OFFSET TAG</t>
  </si>
  <si>
    <t>FUSE,30A,CONFERENCE TYPE</t>
  </si>
  <si>
    <t>FUSE,31.5A,11KV,300KVA,292X45MM DIA</t>
  </si>
  <si>
    <t>FUSE,31.5A,11KV,HRC,200KVA,254X63 MM DIA</t>
  </si>
  <si>
    <t>FUSE,31.5A,11KV,HRC,300KVA,292X45MM DIA</t>
  </si>
  <si>
    <t>FUSE,31.5A,11KV,HRC,300KVA,359 X 50.8MM</t>
  </si>
  <si>
    <t>FUSE,315A,440V,BLADE CONTACT,F.S D, # 2</t>
  </si>
  <si>
    <t>FUSE,315A,440V,BLADE CONTACT,F.S.D, # 3</t>
  </si>
  <si>
    <t>FUSE,315A,440V,HRC,'SLOTTED,'J'TYPE</t>
  </si>
  <si>
    <t>FUSE,315A,440V,HRC,'SLOTTED','J'TYPE</t>
  </si>
  <si>
    <t>FUSE,32 A,660 V,HRC,2 HOLE FIXING</t>
  </si>
  <si>
    <t>FUSE,32-63A,440V,HRC,MOTOR START TYPE</t>
  </si>
  <si>
    <t>FUSE,34.5kV,200A, SMU TYPE (614200)</t>
  </si>
  <si>
    <t>FUSE,355A,440 V,HRC,4 HOLE-CENTRAL TAG</t>
  </si>
  <si>
    <t>FUSE,3A,33 KV,DROP OUT TYPE</t>
  </si>
  <si>
    <t>FUSE,3A,'EE'11KV 800A OLX OIL C/B</t>
  </si>
  <si>
    <t>FUSE,400A,440V,BLADE CONTACT,F.S.D.#2</t>
  </si>
  <si>
    <t>FUSE,400A,440V,BLADE CONTACT,F.S.D.#3</t>
  </si>
  <si>
    <t>FUSE,400A,440V,HRC,SLOTTED PATTERN</t>
  </si>
  <si>
    <t>FUSE,400A,440V,HRC,'SLOTTED','J'TYPE</t>
  </si>
  <si>
    <t>FUSE,40A,11KV,BAY-O-NET</t>
  </si>
  <si>
    <t>FUSE,40A,11KV,HRC,300KVA,254X63 MM DIA</t>
  </si>
  <si>
    <t>FUSE,40A,11KV,HRC,300KVA,360X50MM DIA</t>
  </si>
  <si>
    <t>FUSE,40A,11KV,HRC,500KVA,292X45MM DIA</t>
  </si>
  <si>
    <t>FUSE,40A,11KV,HRC,500KVA,364X16MM DIA</t>
  </si>
  <si>
    <t>FUSE,40A,660V,HRC,2 HOLE FIXING TYPE</t>
  </si>
  <si>
    <t>FUSE,40A,BACK UP,H.V. CURRENT LIMITING</t>
  </si>
  <si>
    <t>FUSE,45A,250-440 VAC,HRC,57X22.2MM DIA</t>
  </si>
  <si>
    <t>FUSE,4A,25OVAC,CERAMIC,25X5MM,INDICATOR</t>
  </si>
  <si>
    <t>FUSE,50 A,660 V,HRC,2 HOLE FIXING</t>
  </si>
  <si>
    <t>FUSE,500A,440V,BLADE CONTACT,F.S.D. #3</t>
  </si>
  <si>
    <t>FUSE,500A,440V,HRC,4 HOLE-CENTRAL TAG,</t>
  </si>
  <si>
    <t>FUSE,50A,11KV,500KVA,292X45MM DIA</t>
  </si>
  <si>
    <t>FUSE,50A,11KV,HRC,500KVA,359X50.8 MM DIA</t>
  </si>
  <si>
    <t>FUSE,50A,11KV,HRC,500KVA,360X50MM DIA</t>
  </si>
  <si>
    <t>FUSE,5A,250VAC,HRC,29 MM LG,12.7 MM DIA</t>
  </si>
  <si>
    <t>FUSE,5A,33KV,DISCONNECT TYPE 'EMP'</t>
  </si>
  <si>
    <t>FUSE,5A,HRC CERAMIC,6.3MM DIA X 25.4MM</t>
  </si>
  <si>
    <t>FUSE,6.3A,11KV,HRC,360 MM LG,50 MM DIA</t>
  </si>
  <si>
    <t>FUSE,60 A,660 V,HRC,2 HOLE FIXING</t>
  </si>
  <si>
    <t>FUSE,630A,440V,BLADE CONTACT,F.S.D.#3</t>
  </si>
  <si>
    <t>FUSE,630A,440V,HRC,SLOTTED, ' 'J'  TYPE</t>
  </si>
  <si>
    <t>FUSE,630A,500V,BLADE CONTACT,F.S.D.# 4A</t>
  </si>
  <si>
    <t>FUSE,63A,11KV,HRC,500KVA,254X63 MM DIA</t>
  </si>
  <si>
    <t>FUSE,63A,11KV,HRC,750KVA,292X45MM DIA</t>
  </si>
  <si>
    <t>FUSE,63A,11KV,HRC,750KVA,360X75MM DIA</t>
  </si>
  <si>
    <t>FUSE,63A,440V,HRC,'SLOTTED,'J'TYPE</t>
  </si>
  <si>
    <t>FUSE,65 A,11KV,HRC,435 MM LG,16 MM DIA</t>
  </si>
  <si>
    <t>FUSE,65A,11KV,BAY-O-NET</t>
  </si>
  <si>
    <t>FUSE,65A,BACK UP,H.V. CURRENT LIMITING</t>
  </si>
  <si>
    <t>FUSE,6A,250VAC,CERAMIC,25X5MM,INDICATOR</t>
  </si>
  <si>
    <t>FUSE,6A,30KV,HRC,600 X 70 X 45MM</t>
  </si>
  <si>
    <t>FUSE,6A,440 V,HRC,CLIP FIXING OFFSET TAG</t>
  </si>
  <si>
    <t>FUSE,6A,550V,HRC,2 HOLE FIXING TYPE,AC5</t>
  </si>
  <si>
    <t>FUSE,700VAC,HRC,FOR SEMI CONDUCTORS</t>
  </si>
  <si>
    <t>FUSE,7A,HRC CERAMIC,6.3MM DIA X 25.4MM</t>
  </si>
  <si>
    <t>FUSE,80 A,11KV,HRC,435 MM LG,16 MM DIA</t>
  </si>
  <si>
    <t>FUSE,80 A,660 V,HRC,2 HOLE FIXING</t>
  </si>
  <si>
    <t>FUSE,800A,440 V,HRC,4 HOLE-CENTRAL TAG</t>
  </si>
  <si>
    <t>FUSE,800A,500V,BLADE CONTACT,F.S.D.# 4A</t>
  </si>
  <si>
    <t>FUSE,80A,11KV,HRC,1000KVA PAD MTD T/F'S</t>
  </si>
  <si>
    <t>FUSE,80A,11KV,HRC,1000KVA,292X45MM DIA</t>
  </si>
  <si>
    <t>FUSE,80A,250-440 VAC,HRC,22.2 X 57MM DIA</t>
  </si>
  <si>
    <t>FUSE,80A,440V,HRC,SLOTTED,'J'TYPE</t>
  </si>
  <si>
    <t>FUSE,8A,11KV,HRC,100KVA,364MM X16MM DIA</t>
  </si>
  <si>
    <t>FUSE,8A,12KV,1 &amp; 3PH RURAL T/F,BAYONET</t>
  </si>
  <si>
    <t>FUSE,8A,250VAC,HRC,29 MM LG,12.7 MM DIA</t>
  </si>
  <si>
    <t>FUSE,90A,11KV,HRC,750KVA,254X63 MM DIA</t>
  </si>
  <si>
    <t>FUSE,'AEI'11KV 800A BRP4 OCB,VT</t>
  </si>
  <si>
    <t>FUSE,ANL TYPE,100A</t>
  </si>
  <si>
    <t>FUSE,ANL TYPE,150A</t>
  </si>
  <si>
    <t>FUSE,APPLICATOR,GEC 11KV RING MAIN UNIT</t>
  </si>
  <si>
    <t>FUSE,ARC SOLENOID,'C&amp;F'33KV OE-5 OCB</t>
  </si>
  <si>
    <t>FUSE,ARCTIC,'C&amp;F'33KV 800A OE-5 OCB</t>
  </si>
  <si>
    <t>FUSE,'ASEA'200KVAR CAPACITOR BANK</t>
  </si>
  <si>
    <t>FUSE,BLADE,BLUE,15A</t>
  </si>
  <si>
    <t>FUSE,BLADE,BROWN,7.5A</t>
  </si>
  <si>
    <t>FUSE,BLADE,GREEN,30A</t>
  </si>
  <si>
    <t>FUSE,BLADE,MAXI,GREEN,30A</t>
  </si>
  <si>
    <t>FUSE,BLADE,MAXI,ORANGE,40A</t>
  </si>
  <si>
    <t>FUSE,BLADE,MAXI,RED,50A</t>
  </si>
  <si>
    <t>FUSE,BLADE,MINI,KIT,ASSORTED</t>
  </si>
  <si>
    <t>FUSE,BLADE,ORANGE,5A</t>
  </si>
  <si>
    <t>FUSE,BLADE,RED,10A</t>
  </si>
  <si>
    <t>FUSE,BLADE,VIOLET,3A</t>
  </si>
  <si>
    <t>FUSE,BLADE,WHITE,25A</t>
  </si>
  <si>
    <t>FUSE,BLADE,YELLOW,20A</t>
  </si>
  <si>
    <t>FUSE,CERAMIC,BLUE,25A</t>
  </si>
  <si>
    <t>FUSE,CERAMIC,WHITE,8A</t>
  </si>
  <si>
    <t>FUSE,CERAMIC,YELLOW,5A</t>
  </si>
  <si>
    <t>FUSE,'DUCON'11KV CAPACITOR BANK</t>
  </si>
  <si>
    <t>FUSE,'DUCON'800 KVAR 11KV CAPACITOR BANK</t>
  </si>
  <si>
    <t>FUSE,GLASS,10A</t>
  </si>
  <si>
    <t>FUSE,GLASS,15A</t>
  </si>
  <si>
    <t>FUSE,GLASS,3A</t>
  </si>
  <si>
    <t>FUSE,GLASS,5A</t>
  </si>
  <si>
    <t>FUSE,ISOL LNK,OPEN WIRE,1 PH,T/F</t>
  </si>
  <si>
    <t>FUSE,LIQUID,   2A,11KV-33KV,NO.3</t>
  </si>
  <si>
    <t>FUSE,LIQUID,  10A,11KV-33KV, NO.4</t>
  </si>
  <si>
    <t>FUSE,LIQUID,  10A,11KV-33KV,NO.3</t>
  </si>
  <si>
    <t>FUSE,LIQUID,  20A,11KV-33KV,NO.3</t>
  </si>
  <si>
    <t>FUSE,LIQUID,  20A,11KV-33KV,NO.4</t>
  </si>
  <si>
    <t>FUSE,LIQUID,  30A,11KV-33KV,NO.3</t>
  </si>
  <si>
    <t>FUSE,LIQUID,  30A,11KV-33KV,NO.4</t>
  </si>
  <si>
    <t>FUSE,LIQUID,  30A,66KV,NO.3</t>
  </si>
  <si>
    <t>FUSE,LIQUID,  50A,11KV-33KV,NO.4</t>
  </si>
  <si>
    <t>FUSE,LIQUID,  50A,66KV, NO.3</t>
  </si>
  <si>
    <t>FUSE,LIQUID,  75A,11KV-33KV, NO.3</t>
  </si>
  <si>
    <t>FUSE,LIQUID,  75A,11KV-33KV,NO.4</t>
  </si>
  <si>
    <t>FUSE,LIQUID,  75A,66KV, NO.3</t>
  </si>
  <si>
    <t>FUSE,LIQUID, 100A,11KV-33KV,NO.3</t>
  </si>
  <si>
    <t>FUSE,LIQUID, 100A,11KV-33KV,NO.4</t>
  </si>
  <si>
    <t>FUSE,LIQUID, 150A,11KV-33KV, NO.4</t>
  </si>
  <si>
    <t>FUSE,LIQUID, 150A,11KV-33KV,NO.3</t>
  </si>
  <si>
    <t>FUSE,LIQUID, 2A,11KV-33KV, NO.3</t>
  </si>
  <si>
    <t>FUSE,LIQUID, 5 A,11KV-33KV,NO.4</t>
  </si>
  <si>
    <t>FUSE,LIQUID,2A,11KV-33KV, NO.4</t>
  </si>
  <si>
    <t>FUSE,LIQUID,50A,11KV-33KV, NO.3</t>
  </si>
  <si>
    <t>FUSE,LIQUID,5A,11KV-33KV,NO.3</t>
  </si>
  <si>
    <t>FUSE,'MCGRAW EDISON' 3PH 30MVAR CAP BANK</t>
  </si>
  <si>
    <t>FUSE,RING,'STATTER &amp; MI'11KV#VA SW/GEAR</t>
  </si>
  <si>
    <t>FUSE,S&amp;C TYPE SMD-20,5A,14.4KV (612005)</t>
  </si>
  <si>
    <t>FUSE,S&amp;C, SMD-1A-1000E,STANDARD,446065R1</t>
  </si>
  <si>
    <t>FUSE,S&amp;C, SMD-1A-30E,STANDARD,446030R1</t>
  </si>
  <si>
    <t>FUSE,S&amp;C, SMD-50-30E,STANDARD,TCC153-1</t>
  </si>
  <si>
    <t>FUSE,S&amp;C,SMD-1A-150E,STANDARD 150AMP</t>
  </si>
  <si>
    <t>FUSE,TRIP PLUNGER,GEC 11KV RING MAIN UNT</t>
  </si>
  <si>
    <t>FUSE,VT,11KV,0.62amps</t>
  </si>
  <si>
    <t>FUSE,VT,12V,1A,195MM LONG, 25 MM DIA</t>
  </si>
  <si>
    <t>FUSE,VTF,12KV,3.15AMP,SERRULE AIR</t>
  </si>
  <si>
    <t>FUSEBASE, 3.3KV, VERTICAL, S&amp;C SMD-40</t>
  </si>
  <si>
    <t>FUSEBASE,11KV 'BB' SWITCHING CUBICLE</t>
  </si>
  <si>
    <t>FUSEBASE,11KV,2 WAY,S&amp;C / No4 SOLID LINK</t>
  </si>
  <si>
    <t>FUSEBASE,11KV,45 DEG,300 A,HRC FUSE</t>
  </si>
  <si>
    <t>FUSEBASE,11KV,45DEG,300A,NO.4 TWIN,GREY</t>
  </si>
  <si>
    <t>FUSEBASE,11KV,O/HEAD,S&amp;C type SMD-20</t>
  </si>
  <si>
    <t>FUSEBASE,11KV,PARALLEL,NO.4 CONTACT S</t>
  </si>
  <si>
    <t>FUSEBASE,33KV HRC 60A BOWTHORPE</t>
  </si>
  <si>
    <t>FUSEBASE,33KV,2 WAY,S&amp;C / No4 SOLID LINK</t>
  </si>
  <si>
    <t>FUSEBASE,33KV,45 DEG,NO.4 TWIN CONTACTS</t>
  </si>
  <si>
    <t>FUSEBASE,33KV,S&amp;C type SMD-20</t>
  </si>
  <si>
    <t>FUSEBASE,33KV,VERTICAL,S&amp;C SMD-20</t>
  </si>
  <si>
    <t>FUSEBASE,66KV,45 DEG,NO.3 CONTACT</t>
  </si>
  <si>
    <t>FUSEBASE,'BBC' FNAG12 HV SWITCHGEAR</t>
  </si>
  <si>
    <t>FUSEBASE,SINGLE FUSE,33KV,S&amp;C,INVERTED</t>
  </si>
  <si>
    <t>FUSEBSE, 33KV, S&amp;C SMD-1A 90DEG</t>
  </si>
  <si>
    <t>FUSEBSE, 33KV, S&amp;C SMD-1A VERTICAL</t>
  </si>
  <si>
    <t>FUSECARRIER,400A,440V,'J'TYPE,82MM CENT</t>
  </si>
  <si>
    <t>FUSECARRIER,600A,440V,'J'TYPE,92MM CENT</t>
  </si>
  <si>
    <t>FUSECARRIER,LV,FOR'EE'TYPE TLT FUSES</t>
  </si>
  <si>
    <t>FUSED TERMINATION KIT,35mm2,HV,F&amp;G,GAC</t>
  </si>
  <si>
    <t>FUSED TERMINATION KIT,95mm2,HV,F&amp;G,GAC</t>
  </si>
  <si>
    <t>FUSEE,75A,450VAC,HRC,FOR SEMI CONDUCTORS</t>
  </si>
  <si>
    <t>FUSEHOLDER SUBASSEMBLY,300A,1220MM LONG</t>
  </si>
  <si>
    <t>FUSEHOLDER SUBASSEMBLY,500A,1016MM LONG</t>
  </si>
  <si>
    <t>FUSEHOLDER SUBASSEMBLY,500A,1220MM LONG</t>
  </si>
  <si>
    <t>FUSEHOLDER,100A,660V AC,BACK CONNECTED</t>
  </si>
  <si>
    <t>FUSEHOLDER,100A,FRONT CONN,END CAP FUSE</t>
  </si>
  <si>
    <t>FUSEHOLDER,100A,FRONT WIRED,</t>
  </si>
  <si>
    <t>FUSEHOLDER,10A,'O'SIZE,PANEL MOUNTED</t>
  </si>
  <si>
    <t>FUSEHOLDER,20A,415VAC,BACK CONN,48MM CEN</t>
  </si>
  <si>
    <t>FUSEHOLDER,20A,415VAC,BACK CONN,58MM CEN</t>
  </si>
  <si>
    <t>FUSEHOLDER,32A,250V AC,PORCELAIN</t>
  </si>
  <si>
    <t>FUSEHOLDER,415V AC,FRONT CONNECTED</t>
  </si>
  <si>
    <t>FUSEHOLDER,415VAC,BACK CONN,OFF SET TAGS</t>
  </si>
  <si>
    <t>FUSEHOLDER,500VAC,BACK CONN,WITH SHRIUD</t>
  </si>
  <si>
    <t>FUSEHOLDER,80A,670F,FRONT CONN,+SHROUD</t>
  </si>
  <si>
    <t>FUSEHOLDER,80A,670F,FRONT CONN,NO SHROUD</t>
  </si>
  <si>
    <t>FUSEHOLDER,ARRESTOR #16 &amp; 2 X 34 FUSES</t>
  </si>
  <si>
    <t>FUSEHOLDER,IN-LINE,80A,SERVICE PIT</t>
  </si>
  <si>
    <t>FUSEHOLDER,U/G,PIT P/L MICHAUD K199</t>
  </si>
  <si>
    <t>FUSES, TYPE FT 6.3 AMP 36KV VT</t>
  </si>
  <si>
    <t>FUSESAVER,11kV, 19kV SWER, 40A</t>
  </si>
  <si>
    <t>GAS BOTTLE,340 GRAM</t>
  </si>
  <si>
    <t>GAS TORCH, SEIVERT POWERJET WITH ADAPTOR</t>
  </si>
  <si>
    <t>GASKET ( R14/168/221.6 )</t>
  </si>
  <si>
    <t>GASKET ( R14/218.8/271.6 )</t>
  </si>
  <si>
    <t>GASKET KIT, FOR GL309 CIRCUIT BREAKER</t>
  </si>
  <si>
    <t>GASKET KIT,HV,3PH POLE TYPE T/F (9 OFF)</t>
  </si>
  <si>
    <t>GASKET SET,'DELLE'66KV #9.12.E OCB</t>
  </si>
  <si>
    <t>GASKET SET,'DELLE'66KV HPGE 9-14R OCB</t>
  </si>
  <si>
    <t>GASKET, ROCKER COVER, MITSUBISHI</t>
  </si>
  <si>
    <t>GASKET,'AEI'132KV JB431 OCB,OP VALVE</t>
  </si>
  <si>
    <t>GASKET,'AEI'66KV LG4C OCB BUSHING FILLER</t>
  </si>
  <si>
    <t>GASKET,'ASEA'132/66KV HLC/HLD OCB</t>
  </si>
  <si>
    <t>GASKET,'ASEA'132KV HLD145 OCB,NEOPRENE</t>
  </si>
  <si>
    <t>GASKET,'ASEA'66KV HLC 72.5/1600 OCB</t>
  </si>
  <si>
    <t>GASKET,'ASEA'66KV HLC 72.5/1600 OCB,CORK</t>
  </si>
  <si>
    <t>GASKET,ASEA66KV HLE72 5/1600 OCB,RUBBER</t>
  </si>
  <si>
    <t>GASKET,BBC 275KV DKF300NC4TV AIR C/B</t>
  </si>
  <si>
    <t>GASKET,'BBC'275KV DKF-300-NC-4-TV ACB,RU</t>
  </si>
  <si>
    <t>GASKET,BBC275KV DKF300NC4TV ACB,RUBBER</t>
  </si>
  <si>
    <t>GASKET,BBC300KV ELF-300-P-2T SF6 CB</t>
  </si>
  <si>
    <t>GASKET,'BBC'300KV ELF300P2T SF6 GAS C/B</t>
  </si>
  <si>
    <t>GASKET,'BTH' 66KV 0-W407 800/1200A OCB</t>
  </si>
  <si>
    <t>GASKET,'BTH'66KV 400A 0-W407 OCB</t>
  </si>
  <si>
    <t>GASKET,'BTH'66KV WN10 OCB FILLER PLUG</t>
  </si>
  <si>
    <t>GASKET,'BURCKHARDT'AIR COMPRESSOR C3U1.1</t>
  </si>
  <si>
    <t>GASKET,'BURCKHARDT'AIR COMPRESSOR C4N3F</t>
  </si>
  <si>
    <t>GASKET,'BURCKHARDT'AIR COMPRESSOR C4N3F,</t>
  </si>
  <si>
    <t>GASKET,'BURCKHARDT'C3U1.14 1ST STAGE,CU</t>
  </si>
  <si>
    <t>GASKET,'C&amp;F'33KV 0E-5 OCB DRAIN PLUG</t>
  </si>
  <si>
    <t>GASKET,'C&amp;F'33KV 0E-5 OCB DRAIN PLUG O/S</t>
  </si>
  <si>
    <t>GASKET,'C&amp;F'33KV 0E-5 OCB FILLER PLUG</t>
  </si>
  <si>
    <t>GASKET,COVER,WATER GALLERY,FE</t>
  </si>
  <si>
    <t>GASKET,CYLINDER HEAD COVER,300S/917CREW</t>
  </si>
  <si>
    <t>GASKET,CYLINDER,ROCKER,FG-FM-GH</t>
  </si>
  <si>
    <t>GASKET,DELLE132KV HPGE 12-15 OCB</t>
  </si>
  <si>
    <t>GASKET,'DELLE'132KV HPGE 12-15 OCB OP4</t>
  </si>
  <si>
    <t>GASKET,DELLE132KV HPGE 12-15 OCB,ALUM</t>
  </si>
  <si>
    <t>GASKET,'DELLE'132KV HPGE 12-15 OCB,TURBU</t>
  </si>
  <si>
    <t>GASKET,DELLE132KV HPGE 12-15-AS OCB</t>
  </si>
  <si>
    <t>GASKET,'EE'11KV CV 800AMP OCB,TANK</t>
  </si>
  <si>
    <t>GASKET,'EE'66KV OKG6 800AMP OCB,TANK,COR</t>
  </si>
  <si>
    <t>GASKET,'EE'66KV OKG6 OCB FILLER PLUG</t>
  </si>
  <si>
    <t>GASKET,'EE'66KV OKG6 OCB GAUGE GLASS</t>
  </si>
  <si>
    <t>GASKET,FUEL SENDER,GT</t>
  </si>
  <si>
    <t>GASKET,GAUGE,FUEL,ASSY</t>
  </si>
  <si>
    <t>GASKET,GUAGE,FUEL,SENDER,RM1J-RM2K</t>
  </si>
  <si>
    <t>GASKET,HEAD,CYLINDER</t>
  </si>
  <si>
    <t>GASKET,HEAD,CYLINDER,FF</t>
  </si>
  <si>
    <t>GASKET,'LEXINGTON'#M 1 PH 19KV RECLOSER,</t>
  </si>
  <si>
    <t>GASKET,MANIFOLD,EXHAUST,FF-GH</t>
  </si>
  <si>
    <t>GASKET,'MC GRAW EDISON'#GWC SECTIONALISE</t>
  </si>
  <si>
    <t>GASKET,'MC GRAW EDISON'RECLOSER TYPE E,H</t>
  </si>
  <si>
    <t>GASKET,'MC GRAW EDISON'RECLOSER TYPE E,T</t>
  </si>
  <si>
    <t>GASKET,'MC GRAW EDISON'RECLOSER TYPE RV,</t>
  </si>
  <si>
    <t>GASKET,'MC-EDISON'11KV VCR SWITCH BUSH</t>
  </si>
  <si>
    <t>GASKET,'MC-EDISON'11KV VCR SWITCH TERM</t>
  </si>
  <si>
    <t>GASKET,'MC-EDISON'RECLOSER #E LOWER BUSH</t>
  </si>
  <si>
    <t>GASKET,'MC-EDISON'VCR-GN3-GN3EA &amp; V6H SW</t>
  </si>
  <si>
    <t>GASKET,'METRO VICKERS'275KV ABCB,GK CONT</t>
  </si>
  <si>
    <t>GASKET,'METRO VICKERS'275KV ABCB,TOGGLE</t>
  </si>
  <si>
    <t>GASKET,PTO,FC-FD-FE-FF-FG-FM-FT-GD-GH-GT</t>
  </si>
  <si>
    <t>GASKET,PUMP,COOLANT,FD-FE-FF-GD-GT</t>
  </si>
  <si>
    <t>GASKET,PUMP,COOLANT,PIPE</t>
  </si>
  <si>
    <t>GASKET,'REYROLLE'66KV 0SM10 OCB DRAIN</t>
  </si>
  <si>
    <t>GASKET,'REYROLLE'66KV 0SM10 OCB,GAUGE</t>
  </si>
  <si>
    <t>GASKET,'REYROLLE'66KV 0SM10 OCB,PUMP</t>
  </si>
  <si>
    <t>GASKET,ROCK COV,FTR900,FSS500,FTS750(34)</t>
  </si>
  <si>
    <t>GASKET,ROCK COVER,HINO,FG,GH, FT, GT, FM</t>
  </si>
  <si>
    <t>GASKET,ROCKER COVER,C CLASS COLUMBIA</t>
  </si>
  <si>
    <t>GASKET,ROCKER COVER,CANTER AUTO</t>
  </si>
  <si>
    <t>GASKET,ROCKER COVER,CANTER MANUAL</t>
  </si>
  <si>
    <t>GASKET,ROCKER COVER,FK FIGHTER</t>
  </si>
  <si>
    <t>GASKET,ROCKER COVER,FRR550</t>
  </si>
  <si>
    <t>GASKET,ROCKER COVER,HINO,FE,FD,</t>
  </si>
  <si>
    <t>GASKET,ROCKER COVER,HINO,GT,FF</t>
  </si>
  <si>
    <t>GASKET,ROCKER COVER,ISUZU,FVZ</t>
  </si>
  <si>
    <t>GASKET,ROCKER COVER,ISUZU,NPR58</t>
  </si>
  <si>
    <t>GASKET,ROCKER COVER,ISUZU,NPR75,NPS75</t>
  </si>
  <si>
    <t>GASKET,ROCKER COVER,ISUZU,NPS70,NPS71</t>
  </si>
  <si>
    <t>GASKET,ROCKER COVER,MERC ACTROS 2632</t>
  </si>
  <si>
    <t>GASKET,ROCKER COVER,MERC ATEGO,AXOR</t>
  </si>
  <si>
    <t>GASKET,ROCKER COVER,MERCEDES ATEGO</t>
  </si>
  <si>
    <t>GASKET,'R-ROLLE'11KV 350MVA KZMT OCB</t>
  </si>
  <si>
    <t>GASKET,'S&amp;S'275KV HPF515Q/4F OCB</t>
  </si>
  <si>
    <t>GASKET,'S&amp;S'275KV HPF515Q/6E OCB</t>
  </si>
  <si>
    <t>GASKET,'S&amp;S'66KV 2000A HPF409K OCB</t>
  </si>
  <si>
    <t>GASKET,'S&amp;S'66KV 2000AMP HPF409K OCB</t>
  </si>
  <si>
    <t>GASKET,'SIEMENS'132KV H800 OCB,CAP</t>
  </si>
  <si>
    <t>GASKET,'STATTER &amp; MI'11KV #OD SW GEAR</t>
  </si>
  <si>
    <t>GASKET,'STATTER &amp; MI'11KV VL SW/GEAR</t>
  </si>
  <si>
    <t>GASKET,TUBE,TURBO,OIL,HINO</t>
  </si>
  <si>
    <t>GASKET,'VOKES'PIPELINE FILTER TYPE CPHO</t>
  </si>
  <si>
    <t>GASKET,'W-EMAIL'11KV J18 OCB TANK</t>
  </si>
  <si>
    <t>GASKET,'WORTHINGTON SIMPSON'AIR COMP KH3</t>
  </si>
  <si>
    <t>GASKET; HD /ROCKER COVER, ISUZU 4HK1</t>
  </si>
  <si>
    <t>GASKET'S&amp;S'66KV HPF409K OCB</t>
  </si>
  <si>
    <t>GASKETS,'AGE'FKC 11KV 400A OIL SWITCH</t>
  </si>
  <si>
    <t>GAUGE, GLASS TRYEE 5 MVA</t>
  </si>
  <si>
    <t>GAUGE,HITACHI 66KV SF6 GIS</t>
  </si>
  <si>
    <t>GAUGE,'MITSUBISHI'66KV 70SFM32A CB</t>
  </si>
  <si>
    <t>GAUGE,PRESSURE</t>
  </si>
  <si>
    <t>GEAR SET,EARTH SWITCH,ABB GIS,C/B</t>
  </si>
  <si>
    <t>GEAR,PHASE TRANSFER,SWITCH</t>
  </si>
  <si>
    <t>GEAR,RUBBER,EARTH,'W-EMAIL'11KV J18 OCB</t>
  </si>
  <si>
    <t>GEAR,SPUR,FOR HDB ISOLATORS</t>
  </si>
  <si>
    <t>GEAR,TRUCK LIFT LEVEL,W-EMAIL J18 OCB</t>
  </si>
  <si>
    <t>GEAR,WINDING,'AEI'11KV 800A BVRP3 OCB</t>
  </si>
  <si>
    <t>GEARBOX,G.E. 33KV FK036 C/B</t>
  </si>
  <si>
    <t>GEARBOX,SPEED DECREASER,HDB ISOLATORS</t>
  </si>
  <si>
    <t>GEARCASE-MOTOR,'HBD'ISOLATOR MODEL 5 WIT</t>
  </si>
  <si>
    <t>GEC VOLTAGE TRANSFORMER,11KV,CLASS 1M1P</t>
  </si>
  <si>
    <t>GLAND,WIPING,'ADELECT'#B OIL SWITCH</t>
  </si>
  <si>
    <t>GLASS TUBE,'ASEA'10MVA T/F BREATHER</t>
  </si>
  <si>
    <t>GLASS,'EE'33KV REG T/F GAUGE,122MM DIA</t>
  </si>
  <si>
    <t>GLASS,GAUGE, E.E. 66KV BUSHING</t>
  </si>
  <si>
    <t>GLASS,GAUGE, WILSON OLTC 66/11KV 21MVA</t>
  </si>
  <si>
    <t>GLASS,'GEC'11KV RING MAIN UNIT GAUGE</t>
  </si>
  <si>
    <t>GLASS,OIL GAUGE,'GE'33KV FKO-36 OCB</t>
  </si>
  <si>
    <t>GLASS,QUARTER,FD-FE-FF-FM-FT-GD-GH-GT</t>
  </si>
  <si>
    <t>GLASS,SIGHT,5",OIL TANK</t>
  </si>
  <si>
    <t>GLASS,SIGHT,FERRANTI DS2/ES3 TAP CHANGER</t>
  </si>
  <si>
    <t>GLASS,'W-EMAIL'11KV 350MVA J18 OCB GAUGE</t>
  </si>
  <si>
    <t>GLOVE,LEATHER OUTER PROTECTOR ,SIZE 7</t>
  </si>
  <si>
    <t>GLOVE,LINESPERSON'S,PVC,356MM,7-1/2,LH</t>
  </si>
  <si>
    <t>GLOVE,LINESPERSON'S,PVC,356MM7-1/2,RH</t>
  </si>
  <si>
    <t>GLOVE,LINESPERSON'S,PVC,356MM8-1/2,LH</t>
  </si>
  <si>
    <t>GLOVE,LINESPERSON'S,PVC,356MM8-1/2,RH</t>
  </si>
  <si>
    <t>GLOVE,LINESPERSON'S,PVC,356MM9-1/2,LH</t>
  </si>
  <si>
    <t>GLOVE,LINESPERSON'S,PVC,356MM9-1/2,RH</t>
  </si>
  <si>
    <t>GLOVE,LIVE LV,CLASS 00, X SMALL SIZE 7</t>
  </si>
  <si>
    <t>GLOVE,RIGGER,LEATHER,SIZE X SMALL</t>
  </si>
  <si>
    <t>GLOVES CLIP POLY BLACK</t>
  </si>
  <si>
    <t>GLOVES, RIGGERS, LEATHER, MEDIUM</t>
  </si>
  <si>
    <t>GLOVES,BNF ULTRATECH PRO CUT S,LARGE</t>
  </si>
  <si>
    <t>GLOVES,BNF ULTRATECH PRO CUT S,SMALL</t>
  </si>
  <si>
    <t>GLOVES,COTTON &amp; 3/4 PVC COATED,MULTIFIT</t>
  </si>
  <si>
    <t>GLOVES,ELECTRICAL WORKER'S,RUBBER,3300 V</t>
  </si>
  <si>
    <t>GLOVES,POLYESTER/COTTON,MEDIUM</t>
  </si>
  <si>
    <t>GLOVES,RIGGERS, LEATHER, SMALL</t>
  </si>
  <si>
    <t>GLOVES,RIGGERS,LEATHER, LARGE</t>
  </si>
  <si>
    <t>GLOVES,RIGGERS,LEATHER,EXTRA LARGE</t>
  </si>
  <si>
    <t>GRAB,STOBIE POLE,2 TONNES SWL</t>
  </si>
  <si>
    <t>GRAB,STOBIE POLE,4.5 TONNE,TAPER FLANGE</t>
  </si>
  <si>
    <t>GRAB,STOBIE POLE,TYPE 'N',4.5 TONNE,PARA</t>
  </si>
  <si>
    <t>GREASE ELECTRICAL JOINTING COMPOUND,220G</t>
  </si>
  <si>
    <t>GREASE,ANTI-SEIZE,CONDUCTIVE,500GM</t>
  </si>
  <si>
    <t>GREASE,JOINTING COMPOUND ECV,CONDUCTOR</t>
  </si>
  <si>
    <t>GRIP,CABLE,WOVEN,500MM LG,19-28MM</t>
  </si>
  <si>
    <t>GRIP,CABLE,WOVEN,600MM LG,10-14MM</t>
  </si>
  <si>
    <t>GRIP,CABLE,WOVEN,600MM LG,28-40MM</t>
  </si>
  <si>
    <t>GRIP,CABLE,WOVEN,800MM LG,40-55MM</t>
  </si>
  <si>
    <t>GRIP,CABLE,WOVEN,810MM LG,15-21MM RG,57.</t>
  </si>
  <si>
    <t>GRIP,CABLE,WOVEN,900MM LG,55-75MM RANGE,</t>
  </si>
  <si>
    <t>GROMMET,1/2"ID X 1-1/32"OD X 23/64"THK</t>
  </si>
  <si>
    <t>GROUNDING CONTACTS</t>
  </si>
  <si>
    <t>GUAGE GLASS ARIC WTI, CLEAR</t>
  </si>
  <si>
    <t>GUAGE,GLASS,FERRANTI,DS2/ES3 TAP CHANGER</t>
  </si>
  <si>
    <t>GUARD RODS,HELICAL,3/2.75 GALV</t>
  </si>
  <si>
    <t>GUARD,ANIMAL PROTECTION</t>
  </si>
  <si>
    <t>GUARD,CHAIN,'ASEA'66KV HLC 72.5/1600 OCB</t>
  </si>
  <si>
    <t>GUARD,SWITCH,ASEA 132/66KV #HLE &amp; D OCB</t>
  </si>
  <si>
    <t>GUIDE ARM, ASEA, UZB, TAP CHANGER</t>
  </si>
  <si>
    <t>GUIDE INSUL.FIXED CONTACT,GE 33KV 400A</t>
  </si>
  <si>
    <t>GUIDE,BRASS,'EE'66KV 800A OWG6 OCB</t>
  </si>
  <si>
    <t>GUIDE,OP PIPE,HDB ISOL,UPPER,11KV 800A</t>
  </si>
  <si>
    <t>GUIDE,RISER ROD,'GE'33KV FKO-36 OCB</t>
  </si>
  <si>
    <t>GUIDE,RISER ROD,'MV'33/66KV G2/G11 OCB</t>
  </si>
  <si>
    <t>GUIDE,TRIP BUTTON,'EE'11KV 800A OLX OCB</t>
  </si>
  <si>
    <t>GUIDE,TUBE,'AEI'66KV 1200AMP LG4C OCB</t>
  </si>
  <si>
    <t>GUIDE,VALVE STEM,'R-ROLLE'66KV OSM10 OCB</t>
  </si>
  <si>
    <t>HAMMER,HAND,1.8KG,SLEDGE,600MM HANDLE</t>
  </si>
  <si>
    <t>HAMMER,HAND,3.15 KG,SLEDGE,750MM HANDLE</t>
  </si>
  <si>
    <t>HAMMER,HAND,6.3 KG,SLEDGE,900MM HANDLE</t>
  </si>
  <si>
    <t>HAND CLEANER, TUFF TOUCH 1L LIQUID</t>
  </si>
  <si>
    <t>HAND PUMP 200 Litre</t>
  </si>
  <si>
    <t>HANDLE STAINLESS STEEL</t>
  </si>
  <si>
    <t>HANDLE, SIEVERT PROMATIC UNIVERSAL</t>
  </si>
  <si>
    <t>HANDLE,CLOSE,'R-ROLLE'11KV KZMT OCB</t>
  </si>
  <si>
    <t>HANDLE,CLOSING,'AEI'33KV LG1CS/44 OCB</t>
  </si>
  <si>
    <t>HANDLE,CLOSING,'YORKSHIRE'11KV OCB</t>
  </si>
  <si>
    <t>HANDLE,CONDUCTOR CLEANING BRUSH</t>
  </si>
  <si>
    <t>HANDLE,DOOR,CHROME,EARLY FD</t>
  </si>
  <si>
    <t>HANDLE,DOOR,'EE' 66KV 800A OWG6 OCB</t>
  </si>
  <si>
    <t>HANDLE,DOOR,ESCUTCHION</t>
  </si>
  <si>
    <t>HANDLE,DOOR,INNER,L/H,ASSY</t>
  </si>
  <si>
    <t>HANDLE,DOOR,INNER,R/H</t>
  </si>
  <si>
    <t>HANDLE,OPERATING ORMAZABAL,GAC,24RMU</t>
  </si>
  <si>
    <t>HANDLE,OPERATING,11/33KV AIRBREAK SW</t>
  </si>
  <si>
    <t>HANDLE,OPERATING,EXTENDED,SCHNEIDER,RM6</t>
  </si>
  <si>
    <t>HANDLE,RACKING,B&amp;S415V 2000A VJ4 AIR C/B</t>
  </si>
  <si>
    <t>HANDLE,SPRING WINDING,'DELLE'66KV OCB</t>
  </si>
  <si>
    <t>HANDLE,WINDING,ASEA 132/66KV HLE/C/D OCB</t>
  </si>
  <si>
    <t>HANGER,CABLE,11KV ALLEY ARM,CCT(IUC)</t>
  </si>
  <si>
    <t>HANGER,CABLE,32MM NB PIPE,LV ABC CLAMP</t>
  </si>
  <si>
    <t>HARDWARE KIT,11KV 1000A METERING CUBICLE</t>
  </si>
  <si>
    <t>HARDWARE KIT,11KV 400A METERING CUBICLE</t>
  </si>
  <si>
    <t>HARDWARE KIT,'M/G'RM6 #3 &amp; 4 SWITCH</t>
  </si>
  <si>
    <t>HARNESS,LEG SWITHCH,GMJ</t>
  </si>
  <si>
    <t>HARNESS,ORANGE, ELITE,EX LRG P STRAP ATT</t>
  </si>
  <si>
    <t>HARNESS,ORANGE, ELITE,SMALL, P STRAP ATT</t>
  </si>
  <si>
    <t>HARNESS,ORANGE,ELITE,MED-LGE P STRAP ATT</t>
  </si>
  <si>
    <t>HAT,SAFETY,WHITE,FRONT BRIM</t>
  </si>
  <si>
    <t>HEAD,MIRROR,BRITAX</t>
  </si>
  <si>
    <t>HEAD,SWITCH,LIMIT, - ZCKE05</t>
  </si>
  <si>
    <t>HEAD,TOOL,OP STK,CROSS PIN FITTING</t>
  </si>
  <si>
    <t>HEAD,TOOL,OP STK,CROSS PIN FITTING LATCH</t>
  </si>
  <si>
    <t>HEAD,TOOL,OP STK,DISCONNECT BLADE</t>
  </si>
  <si>
    <t>HEAD,TOOL,OP STK,GANGED INTERUPTER</t>
  </si>
  <si>
    <t>HEAD,TOOL,OP STK,TREE BRANCH REMOVAL</t>
  </si>
  <si>
    <t>HEAD,TRUCK LIFT WIND,'W-EMAIL' J18 OCB</t>
  </si>
  <si>
    <t>HEADLAMP LED LENSER H7.2 BLACK BOX</t>
  </si>
  <si>
    <t>HEAT SHRINK JOINT ( WRAP AROUND KIT )</t>
  </si>
  <si>
    <t>HEAT SHRINK JOINT CLOSURE,PILOT CABLE</t>
  </si>
  <si>
    <t>HEAT SHRINK JOINT, X-LARGE 513/89</t>
  </si>
  <si>
    <t>HEATER</t>
  </si>
  <si>
    <t>HEATER, (TO SAMPLE)</t>
  </si>
  <si>
    <t>HEATER,'AEI'11KV 1200A JB821 OCB</t>
  </si>
  <si>
    <t>HEATER,DOUBLE INSULATED,100W,DIN MOUNT</t>
  </si>
  <si>
    <t>HEATER,'EE'66KV 800A OWG6 OCB</t>
  </si>
  <si>
    <t>HEATER,MITSUBISHI 66KV #70SFM32A C/B CUB</t>
  </si>
  <si>
    <t>HEATER,MOTOR,'HACKBRIDGE'66KV REG T/F</t>
  </si>
  <si>
    <t>HEATER,'REYROLLE'132KV 600AMP TYPE OS 10</t>
  </si>
  <si>
    <t>HEATER,'REYROLLE'66KV OSM10 OCB</t>
  </si>
  <si>
    <t>HEATER,'REYROLLE'66KV OSM10 OCB CUBICLE</t>
  </si>
  <si>
    <t>HEATER,ROWCO,TYPE TS2 240V, 80W</t>
  </si>
  <si>
    <t>HEATER,TUBULAR,CHROMALOX</t>
  </si>
  <si>
    <t>HEATER,'W/HOUSE EMAIL'11KV J18 OCB CUB</t>
  </si>
  <si>
    <t>HEATER,'WESTINGHOUSE'33KV 345GC OCB</t>
  </si>
  <si>
    <t>HEATING ELEMENT,75W,'HELIOS HOT ROD'</t>
  </si>
  <si>
    <t>HEATSHRINK FIBRE SPLICE PROTECTORS 45mm</t>
  </si>
  <si>
    <t>HINGE,DOOR,'EE'66KV 800A OWG6 OCB</t>
  </si>
  <si>
    <t>HINGE,SWITCH BLADE,GEC 11KV RING MAIN UN</t>
  </si>
  <si>
    <t>HOLD DOWN FLAT PLATE,EZYSTRUT</t>
  </si>
  <si>
    <t>HOLDER CONTACT,'EE'11KV 800A OLX OCB</t>
  </si>
  <si>
    <t>HOLDER,BLOK ROLL,ASEA 132/66KV HLC/D OCB</t>
  </si>
  <si>
    <t>HOLDER,CONTACT,'AEI'11KV 400A BRP4 OCB</t>
  </si>
  <si>
    <t>HOLDER,CONTACT,'YORKSHIRE'33KV SW/GEAR</t>
  </si>
  <si>
    <t>HOLDER,FUSE,BLADE,IN-LINE,30A</t>
  </si>
  <si>
    <t>HOLDER,FUSE,MAXI BLADE,IN-LINE,60A</t>
  </si>
  <si>
    <t>HOLDER,GLASS,'STAT &amp; MI'11KV VL SW/GEAR</t>
  </si>
  <si>
    <t>HOLDER,OP STK,BLANK CHUCK TYPE</t>
  </si>
  <si>
    <t>HOLDER,OP STK,FUSE,SOCKET MOUNT,32-60MM</t>
  </si>
  <si>
    <t>HOLDER,OP STK,FUSE,SOCKET MOUNT,60-90MM</t>
  </si>
  <si>
    <t>HOLDER,OP STK,LIVE LINE TESTER,SOCKET</t>
  </si>
  <si>
    <t>HOLDER,REMOTE,HETRONIC,GMJ</t>
  </si>
  <si>
    <t>HOLDER,SEAL,BBC275KV DMF300NC4TV ACB</t>
  </si>
  <si>
    <t>HOOK,M12,LV/11KV ABC CLAMP,BREAKAWAY,S/S</t>
  </si>
  <si>
    <t>HOOK,M16,LV/11KV ABC CLAMP,BREAKAWAY</t>
  </si>
  <si>
    <t>HOOK,M16,LV/11KV ABC CLAMP,NONBREAKAWAY</t>
  </si>
  <si>
    <t>HOOK,NEUTRAL SCREEN CABLE TO HOUSE FACIA</t>
  </si>
  <si>
    <t>HOOK,SAFETY BARRIER,11KV 3PH PAD T/F</t>
  </si>
  <si>
    <t>HOSE,INTAKE,AIR,FD-FF-FG-FM-GH</t>
  </si>
  <si>
    <t>HOSE,OIL,DELLE 132/66KV HPGE OCB</t>
  </si>
  <si>
    <t>HOSE,OIL,HOUSING,CLUTCH</t>
  </si>
  <si>
    <t>HOSE,OIL,P/STEER,GT</t>
  </si>
  <si>
    <t>HOSE,PROTECTIVE,FOR SLINGS KL6970/80</t>
  </si>
  <si>
    <t>HOSE,RADIATOR,TOP,FD-FE-FF-GD</t>
  </si>
  <si>
    <t>HOT AIR BURNER NOZZLE / LIGHT WEIGHT</t>
  </si>
  <si>
    <t>HOUSING ASSEMBLY,CONTACT,RECLOSER,'MC.GR</t>
  </si>
  <si>
    <t>HOUSING,AIR CLEANER,WINGNUT</t>
  </si>
  <si>
    <t>HOUSING,C/T,'EE'66KV 800A OWG6 OCB</t>
  </si>
  <si>
    <t>HOUSING,G/GLASS,EE 66KV 800A OWG6 OCB</t>
  </si>
  <si>
    <t>HOUSING,GAUGE,'DELLE'66KV,HPGE 9-14R OCB</t>
  </si>
  <si>
    <t>HOUSING,OP LEVER,'MV'33KV HGIC/44 OCB</t>
  </si>
  <si>
    <t>HOUSING,PUMP,'REYROLLE'66KV OSM10 OCB</t>
  </si>
  <si>
    <t>HOUSING,SOLENOID,'AEI'11KV 400A BRP4 OCB</t>
  </si>
  <si>
    <t>HOUSING,THERMOSTAT,FD-FE-FF-GD-GT</t>
  </si>
  <si>
    <t>HUB SYNCHRO,TRANSMISSION,FC-FD-FE-FF</t>
  </si>
  <si>
    <t>HV TESTER,WIRELESS,PHASING TEST,4-132KV</t>
  </si>
  <si>
    <t>HYDRAULIC FLUID,NONPETROLEUM BASE,'MC GR</t>
  </si>
  <si>
    <t>INDICATOR, TAP POSITION, REG, 1 PHASE</t>
  </si>
  <si>
    <t>INDICATOR,CAPACTIVE VOLTAGE,AUTOMATE RM6</t>
  </si>
  <si>
    <t>INDICATOR,OIL LEVEL,'MV'#G2&amp;G11 OCB</t>
  </si>
  <si>
    <t>INDICATOR,REAR,LIGHT LED 9 TO 33V,UNIVS</t>
  </si>
  <si>
    <t>INDICATOR,TAP POSITION,INCLUDING CABLE</t>
  </si>
  <si>
    <t>INNER GLOVES / SEMLESS COTTON INNERS</t>
  </si>
  <si>
    <t>INSERT FOR RECORDING NANOTAG INFORMATION</t>
  </si>
  <si>
    <t>INSERT,CONNECTOR,11KV LOADBREAK,TWIN</t>
  </si>
  <si>
    <t>INSERT,COUPLING,DISC,FOR BRAMPTON 647261</t>
  </si>
  <si>
    <t>INSERT,'ELASTIMOLD'370 BUSHING WELL</t>
  </si>
  <si>
    <t>INSERT,FILTER,OIL,MAN,41.480</t>
  </si>
  <si>
    <t>INSERT,INSULATOR,11 &amp; 33KV SELF CLEANERS</t>
  </si>
  <si>
    <t>INSERT,INSULATOR,22 MM TAPERED PIN, 33kV</t>
  </si>
  <si>
    <t>INSERT,INSULATOR,POLY,LV 20MM PIN</t>
  </si>
  <si>
    <t>INSERT,PLUG,'BBC'275KV 15000MVA TYPE DMF</t>
  </si>
  <si>
    <t>INSTALLATION KIT,'F&amp;G'GAC RMU,PADMNT T/F</t>
  </si>
  <si>
    <t>INSTRUMENT CLUSTER,SOCKET &amp; BULB</t>
  </si>
  <si>
    <t>INSUALTOR,STAND OFF,11kV,ABB</t>
  </si>
  <si>
    <t>INSULATING OIL,NYNAS NYTRO GEMINI X</t>
  </si>
  <si>
    <t>INSULATION LINK,'ADELECT'#A OIL SWITCH</t>
  </si>
  <si>
    <t>INSULATION,MTG CONNECTION,33&amp;66KV HDB</t>
  </si>
  <si>
    <t>INSULATION,SPOUT,'W-EMAIL'11KV J18 OCB</t>
  </si>
  <si>
    <t>INSULATION,TERMINAL RAIL, COMM PILLAR</t>
  </si>
  <si>
    <t>INSULATOR &amp; CT,'BTH'66KV #WN10 OCB</t>
  </si>
  <si>
    <t>INSULATOR &amp; CT,'BTH'66KV 0-W407 OCB</t>
  </si>
  <si>
    <t>INSULATOR &amp; CT,'BTH'66KV 0-W407 OIL C/B</t>
  </si>
  <si>
    <t>INSULATOR 11kV-66KV SURGE ARRESTER</t>
  </si>
  <si>
    <t>INSULATOR 33KV HRC FUSE BASE</t>
  </si>
  <si>
    <t>INSULATOR ASSEMBLY,STANDARD,'MC.GRAW EDI</t>
  </si>
  <si>
    <t>INSULATOR LV BUS SUPPORT VARIOUS</t>
  </si>
  <si>
    <t>INSULATOR PIVOT END,'BBC'FNAG HV SW/GEAR</t>
  </si>
  <si>
    <t>INSULATOR, STAND OFF, WITH GALV BRACKET</t>
  </si>
  <si>
    <t>INSULATOR,11KV 4 WAY,NAL12-6K SW CUB</t>
  </si>
  <si>
    <t>INSULATOR,11KV STANDOFF, 130MM LONG</t>
  </si>
  <si>
    <t>INSULATOR,11KV,400A,BOTTOM,GREY,ESAA SPC</t>
  </si>
  <si>
    <t>INSULATOR,15KV XLPE CABLE BOX TYPE</t>
  </si>
  <si>
    <t>INSULATOR,3.3KV,1200A,BOTTOM,GREY,ESAA</t>
  </si>
  <si>
    <t>INSULATOR,33KV T/F,PORCELAIN</t>
  </si>
  <si>
    <t>INSULATOR,33KV,250A,BOTTOM,GREY,ESAA SPC</t>
  </si>
  <si>
    <t>INSULATOR,33KV,PEDESTAL POST</t>
  </si>
  <si>
    <t>INSULATOR,33KV,PEDESTAL POST,ACELEC 300A</t>
  </si>
  <si>
    <t>INSULATOR,660V,100A,TOP,BROWN,ESAA SPEC</t>
  </si>
  <si>
    <t>INSULATOR,660V,100A,TOP,GREY,ESAA SPEC</t>
  </si>
  <si>
    <t>INSULATOR,66KV,PEDESTAL POST,5"PCD</t>
  </si>
  <si>
    <t>INSULATOR,66KV,PEDESTAL POST,6"PCD</t>
  </si>
  <si>
    <t>INSULATOR,7KV &amp; 11KV TRANSFORMER</t>
  </si>
  <si>
    <t>INSULATOR,'ADELECT'#A OIL SWITCH</t>
  </si>
  <si>
    <t>INSULATOR,'ADELECT'#A OIL SWITCH EARTH</t>
  </si>
  <si>
    <t>INSULATOR,'ADELECT'#B OIL SWITCH</t>
  </si>
  <si>
    <t>INSULATOR,'AEI'11KV 400A BRP4 OCB</t>
  </si>
  <si>
    <t>INSULATOR,'AEI'11KV 800A BRP4 OCB</t>
  </si>
  <si>
    <t>INSULATOR,'AEI'11KV 800A BRP4 OCB CT</t>
  </si>
  <si>
    <t>INSULATOR,'AEI'11KV BRP4 800A OCB</t>
  </si>
  <si>
    <t>INSULATOR,'AEI'33KV 1200A LGICS/44 OCB</t>
  </si>
  <si>
    <t>INSULATOR,'AEI'33KV 3500KVA T/F &amp; OLTC</t>
  </si>
  <si>
    <t>INSULATOR,'AEI'33KV 750MVA 800AMP TYPE K</t>
  </si>
  <si>
    <t>INSULATOR,'AEI'33KV 800A LGICS/44 OCB</t>
  </si>
  <si>
    <t>INSULATOR,'AEI'33KV LGICS/44 800A OCB</t>
  </si>
  <si>
    <t>INSULATOR,'AEI'33KV LGICS/44 OCB</t>
  </si>
  <si>
    <t>INSULATOR,'AEI'66KV LG4C OCB TERMINAL</t>
  </si>
  <si>
    <t>INSULATOR,'AGE'11KV FKC OUTDOOR OIL SW.</t>
  </si>
  <si>
    <t>INSULATOR,'ASEA'11KV 21MVA TRANSFORMER</t>
  </si>
  <si>
    <t>INSULATOR,'ASEA'200KVAR CAPACITOR BANK</t>
  </si>
  <si>
    <t>INSULATOR,'ASEA'66KV HLE72 5/1600 OCB</t>
  </si>
  <si>
    <t>INSULATOR,'ASEA'66KV HLE72 5/1600 OCB,CT</t>
  </si>
  <si>
    <t>INSULATOR,'ASEA'66KV HLE72 5/800 OCB</t>
  </si>
  <si>
    <t>INSULATOR,'ASEA'66KV,1600A,2500MVA OCB</t>
  </si>
  <si>
    <t>INSULATOR,'BB'#NAL12-6K,12KV HV SW/GEAR</t>
  </si>
  <si>
    <t>INSULATOR,'BBC/NEBB'FC SW/GEAR,HOLLOW</t>
  </si>
  <si>
    <t>INSULATOR,'BBC'12KV FNAG HV SW/GEAR</t>
  </si>
  <si>
    <t>INSULATOR,'BBC'FNAG HV SW/GEAR,RED</t>
  </si>
  <si>
    <t>INSULATOR,'BBC'FNAG HV SW/GEAR,WHITE</t>
  </si>
  <si>
    <t>INSULATOR,BRUSH 22.5MVA T/F CT SEC LEAD</t>
  </si>
  <si>
    <t>INSULATOR,BRUSH 22.5MVA T/F EARTH &amp; NEUT</t>
  </si>
  <si>
    <t>INSULATOR,'BRUSH'33/.440KV T/F,TOP LT</t>
  </si>
  <si>
    <t>INSULATOR,'BRUSH'7.6KV 50/100/300KVA T/F</t>
  </si>
  <si>
    <t>INSULATOR,'BTH'400AMP OCB,C/W CT-RATIO 4</t>
  </si>
  <si>
    <t>INSULATOR,'BTH'66KV 400A 1500MVA OCB</t>
  </si>
  <si>
    <t>INSULATOR,'BTH'66KV WN10 OCB TANK</t>
  </si>
  <si>
    <t>INSULATOR,'BTH'66KV,400A,1500MVA,OCB</t>
  </si>
  <si>
    <t>INSULATOR,'C&amp;F'33KV 800AMP TYPE OE-5 OCB</t>
  </si>
  <si>
    <t>INSULATOR,CAPACITOR BANK (VX1117) BUSBAR</t>
  </si>
  <si>
    <t>INSULATOR,CAPACITOR BANK BUS,66KV,3PH</t>
  </si>
  <si>
    <t>INSULATOR,CAPACITOR BANK SHUNT,66KV,3PH</t>
  </si>
  <si>
    <t>INSULATOR,CAPACITOR BANK,2.5 MVAR,BASE</t>
  </si>
  <si>
    <t>INSULATOR,CAPACITOR BANK,2.5 MVAR,BUSBAR</t>
  </si>
  <si>
    <t>INSULATOR,'CP'25 &amp; 50KVA T/F,400V</t>
  </si>
  <si>
    <t>INSULATOR,'CP'66/33/11KV OLTC T/F TANK</t>
  </si>
  <si>
    <t>INSULATOR,'CP'T/F CABLE POTHEAD,BODY</t>
  </si>
  <si>
    <t>INSULATOR,'CROMPTON PARKINSON'33KV T/F</t>
  </si>
  <si>
    <t>INSULATOR,CYLINDRICAL POST, 11KV,SELF CL</t>
  </si>
  <si>
    <t>INSULATOR,CYLINDRICAL POST,132KV,SELF CL</t>
  </si>
  <si>
    <t>INSULATOR,CYLINDRICAL POST,LV,M12 STUD</t>
  </si>
  <si>
    <t>INSULATOR,DISC,GLASS,GREEN,16MM SHANK</t>
  </si>
  <si>
    <t>INSULATOR,DISC,NGK,PORC,GREY,20MM SHANK</t>
  </si>
  <si>
    <t>INSULATOR,DISC,PORCELAIN,160kN,20MM</t>
  </si>
  <si>
    <t>INSULATOR,DISC,PORCELAIN,GREY,16MM SHANK</t>
  </si>
  <si>
    <t>INSULATOR,'DUCON'11KV 800KVAR CAP BANK</t>
  </si>
  <si>
    <t>INSULATOR,'EE'10000KVA 132/66/33KV T/F</t>
  </si>
  <si>
    <t>INSULATOR,'EE'100KV,LT 400V,TRANSFORMERS</t>
  </si>
  <si>
    <t>INSULATOR,'EE'11KV OLX OCB,1600A</t>
  </si>
  <si>
    <t>INSULATOR,'EE'11KV OLX OCB,C/W ISOL CONT</t>
  </si>
  <si>
    <t>INSULATOR,'EE'11KV OLX OIL C/B</t>
  </si>
  <si>
    <t>INSULATOR,'EE'11KV T/F,PORCELAIN</t>
  </si>
  <si>
    <t>INSULATOR,'EE'1500KVA T/F,400V</t>
  </si>
  <si>
    <t>INSULATOR,'EE'33KV 440V REGULATING T/F</t>
  </si>
  <si>
    <t>INSULATOR,'EE'66KV 300A T/F CONDENNSER</t>
  </si>
  <si>
    <t>INSULATOR,'EE'66KV 800A OWG6 OCB</t>
  </si>
  <si>
    <t>INSULATOR,'EE'7.6KV T/F,ALL KVA'S</t>
  </si>
  <si>
    <t>INSULATOR,'EE'TRANSFORMER,600KVA,400V</t>
  </si>
  <si>
    <t>INSULATOR,ESAA SPEC,3.3KV,1200A,TOP,GREY</t>
  </si>
  <si>
    <t>INSULATOR,ESAA SPEC,3.3KV,400A,BOTTOM</t>
  </si>
  <si>
    <t>INSULATOR,ESAA SPEC,3.3KV,400A,TOP,GREY</t>
  </si>
  <si>
    <t>INSULATOR,ESAA SPEC,33KV,250A,TOP,BROWN</t>
  </si>
  <si>
    <t>INSULATOR,ESAA SPEC,33KV,250A,TOP,GREY</t>
  </si>
  <si>
    <t>INSULATOR,'FERRANTI'33KV T/F,HORIZ FLANG</t>
  </si>
  <si>
    <t>INSULATOR,'FP'33KV 600A UAP OCB</t>
  </si>
  <si>
    <t>INSULATOR,'GE'11KV LOADBREAK CONNECTOR</t>
  </si>
  <si>
    <t>INSULATOR,'GE'33KV FKO36 OCB</t>
  </si>
  <si>
    <t>INSULATOR,'GE'66/11KV 21MVA TRANSFORMER</t>
  </si>
  <si>
    <t>INSULATOR,'GE'66KV CURRENT TRANSFORMER</t>
  </si>
  <si>
    <t>INSULATOR,'GEC'11KV RING MAIN EARTH TERM</t>
  </si>
  <si>
    <t>INSULATOR,'GEC'11KV RING MAIN UNIT</t>
  </si>
  <si>
    <t>INSULATOR,HORIZONTAL LINE POST,SILICON</t>
  </si>
  <si>
    <t>INSULATOR,ISOL,DELLE 66KV HPGE 9-14R OCB</t>
  </si>
  <si>
    <t>INSULATOR,'J&amp;P'11KV 600A OCB</t>
  </si>
  <si>
    <t>INSULATOR,'J&amp;P'11KV 800A PDB/4 OCB</t>
  </si>
  <si>
    <t>INSULATOR,'JOHNSON &amp; PHILLIPS'6.6KV TRAN</t>
  </si>
  <si>
    <t>INSULATOR,LINE POST, 66KV,GREY,HORIZ</t>
  </si>
  <si>
    <t>INSULATOR,LINE POST, 66KV,GREY,HORIZONTA</t>
  </si>
  <si>
    <t>INSULATOR,LINE POST, 66KV,GREY,VERTICAL,</t>
  </si>
  <si>
    <t>INSULATOR,LINE POST,132KV,HORIZONTAL</t>
  </si>
  <si>
    <t>INSULATOR,LINE POST,33KV,GREY,12.5KN</t>
  </si>
  <si>
    <t>INSULATOR,LINE POST,33kV,GREY,HORIZONTAL</t>
  </si>
  <si>
    <t>INSULATOR,LINE POST,66kV,HORIZ,TRUNNION</t>
  </si>
  <si>
    <t>INSULATOR,LINE POST,66kV,VERT,TIE TOP,</t>
  </si>
  <si>
    <t>INSULATOR,LINE POST,66kV,VERT,TRUNNION</t>
  </si>
  <si>
    <t>INSULATOR,LONGROD,132kV,92MM OD,COMPOSI</t>
  </si>
  <si>
    <t>INSULATOR,LOWER,'DELLE'66KV 1200AMP OCB</t>
  </si>
  <si>
    <t>INSULATOR,LOWER,R-ROLLE #OSM10 66KV CB</t>
  </si>
  <si>
    <t>INSULATOR,'MC.EDISON'#E 19KV RECLOSER</t>
  </si>
  <si>
    <t>INSULATOR,'MC.GRAW EDISON'11KV,3 PHASE,2</t>
  </si>
  <si>
    <t>INSULATOR,'MC.GRAW EDISON'11KV,C/W GASKE</t>
  </si>
  <si>
    <t>INSULATOR,'MC-EDISON'11KV SECTIONALISERS</t>
  </si>
  <si>
    <t>INSULATOR,'MC-EDISON'11KV VCR OIL SWITCH</t>
  </si>
  <si>
    <t>INSULATOR,'MITSUBISHI'66KV 70SFM32A CB</t>
  </si>
  <si>
    <t>INSULATOR,'MV'1200KVA T/F 7.6KV</t>
  </si>
  <si>
    <t>INSULATOR,'MV'33KV HGIC/44 OCB</t>
  </si>
  <si>
    <t>INSULATOR,'MV'33KV HGIC/44 OIL C/B</t>
  </si>
  <si>
    <t>INSULATOR,'MV'55/33KV 400A G2&amp;G11 OCB</t>
  </si>
  <si>
    <t>INSULATOR,PIN POST,11kV,IUC,304MM</t>
  </si>
  <si>
    <t>INSULATOR,PIN, LV,POST,PORCELAIN,C/W M12</t>
  </si>
  <si>
    <t>INSULATOR,PIN, LV,POST,PORCELAIN,C/W TON</t>
  </si>
  <si>
    <t>INSULATOR,PIN,11kV,PORCELAIN,GREY,152MM</t>
  </si>
  <si>
    <t>INSULATOR,PIN,11kV,PORCELAIN,GREY,240MM</t>
  </si>
  <si>
    <t>INSULATOR,PIN,33kV,112MM NECK,320MM O/A</t>
  </si>
  <si>
    <t>INSULATOR,PIN,33kV,76MM NECK</t>
  </si>
  <si>
    <t>INSULATOR,PIN,33kV,GLASS,COPPER CAP</t>
  </si>
  <si>
    <t>INSULATOR,PIN,33KV,PEDESTAL POST,4 HOLE</t>
  </si>
  <si>
    <t>INSULATOR,PIN,LV,PORCELAIN,GREY,STANDARD</t>
  </si>
  <si>
    <t>INSULATOR,PIN,PORCELAIN 33kV,76MM NECK</t>
  </si>
  <si>
    <t>INSULATOR,POST,11kV,20MM STUDS,236MM O/A</t>
  </si>
  <si>
    <t>INSULATOR,POST,11kV,90 DEG STUDS T &amp; B</t>
  </si>
  <si>
    <t>INSULATOR,POST,11KV,GREY,4 HOLE CAPS</t>
  </si>
  <si>
    <t>INSULATOR,POST,275kV,SELF CLEAN,BOTTOM</t>
  </si>
  <si>
    <t>INSULATOR,POST,275kV,SELF CLEAN,TOP</t>
  </si>
  <si>
    <t>INSULATOR,POST,33kV,PORCELAIN,GRY,12.5kN</t>
  </si>
  <si>
    <t>INSULATOR,POST,33kV,SELF CLEANING</t>
  </si>
  <si>
    <t>INSULATOR,POST,6.6KV,191MM,3/4"STUDS</t>
  </si>
  <si>
    <t>INSULATOR,POST,6.6KV,SELF CLEAN,GREY</t>
  </si>
  <si>
    <t>INSULATOR,POST,66kV,SELF CLEAN,770MM O/A</t>
  </si>
  <si>
    <t>INSULATOR,POST,66KV,SELF CLEANING,3" PCD</t>
  </si>
  <si>
    <t>INSULATOR,POST,66KV,SELF CLEANING,5" PCD</t>
  </si>
  <si>
    <t>INSULATOR,POST,66KV,SELF CLEANING,HOLES</t>
  </si>
  <si>
    <t>INSULATOR,'REYOLLE'11KV,200A,SECTIONALIS</t>
  </si>
  <si>
    <t>INSULATOR,R-ROLLE #OSM10 66KV 1200A CB,U</t>
  </si>
  <si>
    <t>INSULATOR,'R-ROLLE'11KV KZMT OCB</t>
  </si>
  <si>
    <t>INSULATOR,SPOUT,'W-EMAIL'11KV J18 OCB</t>
  </si>
  <si>
    <t>INSULATOR,'STATTER &amp; MI'11KV MI/RMA SW</t>
  </si>
  <si>
    <t>INSULATOR,'STATTER &amp; MI'11KV OD SW/GEAR</t>
  </si>
  <si>
    <t>INSULATOR,'STATTER &amp; MI'11KV VL SW/GEAR</t>
  </si>
  <si>
    <t>INSULATOR,'STATTER &amp; MI'11KV VL,SW/GEAR</t>
  </si>
  <si>
    <t>INSULATOR,'STATTER &amp; MI'11KV,MI/RMA SW</t>
  </si>
  <si>
    <t>INSULATOR,'STATTER &amp; MI'11KV,MI/RMA,SW</t>
  </si>
  <si>
    <t>INSULATOR,'STATTER &amp; MI'11KV,OD,EARTH</t>
  </si>
  <si>
    <t>INSULATOR,STRAIN,POLYMERIC,33kV,70kN</t>
  </si>
  <si>
    <t>INSULATOR,STRAIN,PORCELAIN,317MM,CCT,IUC</t>
  </si>
  <si>
    <t>INSULATOR,STRAIN,SHACKLE,PORCELAIN,80MM</t>
  </si>
  <si>
    <t>INSULATOR,STRAIN,SHACKLE,PORCELAIN,LV</t>
  </si>
  <si>
    <t>INSULATOR,SUBSTATION XLPE CABLE BOX,</t>
  </si>
  <si>
    <t>INSULATOR,SUSPENSION,66kV,POLY,BALL &amp; SK</t>
  </si>
  <si>
    <t>INSULATOR,SUSPENSION,70kN,16MM BALL &amp; SK</t>
  </si>
  <si>
    <t>INSULATOR,SUSPENSION/STRAIN,160kN,20MM</t>
  </si>
  <si>
    <t>INSULATOR,SUSPENSION/TENSION,33kV,515MM</t>
  </si>
  <si>
    <t>INSULATOR,SWITCH,'BBC NEBB'FC SW/GEAR</t>
  </si>
  <si>
    <t>INSULATOR,'TYREE'10/15/20KVA 100A T/F,LT</t>
  </si>
  <si>
    <t>INSULATOR,'TYREE'10/15/25KVA 100A T/F,LT</t>
  </si>
  <si>
    <t>INSULATOR,'TYREE'11KV 10MVA T/F CABLE BX</t>
  </si>
  <si>
    <t>INSULATOR,'TYREE'11KV T/F,C/W CAP &amp; STEM</t>
  </si>
  <si>
    <t>INSULATOR,'TYREE'11KV T/F,MUNSELL GREY</t>
  </si>
  <si>
    <t>INSULATOR,'TYREE'33/.4KV T/F,3.3KV BUSH</t>
  </si>
  <si>
    <t>INSULATOR,'W/H EMAIL'11KV 1200A J18 OCB</t>
  </si>
  <si>
    <t>INSULATOR,'W/H EMAIL'11KV 1600A J18 OCB</t>
  </si>
  <si>
    <t>INSULATOR,'W/H'11KV 800/1600A J18 OCB,CT</t>
  </si>
  <si>
    <t>INSULATOR,WASHER,'ADELECT'#A OIL SWITCH</t>
  </si>
  <si>
    <t>INSULATOR,'WESTINGHOUSE EMAIL'11KV 800AM</t>
  </si>
  <si>
    <t>INSULATOR,'WESTINGHOUSE'33KV 345GC OCB</t>
  </si>
  <si>
    <t>INSULATOR,'WILSON'#ST20549/50 33KV OLTC</t>
  </si>
  <si>
    <t>INSULATOR,'WILSON'11/.4KV 1500KVA T/F</t>
  </si>
  <si>
    <t>INSULATOR,'YORKSHIRE'11KV 350MVA OCB</t>
  </si>
  <si>
    <t>INTERCOMMUNICATION STATION,DEPOT RADIO</t>
  </si>
  <si>
    <t>INTERLOCK ( LOCK OFF ) PIN</t>
  </si>
  <si>
    <t>INTERLOCK MECHANISM COMPLETE</t>
  </si>
  <si>
    <t>INTERLOCK MECHANISM,'AEI'11KV BVRP3 OCB</t>
  </si>
  <si>
    <t>INTERLOCK,MECH,'BBC'FNAG HV SW/GEAR</t>
  </si>
  <si>
    <t>INTERLOCK,MECH,'BBC'FNAG HV SWITCHGEAR</t>
  </si>
  <si>
    <t>INTERRUPTER,GROUND FAULT,'MC.GRAW EDISON</t>
  </si>
  <si>
    <t>INTERRUPTER,'MITSUBISHI'66KV 70SFM32A CB</t>
  </si>
  <si>
    <t>INTERRUPTER,'W/HOUSE EMAIL'11KV J18 OCB</t>
  </si>
  <si>
    <t>INTERRUPTER,'W-EMAIL'11KV J18 OCB</t>
  </si>
  <si>
    <t>INTERUPTER, LIQUID, LOADING TOOL</t>
  </si>
  <si>
    <t>INTERUPTER,LIQUID,11/33KV 400AMP NO.4</t>
  </si>
  <si>
    <t>INTERUPTER,LIQUID,33KV 100AMP NO.3</t>
  </si>
  <si>
    <t>Isolating Links URTKS</t>
  </si>
  <si>
    <t>ISOLATING STEM,11KV 1250A CLUSTOR RPS</t>
  </si>
  <si>
    <t>ISOLATOR, 11KV 3 PHASE 1200A</t>
  </si>
  <si>
    <t>ISOLATOR, 33kV, 630A, 1 PHASE</t>
  </si>
  <si>
    <t>ISOLATOR, 66KV 1200A 3 PHASE PLAIN</t>
  </si>
  <si>
    <t>ISOLATOR, LV, 800A RATING,480V AC RATED</t>
  </si>
  <si>
    <t>ISOLATOR,11KV,600A,# 4CONTACT 45 DEG</t>
  </si>
  <si>
    <t>ISOLATOR,11KV,600A,1 POLE</t>
  </si>
  <si>
    <t>ISOLATOR,250/250A,KRONE,6459-1-001-00</t>
  </si>
  <si>
    <t>ISOLATOR,315/400A,KRONE,6459-1-001-32</t>
  </si>
  <si>
    <t>ISOLATOR,33KV 1200A 3 PHASE PLAIN</t>
  </si>
  <si>
    <t>ISOLATOR,33KV,300A, #4 INTERR.CONT</t>
  </si>
  <si>
    <t>ISOLATOR,33KV,300A,#4 TWIN INTERRUPT CON</t>
  </si>
  <si>
    <t>ISOLATOR,33KV,4000A,'ASEA-BB',3 POLE</t>
  </si>
  <si>
    <t>ISOLATOR,33KV,600A,WITH #4 FUSE CONTACTS</t>
  </si>
  <si>
    <t>ISOLATOR,415 V,800A</t>
  </si>
  <si>
    <t>ISOLATOR,415V,1000A</t>
  </si>
  <si>
    <t>ISOLATOR,415V,1000A,IMPERIAL SPEC</t>
  </si>
  <si>
    <t>ISOLATOR,415V,1600A</t>
  </si>
  <si>
    <t>ISOLATOR,415V,2000A</t>
  </si>
  <si>
    <t>ISOLATOR,415V,2000A IMPERIAL SPEC</t>
  </si>
  <si>
    <t>ISOLATOR,415V,3000A</t>
  </si>
  <si>
    <t>ISOLATOR,415V,3000A IMPERIAL SPEC</t>
  </si>
  <si>
    <t>ISOLATOR,66KV,600A,#3 45 DEG CONTACTS</t>
  </si>
  <si>
    <t>ISOLATOR,LV,630A,'MORLYNN'</t>
  </si>
  <si>
    <t>ISOLATOR,WITH #3 CONT + SERIES FUSE</t>
  </si>
  <si>
    <t>ISULATOR,'MV'66KV 400A G11 OCB</t>
  </si>
  <si>
    <t>JACK&amp;PACKING PIECE,AMMETER TEST EQUIP</t>
  </si>
  <si>
    <t>JACK,CLOSING,'YORKSHIRE'11KV 350MVA OCB</t>
  </si>
  <si>
    <t>JACK,HYDRAULIC,'AEI'132KV 600/1200A TYPE</t>
  </si>
  <si>
    <t>JACK,HYDRAULIC,'AEI'132KV TYPE JB431 OCB</t>
  </si>
  <si>
    <t>JACK,TIP,'SOUTH WALES' 11KV OCB</t>
  </si>
  <si>
    <t>JIB,LIFTING FOR HANGING TYPE TRANSFORMER</t>
  </si>
  <si>
    <t>JIC,MALE,37DEG FLARE,3/8" HOSE</t>
  </si>
  <si>
    <t>JOINER,EXTEN BOLT,CT,'EE'11KV OLX OCB</t>
  </si>
  <si>
    <t>JOINT 66KV TAIHAN CROSS BONDING</t>
  </si>
  <si>
    <t>JOINT 66KV TAIHAN STRAIGHT</t>
  </si>
  <si>
    <t>JOINT, CRANKCASE END COVER</t>
  </si>
  <si>
    <t>JOINT, RING, VALVE (BOTTOM)</t>
  </si>
  <si>
    <t>JOINT, TEFLON, RING, VALVE, TOP</t>
  </si>
  <si>
    <t>JOINT,11KV,35MM2,XLPE AL,U/G &amp; ABC,1C</t>
  </si>
  <si>
    <t>JOINT,11KV,95/120MM2,XLPE AL,U/G&amp;ABC,1C</t>
  </si>
  <si>
    <t>JOINT,HELICAL,F/T,STEEL,3/2.75 SC/GZ</t>
  </si>
  <si>
    <t>JOINT,HELICAL,F/T,STEEL,7/2.00</t>
  </si>
  <si>
    <t>JOINT,SEAT BALL,GEAR SHIFT,FG-FM-GH</t>
  </si>
  <si>
    <t>JOINT,STRAIGHT,11KV,185-300MM2,XLPE(3C)</t>
  </si>
  <si>
    <t>JOINT,STRAIGHT,11KV,300MM2,XLPE,AL,1C</t>
  </si>
  <si>
    <t>JOINT,STRAIGHT,11KV,630MM2,XLPE AL,1C</t>
  </si>
  <si>
    <t>JOINT,STRAIGHT,33KV,300MM2,XLPE AL,1C</t>
  </si>
  <si>
    <t>JOINT,STRAIGHT,33KV,50MM2,XLPE AL,1C</t>
  </si>
  <si>
    <t>JOINT,STRAIGHT,33KV,95MM2,XLPE AL,1C</t>
  </si>
  <si>
    <t>JOINT,STRAIGHT,66KV,1400MM2,NORTHFIELD</t>
  </si>
  <si>
    <t>JOINT,STRAIGHT,66KV,NIJ,2.0in2,Al</t>
  </si>
  <si>
    <t>JOINT,TRANS,11KV,185PLY-300XLPE/PLY(3C)</t>
  </si>
  <si>
    <t>JOINT,TRANS,11KV,35PLY(3C)-95XLPE(1C)</t>
  </si>
  <si>
    <t>JOINT,TRANS,11KV,70PLY(3C)-95XLPE(1C)</t>
  </si>
  <si>
    <t>JOINT,TRANS,11KV,95PLY-185XLPE/PLY(3C)</t>
  </si>
  <si>
    <t>JOINT,'Y',11KV,35MM2,WYE,XLPE AL U/G,1C</t>
  </si>
  <si>
    <t>JOINT,'Y',11KV,95MM2,XLPE AL U/G,1C</t>
  </si>
  <si>
    <t>JOINTING,INSULATION,W-EMAIL 11KV J18 OCB</t>
  </si>
  <si>
    <t>JOINT-UNI,SPIDER,PROP SHAFT,FC-FD-FE-FF</t>
  </si>
  <si>
    <t>JUMPER WIRE GUARD LV 10M ROLL</t>
  </si>
  <si>
    <t>JUNC PIT BARRIER,HORIZONTAL,PIT7</t>
  </si>
  <si>
    <t>JUNC PIT BARRIER,VERTICAL,PIT5</t>
  </si>
  <si>
    <t>JUNC PIT COVER,(CLEAR PVC) OVAL</t>
  </si>
  <si>
    <t>JUNC PIT COVER,CLEAR PVC,PIT 8</t>
  </si>
  <si>
    <t>JUNC PIT COVER,CONCRETE,651MMX346MM</t>
  </si>
  <si>
    <t>JUNC PIT GASKET,COMMUNICATION,PIT6,8,9</t>
  </si>
  <si>
    <t>JUNC PIT LID,CONC,COMM,PIT 6,8,9</t>
  </si>
  <si>
    <t>JUNC PIT LID,CONC,ELEC,PIT 6,8,9</t>
  </si>
  <si>
    <t>JUNC PIT LID,CONC,PIT5,ELECTRICAL</t>
  </si>
  <si>
    <t>JUNC PIT LID,CONC,PIT7,ELECTRICAL</t>
  </si>
  <si>
    <t>JUNC PIT LID,PIT7, STEEL</t>
  </si>
  <si>
    <t>JUNC PIT T-BAR SUPPORT PIT7</t>
  </si>
  <si>
    <t>JUNCTION BOX LID,DOMED,PLASTIC,NO.18 MK2</t>
  </si>
  <si>
    <t>JUNCTION BOX LID,FLAT,PLASTIC,NO.18 MK2</t>
  </si>
  <si>
    <t>JUNCTION BOX LID,POLE TYPE,3 WIRE SERVIC</t>
  </si>
  <si>
    <t>JUNCTION BOX,3 WAY,POLE,'FLOWLINE''B'</t>
  </si>
  <si>
    <t>JUNCTION PIT BODY,PIT4</t>
  </si>
  <si>
    <t>JUNCTION PIT BODY,PIT5S</t>
  </si>
  <si>
    <t>JUNCTION PIT BODY,PIT7</t>
  </si>
  <si>
    <t>JUNCTION PIT BODY,PIT8</t>
  </si>
  <si>
    <t>JUNCTION PIT BODY,PIT9</t>
  </si>
  <si>
    <t>JUNCTION PIT T-BAR SUPPORT,PIT 6,8,9</t>
  </si>
  <si>
    <t>JUNCTION,DEAD BREAK,11kV,2WAY MODIFIED</t>
  </si>
  <si>
    <t>JUNCTION,DEAD BREAK,11kV,3WAY</t>
  </si>
  <si>
    <t>KARABINER,STEEL TRIPLE ACTION,30kN</t>
  </si>
  <si>
    <t>KEEPER,BRASS,'B&amp;S'415V C7 AIR C/B</t>
  </si>
  <si>
    <t>KEY,INSULATOR,PLASTIC,RED</t>
  </si>
  <si>
    <t>KIT PHASE 36KV,16KA 7 LOAD BREAK DISCONN</t>
  </si>
  <si>
    <t>KIT RESCUE ESCAPEMASTER FOR EWP 20M</t>
  </si>
  <si>
    <t>KIT ROLLER/PIN TYPE C REINHAUSEN SWITCH</t>
  </si>
  <si>
    <t>KIT SMALL PARTS 200/250AMP TYPE C SWITCH</t>
  </si>
  <si>
    <t>KIT SMALL PARTS 300/350A TYPE C SWITCH</t>
  </si>
  <si>
    <t>KIT SMALL PARTS PN 2067767</t>
  </si>
  <si>
    <t>KIT SPACER,MOVING FLICKER DISCONNECTOR</t>
  </si>
  <si>
    <t>KIT,LUBE 700#, PRIME MOVER</t>
  </si>
  <si>
    <t>KIT,LUBE NEW 300# EURO</t>
  </si>
  <si>
    <t>KIT,LUBE,500 # FC,EURO 4</t>
  </si>
  <si>
    <t>KIT,LUBE,500 # FC,FD,FE EURO 5</t>
  </si>
  <si>
    <t>KIT,LUBE,500 # FG,GH,FM EURO 5</t>
  </si>
  <si>
    <t>KIT,LUBE,500 SERIES,RANGER-GD</t>
  </si>
  <si>
    <t>KIT,LUBE,RANGER</t>
  </si>
  <si>
    <t>KIT,LUBE,RANGER PRO</t>
  </si>
  <si>
    <t>KIT,TO INSTALL ENET TOWER ID PLATE</t>
  </si>
  <si>
    <t>KIT,VALVE,MTT8 COMPRESSOR,CONCENTRIC</t>
  </si>
  <si>
    <t>KIT,VOLTAGE T/F RETROFIT,for 11Kv Cubicl</t>
  </si>
  <si>
    <t>kk15e04CT,2/1 RATIO,UP TO 1 AMP,RL0692</t>
  </si>
  <si>
    <t>Klippon Isolating Knife SAKR/35</t>
  </si>
  <si>
    <t>KNAPSACK BRACKET,FOR 16 LITRE KNAPSACK</t>
  </si>
  <si>
    <t>KNIFE, CUT SENSITIVE SAFETY,JBS</t>
  </si>
  <si>
    <t>KNIFE, RETRACTING BLADE SAFETY,STANLEY</t>
  </si>
  <si>
    <t>KNIFE,100MM EBONY BOOT</t>
  </si>
  <si>
    <t>KNIFE,ELECTRICIANS FOLDING, 65MM BLADE</t>
  </si>
  <si>
    <t>KNIFE,KNIPEX INSULATED,1000V  KNIFE</t>
  </si>
  <si>
    <t>KNIFE,UTILITY TRIMMING,ADJUSTABLE</t>
  </si>
  <si>
    <t>KNOB,CONTROL,HEATER,FB-FC-FD</t>
  </si>
  <si>
    <t>L90-K05-HKH-F8L-H6T-L8L-N6U-SXX-U6U-W2B</t>
  </si>
  <si>
    <t>L90-K05-HKH-F8L-H6T-L8L-N6U-SXX-U6U-W77</t>
  </si>
  <si>
    <t>LABEL  FIBRE OPTIC TIE ON TAG</t>
  </si>
  <si>
    <t>LABEL DANGER, FIBRE OPTIC CABLES IN USE</t>
  </si>
  <si>
    <t>LABEL, ASBESTOS FREE MATERIAL, 150x100</t>
  </si>
  <si>
    <t>LABEL, ASBESTOS MATERIAL, 100x50</t>
  </si>
  <si>
    <t>LABEL, ASBESTOS MATERIAL, 150x100</t>
  </si>
  <si>
    <t>LABEL, CAUTION, NO ACCESS TO PLATFORM</t>
  </si>
  <si>
    <t>LABEL, DANGEROUS GOODS,ASBESTOS, 500x200</t>
  </si>
  <si>
    <t>LABEL,EARTH ON/OFF,STATTER &amp; MI 11KV SW</t>
  </si>
  <si>
    <t>LABEL,EARTH,STATTER &amp; MI 11KV 'OD'S/GEAR</t>
  </si>
  <si>
    <t>LABEL,HEATER,FACE</t>
  </si>
  <si>
    <t>LABEL,IDENTIFICATION,UFP,UNFUSED PIT</t>
  </si>
  <si>
    <t>LABEL,OFF,STATTER &amp; MI 11KV 'OD'S/GEAR</t>
  </si>
  <si>
    <t>LABEL,ON,STATTER &amp; MI 11KV 'OD' S/GEAR</t>
  </si>
  <si>
    <t>LABEL,SELECT,STATTER &amp; MI 11KV 'OD' SW</t>
  </si>
  <si>
    <t>LABEL,SUB EQUIP PHASE ID,33KV,1, 2, 3</t>
  </si>
  <si>
    <t>LABEL,SUB EQUIP, PHASE ID,11KV ,G,H, J</t>
  </si>
  <si>
    <t>LABEL,SUB EQUIP,PHASE ID, 132KV, R, S, T</t>
  </si>
  <si>
    <t>LABEL,SUB EQUIP,PHASE ID, 275KV, U, V, W</t>
  </si>
  <si>
    <t>LABEL,SUB EQUIP,PHASE ID,66KV, "X"</t>
  </si>
  <si>
    <t>LABEL,SUB EQUIPMENT,PHASE ID,66KV,  Z</t>
  </si>
  <si>
    <t>LABEL,SUB EQUIPMENT,PHASE ID,66KV, Y,</t>
  </si>
  <si>
    <t>LACQUER,CLEAR,AEROSOL,350 GRAMS</t>
  </si>
  <si>
    <t>LADDER,EXT,F/ GLASS 5.7M TO 9.4M SWIVEL</t>
  </si>
  <si>
    <t>LADDER,EXT,F/GLASS 5.7 TO 9.4M RUBBER FT</t>
  </si>
  <si>
    <t>LADDER,EXTEN,FIBREGLASS,2.7M TO 4.0M</t>
  </si>
  <si>
    <t>LADDER,EXTEN,FIBREGLASS,3.3M TO 5.2M</t>
  </si>
  <si>
    <t>LADDER,EXTEN,FIBREGLASS,3.9M TO 6.4M</t>
  </si>
  <si>
    <t>LADDER,EXTEN,FIBREGLASS,5.1M TO 8.8M</t>
  </si>
  <si>
    <t>LAMP, FLOOD, LED 9-64V</t>
  </si>
  <si>
    <t>LAMP,12V,18W,S8.5 BASE,44MM, FESTOON</t>
  </si>
  <si>
    <t>LAMP,12V,6W,BA9S BASE,28MM,AUTO</t>
  </si>
  <si>
    <t>LAMP,14W,FLUORESCENT,TUBULAR,T5</t>
  </si>
  <si>
    <t>LAMP,240V,1000W,E40 BASE,267MM O/ALL,GLS</t>
  </si>
  <si>
    <t>LAMP,250V,42W,B22 BASE,GLS,PEARL</t>
  </si>
  <si>
    <t>LAMP,250V,60W,E27 BASE,GLS,R/C</t>
  </si>
  <si>
    <t>LAMP,250V,70W,B22 BASE,GLS,CLEAR</t>
  </si>
  <si>
    <t>LAMP,CLEAR,ASS</t>
  </si>
  <si>
    <t>LAMP,COMPACT FLUORESCENT,42W</t>
  </si>
  <si>
    <t>LAMP,FLUORESCENT,18W,240V,WHITE,600MM</t>
  </si>
  <si>
    <t>LAMP,FLUORESCENT,40W,240V,WHITE,1220MM</t>
  </si>
  <si>
    <t>LAMP,FLUORESCENT,65/80W,240V,WHT,1520MM</t>
  </si>
  <si>
    <t>LAMP,FOG,L/H,ASSY,FC-FD-FF-FS-GD-GH</t>
  </si>
  <si>
    <t>LAMP,HEAD,BEZEL,R/H</t>
  </si>
  <si>
    <t>LAMP,INCANDESCENT,12V,24W,BA15S BASE,47M</t>
  </si>
  <si>
    <t>LAMP,INCANDESCENT,24V,18W,S8.5 BASE,41MM</t>
  </si>
  <si>
    <t>LAMP,INCANDESCENT,24V,6W,S8.5 BASE,11MM</t>
  </si>
  <si>
    <t>LAMP,MERCURY, 50W,250V,E27 BASE,MBF/U</t>
  </si>
  <si>
    <t>LAMP,MERCURY,1000W,CLEAR, HARD GLASS</t>
  </si>
  <si>
    <t>LAMP,MERCURY,1000W,REFLECTOR DISCHARGE</t>
  </si>
  <si>
    <t>LAMP,MERCURY,125W,250V,E27 BASE,MBF/U</t>
  </si>
  <si>
    <t>LAMP,MERCURY,250W,250V,E40 BASE,MBF/U</t>
  </si>
  <si>
    <t>LAMP,MERCURY,400W,250V,E40 BASE,MBF/U</t>
  </si>
  <si>
    <t>LAMP,MERCURY,400W,250V,E40 BASE,REFLECT</t>
  </si>
  <si>
    <t>LAMP,MERCURY,VAP,80W,115V,E27,BASE 4Y</t>
  </si>
  <si>
    <t>LAMP,NEON,220V,5AMP,M.M.SES</t>
  </si>
  <si>
    <t>LAMP,REPEATER,SIDE,ASSY,FC-FD-FE-FF</t>
  </si>
  <si>
    <t>LAMP,REPEATER,SIDE,R/H</t>
  </si>
  <si>
    <t>LAMP,SODIUM,HP, 50WATT,E27</t>
  </si>
  <si>
    <t>LAMP,SODIUM,HP,100WATT,E40</t>
  </si>
  <si>
    <t>LAMP,SODIUM,HP,150W,E40,EXT IGNITER</t>
  </si>
  <si>
    <t>LAMP,SODIUM,HP,150W,EXT IGNITER,CLEAR</t>
  </si>
  <si>
    <t>LAMP,SODIUM,HP,250WATT,E40</t>
  </si>
  <si>
    <t>LAMP,SODIUM,HP,360W,E40 BASE</t>
  </si>
  <si>
    <t>LAMP,SODIUM,HP,400WATT,E40</t>
  </si>
  <si>
    <t>LAMP,SODIUM,HP,400WATT,E40 CLEAR TUBULAR</t>
  </si>
  <si>
    <t>LAMP,SODIUM,HP,940W,CLEAR, HARD GLASS</t>
  </si>
  <si>
    <t>LAMP,SODIUM,LP, 18WATT,240V,SOX</t>
  </si>
  <si>
    <t>LAMP,SODIUM,LP, 26WATT,240V,SOX</t>
  </si>
  <si>
    <t>LAMP,SODIUM,LP, 55WATT,240V,SOX</t>
  </si>
  <si>
    <t>LAMP,SODIUM,LP, 90WATT,240V,SOX</t>
  </si>
  <si>
    <t>LAMP,SODIUM,LP,135WATT,240V,SOX</t>
  </si>
  <si>
    <t>LAMP,TAIL,L/H,ATEGO</t>
  </si>
  <si>
    <t>LAMP,TAIL,R/H,ATEGO</t>
  </si>
  <si>
    <t>LAMP/BLINKER,FRONT,MERCEDES ATEGO</t>
  </si>
  <si>
    <t>LAMPHOLDER, BODY &amp; LENS, GREEN</t>
  </si>
  <si>
    <t>LAMPHOLDER, BODY &amp; LENS, RED</t>
  </si>
  <si>
    <t>LAMPHOLDER, BODY &amp; LENS, WHITE</t>
  </si>
  <si>
    <t>LAMPHOLDER,BC BATTEN,SURFACE MTG,250V</t>
  </si>
  <si>
    <t>LAMPHOLDER,FLURO,BUTTON,250V,PLUNGER END</t>
  </si>
  <si>
    <t>LAMPHOLDER,FLURO,TOMBSTONE,2 PIN SOCKET</t>
  </si>
  <si>
    <t>LAMPHOLDER,S/VAPOUR,BATTEN,CERAMIC,250V</t>
  </si>
  <si>
    <t>LANTERN ADAPTOR KIT ( BLACK )</t>
  </si>
  <si>
    <t>LANTERN ADAPTOR KIT ( GREEN )</t>
  </si>
  <si>
    <t>LANTERN, 18W,LPS,STANDARD CATEGORY 'B'</t>
  </si>
  <si>
    <t>LANTERN, 50W,SODIUM,POST TOP,GALVANISED</t>
  </si>
  <si>
    <t>LANTERN, 80W,MERC,POST TOP GALV,D11E03</t>
  </si>
  <si>
    <t>LANTERN, 80W,MERCURY,CONTEMPORARY, BLACK</t>
  </si>
  <si>
    <t>LANTERN, 80W,MERCURY,CONTEMPORARY,GREEN</t>
  </si>
  <si>
    <t>LANTERN,150W HPS,DECORATIVE TOP ENT,BLK</t>
  </si>
  <si>
    <t>LANTERN,150W HPS,DECORATIVE TOP ENT,GRN</t>
  </si>
  <si>
    <t>LANYARD,ADJUSTABLE FALL ARREST ABSORBER</t>
  </si>
  <si>
    <t>LANYARD,GREEN 1.5M SS TRIPLE ACTION130kG</t>
  </si>
  <si>
    <t>LANYARD,YELLOW STRETCH STOP 1.5M FITTED</t>
  </si>
  <si>
    <t>LATCH, TRIP'BTH'66KV 400A O-407 OCB</t>
  </si>
  <si>
    <t>LATCH,'ASEA'132/66KV HLC/HLD OCB</t>
  </si>
  <si>
    <t>LATCH,AUX CLS,'ASEA'132/66KV HLC/HLD OCB</t>
  </si>
  <si>
    <t>LATCH,AUX CLS,'ASEA'132/66KV HLD/HLC OCB</t>
  </si>
  <si>
    <t>LATCH,CLOSING,'ASEA'132/66KV HLC/D OCB</t>
  </si>
  <si>
    <t>LATCH,CLOSING,'ASEA'132/66KV HLC/DLD OCB</t>
  </si>
  <si>
    <t>LATCH,LEFT HAND,'GEC'11KV RING MAIN UNIT</t>
  </si>
  <si>
    <t>LATCH,MAIN HOLDING,'EE'66KV OWG6 OCB</t>
  </si>
  <si>
    <t>LATCH,OPENING,'ASEA'132/66KV HLC/HLD OCB</t>
  </si>
  <si>
    <t>LATCH,RIGHT HAND,GEC 11KV RING MAIN UNIT</t>
  </si>
  <si>
    <t>LAY,BZAA ('ABB'),125V DC,3 X 1A AC</t>
  </si>
  <si>
    <t>LAYOUT DYE,SPRAY,BLACK,315 GRAMS</t>
  </si>
  <si>
    <t>LBS ,33KV,600A CAPACITY, 200A (no fuse)</t>
  </si>
  <si>
    <t>LBS,11kV,630A,FULLY ENCL,SCHNEIDER,ADVC2</t>
  </si>
  <si>
    <t>LBS,33KV,600A CAPACITY, 200A LOAD BREAK</t>
  </si>
  <si>
    <t>LBS,33KV,630A,FULLY ENCLOSE,MANUAL,LEADS</t>
  </si>
  <si>
    <t>LBS,RL27,11KV,630A,SF6 ENCLOSED MANUAL</t>
  </si>
  <si>
    <t>LBS,RL27,11KV,630A,SF6 ENCLOSED REMOTE</t>
  </si>
  <si>
    <t>LBS,RL38,33KV,630A,SF6 ENCLOSED MANUAL</t>
  </si>
  <si>
    <t>LBS,RL38,33KV,630A,SF6 ENCLOSED REMOTE</t>
  </si>
  <si>
    <t>LBS,TRIP LATCH,MIMIC PANEL,XIRIA,11KV</t>
  </si>
  <si>
    <t>LEAD ASSEMBLY</t>
  </si>
  <si>
    <t>LEAD,240mm2,AL CCT,CRIMPED,NOJA,4M</t>
  </si>
  <si>
    <t>LEAD,240mm2,AL CCT,CRIMPED,SCHNEIDER,4M</t>
  </si>
  <si>
    <t>LEAD,240mm2,AL CCT,CRIMPED,SCHNEIDER,7M</t>
  </si>
  <si>
    <t>LEAD,25MM2 FLEX COV COPPER 700MM LONG</t>
  </si>
  <si>
    <t>LEAD,50MM2 7 STRAND XLPE INS COV CU COND</t>
  </si>
  <si>
    <t>LEAD,BATTERY POST</t>
  </si>
  <si>
    <t>LEAD,EARTH,200A,TINNED CU BRAID,1250MM L</t>
  </si>
  <si>
    <t>LEAD,EARTH,200A,TINNED CU BRAID,800MM LG</t>
  </si>
  <si>
    <t>LEAD,EARTH,200A,TINNED CU,BRAID,600MM LG</t>
  </si>
  <si>
    <t>LEAD,EARTH,300A,TINNED CU BRAID,1000MM L</t>
  </si>
  <si>
    <t>LEAD,EARTH,STICK &amp; HAND OP,7M,TWIN</t>
  </si>
  <si>
    <t>LEAD,EARTHING,1.5M,8000A FAULT CURRENT</t>
  </si>
  <si>
    <t>LEAD,EARTHING,3.5M LG,8000A FAULT CURREN</t>
  </si>
  <si>
    <t>LEAD,EARTHING,7M LG,8000A FAULT CURRENT</t>
  </si>
  <si>
    <t>LEAD,EARTHING,'BB'11KV,4 WAY CUBICLE</t>
  </si>
  <si>
    <t>LEAD,INSULATION SHORTING,66KV HDB,TWIN</t>
  </si>
  <si>
    <t>LEAD,JUMPER,11KV T/F,LOAD BREAKER ELBOW</t>
  </si>
  <si>
    <t>LEAD,JUMPER,T/F TO ABB SAFELINK CFC</t>
  </si>
  <si>
    <t>LEAD,TEST,USED WITH'SQUARE D'TESTER</t>
  </si>
  <si>
    <t>LEADS,EARTHING KITLV</t>
  </si>
  <si>
    <t>LEADS,JUMPER,11KV,HOLEC FUSE TO T/F BUSH</t>
  </si>
  <si>
    <t>LEAKAGE INSULATION MAT, CAP BANK, 5MM</t>
  </si>
  <si>
    <t>LED LUMINAIRE CAT V,105W, STD OPTIC,BLK</t>
  </si>
  <si>
    <t>LED LUMINAIRE CAT V,105W,STANDARD OPTIC</t>
  </si>
  <si>
    <t>LED LUMINAIRE CAT V,198W, STANDARD OPTIC</t>
  </si>
  <si>
    <t>LED LUMINAIRE CAT V,198W, STD OPTIC,BLK</t>
  </si>
  <si>
    <t>LED LUMINIARE CAT V,105W, FWT OPTIC</t>
  </si>
  <si>
    <t>LED LUMINIARE CAT V,105W, FWT OPTIC,BLK</t>
  </si>
  <si>
    <t>LED LUMINIARE CAT V,198W, FWT OPTIC</t>
  </si>
  <si>
    <t>LED LUMINIARE CAT V,198W, FWT OPTIC,BLK</t>
  </si>
  <si>
    <t>LED,LUMINAIRE CAT V,80W,SCO,2/3 OPT,GRY</t>
  </si>
  <si>
    <t>LENS,CLEAR,TAIL,REVERSE</t>
  </si>
  <si>
    <t>LENS,COMBINATION TO SUIT 2412/3</t>
  </si>
  <si>
    <t>LENS,RED/CLEAR TO SUIT 2401</t>
  </si>
  <si>
    <t>LENS,REPEATER,SIDE,L/H</t>
  </si>
  <si>
    <t>LENS,REPEATER,SIDE,R/H</t>
  </si>
  <si>
    <t>LENS,ROUND,AMBER,TRAILER,UNIVERSAL</t>
  </si>
  <si>
    <t>LENS,ROUND,RED,TRAILER,UNIVERSAL</t>
  </si>
  <si>
    <t>LENS,TAIL &amp; STOP,RR COMB LAMP,L/H,ISUZU</t>
  </si>
  <si>
    <t>LENS,TAIL &amp; STOP,RR COMB LAMP,R/H,ISUZU</t>
  </si>
  <si>
    <t>LENS,TO SUIT86470</t>
  </si>
  <si>
    <t>LENS,TURN SIGNAL,L/H,ISUZU</t>
  </si>
  <si>
    <t>LENS,TURN SIGNAL,R/H,ISUZU</t>
  </si>
  <si>
    <t>LETTER,STICK-ON, 15MM,'J',BLACK ON GOLD</t>
  </si>
  <si>
    <t>LETTER,STICK-ON, 15MM,'L',BLACK ON GOLD</t>
  </si>
  <si>
    <t>LETTER,STICK-ON, 35MM,'A',BLACK ON ALUM</t>
  </si>
  <si>
    <t>LETTER,STICK-ON, 35MM,'B',BLACK ON ALUM</t>
  </si>
  <si>
    <t>LETTER,STICK-ON, 35MM,'C',BLACK ON ALUM</t>
  </si>
  <si>
    <t>LETTER,STICK-ON, 35MM,'E',BLACK ON ALUM</t>
  </si>
  <si>
    <t>LETTER,STICK-ON, 35MM,'I',BLACK ON ALUM</t>
  </si>
  <si>
    <t>LETTER,STICK-ON, 35MM,'J',BLACK ON ALUM</t>
  </si>
  <si>
    <t>LETTER,STICK-ON, 35MM,'P',BLACK ON ALUM</t>
  </si>
  <si>
    <t>LETTER,STICK-ON, 35MM,'Q',BLACK ON ALUMI</t>
  </si>
  <si>
    <t>LETTER,STICK-ON, 35MM,'U',BLACK ON ALUM</t>
  </si>
  <si>
    <t>LETTER,STICK-ON, 35MM,'V',BLACK ON ALUM</t>
  </si>
  <si>
    <t>LETTER,STICK-ON, 35MM,'W',BLACK ON ALUM</t>
  </si>
  <si>
    <t>LETTER,STICK-ON, 35MM,'Y',BLACK ON ALUM</t>
  </si>
  <si>
    <t>LETTER,STICK-ON, 35MM,'Z',BLACK ON ALUM</t>
  </si>
  <si>
    <t>LEVER,'ASEA'132/66KV HLE/HLC &amp; HLD OCB</t>
  </si>
  <si>
    <t>LEVER,BB/NEBB#NAL 12-6K,11KV,FOR RA6298</t>
  </si>
  <si>
    <t>LEVER,BB/NEBB#NAL12-6K,MADE FROM RA6299</t>
  </si>
  <si>
    <t>LEVER,'BTH' #0-W407 66KV 400A OCB</t>
  </si>
  <si>
    <t>LEVER,'BTH' #WN10 66KV OCB</t>
  </si>
  <si>
    <t>LEVER,BUFFER ACTUATING,'EE'66KV OWG6 OCB</t>
  </si>
  <si>
    <t>LEVER,CLOSING,'W/HOUSE' 33KV 345GC OCB</t>
  </si>
  <si>
    <t>LEVER,CONTACT CLAMP,600AMP ISOLATOR</t>
  </si>
  <si>
    <t>LEVER,CONTACT CLAMP,'EE'FUSE UNIT</t>
  </si>
  <si>
    <t>LEVER,CONTROL,'B&amp;S' #VJ4 415V 2000A ACB</t>
  </si>
  <si>
    <t>LEVER,CONTROL,'C&amp;F'OE-5 33KV 800A OCB</t>
  </si>
  <si>
    <t>LEVER,CONTROL,'GEC' 11KV RING MAIN UNIT</t>
  </si>
  <si>
    <t>LEVER,CONTROL,OJN415V2000/3000&amp;4000A ACB</t>
  </si>
  <si>
    <t>LEVER,'EE'OLX 11KV OCB TRIP/RESET</t>
  </si>
  <si>
    <t>LEVER,GANGED INTERRUPTER-66KV,LOCKING</t>
  </si>
  <si>
    <t>LEVER,GEC 11KV RING MAIN UNIT,ISOL.FUSE</t>
  </si>
  <si>
    <t>LEVER,GEC 11KV RING MAIN UNIT,ISOLATOR</t>
  </si>
  <si>
    <t>LEVER,GEC 11KV RING MAIN UNIT,LH INT/LCK</t>
  </si>
  <si>
    <t>LEVER,GEC 11KV RING MAIN UNIT,RH INT/LCK</t>
  </si>
  <si>
    <t>LEVER,GEC 11KV RING MAIN UNIT,TRIP DUTY</t>
  </si>
  <si>
    <t>LEVER,INSULATING,'C&amp;F'33KV 800A OE-5 OCB</t>
  </si>
  <si>
    <t>LEVER,'J&amp;P' 11KV 600A TYPE TSB16 OCB</t>
  </si>
  <si>
    <t>LEVER,'J+P'11KV OCB AUX SWITCH</t>
  </si>
  <si>
    <t>LEVER,LOCKER/CUPBOARD,L/H</t>
  </si>
  <si>
    <t>LEVER,MANUAL CONTROL,HBD 33/66/132</t>
  </si>
  <si>
    <t>LEVER,'MV' HGIC/44 33KV OCB</t>
  </si>
  <si>
    <t>LEVER,OPERATING,'MV'33KV HGIC/44 OCB</t>
  </si>
  <si>
    <t>LEVER,SHUTTER,'W-EMAIL'11KV J18 OCB</t>
  </si>
  <si>
    <t>LEVER,'STATTER' 11KV MI/RMA OIL SWITCH</t>
  </si>
  <si>
    <t>LEVER,SWITCH,LIMIT, - ZCKY41</t>
  </si>
  <si>
    <t>LEVER,TRIP GEAR,'GEC'11KV RING MAIN UNIT</t>
  </si>
  <si>
    <t>LEVER,TRIP,'W-EMAIL'11KV J18 OCB</t>
  </si>
  <si>
    <t>LFI,HORSTMANN,LT-LM,(CR),20-50MM</t>
  </si>
  <si>
    <t>LID,NUMBER 17 FUSE BOX</t>
  </si>
  <si>
    <t>LID,TOTE BOX,PLASTIC,FOR ITEM XX1308</t>
  </si>
  <si>
    <t>LIFTER,JUNCTION PIT COVER,KEY STYLE</t>
  </si>
  <si>
    <t>LIFTING,LUG,PAD,PRECAST CONCRETE</t>
  </si>
  <si>
    <t>LIGATURE,W8 X 400MM LONG</t>
  </si>
  <si>
    <t>LIGHT DUTY PULLY BLOCK - (HANDY BILLY)</t>
  </si>
  <si>
    <t>LIGHT, LED GREEN, DAYLIGHT,24V 1M</t>
  </si>
  <si>
    <t>LIGHT,GREEN PILOT,LED,24V,CHROME</t>
  </si>
  <si>
    <t>LIGHT,HALOGEN,ROUND</t>
  </si>
  <si>
    <t>LIGHT,LED,PILOT,RED,12V BLADE TERMINAL</t>
  </si>
  <si>
    <t>LIGHT,LED,PILOT,RED,24V SCREW TERMINAL</t>
  </si>
  <si>
    <t>LIGHT,LED,PILOT,RED,24V,BLADE TERMINAL</t>
  </si>
  <si>
    <t>LIGHT,NUMBER PLATE,LED</t>
  </si>
  <si>
    <t>LIGHT,REAR MARKER,RED,LED</t>
  </si>
  <si>
    <t>LIGHT,REVERSE,INCANDESCENT 12V</t>
  </si>
  <si>
    <t>LIGHT,STOP,TAIL,INDICATOR</t>
  </si>
  <si>
    <t>LIMITER,P/GAUGE,'DELLE'132/66KV OCB</t>
  </si>
  <si>
    <t>LIMITER,P/GAUGE,'DELLE'66/132KV OCB</t>
  </si>
  <si>
    <t>LINE COVER AUTO TOOL,MVLC-14</t>
  </si>
  <si>
    <t>LINE COVER HAND TOOL,MVLC-14</t>
  </si>
  <si>
    <t>LINE FAULT INDICATOR,COND/MOUNT SENS CMS</t>
  </si>
  <si>
    <t>LINE GUARD RODS,HELICAL,3/2.75 SCAC</t>
  </si>
  <si>
    <t>LINE GUARD RODS,HELICAL,37/.093 IMPERIAL</t>
  </si>
  <si>
    <t>LINE GUARD RODS,HELICAL,37/.102 AAC</t>
  </si>
  <si>
    <t>LINE GUARD RODS,HELICAL,37/2.50 AAC</t>
  </si>
  <si>
    <t>LINE GUARD RODS,HELICAL,37/3.25</t>
  </si>
  <si>
    <t>LINE GUARD RODS,HELICAL,61/3.00 METRIC A</t>
  </si>
  <si>
    <t>LINE GUARD RODS,HELICAL,61/3.50 AAC</t>
  </si>
  <si>
    <t>LINE GUARD RODS,HELICAL,7/2.59 METRIC SC</t>
  </si>
  <si>
    <t>LINE GUARD RODS,HELICAL,7/2.75 AAC</t>
  </si>
  <si>
    <t>LINE GUARD RODS,HELICAL,7/3.75 AAC</t>
  </si>
  <si>
    <t>LINE GUARD RODS,HELICAL,7/4.75-7/.160</t>
  </si>
  <si>
    <t>LINECOVER,O'HEAD,CLIP ON,OLIC-C-1000MM</t>
  </si>
  <si>
    <t>LINECOVER,O'HEAD,MED VOLT,15KV,UNCOAT 75</t>
  </si>
  <si>
    <t>LINECOVER,O'HEAD,MED VOLT,UNCOAT 100</t>
  </si>
  <si>
    <t>LINER,TANK,'AGE'11KV 400A FKC OIL SWITCH</t>
  </si>
  <si>
    <t>LINER,TANK,'EE'11KV 800A OLX OCB</t>
  </si>
  <si>
    <t>LINER,TANK,'J&amp;P'11KV 800A PDB/4 OCB</t>
  </si>
  <si>
    <t>LINER,TANK,MC-EDISON 11KV VCR OIL SWITCH</t>
  </si>
  <si>
    <t>LINER,TANK,'MV'33KV HGIC/44 OCB</t>
  </si>
  <si>
    <t>LINER,TANK,'W/HOUSE EMAIL'11KV J18 OCB</t>
  </si>
  <si>
    <t>LINER,TANK,'W-EMAIL'11KV 350MVA J18 OCB</t>
  </si>
  <si>
    <t>LINK BOX WITH SVL TAIHAN</t>
  </si>
  <si>
    <t>LINK BOX WITHOUT SVL TAIHAN</t>
  </si>
  <si>
    <t>LINK BOX,3PH SOLID EARTH TYPE,240MM2</t>
  </si>
  <si>
    <t>LINK BOX,3PH SOLID EARTH TYPE,240MM2,UND</t>
  </si>
  <si>
    <t>LINK BOX,3PH SVLs,240MM2 CABLE,POLE MNT</t>
  </si>
  <si>
    <t>LINK BOX,3PH,SVLs,240MM2 CABLE,PIT</t>
  </si>
  <si>
    <t>LINK EYE, 70KN</t>
  </si>
  <si>
    <t>LINK PLATE,160KN MFL,20MM THICK</t>
  </si>
  <si>
    <t>LINK PLATE,160KN, ARCING HORN PROVN</t>
  </si>
  <si>
    <t>LINK PLATE,66kN,16MM,ARCING HORN PROVN</t>
  </si>
  <si>
    <t>LINK PLATE,70KN MFL,100MM LONG,16MMTHICK</t>
  </si>
  <si>
    <t>LINK PLATE,70kN MFL,200MM LONG,16MMTHICK</t>
  </si>
  <si>
    <t>LINK PLATE,70kN MFL,300MM LONG,16MMTHICK</t>
  </si>
  <si>
    <t>LINK PLATE,70KN MFL,600MM LONG,16MMTHICK</t>
  </si>
  <si>
    <t>LINK, MOVING CONTACT, ASEA, UZB TAP</t>
  </si>
  <si>
    <t>LINK,ACTIVE,5 HOLE,RED,METER BOX</t>
  </si>
  <si>
    <t>LINK,CHAIN,CONNECTING,AEI 11KV JB821 OCB</t>
  </si>
  <si>
    <t>LINK,CHAIN,END,'AEI'33KV VSLP-9 OCB</t>
  </si>
  <si>
    <t>LINK,COPPER TUBE 360 X 45 X 1.2W,1KV HRC</t>
  </si>
  <si>
    <t>LINK,EXTENSION,1700MM OVERALL LENGTH,125</t>
  </si>
  <si>
    <t>LINK,EXTENSION,950MM LG,66kN MFL</t>
  </si>
  <si>
    <t>LINK,EXTENSION,TWISTED,RIGID,70KN MFL</t>
  </si>
  <si>
    <t>LINK,FUSABLE,100AMP</t>
  </si>
  <si>
    <t>LINK,FUSABLE,L TYPE,UNIVERSAL</t>
  </si>
  <si>
    <t>LINK,FUSEABLE,GT3H</t>
  </si>
  <si>
    <t>LINK,INSULATION,'GEC'11KV RING MAIN UNIT</t>
  </si>
  <si>
    <t>LINK,MECHANISM,'EE'11KV 800A OLX OCB</t>
  </si>
  <si>
    <t>LINK,MECHANISM,'REYROLLE'66KV OSM10 OCB</t>
  </si>
  <si>
    <t>LINK,NEUTRAL,4 WAY,500V,80A,3 X 25MM2</t>
  </si>
  <si>
    <t>LINK,NEUTRAL,5 HOLE,BLACK,METER BOX</t>
  </si>
  <si>
    <t>LINK,OP,'R-ROLLE'11KV KZMT OCB</t>
  </si>
  <si>
    <t>LINK,OP,'STATTER &amp; MI'11KV OD SW/GEAR</t>
  </si>
  <si>
    <t>LINK,PIVOTING,'EE'66KV 800A #OWG6 OCB</t>
  </si>
  <si>
    <t>LINK,SAG 160kN,M20 BOLTS, 550-850MM NOM</t>
  </si>
  <si>
    <t>LINK,SAG ADJUSTING,187KN,ARCING HORN PRN</t>
  </si>
  <si>
    <t>LINSEED OIL,1L,FOR WOODEN LADDERS</t>
  </si>
  <si>
    <t>LIQUID FUSE BOX, NO 3,TRANSPORTATION</t>
  </si>
  <si>
    <t>LIQUID FUSE BOX, NO 4,TRANSPORTATION</t>
  </si>
  <si>
    <t>LOAD SWITCH MECHANISM,SAFELINK</t>
  </si>
  <si>
    <t>LOAD SWITCH,MIMIC PANEL,XIRIA,11KV</t>
  </si>
  <si>
    <t>LOADBREAK,33KV,200A,SURGE ARRESTER</t>
  </si>
  <si>
    <t>LOCAL/REMOTE,SWITCH,ABB,GIS</t>
  </si>
  <si>
    <t>LOCK TAB BUTTON CONTACT 200/250A TYPE C</t>
  </si>
  <si>
    <t>LOCK TAB BUTTON CONTACT 300/350A TYPE C</t>
  </si>
  <si>
    <t>LOCK TAB,'AEI'11KV 800A BRP4 OCB BUFFER</t>
  </si>
  <si>
    <t>LOCK TABS ( BUILT AFTER MAY 1971 )</t>
  </si>
  <si>
    <t>LOCK TABS ( BUILT BEFORE MAY 1971 )</t>
  </si>
  <si>
    <t>LOCK,COMPRESSION,LARGE,50X103MM</t>
  </si>
  <si>
    <t>LOCK,DOOR,L/H,FB-FC-FD</t>
  </si>
  <si>
    <t>LOCK,DROP T,CONCEALED FIX STUDS</t>
  </si>
  <si>
    <t>LOCK,DROP T,KEYED ALIKE CH501</t>
  </si>
  <si>
    <t>LOCK,NIGHTLATCH,ALL GATES KEY NO 12701</t>
  </si>
  <si>
    <t>LOCKBAR FOR P8 &amp; P9 PITS</t>
  </si>
  <si>
    <t>LOCKNUT,CONDUIT,'ADELECT'#A OIL SWITCH</t>
  </si>
  <si>
    <t>LOCTITE 401,25 GM</t>
  </si>
  <si>
    <t>LOW VOLTAGE SHACKLE INSULATOR COVER</t>
  </si>
  <si>
    <t>LOXIN,16MM HOLE DIAMETER,M10 THREAD</t>
  </si>
  <si>
    <t>LRG LINE COVER EPDM DUAL LAYER YEL/BLUE</t>
  </si>
  <si>
    <t>LSF MECHANISM &amp; DOOR INTERLOCK, SAFELINK</t>
  </si>
  <si>
    <t>LT30 LINE FAULT INDICATOR BATTERIES</t>
  </si>
  <si>
    <t>LUBE,FULL-FLOW,SPIN-ON,CAT,,MERC ATEGO</t>
  </si>
  <si>
    <t>LUBE,FULL-FLOW,SPIN-ON,CAT,FVZ1400</t>
  </si>
  <si>
    <t>LUBE,FULL-FLOW,SPIN-ON,CUMMIN,MERC,ACTRO</t>
  </si>
  <si>
    <t>LUBE,FULL-FLOW,SPIN-ON,CUMMIN,MIT,CANTER</t>
  </si>
  <si>
    <t>LUBE,FULL-FLOW,SPIN-ON,CUMMINS,FTR900</t>
  </si>
  <si>
    <t>LUBE,FULL-FLOW,SPIN-ON,CUMMINS,FVZ1400</t>
  </si>
  <si>
    <t>LUBE,KIT 500#, FM1A INC EURO5</t>
  </si>
  <si>
    <t>LUBE,KIT,FUSO, CANTER</t>
  </si>
  <si>
    <t>LUBRICANT LP-D5 PUMP,POLYWATER J</t>
  </si>
  <si>
    <t>LUBRICANT,POLYWATER,J-640,CABLE PULLING</t>
  </si>
  <si>
    <t>LUG TERMINAL COMP,A11,B61/3.25,CL30,E45</t>
  </si>
  <si>
    <t>LUG, 1 HOLE,CU,SEALED,120MM2,M12</t>
  </si>
  <si>
    <t>LUG, 1 HOLE,CU,SEALED,185MM2,M12</t>
  </si>
  <si>
    <t>LUG, 1 HOLE,CU,SEALED,240MM2,M12</t>
  </si>
  <si>
    <t>LUG, 1 HOLE,CU,SEALED,95MM2,M12</t>
  </si>
  <si>
    <t>LUG, 2 HOLE PALM, TINNED CU, 120MM2, M12</t>
  </si>
  <si>
    <t>LUG, 2 HOLE PALM, TINNED CU, 240MM2, M12</t>
  </si>
  <si>
    <t>LUG, 4 HOLE PALM, 'K' RANGE, AL, M12</t>
  </si>
  <si>
    <t>LUG, M12 CU 4 HOLE 'K' RANGE</t>
  </si>
  <si>
    <t>LUG, STALK, ALU, 150MM2, 14MM STEM</t>
  </si>
  <si>
    <t>LUG, STALK, TINNED COPPER, 70MM2 FLEX</t>
  </si>
  <si>
    <t>LUG,0.004 TO 0.009 SQ IN,TINNED COPPER</t>
  </si>
  <si>
    <t>LUG,1 HOLE 90DEG,8.5MM HOLE,CU,14.3MMSTM</t>
  </si>
  <si>
    <t>LUG,1 HOLE 90DEG,8.5MM HOLE,CU,17.5MMSTM</t>
  </si>
  <si>
    <t>LUG,1 HOLE PALM,.5-2.5MM2,M5,CU,4MM STEM</t>
  </si>
  <si>
    <t>LUG,1 HOLE PALM,.5-2.5MM2,M6,CU,4MM STEM</t>
  </si>
  <si>
    <t>LUG,1 HOLE PALM,.5-2.5MM2,M8,CU,4MM STEM</t>
  </si>
  <si>
    <t>LUG,1 HOLE PALM,10MM2,M8,CU,7.1 MM STEM</t>
  </si>
  <si>
    <t>LUG,1 HOLE PALM,120MM2,M12,CU,20.6MM STM</t>
  </si>
  <si>
    <t>LUG,1 HOLE PALM,120MM2,M16,CU,20.6MM STM</t>
  </si>
  <si>
    <t>LUG,1 HOLE PALM,150MM2 COND,M12,CU,22.2M</t>
  </si>
  <si>
    <t>LUG,1 HOLE PALM,16MM2,M10,CU,9.6MM STEM</t>
  </si>
  <si>
    <t>LUG,1 HOLE PALM,16MM2,M12,CU,9MM STEM</t>
  </si>
  <si>
    <t>LUG,1 HOLE PALM,16MM2,M8,CU,8MM STEM</t>
  </si>
  <si>
    <t>LUG,1 HOLE PALM,185MM2,M12,CU,24.2MM STM</t>
  </si>
  <si>
    <t>LUG,1 HOLE PALM,185MM2,M20,CU,24.2MM STE</t>
  </si>
  <si>
    <t>LUG,1 HOLE PALM,20MM2,M10,CU,8.8MM STEM</t>
  </si>
  <si>
    <t>LUG,1 HOLE PALM,20MM2,M8,CU,8.8MM STEM</t>
  </si>
  <si>
    <t>LUG,1 HOLE PALM,25MM2,M10,CU,12.7MM STEM</t>
  </si>
  <si>
    <t>LUG,1 HOLE PALM,25MM2,M10,CU,9.1MM STEM</t>
  </si>
  <si>
    <t>LUG,1 HOLE PALM,25MM2,M10,CU,9.6MM STEM</t>
  </si>
  <si>
    <t>LUG,1 HOLE PALM,25MM2,M16,CU,10.3MM STEM</t>
  </si>
  <si>
    <t>LUG,1 HOLE PALM,25MM2,M8,9.6MM STEM</t>
  </si>
  <si>
    <t>LUG,1 HOLE PALM,300MM2,M12,BI-METAL</t>
  </si>
  <si>
    <t>LUG,1 HOLE PALM,300MM2,M12,CU,31.9MM STM</t>
  </si>
  <si>
    <t>LUG,1 HOLE PALM,300MM2,M16,BI-METAL</t>
  </si>
  <si>
    <t>LUG,1 HOLE PALM,300MM2,M16,CU,31.9MM STM</t>
  </si>
  <si>
    <t>LUG,1 HOLE PALM,300MM2,M27,CU,31.9MM STM</t>
  </si>
  <si>
    <t>LUG,1 HOLE PALM,35MM2,M10,CU,11.5MM STEM</t>
  </si>
  <si>
    <t>LUG,1 HOLE PALM,35MM2,M10,CU,12.7MM STEM</t>
  </si>
  <si>
    <t>LUG,1 HOLE PALM,35MM2,M12,CU,11.5MM STEM</t>
  </si>
  <si>
    <t>LUG,1 HOLE PALM,35MM2,M8,CU,11.5MM STEM</t>
  </si>
  <si>
    <t>LUG,1 HOLE PALM,37/.064,M12,CU,15.9MM ST</t>
  </si>
  <si>
    <t>LUG,1 HOLE PALM,37/.093,M12,CU</t>
  </si>
  <si>
    <t>LUG,1 HOLE PALM,4MM2,M10,CU,5.1MM STEM</t>
  </si>
  <si>
    <t>LUG,1 HOLE PALM,4MM2,M5,CU,5.1MM STEM</t>
  </si>
  <si>
    <t>LUG,1 HOLE PALM,4MM2,M6,CU,5.1MM STEM</t>
  </si>
  <si>
    <t>LUG,1 HOLE PALM,4MM2,M8,CU,5.1MM STEM</t>
  </si>
  <si>
    <t>LUG,1 HOLE PALM,500MM2,M27,CU</t>
  </si>
  <si>
    <t>LUG,1 HOLE PALM,50MM2,M10,CU</t>
  </si>
  <si>
    <t>LUG,1 HOLE PALM,50MM2,M12,CU,12.7MM STEM</t>
  </si>
  <si>
    <t>LUG,1 HOLE PALM,50MM2,M16,CU,12.7MM STE</t>
  </si>
  <si>
    <t>LUG,1 HOLE PALM,50MM2,M8,CU,12.7MM STEM</t>
  </si>
  <si>
    <t>LUG,1 HOLE PALM,630MM2,M12,BI-METAL</t>
  </si>
  <si>
    <t>LUG,1 HOLE PALM,630MM2,M16,BI-METAL</t>
  </si>
  <si>
    <t>LUG,1 HOLE PALM,6MM2,M10,CU,5.7MM STEM</t>
  </si>
  <si>
    <t>LUG,1 HOLE PALM,6MM2,M8,CU,5.7MM STEM</t>
  </si>
  <si>
    <t>LUG,1 HOLE PALM,70MM2,M10,CU,14.3MM STEM</t>
  </si>
  <si>
    <t>LUG,1 HOLE PALM,70MM2,M10,CU,15.9MM STEM</t>
  </si>
  <si>
    <t>LUG,1 HOLE PALM,70MM2,M12,CU,14.3MM STEM</t>
  </si>
  <si>
    <t>LUG,1 HOLE PALM,70MM2,M16,CU,14.3MM STEM</t>
  </si>
  <si>
    <t>LUG,1 HOLE PALM,70MM2,M20,CU,17.5MM STEM</t>
  </si>
  <si>
    <t>LUG,1 HOLE PALM,95MM2,M10,CU,17.5MM STEM</t>
  </si>
  <si>
    <t>LUG,1 HOLE PALM,95MM2,M12,BI-METAL</t>
  </si>
  <si>
    <t>LUG,1 HOLE PALM,95MM2,M12,CU,17.5MM STEM</t>
  </si>
  <si>
    <t>LUG,1 HOLE PALM,95MM2,M16,CU,17.5MM STEM</t>
  </si>
  <si>
    <t>LUG,1 HOLE PALM,A RANGE,M10,AL,13MM STEM</t>
  </si>
  <si>
    <t>LUG,1 HOLE PALM,B RANGE,M10,AL,13MM STEM</t>
  </si>
  <si>
    <t>LUG,1 HOLE PALM,C RANGE,M12,AL,16MM STEM</t>
  </si>
  <si>
    <t>LUG,1 HOLE PALM,C RANGE,M16,AL,16MM STEM</t>
  </si>
  <si>
    <t>LUG,1 HOLE PALM,D RANGE,M12,AL,21MM STEM</t>
  </si>
  <si>
    <t>LUG,1 HOLE PALM,D RANGE,M16,AL,21MM STEM</t>
  </si>
  <si>
    <t>LUG,1 HOLE PALM,D RANGE,M20,AL,25MM STEM</t>
  </si>
  <si>
    <t>LUG,1 HOLE PALM,D1,M12,AL,25MM STEM</t>
  </si>
  <si>
    <t>LUG,1 HOLE PALM,'D1'RANGE,M10,AL,21.5MM</t>
  </si>
  <si>
    <t>LUG,1 HOLE PALM,E RANGE,M12,AL,25MM STEM</t>
  </si>
  <si>
    <t>LUG,1 HOLE PALM,EARTH,AL,19MM SHANK,M10</t>
  </si>
  <si>
    <t>LUG,1 HOLE PALM,EARTH,AL,25MM SHANK,M12</t>
  </si>
  <si>
    <t>LUG,1 HOLE PALM,EARTH,CU,32 MM SHANK,M12</t>
  </si>
  <si>
    <t>LUG,1 HOLE PALM,F RANGE,M12,AL,25MM STEM</t>
  </si>
  <si>
    <t>LUG,1 HOLE PALM,G RANGE,M12,AL,27MM STEM</t>
  </si>
  <si>
    <t>LUG,1 HOLE PALM,G1,M16,AL,35MM STEM</t>
  </si>
  <si>
    <t>LUG,185MM2 COND,BI-METAL,M12 BOLT DIA</t>
  </si>
  <si>
    <t>LUG,2 HOLE 30DEG PALM,H,M12,AL,33MM STEM</t>
  </si>
  <si>
    <t>LUG,2 HOLE 90DEG PALM,K,AAC/ACSR,M16,AL</t>
  </si>
  <si>
    <t>LUG,2 HOLE PALM,30D LEFT,ALUMINIUM</t>
  </si>
  <si>
    <t>LUG,2 HOLE PALM,30D RIGHT,ALUMINIUM</t>
  </si>
  <si>
    <t>LUG,2 HOLE PALM,'C'RANGE,M12,AL,16MM STE</t>
  </si>
  <si>
    <t>LUG,2 HOLE PALM,D RANGE,M12,AL,25MM STEM</t>
  </si>
  <si>
    <t>LUG,2 HOLE PALM,'E' RANGE,M10/M12,ALUM</t>
  </si>
  <si>
    <t>LUG,2 HOLE PALM,G,M12,AL,33MM/30DEG STEM</t>
  </si>
  <si>
    <t>LUG,2 HOLE PALM,G,M12,AL,48MM PALM</t>
  </si>
  <si>
    <t>LUG,2 HOLE PALM,'G'RANGE,M12,AL,33MM STE</t>
  </si>
  <si>
    <t>LUG,2 HOLE PALM,H RANGE,M12,AL,39.5MM</t>
  </si>
  <si>
    <t>LUG,2 HOLE PALM,'H'RANGE AAC/ACSR,M18,AL</t>
  </si>
  <si>
    <t>LUG,2 HOLE PALM,'H'RANGE,M16X60MM CENT</t>
  </si>
  <si>
    <t>LUG,2 HOLE PALM,K RANGE,M16,AL,54MM STEM</t>
  </si>
  <si>
    <t>LUG,2 HOLE,18MM, STRAIGHT,ALUMINIUM</t>
  </si>
  <si>
    <t>LUG,25MM2,CU,M12 HOLE</t>
  </si>
  <si>
    <t>LUG,3 HOLE PALM,E,M10/M12,AL,25MM STEM</t>
  </si>
  <si>
    <t>LUG,3 HOLE PALM,G,M10/M12,AL,33MM STEM</t>
  </si>
  <si>
    <t>LUG,3 HOLE PALM,H,M10/M12,AL,33MM STEM</t>
  </si>
  <si>
    <t>LUG,4 HOLE PALM,'J'RANGE,AAC/ACSR,M12,AL</t>
  </si>
  <si>
    <t>LUG,4 HOLE PALM,K,AAC/ACSR,M12,AL</t>
  </si>
  <si>
    <t>LUG,4 HOLE PALM,'K'RANGE,AAC/ACSR,M12,AL</t>
  </si>
  <si>
    <t>LUG,500MM2(91/.103 IMP),M12,CU</t>
  </si>
  <si>
    <t>LUG,ALUM, 150MM2,SINGLE M12 HOLE</t>
  </si>
  <si>
    <t>LUG,BATTERY,10-8</t>
  </si>
  <si>
    <t>LUG,BATTERY,50-10</t>
  </si>
  <si>
    <t>LUG,BATTERY,50-12</t>
  </si>
  <si>
    <t>LUG,BATTERY,50-8</t>
  </si>
  <si>
    <t>LUG,BATTERY,NEG,SIDE ENTRY,SPLIT BARREL</t>
  </si>
  <si>
    <t>LUG,'BGE'SWITCHGEAR</t>
  </si>
  <si>
    <t>LUG,BI-METAL,185/400MM2,SHEAR BOLT TYPE</t>
  </si>
  <si>
    <t>LUG,BI-METAL,500-630MM2,SHEAR BOLT TYPE</t>
  </si>
  <si>
    <t>LUG,BLANK PALM,300MM2,BI-METAL CRIMP</t>
  </si>
  <si>
    <t>LUG,BLANK PALM,300MM2,CU,31.9MM STEM</t>
  </si>
  <si>
    <t>LUG,BLANK PALM,630MM2,BI-METAL,CRIMP</t>
  </si>
  <si>
    <t>LUG,BLANK PALM,630MM2,CU,45MM STEM</t>
  </si>
  <si>
    <t>LUG,BLANK PALM,'H'RANGE,AAC/ACSR,AL</t>
  </si>
  <si>
    <t>LUG,FLAT STRAIGHT SLOTTED,16 MM2,45 &amp; 65</t>
  </si>
  <si>
    <t>LUG,'JM'1250A FSD,750/1000KVA T/F,RED PH</t>
  </si>
  <si>
    <t>LUG,'JM'1250A FSD,PAD MTD T/F WHITE PH</t>
  </si>
  <si>
    <t>LUG,LIFTING,SAFETY BARRIER,MK PAD T/F</t>
  </si>
  <si>
    <t>LUG,RING,0.5-1.5MM2,INSULATED,RED,M5</t>
  </si>
  <si>
    <t>LUG,RING,1-3MM2,INSULATED,BLUE,M6 BOLT</t>
  </si>
  <si>
    <t>LUG,RING,2.63-6.75MM2,INSULATE,YELLOW,M6</t>
  </si>
  <si>
    <t>LUG,RING,2.63-6.75MM2,INSULATED,YELLOW,5</t>
  </si>
  <si>
    <t>LUG,SPADE,0.25-1.65MM2,INSULATED,RED,3.0</t>
  </si>
  <si>
    <t>LUG,TEE,BOLTED,37/2.52 CU,BRASS</t>
  </si>
  <si>
    <t>LUG,TEE,BOLTED,61/2.52 CU,BRASS,BARE</t>
  </si>
  <si>
    <t>LUG,TERM,RING OR EYE,UNINSULATED,1.5-2.5</t>
  </si>
  <si>
    <t>LUG,TERMINAL COMP,A 11,B61/3.25,CR30,E45</t>
  </si>
  <si>
    <t>LUG,TERMINAL COMP,A 11,B61/3.25,CST,E45</t>
  </si>
  <si>
    <t>LUG,TERMINATION,ALUM,2 X 50MM STRAIGHT</t>
  </si>
  <si>
    <t>LUG,'WESTINGHOUSE'Q1100C CB,35MM2,CU</t>
  </si>
  <si>
    <t>LUG,'WESTINGHOUSE'Q165C CB,16MM2,CU</t>
  </si>
  <si>
    <t>LUG,XLPE CABLE,240MM</t>
  </si>
  <si>
    <t>LUMINAIRE, 2 X 14W, T5 FLUORESCENT.</t>
  </si>
  <si>
    <t>LUMINAIRE,100W HPS,'TOORAK MAJOR',BLACK</t>
  </si>
  <si>
    <t>LUMINAIRE,100W HPS,'TOORAK MAJOR',GREEN</t>
  </si>
  <si>
    <t>LUMINAIRE,100W, HPS AEROSCREEN</t>
  </si>
  <si>
    <t>LUMINAIRE,100W,HP SODUIM BOSTON 3,BLACK</t>
  </si>
  <si>
    <t>LUMINAIRE,100W,HP SODUIM BOSTON 3,GREEN</t>
  </si>
  <si>
    <t>LUMINAIRE,100W,HPS,STANDARD,CATEGORY 'V'</t>
  </si>
  <si>
    <t>LUMINAIRE,150W HPS,'TOORAK MAJOR',BLACK</t>
  </si>
  <si>
    <t>LUMINAIRE,150W HPS,'TOORAK MAJOR',GREEN</t>
  </si>
  <si>
    <t>LUMINAIRE,150W, HPS AEROSCREEN</t>
  </si>
  <si>
    <t>LUMINAIRE,150W,HP SODIUM BOSTON 3,BLACK</t>
  </si>
  <si>
    <t>LUMINAIRE,150W,HP SODIUM BOSTON 3,GREEN</t>
  </si>
  <si>
    <t>LUMINAIRE,150W,HPS,STANDARD,CATEGORY 'V'</t>
  </si>
  <si>
    <t>LUMINAIRE,250W HPS,'TOORAK MAJOR',BLACK</t>
  </si>
  <si>
    <t>LUMINAIRE,250W HPS,'TOORAK MAJOR',GREEN</t>
  </si>
  <si>
    <t>LUMINAIRE,250W, HPS AEROSCREEN</t>
  </si>
  <si>
    <t>LUMINAIRE,250W, MERCURY,AEROSCREEN</t>
  </si>
  <si>
    <t>LUMINAIRE,250W,HP SODIUM BOSTON 3,GREEN</t>
  </si>
  <si>
    <t>LUMINAIRE,250W,HP SODUIM BOSTON 3,BLACK</t>
  </si>
  <si>
    <t>LUMINAIRE,250W,HPS,STANDARD,CATEGORY 'V'</t>
  </si>
  <si>
    <t>LUMINAIRE,250W,MERCURY,'ROADSTER'</t>
  </si>
  <si>
    <t>LUMINAIRE,400W,HPS, " ROADSTER'</t>
  </si>
  <si>
    <t>LUMINAIRE,42W C/F, SUBURBAN ECO, ALUM</t>
  </si>
  <si>
    <t>LUMINAIRE,42W C/PACT FLUOR,TOORAK BLACK</t>
  </si>
  <si>
    <t>LUMINAIRE,42W C/PACT FLUOR,TOORAK GREEN</t>
  </si>
  <si>
    <t>LUMINAIRE,42W CF, URBAN ECO BLACK (AERO)</t>
  </si>
  <si>
    <t>LUMINAIRE,42W CF,SUBURBAN ECO BLACK</t>
  </si>
  <si>
    <t>LUMINAIRE,42W COMPACT FLUOR, BLACK B2001</t>
  </si>
  <si>
    <t>LUMINAIRE,42W COMPACT FLUOR, GALV B2001</t>
  </si>
  <si>
    <t>LUMINAIRE,42W COMPACT FLUOR, GREEN B2001</t>
  </si>
  <si>
    <t>LUMINAIRE,42W,CF FLINDERS ENC,BLACK</t>
  </si>
  <si>
    <t>LUMINAIRE,42W,CF FLINDERS ENC,GREEN</t>
  </si>
  <si>
    <t>LUMINAIRE,42W,COMP FLURO,BLACK COMPLETE</t>
  </si>
  <si>
    <t>LUMINAIRE,50W HPS,TOORAK, BLACK</t>
  </si>
  <si>
    <t>LUMINAIRE,50W HPS,TOORAK, GREEN</t>
  </si>
  <si>
    <t>LUMINAIRE,50W,HPS AEROSCREEN</t>
  </si>
  <si>
    <t>LUMINAIRE,50W,HPS,BOSTON 2,BLACK</t>
  </si>
  <si>
    <t>LUMINAIRE,50W,HPS,BOSTON 2,GREEN</t>
  </si>
  <si>
    <t>LUMINAIRE,50W,HPS,FLINDERS ENCOUNT,BLACK</t>
  </si>
  <si>
    <t>LUMINAIRE,50W,HPS,FLINDERS ENCOUNT,GREEN</t>
  </si>
  <si>
    <t>LUMINAIRE,50W,HPS,P/TOP,BLACK COMPLETE</t>
  </si>
  <si>
    <t>LUMINAIRE,50W,HPS,P/TOP,GREEN COMPLETE</t>
  </si>
  <si>
    <t>LUMINAIRE,50W,HPS,URBAN, SEMI CUT -OFF</t>
  </si>
  <si>
    <t>LUMINAIRE,50W,MERCURY,POST TOP</t>
  </si>
  <si>
    <t>LUMINAIRE,50W,SODIUM,POST TOP, BLACK</t>
  </si>
  <si>
    <t>LUMINAIRE,50W,SODIUM,POST TOP, GREEN</t>
  </si>
  <si>
    <t>LUMINAIRE,80W,MERC,FLINDERS ENC,BLACK</t>
  </si>
  <si>
    <t>LUMINAIRE,80W,MERCURY,POST TOP BLACK</t>
  </si>
  <si>
    <t>LUMINAIRE,80W,MERCURY,POST TOP,GREEN</t>
  </si>
  <si>
    <t>LUMINAIRE,80W,'URBAN' MAXI (AEROSCREEN)</t>
  </si>
  <si>
    <t>LUMINAIRE,80W,URBAN MAXI SEMI CUTOFF</t>
  </si>
  <si>
    <t>LUMINAIRE,LED, NXT-24-S, RAW ALUM,CAT P</t>
  </si>
  <si>
    <t>LUMINAIRE,LED,17W,DECORATIVE,KENSINGTON</t>
  </si>
  <si>
    <t>LUMINAIRE,LED,17W,STLED MK2,BLACK,AERO</t>
  </si>
  <si>
    <t>LUMINAIRE,LED,17W,STLED MK2,BLACK,BOWL</t>
  </si>
  <si>
    <t>LUMINAIRE,LED,18W,STLED18, RAW ALUM,BOWL</t>
  </si>
  <si>
    <t>LUMINAIRE,LED,18W,STLED18,BLACK POW,AERO</t>
  </si>
  <si>
    <t>LUMINAIRE,LED,25W,STLED25, RAW ALUM,BOWL</t>
  </si>
  <si>
    <t>LUMINAIRE,LED,25W,XSP1 LED 25W,RAW ALUM</t>
  </si>
  <si>
    <t>LUMINAIRE,LED,35W,NXT-24-S,BLACK,CAT P</t>
  </si>
  <si>
    <t>LUMINARE,42W CF,URBAN ECO ALUM (AERO)</t>
  </si>
  <si>
    <t>LUMINIARE,80W,MERCURY,BOSTON 2 BLACK</t>
  </si>
  <si>
    <t>LUMUNAIRE,80W,MERC,COLONIAL P/TOP,GREEN</t>
  </si>
  <si>
    <t>LV  DISTRIBUTION CABINET- FIBREGLASS</t>
  </si>
  <si>
    <t>LV DISTRIBUT CAB INGROUND MT FRAME</t>
  </si>
  <si>
    <t>LV DISTRUBT CABINET S/S 4 WAY</t>
  </si>
  <si>
    <t>LV DISTRUBT CABINET S/S 5 WAY</t>
  </si>
  <si>
    <t>LV TESTER, NONCONTACT, PHASE ROTATION</t>
  </si>
  <si>
    <t>M12 CELLCAST JOINTING PACK</t>
  </si>
  <si>
    <t>M13 CELLCAST JOINTING PACK</t>
  </si>
  <si>
    <t>M14 CELLCAST JOINTING PACK</t>
  </si>
  <si>
    <t>MAIN CONTACT ARM, ASEA UZB TAP CHANGER</t>
  </si>
  <si>
    <t>MAIN CONTACT WITH NOZZLE (INCL.O-RING)</t>
  </si>
  <si>
    <t>MAIN,CONTACT,COMPLETE,NAL 12-6 SWITCH</t>
  </si>
  <si>
    <t>MANHOLE TOP ASSEMBLY,1 WAY,610 X  610MM</t>
  </si>
  <si>
    <t>MANHOLE TOP ASSEMBLY,2 WAY,610 X 1295MM</t>
  </si>
  <si>
    <t>MANHOLE TOP ASSY,(KEY HOLE PLASTIC PLUG)</t>
  </si>
  <si>
    <t>MANUAL INTERLOCK COIL ASSEMBLE,ABB,GIS</t>
  </si>
  <si>
    <t>MARKER, 300MM, RED,DEADEND 10-11.99MM</t>
  </si>
  <si>
    <t>MARKER, 300MM, RED,DEADEND 12-13.99MM</t>
  </si>
  <si>
    <t>MARKER, 300MM, RED,DEADEND 14-15.99MM</t>
  </si>
  <si>
    <t>MARKER, 300MM, RED,DEADEND 16-18.99MM</t>
  </si>
  <si>
    <t>MARKER, 300MM, RED,DEADEND 6-7.99MM</t>
  </si>
  <si>
    <t>MARKER, 300MM, RED,DEADEND 8-9.99MM</t>
  </si>
  <si>
    <t>MARKER, 300MM, YELLOW, DEADEND 6-7.99MM</t>
  </si>
  <si>
    <t>MARKER, 300MM, YELLOW, DEADEND 8-9.99MM</t>
  </si>
  <si>
    <t>MARKER, 300MM, YELLOW,DEADEND 10-11.99MM</t>
  </si>
  <si>
    <t>Marker, Arial,  Electrical Warning</t>
  </si>
  <si>
    <t>Marker, Arial, Agricultural Warning</t>
  </si>
  <si>
    <t>MARKER,300MM, YELLOW, DEADEND 12-13.99MM</t>
  </si>
  <si>
    <t>MARKER,300MM, YELLOW, DEADEND 14-15.99MM</t>
  </si>
  <si>
    <t>MARKER,300MM, YELLOW, DEADEND 16-18.99MM</t>
  </si>
  <si>
    <t>MARKER,600MM, RED, DEADEND 10-11.99MM</t>
  </si>
  <si>
    <t>MARKER,600MM, RED, DEADEND 12-13.99MM</t>
  </si>
  <si>
    <t>MARKER,600MM, RED, DEADEND 14-15.99MM</t>
  </si>
  <si>
    <t>MARKER,600MM, RED, DEADEND 16-17.99MM</t>
  </si>
  <si>
    <t>MARKER,600MM, RED, DEADEND 18-19.99MM</t>
  </si>
  <si>
    <t>MARKER,600MM, RED, DEADEND 22-23.99MM</t>
  </si>
  <si>
    <t>MARKER,600MM, RED, DEADEND 28-29.99MM</t>
  </si>
  <si>
    <t>MARKER,600MM, RED, DEADEND 30-31.99MM</t>
  </si>
  <si>
    <t>MARKER,600MM, RED, DEADEND 32-33.99MM</t>
  </si>
  <si>
    <t>MARKER,600MM, RED, DEADEND 6-7.99MM</t>
  </si>
  <si>
    <t>MARKER,600MM, RED, DEADEND 8-9.99MM</t>
  </si>
  <si>
    <t>MARKER,600MM, WHITE, DEADEND 10-11.99MM</t>
  </si>
  <si>
    <t>MARKER,600MM, WHITE, DEADEND 12-13.99MM</t>
  </si>
  <si>
    <t>MARKER,600MM, WHITE, DEADEND 14-15.99MM</t>
  </si>
  <si>
    <t>MARKER,600MM, WHITE, DEADEND 16-17.99MM</t>
  </si>
  <si>
    <t>MARKER,600MM, WHITE, DEADEND 18-19.99MM</t>
  </si>
  <si>
    <t>MARKER,600MM, WHITE, DEADEND 22-23.99MM</t>
  </si>
  <si>
    <t>MARKER,600MM, WHITE, DEADEND 28-29.99MM</t>
  </si>
  <si>
    <t>MARKER,600MM, WHITE, DEADEND 30-31.99MM</t>
  </si>
  <si>
    <t>MARKER,600MM, WHITE, DEADEND 32-33.99MM</t>
  </si>
  <si>
    <t>MARKER,600MM, WHITE, DEADEND 8-9.99MM</t>
  </si>
  <si>
    <t>MARKER,600MM,WHITE, DEADEND 6-7.99MM</t>
  </si>
  <si>
    <t>MARKER,CABLE,CAST IRON,ROADWAY/FOOTPATH</t>
  </si>
  <si>
    <t>MARKER,CABLE,'THOMAS &amp; BETTS' WMBW3-WGQ</t>
  </si>
  <si>
    <t>MARKER,DANGER 240 VOLT</t>
  </si>
  <si>
    <t>MARKER,IDENTIFIC TAPE,PARALLELL CABLE</t>
  </si>
  <si>
    <t>MARLINE,COARSE,TARRED,2 PLY,60 M REEL.</t>
  </si>
  <si>
    <t>MASTER SWITCH 6-36V-300A RED</t>
  </si>
  <si>
    <t>MAT,RUBBER,900X900X6MM</t>
  </si>
  <si>
    <t>MEASURING CELL SIPP</t>
  </si>
  <si>
    <t>MECHANISH COMPLETE BLG 104 66KV ASEA CB</t>
  </si>
  <si>
    <t>MECHANISM,DRIVE,'AEI'11KV 800A BVRP3 OCB</t>
  </si>
  <si>
    <t>MECHANISM,DRIVE,'EE'66KV 800A OWG6 OCB</t>
  </si>
  <si>
    <t>MECHANISM,'EE'66KV 800AMP TYPE OWG6 OCB</t>
  </si>
  <si>
    <t>MECHANISM,NAL-12, SNAP ACTION,K12</t>
  </si>
  <si>
    <t>MECHANISM,'NEBB'NAL12-6K DISCONNECT,'K'</t>
  </si>
  <si>
    <t>MECHANISM,SPRING CLOSE,PARTS ONLY</t>
  </si>
  <si>
    <t>MECHANISM,'STATTER &amp; MI'11KV VL SW/GEAR</t>
  </si>
  <si>
    <t>MEDIA CONVERTOR,MM FIBRE ST CONNECTOR</t>
  </si>
  <si>
    <t>MEDIA CONVERTOR,SM FIBRE SC CONNECTOR</t>
  </si>
  <si>
    <t>MEGGER MIT420 RESISTANCE &amp; CONTINUITY</t>
  </si>
  <si>
    <t>MEGGER,DIGITAL &amp; ANALOGUE</t>
  </si>
  <si>
    <t>MEIDENSHA,CB PARTS,36KV,O RING &amp; DESSICA</t>
  </si>
  <si>
    <t>MEIDENSHA,CB PARTS,72.5KV,O RING &amp; DESSI</t>
  </si>
  <si>
    <t>METAL END LID FOR P8 &amp; P9 PITS</t>
  </si>
  <si>
    <t>METAL LOCKING LID FOR P8 &amp; P9 PITS</t>
  </si>
  <si>
    <t>METER,1 PH,2 WIRE,100A, PLUG IN</t>
  </si>
  <si>
    <t>METER,1 PH,2 WIRE,100A,IMP/EXP PLUG IN</t>
  </si>
  <si>
    <t>METER,3 PH,1(4)A,CLASS 0.5S,LOAD PROFILE</t>
  </si>
  <si>
    <t>METER,3 PH,4 WIRE,10-125A, LOAD PROFILE</t>
  </si>
  <si>
    <t>METER,3 PH,4 WIRE,10-125A,IMPORT/EXPORT</t>
  </si>
  <si>
    <t>METER,3 PH,4 WIRE,1-10A,CT,(STANDARD)</t>
  </si>
  <si>
    <t>METER,3 PH,4 WIRE,1-10A,CT,IMPORT/EXPORT</t>
  </si>
  <si>
    <t>METER,3 PH,4 WIRE,5-20A,ELECTRONIC "CT"</t>
  </si>
  <si>
    <t>METER,3 PHASE,4 WIRE,10-125A,WC,CLASS1.0</t>
  </si>
  <si>
    <t>METER,3 PHASE,4 WIRE,1-10A,CT,CLASS 0.5</t>
  </si>
  <si>
    <t>METER,3PH,4 WIRE,10/125 AMP (FLAT RATE)</t>
  </si>
  <si>
    <t>METER,3PH,4 WIRE,10/125A, WC</t>
  </si>
  <si>
    <t>METER,3PH,4 WIRE,10/125AMP (MULTI RATE)</t>
  </si>
  <si>
    <t>METER,3PH,4 WIRE,5/105 AMP (FLAT RATE)</t>
  </si>
  <si>
    <t>METER,3PH,4 WIRE,5/105AMP (MULTI RATE)</t>
  </si>
  <si>
    <t>METER,3PH,5(20)A,CLASS 0.5S,LOAD PROFILE</t>
  </si>
  <si>
    <t>METER,ELECTRONIC,1PH 2 WIRE,100 AMP AMI</t>
  </si>
  <si>
    <t>METER,ELECTRONIC,1PH,2 WIRE,100A</t>
  </si>
  <si>
    <t>METER,ELECTRONIC,1PH,2WIRE,100A,IMP/EXP</t>
  </si>
  <si>
    <t>METER,ELECTRONIC,3PH 4 WIRE,100 AMP AMI</t>
  </si>
  <si>
    <t>METER,FRC, IMPORT/EXPORT :NILSEN</t>
  </si>
  <si>
    <t>METER,K/W HOUR,3 PH,4 WIRE,DIRECT CONNEC</t>
  </si>
  <si>
    <t>METER,KILOWATT HOUR,1PH,2 RATE,100A</t>
  </si>
  <si>
    <t>METER,KILOWATT HOUR,1PH,2 WIRE,100A</t>
  </si>
  <si>
    <t>METER,KILOWATT HOUR,2PH,3 WIRE,100A</t>
  </si>
  <si>
    <t>METER,KILOWATT HOUR,2PH,3 WIRE,120A</t>
  </si>
  <si>
    <t>METER,KILOWATT HOUR,2PH,3 WIRE,60A</t>
  </si>
  <si>
    <t>METER,KILOWATT HOUR,2PH,3 WIRE,F/RATE</t>
  </si>
  <si>
    <t>METER,KILOWATT HOUR,3 PH,3 WIRE,110V</t>
  </si>
  <si>
    <t>METER,KILOWATT HOUR,3 PHASE,3 WIRE,110V,</t>
  </si>
  <si>
    <t>METER,KILOWATT HOUR,3 PHASE,3 WIRE,1A,RE</t>
  </si>
  <si>
    <t>METER,KILOWATT HOUR,3 PHASE,4 WIRE,240V,</t>
  </si>
  <si>
    <t>METER,KILOWATT HOUR,3 PHASE,4 WIRE,63.5V</t>
  </si>
  <si>
    <t>METER,KILOWATT HOUR,3PH,4 WIRE,120A</t>
  </si>
  <si>
    <t>METER,KILOWATT HOUR,3PH,4 WIRE,3 RATE</t>
  </si>
  <si>
    <t>METER,KILOWATT HOUR,3PH,4 WIRE,415V</t>
  </si>
  <si>
    <t>METER,KILOWATT HOUR,3PH,4 WIRE,415V,10A</t>
  </si>
  <si>
    <t>METER,KILOWATT HOUR,3PH,4 WIRE,415V,5A</t>
  </si>
  <si>
    <t>METER,KILOWATT HOUR,3PH,4 WIRE,60A</t>
  </si>
  <si>
    <t>METER,KWh,1 PH,2 WIRE,100A ELECTRONIC</t>
  </si>
  <si>
    <t>METER,KWh,1 PH,2 WIRE,100A,IMPORT/EXPORT</t>
  </si>
  <si>
    <t>METER,KWH,2 WIRE,100A,LOAD PROFILE</t>
  </si>
  <si>
    <t>METER,SMB,1PH,2 WIRE,100A,IMPORT/EXPORT</t>
  </si>
  <si>
    <t>METER,SMB,ELECTRONIC,1PH,2 WIRE,100A</t>
  </si>
  <si>
    <t>METER,SMO, ELECTRONIC,1PH,2 WIRE,100A</t>
  </si>
  <si>
    <t>METER,TIME TOTALIZING,'AEI'132KV TYPE JB</t>
  </si>
  <si>
    <t>METER.KILOWATT HOUR,2 PHASE,3 WIRE,415V,</t>
  </si>
  <si>
    <t>MINATURE DC CIRCUIT BREAKER 2A,65VDC</t>
  </si>
  <si>
    <t>MIRROR,GLASS,FLAT,MERCEDES ACTROSS</t>
  </si>
  <si>
    <t>MIRROR,GLASS,L/H,ACTROS</t>
  </si>
  <si>
    <t>MIRROR,GLASS,MERCEDES ACTROSS</t>
  </si>
  <si>
    <t>MIRROR,GLASS,MERCEDES ATEGO/AXOR</t>
  </si>
  <si>
    <t>MIRROR,GLASS,WIDE ANGLE,ATEGO</t>
  </si>
  <si>
    <t>MIRROR,HOUSING,MERCEDES AXOR</t>
  </si>
  <si>
    <t>MIRROR,MOUNTING KIT,MERCEDES ATEGO</t>
  </si>
  <si>
    <t>MIRROR,WIRING HARNESS,MERCEDES ATEGO</t>
  </si>
  <si>
    <t>MITSUBISHI GIS 66KV 0-RING SEALS FLANGES</t>
  </si>
  <si>
    <t>MITSUBISHI GIS 66KV CIRCUIT BREAKER</t>
  </si>
  <si>
    <t>MITSUBISHI GIS 66KV CONDUCTOR</t>
  </si>
  <si>
    <t>MITSUBISHI GIS 66KV CONDUCTOR ( A,C )</t>
  </si>
  <si>
    <t>MITSUBISHI GIS 66KV CONDUCTOR ( B )</t>
  </si>
  <si>
    <t>MITSUBISHI GIS 66KV CONDUCTOR (A,C)</t>
  </si>
  <si>
    <t>MITSUBISHI GIS 66KV FIXED CONTACT</t>
  </si>
  <si>
    <t>MITSUBISHI GIS 66KV ISOLATOR &amp; EARTHING</t>
  </si>
  <si>
    <t>MITSUBISHI GIS 66KV MOVING CONTACT</t>
  </si>
  <si>
    <t>MITSUBISHI GIS 66KV NOZZLE</t>
  </si>
  <si>
    <t>MITSUBISHI GIS 66KV SEALS OPERATING</t>
  </si>
  <si>
    <t>MITSUBISHI GIS 66KV SHIELD</t>
  </si>
  <si>
    <t>MITSUBISHI GIS 66KV SHIELD ( A,C )</t>
  </si>
  <si>
    <t>MITSUBISHI GIS 66KV SHIELD ( B )</t>
  </si>
  <si>
    <t>MITSUBISHI GIS 66KV TEFLON GUIDE</t>
  </si>
  <si>
    <t>MODEM,CYBERTEC,2455X</t>
  </si>
  <si>
    <t>MODEM,NETCOMM, NTC-3000, 3G, SERIAL</t>
  </si>
  <si>
    <t>MODEM,RADIO,400-470MHZ,APRISA SR+</t>
  </si>
  <si>
    <t>MODIELIVE TESTER</t>
  </si>
  <si>
    <t>MODIEWARK HOLDER WITH BAYONET CONNECTION</t>
  </si>
  <si>
    <t>MODIEWARK PELICAN 1400 CASE WITH FOAM</t>
  </si>
  <si>
    <t>MOISTURE BARRIER KIT,PADMOUNT T/F,GC10</t>
  </si>
  <si>
    <t>MOTOR</t>
  </si>
  <si>
    <t>MOTOR 125V DC</t>
  </si>
  <si>
    <t>MOTOR 240VOLT CRR3</t>
  </si>
  <si>
    <t>MOTOR ASSEMBLY. JML. 110 50HZ</t>
  </si>
  <si>
    <t>MOTOR CHARGE 240V</t>
  </si>
  <si>
    <t>MOTOR PROTECTION CONTACTOR</t>
  </si>
  <si>
    <t>MOTOR, 220-250V DC INDENT NO. 1 843 700</t>
  </si>
  <si>
    <t>MOTOR, SPRING CHARGE 110VDC</t>
  </si>
  <si>
    <t>MOTOR,110VDC,MEIDENSHA, FOR C/BREAKER</t>
  </si>
  <si>
    <t>MOTOR,240VAC-100/160VDC,S &amp; S 132KV CB</t>
  </si>
  <si>
    <t>MOTOR,AC,0.25 HP,1450 RPM,380-440VAC,3PH</t>
  </si>
  <si>
    <t>MOTOR,AC,AEI 132KV 600/1200 JB431 OCB</t>
  </si>
  <si>
    <t>MOTOR,AC,AEI 33KV 3500KVA REG T/F,1/2 HP</t>
  </si>
  <si>
    <t>MOTOR,AC,'AGE'11KV #FKC 400A OIL SWITCH</t>
  </si>
  <si>
    <t>MOTOR,AC,ASEA 132/66KV HLC,HLD OCB</t>
  </si>
  <si>
    <t>MOTOR,AC,'MITSUBISHI'70-SFM-32A C/B</t>
  </si>
  <si>
    <t>MOTOR,'ASEA'132/66KV HLE/HLC/HLD OCB</t>
  </si>
  <si>
    <t>MOTOR,DC,0.56KW,1500 RPM,HDB ISOLATOR</t>
  </si>
  <si>
    <t>MOTOR,DC,1/3 HP,110V,HDB ISOLATORS</t>
  </si>
  <si>
    <t>MOTOR,'GEC'11KV SBV2 C/B,GEARBOX</t>
  </si>
  <si>
    <t>MOTOR,'HACKBRIDGE'66KV REG T/F,1/4HP</t>
  </si>
  <si>
    <t>MOTOR,'HACKBRIGE'11KV 2000KVA REG T/F</t>
  </si>
  <si>
    <t>MOTOR,'MC-EDISON'11KV VCR OIL SWITCH</t>
  </si>
  <si>
    <t>MOULDING,FUSE GEC11KV RING MAIN UNIT</t>
  </si>
  <si>
    <t>MOULDING,INTERPHASE,RROLLE 11KV KZMT OCB</t>
  </si>
  <si>
    <t>MOULDING,REYROLLE 11KV KZMT OCB AUX SW</t>
  </si>
  <si>
    <t>MOULDING,'REYROLLE'11KV KZMT OCB</t>
  </si>
  <si>
    <t>MOUNT,ENGINE,R/R,FD-GD</t>
  </si>
  <si>
    <t>MOUNTING BLOCK,SWITCH,1 GANG,449AW</t>
  </si>
  <si>
    <t>MOUNTING CLIP,'EE'FUSE,CABLE SIDE,500A</t>
  </si>
  <si>
    <t>MOUNTING CLIP,'EE'FUSES,BUSBAR SIDE,500A</t>
  </si>
  <si>
    <t>MOUNTING,EARTHING CONTACT,HDB ISOLATOR,T</t>
  </si>
  <si>
    <t>MOUNTING,OP HANDLE,11-132KV HDB,MACHINED</t>
  </si>
  <si>
    <t>MOVING BLADE 36kV,800A,25KA,DISCONNECTOR</t>
  </si>
  <si>
    <t>MOVING CONTACT KIT ( LONG NUT ) FERRANTI</t>
  </si>
  <si>
    <t>MOVING CONTACT KIT ( SHORT NUT) FERRANTI</t>
  </si>
  <si>
    <t>MS FLAT 50X10X550/600 LONG</t>
  </si>
  <si>
    <t>MTG BRACKET CROSS ARM RL SERIES</t>
  </si>
  <si>
    <t>MUD FLAP,330MM X 605MM UNIVERSAL</t>
  </si>
  <si>
    <t>MUD FLAP,LARGE,UNIVERSAL</t>
  </si>
  <si>
    <t>MUD FLAP,SMALL,UNIVERSAL</t>
  </si>
  <si>
    <t>N SERIES STOBIE POLE MTG BRACKET</t>
  </si>
  <si>
    <t>NANOTAG,COMPLETE KIT</t>
  </si>
  <si>
    <t>NANOTAG,RECORDING KIT,FIBREGLASS LADDERS</t>
  </si>
  <si>
    <t>NEBAR GREY N80 JOINTING 1.5MM THICK</t>
  </si>
  <si>
    <t>NEBAR GREY N80 JOINTING 3MM THICK</t>
  </si>
  <si>
    <t>NEBAR GREY N80 JOINTING 5MM THICK</t>
  </si>
  <si>
    <t>NEBAR GREY N80 JOINTING 6MM THICK</t>
  </si>
  <si>
    <t>NEBAR GREY N80 JOINTING 9.5MM THICK</t>
  </si>
  <si>
    <t>NECK FLAP,SAFETY HAT</t>
  </si>
  <si>
    <t>NEILSON 415V,OJN TRIP BAR</t>
  </si>
  <si>
    <t>NEMA,2 LADDER GALV,150W X 75D,EZYSTRUT</t>
  </si>
  <si>
    <t>NER,11KV,8.6OHM,800A,3SEC,LHS,HIGH STAND</t>
  </si>
  <si>
    <t>NER,11KV,8.6OHM,800A,3SEC,LHS,LOW STAND</t>
  </si>
  <si>
    <t>NER,11KV,8.6OHM,800A,3SEC,RHS,HIGH STAND</t>
  </si>
  <si>
    <t>NER,11KV,8.6OHM,800A,3SEC,RHS,LOW STAND</t>
  </si>
  <si>
    <t>NER,33kV RESISTOR ELEMENT, 3.42OHM, CBD</t>
  </si>
  <si>
    <t>NER,33KV,20.5OHM,800A,3SEC,LHS,HIGHSTAND</t>
  </si>
  <si>
    <t>NER,ISOLATOR,11KV,600A,200MM BASE</t>
  </si>
  <si>
    <t>NER,RESISTOR ELEMENT,2.83 x OHM, CBD</t>
  </si>
  <si>
    <t>NESCAFE 43 BLEND, 700G TIN.</t>
  </si>
  <si>
    <t>NEUTRAL BAR ASSY,3 WAY,JUNCTION BOX</t>
  </si>
  <si>
    <t>NEUTRAL BAR ASSY,4 WAY,JUNCTION BOX</t>
  </si>
  <si>
    <t>NEW, VALVE,'BURCKHARDT'C4N3F COMP 3RD ST</t>
  </si>
  <si>
    <t>NIPPLE,'AEI'33KV VSLP-9 OCB</t>
  </si>
  <si>
    <t>NIPPLE,'ASEA'66KV HLC 165-6358E OCB</t>
  </si>
  <si>
    <t>NIPPLE,LUBRICATION,1/8"BSP,STRAIGHT</t>
  </si>
  <si>
    <t>NIPPLE,TUBE,DELLE OCB HPGE-REF 12/18/27</t>
  </si>
  <si>
    <t>NIPPLE,TUBE,DELLE OCB HPGE-REF 12/6/14</t>
  </si>
  <si>
    <t>NIPPLE,TUBE,DELLE OCB HPGE-REF 4/6/10</t>
  </si>
  <si>
    <t>NIPPLE,TUBE,DELLE OCB HPGE-REF 4/6/12</t>
  </si>
  <si>
    <t>NIPPLE,TUBE,DELLE OCB HPGE-REF 8/12/16</t>
  </si>
  <si>
    <t>NIPPLE,TUBE,DELLE OCB HPGE-REF 8/12/18</t>
  </si>
  <si>
    <t>NIPPLE,TUBE,DELLE OCB HPGE-REF,12/18/22</t>
  </si>
  <si>
    <t>NOVA,ACTUATO BOARD,3421</t>
  </si>
  <si>
    <t>NOVA,MODULE KIT,V1</t>
  </si>
  <si>
    <t>NOVA,POWER SUPPLY BOARD</t>
  </si>
  <si>
    <t>NOZZLE</t>
  </si>
  <si>
    <t>NOZZLE,'MITSUBISHI'66KV 70SFM32A C/B</t>
  </si>
  <si>
    <t>NPS,FULL BODY DURAFLEX HARNESS EXT-SMALL</t>
  </si>
  <si>
    <t>NPS,FULL BODY DURAFLEX HARNESS MED-LARGE</t>
  </si>
  <si>
    <t>NPS,FULL BODY DURAFLEX HARNESS SMALL</t>
  </si>
  <si>
    <t>NPS,FULL BODY DURAFLEX HARNESS X-LARGE</t>
  </si>
  <si>
    <t>NUT ASSY,TANK LIFT,'W-EMAIL'11KV J18 OCB</t>
  </si>
  <si>
    <t>NUT, TANK LIFTER, J18LC, CB</t>
  </si>
  <si>
    <t>NUT,ARC SHIELD,'GE'33KV FK036 OCB</t>
  </si>
  <si>
    <t>NUT,BAKELITE,'BTH'6.6KV JB821 CMI OCB</t>
  </si>
  <si>
    <t>NUT,CONTACT CLAMP ADJ,ISOLATOR,600A</t>
  </si>
  <si>
    <t>NUT,HEX,,BSW,5/8",GALV,0.015" O/S</t>
  </si>
  <si>
    <t>NUT,HEX,8BA,BRASS,NI PLATED</t>
  </si>
  <si>
    <t>NUT,HEX,'ADELECT'#A OIL IMMERSED SWITCH</t>
  </si>
  <si>
    <t>NUT,HEX,BSW,1/4",BRASS</t>
  </si>
  <si>
    <t>NUT,HEX,BSW,3/16",BRASS</t>
  </si>
  <si>
    <t>NUT,HEX,BSW,5/32",BRASS</t>
  </si>
  <si>
    <t>NUT,HEX,M12,STAINLESS STEEL,GDE304</t>
  </si>
  <si>
    <t>NUT,HEX,M8,BRASS</t>
  </si>
  <si>
    <t>NUT,HEX,M8,STEEL,GALV,CLASS 5</t>
  </si>
  <si>
    <t>NUT,HEX,MANIFOLD,FC-FD-FT-RG-RK</t>
  </si>
  <si>
    <t>NUT,HEXAGON,M8,STEEL,ZINC PLATED</t>
  </si>
  <si>
    <t>NUT,LOCKING,'EE'66KV 800A OWG6 OCB</t>
  </si>
  <si>
    <t>NUT,LOCKING,'MV'33KV HGIC/44 OCB,CANDLE</t>
  </si>
  <si>
    <t>NUT,M12,CHANNEL WITH LG SPRING GALV</t>
  </si>
  <si>
    <t>NUT,MILLING,FACE CUTTER,3/4" BSW SIZE</t>
  </si>
  <si>
    <t>NUT,MILLING,FACE CUTTER,5/8" BSW SIZE</t>
  </si>
  <si>
    <t>NUT,MILLING,FACE CUTTER,M16 SIZE</t>
  </si>
  <si>
    <t>NUT,MILLING,FACE CUTTER,M20 SIZE</t>
  </si>
  <si>
    <t>NUT,NYLOC,M12,GR 5,GALV</t>
  </si>
  <si>
    <t>NUT,NYLOC,M12,GRADE 8, GALVANISED</t>
  </si>
  <si>
    <t>NUT,NYLOC,M16,GR 8,GALV</t>
  </si>
  <si>
    <t>NUT,O/TRAVEL ARREST,GEC 11KV RING MAIN</t>
  </si>
  <si>
    <t>NUT,PLAIN,HEX,M10 STEEL,GALV,ISO-METRIC</t>
  </si>
  <si>
    <t>NUT,PLAIN,HEXAGON,M10,STEEL,ISO-METRIC</t>
  </si>
  <si>
    <t>NUT,PLAIN,HEXAGON,M12, STEEL,GDE 5</t>
  </si>
  <si>
    <t>NUT,PLAIN,HEXAGON,M12,STEEL,ISO-METRIC</t>
  </si>
  <si>
    <t>NUT,PLAIN,HEXAGON,M16,STEEL,ISO-METRIC</t>
  </si>
  <si>
    <t>NUT,PLAIN,HEXAGON,M20,STEEL,CLASS 5</t>
  </si>
  <si>
    <t>NUT,PLAIN,HEXAGON,M24,STEEL,ISO-METRIC</t>
  </si>
  <si>
    <t>NUT,PLAIN,HEXAGON,M30,STEEL,ISO-METRIC</t>
  </si>
  <si>
    <t>NUT,PLAIN,HEXAGON,M5,NYLON,ISO-METRIC</t>
  </si>
  <si>
    <t>NUT,PLAIN,HEXAGON,M6,NYLON,ISO-METRIC</t>
  </si>
  <si>
    <t>NUT,RACKING WORM,'AEI'33KV VSLP-9 OCB</t>
  </si>
  <si>
    <t>NUT,TANK LIFTING,'W-EMAIL'11KV J18 OCB</t>
  </si>
  <si>
    <t>NUT,TERMINAL,'BGE'RING MAIN UNIT</t>
  </si>
  <si>
    <t>NUT,TERMINAL,BUSHING,'EE'66KV OWG6 OCB</t>
  </si>
  <si>
    <t>O FUSE, HIGH 100A</t>
  </si>
  <si>
    <t>O RING</t>
  </si>
  <si>
    <t>O RING ( 66.27 X 3.53 B 06 )</t>
  </si>
  <si>
    <t>O RING ( LOWER HOUSING )</t>
  </si>
  <si>
    <t>O RING ( TOP CONTACT )</t>
  </si>
  <si>
    <t>O RING 10.82X1.78</t>
  </si>
  <si>
    <t>O RING 12.37 X 2.62 PN 212081</t>
  </si>
  <si>
    <t>O RING 34.52X3.53</t>
  </si>
  <si>
    <t>O RING 38.82X5.33</t>
  </si>
  <si>
    <t>O' RING 530X10</t>
  </si>
  <si>
    <t>O RING 62.87X5.33</t>
  </si>
  <si>
    <t>O RING 7.3X2.48</t>
  </si>
  <si>
    <t>O RING 86MM X 5MM</t>
  </si>
  <si>
    <t>O RING, TOP POLE MITSUBISHI SMF CB</t>
  </si>
  <si>
    <t>O RING,TYPE BS112-N70,OYT RECLOSER</t>
  </si>
  <si>
    <t>O/HEAD POWER LINE MARKER,ORANGE,PLASTIC</t>
  </si>
  <si>
    <t>O/HEAD POWER LINE MARKER,RED PLASTIC</t>
  </si>
  <si>
    <t>O/HEAD POWER LINE MARKER,WHITE PLASTIC</t>
  </si>
  <si>
    <t>O/HEAD POWER LINE MARKER,YELLOW PLASTIC</t>
  </si>
  <si>
    <t>O/R ARM DOUBLE,3M,P/L,IMPACT ABSORB, BLK</t>
  </si>
  <si>
    <t>O/R ARM DOUBLE,3M,P/L,IMPACT ABSORB, GRN</t>
  </si>
  <si>
    <t>O/R ARM DOUBLE,3M,P/L,IMPACT ABSORB,GALV</t>
  </si>
  <si>
    <t>O/R ARM,3M DECOR,P/L,BLK,1.8,HIGH</t>
  </si>
  <si>
    <t>O/R ARM,3M HAWTHORN GREEN NORMANDY</t>
  </si>
  <si>
    <t>O/R ARM,3M,DECOR,P/L,GRN,1.8M HIGH</t>
  </si>
  <si>
    <t>O/R ARM,DOUBLE,3M,GREEN HAWTHORN,NORMADY</t>
  </si>
  <si>
    <t>O/REACH ARM,3M DECORATIVE,BLK,2.8H</t>
  </si>
  <si>
    <t>O/REACH ARM,3M,,P/L,RIGID,GREEN</t>
  </si>
  <si>
    <t>O/REACH ARM,P/L,RIGID,3M,BLACK</t>
  </si>
  <si>
    <t>O/REACH,3M,DECORATIVE,GRN 2.8 H</t>
  </si>
  <si>
    <t>OIL ABSORBENT MAT 90CM X 90CM</t>
  </si>
  <si>
    <t>OIL FILTER,FD3W,GT175M</t>
  </si>
  <si>
    <t>OIL, AQUALUBE ALA TYPE A WIRE PULLING</t>
  </si>
  <si>
    <t>OIL,CHAINSAW,5 LITRE,STIHL</t>
  </si>
  <si>
    <t>OIL,FULL-FLOW,SPIN-ON,ISUZU</t>
  </si>
  <si>
    <t>OIL,INSUL,'DUSSEKS'T3788,207L,66KV COND</t>
  </si>
  <si>
    <t>OIL,'MOLYBOND' 122L,300 GRAM AEROSOL</t>
  </si>
  <si>
    <t>OJN 415V 2000-4000A ACB FIXED PORTION</t>
  </si>
  <si>
    <t>OLD, VALVE,'BURCKHARDT'C4N3F COMP 3RD ST</t>
  </si>
  <si>
    <t>OLIVE,ERMETO,12-18MM,'DELLE'66/132KV OCB</t>
  </si>
  <si>
    <t>OLIVE,ERMETO,4-6MM,'DELLE'66/132KV OCB</t>
  </si>
  <si>
    <t>OLIVE,ERMETO,8-12MM,'DELLE'66/132KV OCB</t>
  </si>
  <si>
    <t>OLTC,MECHANISM C.P.</t>
  </si>
  <si>
    <t>OPERATING MECHANISM,'AEI'11KV BVRP3 OCB</t>
  </si>
  <si>
    <t>OPTO E LFI KIT FOR PLY CABLES</t>
  </si>
  <si>
    <t>OPTO F+E LFI KIT FOR XLPE CABLES</t>
  </si>
  <si>
    <t>O-RING MATL,DELLE #HPGE 12-15 132 KV OCB</t>
  </si>
  <si>
    <t>O-RING MELCO AIR PIPING TRIP VALVE 66KV</t>
  </si>
  <si>
    <t>O-RING MELCO AIR RECEIVER INSPECTION</t>
  </si>
  <si>
    <t>O-RING MELCO FIXED CONTACT PORCALAIN-170</t>
  </si>
  <si>
    <t>O-RING,#MTT8 COMPRESSOR,GOVERNOR SPINDLE</t>
  </si>
  <si>
    <t>O-RING,1/16 X 2 ID X 2-1/8 IN OD</t>
  </si>
  <si>
    <t>O-RING,1/16 X 5/16 ID X 7/16 IN OD</t>
  </si>
  <si>
    <t>O-RING,1/8 X 1 ID X 1-1/4 IN OD,NITRILE</t>
  </si>
  <si>
    <t>O-RING,1/8 X 4-3/4 ID X 5 IN OD,NITRILE(</t>
  </si>
  <si>
    <t>O-RING,1/8 X 6 ID X 6-1/4 IN OD,NITRILE(</t>
  </si>
  <si>
    <t>O-RING,3 X 280 ID X 286 MM OD,'BURCKHARD</t>
  </si>
  <si>
    <t>O-RING,3.5 X 23 ID X 30 MM OD,"M.V." 275</t>
  </si>
  <si>
    <t>O-RING,3.53 MM CROSS SECTIONAL HEIGHT,'B</t>
  </si>
  <si>
    <t>O-RING,3/16 X 2 ID X 2-3/8 IN OD,NITRILE</t>
  </si>
  <si>
    <t>O-RING,3/16 X 2-1/2 ID X 2-7/8 IN OD</t>
  </si>
  <si>
    <t>O-RING,3/16 X 2-1/4 ID X 2-5/8 IN OD</t>
  </si>
  <si>
    <t>O-RING,3/16 X 2-3/8 ID X 2-3/4 IN OD</t>
  </si>
  <si>
    <t>O-RING,3/16 X 3-3/4 ID X 4-1/8 IN OD</t>
  </si>
  <si>
    <t>O-RING,3/32 X 1/2 ID X 11/16 IN OD</t>
  </si>
  <si>
    <t>O-RING,3/32 X 11/16 ID X 7/8 IN OD</t>
  </si>
  <si>
    <t>O-RING,3/32 X 13/16 ID X 1 IN OD</t>
  </si>
  <si>
    <t>O-RING,3/32 X 3/4 ID X 15/16 IN OD</t>
  </si>
  <si>
    <t>O-RING,3/32 X 3/8 ID X 9/16 IN OD</t>
  </si>
  <si>
    <t>O-RING,3/32 X 5/8 ID X 13/16 IN OD</t>
  </si>
  <si>
    <t>O-RING,3/32 X 9/16 ID X 3/4 IN OD</t>
  </si>
  <si>
    <t>O-RING,60MM OD X 3.53 MM CROSS</t>
  </si>
  <si>
    <t>O-RING,75MM OD X 3.53 MM CROSS</t>
  </si>
  <si>
    <t>O-RING,78.97X3.53 NEOPRENE 60,RGB SWG</t>
  </si>
  <si>
    <t>O-RING,'ABB' AIR CB 275KV #DMF300NC4TV (</t>
  </si>
  <si>
    <t>O-RING,'ABB' AIR CB 275KV #DMF300NC4TV 2</t>
  </si>
  <si>
    <t>O-RING,'ABB' AIR CB 275KV #DMF300NC4TV I</t>
  </si>
  <si>
    <t>O-RING,'ABB'275KV #DMF300NC4TV IMP. CONT</t>
  </si>
  <si>
    <t>O-RING,'AEI' OCB 132 KV JB431,OIL PUMP</t>
  </si>
  <si>
    <t>O-RING,'AEI' OCB 132 KV JB431,OP VALVE</t>
  </si>
  <si>
    <t>O-RING,'AEI' OCB 132KV JB431,OP VALVE</t>
  </si>
  <si>
    <t>O-RING,'ASEA' OCB 275KV #HL123-420/250XE</t>
  </si>
  <si>
    <t>O-RING,'ASEA' TRIP BUFFER#HLE/C/D OCB</t>
  </si>
  <si>
    <t>O-RING,'ASEA'132KV/66KV #HLE,HLC,HLD,OCB</t>
  </si>
  <si>
    <t>O-RING,ASEAOCB275KV #HLR123-420/250XE</t>
  </si>
  <si>
    <t>O-RING,'ASEA'TRIP BUFFER#HLE,HLC,HLD,OCB</t>
  </si>
  <si>
    <t>O-RING,BBC ACB 275KV, #DKF300NC4TV</t>
  </si>
  <si>
    <t>O-RING,BBC ACB 275KV,#DKF300NC4TV</t>
  </si>
  <si>
    <t>O-RING,'BBC' AIR CIRCUIT BREAKER 275KV,1</t>
  </si>
  <si>
    <t>O-RING,'BBC' AIR CIRCUIT BREAKER 275KV,F</t>
  </si>
  <si>
    <t>O-RING,'BBC'275KV #DKF300 NC4TV AIR C/B</t>
  </si>
  <si>
    <t>O-RING,'BBC'ACB 275KV15000MVA #DMF300</t>
  </si>
  <si>
    <t>O-RING,'BURCKHARDT'#C3U1-14 COMPRESSOR,F</t>
  </si>
  <si>
    <t>O-RING,'BURCKHARDT'#C4N3F COMPRESSOR,FOR</t>
  </si>
  <si>
    <t>O'RING,COOLANT LEVEL WARNING,FC-FD-FE-FF</t>
  </si>
  <si>
    <t>O'RING,COOLING LEVEL WARNING</t>
  </si>
  <si>
    <t>O-RING,DELLE #HPGE 12-15 132KV OCB</t>
  </si>
  <si>
    <t>O-RING,DELLE OCB #HPGE 12-15 132KV</t>
  </si>
  <si>
    <t>O-RING,'DELLE' OCB #HPGE 12-15 132KV 600</t>
  </si>
  <si>
    <t>O-RING,'DELLE'#HPGE 12-15 132KV OCB</t>
  </si>
  <si>
    <t>O'RING,HOUSING,SEDIMENTER,FC-FD-FE-FF</t>
  </si>
  <si>
    <t>O-RING,'METRO VICK' BLAST VALVE,FOR SMAL</t>
  </si>
  <si>
    <t>O-RING,'METRO VICK' G.K. CONTROL UNIT,FO</t>
  </si>
  <si>
    <t>O-RING,'METRO VICK' NEEDLE VALVE,ABCB 27</t>
  </si>
  <si>
    <t>O-RING,'METRO VICK' SERVO VALVE,ABCB 275</t>
  </si>
  <si>
    <t>O-RING,PISTON,RGB SWITCHGEAR</t>
  </si>
  <si>
    <t>O-RING,'REYROLLE' #OSM10 66KV,OCB</t>
  </si>
  <si>
    <t>O-RING,'REYROLLE'#OSM10 66KV OCB</t>
  </si>
  <si>
    <t>O-RING,'REYROLLE'#OSM10 66KV OCB,BUSHING</t>
  </si>
  <si>
    <t>O-RING,'REYROLLE'132KV OS 10-132H/I OCB</t>
  </si>
  <si>
    <t>O-RING,'R-ROLLE'#OS 10-132H/I 132KV OCB</t>
  </si>
  <si>
    <t>O-RING,'S&amp;S' 275KV OCB DASH POT LID</t>
  </si>
  <si>
    <t>O-RING,'S&amp;S'#HPF409K 66KV 2000A 2500MVA</t>
  </si>
  <si>
    <t>O-RING,'S&amp;S#HPF409K 66KV, OCB LID</t>
  </si>
  <si>
    <t>O-RING,'S&amp;S'275KV OCB DASH POT CYLINDER</t>
  </si>
  <si>
    <t>O-RING,TOPCAP SPRECHER 66KV</t>
  </si>
  <si>
    <t>O'RING,TRANSFER OUTPUT REAR SHAFT,TUNDRA</t>
  </si>
  <si>
    <t>O'RING,TRANSMISSION,CASE,REAR</t>
  </si>
  <si>
    <t>O'RING,WATERPUMP TO BLOCK</t>
  </si>
  <si>
    <t>O-RING,'WESTINGHOUSE' 33KV #345GC OCB</t>
  </si>
  <si>
    <t>O'RING/WASHER,ENGINE,OIL,RESERVOIR</t>
  </si>
  <si>
    <t>O-RING'S&amp;S#HPF409K 66KV 2000A 2500MVA</t>
  </si>
  <si>
    <t>O-RING'S&amp;S'#HPF409K 66KV 2000A 2500MVA</t>
  </si>
  <si>
    <t>O-SEAL,RR AXLE</t>
  </si>
  <si>
    <t>OUTDOOR HOUSING,DOWNWARD VENTING , RM6</t>
  </si>
  <si>
    <t>OUTPUT,P/GAUGE,'DELLE'66/132KV HPGE OCB</t>
  </si>
  <si>
    <t>OUTREACH ARM 3M BLACK NORMANDY</t>
  </si>
  <si>
    <t>OUTREACH ARM, 3M,SINGLE, MODERN BLACK</t>
  </si>
  <si>
    <t>OUTREACH ARM, Boston 2 , BLACK</t>
  </si>
  <si>
    <t>OUTREACH ARM, Boston 2 , GREEN</t>
  </si>
  <si>
    <t>OUTREACH ARM,2M,P/L RIGID,BLACK</t>
  </si>
  <si>
    <t>OUTREACH ARM,2M,P/L RIGID,GREEN</t>
  </si>
  <si>
    <t>OUTREACH ARM,2M,P/L,IMPACT ABSORB,GALV</t>
  </si>
  <si>
    <t>OUTREACH ARM,2M,P/L,RIGID,GALV</t>
  </si>
  <si>
    <t>OUTREACH ARM,3M,DOUBLE,MODERN,BLACK</t>
  </si>
  <si>
    <t>OUTREACH ARM,3M,P/L RIGID,GALV</t>
  </si>
  <si>
    <t>OUTREACH ARM,3M,P/LIGHT GREEN</t>
  </si>
  <si>
    <t>OUTREACH ARM,4.5M,P/L RIGID,GREEN</t>
  </si>
  <si>
    <t>OUTREACH ARM,4.5M,P/L,RIGID,BLACK</t>
  </si>
  <si>
    <t>OUTREACH ARM,4.5M,RIGID,P/L POLE,GALV</t>
  </si>
  <si>
    <t>OUTREACH ARM,875MM BLACK,DECORATIVE</t>
  </si>
  <si>
    <t>OUTREACH ARM,875MM,P/L, HERITAGE GREEN</t>
  </si>
  <si>
    <t>OUTREACH ARM,875MM,P/L, SATIN BLACK</t>
  </si>
  <si>
    <t>OUTREACH ARM,DOUBLE,3M,BLACK,NORMADY</t>
  </si>
  <si>
    <t>OUTREACH ARM,SINGLE,BLACK,600x200x100</t>
  </si>
  <si>
    <t>OUTREACH ARM,SINGLE,GALV,600x200x100</t>
  </si>
  <si>
    <t>P.C.B REPEAT RELAY 33KV HORIZON CB</t>
  </si>
  <si>
    <t>P.T DUCON TYPE DKS-VT66/5/1. CLASS BE</t>
  </si>
  <si>
    <t>P.T ENDURANCE,33KV/110. TYPE ON CLASS B</t>
  </si>
  <si>
    <t>P.T GE 33KV/110V. FORM KD,200VA</t>
  </si>
  <si>
    <t>P.T WILSON 33KV/110V</t>
  </si>
  <si>
    <t>P/LIGHT LEAD,FUSED,ACTIVE,LV SERVICE PIT</t>
  </si>
  <si>
    <t>P1 Gaskets</t>
  </si>
  <si>
    <t>P2 Gaskets</t>
  </si>
  <si>
    <t>P3 Gaskets</t>
  </si>
  <si>
    <t>P4 Extention Collar</t>
  </si>
  <si>
    <t>P4 Gaskets</t>
  </si>
  <si>
    <t>P5 Extention Collar</t>
  </si>
  <si>
    <t>P5 Gaskets</t>
  </si>
  <si>
    <t>P5 Lid - NBN</t>
  </si>
  <si>
    <t>P5 Lid - Telstra</t>
  </si>
  <si>
    <t>P6 P8 Extention Collar</t>
  </si>
  <si>
    <t>P6 P8 P9 Cross Bar</t>
  </si>
  <si>
    <t>P6 P8 P9 Gaskets</t>
  </si>
  <si>
    <t>P6 P8 P9 Lid - Cast Iron</t>
  </si>
  <si>
    <t>P6 P8 P9 Lid - NBN</t>
  </si>
  <si>
    <t>P6 P8 P9 Lid - Telstra</t>
  </si>
  <si>
    <t>PA Gate Multisign 450 x 325mm</t>
  </si>
  <si>
    <t>PA Gate Multisign 900 X 650 mm</t>
  </si>
  <si>
    <t>PACKING MATERIAL,PLASTIC,FOR'BROWN BOVER</t>
  </si>
  <si>
    <t>PACKING,ARC CONTACT,J&amp;P11KV 600A OCB</t>
  </si>
  <si>
    <t>PACKING,HYDRAULIC,'EE' 11KV 800A OLX OCB</t>
  </si>
  <si>
    <t>PACKING,MAIN CONTACT,J&amp;P11KV 600AMP OCB</t>
  </si>
  <si>
    <t>PACKING,'MITSUBISHI' #70-SFM-32A C/B</t>
  </si>
  <si>
    <t>PACKING,PREFORMED,'BBC'#MV25PC AIR REDUC</t>
  </si>
  <si>
    <t>PACKING,RUBBER,'REYOLLE'66KV 0SM10 OCB</t>
  </si>
  <si>
    <t>PACKING,'WESTINGHOUSE' #345GC 33KV OCB</t>
  </si>
  <si>
    <t>PAD,EYE,(LIFTING LUG),PUBLIC LIGHTING CO</t>
  </si>
  <si>
    <t>PADLOCK ASSY,  S&amp;C VISTA SWITCHGEAR ENCL</t>
  </si>
  <si>
    <t>PADLOCK,30MM, 38MM OPENING KEY NO 1266</t>
  </si>
  <si>
    <t>PADLOCK,30MM,COMPLETE WITH KEYS</t>
  </si>
  <si>
    <t>PADLOCK,40 MM SIZE,COMPLETE WITH KEYS</t>
  </si>
  <si>
    <t>PADLOCK,45MM,20MM OPENING,ALL GATES</t>
  </si>
  <si>
    <t>PADLOCK,45MM,38MM OPENING,ALL GATES</t>
  </si>
  <si>
    <t>PADLOCK,BPA-1, P3 LV INSTALLATIONS</t>
  </si>
  <si>
    <t>PADLOCK,BPA-1,P2 PADMOUNTS &amp; CUBICLES</t>
  </si>
  <si>
    <t>PADLOCK,BPA-1,P5 EASEMENTS</t>
  </si>
  <si>
    <t>PADLOCK,BPA-P1, 9.5MM SUBSTATION</t>
  </si>
  <si>
    <t>PADMOUNT TRANSFORMER MK6 - PARALLEL KIT</t>
  </si>
  <si>
    <t>PAINT,BLACK,GLOSS,300 GRAM AEROSOL</t>
  </si>
  <si>
    <t>PAINT,BLUE,GLOSS,250 GRAM AEROSOL</t>
  </si>
  <si>
    <t>PAINT,BRUNSWICK GREEN,GLOSS,AEROSOL</t>
  </si>
  <si>
    <t>PAINT,GREY (PUTA),GLOSS,250G AEROSOL</t>
  </si>
  <si>
    <t>PAINT,POLE MARKING,YELLOW,350 GRAMS</t>
  </si>
  <si>
    <t>PAINT,RED,GLOSS,300 GRAM AEROSOL</t>
  </si>
  <si>
    <t>PAINT,SILVER/GREY,FOR TRANSFORMERS</t>
  </si>
  <si>
    <t>PAINT,TRAFFIC MARKING,BLUE,350 GRAMS</t>
  </si>
  <si>
    <t>PAINT,TRAFFIC MARKING,RED,350 GRAMS</t>
  </si>
  <si>
    <t>PAINT,TRAFFIC MARKING,WHITE,350 GRAMS</t>
  </si>
  <si>
    <t>PAINT,TRAFFIC MARKING,YELLOW,350 GRAMS</t>
  </si>
  <si>
    <t>PAINT,WHITE,GLOSS,300 GRAM AEROSOL.</t>
  </si>
  <si>
    <t>PAINT,YELLOW,GLOSS,250 GRAM AEROSOL</t>
  </si>
  <si>
    <t>PAINT,ZINC RICH,1 LITRE</t>
  </si>
  <si>
    <t>PANEL ANNUCIATOR,4 FLAGS,ABB,GIS</t>
  </si>
  <si>
    <t>PANEL ANNUCIATOR,6 FLAG,ABB,GIS</t>
  </si>
  <si>
    <t>PANEL INDICATOR,CB,ABB,GIS</t>
  </si>
  <si>
    <t>PANEL INDICATOR,DISCONNETOR/EARTH SWITCH</t>
  </si>
  <si>
    <t>PANEL,BARRIER,UD JUNCTION PIT,PVC</t>
  </si>
  <si>
    <t>PANEL,BLANK,FUSE,3 PH,100A,SERVICE ENCL</t>
  </si>
  <si>
    <t>PANEL,FUSE ASSY,80A,3x3PH,TALL PILLAR</t>
  </si>
  <si>
    <t>PANEL,FUSE,100A,3 PH,50MM2 MAX,3 FUSES</t>
  </si>
  <si>
    <t>PANEL,FUSE,100A,3PH,35MM SQ MAX COND</t>
  </si>
  <si>
    <t>PANEL,FUSE,200A,3PH FUSE DISCON,#15 BOX</t>
  </si>
  <si>
    <t>PANEL,FUSE,4.5M&amp;6.5M P/LIGHT,LOOP SUPPLY</t>
  </si>
  <si>
    <t>PANEL,FUSE,80A,COMPLETE,SERVICE PILLAR</t>
  </si>
  <si>
    <t>PANEL,FUSE,80A,FIBREGLASS,3 WAY T-OFF PI</t>
  </si>
  <si>
    <t>PANEL,FUSE,SERVICE PILLAR,FIBREGLASS</t>
  </si>
  <si>
    <t>PANEL,FUSE,SERVICE PILLAR,NO FITTINGS</t>
  </si>
  <si>
    <t>PANEL,METER ADAPTOR,MULTIPHASE</t>
  </si>
  <si>
    <t>PANEL,METER ADAPTOR,SINGLE PHASE</t>
  </si>
  <si>
    <t>PANEL,PADMOUNT T/F MK2 + MK3,RADIAL</t>
  </si>
  <si>
    <t>PAPER,TOILET,850 SHEETS, 1 PLY ROLL</t>
  </si>
  <si>
    <t>PAPERS,SPARE,66KB BICC CABLE JOINTS</t>
  </si>
  <si>
    <t>PARTS,SWITCH,SIEMENS 3SB1,CB FAILURE ISO</t>
  </si>
  <si>
    <t>PCB HORIZON 33KV CB</t>
  </si>
  <si>
    <t>PCB LOW GAS PRESSURE ALARM HORIZON</t>
  </si>
  <si>
    <t>PCB,DC/DC HORIZON 33KV CIRCUIT BREAKER</t>
  </si>
  <si>
    <t>PDH 19" FRAME-NOT RECESSED</t>
  </si>
  <si>
    <t>PDH 19" FRAME-RECESSED</t>
  </si>
  <si>
    <t>PDH 2 MB/S SWITCHING UNIT, X2 75/120 OHM</t>
  </si>
  <si>
    <t>PDH BRANCH UNIT, B2 2X2 MB/S 75/120 OHM</t>
  </si>
  <si>
    <t>PDH C37.94 DATA IU - OPTIC TELEPROTECT</t>
  </si>
  <si>
    <t>PDH CABLE 10 CH G.703 64K DIU (TOP)</t>
  </si>
  <si>
    <t>PDH CABLE 11 CH G.703 64K DIU (BOTTOM)</t>
  </si>
  <si>
    <t>PDH CABLE 2M DIU - 24012</t>
  </si>
  <si>
    <t>PDH CABLE 2W 6 CH SUB/EXCH 21216</t>
  </si>
  <si>
    <t>PDH CABLE 2W 6 CH SUB/SUB 21206</t>
  </si>
  <si>
    <t>PDH CABLE DB2 MULTIPLEXER B2 (BOTTOM)</t>
  </si>
  <si>
    <t>PDH CABLE DB2 MULTIPLEXER B2 (TOP)</t>
  </si>
  <si>
    <t>PDH CABLE DB2 MULTIPLEXER X2 (BOTTOM)</t>
  </si>
  <si>
    <t>PDH CABLE DB2 MULTIPLEXER X2 (TOP)</t>
  </si>
  <si>
    <t>PDH CABLE DF2-8 21513 + 21518 (BOTTOM)</t>
  </si>
  <si>
    <t>PDH CABLE DF2-8 21513 + 21518 (TOP)</t>
  </si>
  <si>
    <t>PDH CABLE DM2+ 21116 (BOTTOM)</t>
  </si>
  <si>
    <t>PDH CABLE DM2+ 21116 (TOP)</t>
  </si>
  <si>
    <t>PDH CABLE DN2 CU24110 &amp; IU2 24100 (TOP)</t>
  </si>
  <si>
    <t>PDH CABLE DN2 CU24110 (BOTTOM)</t>
  </si>
  <si>
    <t>PDH CABLE DN2 CU24110 (TOP)</t>
  </si>
  <si>
    <t>PDH CABLE DN2 CU24110&amp;IU2 24100(BOTTOM)</t>
  </si>
  <si>
    <t>PDH CABLE DVIU 21135.01</t>
  </si>
  <si>
    <t>PDH CABLE TMS BRANCHER 21743 (BOTTOM)</t>
  </si>
  <si>
    <t>PDH CABLE TMS BRANCHER 21743 (TOP)</t>
  </si>
  <si>
    <t>PDH CABLE V.110 24020 (BOTTOM)</t>
  </si>
  <si>
    <t>PDH CABLE V.110 24020 (TOP)</t>
  </si>
  <si>
    <t>PDH CHANNEL UNIT SUB/EXCH</t>
  </si>
  <si>
    <t>PDH CHANNEL UNIT SUB/SUB</t>
  </si>
  <si>
    <t>PDH CLOCK BRANCHING UNIT</t>
  </si>
  <si>
    <t>PDH CONNECTOR 3X32</t>
  </si>
  <si>
    <t>PDH CONNECTOR 3X7</t>
  </si>
  <si>
    <t>PDH CONNECTOR 3X7, 50 PCS</t>
  </si>
  <si>
    <t>PDH CONNECTOR SET TPS64/CU24202</t>
  </si>
  <si>
    <t>PDH CONTROL UNIT DN 2, CU 75/120 OHM</t>
  </si>
  <si>
    <t>PDH CU 8CH E&amp;M/UP: 2XE&amp;M/VF</t>
  </si>
  <si>
    <t>PDH DATA IF UNIT 64K CO/CONT G.703, 10CH</t>
  </si>
  <si>
    <t>PDH DATA&amp;VF UNIT,V24,V11,10/100B,E&amp;M</t>
  </si>
  <si>
    <t>PDH DC COVER PROTECTION DCM2400</t>
  </si>
  <si>
    <t>PDH DC DIST. DCM2400 A/B NO LVD REAR COV</t>
  </si>
  <si>
    <t>PDH DCN ADAPT C4.0 RACK SHELF FOR 6 UN.</t>
  </si>
  <si>
    <t>PDH DCN ADAPTER C4.0</t>
  </si>
  <si>
    <t>PDH DF2-8 PROGRAM E</t>
  </si>
  <si>
    <t>PDH DFX100 4XETH, 4XE1, 3XV.11, 2XDFW</t>
  </si>
  <si>
    <t>PDH DFX100 SW-POINT TO POINT OPERATION</t>
  </si>
  <si>
    <t>PDH DISCONNECT</t>
  </si>
  <si>
    <t>PDH DIU 0...64 K, ASYNC/SYNC, V.110, 4CH</t>
  </si>
  <si>
    <t>PDH DIU 2M, NX64K: G.703/704, 75/120 OHM</t>
  </si>
  <si>
    <t>PDH DIU19.2S/64 PROGRAM/E</t>
  </si>
  <si>
    <t>PDH DM2+ MULTIPLEXING UNIT 75/120 OHM</t>
  </si>
  <si>
    <t>PDH DN 2 BUS POWER UNIT</t>
  </si>
  <si>
    <t>PDH EARTH</t>
  </si>
  <si>
    <t>PDH ENT100 4XET, 4XE1 120R STAND-ALONE</t>
  </si>
  <si>
    <t>PDH ENT100 4XETH 4XE1 120R/75R DYNANET</t>
  </si>
  <si>
    <t>PDH ENT100 4XETH 8XE1 120OHM DYNANET</t>
  </si>
  <si>
    <t>PDH ESU 12X10/100BASE-T ETHERNET DYNANET</t>
  </si>
  <si>
    <t>PDH ETHERNET IF 10/100 2CH, 3+3 IF, SW</t>
  </si>
  <si>
    <t>PDH EXTENDED DN2 BUS POWER UNIT, EBPU</t>
  </si>
  <si>
    <t>PDH FUNCTIONALITY E / TC 21705</t>
  </si>
  <si>
    <t>PDH FUNCTIONALITY E / TU 21743.00/.01</t>
  </si>
  <si>
    <t>PDH HINGED LABLE HOLDERS</t>
  </si>
  <si>
    <t>PDH IF UNIT, IU2 2X2 MB/S 75/120 OHM</t>
  </si>
  <si>
    <t>PDH M4 4-SLOT CARTRIDGE, 20-72VDC</t>
  </si>
  <si>
    <t>PDH MAIN DISTRIBUTION FRAME</t>
  </si>
  <si>
    <t>PDH NDM 19 IN DN2 SUBRACK</t>
  </si>
  <si>
    <t>PDH NDM 19 IN SUBRACK</t>
  </si>
  <si>
    <t>PDH NDM BACKUP UNIT (NBU)</t>
  </si>
  <si>
    <t>PDH NDM DC UNIT (NDUE)</t>
  </si>
  <si>
    <t>PDH NDM RING GENERATOR</t>
  </si>
  <si>
    <t>PDH NTM AIR DEFLECTOR 1U 19 IN./ETSI</t>
  </si>
  <si>
    <t>PDH PRG E/ 21236,.05 E&amp;M PROGRAM</t>
  </si>
  <si>
    <t>PDH PROG. E/21135.01, DATA, ETHERNET</t>
  </si>
  <si>
    <t>PDH PROG. E/21135.01, E&amp;M, SUB</t>
  </si>
  <si>
    <t>PDH PROG. E/TU21120/TU21120.7/TU21120.8</t>
  </si>
  <si>
    <t>PDH PROGRAM E/ TC 21116/21117</t>
  </si>
  <si>
    <t>PDH PROGRAM E/ TC 21700</t>
  </si>
  <si>
    <t>PDH PROGRAM E/ TU 21102</t>
  </si>
  <si>
    <t>PDH PROGRAM E/ TU21206</t>
  </si>
  <si>
    <t>PDH PROGRAM E/ TU21216</t>
  </si>
  <si>
    <t>PDH PROGRAM E/21133.03 EIU+</t>
  </si>
  <si>
    <t>PDH PROGRAM FOR B2-UNIT /DB2 B/E</t>
  </si>
  <si>
    <t>PDH PROGRAM FOR CU-UNIT /DN 2 /E</t>
  </si>
  <si>
    <t>PDH PROGRAM FOR DIU2M/E</t>
  </si>
  <si>
    <t>PDH PROGRAM FOR IU2-UNIT /DN 2 /E</t>
  </si>
  <si>
    <t>PDH PROGRAM FOR X2-UNIT /DB2 B/E</t>
  </si>
  <si>
    <t>PDH RACK 1RU BLANK PANELS</t>
  </si>
  <si>
    <t>PDH RACK CAPTIVE NUTS (PER PACKET OF 50)</t>
  </si>
  <si>
    <t>PDH SCREW</t>
  </si>
  <si>
    <t>PDH SERVICE TERMINAL BATTERY PACK</t>
  </si>
  <si>
    <t>PDH SERVICE TERMINAL IF CABLE</t>
  </si>
  <si>
    <t>PDH SERVICE TERMINAL PROTECTIVE CASE</t>
  </si>
  <si>
    <t>PDH SERVICE TERMINAL, MAIN UNIT</t>
  </si>
  <si>
    <t>PDH SFP-SMF 1310NM LED MULTI-MO 2KM LC</t>
  </si>
  <si>
    <t>PDH SFP-SMF TX1310/RX1310 LC 20KM</t>
  </si>
  <si>
    <t>PDH SFP-SMF TX1550/RX1550 LC 100KM</t>
  </si>
  <si>
    <t>PDH SMART BRANCHING UNIT</t>
  </si>
  <si>
    <t>PDH SUPERVISORY SUBSTATION</t>
  </si>
  <si>
    <t>PDH SUPERVISORY UNIT</t>
  </si>
  <si>
    <t>PDH TERM. REP. 2-8 M, 1300 NM LASER LP</t>
  </si>
  <si>
    <t>PDH TERM. REPT. 2-8 M, 1300 NM LED MM/SM</t>
  </si>
  <si>
    <t>PDH TPS 19" MOUNT</t>
  </si>
  <si>
    <t>PDH TPS64 5-SLOT NDM SUBRACK</t>
  </si>
  <si>
    <t>PDH TPS64 CHANNEL UNIT</t>
  </si>
  <si>
    <t>PDH TPS64 CONTROL UNIT</t>
  </si>
  <si>
    <t>PDH TPS64 PROGRAM, RECEIVER PROCESSOR</t>
  </si>
  <si>
    <t>PDH TPS64 PROGRAM, TELEPROTECTION CODES</t>
  </si>
  <si>
    <t>PDH TPS64 PROGRAM/E, CONTROL PROCESSOR</t>
  </si>
  <si>
    <t>PDHDCN ADAPTER LMI CABLE</t>
  </si>
  <si>
    <t>PE CELL,240VAC,3A,PLUG IN,NON-ELECTRONIC</t>
  </si>
  <si>
    <t>PE CELL,240VAC,3AMP,POLE MTD,EXTERNAL</t>
  </si>
  <si>
    <t>PE CELL,240VAC,TYPE 2,INTERNAL,M/VAPOUR</t>
  </si>
  <si>
    <t>PE CELL,400W MERCURY/360W HP SODIUM,10A</t>
  </si>
  <si>
    <t>PEG,JARRAH,60% RED, 230MM LG</t>
  </si>
  <si>
    <t>PEG,JARRAH,60% WHITE, 230MM LG</t>
  </si>
  <si>
    <t>PEG,JARRAH,60% WHITE, 300MM LG</t>
  </si>
  <si>
    <t>PEG,JARRAH,80% RED, 150MM LG</t>
  </si>
  <si>
    <t>PEG,JARRAH,80% RED, 300MM LG</t>
  </si>
  <si>
    <t>PEG,JARRAH,80MM WHITE 150MM LG</t>
  </si>
  <si>
    <t>PEG,JARRAH,RED/YELLOW, 300MM LG</t>
  </si>
  <si>
    <t>PEG,JARRAH,WHITE, 1.20M LG</t>
  </si>
  <si>
    <t>PEG,JARRAH,WHITE/RED BANDS, 1.2M LG</t>
  </si>
  <si>
    <t>PEN,FINE POINT PERMANENT MARKER PEN</t>
  </si>
  <si>
    <t>PERIMETER BAR,N16, 1650MM LONG</t>
  </si>
  <si>
    <t>PHASE COMPARATOR UNIT, HV, DXN-C</t>
  </si>
  <si>
    <t>PHASE CONCORDANCE TESTER V2 VPIS</t>
  </si>
  <si>
    <t>PHASE SEQUENCE INDICATOR,3 PHASE</t>
  </si>
  <si>
    <t>PHASE SEQUENCE INDICATOR,FOR DEAD CABLES</t>
  </si>
  <si>
    <t>PHASE STEM / CT BAR</t>
  </si>
  <si>
    <t>PIER,T/F FOOTING,SOIL 'B',11KV/1000KA</t>
  </si>
  <si>
    <t>PIER,T/F FOOTING,SOIL 'C',11KV/1000KA</t>
  </si>
  <si>
    <t>PIER,T/T FOOTING,SOIL 'A',11KV/1000KA</t>
  </si>
  <si>
    <t>PIN LOCATING HAEFELY 800 BUSHING 800AMP</t>
  </si>
  <si>
    <t>PIN ROLL ( 2.5mm X 20mm )</t>
  </si>
  <si>
    <t>PIN, INSULATOR,CAST IRON No.7</t>
  </si>
  <si>
    <t>PIN,33KV DUO-ROLL DISCON.HINGE</t>
  </si>
  <si>
    <t>PIN,33KV DUO-ROLL HINGE OP HANDLE</t>
  </si>
  <si>
    <t>PIN,'BBC'275KV 15000MVA TYPE DMF-300-NC-</t>
  </si>
  <si>
    <t>PIN,BELL CRANK,'MV'33KV HGIC/44 OCB</t>
  </si>
  <si>
    <t>PIN,BLADE DRIVE,'GEC'11KV RING MAIN</t>
  </si>
  <si>
    <t>PIN,'BTH'66KV O-W407 OCB</t>
  </si>
  <si>
    <t>PIN,CLEVIS,33KV DUO ROLL SWITCH</t>
  </si>
  <si>
    <t>PIN,CLEVIS,'EE'66KV 800A OWG6 OCB</t>
  </si>
  <si>
    <t>PIN,CLEVIS,FD-FE-FF-FT-GD-GT</t>
  </si>
  <si>
    <t>PIN,CONTACT CLAMP,ISOLATOR,600A UNIT</t>
  </si>
  <si>
    <t>PIN,CONTACT,ACTUATING,'EE'66KV OWG6 OCB</t>
  </si>
  <si>
    <t>PIN,CONTACT,'BTH'6.6KV JB821 CMI OCB</t>
  </si>
  <si>
    <t>PIN,CONTACT,'BTH'66KV O-W407 OCB</t>
  </si>
  <si>
    <t>PIN,CONTACT,'BTH'66KV O-W707 OCB</t>
  </si>
  <si>
    <t>PIN,CONTACT,VT,'W-EMAIL'11KV J18 OCB</t>
  </si>
  <si>
    <t>PIN,COTTER,4MM,HUMP BACK,TYPE'A',M16/M20</t>
  </si>
  <si>
    <t>PIN,FIXED CONTACT,'AEI'33KV LGICS/44 OCB</t>
  </si>
  <si>
    <t>PIN,FUSE INSERTION,VT,'W/H'11KV J18 OCB</t>
  </si>
  <si>
    <t>PIN,HANDLE,CLOSING,'C&amp;F'33KV OE05 OCB</t>
  </si>
  <si>
    <t>PIN,INSULATOR,LV,CROSSARM</t>
  </si>
  <si>
    <t>PIN,INTERLOCK LEVER,'GEC'11KV RING MAIN</t>
  </si>
  <si>
    <t>PIN,LINK PIVOTING,'EE'66KV 800A OWG6 OCB</t>
  </si>
  <si>
    <t>PIN,LOCK OFF,33KV DUO ROLL SWITCH</t>
  </si>
  <si>
    <t>PIN,LOCK,'STATTER &amp; MI'11KV OD SW/GEAR</t>
  </si>
  <si>
    <t>PIN,LOCKING,HDB ISOLATOR,FLAT</t>
  </si>
  <si>
    <t>PIN,LOCKING,HDB ISOLATOR,ROUND</t>
  </si>
  <si>
    <t>PIN,LOCKING,'W-EMAIL'11KV J18 1600A OCB</t>
  </si>
  <si>
    <t>PIN,LOSS MOTION,'GEC'11KV RING MAIN</t>
  </si>
  <si>
    <t>PIN,MAIN DRIVE,'EE'66KV 800A OWG6 OCB</t>
  </si>
  <si>
    <t>PIN,PIVOT,TRIP GEAR,'GEC'11KV RING MAIN</t>
  </si>
  <si>
    <t>PIN,PULLEY,TANK LIFT,'EE'66KV OWG6 OCB</t>
  </si>
  <si>
    <t>PIN,RESISTOR,CONTACTOR,BTH 66KV WN10 OCB</t>
  </si>
  <si>
    <t>PIN,RETAINING,'REYROLLE'66KV OSM10 OCB</t>
  </si>
  <si>
    <t>PIN,SEALING,'REYROLLE'66KV OSM10 OCB</t>
  </si>
  <si>
    <t>PIN,SELFLOCK,'REYROLLE'66KV OSM10 OCB</t>
  </si>
  <si>
    <t>PIN,SHEAR,ASEA 132/66KV #HLE/C/D/BLF OCB</t>
  </si>
  <si>
    <t>PIN,SHUTTER LOCK OFF,'AEI'11KV BRP4 OCB</t>
  </si>
  <si>
    <t>PIN,STANDOFF INSULATOR,11KV-33KV,X-ARM</t>
  </si>
  <si>
    <t>PIN,STATTER &amp; MI 11KV VL20D SWITCH</t>
  </si>
  <si>
    <t>PIN,STRIKING,66KV GANGED INTERUPTER</t>
  </si>
  <si>
    <t>PIN,TRIP STRIKER,'GE'33KV FKO-36 OCB</t>
  </si>
  <si>
    <t>PIN,TRIP,'ASEA'132/66KV HLE/HLC/HLD OCB</t>
  </si>
  <si>
    <t>PIN,WIND HANDLE,'AEI'11KV 800A BRP4 OCB</t>
  </si>
  <si>
    <t>PINION ASSY,'W/HOUSE EMAIL'11KV J18 OCB</t>
  </si>
  <si>
    <t>PINION,TRUCK LIFT LEVEL,W-EMAIL J18 OCB</t>
  </si>
  <si>
    <t>PIPE ASSY,1X40W FLURO,4-5 PIN CROSSARM</t>
  </si>
  <si>
    <t>PIPE ASSY,1X40W FLURO,LV POLE</t>
  </si>
  <si>
    <t>PIPE ASSY,LANTERN (800MM HIGHWAY),ANGLED</t>
  </si>
  <si>
    <t>PIPE ASSY,LANTERN,4.5M,9M ABOVE GROUND</t>
  </si>
  <si>
    <t>PIPE ASSY,LANTERN,4M LG,9 M ABOVE GROUND</t>
  </si>
  <si>
    <t>PIPE ASSY,LANTERN,4M,SERV POLE,FREE STD</t>
  </si>
  <si>
    <t>PIPE ASSY,LANTERN,5.2M,10.5M ABOVE GRND</t>
  </si>
  <si>
    <t>PIPE ASSY,LANTERN,5.5M,9M ABOVE GROUND</t>
  </si>
  <si>
    <t>PIPE ASSY,LANTERN,6.5M,9M ABOVE GROUND</t>
  </si>
  <si>
    <t>PIPE ASSY,LANTERN,6M LG,POLE MOUNT</t>
  </si>
  <si>
    <t>PIPE ASSY,LANTERN,7M LG,POLE MOUNT</t>
  </si>
  <si>
    <t>PIPE ASSY,LANTERN,ANGLED,10.5M HIGHWAY</t>
  </si>
  <si>
    <t>PIPE ASSY,LANTERN,EXTENDED,3016MM</t>
  </si>
  <si>
    <t>PIPE ASSY,LANTERN,STOBIE POLE MOUNT,LV</t>
  </si>
  <si>
    <t>PIPE ASSY,LANTERN,X-ARM,LV,GOOSE NECK</t>
  </si>
  <si>
    <t>PIPE,GUY WIRE MARKING,1.9M SPLIT PVC</t>
  </si>
  <si>
    <t>PIPE,LEAD,760MM L,108.4MM OD,102MM ID</t>
  </si>
  <si>
    <t>PIPE,LEAD,760MM L,82.4MM OD,76MM ID</t>
  </si>
  <si>
    <t>PIPE,OP,11KV HDB ISOL,INTERMEDIATE,#73</t>
  </si>
  <si>
    <t>PIPE,OP,HDB ISOL,LOWER,11KV,12M POLE</t>
  </si>
  <si>
    <t>PIPE,OP,HDB ISOL,LOWER,11KV,13M POLE</t>
  </si>
  <si>
    <t>PIPE,OP,HDB ISOL,LOWER,11KV,T73</t>
  </si>
  <si>
    <t>PIPE,OP,HDB ISOL,UPPER SECT,11KV,1830MM</t>
  </si>
  <si>
    <t>PIPE,PLASTIC,STEEL REINFORCED 375MM</t>
  </si>
  <si>
    <t>PIPE,PLASTIC,UPVC RIGID, 15 MM NB,90MM L</t>
  </si>
  <si>
    <t>PIPE,PLASTIC,UPVC RIGID,15 MM NB,120MM L</t>
  </si>
  <si>
    <t>PIPE,PLASTIC,UPVC RIGID,15 MM NB,150MM L</t>
  </si>
  <si>
    <t>PIPE,POLY,20MM NB X 25MM OD</t>
  </si>
  <si>
    <t>PIPE,POLY,75MM ODX 5.5MM WALL,8M LG,BLK</t>
  </si>
  <si>
    <t>PIPE,POLY100MM,20M, BLACK,CORRUGATED</t>
  </si>
  <si>
    <t>PIPE,PVC,15MM NB X 6M,O/UNDER SERV.</t>
  </si>
  <si>
    <t>PIPE,STEEL,100MM NB,MEDIUM,GAL,SCREWED,6</t>
  </si>
  <si>
    <t>PIPE,STEEL,150MM NB,MEDIUM,GAL,SCREWED,6</t>
  </si>
  <si>
    <t>PIPE,STEEL,20MM NB,GALV,SCREWED,6.5M LG</t>
  </si>
  <si>
    <t>PIPE,STEEL,25MM NB,GALV,SCREWED,6.5M LG</t>
  </si>
  <si>
    <t>PIPE,STEEL,32MM NB,GALV,SCREWED,6.5M LG</t>
  </si>
  <si>
    <t>PIPE,STEEL,32MM NB,HEAVY,GAL,SCREWED,6.5</t>
  </si>
  <si>
    <t>PIPE,STEEL,40MM NB,GALV,SCREWED,6.5M LG</t>
  </si>
  <si>
    <t>PIPE,STEEL,50MM NB,GALV,SCREWED,6.5M LG</t>
  </si>
  <si>
    <t>PIPE,UPVC 32MM NB X 6M,WHITE,CLASS 12</t>
  </si>
  <si>
    <t>PIPE,UPVC RIGID,100 MM NB, CLASS 6</t>
  </si>
  <si>
    <t>PIPE,UPVC,100MM NB X 6M,ORANGE,CLASS 4.5</t>
  </si>
  <si>
    <t>PIPE,UPVC,100MM NB X 6M,WHITE,CLASS 12</t>
  </si>
  <si>
    <t>PIPE,UPVC,125MM NB,6M LG,ORANGE,CLASS 6</t>
  </si>
  <si>
    <t>PIPE,UPVC,150MM NB X 6M,ORANGE,CLASS 6</t>
  </si>
  <si>
    <t>PIPE,UPVC,20MM NB X 6M,WHITE,CLASS 12</t>
  </si>
  <si>
    <t>PIPE,UPVC,25MM NB X 6M,WHITE,CLASS 12</t>
  </si>
  <si>
    <t>PIPE,UPVC,40MM NB X 6M,WHITE,CLASS 12</t>
  </si>
  <si>
    <t>PIPE,UPVC,50MM NB X 6M,WHITE,CLASS 12</t>
  </si>
  <si>
    <t>PIPE,UPVC,50MM NB X 6M,WHITE,CLASS 6</t>
  </si>
  <si>
    <t>PIPE,UPVC,65MM NB X 6M,WHITE,CLASS 12</t>
  </si>
  <si>
    <t>PIPE,UPVC,80MM NB X 6M,WHITE,CLASS 12</t>
  </si>
  <si>
    <t>PIPE,UPVC,80MM NB X 6M,WHITE,CLASS 6</t>
  </si>
  <si>
    <t>PISTON,AIR,'BBC/NEBB' FC SWITCHGEAR</t>
  </si>
  <si>
    <t>PISTON,CLOSING BUFFER,B&amp;S415V VJ4 ACB</t>
  </si>
  <si>
    <t>PISTON,DASHPOT,AIR,'BB'#NAL12-6K SW</t>
  </si>
  <si>
    <t>PISTON,'REYROLLE'66KV OSM10 OCB</t>
  </si>
  <si>
    <t>PISTON,VALVE,'AEI'132KV JB431 OCB</t>
  </si>
  <si>
    <t>PIT 7 -POLYETHYLENE SPACERS</t>
  </si>
  <si>
    <t>Pit No:1</t>
  </si>
  <si>
    <t>Pit No:1 - lid comms</t>
  </si>
  <si>
    <t>Pit No:2</t>
  </si>
  <si>
    <t>Pit No:2 - lid comms</t>
  </si>
  <si>
    <t>Pit No:3</t>
  </si>
  <si>
    <t>Pit No:3 - lid NBN</t>
  </si>
  <si>
    <t>Pit No:3 - lid TELSTRA</t>
  </si>
  <si>
    <t>Pit No:4</t>
  </si>
  <si>
    <t>Pit No:4 - lid comms</t>
  </si>
  <si>
    <t>Pit No:4 - lid TELSTRA</t>
  </si>
  <si>
    <t>Pit No:5</t>
  </si>
  <si>
    <t>Pit No:5- Spilt</t>
  </si>
  <si>
    <t>Pit No:6 - with mounting bracket (Vis)</t>
  </si>
  <si>
    <t>Pit No:8</t>
  </si>
  <si>
    <t>Pit No:9</t>
  </si>
  <si>
    <t>PIT, CONCRETE, 900X900X1200 DEEP INSIDE</t>
  </si>
  <si>
    <t>PIT,C11,CHANNELL,(P9 EQUIVALENT)</t>
  </si>
  <si>
    <t>PLASTIC SHEET,POLY,100M X 3M BLK</t>
  </si>
  <si>
    <t>PLASTICISER,QUICK-SET,SKY 8100, IBC 200L</t>
  </si>
  <si>
    <t>PLASTICISER,QUICK-SET,SKY 8100, IBC 500L</t>
  </si>
  <si>
    <t>PLASTICISER,QUICK-SET,SKY8100,IBC 1000L</t>
  </si>
  <si>
    <t>PLASTICISER,SKY 8700,IBC 1000L</t>
  </si>
  <si>
    <t>PLASTICISER,SKY 8700,IBC 200L</t>
  </si>
  <si>
    <t>PLASTICISER,SKY 8700,IBC 500L</t>
  </si>
  <si>
    <t>PLATE ASSEMBLY,RECLOSER,'MC.GRAW EDISON'</t>
  </si>
  <si>
    <t>PLATE CENTRE ROTATING 66KV</t>
  </si>
  <si>
    <t>PLATE CONNECTION, 66kV MOBILE SUB CONN.</t>
  </si>
  <si>
    <t>PLATE CONNECTION,66kV CABLE TERMINATOR</t>
  </si>
  <si>
    <t>PLATE CONTACT VERTICAL BREAK 11KV</t>
  </si>
  <si>
    <t>PLATE DANGER, FIBRE OPTIC CABLES IN USE</t>
  </si>
  <si>
    <t>PLATE INSTRUCTION SIGN WARNING</t>
  </si>
  <si>
    <t>PLATE,ADAPTER,'ADELECT'#B OIL SWITCH</t>
  </si>
  <si>
    <t>PLATE,ARC STRANGLER CONT,11KV T/F HV COM</t>
  </si>
  <si>
    <t>PLATE,AUX PLUG CONTACT,'EE'11KV OLX OCB</t>
  </si>
  <si>
    <t>PLATE,BACK,10.5M LIGHTING 102-152MM POLE</t>
  </si>
  <si>
    <t>PLATE,BACK,10.5M LIGHTING 178-228MM POLE</t>
  </si>
  <si>
    <t>PLATE,BACK,10.5M LIGHTING 254-356MM POLE</t>
  </si>
  <si>
    <t>PLATE,BACK,10.5M LIGHTING 381-483MM POLE</t>
  </si>
  <si>
    <t>PLATE,BACK,10.5M LIGHTING 508-610MM POLE</t>
  </si>
  <si>
    <t>PLATE,BACKING,BRAKE,HYDRLC,TRAILER,10</t>
  </si>
  <si>
    <t>PLATE,BACKING,'BTH'66KV O-W407 OCB</t>
  </si>
  <si>
    <t>PLATE,BACKING,PLUG BOX,'W/H'11KV J18 OCB</t>
  </si>
  <si>
    <t>PLATE,BEARING,CENTRE</t>
  </si>
  <si>
    <t>PLATE,BLANK-(TO SPECIFY),STOCK NUMBER</t>
  </si>
  <si>
    <t>PLATE,BTHR,'DELLE'66/132KV HPGE-REF OCB</t>
  </si>
  <si>
    <t>PLATE,BUS,BLANK,'GEC'11KV RING MAIN</t>
  </si>
  <si>
    <t>PLATE,CABLE TERM FUSE SWITCH,11KV T/F</t>
  </si>
  <si>
    <t>PLATE,CABLE TERM,CONSUMER SW DISCONNECT,</t>
  </si>
  <si>
    <t>PLATE,CLAMP FOR STUB POLE TRANSF</t>
  </si>
  <si>
    <t>PLATE,CLAMPING,FUSEBASE(38X25MMBRASS)</t>
  </si>
  <si>
    <t>PLATE,CONNECT,MOBILE GEN TO SINGLE CONS</t>
  </si>
  <si>
    <t>PLATE,CONNECTION,JUNCTION PIT,ALUM,4HOLE</t>
  </si>
  <si>
    <t>PLATE,CONNECTOR,AL TO CU CONDUCTOR</t>
  </si>
  <si>
    <t>PLATE,CONTACT,'WILSON'66/33/11KV OLTC</t>
  </si>
  <si>
    <t>PLATE,COVER,'ADELECT'#'B'OIL SWITCH</t>
  </si>
  <si>
    <t>PLATE,DIVERT CONTACT,HACKBRIDGE 66KV T/F</t>
  </si>
  <si>
    <t>PLATE,EARTH BOND,INSUL BRACKETS,CCT(IUC)</t>
  </si>
  <si>
    <t>PLATE,EARTH BUSH,STATT &amp; MI 11KV OD SW</t>
  </si>
  <si>
    <t>PLATE,'EMAIL'11KV TYPE'A'1200-1600A OCB</t>
  </si>
  <si>
    <t>PLATE,EXPLOSION POT,'BTH'66KV O-W407 OCB</t>
  </si>
  <si>
    <t>PLATE,EXPLOSION POT,'BTH'66KV WN10 OCB</t>
  </si>
  <si>
    <t>PLATE,FLAT,SURGE ARRESTER</t>
  </si>
  <si>
    <t>PLATE,FUSE HOUSING,'GEC'11KV RING MAIN</t>
  </si>
  <si>
    <t>PLATE,FUSE PROT,'W/HOUSE'33KV 345GC OCB</t>
  </si>
  <si>
    <t>PLATE,GUIDE,'ADELECT'#B OIL SWITCH BLADE</t>
  </si>
  <si>
    <t>PLATE,GUIDE,FUSE BASE 11KV &amp; 33KV</t>
  </si>
  <si>
    <t>PLATE,HOLD,RISER ROD,'EE'66KV OWG6 OCB</t>
  </si>
  <si>
    <t>PLATE,INSTRUCTION - SIGN WARNING</t>
  </si>
  <si>
    <t>PLATE,INTERLOCK 66KV DISCONNECTOR</t>
  </si>
  <si>
    <t>PLATE,INTERLOCK,I/D,'EE'11KV OLX OCB</t>
  </si>
  <si>
    <t>PLATE,JOINING,TWISTED,TONGUE,146MM LG</t>
  </si>
  <si>
    <t>PLATE,LOCK OFF,'W/EMAIL'11KV J18 OCB</t>
  </si>
  <si>
    <t>PLATE,LOCK TRIGGER,'MV'33KV HGIC/44 OCB</t>
  </si>
  <si>
    <t>PLATE,LOCKING,'AEI'33KV LGICS/44 OCB</t>
  </si>
  <si>
    <t>PLATE,LOCKING,'BBC'275KV 2400AMP TYPE DM</t>
  </si>
  <si>
    <t>PLATE,LOCKING,'GEC'11KV RING MAIN UNIT</t>
  </si>
  <si>
    <t>PLATE,LV BUSHING,11KV 3 PH PAD T/F MK3</t>
  </si>
  <si>
    <t>PLATE,M/S CONNECTION,LV ISOLATOR</t>
  </si>
  <si>
    <t>PLATE,MOUNTING,33KV T/F,260X350MM</t>
  </si>
  <si>
    <t>PLATE,MOUNTING,LAMPHOLDER, POLE</t>
  </si>
  <si>
    <t>PLATE,MOUNTING,TRANSFORMER,6 THK X 345 M</t>
  </si>
  <si>
    <t>PLATE,PADLOCKING,'B&amp;S'415V C7 AIR C/B</t>
  </si>
  <si>
    <t>PLATE,PLUG BOARD,11kV UD, TYPE2 980x750</t>
  </si>
  <si>
    <t>PLATE,PLUG BOARD,11kV UD, TYPE3 820x750</t>
  </si>
  <si>
    <t>PLATE,POLE REPAIR,102X45MM BEAM</t>
  </si>
  <si>
    <t>PLATE,POLE REPAIR,127 X64MM BEAM</t>
  </si>
  <si>
    <t>PLATE,POLE REPAIR,178X89MM BEAM</t>
  </si>
  <si>
    <t>PLATE,REMOTE SW,'R-ROLLE'66KV OSM10 OCB</t>
  </si>
  <si>
    <t>PLATE,SELECT,'BGE'RING MAIN UNIT</t>
  </si>
  <si>
    <t>PLATE,STOP COCK,'EE'66KV 800A OWG6 OCB</t>
  </si>
  <si>
    <t>PLATE,SWITCH,'ASEA'132/66KV HLE/C/D OCB</t>
  </si>
  <si>
    <t>PLATE,TANK GAUGE,'AEI'33KV LGICS/44 OCB</t>
  </si>
  <si>
    <t>PLATE,TERM,BLUE PH,11KV PAD 3PH T/F</t>
  </si>
  <si>
    <t>PLATE,TERM,ISOL BLUE PH,11KV 750KVA T/F</t>
  </si>
  <si>
    <t>PLATE,TERM,ISOL WHITE PH,11KV 750KVA T/F</t>
  </si>
  <si>
    <t>PLATE,TERM,ISOL,11KV 500KVA 3 PH PAD T/F</t>
  </si>
  <si>
    <t>PLATE,TERM,WHITE PH,11KV 750KVA 3PH T/F</t>
  </si>
  <si>
    <t>PLATE,TERMINATING,ISOLATOR,11KV T/F</t>
  </si>
  <si>
    <t>PLATE,TIMING ASSEMBLY,RECLOSER,'MC.GRAW</t>
  </si>
  <si>
    <t>PLATE,TRIP LOCK OFF,'EE'11KV OLX OCB</t>
  </si>
  <si>
    <t>PLATE,TRIPPING,'MV'33/66KV G2 &amp; G11 OCB</t>
  </si>
  <si>
    <t>PLATE,TURBULATOR,AEI 33KV LGICS/44 OCB</t>
  </si>
  <si>
    <t>PLATE,TURBULATOR,AEI 33KV LGICS/44 OCB,1</t>
  </si>
  <si>
    <t>PLATE,TURBULATOR,AEI 33KV LGICS/44 OCB,4</t>
  </si>
  <si>
    <t>PLATE,TURBULATOR,AEI 33KV LGICS/44 OCB,9</t>
  </si>
  <si>
    <t>PLATE,TURBULATOR,AEI 33KV LGICS44 OCB</t>
  </si>
  <si>
    <t>PLATE,TURBULATOR,R-ROLLE 66KV 660S10 OCB</t>
  </si>
  <si>
    <t>PLATE,VALVE ,'BURCKHARDT' #C3V1.14 C</t>
  </si>
  <si>
    <t>PLATE,VALVE STOP,'BURCKHARDT' #C3V1.14 C</t>
  </si>
  <si>
    <t>PLATE,VALVE STOP,'BURCKHARDT' #C4N3F COM</t>
  </si>
  <si>
    <t>PLATE,VALVE STOP,'BURCKHARDT'#C4N3F COMP</t>
  </si>
  <si>
    <t>PLATE,VALVE STOP,'REAVELL' #SA 1-3/4 X 1</t>
  </si>
  <si>
    <t>PLATE,VALVE STOP,'WORTHINGTON SIMPSON' K</t>
  </si>
  <si>
    <t>PLATE,VALVE,'AEI'132KV JB431 OCB</t>
  </si>
  <si>
    <t>PLATE,VALVE,'BURCKHARDT' MODEL C4N3F COM</t>
  </si>
  <si>
    <t>PLATE,VALVE,MTT8 COMPRESSOR,CONCENTRIC</t>
  </si>
  <si>
    <t>PLATE,VALVE,MTT8 COMPRESSOR,DELIVERY</t>
  </si>
  <si>
    <t>PLATE,VALVE,MTT8 COMPRESSOR,L/SUCTION</t>
  </si>
  <si>
    <t>PLATE,VALVE,MTT8 COMPRESSOR,SUCTION</t>
  </si>
  <si>
    <t>PLATE,VALVE,SA 1-3/4 X 1-3/4 COMPRESSOR</t>
  </si>
  <si>
    <t>PLATE,VENT,'R-ROLLE'11KV KZMT OCB</t>
  </si>
  <si>
    <t>PLATE,VERMIN,'ASEA'66KV HLE72 5/1600 OCB</t>
  </si>
  <si>
    <t>PLATE,X-ARM END,BIRD CONTROL</t>
  </si>
  <si>
    <t>PLATE,X-ARM REPAIR,127X152MM WISHBONE</t>
  </si>
  <si>
    <t>PLIERS,CRIMP HEX TYPE JOINT PRESS 410MM</t>
  </si>
  <si>
    <t>PLIERS,CRIMP HEX TYPE JOINT PRESS 670MM</t>
  </si>
  <si>
    <t>PLUG &amp; SOCKET,FULLY SHROUDED,95 MM2 ABC</t>
  </si>
  <si>
    <t>PLUG &amp; SOCKET,SHROUDED,35-50MM2 ABC</t>
  </si>
  <si>
    <t>PLUG 1/2",37DEG FLARE</t>
  </si>
  <si>
    <t>PLUG 1/4",37DEG FLARE</t>
  </si>
  <si>
    <t>PLUG 3/4",37DEG FLARE</t>
  </si>
  <si>
    <t>PLUG 3/8",37 DEG FLARE</t>
  </si>
  <si>
    <t>PLUG 5/8",37DEG FLARE,10PNTX-S</t>
  </si>
  <si>
    <t>PLUG 5/8",37DEG FLARE,5PNTX-S</t>
  </si>
  <si>
    <t>PLUG ASSY,TRAILER AIR</t>
  </si>
  <si>
    <t>PLUG POINT,'ASEA'66KV HLC 72.5/1600 OCB</t>
  </si>
  <si>
    <t>PLUG, CABLE ENTRY , VR, CL-7</t>
  </si>
  <si>
    <t>PLUG,2 PIN POLARISED,GREY,15A,32V,PVC</t>
  </si>
  <si>
    <t>PLUG,3 PIN,250V,10A,EXTENSION CORD USE</t>
  </si>
  <si>
    <t>PLUG,BSPT 12HPM</t>
  </si>
  <si>
    <t>PLUG,'BTH' O-W407 66KV OCB,BUSHING DRAIN</t>
  </si>
  <si>
    <t>PLUG,'BTH' WN10 66KV OCB,BUSHING DRAIN</t>
  </si>
  <si>
    <t>PLUG,'C&amp;F'OE-5 33KV OCB BUSHING DRAIN</t>
  </si>
  <si>
    <t>PLUG,CONNECTING,DBREAK,11kV,400A,P/BOARD</t>
  </si>
  <si>
    <t>PLUG,CONTACT,ISOL,AEI 11KV 400A BRP4 OCB</t>
  </si>
  <si>
    <t>PLUG,CONTROL CIRCUIT,MC-EDISON VCR SWTCH</t>
  </si>
  <si>
    <t>PLUG,COVER PLATE,'ADELECT'#A OIL SWITCH</t>
  </si>
  <si>
    <t>PLUG,END,TUBE,ALUM BUSBAR,1MM THK,FOR 12</t>
  </si>
  <si>
    <t>PLUG,EXTEN,EARTH GEAR,'EE'11KV OLX OCB</t>
  </si>
  <si>
    <t>PLUG,FEMALE,7 PIN,TRAILER</t>
  </si>
  <si>
    <t>PLUG,INSULATING,DBREAK,11kV,400A,P/BOARD</t>
  </si>
  <si>
    <t>PLUG,INSULATOR,'AEI'11KV 400A BRP4 OCB</t>
  </si>
  <si>
    <t>PLUG,ISOLATING,'AEI'11KV 800A BVRP3 OCB</t>
  </si>
  <si>
    <t>PLUG,MALE,7 PIN,TRAILER</t>
  </si>
  <si>
    <t>PLUG,'MC-EDISON'#VCR OIL SWITCH</t>
  </si>
  <si>
    <t>PLUG,PIPE,DELLE 66KV HPG 9-14G OCB</t>
  </si>
  <si>
    <t>PLUG,PLASTIC, PIT P7,LID,BLACK</t>
  </si>
  <si>
    <t>PLUG,PUMP,'DELLE'66KV HPGE 9-14R OCB</t>
  </si>
  <si>
    <t>PLUG,SEALING, 2 HOLE, LV ABC</t>
  </si>
  <si>
    <t>PLUG,SEALING, 3 HOLE, LV ABC 25mm'</t>
  </si>
  <si>
    <t>PLUG,SEALING, 4 HOLE, LV ABC</t>
  </si>
  <si>
    <t>PLUG,SERVICE PIT COVER,NYLON,BLACK</t>
  </si>
  <si>
    <t>PLUG,SERVICE PIT LID,NYLON,28MM DIA.</t>
  </si>
  <si>
    <t>PLUG,'STATTER' M1 11KV VL SW/GEAR</t>
  </si>
  <si>
    <t>PLUG,SUMP,FC-FD-FE-FF-FS-GT</t>
  </si>
  <si>
    <t>PLUG,TIMING CURVE 3A ( 13 ) -McGE</t>
  </si>
  <si>
    <t>PLUG,TIMING CURVE 3A ( 15 ) -McGE</t>
  </si>
  <si>
    <t>PLUG,TIMING CURVE 3A ( 16 ) -McGE</t>
  </si>
  <si>
    <t>PLUG,TIMING CURVE 3A ( 17 ) -McGE</t>
  </si>
  <si>
    <t>PLUG,TIMING CURVE 3A ( 6 )-McGE</t>
  </si>
  <si>
    <t>PLUG,TIMING CURVE 3A ( 7 ) -McGE</t>
  </si>
  <si>
    <t>PLUG,TIMING CURVE 3A ( BG2 ) -McGE</t>
  </si>
  <si>
    <t>PLUG,TIMING CURVE 3A ( BGA ) -McGE</t>
  </si>
  <si>
    <t>PLUG,TIMING CURVE 3A ( BGB ) -McGE</t>
  </si>
  <si>
    <t>PLUG,TIMING CURVE 3A ( BGC ) -McGE</t>
  </si>
  <si>
    <t>PLUG,TIMING CURVE 3A ( BGD ) -McGE</t>
  </si>
  <si>
    <t>PLUG,TIMING CURVE 3A ( BGE ) -McGE</t>
  </si>
  <si>
    <t>PLUG,TIMING CURVE 3A ( BP-3 ) -McGE</t>
  </si>
  <si>
    <t>PLUG,TIMING CURVE 3A, ( 5 ) -McGE</t>
  </si>
  <si>
    <t>PLUG,TIMING CURVE 3A, ( BP-4 ) -McGE</t>
  </si>
  <si>
    <t>PLUG,TIMING CURVE 3A, ( BP-6 ) -McGE</t>
  </si>
  <si>
    <t>PLUG,TIMING CURVE 3A, ( F ) -McGE</t>
  </si>
  <si>
    <t>PLUG,TIMING CURVE 3A, ( G ) -McGE</t>
  </si>
  <si>
    <t>PLUG,TIMING CURVE 3A, ( H ) -McGE</t>
  </si>
  <si>
    <t>PLUG,TIMING CURVE 3A, ( I ) -McGE</t>
  </si>
  <si>
    <t>PLUG,TIMING CURVE 3A, ( J ) -McGE</t>
  </si>
  <si>
    <t>PLUG,TIMING CURVE 3A, ( K ) -McGE</t>
  </si>
  <si>
    <t>PLUG,TIMING CURVE 3A, ( P ) -McGE</t>
  </si>
  <si>
    <t>PLUG,TIMING CURVE 3A, ( V ) - McGE</t>
  </si>
  <si>
    <t>PLUG,TIMING CURVE 3A, ( W ) - McGE</t>
  </si>
  <si>
    <t>PLUG,TIMING,CURVE 3A, ( 1 ) -McGE</t>
  </si>
  <si>
    <t>PLUG,TIMING,'MC-ED'#KFME/WE/ME/WVE RECLO</t>
  </si>
  <si>
    <t>PLUG,TIMING,MCEDISON'#KFME&amp;WE/ME CURVE 2</t>
  </si>
  <si>
    <t>PLUG,TIMING,MC-EDISON#KFME&amp;WE/ME CURVE 3</t>
  </si>
  <si>
    <t>PLUG,TIMING,MC-EDISON#KFME&amp;WE/ME CURVE 4</t>
  </si>
  <si>
    <t>PLUG,TIMING,MC-EDISON#KFME&amp;WE/ME CURVE 8</t>
  </si>
  <si>
    <t>PLUG,TIMING,MC-EDISON#KFME&amp;WE/ME CURVE R</t>
  </si>
  <si>
    <t>PLUG,TIMING,'MC-EDISON'#KFME&amp;WE/ME RECLO</t>
  </si>
  <si>
    <t>PLUG,TIMING,RECLOSER,CURVE 2,'MC'GRAW ED</t>
  </si>
  <si>
    <t>PLUG,TIMING,RECLOSER,CURVE 4,'MC'GRAW ED</t>
  </si>
  <si>
    <t>PLUG,TRIP,TIMING CURVE,FORM 3A,(14)</t>
  </si>
  <si>
    <t>PLUG,TRIP,TIMING CURVE,FORM 3A,(18)</t>
  </si>
  <si>
    <t>PLUG,TRIP,TIMING CURVE,FORM 3A,(8)</t>
  </si>
  <si>
    <t>PLUG,TRIP,TIMING CURVE,FORM 3A,(A)</t>
  </si>
  <si>
    <t>PLUG,TRIP,TIMING CURVE,FORM 3A,(BG3)</t>
  </si>
  <si>
    <t>PLUG,TRIP,TIMING CURVE,FORM 3A,(D)</t>
  </si>
  <si>
    <t>PLUG,TRIP,TIMING CURVE,FORM 3A,(E)</t>
  </si>
  <si>
    <t>PLUG,TRIP,TIMING CURVE,FORM 3A,(M)</t>
  </si>
  <si>
    <t>PLUG,TRIP,TIMING CURVE,FORM 3A,(T)</t>
  </si>
  <si>
    <t>PLUG,TRIP,TIMING CURVE,FORM 3A,(Y)</t>
  </si>
  <si>
    <t>PLUG,TUBE FITTING,'BTH',66KV,0-W407OCB</t>
  </si>
  <si>
    <t>PLUG,TUBE,'REYROLLE',66KV,#OSM10 OCB</t>
  </si>
  <si>
    <t>PLUG,TUBE,THREADED,'GEC' 11KV RING MAIN</t>
  </si>
  <si>
    <t>PLUNGER,CLOSING,'MV'33KV HGIC/44 OCB</t>
  </si>
  <si>
    <t>PLUNGER,DASHPOT,'W-EMAIL'11KV J18 OCB</t>
  </si>
  <si>
    <t>PLUNGER,OIL PUMP,'AEI'132KV JB431 OCB</t>
  </si>
  <si>
    <t>POINT,ROD,EARTH,STANDARD CU CLAD,13MM</t>
  </si>
  <si>
    <t>POLE ASEA HLC 66KV CIRCUIT BREAKER</t>
  </si>
  <si>
    <t>POLE COMPLETE AREVA DT1-72.5 F1</t>
  </si>
  <si>
    <t>POLE COMPLETE CB AREVA GL312F1/ 4031</t>
  </si>
  <si>
    <t>POLE COMPLETE,SPRECHER 66KV</t>
  </si>
  <si>
    <t>POLE STRAP,GREEN FITTED WITH 51021, 3M</t>
  </si>
  <si>
    <t>POLE,10.0M BLACK NORMANDY COLUMN</t>
  </si>
  <si>
    <t>POLE,10M,GREEN,NORMANDY COLUMN</t>
  </si>
  <si>
    <t>POLE,7.5M GREEN NORMANDY COLUMN</t>
  </si>
  <si>
    <t>POLE,7.5M,BLACK NORMANDY COLUMN</t>
  </si>
  <si>
    <t>POLE,9.0M BLACK NORMANDY COLUMN</t>
  </si>
  <si>
    <t>POLE,9.0M GREEN NORMANDY COLUMN</t>
  </si>
  <si>
    <t>POLE,GALV STEEL,UTILITY SERVICE,8M</t>
  </si>
  <si>
    <t>POLE,P/L,6.5M BLACK,MODERN WITH O/R ARM</t>
  </si>
  <si>
    <t>POLE,P/L,IMPACT ABSORB,7.5M,BLACK</t>
  </si>
  <si>
    <t>POLE,P/L,IMPACT ABSORB,7.5M,GALV</t>
  </si>
  <si>
    <t>POLE,P/L,IMPACT ABSORB,7.5M,GREEN</t>
  </si>
  <si>
    <t>POLE,P/L,IMPACT ABSORB,9M,BLACK</t>
  </si>
  <si>
    <t>POLE,P/L,IMPACT ABSORB,9M,GALV</t>
  </si>
  <si>
    <t>POLE,P/L,IMPACT ABSORB,9M,GREEN</t>
  </si>
  <si>
    <t>POLE,P/LIGHTING,6.5M BLACK</t>
  </si>
  <si>
    <t>POLE,P/LIGHTING,6.5M GREEN</t>
  </si>
  <si>
    <t>POLE,P/LIGHTING,6.5M,GALV</t>
  </si>
  <si>
    <t>POLE,P/LIGHTING,7.5M BLACK</t>
  </si>
  <si>
    <t>POLE,P/LIGHTING,7.5M GALV</t>
  </si>
  <si>
    <t>POLE,P/LIGHTING,7.5M GREEN</t>
  </si>
  <si>
    <t>POLE,P/LIGHTING,9M,BLACK</t>
  </si>
  <si>
    <t>POLE,P/LIGHTING,9M,GALV</t>
  </si>
  <si>
    <t>POLE,P/LIGHTING,9M,GREEN</t>
  </si>
  <si>
    <t>POLE,P/LIGHTING,METAL,4.5M,BLACK</t>
  </si>
  <si>
    <t>POLE,P/LIGHTING,METAL,4.5M,GALV</t>
  </si>
  <si>
    <t>POLE,P/LIGHTING,METAL,4.5M,GREEN</t>
  </si>
  <si>
    <t>POLE,STOBIE,11 MTR-100-299,669 KG</t>
  </si>
  <si>
    <t>POLE,STOBIE,11 MTR-125-319,992 KG</t>
  </si>
  <si>
    <t>POLE,STOBIE,11 MTR-155-329,1312 KG</t>
  </si>
  <si>
    <t>POLE,STOBIE,12 MTR-100-299,731 KG</t>
  </si>
  <si>
    <t>POLE,STOBIE,12 MTR-125-319,1084 KG</t>
  </si>
  <si>
    <t>POLE,STOBIE,12 MTR-155-329,1432 KG</t>
  </si>
  <si>
    <t>POLE,STOBIE,12 MTR-155-355, REINF,1548KG</t>
  </si>
  <si>
    <t>POLE,STOBIE,12 MTR-162-434,2305 KG</t>
  </si>
  <si>
    <t>POLE,STOBIE,12 MTR-179-417,1949KG</t>
  </si>
  <si>
    <t>POLE,STOBIE,13 MTR-125-338,1213 KG</t>
  </si>
  <si>
    <t>POLE,STOBIE,13 MTR-155-348,1599 KG</t>
  </si>
  <si>
    <t>POLE,STOBIE,13 MTR-162-459,2560 KG</t>
  </si>
  <si>
    <t>POLE,STOBIE,13 MTR-179-396,2056 KG</t>
  </si>
  <si>
    <t>POLE,STOBIE,13 MTR-206-405,3364 KG</t>
  </si>
  <si>
    <t>POLE,STOBIE,15-179x22-432,2370KG</t>
  </si>
  <si>
    <t>POLE,STOBIE,15-203x46-610,4320KG</t>
  </si>
  <si>
    <t>POLE,STOBIE,15-206x52-406,3780KG</t>
  </si>
  <si>
    <t>POLE,STOBIE,15-207x30-432,3030KG</t>
  </si>
  <si>
    <t>POLE,STOBIE,15-210x60-610,4800KG</t>
  </si>
  <si>
    <t>POLE,STOBIE,15-260x89-559,6398KG</t>
  </si>
  <si>
    <t>POLE,STOBIE,15MTR,125,1524KG, WB1510</t>
  </si>
  <si>
    <t>POLE,STOBIE,15MTR,155,1996KG,WB1515</t>
  </si>
  <si>
    <t>POLE,STOBIE,15MTR,162,2870KG,WB1532</t>
  </si>
  <si>
    <t>POLE,STOBIE,15MTR,179,2406KG,WB1520</t>
  </si>
  <si>
    <t>POLE,STOBIE,15MTR,200,4855KG,WB1550</t>
  </si>
  <si>
    <t>POLE,STOBIE,15MTR,203,4506KG,WB1540</t>
  </si>
  <si>
    <t>POLE,STOBIE,15MTR,206,3960KG,WB1536</t>
  </si>
  <si>
    <t>POLE,STOBIE,15MTR,207,3180KG,WB1526</t>
  </si>
  <si>
    <t>POLE,STOBIE,15MTR,250,6035KG,WB1555</t>
  </si>
  <si>
    <t>POLE,STOBIE,15MTR,250,6543KG,WB1565</t>
  </si>
  <si>
    <t>POLE,STOBIE,16.5MTR,150,2091KG,WB1615</t>
  </si>
  <si>
    <t>POLE,STOBIE,16.5MTR,203,4540KG,WB1640</t>
  </si>
  <si>
    <t>POLE,STOBIE,16.5MTR,206,4981KG,WB1645</t>
  </si>
  <si>
    <t>POLE,STOBIE,16.5MTR,260,7270KG,WB1660</t>
  </si>
  <si>
    <t>POLE,STOBIE,16-155x18-415,2000KG</t>
  </si>
  <si>
    <t>POLE,STOBIE,18.206 X 52.584 (18M)</t>
  </si>
  <si>
    <t>POLE,STOBIE,18-155x18-470,2480KG</t>
  </si>
  <si>
    <t>POLE,STOBIE,18-203x46-508,4738KG</t>
  </si>
  <si>
    <t>POLE,STOBIE,18-206x52-584,5322KG</t>
  </si>
  <si>
    <t>POLE,STOBIE,18-207x30-483,3863KG</t>
  </si>
  <si>
    <t>POLE,STOBIE,18-254x73-584,7121KG</t>
  </si>
  <si>
    <t>POLE,STOBIE,18-256x37-508,5001KG</t>
  </si>
  <si>
    <t>POLE,STOBIE,18-260x89-559,7637KG</t>
  </si>
  <si>
    <t>POLE,STOBIE,18-260x89-660,8210KG</t>
  </si>
  <si>
    <t>POLE,STOBIE,18MTR,155,2428KG,WB1815</t>
  </si>
  <si>
    <t>POLE,STOBIE,18MTR,179,3019KG,WB1820</t>
  </si>
  <si>
    <t>POLE,STOBIE,18MTR,203,4808KG,WB1840</t>
  </si>
  <si>
    <t>POLE,STOBIE,18MTR,207,4024KG,WB1826</t>
  </si>
  <si>
    <t>POLE,STOBIE,18MTR,210,5638KG,WB1850</t>
  </si>
  <si>
    <t>POLE,STOBIE,18MTR,250,7247KG,WB1855</t>
  </si>
  <si>
    <t>POLE,STOBIE,18MTR,256,5130KG,WB1830</t>
  </si>
  <si>
    <t>POLE,STOBIE,18MTR,260,7960KG,WB1860</t>
  </si>
  <si>
    <t>POLE,STOBIE,18MTR,260,8315KG,WB1862</t>
  </si>
  <si>
    <t>POLE,STOBIE,19.5-256x37-500</t>
  </si>
  <si>
    <t>POLE,STOBIE,19.5-310x118-700CS,11501KG</t>
  </si>
  <si>
    <t>POLE,STOBIE,19.5MTR,179,3271KG,WB2020</t>
  </si>
  <si>
    <t>POLE,STOBIE,19.5MTR,200,5366KG,WB2040</t>
  </si>
  <si>
    <t>POLE,STOBIE,19.5MTR,206,5715KG,WB2045</t>
  </si>
  <si>
    <t>POLE,STOBIE,19.5MTR,207,4187KG,WB2025</t>
  </si>
  <si>
    <t>POLE,STOBIE,19.5MTR,260,8242KG,WB2060</t>
  </si>
  <si>
    <t>POLE,STOBIE,19.5MTR,260,8935KG,WB2062</t>
  </si>
  <si>
    <t>POLE,STOBIE,19.5MTR,320,12223KG,WB2075</t>
  </si>
  <si>
    <t>POLE,STOBIE,20.254 X 73.584 (19.5M)</t>
  </si>
  <si>
    <t>POLE,STOBIE,20.314 X 118.660 (19.5M)</t>
  </si>
  <si>
    <t>POLE,STOBIE,20-179x22-457,3188KG</t>
  </si>
  <si>
    <t>POLE,STOBIE,20-203x46-508,5126KG</t>
  </si>
  <si>
    <t>POLE,STOBIE,20-206x52-584,5762KG</t>
  </si>
  <si>
    <t>POLE,STOBIE,20-254x73-584,7720KG</t>
  </si>
  <si>
    <t>POLE,STOBIE,20-260x89-660,8881KG</t>
  </si>
  <si>
    <t>POLE,STOBIE,20-321x37-660,12342KG</t>
  </si>
  <si>
    <t>POLE,STOBIE,21.179 X 22.483 (21M)</t>
  </si>
  <si>
    <t>POLE,STOBIE,21.203 X 46.580 (21M)</t>
  </si>
  <si>
    <t>POLE,STOBIE,21.207 X 30.457 (21M)</t>
  </si>
  <si>
    <t>POLE,STOBIE,21.210 X 60.508 (21M)</t>
  </si>
  <si>
    <t>POLE,STOBIE,21.254 X 73.584 (21M)</t>
  </si>
  <si>
    <t>POLE,STOBIE,21.256 X 37.508 (21M)</t>
  </si>
  <si>
    <t>POLE,STOBIE,21.260 X 89.559 (21M)</t>
  </si>
  <si>
    <t>POLE,STOBIE,21.260 X 89.660 (21M)</t>
  </si>
  <si>
    <t>POLE,STOBIE,21-207x30-457,4374KG</t>
  </si>
  <si>
    <t>POLE,STOBIE,21-210x60-508,6167KG</t>
  </si>
  <si>
    <t>POLE,STOBIE,21-254x73-584,8296KG</t>
  </si>
  <si>
    <t>POLE,STOBIE,21-256x37-508,5834KG</t>
  </si>
  <si>
    <t>POLE,STOBIE,21-260x89-559,8897KG</t>
  </si>
  <si>
    <t>POLE,STOBIE,21-260x89-660,9557KG</t>
  </si>
  <si>
    <t>POLE,STOBIE,21MTR,179,3427KG,WB2120</t>
  </si>
  <si>
    <t>POLE,STOBIE,21MTR,203,5613KG,WB2140</t>
  </si>
  <si>
    <t>POLE,STOBIE,21MTR,207,4521KG,WB2125</t>
  </si>
  <si>
    <t>POLE,STOBIE,21MTR,210,6170KG,WB2150</t>
  </si>
  <si>
    <t>POLE,STOBIE,21MTR,260,8870KG,WB2160</t>
  </si>
  <si>
    <t>POLE,STOBIE,21MTR,315,12435KG,WB2170</t>
  </si>
  <si>
    <t>POLE,STOBIE,22.5MTR,162,4188KG,WB2326</t>
  </si>
  <si>
    <t>POLE,STOBIE,22.5MTR,203,6200KG,WB2340</t>
  </si>
  <si>
    <t>POLE,STOBIE,22.5MTR,207,4699KG,WB2325</t>
  </si>
  <si>
    <t>POLE,STOBIE,22.5MTR,210,6555KG,WB2350</t>
  </si>
  <si>
    <t>POLE,STOBIE,22.5MTR,250,6268KG,WB2330</t>
  </si>
  <si>
    <t>POLE,STOBIE,22.5MTR,254,9140KG,WB2355</t>
  </si>
  <si>
    <t>POLE,STOBIE,22.5MTR,256,6424KG</t>
  </si>
  <si>
    <t>POLE,STOBIE,22.5MTR,260,9535KG,WB2360</t>
  </si>
  <si>
    <t>POLE,STOBIE,22.5MTR,307,7487KG,WB2371</t>
  </si>
  <si>
    <t>POLE,STOBIE,22.5MTR,315,13388KG,WB2370</t>
  </si>
  <si>
    <t>POLE,STOBIE,22.5MTR,320,14914KG,WB2375</t>
  </si>
  <si>
    <t>POLE,STOBIE,22.5MTR,327,16040KG,WB2376</t>
  </si>
  <si>
    <t>POLE,STOBIE,23.211 X 36.457 (22.5M)</t>
  </si>
  <si>
    <t>POLE,STOBIE,23-211x36-457,4450KG</t>
  </si>
  <si>
    <t>POLE,STOBIE,23-254x73-584,8885KG</t>
  </si>
  <si>
    <t>POLE,STOBIE,23-256x37-508,5645KG</t>
  </si>
  <si>
    <t>POLE,STOBIE,23-256x37-525,6250KG</t>
  </si>
  <si>
    <t>POLE,STOBIE,23-260x89-559,9526KG</t>
  </si>
  <si>
    <t>POLE,STOBIE,23-321x137-660,14220KG</t>
  </si>
  <si>
    <t>POLE,STOBIE,24-256x37-508,6669KG</t>
  </si>
  <si>
    <t>POLE,STOBIE,24MTR,203,6615KG,WB2440</t>
  </si>
  <si>
    <t>POLE,STOBIE,24MTR,254C,WA9915</t>
  </si>
  <si>
    <t>POLE,STOBIE,24MTR,254C,WA9917</t>
  </si>
  <si>
    <t>POLE,STOBIE,24MTR,256,6715KG,WB2430</t>
  </si>
  <si>
    <t>POLE,STOBIE,25.5MTR,256,7128KG,WB2630</t>
  </si>
  <si>
    <t>POLE,STOBIE,26.207 X 30.457 (25M)</t>
  </si>
  <si>
    <t>POLE,STOBIE,26-207x30-457,5313KG</t>
  </si>
  <si>
    <t>POLE,STOBIE,26MTR,203,6350KG,WB2641</t>
  </si>
  <si>
    <t>POLE,STOBIE,30.250x73/37.600,10600KG</t>
  </si>
  <si>
    <t>POLE,STOBIE,36.310x137.700,23918KG</t>
  </si>
  <si>
    <t>POLE,STOBIE,7.5 MTR,1888 KG</t>
  </si>
  <si>
    <t>POLE,STOBIE,717.250X89.575,7270KG</t>
  </si>
  <si>
    <t>POLE,STOBIE,718-150X18/14-450,2493KG</t>
  </si>
  <si>
    <t>POLE,STOBIE,718-180X22-465,3117KG</t>
  </si>
  <si>
    <t>POLE,STOBIE,718-250X73.590,7508KG</t>
  </si>
  <si>
    <t>POLE,STOBIE,718-250X89/73-700,8478KG</t>
  </si>
  <si>
    <t>POLE,STOBIE,718-310X118/97-700,10.73T</t>
  </si>
  <si>
    <t>POLE,STOBIE,718-310X137/118.700,11538KG</t>
  </si>
  <si>
    <t>POLE,STOBIE,722.5-200X30/22-475,4833KG</t>
  </si>
  <si>
    <t>POLE,STOBIE,722.5-250X37/31-525,7346KG</t>
  </si>
  <si>
    <t>POLE,STOBIE,722.5-310X118/97-700,13646KG</t>
  </si>
  <si>
    <t>POLE,STOBIE,722.5-310X137/97-700,14284KG</t>
  </si>
  <si>
    <t>POLE,STOBIE,722.5-310x158/118-700,15574</t>
  </si>
  <si>
    <t>POLE,STOBIE,724.350X197/310X118.700</t>
  </si>
  <si>
    <t>POLE,STOBIE,724.350X258/310X158.800</t>
  </si>
  <si>
    <t>POLE,STOBIE,724-200X30/22-475,5168KG</t>
  </si>
  <si>
    <t>POLE,STOBIE,724-200X30-525</t>
  </si>
  <si>
    <t>POLE,STOBIE,724-250X37/31-525,6901KG</t>
  </si>
  <si>
    <t>POLE,STOBIE,724-310X118/97-700</t>
  </si>
  <si>
    <t>POLE,STOBIE,724-310X118/97-700,14522KG</t>
  </si>
  <si>
    <t>POLE,STOBIE,725.5-200X30/22-475,5475KG</t>
  </si>
  <si>
    <t>POLE,STOBIE,725.5-250X37/31-525</t>
  </si>
  <si>
    <t>POLE,STOBIE,725.5-250X37/31-525,7346KG</t>
  </si>
  <si>
    <t>POLE,STOBIE,726.200X60-500</t>
  </si>
  <si>
    <t>POLE,STOBIE,726.250X89-590,11900KG</t>
  </si>
  <si>
    <t>POLE,STOBIE,726.310X118.800,17500KG</t>
  </si>
  <si>
    <t>POLE,STOBIE,9 MTR-100-288,535 KG</t>
  </si>
  <si>
    <t>POLE,STOBIE,9 MTR-125-308,797 KG</t>
  </si>
  <si>
    <t>POLE,STOBIE,9 MTR-155-318,1053 KG</t>
  </si>
  <si>
    <t>POLE,STOBIE,R21-314x118-660,12814KG</t>
  </si>
  <si>
    <t>POLE,STOBIE,R21MTR,310,12913KG,WB2172</t>
  </si>
  <si>
    <t>POLE,STOBIE,R23.305X42.720D(WA9515)</t>
  </si>
  <si>
    <t>POLE,STOBIE,R23-314x118-660,13679KG</t>
  </si>
  <si>
    <t>POLE,STOBIE,T724.200X46.535,6807KG</t>
  </si>
  <si>
    <t>POLE,STOBIE,T724.200X60/46.535,7301KG</t>
  </si>
  <si>
    <t>POLE,STOBIE,T724.250x89/73-700,11100KG</t>
  </si>
  <si>
    <t>POLE,STOBIE,T724.250x89/73-700,B/PLATE</t>
  </si>
  <si>
    <t>POLE,STOBIE,T724-310X137/97-700</t>
  </si>
  <si>
    <t>POLE,STOBIE,T724-310X137/97-700,14763KG</t>
  </si>
  <si>
    <t>POLE,STOBIE,T724-310X137/97-700,B/PLATE</t>
  </si>
  <si>
    <t>POLE,STOBIE,T724-310X158/118-700,16122KG</t>
  </si>
  <si>
    <t>POLYETHYLENE SHEET, 0.2MM 50M L X 3M W</t>
  </si>
  <si>
    <t>POST,EARTH CLAMP,LV COMP,PADMTG T/F</t>
  </si>
  <si>
    <t>POST,FENCE,METAL,1650 MM(STAR DROPPER)</t>
  </si>
  <si>
    <t>POT,CROSS JET,'AEI'132KV LGICS/44 OCB</t>
  </si>
  <si>
    <t>POT,CROSS JET,'AEI'33KV HPGICS/44 OCB</t>
  </si>
  <si>
    <t>POT,CROSS JET,'C&amp;F'33KV 800A OE-5 OCB</t>
  </si>
  <si>
    <t>POT,CROSS JET,J&amp;P11KV 600AMP OCB</t>
  </si>
  <si>
    <t>POT,EXPLOSION,'BTH'66KV 0-W407 OCB</t>
  </si>
  <si>
    <t>POT,EXPLOSION,'BTH'66KV WN10 OCB</t>
  </si>
  <si>
    <t>POT,EXPLOSION,'DELLE'66KV 1200A OCB</t>
  </si>
  <si>
    <t>POT,EXPLOSION,'DELLE'66KV HPGE 9-14R OCB</t>
  </si>
  <si>
    <t>POT,EXPLOSION,'FP'33KV 600A UAP OCB</t>
  </si>
  <si>
    <t>POTHEAD BUSH CASTING,'C/P'33KV T/F CABLE</t>
  </si>
  <si>
    <t>POUCH,LEATHER FOR FOLDING KNIFE</t>
  </si>
  <si>
    <t>POUCH,LINEWORKER TOOLS,4 POCKET</t>
  </si>
  <si>
    <t>POWER BOARD,PORTABLE,10A,240V,4 OUTLET</t>
  </si>
  <si>
    <t>POWER BOARD,PORTABLE,10A,250V,2 OUTLET</t>
  </si>
  <si>
    <t>POWER POINT,250VAC,10A,SINGLE,ROCKER</t>
  </si>
  <si>
    <t>POWER POINT,250VAC,10A,TWIN,ROCKER</t>
  </si>
  <si>
    <t>POWER SUPPLE,SOLAR,FUSESAVER RCU</t>
  </si>
  <si>
    <t>POWER SYSTEM 48 VDC OPTION 4</t>
  </si>
  <si>
    <t>POWER SYSTEM 48VDC OPTION 1</t>
  </si>
  <si>
    <t>POWER SYSTEM 48VDC OPTION 2</t>
  </si>
  <si>
    <t>POWER SYSTEM 48VDC OPTION 3</t>
  </si>
  <si>
    <t>POWER SYSTEM 48VDC OPTION 5</t>
  </si>
  <si>
    <t>POWER SYSTEM 48VDC OPTION 6</t>
  </si>
  <si>
    <t>POWER SYSTEM 48VDC OPTION 7</t>
  </si>
  <si>
    <t>PREFORMED DEADEND GRIP to suit 19mmOD</t>
  </si>
  <si>
    <t>PRESSURE GAGUE,ABB,GIS</t>
  </si>
  <si>
    <t>PRESSURE GAUGE,CIRCUIT BREAKER</t>
  </si>
  <si>
    <t>PRESSURE SPRING ( T2 )</t>
  </si>
  <si>
    <t>PRESSURE SPRING ( T3 )</t>
  </si>
  <si>
    <t>PROD,EXTENSION,FOR PHASE TESTER KL9219</t>
  </si>
  <si>
    <t>PROTECTANT,ARMOUR,CRC, 500ML SPRAY</t>
  </si>
  <si>
    <t>PROTECTOR,CABLE,3/2.75 METRIC,ALUMINIUM</t>
  </si>
  <si>
    <t>PT,C8,CHANNELL,(P8 EQUIVALENT)</t>
  </si>
  <si>
    <t>PULLER,LUG-ALL WEB STRAP 680/1360KG WLL</t>
  </si>
  <si>
    <t>PULLER,RATCHET,LEVER,WEBSTRAP,1T WLL</t>
  </si>
  <si>
    <t>PULLEY,TANK LIFT,'EE'66KV OWG6 OCB</t>
  </si>
  <si>
    <t>PUMP AJM OIL/WATER SEPARATOR</t>
  </si>
  <si>
    <t>PUMP OIL,'TYREE'66/11KV 21MVA T/FORMER</t>
  </si>
  <si>
    <t>PUMP, OIL, ASEA 21MVA TRANSFORMER</t>
  </si>
  <si>
    <t>PUMP,25MVA WILSON T/F TYPE QK37-150 B</t>
  </si>
  <si>
    <t>PUMP,HAND PRIMER,FC-FD-FE-FF-FT-GD-GH-GT</t>
  </si>
  <si>
    <t>PUMP,HAND PRIMER,RG1</t>
  </si>
  <si>
    <t>PUMP,LIFT PRIMER</t>
  </si>
  <si>
    <t>PUMP,OIL 16/21MVA 66KV WILSON T/F</t>
  </si>
  <si>
    <t>PUMP,OIL,'REYROLLE'66KV OSM10 OCB</t>
  </si>
  <si>
    <t>PUMP,RADIATOR,GEC 21MVA,66/11KV T/F</t>
  </si>
  <si>
    <t>PUMP/MOTOR A.J. OIL SEPERATOR</t>
  </si>
  <si>
    <t>PUMP+MOTOR UNIT,'WILSON'MVA,66/11 KV T/F</t>
  </si>
  <si>
    <t>Push button, plastic 22mm, black button</t>
  </si>
  <si>
    <t>PUSH BUTTON,CLOSE,GIS,ABB</t>
  </si>
  <si>
    <t>PUSH BUTTON,TRIP,GIS,ABB</t>
  </si>
  <si>
    <t>PUTTY HITACHI GIS</t>
  </si>
  <si>
    <t>R2AT,PARKER WEAR RES NON SKIVE 1/2 HOSE</t>
  </si>
  <si>
    <t>R2AT,PARKER WEAR RES NON SKIVE 1/4 HOSE</t>
  </si>
  <si>
    <t>R2AT,PARKER WEAR RES NON SKIVE 3/8 HOSE</t>
  </si>
  <si>
    <t>RADIATOR BANK WITH FANS WILSON 25MVA</t>
  </si>
  <si>
    <t>RADIATOR BANK, GEC, 21MVA, 66/11KV OLTC</t>
  </si>
  <si>
    <t>RADIATOR SEAL,GEC,21MVA,66/11KV OLTC</t>
  </si>
  <si>
    <t>RADIATOR,24 MVA WILSON T/F 66/11 KV</t>
  </si>
  <si>
    <t>RAG ON A ROLL,(R.O.A.R.)BLUE 245MM X 70M</t>
  </si>
  <si>
    <t>RAGS,WIPING/CLEANING,10KG,10 BAG PACK</t>
  </si>
  <si>
    <t>RAIL,HORIZ,'ISEP'19"MODULAR SUB-RACK</t>
  </si>
  <si>
    <t>RATCHET SPANNER 13 17 AF LONG HANDLE</t>
  </si>
  <si>
    <t>RATCHET SPANNER 13 17 AF SHORT HANDLE</t>
  </si>
  <si>
    <t>REACTOR DISCHARGE,11KV DUCON DRT 31/1</t>
  </si>
  <si>
    <t>REBUILD KIT, FOOT BRAKE VALVE</t>
  </si>
  <si>
    <t>RECLOSER 11KV 400A TRIP 3PH KFME52</t>
  </si>
  <si>
    <t>RECLOSER 11KV 630A TRIP 3PH KNOVA27A34</t>
  </si>
  <si>
    <t>RECLOSER 33KV 560A TRIP 3PH V WVE38X</t>
  </si>
  <si>
    <t>RECLOSER ASSY 11KV MIDLNE POLE NOJA RC10</t>
  </si>
  <si>
    <t>RECLOSER ASSY,11KV DISTN,ADV CTRL</t>
  </si>
  <si>
    <t>RECLOSER ASSY,11KV,MIDLNE,POLE,N15,ADVC2</t>
  </si>
  <si>
    <t>RECLOSER ASSY,11KV,MOD S/STN,N15,ADVC2</t>
  </si>
  <si>
    <t>RECLOSER ASSY,11KV,MODULAR SUBSTN,N15</t>
  </si>
  <si>
    <t>RECLOSER ASSY,11KV,SUB,FRAME,N15,ADVC2</t>
  </si>
  <si>
    <t>RECLOSER ASSY,11KV,SUB,POLEMTD,N15,ADVC2</t>
  </si>
  <si>
    <t>RECLOSER ASSY,19KV,MID-LINE,SWER,W27</t>
  </si>
  <si>
    <t>RECLOSER ASSY,33KV,MOD S/STN,N38,ADVC2</t>
  </si>
  <si>
    <t>RECLOSER ASSY,33KV,MODULAR SUBSTN,N38</t>
  </si>
  <si>
    <t>RECLOSER ASSY,33KV,POLEMNTD,N38,ADVC2</t>
  </si>
  <si>
    <t>RECLOSER ASSY,33KV,SUB,FRAME,N38,ADVC2</t>
  </si>
  <si>
    <t>RECLOSER N36-170</t>
  </si>
  <si>
    <t>RECLOSER N38-170</t>
  </si>
  <si>
    <t>RECLOSER TANK (N38-ACR-SF6-38), NULEC</t>
  </si>
  <si>
    <t>RECLOSER TANK (W27-ACR-SOLID-24-6),NULEC</t>
  </si>
  <si>
    <t>RECLOSER TANK(OSM-15-16-630-110),NOJA</t>
  </si>
  <si>
    <t>RECLOSER,100A TRIP,'MC.GRAW EDISON'#RV,3</t>
  </si>
  <si>
    <t>RECLOSER,100A TRIP,'MCGRAW EDISON',#KF</t>
  </si>
  <si>
    <t>RECLOSER,100A TRIP,'REYROLLE'#OYT</t>
  </si>
  <si>
    <t>RECLOSER,10A COIL TYPE,19KV,KE10B22</t>
  </si>
  <si>
    <t>RECLOSER,10A TRIP,'MCGRAW EDISON',#KF</t>
  </si>
  <si>
    <t>RECLOSER,10A TRIP,'REYROLLE'#OYT</t>
  </si>
  <si>
    <t>RECLOSER,11KV,TANK,WE,560A,COOPER</t>
  </si>
  <si>
    <t>RECLOSER,150A TRIP,'REYROLLE'#OYT</t>
  </si>
  <si>
    <t>RECLOSER,15A COIL,TYPE E,19KV,KE15B22</t>
  </si>
  <si>
    <t>RECLOSER,200A TRIP,'REYROLLE'#OYT</t>
  </si>
  <si>
    <t>RECLOSER,30A TRIP,'REYROLLE'#OYT</t>
  </si>
  <si>
    <t>RECLOSER,33KV,TANK,VWVE38X,560A,COOPER</t>
  </si>
  <si>
    <t>RECLOSER,33KV,TANK,WVE,560A,COOPER</t>
  </si>
  <si>
    <t>RECLOSER,400A TRIP,'MC.GRAW EDISON'#RV</t>
  </si>
  <si>
    <t>RECLOSER,50A TRIP,'REYROLLE'#OYT</t>
  </si>
  <si>
    <t>RECLOSER,560A,'MCGRAW EDISON'#KWE9</t>
  </si>
  <si>
    <t>RECLOSER,560A,'MCGRAW EDISON'#WVE</t>
  </si>
  <si>
    <t>RECLOSER,5A COIL, "E" TYPE,19KV</t>
  </si>
  <si>
    <t>RECLOSER,75A TRIP,'REYROLLE'#OYT</t>
  </si>
  <si>
    <t>RECLOSER,'MCGRAW EDISON'#KFE,11KV,3 PH</t>
  </si>
  <si>
    <t>RECLOSER,NULEC,11kV</t>
  </si>
  <si>
    <t>RECTIFIER 48VDC 1800W,3AU,APR48-3G</t>
  </si>
  <si>
    <t>RECTIFIER 48VDC BLANK PANEL</t>
  </si>
  <si>
    <t>REDUCER,CONDUIT,SCREWED,25X20MM,PVC,GREY</t>
  </si>
  <si>
    <t>REDUCER,CONDUIT,SCREWED,32X25MM,PVC,GREY</t>
  </si>
  <si>
    <t>REDUCER,CONDUIT,SCREWED,40X32MM,PVC,GREY</t>
  </si>
  <si>
    <t>REDUCER,PIPE,'DELLE'66KV HPGR 9-14R OCB</t>
  </si>
  <si>
    <t>REDUCER,SPEED,'MC-EDISON'11KV VCR SWITCH</t>
  </si>
  <si>
    <t>REFLECTIVE CHARACTER "R" FOR IDENTIFICAT</t>
  </si>
  <si>
    <t>REFLECTIVE CHARACTER "S" FOR IDENTIFICAT</t>
  </si>
  <si>
    <t>REFLECTIVE CHARACTER "V" FOR IDENTIFICAT</t>
  </si>
  <si>
    <t>REFLECTOR,AMBER,32 X 70MM</t>
  </si>
  <si>
    <t>REFLECTOR,RECTANGULAR,32X70MM,CLEAR</t>
  </si>
  <si>
    <t>REFLECTOR,RECTANGULAR,32X70MM,RED</t>
  </si>
  <si>
    <t>REFLECTOR,ROUND,AMBER,60MM,HELLA 1 PCE</t>
  </si>
  <si>
    <t>REFLECTOR,ROUND,RED,83MM</t>
  </si>
  <si>
    <t>REFLECTOR-GLARE SHIELD,940/1000W F/LIGHT</t>
  </si>
  <si>
    <t>REGULATOR VOLTAGE,LV, 1PH,125A,30kVA</t>
  </si>
  <si>
    <t>REGULATOR,VOLTAGE,11 KV,1000 KVA.3PH</t>
  </si>
  <si>
    <t>REGULATOR,VOLTAGE,11 KV,2000 KVA,3PH</t>
  </si>
  <si>
    <t>REGULATOR,VOLTAGE,11 KV,2500KVA,3PH</t>
  </si>
  <si>
    <t>REGULATOR,VOLTAGE,11 KV,500 KVA,3PH</t>
  </si>
  <si>
    <t>REGULATOR,VOLTAGE,11 KV,5000 KVA</t>
  </si>
  <si>
    <t>REGULATOR,VOLTAGE,11KV,1 PH,100A,110KVA,</t>
  </si>
  <si>
    <t>REGULATOR,VOLTAGE,11KV,1 PH,150A,165KVA,</t>
  </si>
  <si>
    <t>REGULATOR,VOLTAGE,11KV,1 PH,200A, 220KVA</t>
  </si>
  <si>
    <t>REGULATOR,VOLTAGE,11KV,1 PH,300A/330KVA</t>
  </si>
  <si>
    <t>REGULATOR,VOLTAGE,11KV,1PH,50A,55KVA</t>
  </si>
  <si>
    <t>REGULATOR,VOLTAGE,19KV,1PH,50A,150KVA</t>
  </si>
  <si>
    <t>REGULATOR,VOLTAGE,33KV,10MVA</t>
  </si>
  <si>
    <t>REGULATOR,VOLTAGE,33KV,10MVA,AWAITING RE</t>
  </si>
  <si>
    <t>REGULATOR,VOLTAGE,33KV,1550KVA</t>
  </si>
  <si>
    <t>REGULATOR,VOLTAGE,33KV,1PH,100A,330KVA</t>
  </si>
  <si>
    <t>REGULATOR,VOLTAGE,33KV,1PH,200A,660KVA</t>
  </si>
  <si>
    <t>REGULATOR,VOLTAGE,7.6KV,2000 KVA,3PH</t>
  </si>
  <si>
    <t>REGULATOR,VOLTAGE,LV,1PH,80A,20KVA</t>
  </si>
  <si>
    <t>REGULATOR,WINDOW,L/H</t>
  </si>
  <si>
    <t>REINFORCEMENT BAR,N12,(BOTTOM EDGE ONLY)</t>
  </si>
  <si>
    <t>REINFORCEMENT CAGE DEEP CORE CLASS B 7M</t>
  </si>
  <si>
    <t>REINFORCEMENT CAGE DEEP CORE CLASS B 8M</t>
  </si>
  <si>
    <t>REINFORCEMENT CAGE,1900MM ROD,CYL,'B'</t>
  </si>
  <si>
    <t>REINFORCEMENT CAGE,2035MM ROD,CYL,'A'</t>
  </si>
  <si>
    <t>REINFORCEMENT CAGE,2140MM ROD,CYL,'B'</t>
  </si>
  <si>
    <t>REINFORCEMENT CAGE,2200MM ROD,CYL,'A'</t>
  </si>
  <si>
    <t>REINFORCEMENT CAGE,2335MM ROD,CYL,'A'</t>
  </si>
  <si>
    <t>REINFORCEMENT CAGE,2380MM ROD,CYL,'A'</t>
  </si>
  <si>
    <t>REINFORCEMENT CAGE,2420MM ROD,CYL,'A'</t>
  </si>
  <si>
    <t>REINFORCEMENT CAGE,2650MM ROD,CYL,'C'</t>
  </si>
  <si>
    <t>REINFORCEMENT CAGE,2670MM ROD,CYL,'A'</t>
  </si>
  <si>
    <t>REINFORCEMENT CAGE,2760MM ROD,CYL,'B'</t>
  </si>
  <si>
    <t>REINFORCEMENT CAGE,2790MM ROD,CYL,'A'</t>
  </si>
  <si>
    <t>REINFORCEMENT CAGE,3240MM ROD,CYL,'B'</t>
  </si>
  <si>
    <t>REINFORCEMENT CAGE,3400MM ROD,CYL,'C'</t>
  </si>
  <si>
    <t>REINFORCEMENT CAGE,3760MM ROD,CYL,'B'</t>
  </si>
  <si>
    <t>REINFORCEMENT CAGE,4150MM ROD,CYL,'A'</t>
  </si>
  <si>
    <t>REINFORCEMENT CAGE,4400MM ROD,CYL,'B'</t>
  </si>
  <si>
    <t>REINFORCEMENT CAGE,FOOTING,2750MM ROD,CY</t>
  </si>
  <si>
    <t>REINFORCEMENT CAGE,FOOTING,POLE,2050MM R</t>
  </si>
  <si>
    <t>REINFORCEMENT CAGE,FOOTING,POLE,2200MM R</t>
  </si>
  <si>
    <t>REINFORCEMENT CAGE,FOOTING,POLE,2500MM R</t>
  </si>
  <si>
    <t>REINFORCEMENT CAGE,FOOTING,POLE,2540MM R</t>
  </si>
  <si>
    <t>REINFORCEMENT CAGE,FOOTING,POLE,2700MM R</t>
  </si>
  <si>
    <t>REINFORCEMENT CAGE,FOOTING,POLE,2780MM R</t>
  </si>
  <si>
    <t>REINFORCEMENT CAGE,FOOTING,POLE,2790MM R</t>
  </si>
  <si>
    <t>REINFORCEMENT CAGE,FOOTING,POLE,2930MM R</t>
  </si>
  <si>
    <t>REINFORCEMENT CAGE,FOOTING,POLE,2950MM R</t>
  </si>
  <si>
    <t>REINFORCEMENT CAGE,FOOTING,POLE,2960MM R</t>
  </si>
  <si>
    <t>REINFORCEMENT CAGE,FOOTING,POLE,2990MM R</t>
  </si>
  <si>
    <t>REINFORCEMENT CAGE,FOOTING,POLE,3000MM R</t>
  </si>
  <si>
    <t>REINFORCEMENT CAGE,FOOTING,POLE,3080MM R</t>
  </si>
  <si>
    <t>REINFORCEMENT CAGE,FOOTING,POLE,3150MM R</t>
  </si>
  <si>
    <t>REINFORCEMENT CAGE,FOOTING,POLE,3210MM R</t>
  </si>
  <si>
    <t>REINFORCEMENT CAGE,FOOTING,POLE,3250MM</t>
  </si>
  <si>
    <t>REINFORCEMENT CAGE,FOOTING,POLE,3250MM R</t>
  </si>
  <si>
    <t>REINFORCEMENT CAGE,FOOTING,POLE,3350MM R</t>
  </si>
  <si>
    <t>REINFORCEMENT CAGE,FOOTING,POLE,3430MM R</t>
  </si>
  <si>
    <t>REINFORCEMENT CAGE,FOOTING,POLE,3540MM R</t>
  </si>
  <si>
    <t>REINFORCEMENT CAGE,FOOTING,POLE,3550MM R</t>
  </si>
  <si>
    <t>REINFORCEMENT CAGE,FOOTING,POLE,3600MM R</t>
  </si>
  <si>
    <t>REINFORCEMENT CAGE,FOOTING,POLE,3610MM R</t>
  </si>
  <si>
    <t>REINFORCEMENT CAGE,FOOTING,POLE,3650MM R</t>
  </si>
  <si>
    <t>REINFORCEMENT CAGE,FOOTING,POLE,3750MM R</t>
  </si>
  <si>
    <t>REINFORCEMENT CAGE,FOOTING,POLE,3780MM R</t>
  </si>
  <si>
    <t>REINFORCEMENT CAGE,FOOTING,POLE,3900MM R</t>
  </si>
  <si>
    <t>REINFORCEMENT CAGE,FOOTING,POLE,3920MM R</t>
  </si>
  <si>
    <t>REINFORCEMENT CAGE,FOOTING,POLE,3950MM R</t>
  </si>
  <si>
    <t>REINFORCEMENT CAGE,FOOTING,POLE,4110MM R</t>
  </si>
  <si>
    <t>REINFORCEMENT CAGE,FOOTING,POLE,4370MM R</t>
  </si>
  <si>
    <t>REINFORCEMENT CAGE,FOOTING,POLE,4450MM R</t>
  </si>
  <si>
    <t>REINFORCEMENT CAGE,FOOTING,POLE,4500MM</t>
  </si>
  <si>
    <t>REINFORCEMENT CAGE,FOOTING,POLE,DEEP</t>
  </si>
  <si>
    <t>REINFORCEMENT CAGE,FOOTING,POLE,DEEP,220</t>
  </si>
  <si>
    <t>REINFORCEMENT CAGE,FOOTING,POLE,DEEP,230</t>
  </si>
  <si>
    <t>REINFORCEMENT CAGE,FOOTING,POLE,DEEP,234</t>
  </si>
  <si>
    <t>REINFORCEMENT CAGE,FOOTING,POLE,DEEP,235</t>
  </si>
  <si>
    <t>REINFORCEMENT CAGE,FOOTING,POLE,DEEP,240</t>
  </si>
  <si>
    <t>REINFORCEMENT CAGE,FOOTING,POLE,DEEP,245</t>
  </si>
  <si>
    <t>REINFORCEMENT CAGE,FOOTING,POLE,DEEP,250</t>
  </si>
  <si>
    <t>REINFORCEMENT CAGE,FOOTING,POLE,DEEP,265</t>
  </si>
  <si>
    <t>REINFORCEMENT CAGE,FOOTING,POLE,DEEP,270</t>
  </si>
  <si>
    <t>REINFORCEMENT CAGE,FOOTING,POLE,DEEP,280</t>
  </si>
  <si>
    <t>REINFORCEMENT CAGE,FOOTING,POLE,DEEP,290</t>
  </si>
  <si>
    <t>REINFORCEMENT CAGE,FOOTING,POLE,DEEP,300</t>
  </si>
  <si>
    <t>REINFORCEMENT CAGE,FOOTING,POLE,DEEP,310</t>
  </si>
  <si>
    <t>REINFORCEMENT CAGE,FOOTING,POLE,DEEP,320</t>
  </si>
  <si>
    <t>REINFORCEMENT CAGE,FOOTING,POLE,DEEP,330</t>
  </si>
  <si>
    <t>REINFORCEMENT CAGE,FOOTING,POLE,DEEP,340</t>
  </si>
  <si>
    <t>REINFORCEMENT CAGE,FOOTING,POLE,DEEP,350</t>
  </si>
  <si>
    <t>REINFORCEMENT CAGE,FOOTING,POLE,DEEP,360</t>
  </si>
  <si>
    <t>REINFORCEMENT CAGE,FOOTING,POLE,DEEP,365</t>
  </si>
  <si>
    <t>REINFORCEMENT CAGE,FOOTING,POLE,DEEP,375</t>
  </si>
  <si>
    <t>REINFORCEMENT CAGE,FOOTING,POLE,DEEP,390</t>
  </si>
  <si>
    <t>REINFORCEMENT CAGE,FOOTING,POLE,DEEP,415</t>
  </si>
  <si>
    <t>REINFORCEMENT CAGE,FOOTING,POLE,DEEP,440</t>
  </si>
  <si>
    <t>REINFORCEMENT CAGE,FOOTING,POLE,DEEP,450</t>
  </si>
  <si>
    <t>REINFORCEMENT CAGE,FOOTING,POLE,DEEP,465</t>
  </si>
  <si>
    <t>REINFORCEMENT CAGE,FOOTING,POLE,DEEP,490</t>
  </si>
  <si>
    <t>REINFORCEMENT CAGE,FOOTING,POLE,DEEP,540</t>
  </si>
  <si>
    <t>REINFORCEMENT CAGE,FOOTING,SINGLE LEG,10</t>
  </si>
  <si>
    <t>REINFORCEMENT CAGE,FOOTING,SINGLE LEG,11</t>
  </si>
  <si>
    <t>REINFORCEMENT CAGE,FOOTING,SINGLE LEG,14</t>
  </si>
  <si>
    <t>REINFORCEMENT SET,FOOTING,POLE,COFFIN,2</t>
  </si>
  <si>
    <t>REINFORCEMENT,2 WAY,6 BAR,900MM DIM 'Y'</t>
  </si>
  <si>
    <t>REINFORCEMENT,CIRC,2 BAR,355MM DIM 'Y'</t>
  </si>
  <si>
    <t>REINFORCEMENT,CIRC,2 BAR,455MM DIM 'Y'</t>
  </si>
  <si>
    <t>REINFORCEMENT,COFFIN,2 WAY,4 BAR,1440MM</t>
  </si>
  <si>
    <t>REINFORCEMENT,COFFIN,2 WAY,4 BAR,610MM</t>
  </si>
  <si>
    <t>REINFORCEMENT,COFFIN,2 WAY,4 BAR,640MM</t>
  </si>
  <si>
    <t>REINFORCEMENT,COFFIN,2 WAY,4 BAR,685MM</t>
  </si>
  <si>
    <t>REINFORCEMENT,COFFIN,2 WAY,4 BAR,760MM</t>
  </si>
  <si>
    <t>REINFORCEMENT,COFFIN,2 WAY,4 BAR,800MM</t>
  </si>
  <si>
    <t>REINFORCEMENT,COFFIN,2 WAY,4 BAR,860MM</t>
  </si>
  <si>
    <t>REINFORCEMENT,COFFIN,2 WAY,4 BAR,880MM</t>
  </si>
  <si>
    <t>REINFORCEMENT,COFFIN,2 WAY,4 BAR,920MM</t>
  </si>
  <si>
    <t>REINFORCEMENT,COFFIN,2 WAY,6 BAR,1440MM</t>
  </si>
  <si>
    <t>REINFORCEMENT,COFFIN,2 WAY,6 BAR,760MM</t>
  </si>
  <si>
    <t>REINFORCEMENT,COFFIN,2 WAY,6 BAR,800MM</t>
  </si>
  <si>
    <t>REINFORCEMENT,COFFIN,2 WAY,6 BAR,840MM</t>
  </si>
  <si>
    <t>REINFORCEMENT,COFFIN,2 WAY,6 BAR,880MM</t>
  </si>
  <si>
    <t>REINFORCEMENT,FOOTING,11KV T/F,SOIL'A'</t>
  </si>
  <si>
    <t>REINFORCEMENT,FOOTING,PAD TF,1-3.0 MVA</t>
  </si>
  <si>
    <t>REINFORCEMENT,POLE,CIRC,230MM DIM 'Y'</t>
  </si>
  <si>
    <t>REINFORCEMENT,POLE,CIRC,255MM DIM 'Y'</t>
  </si>
  <si>
    <t>REINFORCING CAGE,6 X N20,VERTICLE BARS</t>
  </si>
  <si>
    <t>REINFORCING MESH,SL81,2400 X 1200MM</t>
  </si>
  <si>
    <t>REINFORCING ROD,DEAD END KIT 12.5-12.9MM</t>
  </si>
  <si>
    <t>REINFORCING RODS (13.0 to 13.5mm)ADSS</t>
  </si>
  <si>
    <t>REINFORCING RODS (14.2 to 14.5mm)ADSS</t>
  </si>
  <si>
    <t>RELAY  2T650 K16</t>
  </si>
  <si>
    <t>RELAY  3A32 K12</t>
  </si>
  <si>
    <t>RELAY  6 RM 202 B2 F</t>
  </si>
  <si>
    <t>RELAY  6RM 203A2</t>
  </si>
  <si>
    <t>RELAY  MCGG LICD 0753D</t>
  </si>
  <si>
    <t>RELAY  MVAJ 13 DIGB 0771A</t>
  </si>
  <si>
    <t>RELAY , MBCZ</t>
  </si>
  <si>
    <t>RELAY , MMLG02</t>
  </si>
  <si>
    <t>RELAY , MRTP</t>
  </si>
  <si>
    <t>RELAY , MSTZ</t>
  </si>
  <si>
    <t>RELAY 1 DEA BUCHHOLTZ</t>
  </si>
  <si>
    <t>RELAY 2HSM512B2F RMS M4 SIZE B STD/DUTY</t>
  </si>
  <si>
    <t>RELAY 2P49K 10 ( ABCA )</t>
  </si>
  <si>
    <t>RELAY 2T649 K61</t>
  </si>
  <si>
    <t>RELAY 2T649K74</t>
  </si>
  <si>
    <t>RELAY 2V, 162, K9, RMS</t>
  </si>
  <si>
    <t>RELAY 2V631K3</t>
  </si>
  <si>
    <t>Relay 3A200k2</t>
  </si>
  <si>
    <t>RELAY AR101</t>
  </si>
  <si>
    <t>RELAY ASSY,HYBRID,PROTECTION,'ABB'#ASA,1</t>
  </si>
  <si>
    <t>RELAY B30-HOO-HCH-F8H-H6B-L8H-N6B-S8H</t>
  </si>
  <si>
    <t>RELAY BDC - TPI</t>
  </si>
  <si>
    <t>RELAY CCD/SPECIPFI 90C EARTH FAULT</t>
  </si>
  <si>
    <t>RELAY CDG 4-16 AMP INSTANTIOUS ELEMENT</t>
  </si>
  <si>
    <t>Relay DB 110V DC PLUG IN SMITT V23</t>
  </si>
  <si>
    <t>RELAY DIRECT OVER CURRENT ( DIRECTIONAL</t>
  </si>
  <si>
    <t>RELAY DRMCC T3 ( ASK JOHN POULSON EMERG)</t>
  </si>
  <si>
    <t>RELAY ELECTRONIC,KCGG122, EARTH FAULT</t>
  </si>
  <si>
    <t>RELAY INTERFACE UNIT FOR DR-E3</t>
  </si>
  <si>
    <t>RELAY ITLS</t>
  </si>
  <si>
    <t>RELAY KCEG 142 5 AMP</t>
  </si>
  <si>
    <t>Relay KDN 110V DC PLUG IN SMITT V93</t>
  </si>
  <si>
    <t>RELAY LI 41</t>
  </si>
  <si>
    <t>RELAY MBCZ 12101 W 1 CB2255C</t>
  </si>
  <si>
    <t>RELAY MBCZ 13001. WICB 2255C</t>
  </si>
  <si>
    <t>RELAY MBCZ 16005 T 100 2000C</t>
  </si>
  <si>
    <t>RELAY MCAG39F1BA3211A</t>
  </si>
  <si>
    <t>RELAY MVTRR</t>
  </si>
  <si>
    <t>RELAY ODB</t>
  </si>
  <si>
    <t>RELAY SEL 2020 0040X4</t>
  </si>
  <si>
    <t>RELAY SEL 311L</t>
  </si>
  <si>
    <t>RELAY SEL 387 514 x 1 H2 X 4 X 1</t>
  </si>
  <si>
    <t>RELAY UP</t>
  </si>
  <si>
    <t>Relay,  P122B00Z412CFO</t>
  </si>
  <si>
    <t>RELAY,  SEL2505131XX</t>
  </si>
  <si>
    <t>RELAY, 2C74-CAA</t>
  </si>
  <si>
    <t>RELAY, 7KE85, DISTURBANCE RECORDER</t>
  </si>
  <si>
    <t>RELAY, AC/AC CHANGEOVER TYPE, 100 AMP</t>
  </si>
  <si>
    <t>RELAY, ANTI PUMP</t>
  </si>
  <si>
    <t>RELAY, C264L11A6950100043000001110N00</t>
  </si>
  <si>
    <t>RELAY, DR-E3, COMPLETE SYSTEM</t>
  </si>
  <si>
    <t>RELAY, DTU,2 H 33 K7</t>
  </si>
  <si>
    <t>RELAY, KCEV140-02</t>
  </si>
  <si>
    <t>Relay, MCBZ 12101HICBZ2545B</t>
  </si>
  <si>
    <t>Relay, MVTP31V1CC0752</t>
  </si>
  <si>
    <t>RELAY, P121, B00F, ALSTOM</t>
  </si>
  <si>
    <t>RELAY, P121, COOF, 0.002-1A</t>
  </si>
  <si>
    <t>RELAY, P121, COOM111</t>
  </si>
  <si>
    <t>RELAY, P122 BOOF 411</t>
  </si>
  <si>
    <t>RELAY, P123A00Z412EA0</t>
  </si>
  <si>
    <t>RELAY, SEL250603353X</t>
  </si>
  <si>
    <t>RELAY, SEL311C HORIZONTAL</t>
  </si>
  <si>
    <t>RELAY, SEL321 VERTICAL</t>
  </si>
  <si>
    <t>RELAY, SEL387513X1H2X3X1</t>
  </si>
  <si>
    <t>RELAY, TR5, REDESIGN 2009</t>
  </si>
  <si>
    <t>RELAY, UNIVERSAL TRANSIENT BARRIER</t>
  </si>
  <si>
    <t>RELAY,0311L1JCC421325XX</t>
  </si>
  <si>
    <t>RELAY,0311L1JH0421325XX (E/NET CON ONLY)</t>
  </si>
  <si>
    <t>RELAY,0487E3X448XXC2X3H623XXX</t>
  </si>
  <si>
    <t>RELAY,14R ('RPL'),110 VDC,TESTED</t>
  </si>
  <si>
    <t>RELAY,1E ('RPL'),240 VAC,TESTED</t>
  </si>
  <si>
    <t>RELAY,1E ('RPL'),415 VAC,TESTED</t>
  </si>
  <si>
    <t>RELAY,1F1 ('EMAIL'),2 X 110V DC,TESTED</t>
  </si>
  <si>
    <t>RELAY,1R ('EMAIL'),240 VAC,TESTED</t>
  </si>
  <si>
    <t>RELAY,1R ('RPL'),110 VAC,TESTED</t>
  </si>
  <si>
    <t>RELAY,1R ('RPL'),415 VAC,TESTED</t>
  </si>
  <si>
    <t>RELAY,2-13R ('RPL'),240 VAC,TESTED</t>
  </si>
  <si>
    <t>RELAY,21R ('RPL'),24 VAC,AUXILIARY</t>
  </si>
  <si>
    <t>RELAY,21R ('RPL'),24 VAC,TESTED</t>
  </si>
  <si>
    <t>RELAY,21R ('RPL'),240 VAC,TESTED</t>
  </si>
  <si>
    <t>RELAY,240VAC,2 N/O-2 N/C,NON PLUG IN</t>
  </si>
  <si>
    <t>RELAY,25R ('RPL'),240 VAC,TESTED</t>
  </si>
  <si>
    <t>RELAY,2C146 ('RPL'),1 A AC/240 VAC</t>
  </si>
  <si>
    <t>RELAY,2C149 ('EMAIL'),1 A AC/110 VDC</t>
  </si>
  <si>
    <t>RELAY,2C21 ('REYROLLE'),2 X 1 A AC</t>
  </si>
  <si>
    <t>RELAY,2C21 ('REYROLLE'),3 X 1 A AC</t>
  </si>
  <si>
    <t>RELAY,2C48 ('EMAIL'),1 A AC/110 VDC</t>
  </si>
  <si>
    <t>RELAY,2C48 ('EMAIL'),3 X 1 A AC/110 VDC</t>
  </si>
  <si>
    <t>RELAY,2C48 ('EMAIL'),3 X 1A AC/110VDC</t>
  </si>
  <si>
    <t>RELAY,2C48 ('RMS'),110V DC,1A</t>
  </si>
  <si>
    <t>RELAY,2C48 ('RMS'),3 X1A AC/110VDC</t>
  </si>
  <si>
    <t>RELAY,2C720 ('EMAIL'),5 A AC</t>
  </si>
  <si>
    <t>RELAY,2CB ('HEINEMANN'),2 X 5 ADC</t>
  </si>
  <si>
    <t>RELAY,2DFA ('MV' OR 'AEI'),2",TESTED</t>
  </si>
  <si>
    <t>RELAY,2FL ('MV'),110 VDC/50 VDC,TESTED</t>
  </si>
  <si>
    <t>RELAY,2HS ('EMAIL'),110 VDC,TESTED</t>
  </si>
  <si>
    <t>RELAY,2HSM525D1-D-07M02B,AUXILARY</t>
  </si>
  <si>
    <t>RELAY,2HSM525-D-1-D-9M,AUXILLARY</t>
  </si>
  <si>
    <t>RELAY,2L11 ('EMAIL'),2 X 125VDC</t>
  </si>
  <si>
    <t>RELAY,2L11 ('EMAIL'),2 X 240V DC,TESTED</t>
  </si>
  <si>
    <t>RELAY,2MCAA('GEC'),RECON S/NO.IS 1009306</t>
  </si>
  <si>
    <t>RELAY,2P40 ('EMAIL'),110 VAC,TESTED</t>
  </si>
  <si>
    <t>RELAY,2P40 ('EMAIL'),415 VAC,TESTED</t>
  </si>
  <si>
    <t>RELAY,2P40 ('RPL'),415 VAC,TESTED</t>
  </si>
  <si>
    <t>RELAY,2P48-AAB, VOLTAGE CHANGE OVER</t>
  </si>
  <si>
    <t>RELAY,2P940 ('EMAIL'),415 VAC,TESTED</t>
  </si>
  <si>
    <t>RELAY,2SY('EMAIL'),63.5/110VAC,110VDC</t>
  </si>
  <si>
    <t>RELAY,2SY'EMAIL',63.5-110VAC/110 VDC</t>
  </si>
  <si>
    <t>RELAY,2T146 ('RPL'),110 VDC,TESTED</t>
  </si>
  <si>
    <t>RELAY,2T146 ('RPL'),240 VAC,TESTED</t>
  </si>
  <si>
    <t>RELAY,2T149 ('RPL'),110 VDC,TESTED</t>
  </si>
  <si>
    <t>RELAY,2T249 ('EMAIL'),110 VDC,TESTED</t>
  </si>
  <si>
    <t>RELAY,2T649 ('EMAIL'),110 VDC,TESTED</t>
  </si>
  <si>
    <t>RELAY,2T649 ('EMAIL'),110VDC,TESTED</t>
  </si>
  <si>
    <t>RELAY,2T649 ('EMAIL'),125VDC</t>
  </si>
  <si>
    <t>RELAY,2T649 ('EMAIL'),24 VDC,TESTED</t>
  </si>
  <si>
    <t>RELAY,2T649 ('EMAIL'),240 VAC,TESTED</t>
  </si>
  <si>
    <t>RELAY,2T649 ('EMAIL'),415 VAC,TESTED</t>
  </si>
  <si>
    <t>RELAY,2T649 ('EMAIL'),50 VDC,TESTED</t>
  </si>
  <si>
    <t>RELAY,2T649 ('RMS'),125VDC</t>
  </si>
  <si>
    <t>RELAY,2T649 ('RMS'),50VDC</t>
  </si>
  <si>
    <t>RELAY,2T649 ('RPL'),110 VDC,TESTED</t>
  </si>
  <si>
    <t>RELAY,2T649 ('RPL'),32 VDC,TESTED</t>
  </si>
  <si>
    <t>RELAY,2T649 ('RPL'),50 VDC,TESTED</t>
  </si>
  <si>
    <t>RELAY,2T649('RMS'),125VDC,TESTED</t>
  </si>
  <si>
    <t>RELAY,2T650 ('EMAIL'),110VDC/110 VDC</t>
  </si>
  <si>
    <t>RELAY,2T651 ('EMAIL'),110 VDC,TESTED</t>
  </si>
  <si>
    <t>RELAY,2T749 ('EMAIL'),110 VDC,TESTED</t>
  </si>
  <si>
    <t>RELAY,2TG51,DELAY RELEASE TIMER(RMS)</t>
  </si>
  <si>
    <t>RELAY,2V161('EMAIL'),63.5/110/240/415VAC</t>
  </si>
  <si>
    <t>RELAY,2V164-S-BDDAB,VOLTAGE CONTROL</t>
  </si>
  <si>
    <t>RELAY,2V61 ('RPL'),110/415 VAC,TESTED</t>
  </si>
  <si>
    <t>RELAY,2V630 ('EMAIL'),110 VAC,TESTED</t>
  </si>
  <si>
    <t>RELAY,2V631 ('RMS'),2 X 125V DC</t>
  </si>
  <si>
    <t>RELAY,2V731 ('EMAIL'),110VDC,6VA,TESTED</t>
  </si>
  <si>
    <t>RELAY,2VC ,110 VAC,AC/AC,TESTED</t>
  </si>
  <si>
    <t>RELAY,30A,SWD,RECON S/NO.IS 1010511</t>
  </si>
  <si>
    <t>RELAY,3A022K30,AUXILLARY</t>
  </si>
  <si>
    <t>RELAY,3A22 ('RPL'),50VDC,TESTED</t>
  </si>
  <si>
    <t>RELAY,3A22('EMAIL'),63.5VAC,TESTED</t>
  </si>
  <si>
    <t>RELAY,3CAG ('EE'),3 X 1 A AC,TAPPED</t>
  </si>
  <si>
    <t>RELAY,3CAG ('EE'),3 X 1.5 AAC,TAPPED</t>
  </si>
  <si>
    <t>RELAY,3CAG ('EE'),3 X 5 A AC,TAPPED</t>
  </si>
  <si>
    <t>RELAY,3CAG ('EE'),3X1 AAC,FIX SETTING</t>
  </si>
  <si>
    <t>RELAY,3CAG ('GEC'),3 X 1 A AC,TESTED</t>
  </si>
  <si>
    <t>RELAY,3CAG ('GEC'),3 X 1.5 A AC,TESTED</t>
  </si>
  <si>
    <t>RELAY,3CAG ('GEC'),3 X 1A AC,TESTED</t>
  </si>
  <si>
    <t>RELAY,3CAG ('GEC-EE'),3 X 1 A AC,TESTED</t>
  </si>
  <si>
    <t>RELAY,3CAG ('GEC-EE'),3 X 1AAC,TAPPED</t>
  </si>
  <si>
    <t>RELAY,3CAG('GEC'),3 X 1 A AC,TESTED</t>
  </si>
  <si>
    <t>RELAY,3CAG('GEC'),3 X 1A AC,TESTED</t>
  </si>
  <si>
    <t>RELAY,3CAG('GEC'),3 X 5A AC,TESTED</t>
  </si>
  <si>
    <t>RELAY,3CB ('HEINEMANN'),3 X 3.6 A AC</t>
  </si>
  <si>
    <t>RELAY,3CB ('HEINEMANN'),3 X 3.6A AC</t>
  </si>
  <si>
    <t>RELAY,3CB ('HEINEMANN'),3 X 5 A AC</t>
  </si>
  <si>
    <t>RELAY,3CB ('WESTINGHOUSE'),3 X 25A AC</t>
  </si>
  <si>
    <t>RELAY,3CB ('WESTINGHOUSE'),3 X 32A AC</t>
  </si>
  <si>
    <t>RELAY,3CB ('WESTINGHOUSE'),3 X 35A AC</t>
  </si>
  <si>
    <t>RELAY,3CB ('WESTINGHOUSE'),3 X 40A AC</t>
  </si>
  <si>
    <t>RELAY,3CB ('WESTINGHOUSE'),3 X 45A AC</t>
  </si>
  <si>
    <t>RELAY,3CB ('WESTINGHOUSE'),3 X 55A AC</t>
  </si>
  <si>
    <t>RELAY,3CB('HEINEMANN'),3 X 4A AC,TESTED</t>
  </si>
  <si>
    <t>RELAY,3CB('HEINEMANN'),3 X 5A AC,TESTED</t>
  </si>
  <si>
    <t>RELAY,3CB'HEINEMANN',3 X 2.5A AC,TESTED</t>
  </si>
  <si>
    <t>RELAY,3CDG ('EE'),3X1A AC,3X0.6-2.4A DC</t>
  </si>
  <si>
    <t>RELAY,3CDG ('EE'),3X1A AC/3X0.6-2.4A DC</t>
  </si>
  <si>
    <t>RELAY,3CUHC ('BB'),3 X 110VAC/3 X 110VDC</t>
  </si>
  <si>
    <t>RELAY,3CUHC(BB),3 X 110VAC,3 X 110VDC</t>
  </si>
  <si>
    <t>RELAY,3CUHC('BB'),3 X 110VAC/DC,TESTED</t>
  </si>
  <si>
    <t>RELAY,3CUO ('BB'),3 X 110VAC/3 X 110VDC</t>
  </si>
  <si>
    <t>RELAY,3CUO('TP'),</t>
  </si>
  <si>
    <t>RELAY,3LA ,3X1 AAC,FIX SETTING</t>
  </si>
  <si>
    <t>RELAY,3MA ('NALDER'),3 X 5 A AC,TESTED</t>
  </si>
  <si>
    <t>RELAY,3MCAG('GEC'),3 X 5A,TESTED</t>
  </si>
  <si>
    <t>RELAY,3MCGG ('GEC'),3 X 1 A AC,</t>
  </si>
  <si>
    <t>RELAY,3MCGG('GEC'),110-125 VDC,TESTED</t>
  </si>
  <si>
    <t>RELAY,3MCTI('GEC'),3 X 1A,TESTED</t>
  </si>
  <si>
    <t>RELAY,3MFAC('GEC'),3PH X 1A,TESTED</t>
  </si>
  <si>
    <t>RELAY,3PBO ('MV'),3 X 1 A AC,1 A DC</t>
  </si>
  <si>
    <t>RELAY,3PBO ('MV'),3 X 5 A AC,1 A DC</t>
  </si>
  <si>
    <t>RELAY,3PBO ('MV'),3 X 5 A AC/1 A DC</t>
  </si>
  <si>
    <t>RELAY,3R ('RPL'),110 VDC,TESTED</t>
  </si>
  <si>
    <t>RELAY,3R ('RPL'),2 X 110 VDC,TESTED</t>
  </si>
  <si>
    <t>RELAY,3R ('RPL'),24 VDC,TESTED</t>
  </si>
  <si>
    <t>RELAY,3R ('RPL'),3 X 110 VDC,TESTED</t>
  </si>
  <si>
    <t>RELAY,3TJX ('REYROLLE'),3 X 5 A AC</t>
  </si>
  <si>
    <t>RELAY,3VC ,110 VAC,AC/AC,TESTED</t>
  </si>
  <si>
    <t>RELAY,3VC ,110 VAC,TESTED</t>
  </si>
  <si>
    <t>RELAY,3VC,110 VAC,TESTED</t>
  </si>
  <si>
    <t>RELAY,4MVAJ13B1BB0001A,24VDC,GEG ALSTHOM</t>
  </si>
  <si>
    <t>RELAY,5R ('RPL'),415 VAC,TESTED</t>
  </si>
  <si>
    <t>RELAY,6C16('AWM'),415VAC,TESTED</t>
  </si>
  <si>
    <t>RELAY,6R ('EMAIL'),0.5 A DC</t>
  </si>
  <si>
    <t>RELAY,6R ('EMAIL'),110 VDC,TESTED</t>
  </si>
  <si>
    <t>RELAY,6R ('EMAIL'),110VDC,TESTED</t>
  </si>
  <si>
    <t>RELAY,6R ('EMAIL'),24 VDC,TESTED</t>
  </si>
  <si>
    <t>RELAY,6R ('EMAIL'),50 VDC/50 VDC,TESTED</t>
  </si>
  <si>
    <t>RELAY,6R ('EMAIL'),60VDC,TESTED</t>
  </si>
  <si>
    <t>RELAY,6R ('EMAIL'),63.5 VAC,TESTED</t>
  </si>
  <si>
    <t>RELAY,6R ('RMS'),110VDC</t>
  </si>
  <si>
    <t>RELAY,6R ('RMS'),240 VAC,AUX</t>
  </si>
  <si>
    <t>RELAY,6R ('RPL'),0.06 A DC</t>
  </si>
  <si>
    <t>RELAY,6R ('RPL'),110 VAC,TESTED</t>
  </si>
  <si>
    <t>RELAY,6R ('RPL'),110 VDC,TESTED</t>
  </si>
  <si>
    <t>RELAY,6R ('RPL'),110 VDC/110 VDC,TESTED</t>
  </si>
  <si>
    <t>RELAY,6R ('RPL'),110VDC,TESTED</t>
  </si>
  <si>
    <t>RELAY,6R ('RPL'),120 VAC,TESTED</t>
  </si>
  <si>
    <t>RELAY,6R ('RPL'),2 X 110 VDC,TESTED</t>
  </si>
  <si>
    <t>RELAY,6R ('RPL'),2 X 110VDC,TESTED</t>
  </si>
  <si>
    <t>RELAY,6R ('RPL'),24 VDC/24 VDC,TESTED</t>
  </si>
  <si>
    <t>RELAY,6R ('RPL'),240 VAC,TESTED</t>
  </si>
  <si>
    <t>RELAY,6R ('RPL'),2X110VDC/110VDC,TESTED</t>
  </si>
  <si>
    <t>RELAY,6R ('RPL'),415 VAC,TESTED</t>
  </si>
  <si>
    <t>RELAY,6R ('RPL'),63.5 VAC,TESTED</t>
  </si>
  <si>
    <t>RELAY,6R-12 ('RPL'),110 VDC,TESTED</t>
  </si>
  <si>
    <t>RELAY,6R-24 ('RPL'),110 VDC,TESTED</t>
  </si>
  <si>
    <t>RELAY,6R-33 ('RPL'),1 A AC,FIX SET</t>
  </si>
  <si>
    <t>RELAY,6R-4 ('RPL'),1 A AC,FIX SET</t>
  </si>
  <si>
    <t>RELAY,6R-8S ('RPL'),110 VDC,TESTED</t>
  </si>
  <si>
    <t>RELAY,6R-8S ('RPL'),110VDC,TESTED</t>
  </si>
  <si>
    <t>RELAY,7PG1311-1 EA10-0AE0,LEAKAGE</t>
  </si>
  <si>
    <t>RELAY,7PR33('SIEMENS'),240 VAC,TESTED</t>
  </si>
  <si>
    <t>RELAY,7PR41('SIEMENS'),240 VAC,TESTED</t>
  </si>
  <si>
    <t>RELAY,A ('BB'),1A AC/0.2 OR 2A DC</t>
  </si>
  <si>
    <t>RELAY,A ('BB'),5A AC,0.2 OR 2A DC</t>
  </si>
  <si>
    <t>RELAY,A ('BB'),5A AC/0.2 OR 2A DC</t>
  </si>
  <si>
    <t>RELAY,A('ABB'),1A AC/0.2 OR 2A DC,1 POLE</t>
  </si>
  <si>
    <t>RELAY,A7012 ('AGASTAR'),120 VDC,TESTED</t>
  </si>
  <si>
    <t>RELAY,ACCURATE CONTROL TYPE THI.</t>
  </si>
  <si>
    <t>RELAY,ACO ,1 A DC</t>
  </si>
  <si>
    <t>RELAY,ACO ,30 A DC</t>
  </si>
  <si>
    <t>RELAY,AD15 ('AEI'),415 VAC,TESTED</t>
  </si>
  <si>
    <t>RELAY,AD44 ('AEI'),415 VAC,AUXILIARY</t>
  </si>
  <si>
    <t>RELAY,AD44 ,415 VAC,AUXILIARY</t>
  </si>
  <si>
    <t>RELAY,AFR ,110VDC,TESTED</t>
  </si>
  <si>
    <t>RELAY,AI ,4 X 0.5 A DC</t>
  </si>
  <si>
    <t>RELAY,AI10 ,10 X 110 VDC</t>
  </si>
  <si>
    <t>RELAY,AKA ('AEI'),110 VDC,TESTED</t>
  </si>
  <si>
    <t>RELAY,AKA ('MV'),110 VDC,TESTED</t>
  </si>
  <si>
    <t>RELAY,AKC ('AEI'),110 VDC,TESTED</t>
  </si>
  <si>
    <t>RELAY,AKC ('MV' OR 'AEI'),110 VDC,TESTED</t>
  </si>
  <si>
    <t>RELAY,AKC ('MV'),110 VDC,TESTED</t>
  </si>
  <si>
    <t>RELAY,'AKM'</t>
  </si>
  <si>
    <t>RELAY,AN10 ('BB'),10 X 110 VDC,110VDC</t>
  </si>
  <si>
    <t>RELAY,AN10 ('BB'),10X110 VDC</t>
  </si>
  <si>
    <t>RELAY,AN12 ,12 X 110 VDC</t>
  </si>
  <si>
    <t>RELAY,AN6 ,6 X 110 VDC OR 1A</t>
  </si>
  <si>
    <t>RELAY,AN6 ,6 X 30 VDC OR 1 A</t>
  </si>
  <si>
    <t>RELAY,AN6 ,6 X 60 VDC OR 1 A</t>
  </si>
  <si>
    <t>RELAY,AR111 ('REYROLLE'),125VDC,(LT3661)</t>
  </si>
  <si>
    <t>RELAY,AR111('REYROLLE'),125VDC,(LT3663)</t>
  </si>
  <si>
    <t>RELAY,AR111('RR'),</t>
  </si>
  <si>
    <t>RELAY,AR111('RR'),RECON S/N IS 1009323</t>
  </si>
  <si>
    <t>RELAY,AR111T1('RR'),50VDC,TESTED</t>
  </si>
  <si>
    <t>RELAY,'ASEA' TYPE TGKA</t>
  </si>
  <si>
    <t>RELAY,ATA ('MV'),60 OR 110 VDC,TESTED</t>
  </si>
  <si>
    <t>RELAY,ATCV ('MV'),5 A AC,110 VDC,TESTED</t>
  </si>
  <si>
    <t>RELAY,AUXILIARY, 'AEI'</t>
  </si>
  <si>
    <t>RELAY,AUXILIARY,INSTANTANEOUS VOLTAGE DC</t>
  </si>
  <si>
    <t>RELAY,AVE3 ('MV'/'AEI'),110/240/415 VAC</t>
  </si>
  <si>
    <t>RELAY,AVE4('GEC-EE),TESTED</t>
  </si>
  <si>
    <t>RELAY,B1 ('REYROLLE'),5 A AC,TAPPED</t>
  </si>
  <si>
    <t>RELAY,B11 ('REYROLLE'),110 VDC,TESTED</t>
  </si>
  <si>
    <t>RELAY,B11 ('REYROLLE'),60VDC,TESTED</t>
  </si>
  <si>
    <t>RELAY,B12 ('REYROLLE'),110 VDC,TESTED</t>
  </si>
  <si>
    <t>RELAY,B12 ('REYROLLE'),240 VAC,TESTED</t>
  </si>
  <si>
    <t>RELAY,B12 ('REYROLLE'),30VDC,TESTED</t>
  </si>
  <si>
    <t>RELAY,B12 ('REYROLLE'),50VDC,TESTED</t>
  </si>
  <si>
    <t>RELAY,B16 ('REYROLLE'),110 VDC,TESTED</t>
  </si>
  <si>
    <t>RELAY,B16 ('REYROLLE'),60 VDC,TESTED</t>
  </si>
  <si>
    <t>RELAY,B16 ('REYROLLE'),60VDC,TESTED</t>
  </si>
  <si>
    <t>RELAY,B24 ('REYROLLE'),110 VDC,TESTED</t>
  </si>
  <si>
    <t>RELAY,B24 ('REYROLLE'),110VDC,TESTED</t>
  </si>
  <si>
    <t>RELAY,B24 ('REYROLLE'),125 VDC,TESTED</t>
  </si>
  <si>
    <t>RELAY,B24 ('REYROLLE'),50VDC,TESTED</t>
  </si>
  <si>
    <t>RELAY,B30K03HKHF8NH6HL8NN6US8NU6UWXX</t>
  </si>
  <si>
    <t>RELAY,B33 ('REYROLLE'),1 A AC,FIX SET</t>
  </si>
  <si>
    <t>RELAY,B33 ('REYROLLE'),110 VDC,TESTED</t>
  </si>
  <si>
    <t>RELAY,B33 ('REYROLLE'),50VDC,TESTED</t>
  </si>
  <si>
    <t>RELAY,B33'REYROLLE',RECON S/N IS 1009042</t>
  </si>
  <si>
    <t>RELAY,B4 ('REYROLLE'),1 A AC,FIX SET</t>
  </si>
  <si>
    <t>RELAY,B4 ('REYROLLE'),1 A AC,FIXED SET</t>
  </si>
  <si>
    <t>RELAY,B4 ('REYROLLE'),1A AC,RECON S/N IS</t>
  </si>
  <si>
    <t>RELAY,B8025 ('EMAIL-BELLCO'),240 VAC</t>
  </si>
  <si>
    <t>RELAY,B8025 ('RMS'),240 VAC</t>
  </si>
  <si>
    <t>RELAY,BDA ('ABB'),3 X 1A,125V DC,TESTED</t>
  </si>
  <si>
    <t>RELAY,BDI ,110VDC,TESTED</t>
  </si>
  <si>
    <t>RELAY,BEA ('EMAIL'),2 X 125 VDC,TESTED</t>
  </si>
  <si>
    <t>RELAY,BEA ('EMAIL'),2 X 240 VDC,TESTED</t>
  </si>
  <si>
    <t>RELAY,BEA ('IRH'),110 VDC,TESTED</t>
  </si>
  <si>
    <t>RELAY,BEA ,110VDC,TESTED</t>
  </si>
  <si>
    <t>RELAY,BFEF,2-12MA,TESTED</t>
  </si>
  <si>
    <t>RELAY,BH2 ('NISSEN ELECT'),2",TESTED</t>
  </si>
  <si>
    <t>RELAY,BMK1V ('EMAIL-BELLCO'),240 VAC</t>
  </si>
  <si>
    <t>RELAY,BMK1V ('EMAIL-BELLCO'),24-32 VAC</t>
  </si>
  <si>
    <t>RELAY,BUCHOLZ, TYPE GF2</t>
  </si>
  <si>
    <t>RELAY,BV ,2 X 240 VAC,TESTED</t>
  </si>
  <si>
    <t>RELAY,C21 ('REYROLLE'),3 X 1 A AC</t>
  </si>
  <si>
    <t>RELAY,CAA ('EE'),0.024 A DC</t>
  </si>
  <si>
    <t>RELAY,CAA ('EE'),0.15 A DC</t>
  </si>
  <si>
    <t>RELAY,CAA ('EE'),1 A DC</t>
  </si>
  <si>
    <t>RELAY,CAA ('GEC-EE'),0.02 A DC,TESTED</t>
  </si>
  <si>
    <t>RELAY,CAA ('GEC-EE'),0.02 ADC</t>
  </si>
  <si>
    <t>RELAY,CAA('GEC'),0.25A DC,TESTED</t>
  </si>
  <si>
    <t>RELAY,CAA('GEC'),4 X 0.05A DC,TESTED</t>
  </si>
  <si>
    <t>RELAY,CAC ,2 A AC/110 VDC,TESTED</t>
  </si>
  <si>
    <t>RELAY,'CADWALLER ENG'</t>
  </si>
  <si>
    <t>RELAY,CAEF ('GEC-EE'),1 A AC</t>
  </si>
  <si>
    <t>RELAY,CAEF'GEC-EE',</t>
  </si>
  <si>
    <t>RELAY,CAG ('EE'),1 A AC</t>
  </si>
  <si>
    <t>RELAY,CAG ('EE'),1 A AC,TAPPED SETTING</t>
  </si>
  <si>
    <t>RELAY,CAG ('EE'),1 AAC,FIX SETTING</t>
  </si>
  <si>
    <t>RELAY,CAG ('EE'),5 A AC</t>
  </si>
  <si>
    <t>RELAY,CAG ('GEC'),1 A AC,TESTED</t>
  </si>
  <si>
    <t>RELAY,CAG ('GEC-EE'),1 A AC,TAPPED</t>
  </si>
  <si>
    <t>RELAY,CAG('GEC'),1A AC,110 VDC,TESTED</t>
  </si>
  <si>
    <t>RELAY,CAG('GEC'),1A AC,TESTED</t>
  </si>
  <si>
    <t>RELAY,CAG('GEC'),5A AC,TESTED</t>
  </si>
  <si>
    <t>RELAY,CAG('GEC-EE'),1A AC,TESTED</t>
  </si>
  <si>
    <t>RELAY,CAU ('EE'),1 A AC/110 VDC,TESTED</t>
  </si>
  <si>
    <t>RELAY,CAU ('GEC'),1 A AC/110 VDC,TESTED</t>
  </si>
  <si>
    <t>RELAY,CAU('GEC'),1A AC,110 VDC,TESTED</t>
  </si>
  <si>
    <t>RELAY,CDD ('EE'),1 A AC,110 VAC,TESTED</t>
  </si>
  <si>
    <t>RELAY,CDD ('EE'),1 AAC,110VAC/0.1-0.3ADC</t>
  </si>
  <si>
    <t>RELAY,CDD ('EE'),1 AAC,110VAC/0.6-2.4ADC</t>
  </si>
  <si>
    <t>RELAY,CDD ('EE'),1A AC,110VAC/0.6-2.4ADC</t>
  </si>
  <si>
    <t>RELAY,CDD ('EE'),2X1A AC,110VAC</t>
  </si>
  <si>
    <t>RELAY,CDD ('EE'),5A AC,110VAC/0.6-2.4ADC</t>
  </si>
  <si>
    <t>RELAY,CDD ('GEC'),1AAC,63.5VAC</t>
  </si>
  <si>
    <t>RELAY,CDD('EE'),2X1AAC,110VAC/0.6-2.4ADC</t>
  </si>
  <si>
    <t>RELAY,CDD-G ('EE'),2 X 1A AC/0.6-2.4ADC</t>
  </si>
  <si>
    <t>RELAY,CDG (ALSTOM), 1A AC, 0.6/2.4A DC</t>
  </si>
  <si>
    <t>RELAY,CDG ('EE'),1 A AC,1 POLE</t>
  </si>
  <si>
    <t>RELAY,CDG ('EE'),1 A AC/110 VDC,1 POLE</t>
  </si>
  <si>
    <t>RELAY,CDG ('EE'),110V DC,1 AMP AC</t>
  </si>
  <si>
    <t>RELAY,CDG ('EE'),1A AC,0.6 OR 2.4A DC</t>
  </si>
  <si>
    <t>RELAY,CDG ('EE'),1A AC/0.5 OR 1.5A DC</t>
  </si>
  <si>
    <t>RELAY,CDG ('EE'),1A AC/0.6 OR 2.4A DC</t>
  </si>
  <si>
    <t>RELAY,CDG ('EE'),5A AC,0.6 OR 2.4A DC</t>
  </si>
  <si>
    <t>RELAY,CDG ('GEC'),1 A AC,0.6 OR 2.4A DC</t>
  </si>
  <si>
    <t>RELAY,CDG ('GEC-EE'),1A AC,0.6 - 2.4A DC</t>
  </si>
  <si>
    <t>RELAY,CDG('GEC'),1 AMP AC,TESTED</t>
  </si>
  <si>
    <t>RELAY,CDG('GEC'),1A AC,.6/2.4A DC,TESTED</t>
  </si>
  <si>
    <t>RELAY,CDN ('EE'),1 A AC,110 VDC</t>
  </si>
  <si>
    <t>RELAY,CDN('GEC-EE'),1A AC,2 X 110VDC</t>
  </si>
  <si>
    <t>RELAY,CH90 ('BB'),5 A AC,110 VAC</t>
  </si>
  <si>
    <t>RELAY,CHT ('ICE'),100-135 VDC,TESTED</t>
  </si>
  <si>
    <t>RELAY,CO-ISC(WESTINGHOUSE),5A AC/2A DC</t>
  </si>
  <si>
    <t>RELAY,COR ('NILSEN'),2 X 240 VAC,AC/AC</t>
  </si>
  <si>
    <t>RELAY,COR ('NILSEN'),2 X 415 VAC,AC/AC</t>
  </si>
  <si>
    <t>RELAY,COR ('RPL'),2X125VDC,TESTED</t>
  </si>
  <si>
    <t>RELAY,COR ,110 VAC,AC/DC</t>
  </si>
  <si>
    <t>RELAY,COR ,240 VAC,AC/DC</t>
  </si>
  <si>
    <t>RELAY,COR ,415 VAC,AC/AC,TESTED</t>
  </si>
  <si>
    <t>RELAY,COR 2 X 415V AC,80 A ACI</t>
  </si>
  <si>
    <t>RELAY,COR 60 VAC,AC/DC</t>
  </si>
  <si>
    <t>RELAY,CR-DD(WESTINGHOUSE),5A AC,110VAC</t>
  </si>
  <si>
    <t>RELAY,CSA ('C&amp;S'),240 VAC,TESTED</t>
  </si>
  <si>
    <t>RELAY,CSA ('C&amp;S'),415 VAC,TESTED</t>
  </si>
  <si>
    <t>RELAY,CSA BASE ,415 VAC,TESTED</t>
  </si>
  <si>
    <t>RELAY,CSAB ,240 VAC,TESTED</t>
  </si>
  <si>
    <t>RELAY,CSAB ,415 VAC,TESTED</t>
  </si>
  <si>
    <t>RELAY,CSD ('C&amp;S'),110 VDC/110 VDC,TESTED</t>
  </si>
  <si>
    <t>RELAY,CSM ('BB'),110 VDC,TESTED</t>
  </si>
  <si>
    <t>RELAY,CSM ('BB'),60 VDC,TESTED</t>
  </si>
  <si>
    <t>RELAY,CTIG('GEC'),110 VDC,TESTED</t>
  </si>
  <si>
    <t>RELAY,CTU ('FPE'),120 OR 240 VAC,TESTED</t>
  </si>
  <si>
    <t>RELAY,CU ('BB'),110 VAC/110 VDC,UNDERVOL</t>
  </si>
  <si>
    <t>RELAY,CU('BB'),110 VAC,110 VDC,TESTED</t>
  </si>
  <si>
    <t>RELAY,CUP('BB'),110 VAC,110 VDC,TESTED</t>
  </si>
  <si>
    <t>RELAY,CVU ,63.5/110V,TESTED</t>
  </si>
  <si>
    <t>RELAY,D202'BB',75-140/150-250VDC,TESTED</t>
  </si>
  <si>
    <t>RELAY,D21SE ('BB'),3 X 2 X 1A AC,TESTED</t>
  </si>
  <si>
    <t>RELAY,D21SE'BB',75-140/150-250VDC,TESTED</t>
  </si>
  <si>
    <t>RELAY,D2600('C&amp;S'),240VAC,TESTED</t>
  </si>
  <si>
    <t>RELAY,D2SE'BB',75-140/150-250VDC,TESTED</t>
  </si>
  <si>
    <t>RELAY,DAC'REYROLLE',</t>
  </si>
  <si>
    <t>RELAY,DAL ,240 VAC,TESTED</t>
  </si>
  <si>
    <t>RELAY,DCC1 ,110 VDC,CONVERTERS</t>
  </si>
  <si>
    <t>RELAY,DCUV ,3 X 110 VDC,TESTED</t>
  </si>
  <si>
    <t>RELAY,DCV ,5 A AC,60 OR 110 VDC</t>
  </si>
  <si>
    <t>RELAY,DEFINITE MINIMUM TIME-DELAYED OPER</t>
  </si>
  <si>
    <t>RELAY,DEFINITE MINIMUM TIME-RETARDED OP</t>
  </si>
  <si>
    <t>RELAY,DELAY OPERATE TIMER,TYPE 2T649K44</t>
  </si>
  <si>
    <t>RELAY,DIST,IMP ST, TYPE YZL24 BROWN BOVE</t>
  </si>
  <si>
    <t>RELAY,DMS ('BB'),2 X 1 A AC/110 VDC</t>
  </si>
  <si>
    <t>RELAY,DRMCC T2 KIT</t>
  </si>
  <si>
    <t>RELAY,DRTM ('DELLE'),110-130 VDC</t>
  </si>
  <si>
    <t>RELAY,DSLK ('FANAL'),3 X 0.3-0.5 A AC</t>
  </si>
  <si>
    <t>RELAY,DU('ASEA'),TESTED</t>
  </si>
  <si>
    <t>RELAY,DUBIAS('REYROLLE'),1A,DIFFERENTIAL</t>
  </si>
  <si>
    <t>RELAY,'EE'</t>
  </si>
  <si>
    <t>RELAY,'EMAIL' TYPE 2T651</t>
  </si>
  <si>
    <t>RELAY,'EMAIL' TYPE 2T651, DELAY OPERATE</t>
  </si>
  <si>
    <t>RELAY,ESP-B ('ESP'),0.03 OR 0.038</t>
  </si>
  <si>
    <t>RELAY,F+B ('REYROLLE),1 A AC,110 VDC</t>
  </si>
  <si>
    <t>RELAY,F+B ('REYROLLE'),1 A AC,110 VDC</t>
  </si>
  <si>
    <t>RELAY,F+B ('REYROLLE'),1 A AC,50 VDC</t>
  </si>
  <si>
    <t>RELAY,F+B,('REYROLLE'),1 A AC,110 VDC</t>
  </si>
  <si>
    <t>RELAY,F14E (REYROLLE),125VDC,138W,TESTED</t>
  </si>
  <si>
    <t>RELAY,F14H ('REYROLLE'),110 VDC,TESTED</t>
  </si>
  <si>
    <t>RELAY,F14H ('REYROLLE'),125 VDC,TESTED</t>
  </si>
  <si>
    <t>RELAY,F2 ('AEI'),110VDC,TESTED</t>
  </si>
  <si>
    <t>RELAY,F2 ('MV'),3 X 110VDC,TESTED</t>
  </si>
  <si>
    <t>RELAY,F8E ('REYROLLE'),125VDC/125VDC</t>
  </si>
  <si>
    <t>RELAY,F8H ('REYROLLE'),110 VDC,TESTED</t>
  </si>
  <si>
    <t>RELAY,F8H ('REYROLLE'),125 VDC,TESTED</t>
  </si>
  <si>
    <t>RELAY,F8S ('REYROLLE'),110 VDC,TESTED</t>
  </si>
  <si>
    <t>RELAY,F8S ('REYROLLE'),125 VDC,TESTED</t>
  </si>
  <si>
    <t>RELAY,FACX ('BB'),110 VDC,TESTED</t>
  </si>
  <si>
    <t>RELAY,FC-FD-FE-FF-FG-FM-FT-GD-GH-GT</t>
  </si>
  <si>
    <t>RELAY,FCN ('ABB'),63/110/220V AC,TESTED</t>
  </si>
  <si>
    <t>RELAY,FGL ('MV'),1 A AC,TAPPED SETTING</t>
  </si>
  <si>
    <t>RELAY,FGL ('MV'),1 AAC,TAPPED SETTING</t>
  </si>
  <si>
    <t>RELAY,FGL ('MV'),5 AAC,TAPPED SETTING</t>
  </si>
  <si>
    <t>RELAY,FGLS ('MV'),1 A AC,FIX SETTING</t>
  </si>
  <si>
    <t>RELAY,FLD ('MV'),110 VDC/110 VDC,TESTED</t>
  </si>
  <si>
    <t>RELAY,FLDH ('MV'),110VDC,TESTED</t>
  </si>
  <si>
    <t>RELAY,FLDS ('MV'),110VDC,TESTED</t>
  </si>
  <si>
    <t>RELAY,FLH ('MV'),1 A AC,FIX SETTING</t>
  </si>
  <si>
    <t>RELAY,FM ('MM'),SETTING =1A.50</t>
  </si>
  <si>
    <t>RELAY,FM ('MV'OR'AEI'),1 AAC,FIX SETT</t>
  </si>
  <si>
    <t>RELAY,GE-D30-GOO-HCH-F8F-H6A-M6K-P6G</t>
  </si>
  <si>
    <t>RELAY,GT3A 'EMAIL',RECON S/N IS 1009127</t>
  </si>
  <si>
    <t>RELAY,GT3F TRUE OFF DELAY PLUG IN,240 V</t>
  </si>
  <si>
    <t>RELAY,'HEINEMAN' 3 PHASE CIRCUIT BREAKER</t>
  </si>
  <si>
    <t>RELAY,HH22P('FUJI'),48VDC,TESTED</t>
  </si>
  <si>
    <t>RELAY,HH23P ('FUJI'),110VDC,TESTED</t>
  </si>
  <si>
    <t>RELAY,HH23P ('FUJI'),48V DC</t>
  </si>
  <si>
    <t>RELAY,HH23P('FUJI'),110VDC,TESTED</t>
  </si>
  <si>
    <t>RELAY,HH23P('FUJI'),240 VAC,TESTED</t>
  </si>
  <si>
    <t>RELAY,HH23P('FUJI'),48VDC,TESTED</t>
  </si>
  <si>
    <t>RELAY,HMB2 ('MV'),5 A AC,TIE LINES</t>
  </si>
  <si>
    <t>RELAY,HO2 ('AEI'),1 A AC/1 A DC</t>
  </si>
  <si>
    <t>RELAY,HO2 ('AEI'),1 A AC/110 VDC</t>
  </si>
  <si>
    <t>RELAY,HO2 ('AEI'),1A AC,</t>
  </si>
  <si>
    <t>RELAY,HO2 ('MV'),1 A AC/1 A DC</t>
  </si>
  <si>
    <t>RELAY,HO4 ('GEC-AEI'),1 AAC/1 ADC</t>
  </si>
  <si>
    <t>RELAY,HO4('GEC'),PILOT TRANSLAY,TESTED</t>
  </si>
  <si>
    <t>RELAY,HOA2 ('MV'),1 A AC/1 A DC</t>
  </si>
  <si>
    <t>RELAY,HR ('ICE'),100-135 VDC,TESTED</t>
  </si>
  <si>
    <t>RELAY,HR ('ICE'),75-102 VDC,TESTED</t>
  </si>
  <si>
    <t>RELAY,HYBRID,110-125VDC,120 HR TIMER</t>
  </si>
  <si>
    <t>RELAY,HYBRID,60VDC,120 HR TIMER,TESTED</t>
  </si>
  <si>
    <t>RELAY,HYBRID,ASA,(LU5088),TESTED</t>
  </si>
  <si>
    <t>RELAY,HYBRID,METI13 ('GEC'),63.5/110VAC</t>
  </si>
  <si>
    <t>RELAY,I TYPE 1,1 A DC,0.01 A DC</t>
  </si>
  <si>
    <t>RELAY,I TYPE 2,45 VDC,1 A DC</t>
  </si>
  <si>
    <t>RELAY,IA201 ('GE'),5A AC/1A DC,TESTED</t>
  </si>
  <si>
    <t>RELAY,IAC51 ('GE'),5A AC/0.2 OR 2A DC</t>
  </si>
  <si>
    <t>RELAY,IAC53 ('GE'),1A AC/0.2 OR 2A DC</t>
  </si>
  <si>
    <t>RELAY,IAC53 ('GE'),5A AC,0.2 OR 2A DC</t>
  </si>
  <si>
    <t>RELAY,IAC53 ('GE'),5A AC/0.2 OR 2A DC</t>
  </si>
  <si>
    <t>RELAY,IAC55 ('GE'),1A AC/0.2 OR 2A DC</t>
  </si>
  <si>
    <t>RELAY,IAV-54 ('GE'),230 VAC,TESTED</t>
  </si>
  <si>
    <t>RELAY,ICM2 ('BB'),1 A AC,0.2 OR 1 A DC</t>
  </si>
  <si>
    <t>RELAY,ICM2 ('BB'),1A AC,0.2 OR 1A DC</t>
  </si>
  <si>
    <t>RELAY,ICM2 ('BB'),5A AC,0.2 OR 1A DC</t>
  </si>
  <si>
    <t>RELAY,ICM21 ('BB'),1 A AC</t>
  </si>
  <si>
    <t>RELAY,ICM21 ('BB'),1A AC/0.2 OR 1.2A DC</t>
  </si>
  <si>
    <t>RELAY,ICM21 ('BB'),5A AC,0.2 OR 1.2A DC</t>
  </si>
  <si>
    <t>RELAY,ICM21 ('BB'),5A AC/0.2 OR 1.2A DC</t>
  </si>
  <si>
    <t>RELAY,IN ,0.02 A DC,DEPOT</t>
  </si>
  <si>
    <t>RELAY,IN ,0.02 A DC,RESIDENCE</t>
  </si>
  <si>
    <t>RELAY,IN 0.02 A DC,RESIDENCE</t>
  </si>
  <si>
    <t>RELAY,INR ,1 A DC,0.02 A DC</t>
  </si>
  <si>
    <t>RELAY,INR ,1 A DC,110 VDC</t>
  </si>
  <si>
    <t>RELAY,INR ,1A DC,50-110VDC</t>
  </si>
  <si>
    <t>RELAY,INR ,50/110VDC,STN IND</t>
  </si>
  <si>
    <t>RELAY,INRS ,1 A AC,STATION</t>
  </si>
  <si>
    <t>RELAY,INRS ,1 A DC,STATION</t>
  </si>
  <si>
    <t>RELAY,INST, FIX SET A1</t>
  </si>
  <si>
    <t>RELAY,KCEG14201F51CE, 110V ac</t>
  </si>
  <si>
    <t>RELAY,KE (GEC-AEI)110VDC,TESTED</t>
  </si>
  <si>
    <t>RELAY,LDC ('AEI'),0.5 AMP AC,TESTED</t>
  </si>
  <si>
    <t>RELAY,LDC ('GEC-AEI'),0.5 A AC,TESTED</t>
  </si>
  <si>
    <t>RELAY,LDC ('MV'),0.5 AMP AC,REGULATING &amp;</t>
  </si>
  <si>
    <t>RELAY,LDC ('MV'),0.5 AMP AC,TESTED</t>
  </si>
  <si>
    <t>RELAY,LFCB('GEC'),110/125VDC,TESTED</t>
  </si>
  <si>
    <t>RELAY,LI41 ('BB')</t>
  </si>
  <si>
    <t>RELAY,LI41 ('BB'),1 A AC,110 VAC</t>
  </si>
  <si>
    <t>RELAY,LI41('BB'),1A AC,110VAC,TESTED</t>
  </si>
  <si>
    <t>RELAY,LLVC ,110 VDC,TESTED</t>
  </si>
  <si>
    <t>RELAY,LNR2('NHP'),240VAC,TESTED</t>
  </si>
  <si>
    <t>RELAY,LSC ,0.2 A AC,LEAKAGE</t>
  </si>
  <si>
    <t>RELAY,LTA ('AEI'),110 VDC/110 VDC,TESTED</t>
  </si>
  <si>
    <t>RELAY,LTA ('AEI'),125 VDC/125 VDC,TESTED</t>
  </si>
  <si>
    <t>RELAY,LTA ('GEC-AEI'),125 VDC,TESTED</t>
  </si>
  <si>
    <t>RELAY,LTB ('AEI'),110 VDC/110 VDC,TESTED</t>
  </si>
  <si>
    <t>RELAY,LTC ('AEI'),125 VDC,TESTED</t>
  </si>
  <si>
    <t>RELAY,LTR ('EMAIL'),110 VDC,TESTED</t>
  </si>
  <si>
    <t>RELAY,LTR ('EMAIL'),60VDC,TESTED</t>
  </si>
  <si>
    <t>RELAY,LTR ('RPL'),24 VAC,TESTED</t>
  </si>
  <si>
    <t>RELAY,LU('ABB'),250V AC,TESTED</t>
  </si>
  <si>
    <t>RELAY,LU('ASEA'),110 VDC,TESTED</t>
  </si>
  <si>
    <t>RELAY,LU('ASEA-BB'),240 VAC,TESTED</t>
  </si>
  <si>
    <t>RELAY,LY4 ('OMRON'),24 VAC,TESTED</t>
  </si>
  <si>
    <t>RELAY,M57121320001X,BITRONICS</t>
  </si>
  <si>
    <t>RELAY,MATRIX SYSTEM,6R,125VDC</t>
  </si>
  <si>
    <t>RELAY,MBCH('GEC'),</t>
  </si>
  <si>
    <t>RELAY,MCAG('GEC'),1A AC,50HZ,TESTED</t>
  </si>
  <si>
    <t>RELAY,MCAG('GEC'),1A AC,TESTED</t>
  </si>
  <si>
    <t>RELAY,MCAG('GEC'),1A,(LT7720)</t>
  </si>
  <si>
    <t>RELAY,MCAG('GEC'),1A,(LT7721)</t>
  </si>
  <si>
    <t>RELAY,MCAG('GEC'),5 AMP,(LT7722)</t>
  </si>
  <si>
    <t>RELAY,MCAG('GEC'),5A AC,TESTED</t>
  </si>
  <si>
    <t>RELAY,MCGG('GEC'),</t>
  </si>
  <si>
    <t>RELAY,MCGG('GEC'),110/250VDC,5A,TESTED</t>
  </si>
  <si>
    <t>RELAY,MCGG('GEC'),1A AC,110-250VDC</t>
  </si>
  <si>
    <t>RELAY,MCGG('GEC'),1A AC,48-125VDC,TESTED</t>
  </si>
  <si>
    <t>RELAY,MCGG('GEC'),1A,110-125VDC,TESTED</t>
  </si>
  <si>
    <t>RELAY,MCOR RECON S/N IS 1009125</t>
  </si>
  <si>
    <t>RELAY,MCP('UNIC'),415VAC,(LT1765)</t>
  </si>
  <si>
    <t>RELAY,MCSU('GEC'),110/125V DC,TESTED</t>
  </si>
  <si>
    <t>RELAY,MCSU('GEC'),110-125 VDC,TESTED</t>
  </si>
  <si>
    <t>RELAY,MDCC1 (TRISAN)</t>
  </si>
  <si>
    <t>RELAY,MDCC1 RECON S/N IS 1009136</t>
  </si>
  <si>
    <t>RELAY,MEASURING UNIT FOR SEL321 DISTANCE</t>
  </si>
  <si>
    <t>RELAY,METI('GEC'),</t>
  </si>
  <si>
    <t>RELAY,MFAC34V1AB001</t>
  </si>
  <si>
    <t>RELAY,MFVU ('GEC'),VOLTAGE AC FREQ U &amp; O</t>
  </si>
  <si>
    <t>RELAY,MICOM P132, P13224900E0YP00K00</t>
  </si>
  <si>
    <t>RELAY,MICROTAPP,TRANSFORMER TAP CHANGE</t>
  </si>
  <si>
    <t>RELAY,MINI,12V,30A</t>
  </si>
  <si>
    <t>RELAY,MINI,N/O,24V,30A</t>
  </si>
  <si>
    <t>RELAY,MITZ('GEC'),110/250V DC,TESTED</t>
  </si>
  <si>
    <t>RELAY,MK20('MR'),110 VAC,0.2,1,3&amp;5A AC</t>
  </si>
  <si>
    <t>RELAY,MK20('MR'),RECON S/N IS 1009126</t>
  </si>
  <si>
    <t>RELAY,MOTOR START COUNTER, TYPE MSC</t>
  </si>
  <si>
    <t>RELAY,MPCC1/PS1,110VDC,20MA,DC-DC CONVT.</t>
  </si>
  <si>
    <t>RELAY,MPS1RECON S/N IS 1009131</t>
  </si>
  <si>
    <t>RELAY,MPS2</t>
  </si>
  <si>
    <t>RELAY,MPS2 (TRISAN)</t>
  </si>
  <si>
    <t>RELAY,MR111(RR) 4 no contacts,1 amp,50hz</t>
  </si>
  <si>
    <t>RELAY,MR34 ('EMAIL'),110 VAC,TESTED</t>
  </si>
  <si>
    <t>RELAY,MR34 ('EMAIL'),240 VAC,TESTED</t>
  </si>
  <si>
    <t>RELAY,MR52 ('EMAIL'),110VDC,TESTED</t>
  </si>
  <si>
    <t>RELAY,MR52 ('EMAIL'),125VDC,TESTED</t>
  </si>
  <si>
    <t>RELAY,MR54 ('EMAIL'),110VDC,TESTED</t>
  </si>
  <si>
    <t>RELAY,MTR6 110V DC,(LU1020)</t>
  </si>
  <si>
    <t>RELAY,'MV' TYPE TPI</t>
  </si>
  <si>
    <t>RELAY,MVAA ('GEC'),110 - 125 VAC OR DC</t>
  </si>
  <si>
    <t>RELAY,MVAA('GEC'),110 - 125VAC/DC,TESTED</t>
  </si>
  <si>
    <t>RELAY,MVAA('GEC'),110/125VAC/DC,TESTED</t>
  </si>
  <si>
    <t>RELAY,MVAA('GEC'),110-125VAC/DC,TESTED</t>
  </si>
  <si>
    <t>RELAY,MVAA('GEC'),2X110-125VAC/DC,TESTED</t>
  </si>
  <si>
    <t>RELAY,MVAJ13('GEC'),110-125VDC,TESTED</t>
  </si>
  <si>
    <t>RELAY,MVTT ('GEC'),110V DC,TIME DELAY</t>
  </si>
  <si>
    <t>RELAY,MVTT('GEC'),110V DC,TESTED</t>
  </si>
  <si>
    <t>RELAY,MVTU (GEC),57-120VAC,110-125VDC</t>
  </si>
  <si>
    <t>RELAY,MVTU('GEC'),100-120VAC,TESTED</t>
  </si>
  <si>
    <t>RELAY,MVTU11('GEC'),57-70VAC,110-125VDC</t>
  </si>
  <si>
    <t>RELAY,MWTU('GEC'),1A AC,110VAC,TESTED</t>
  </si>
  <si>
    <t>RELAY,NHSC ('BB'),3 X 9 A AC,TESTED</t>
  </si>
  <si>
    <t>RELAY,NPO ('AEI'),1A AC,110VAC/1A DC</t>
  </si>
  <si>
    <t>RELAY,NPO ('AEI'),2X1A AC,110VAC/1ADC</t>
  </si>
  <si>
    <t>RELAY,NPO ('AEI'),5A AC,110VAC/1A DC</t>
  </si>
  <si>
    <t>RELAY,NPO ('MV'),1 A AC,110 VAC,UNTESTED</t>
  </si>
  <si>
    <t>RELAY,NPO ('MV'),1 A AC,110 VAC/1 A DC</t>
  </si>
  <si>
    <t>RELAY,NPO(MV),2 X 1A AC,110 VAC/1A DC</t>
  </si>
  <si>
    <t>RELAY,NPS ,1 A AC,110 VAC</t>
  </si>
  <si>
    <t>RELAY,NPS 1 A AC,110 VAC</t>
  </si>
  <si>
    <t>RELAY,NTP('NHP'),110 VDC,TESTED</t>
  </si>
  <si>
    <t>Relay,Nulec fast trip module, ADVC cont</t>
  </si>
  <si>
    <t>RELAY,ODB 110VAC,110VDC,TESTED</t>
  </si>
  <si>
    <t>RELAY,OIL SENSOR</t>
  </si>
  <si>
    <t>RELAY,OKS ('CHAUVIN ARNOUX'),110 VAC</t>
  </si>
  <si>
    <t>RELAY,OKS('CHAUVIN ARNOUX'),12 VAC</t>
  </si>
  <si>
    <t>RELAY,OKS('CHAUVIN ARNOUX'),TESTED</t>
  </si>
  <si>
    <t>RELAY,OKS'CHAUVAN ARNOUX',110 VAC,TESTED</t>
  </si>
  <si>
    <t>RELAY,OKS'CHAUVAN ARNOUX',240 VAC,TESTED</t>
  </si>
  <si>
    <t>RELAY,OKS'CHAUVAN ARNOUX',240VAC,TESTED</t>
  </si>
  <si>
    <t>RELAY,OKS'CHAUVIN ARNOUX',110 VDC,TESTED</t>
  </si>
  <si>
    <t>RELAY,OKS'CHAUVIN ARNOUX',110VDC,TESTED</t>
  </si>
  <si>
    <t>RELAY,OKS'CHAUVIN ARNOUX',125VDC,TESTED</t>
  </si>
  <si>
    <t>RELAY,OKS'CHAUVIN ARNOUX',12VDC,TESTED</t>
  </si>
  <si>
    <t>RELAY,OKS'CHAUVIN ARNOUX',220VDC,TESTED</t>
  </si>
  <si>
    <t>RELAY,OKS'CHAUVIN ARNOUX',48VDC,TESTED</t>
  </si>
  <si>
    <t>RELAY,OSR ('SECURITY'),415 VAC,TESTED</t>
  </si>
  <si>
    <t>RELAY,OSR ,415 VAC,TESTED</t>
  </si>
  <si>
    <t>RELAY,OTU2 ,2 X 1 A AC/240 VAC</t>
  </si>
  <si>
    <t>RELAY,OVA'ASEA',110VAC,110-250VDC,TESTED</t>
  </si>
  <si>
    <t>RELAY,P122B00Z412CD0</t>
  </si>
  <si>
    <t>RELAY,P12WB('BB'),3 X 110VDC,TESTED</t>
  </si>
  <si>
    <t>RELAY,P12WB/1 ('BB'),110 VDC,RECLOSING</t>
  </si>
  <si>
    <t>RELAY,P545218S4N0548K</t>
  </si>
  <si>
    <t>RELAY,P546218S4N0548K</t>
  </si>
  <si>
    <t>RELAY,P8 ('BB'),110 VDC</t>
  </si>
  <si>
    <t>RELAY,P8 ('BB'),110 VDC,TESTED</t>
  </si>
  <si>
    <t>RELAY,PA1 ('BB'),110 VDC,TESTED</t>
  </si>
  <si>
    <t>RELAY,PA5 ('BB'),110 VDC,TESTED</t>
  </si>
  <si>
    <t>RELAY,PB ('MV'),5A AC/1A DC/1A DC,TESTED</t>
  </si>
  <si>
    <t>RELAY,PBM1 ('P&amp;B GOLDS'),3 X 11 A AC</t>
  </si>
  <si>
    <t>RELAY,PBM2 ('P&amp;B GOLDS'),3 X 1 A AC</t>
  </si>
  <si>
    <t>RELAY,PBM2(P&amp;B GOLDS),3 X 5A AC,3POLE</t>
  </si>
  <si>
    <t>RELAY,PBMN3 ('P&amp;B GOLDS'),3X1AAC</t>
  </si>
  <si>
    <t>RELAY,PBO ('AEI'),1A AC/1A DC,1 POLE</t>
  </si>
  <si>
    <t>RELAY,PBO ('AEI'),1A AC/1A DC,TESTED</t>
  </si>
  <si>
    <t>RELAY,PBO ('AEI'),5 A AC,1 POLE,TESTED</t>
  </si>
  <si>
    <t>RELAY,PBO ('MV'),5A AC/1A DC,TESTED</t>
  </si>
  <si>
    <t>RELAY,PBU('ASEA'),TESTED</t>
  </si>
  <si>
    <t>RELAY,PCA ,240 VAC,TESTED</t>
  </si>
  <si>
    <t>RELAY,PD3 ('GE'),2 X 5 A AC/2 X 1 A DC</t>
  </si>
  <si>
    <t>RELAY,PDI('GEC'),1A AC,110VDC,TESTED</t>
  </si>
  <si>
    <t>RELAY,PFA ('RPL'),110 VAC,TESTED</t>
  </si>
  <si>
    <t>RELAY,PILOT RECEIVE,6R,125VDC, 3A200KI</t>
  </si>
  <si>
    <t>RELAY,PIR ,1 A AC</t>
  </si>
  <si>
    <t>RELAY,PM2NG('BB'),110VAC,110VDC,TESTED</t>
  </si>
  <si>
    <t>RELAY,POTENTIAL SELECTOR,2P45K2,110 VAC</t>
  </si>
  <si>
    <t>RELAY,POVA('ASEA'),110-250VDC,TESTED</t>
  </si>
  <si>
    <t>RELAY,PQ16 ('BB'),110 VDC,TESTED</t>
  </si>
  <si>
    <t>RELAY,PQ8 ('BB'),110 VDC</t>
  </si>
  <si>
    <t>RELAY,PR1('BB'),110VDC,TESTED</t>
  </si>
  <si>
    <t>RELAY,PR5 ('BB'),110 VDC,TESTED</t>
  </si>
  <si>
    <t>RELAY,PROTECTION,2C48 ('EMAIL'),3 X 1 A</t>
  </si>
  <si>
    <t>RELAY,PROTECTION,2P40 ('RPL'),110 VAC,TE</t>
  </si>
  <si>
    <t>RELAY,PROTECTION,2T649 ('RMS'),125V DC,R</t>
  </si>
  <si>
    <t>RELAY,PROTECTION,2T649 ('RPL'),110 VDC,T</t>
  </si>
  <si>
    <t>RELAY,PROTECTION,2V162K10 ('RMS'),110V A</t>
  </si>
  <si>
    <t>RELAY,PROTECTION,2V631K4 ('RMS'),125VDC,</t>
  </si>
  <si>
    <t>RELAY,PROTECTION,2VC ,63.5 VAC,A</t>
  </si>
  <si>
    <t>RELAY,PROTECTION,3CB ('HEINEMANN'),2 X 3</t>
  </si>
  <si>
    <t>RELAY,PROTECTION,3MCGG ('GEC'),3 X 1 A A</t>
  </si>
  <si>
    <t>RELAY,PROTECTION,3R ('RPL'),50 VDC</t>
  </si>
  <si>
    <t>RELAY,PROTECTION,6R ('EMAIL'),INST AUX V</t>
  </si>
  <si>
    <t>RELAY,PROTECTION,AD10A ('AEI'),415 VAC,I</t>
  </si>
  <si>
    <t>RELAY,PROTECTION,AD9XR ('AEI'),415 VAC,A</t>
  </si>
  <si>
    <t>RELAY,PROTECTION,AI10 ,10 X 110</t>
  </si>
  <si>
    <t>RELAY,PROTECTION,AKC ('AEI'),110 VDC</t>
  </si>
  <si>
    <t>RELAY,PROTECTION,AKC ('AEI'),240 VDC</t>
  </si>
  <si>
    <t>RELAY,PROTECTION,ASA ('ASEA'),110-125 VD</t>
  </si>
  <si>
    <t>RELAY,PROTECTION,ASA ('ASEA'),1OR2 A AC,</t>
  </si>
  <si>
    <t>RELAY,PROTECTION,ASA ('ASEA'),1OR2A AC,6</t>
  </si>
  <si>
    <t>RELAY,PROTECTION,AVE ('MV'),110/240/415</t>
  </si>
  <si>
    <t>RELAY,PROTECTION,AVE4</t>
  </si>
  <si>
    <t>RELAY,PROTECTION,AVE4 ('GEC-EE'),110/240</t>
  </si>
  <si>
    <t>RELAY,PROTECTION,B24 ('REYROLLE'),125 VD</t>
  </si>
  <si>
    <t>RELAY,PROTECTION,B33 ('REYROLLE'),30 OR</t>
  </si>
  <si>
    <t>RELAY,PROTECTION,B8020 ('EMAIL-BELLCO'),</t>
  </si>
  <si>
    <t>RELAY,PROTECTION,BEA ('RPL'),2 X 110 VDC</t>
  </si>
  <si>
    <t>RELAY,PROTECTION,BROL ('ELIN'),1",TESTED</t>
  </si>
  <si>
    <t>RELAY,PROTECTION,CDG ('EE'),1 A AC/0.6 O</t>
  </si>
  <si>
    <t>RELAY,PROTECTION,CDG ('GEC'),1 A AC,0.6</t>
  </si>
  <si>
    <t>RELAY,PROTECTION,COR 2 X 415 VA</t>
  </si>
  <si>
    <t>RELAY,PROTECTION,D21SE ('BB'),3X2X1AAC,7</t>
  </si>
  <si>
    <t>RELAY,PROTECTION,DCC1 ,110 VDC,C</t>
  </si>
  <si>
    <t>RELAY,PROTECTION,DUF ,63.5 OR 11</t>
  </si>
  <si>
    <t>RELAY,PROTECTION,DUF 63.5/110 V</t>
  </si>
  <si>
    <t>RELAY,PROTECTION,F14E ('REYROLLE'),125 V</t>
  </si>
  <si>
    <t>RELAY,PROTECTION,F8E ('REYROLLE'),125 VD</t>
  </si>
  <si>
    <t>RELAY,PROTECTION,F8S ('REYROLLE'),110VDC</t>
  </si>
  <si>
    <t>RELAY,PROTECTION,'GEC',KAVR100,AUX48/250</t>
  </si>
  <si>
    <t>RELAY,PROTECTION,GP1 ('ESP'),1",TESTED</t>
  </si>
  <si>
    <t>RELAY,PROTECTION,GP1AM ('ESP'),1",TESTED</t>
  </si>
  <si>
    <t>RELAY,PROTECTION,GP2A ('ESP'),2",TESTED</t>
  </si>
  <si>
    <t>RELAY,PROTECTION,GP2AM ('ESP'),2",TESTED</t>
  </si>
  <si>
    <t>RELAY,PROTECTION,GP3AM ('ESP'),3",TESTED</t>
  </si>
  <si>
    <t>RELAY,PROTECTION,HH23P ('FUJI'),110 VDC,</t>
  </si>
  <si>
    <t>RELAY,PROTECTION,I TYPE 1,,30/60</t>
  </si>
  <si>
    <t>RELAY,PROTECTION,INR ,1 A DC,0.0</t>
  </si>
  <si>
    <t>RELAY,PROTECTION,MDTA2(MITSUBISHI),11</t>
  </si>
  <si>
    <t>RELAY,PROTECTION,MK20 ('MR'),110 VAC,0.2</t>
  </si>
  <si>
    <t>RELAY,PROTECTION,MVAA ('GEC'),110/125 VA</t>
  </si>
  <si>
    <t>RELAY,PROTECTION,MVAA ('GEC'),110-120 VD</t>
  </si>
  <si>
    <t>RELAY,PROTECTION,MVAG19 ('GEC'),110 V AC</t>
  </si>
  <si>
    <t>RELAY,PROTECTION,MVTD 12 ('GEC'),100-120</t>
  </si>
  <si>
    <t>RELAY,PROTECTION,MVTR ('GEC'),110 VDC,AC</t>
  </si>
  <si>
    <t>RELAY,PROTECTION,NPO ('MV'),5 A AC,110 V</t>
  </si>
  <si>
    <t>RELAY,PROTECTION,OBG2 ('EE'),2",TESTED</t>
  </si>
  <si>
    <t>RELAY,PROTECTION,OKS ('CHAUVIN ARNOUX'),</t>
  </si>
  <si>
    <t>RELAY,PROTECTION,OVA ('ASEA'),110 VAC,11</t>
  </si>
  <si>
    <t>RELAY,PROTECTION,PA1 ('BB'),110 VDC</t>
  </si>
  <si>
    <t>RELAY,PROTECTION,PS1 ,110 VDC,IN</t>
  </si>
  <si>
    <t>RELAY,PROTECTION,PSA ('ASEA'),TESTED</t>
  </si>
  <si>
    <t>RELAY,PROTECTION,RADHL ('ASEA'),1 A AC,1</t>
  </si>
  <si>
    <t>RELAY,PROTECTION,RAZOA ('ASEA'),1 A AC,1</t>
  </si>
  <si>
    <t>RELAY,PROTECTION,RDA ('ASEA'),1 A AC,110</t>
  </si>
  <si>
    <t>RELAY,PROTECTION,RS1000 (MR OR MITSUBISH</t>
  </si>
  <si>
    <t>RELAY,PROTECTION,RTXP ('ASEA'),ACCESSORI</t>
  </si>
  <si>
    <t>RELAY,PROTECTION,RXEG ('ABB'),110 VAC,24</t>
  </si>
  <si>
    <t>RELAY,PROTECTION,RXKN ('ASEA'),110 - 125</t>
  </si>
  <si>
    <t>RELAY,PROTECTION,RXMA ('ASEA'),110V DC,T</t>
  </si>
  <si>
    <t>RELAY,PROTECTION,RXME ('ABB'),24 VDC,INS</t>
  </si>
  <si>
    <t>RELAY,PROTECTION,RXSP ('ASEA'),110 - 150</t>
  </si>
  <si>
    <t>RELAY,PROTECTION,RXTLA ('ASEA'),70 OR 10</t>
  </si>
  <si>
    <t>RELAY,PROTECTION,RXTUB ('ASEA'),100/110</t>
  </si>
  <si>
    <t>RELAY,PROTECTION,SEBA ('ASEA'),110 - 125</t>
  </si>
  <si>
    <t>RELAY,PROTECTION,SFA 240 VAC,TE</t>
  </si>
  <si>
    <t>RELAY,PROTECTION,SHPM ('GEC'),1 A AC,100</t>
  </si>
  <si>
    <t>RELAY,PROTECTION,THI ('AKM'),OIL WINDING</t>
  </si>
  <si>
    <t>RELAY,PROTECTION,THI ('ARIC'),10 - 120 D</t>
  </si>
  <si>
    <t>RELAY,PROTECTION,TPI ('AEI'),415 VAC,TAP</t>
  </si>
  <si>
    <t>RELAY,PROTECTION,TPI ,240 VAC</t>
  </si>
  <si>
    <t>RELAY,PROTECTION,TPI ,TESTED</t>
  </si>
  <si>
    <t>RELAY,PROTECTION,TR5 ,0.5 A DC</t>
  </si>
  <si>
    <t>RELAY,PROTECTION,VAA ('EE'),110 VDC/110</t>
  </si>
  <si>
    <t>RELAY,PROTECTION,VAA ('GEC'),110V DC,INS</t>
  </si>
  <si>
    <t>RELAY,PROTECTION,YPCX ('BB'),8 X 110 VDC</t>
  </si>
  <si>
    <t>RELAY,PS1 ,110VDC,TESTED</t>
  </si>
  <si>
    <t>RELAY,PS2 110VDC</t>
  </si>
  <si>
    <t>RELAY,PSA 0.001A DC,110-125VDC,100/110/2</t>
  </si>
  <si>
    <t>RELAY,PSS,24VDC,TESTED</t>
  </si>
  <si>
    <t>RELAY,PTU('GEC'),63.5VAC,TESTED</t>
  </si>
  <si>
    <t>RELAY,PVO ('AEI'),415 VAC,TESTED</t>
  </si>
  <si>
    <t>RELAY,RAKZB('ASEA'),110VAC/125VDC,TESTED</t>
  </si>
  <si>
    <t>RELAY,RBI ('BB'),0.2 OR 0.4 A AC/110VDC</t>
  </si>
  <si>
    <t>RELAY,RCU ,3 X 240 VAC,TESTED</t>
  </si>
  <si>
    <t>RELAY,RCU 240 VAC,TESTED</t>
  </si>
  <si>
    <t>RELAY,RCU 3 X 240 VAC,TESTED</t>
  </si>
  <si>
    <t>RELAY,RDA ('ASEA'),1AAC,110VAC/12VDC</t>
  </si>
  <si>
    <t>RELAY,RDA('ASEA'),110VAC/110VDC,TESTED</t>
  </si>
  <si>
    <t>RELAY,RECU ('ASEA'),ACCESSORIES,TESTED</t>
  </si>
  <si>
    <t>RELAY,REF543FM127CABA</t>
  </si>
  <si>
    <t>RELAY,'REYROLLE' TYPE B16</t>
  </si>
  <si>
    <t>RELAY,'REYROLLE' TYPE F/B</t>
  </si>
  <si>
    <t>RELAY,'REYROLLE' TYPE F8E</t>
  </si>
  <si>
    <t>RELAY,'REYROLLE' TYPE RVM SUPERTAPP</t>
  </si>
  <si>
    <t>RELAY,'REYROLLE' TYPE TR221</t>
  </si>
  <si>
    <t>RELAY,RK723-007AN ('ABB'),110VDC 1008086</t>
  </si>
  <si>
    <t>RELAY,RK723-007AN ('ABB'),110VDC,LU0948</t>
  </si>
  <si>
    <t>RELAY,RL ('REYROLLE'),110OR220VDC,TESTED</t>
  </si>
  <si>
    <t>RELAY,RME ('ASEA'),110 VDC,TESTED</t>
  </si>
  <si>
    <t>RELAY,RMJ ('ASEA'),110 VAC,TESTED</t>
  </si>
  <si>
    <t>RELAY,RMS 2HSM512-B2-D-12M</t>
  </si>
  <si>
    <t>RELAY,RMS 2HSM518-B2-D-12M</t>
  </si>
  <si>
    <t>RELAY,'RMS TYPE 2C60K1</t>
  </si>
  <si>
    <t>RELAY,'RPL' TYPE MDCCI</t>
  </si>
  <si>
    <t>RELAY,RTBI('IZUMI DENKI'),48VDC,TESTED</t>
  </si>
  <si>
    <t>RELAY,RXCLA ('ASEA'),0.001 A DC,TESTED</t>
  </si>
  <si>
    <t>RELAY,RXDSB+RTQTB('ASEA')</t>
  </si>
  <si>
    <t>RELAY,RXEB('ASEA'),110 VAC,TESTED</t>
  </si>
  <si>
    <t>RELAY,RXEG ('ASEA'),110VAC,110-125</t>
  </si>
  <si>
    <t>RELAY,RXEG('ASEA'),110-125VAC/DC,TESTED</t>
  </si>
  <si>
    <t>RELAY,RXEG('ASEA'),110VAC,TESTED</t>
  </si>
  <si>
    <t>RELAY,RXEG21 VOLTAGE RELAY(ABB)</t>
  </si>
  <si>
    <t>RELAY,RXEL ('ASEA'),125 VAC,TESTED</t>
  </si>
  <si>
    <t>RELAY,RXEL ('ASEA'),125V AC,TESTED</t>
  </si>
  <si>
    <t>RELAY,RXIB ('ASEA'),1 A AC</t>
  </si>
  <si>
    <t>RELAY,RXID ('ASEA'),0.02ADC</t>
  </si>
  <si>
    <t>RELAY,RXIG ('ABB'),1 A AC,TESTED</t>
  </si>
  <si>
    <t>RELAY,RXIG ('ASEA'),1AAC</t>
  </si>
  <si>
    <t>RELAY,RXIG('ASEA'),110-250VDC,TESTED</t>
  </si>
  <si>
    <t>RELAY,RXIL ('ASEA'),1 A AC,TESTED</t>
  </si>
  <si>
    <t>RELAY,RXKB('ASEA'),110 - 125 VDC,TESTED</t>
  </si>
  <si>
    <t>RELAY,RXKD ('ASEA'),110 - 125 VDC,TESTED</t>
  </si>
  <si>
    <t>RELAY,RXKE ('ASEA'),110 - 125 VDC</t>
  </si>
  <si>
    <t>RELAY,RXKE ('ASEA'),24 - 36 VDC</t>
  </si>
  <si>
    <t>RELAY,RXKF('ASEA'),110-125VDC,TESTED</t>
  </si>
  <si>
    <t>RELAY,RXKM H2 ABB</t>
  </si>
  <si>
    <t>RELAY,RXKN ('ASEA'),110 - 125 VDC,TESTED</t>
  </si>
  <si>
    <t>RELAY,RXKN('ASEA'),110 - 125 VDC,TESTED</t>
  </si>
  <si>
    <t>RELAY,RXKO ('ASEA'),110-125VDC</t>
  </si>
  <si>
    <t>RELAY,RXKO('ASEA'),110-125VDC,TESTED</t>
  </si>
  <si>
    <t>RELAY,RXKP ('ASEA-BB'),220 VAC,TESTED</t>
  </si>
  <si>
    <t>RELAY,RXMA ('ABB'),48-55 VDC</t>
  </si>
  <si>
    <t>RELAY,RXMA ('ASEA'),110-125 VDC</t>
  </si>
  <si>
    <t>RELAY,RXMA ('ASEA'),110-125VDC</t>
  </si>
  <si>
    <t>RELAY,RXMA ('ASEA'),110V DC</t>
  </si>
  <si>
    <t>RELAY,RXMA('ASEA'),110-125VDC,TESTED</t>
  </si>
  <si>
    <t>RELAY,RXMA('ASEA'),125V DC,TESTED</t>
  </si>
  <si>
    <t>RELAY,RXMA('ASEA'),2 X 12VDC,TESTED</t>
  </si>
  <si>
    <t>RELAY,RXMA('ASEA'),24VDC,TESTED</t>
  </si>
  <si>
    <t>RELAY,RXMBA ('ASEA'),5 X 15 VDC</t>
  </si>
  <si>
    <t>RELAY,RXMBB ('ASEA'),2X110VDC,3X15VDC</t>
  </si>
  <si>
    <t>RELAY,RXMBB ('ASEA'),5 X 110VDC,24VDC</t>
  </si>
  <si>
    <t>RELAY,RXME ('ASEA'),110-125 VDC</t>
  </si>
  <si>
    <t>RELAY,RXME ('ASEA'),48-55 VDC</t>
  </si>
  <si>
    <t>RELAY,RXME('ASEA'),110-125VDC,TESTED</t>
  </si>
  <si>
    <t>RELAY,RXMH ('ASEA-BB'),380 VAC,TESTED</t>
  </si>
  <si>
    <t>RELAY,RXMH('ASEA'),110VDC,TESTED</t>
  </si>
  <si>
    <t>RELAY,RXMK ('ASEA-BB'),110 VAC,TESTED</t>
  </si>
  <si>
    <t>RELAY,RXMK ('ASEA-BB'),220 VAC,TESTED</t>
  </si>
  <si>
    <t>RELAY,RXMM ('ABB'),110-125V DC</t>
  </si>
  <si>
    <t>RELAY,RXMM ('ABB'),2 X 24 VDC</t>
  </si>
  <si>
    <t>RELAY,RXMM ('ASEA'),2X110-125 VDC</t>
  </si>
  <si>
    <t>RELAY,RXMM('ASEA'),2 X 110-125VDC,TESTED</t>
  </si>
  <si>
    <t>RELAY,RXMS ('ABB'),110/125VDC</t>
  </si>
  <si>
    <t>RELAY,RXMS ('ABB'),125VDC,(LT4004)</t>
  </si>
  <si>
    <t>RELAY,RXMS ('ASEA'),125 VDC</t>
  </si>
  <si>
    <t>RELAY,RXMS('ASEA'),</t>
  </si>
  <si>
    <t>RELAY,RXMS('ASEA'),110VDC,TESTED</t>
  </si>
  <si>
    <t>RELAY,RXMS('ASEA'),125VDC,TESTED</t>
  </si>
  <si>
    <t>RELAY,RXMS('ASEA'),48VDC,TESTED</t>
  </si>
  <si>
    <t>RELAY,RXMVB ('ASEA'),24 VDC</t>
  </si>
  <si>
    <t>RELAY,RXMVB('ABB'),2 X 125VDC,TESTED</t>
  </si>
  <si>
    <t>RELAY,RXMVB('ABB'),220VAC,TESTED</t>
  </si>
  <si>
    <t>RELAY,RXMVE ('ASEA'),110-125 VDC</t>
  </si>
  <si>
    <t>RELAY,RXMVE('ASEA'),110-125VDC,TESTED</t>
  </si>
  <si>
    <t>RELAY,RXPE ('ASEA'),110VAC MAIN</t>
  </si>
  <si>
    <t>RELAY,RXSF ('ASEA'),110-125 VDC</t>
  </si>
  <si>
    <t>RELAY,RXSF ('ASEA'),2 X 110-125 VDC</t>
  </si>
  <si>
    <t>RELAY,RXSF ('ASEA'),2 X 110-125V DC</t>
  </si>
  <si>
    <t>RELAY,RXSF('ABB'),48-55VDC,(LT4005)</t>
  </si>
  <si>
    <t>RELAY,RXSF('ASEA'),110-125VDC,TESTED</t>
  </si>
  <si>
    <t>RELAY,RXSGA ('ASEA'),ANNUNCIATORS OPN</t>
  </si>
  <si>
    <t>RELAY,RXSP ('ASEA'),4 X 110-150 VDC</t>
  </si>
  <si>
    <t>RELAY,RXTB ('ASEA'),110 VAC,TESTED</t>
  </si>
  <si>
    <t>RELAY,RXTCA ('ASEA'),ACCESSORIES,TESTED</t>
  </si>
  <si>
    <t>RELAY,RXTCB ('ASEA'),ACCESSORIES,TESTED</t>
  </si>
  <si>
    <t>RELAY,RXTDA ('ASEA'),ACCESSORIES,TESTED</t>
  </si>
  <si>
    <t>RELAY,RXTLA ('ASEA'),350 VAC 1 A AC</t>
  </si>
  <si>
    <t>RELAY,RXTMA('ASEA'),3 X 400 OHM,TESTED</t>
  </si>
  <si>
    <t>RELAY,RXTUB ('ABB'),100/110/220 V AC</t>
  </si>
  <si>
    <t>RELAY,RXTUG ('ABB'),110-250 VDC,TESTED</t>
  </si>
  <si>
    <t>RELAY,RXTUG ('ABB'),CONVERTER,DC/DC</t>
  </si>
  <si>
    <t>RELAY,RXTUG ('ASEA'),110-125 VDC</t>
  </si>
  <si>
    <t>RELAY,RXTUG('ASEA'),110-250VDC,TESTED</t>
  </si>
  <si>
    <t>RELAY,RXZD4('ASEA'),110VAC,110VDC,TESTED</t>
  </si>
  <si>
    <t>RELAY,SCO ,110 VAC,110 VDC</t>
  </si>
  <si>
    <t>RELAY,SCR ,53VDC,TESTED</t>
  </si>
  <si>
    <t>RELAY,SEL0311L1LCC421325XX</t>
  </si>
  <si>
    <t>RELAY,SEL0487B1X6X12XC2XDH9DDDDX</t>
  </si>
  <si>
    <t>RELAY,SEL250603253X</t>
  </si>
  <si>
    <t>RELAY,SEL321 HORIZONTAL</t>
  </si>
  <si>
    <t>RELAY,SEL487B,0487B06122CDDDDDH</t>
  </si>
  <si>
    <t>RELAY,SEL487EX44812C2B3H623XXX</t>
  </si>
  <si>
    <t>RELAY,SEL751A61DCD1D72811830</t>
  </si>
  <si>
    <t>RELAY,SF6 BLOCKING</t>
  </si>
  <si>
    <t>RELAY,SHPM ('GEC'),1 A AC,100 - 120 VAC</t>
  </si>
  <si>
    <t>RELAY,SKBA('GEC-AEI')63.5/110 VAC,TESTED</t>
  </si>
  <si>
    <t>RELAY,SKBA'GEC-AEI',63.5-110VAC,50-110V</t>
  </si>
  <si>
    <t>RELAY,SM125('ELECTROMATIC'),TESTED</t>
  </si>
  <si>
    <t>RELAY,SOLKOR,7SG1813-7DC10-0EC0</t>
  </si>
  <si>
    <t>RELAY,SPR ,3 X 0.5 A DC,110 VDC</t>
  </si>
  <si>
    <t>RELAY,SPR 3 X 0.5 A DC,110 VDC</t>
  </si>
  <si>
    <t>RELAY,SPT ,110VDC,TESTED</t>
  </si>
  <si>
    <t>RELAY,SR745,W2-P1-G1-H1-L-R-T</t>
  </si>
  <si>
    <t>RELAY,SR760 -P1-G1-S1-HI-A5-R-E</t>
  </si>
  <si>
    <t>RELAY,SR760-P1-G1-S1-H1-A5-R-T</t>
  </si>
  <si>
    <t>RELAY,SSX ('BB'),110 VDC,TIME DELAY</t>
  </si>
  <si>
    <t>RELAY,SSX('BB'),110 VDC,TESTED</t>
  </si>
  <si>
    <t>RELAY,'STEMAR', TYPE -1A</t>
  </si>
  <si>
    <t>RELAY,SU('ASEA'),RECON S/NO IS 1009342</t>
  </si>
  <si>
    <t>RELAY,T15 ,50 VDC,TESTED</t>
  </si>
  <si>
    <t>RELAY,T15 110 VDC,TESTED</t>
  </si>
  <si>
    <t>RELAY,T15 60 VDC</t>
  </si>
  <si>
    <t>RELAY,T18 ,110 VAC,TESTED</t>
  </si>
  <si>
    <t>RELAY,T18 110 VAC,TESTED</t>
  </si>
  <si>
    <t>RELAY,T19 ,15VDC,TESTED</t>
  </si>
  <si>
    <t>RELAY,T3 60 VDC,INST.AUXILIARY,</t>
  </si>
  <si>
    <t>RELAY,T32 ,30-120 VDC,TESTED</t>
  </si>
  <si>
    <t>RELAY,T32 110 VDC,TESTED</t>
  </si>
  <si>
    <t>RELAY,T44 ,1 A DC</t>
  </si>
  <si>
    <t>RELAY,T48 ,110 OR 50 VDC,TESTED</t>
  </si>
  <si>
    <t>RELAY,T51 ,110 VDC</t>
  </si>
  <si>
    <t>RELAY,T51 110 VDC</t>
  </si>
  <si>
    <t>RELAY,T54 ,1 A DC</t>
  </si>
  <si>
    <t>RELAY,T60 ('RPL'),110 VDC,TESTED</t>
  </si>
  <si>
    <t>RELAY,T61 ('RPL'),24 VAC,FLASHER,TESTED</t>
  </si>
  <si>
    <t>RELAY,TAPCON230</t>
  </si>
  <si>
    <t>RELAY,TD1 ,50 OR 110 VDC,TESTED</t>
  </si>
  <si>
    <t>RELAY,TDS ('REYROLLE'),110 VDC,TESTED</t>
  </si>
  <si>
    <t>RELAY,TFA ('MV'),2 X 3 A AC/110 VDC</t>
  </si>
  <si>
    <t>RELAY,TFA ('MV'),2 X 5 A AC/110 VDC</t>
  </si>
  <si>
    <t>RELAY,TH ('SATCHWELL'),120 - 260 DEG'F'</t>
  </si>
  <si>
    <t>RELAY,TH ('SATCHWELL'),60 - 130 DEG'C'</t>
  </si>
  <si>
    <t>RELAY,THERMAL,AB109 ('ALLEN BRADLEY'),1.</t>
  </si>
  <si>
    <t>RELAY,THI ('ACCURATE'),0 - 150 DEG'C'</t>
  </si>
  <si>
    <t>RELAY,THI ('AKM'),0-150 DEG'C',2 AMP AC</t>
  </si>
  <si>
    <t>RELAY,THI ('ARIC'),0 - 150 DEG'C'</t>
  </si>
  <si>
    <t>RELAY,THI ('ARIC'),10 - 120 DEG'C'</t>
  </si>
  <si>
    <t>RELAY,THI ('ASEA'OR'AKM'),0 - 150 DEG,1.</t>
  </si>
  <si>
    <t>RELAY,THI ('ASEA'OR'AKM'),0-150 DEG'C'</t>
  </si>
  <si>
    <t>RELAY,THI ('CAMBRIDGE'),0 - 100 DEG'C'</t>
  </si>
  <si>
    <t>RELAY,THI ('DOBBIE'),20 - 120 DEG'C'</t>
  </si>
  <si>
    <t>RELAY,THI('AKM'), SERIES 35</t>
  </si>
  <si>
    <t>RELAY,TIMING,0-30 SEC, 2T249</t>
  </si>
  <si>
    <t>RELAY,TJV ('REYROLLE'),1A AC,TESTED</t>
  </si>
  <si>
    <t>RELAY,TK ('WESTINGHOUSE'),240 VAC,TESTED</t>
  </si>
  <si>
    <t>RELAY,TLR ('RPL'),110 VDC,TESTED</t>
  </si>
  <si>
    <t>RELAY,TLR ('RPL'),60 VDC,TESTED</t>
  </si>
  <si>
    <t>RELAY,TOP2PM('NHP'),TIME DELAY,TESTED</t>
  </si>
  <si>
    <t>RELAY,TPI</t>
  </si>
  <si>
    <t>RELAY,TPI ('AEI'),415 VAC</t>
  </si>
  <si>
    <t>RELAY,TPI ('MV'OR'AEI'),415VAC</t>
  </si>
  <si>
    <t>RELAY,TR2 ,1 A DC,110 VDC</t>
  </si>
  <si>
    <t>RELAY,TR2 1 A DC,110 VDC</t>
  </si>
  <si>
    <t>RELAY,TR212('REYROLLE'),125VDC 1007882</t>
  </si>
  <si>
    <t>RELAY,TR212('REYROLLE'),125VDC,(LT3662)</t>
  </si>
  <si>
    <t>RELAY,TR221 'REYROLLE',125V DC,LT3670</t>
  </si>
  <si>
    <t>RELAY,TR221('REYROLLE'),125V,INST. AUX</t>
  </si>
  <si>
    <t>RELAY,TR221('RR'),RECON S/N IS 1009129</t>
  </si>
  <si>
    <t>RELAY,TR231('RR'),RECON S/NO 1009130</t>
  </si>
  <si>
    <t>RELAY,TR241('REYROLLE')125VDC,INST AUX</t>
  </si>
  <si>
    <t>RELAY,TR3 ,1 A DC,110 VDC</t>
  </si>
  <si>
    <t>RELAY,TR3 1 A DC,110 VDC</t>
  </si>
  <si>
    <t>RELAY,TR4 ,1 A DC,110 VDC</t>
  </si>
  <si>
    <t>RELAY,TR4 ,1 A DC,60 VDC</t>
  </si>
  <si>
    <t>RELAY,TR5 ,0.5 A DC,110 VDC</t>
  </si>
  <si>
    <t>RELAY,TR5,0.5 A DC,110 VDC</t>
  </si>
  <si>
    <t>RELAY,TYPE DCR/OBD</t>
  </si>
  <si>
    <t>RELAY,UFM ('L &amp; L'),110 VAC/110 VDC</t>
  </si>
  <si>
    <t>RELAY,UICA('ABB'),110VDC,1A AC,TESTED</t>
  </si>
  <si>
    <t>RELAY,URB30K03HKHF8NH6UL8NN6US8NU6UWXX</t>
  </si>
  <si>
    <t>RELAY,URB90K04HKHF8NH6HL8NN6AS8NU6UWXX</t>
  </si>
  <si>
    <t>RELAY,URB90K04HKHF8NH6UL8NN6RS8NU6UWXX</t>
  </si>
  <si>
    <t>RELAY,URD30K03HKHF8LH6RM6KP6TUXXWXX</t>
  </si>
  <si>
    <t>RELAY,VAA ('EE'),110 VAC,AUX,TESTED</t>
  </si>
  <si>
    <t>RELAY,VAA ('EE'),110VDC,TESTED</t>
  </si>
  <si>
    <t>RELAY,VAA ('EE'),125VDC,TESTED</t>
  </si>
  <si>
    <t>RELAY,VAA ('EE'),2 X 110VDC,TESTED</t>
  </si>
  <si>
    <t>RELAY,VAA ('EE'),55 OR 110 VDC,TESTED</t>
  </si>
  <si>
    <t>RELAY,VAA ('EE'),60 VDC/60 VDC,TESTED</t>
  </si>
  <si>
    <t>RELAY,VAA ('GEC'),110-125 VDC</t>
  </si>
  <si>
    <t>RELAY,VAA ('GEC'),110V DC</t>
  </si>
  <si>
    <t>RELAY,VAA ('GEC'),125V DC</t>
  </si>
  <si>
    <t>RELAY,VAA ('GEC'),2 X 110VDC,TESTED</t>
  </si>
  <si>
    <t>RELAY,VAA ('GEC-EE'),110 VDC,TESTED</t>
  </si>
  <si>
    <t>RELAY,VAA ('GEC-EE'),2 X 110VDC,TESTED</t>
  </si>
  <si>
    <t>RELAY,VAA('GEC'),110 VDC,TESTED</t>
  </si>
  <si>
    <t>RELAY,VAA('GEC'),110V DC,TESTED</t>
  </si>
  <si>
    <t>RELAY,VAA('GEC'),110VDC,TESTED</t>
  </si>
  <si>
    <t>RELAY,VAA('GEC'),125VDC,TESTED</t>
  </si>
  <si>
    <t>RELAY,VAA('GEC'),2 X 110V DC,TESTED</t>
  </si>
  <si>
    <t>RELAY,VAA('GEC'),2 X 110VDC,TESTED</t>
  </si>
  <si>
    <t>RELAY,VAA('GEC'),55/110VDC,TESTED</t>
  </si>
  <si>
    <t>RELAY,VAA('GEC-EE'),55/110VDC,TESTED</t>
  </si>
  <si>
    <t>RELAY,VAG ('EE'),110 VAC,TESTED</t>
  </si>
  <si>
    <t>RELAY,VAG ('EE'),63.5 VAC,UNDERVOLTAGE</t>
  </si>
  <si>
    <t>RELAY,VAG ('GEC'),110 VAC,110 VDC</t>
  </si>
  <si>
    <t>RELAY,VAG ('GEC'),110 VAC,TESTED</t>
  </si>
  <si>
    <t>RELAY,VAGRT('GEC'),</t>
  </si>
  <si>
    <t>RELAY,VAJ ('EE'),110VDC,TESTED</t>
  </si>
  <si>
    <t>RELAY,VAJZ ('GEC'),110VDC,TESTED</t>
  </si>
  <si>
    <t>RELAY,VAJZ('GEC'),110VDC,TESTED</t>
  </si>
  <si>
    <t>RELAY,VAR ('EE'),110 VDC,RECLOSING</t>
  </si>
  <si>
    <t>RELAY,VAR ('EE'),50 VDC,RECLOSING</t>
  </si>
  <si>
    <t>RELAY,VAT ('GEC-EE'),110 VDC,TESTED</t>
  </si>
  <si>
    <t>RELAY,VAT ('GEC-EE'),240 VAC,TESTED</t>
  </si>
  <si>
    <t>RELAY,VD23,VOLTAGE DETECTOR</t>
  </si>
  <si>
    <t>RELAY,VDG ('GEC-EE'),110-120 VAC/110 VDC</t>
  </si>
  <si>
    <t>RELAY,VDG('GEC-EE'),110-120VAC/110VDC</t>
  </si>
  <si>
    <t>RELAY,VR1 ('GE'),120 VAC,TESTED</t>
  </si>
  <si>
    <t>RELAY,VR2 ('TMC'),240 VAC,TESTED</t>
  </si>
  <si>
    <t>RELAY,VTT ('EE'),110 VDC,TESTED</t>
  </si>
  <si>
    <t>RELAY,VTT('GEC-EE'),110 VDC,TESTED</t>
  </si>
  <si>
    <t>RELAY,VTX ('EE'),1 A/110V DC,TESTED</t>
  </si>
  <si>
    <t>RELAY,W ('REYROLLE'),5 A AC,TAPPED</t>
  </si>
  <si>
    <t>RELAY,WCD('GEC'),110VAC,110VDC,TESTED</t>
  </si>
  <si>
    <t>RELAY,WEIR1 ('WEIR ELECT'),1",TESTED</t>
  </si>
  <si>
    <t>RELAY,WEIR2 ('WEIR ELECT'),2",TESTED</t>
  </si>
  <si>
    <t>RELAY,WEIR3 ('WEIR ELECT'),3",TESTED</t>
  </si>
  <si>
    <t>RELAY,WTI ASHRIDGE TYPE 852 PLUS</t>
  </si>
  <si>
    <t>RELAY,XM('HOLEC'),12-240 V AC/DC,TESTED</t>
  </si>
  <si>
    <t>RELAY,XW('HOLEC'),24-240V AC/DC,TESTED</t>
  </si>
  <si>
    <t>RELAY,YCL21('BB'),110VDC,TESTED</t>
  </si>
  <si>
    <t>RELAY,YIL ('BB'),1 A AC,110 VAC/110 VDC</t>
  </si>
  <si>
    <t>RELAY,YPCX('BB'),110VDC,(LU0805)</t>
  </si>
  <si>
    <t>RELAY,YPCX('BB'),5 X 110VDC,TESTED</t>
  </si>
  <si>
    <t>RELAY,YZL22 ('BB'),1 A AC,110 VAC</t>
  </si>
  <si>
    <t>RELAY.  6RM 202B2</t>
  </si>
  <si>
    <t>REOCO 65/35 HP STEEL FIBRE,HOOK SHOT</t>
  </si>
  <si>
    <t>REP JOINT,11KV EXTD,240-400MM2 1C XLPE</t>
  </si>
  <si>
    <t>REPAIR JOINT,11KV EXTD,25-95MM2 1C XLPE</t>
  </si>
  <si>
    <t>REPAIR KIT,INSULATION,35/95MM2,11KV,XLPE</t>
  </si>
  <si>
    <t>RESCUE CROOK,YELLOW,LOW VOLTAGE USE ONLY</t>
  </si>
  <si>
    <t>RESCUE KIT,POLE TOP,COMPLETE</t>
  </si>
  <si>
    <t>RESISTOR,10 OHM,WINDING TEMP SHUNT,T/F</t>
  </si>
  <si>
    <t>RESISTOR,100OHM,DELLE #HPGE 66/132KV OCB</t>
  </si>
  <si>
    <t>RESISTOR,3 OHM,WINDING TEMP SHUNT,T/F</t>
  </si>
  <si>
    <t>RESISTOR,5 OHM,WINDING TEMP SHUNT,T/F</t>
  </si>
  <si>
    <t>RESISTOR,'AEI'11KV 400A BRP4 OCB</t>
  </si>
  <si>
    <t>RESISTOR,CLOSING,'BTH'66KV 0-W407 OCB</t>
  </si>
  <si>
    <t>RESISTOR,COIL TRIP,EE 66KV 800A OKG6 OCB</t>
  </si>
  <si>
    <t>RESISTOR,CONTACTOR,'BTH'66KV WN10 OCB</t>
  </si>
  <si>
    <t>RESISTOR,DISCHARGE,'EE'66KV OWG6 OCB</t>
  </si>
  <si>
    <t>RESISTOR,FIXED,10 AMP,MC GRAW ED#KFE</t>
  </si>
  <si>
    <t>RESISTOR,FIXED,100 AMP,MC GRAW ED#KFE</t>
  </si>
  <si>
    <t>RESISTOR,FIXED,140 AMP,MC GRAW ED#KFE</t>
  </si>
  <si>
    <t>RESISTOR,FIXED,20 AMP,MC GRAW ED#KFE</t>
  </si>
  <si>
    <t>RESISTOR,FIXED,200 AMP,MC GRAW ED#KFE</t>
  </si>
  <si>
    <t>RESISTOR,FIXED,280 AMP,MC GRAW ED#KFE</t>
  </si>
  <si>
    <t>RESISTOR,FIXED,280/560 AMPMC GRAW ED#KFM</t>
  </si>
  <si>
    <t>RESISTOR,FIXED,30 AMP,MC GRAW ED#KFE</t>
  </si>
  <si>
    <t>RESISTOR,FIXED,320 AMP,MC GRAW ED#KFE</t>
  </si>
  <si>
    <t>RESISTOR,FIXED,400 AMP,MC GRAW ED#KFE</t>
  </si>
  <si>
    <t>RESISTOR,FIXED,450 AMP,MC GRAW ED#KFE</t>
  </si>
  <si>
    <t>RESISTOR,FIXED,5 AMP,MC GRAW ED#KFE</t>
  </si>
  <si>
    <t>RESISTOR,FIXED,50 AMP,MC GRAW ED#KFE</t>
  </si>
  <si>
    <t>RESISTOR,FIXED,560 AMP,MC GRAW ED#KFE</t>
  </si>
  <si>
    <t>RESISTOR,FIXED,70 AMP,MC GRAW ED#KFE</t>
  </si>
  <si>
    <t>RESISTOR,FIXED,70/140 AMP,MC GRAW ED#KFM</t>
  </si>
  <si>
    <t>RESISTOR,FIXED,WIRE WOUND,    100 OHM,40</t>
  </si>
  <si>
    <t>RESISTOR,FIXED,WIRE WOUND,   3K5 OHM,10</t>
  </si>
  <si>
    <t>RESISTOR,FIXED,WIRE WOUND,  12K OHM,10 %</t>
  </si>
  <si>
    <t>RESISTOR,FIXED,WIRE WOUND,  35K OHM,10 %</t>
  </si>
  <si>
    <t>RESISTOR,FIXED,WIRE WOUND,  50K OHM,10 %</t>
  </si>
  <si>
    <t>RESISTOR,FIXED,WIRE WOUND,20 AMP GRD MIN</t>
  </si>
  <si>
    <t>RESISTOR,FIXED,WIRE WOUND,5 AMP GRD MIN</t>
  </si>
  <si>
    <t>RESISTOR,FIXED,WIRE WOUND,MC GRAW ED#GN3</t>
  </si>
  <si>
    <t>RESISTOR,FIXED,WIRE WOUND,MC GRAW ED#GWC</t>
  </si>
  <si>
    <t>RESISTOR,FIXED,WIRE WOUND,MC GRAW ED#KF</t>
  </si>
  <si>
    <t>RESISTOR,FIXED,WIRE WOUND,MC GRAW ED#KFM</t>
  </si>
  <si>
    <t>RESISTOR,FIXED,WIRE WOUND,MCGRAW ED #KFM</t>
  </si>
  <si>
    <t>RESISTOR,FIXED,WIRE WOUND,SCADA 11KV CON</t>
  </si>
  <si>
    <t>RESISTOR,LOAD,24V,UNIVERSAL</t>
  </si>
  <si>
    <t>RESISTOR,METROSIL,'AEI'33KV LGICS/44 OCB</t>
  </si>
  <si>
    <t>RESISTOR,WIRE WOUND,15K OHM,5%</t>
  </si>
  <si>
    <t>RETAINER,COVER,INSTRUMENT TOP</t>
  </si>
  <si>
    <t>RETAINER,LOCKING TAB,FAN BLADE NUT,(REFE</t>
  </si>
  <si>
    <t>RETRACTABLE BLACK/YELLOW BARRIER</t>
  </si>
  <si>
    <t>REV CHANGE OVER SELECTOR 123KV</t>
  </si>
  <si>
    <t>REV CHANGE OVER SELECTOR 40-73KV</t>
  </si>
  <si>
    <t>REVERSE BUZZER</t>
  </si>
  <si>
    <t>REYROLLE 132KV OS10 TURBULATER</t>
  </si>
  <si>
    <t>REYROLLE LMUP - UMBILICAL CORD WITH PLUG</t>
  </si>
  <si>
    <t>RGB-12,1-WAY BUSBAR, EXTENSION RHS</t>
  </si>
  <si>
    <t>RGB-12,2-WAY BUSBAR, EXTENSION LHS</t>
  </si>
  <si>
    <t>RGB-12,2-WAY BUSBAR, EXTENSION RHS</t>
  </si>
  <si>
    <t>RGB-12,2-WAY BUSBAR, EXTENSION RHS &amp;LHS</t>
  </si>
  <si>
    <t>RGB-12,3 WAY BUSBAR EXTENSION RHS</t>
  </si>
  <si>
    <t>RGB-12,CABLE TERMINATION BOARD</t>
  </si>
  <si>
    <t>RGB-12,INSULATION ROD WITH CONTACT ROD</t>
  </si>
  <si>
    <t>RGB-12,LOWER INSULATOR, CABLE SWITCH</t>
  </si>
  <si>
    <t>RGB-12,LOWER INSULATOR, FUSE SWITCH</t>
  </si>
  <si>
    <t>RGB-12,UPPER INSULATOR COMPLETE</t>
  </si>
  <si>
    <t>RGB-C SWITCH COMPLETE, FUSED</t>
  </si>
  <si>
    <t>RGB-C SWITCH COMPLETE, NON-FUSED</t>
  </si>
  <si>
    <t>RING ,VALVE,PRESSURE SIDE</t>
  </si>
  <si>
    <t>RING MAIN UNIT,11KV,630A,F&amp;G GA24,IIIQ</t>
  </si>
  <si>
    <t>RING MAIN UNIT,11KV,630A,F&amp;G GAC-3K1TS</t>
  </si>
  <si>
    <t>RING MAIN UNIT,12KV,630A,SAFELINKCFC,CFC</t>
  </si>
  <si>
    <t>RING 'O' BUSHING 45MM x 2MM</t>
  </si>
  <si>
    <t>RING SET,GUIDE,PTFE,'BBC'275KV 2400AMP T</t>
  </si>
  <si>
    <t>RING SET,PISTON,BBC SF6 ELF300P2T C/B</t>
  </si>
  <si>
    <t>RING SET,PISTON,'MV'275KV 1200MV 7500MVA</t>
  </si>
  <si>
    <t>RING, MINUTE (COMPRESSION) 30 MM DIA</t>
  </si>
  <si>
    <t>RING,BBC SF6 300KV ELF 300 P 2T C/B</t>
  </si>
  <si>
    <t>RING,BBCSF6 300KV ELF 300 P 2T C/B</t>
  </si>
  <si>
    <t>RING,BBCSF6 300KV ELF 300 P 2T C/B,GLYD</t>
  </si>
  <si>
    <t>RING,'BBC'SF6 300KV ELF 300P2T GAS C/B</t>
  </si>
  <si>
    <t>RING,BURN OFF,ASEA 66KV HLC72.5/1600 OCB</t>
  </si>
  <si>
    <t>RING,CABLE ENTRY GLAND,2C CABLE,#17A BOX</t>
  </si>
  <si>
    <t>RING,CABLE ENTRY GLAND,3C CABLE,#18 BOX</t>
  </si>
  <si>
    <t>RING,CABLE GLAND,3&amp;4C CABLE,#18 BOX</t>
  </si>
  <si>
    <t>RING,CONN,'STATTER &amp; MI'11KV OD SW/GEAR</t>
  </si>
  <si>
    <t>RING,CONTACT,'MV'33KV HGIC/44 OCB</t>
  </si>
  <si>
    <t>RING,MINUTE,BURCKHARDT AIR COMPRESSOR</t>
  </si>
  <si>
    <t>RING,NUT LOCK,'BTH'66KV O-W407 OCB</t>
  </si>
  <si>
    <t>RING,PISTON,'BURCKHARDT'C3U1.14 COMPRESS</t>
  </si>
  <si>
    <t>RING,PISTON,'BURCKHARDT'C4N3F COMPRESSOR</t>
  </si>
  <si>
    <t>RING,PISTON,'MTT8 COMPRESSOR,HP</t>
  </si>
  <si>
    <t>RING,PISTON,'MTT8 COMPRESSOR,LP</t>
  </si>
  <si>
    <t>RING,PISTON,'MTT8 COMPRESSOR,LP,SCRAPER</t>
  </si>
  <si>
    <t>RING,PISTON,PRESSURE,PLAIN</t>
  </si>
  <si>
    <t>RING,PISTON,'WORTHINGTON SIMPSON'KH38 CO</t>
  </si>
  <si>
    <t>RING,RETAINING,'AEI'LG1CS/44 33KV OCB</t>
  </si>
  <si>
    <t>RING,RETAINING,'BTH'66KV 0-W407 OCB</t>
  </si>
  <si>
    <t>RING,RETAINING,'EE'CV 11KV OCB</t>
  </si>
  <si>
    <t>RING,RETAINING,'MC GRAW EDISON'TYPE E 19</t>
  </si>
  <si>
    <t>RING,RETAINING,'MV'275KV 1200MV 7500MVA</t>
  </si>
  <si>
    <t>RING,RETAINING,'MV'33KV G11 OCB</t>
  </si>
  <si>
    <t>RING,RETAINING,PHOS BRONZE,H.D.B. ISOL</t>
  </si>
  <si>
    <t>RING,RETAINING,SEDIMENTER,FC-FD-FE-FF</t>
  </si>
  <si>
    <t>RING,RUBBER, BUSHING,'AEI'33KV VSP-9 OCB</t>
  </si>
  <si>
    <t>RING,RUBBER,'MV'275KV 1200MV 7500MVA ABC</t>
  </si>
  <si>
    <t>RING,RUBBER,TUBE,'MV'275KV 7500MVA 1200M</t>
  </si>
  <si>
    <t>RING,SLIP,ASSEMBLY,12 WIRE,GMJ</t>
  </si>
  <si>
    <t>RING,VALVE,PRESSURE SIDE</t>
  </si>
  <si>
    <t>RING,WEARING,'FORRERS'#TLCD MODEL 10T20/</t>
  </si>
  <si>
    <t>RISER ROD,'AEI'11KV 800A BVRP3 OCB</t>
  </si>
  <si>
    <t>RISER ROD,'AEI'33KV LGICS/44 OCB</t>
  </si>
  <si>
    <t>RISER ROD,'AEI'66KV LG4C OIL C/B</t>
  </si>
  <si>
    <t>RISER ROD,'EE'11KV 800A OLX OIL C/B</t>
  </si>
  <si>
    <t>RISER ROD,'MV'33/66KV G2/G11 OCB</t>
  </si>
  <si>
    <t>RISER ROD,PERMALI,'EE'66KV 800A OWG6 CB</t>
  </si>
  <si>
    <t>RISER ROD,PERMALI,'EE'66KV OWG6 OCB</t>
  </si>
  <si>
    <t>RISER ROD,PERMALI,'GE'33KV FKO-36 OCB</t>
  </si>
  <si>
    <t>RISER,1 PH,N/SCREEN,C/W 17A F/BOX MOUNT</t>
  </si>
  <si>
    <t>RISER,3 PH,N/SCREEN,C/W FUSE BOX MOUNT</t>
  </si>
  <si>
    <t>RM6-2,11KV,630A,DIDI,MANUAL,DOWN VENTING</t>
  </si>
  <si>
    <t>RM6-2,11KV,630A,DIDI,MANUAL,REAR VENT</t>
  </si>
  <si>
    <t>RM6-2,11KV,630A,IIDI,MANUAL,DOWN VENTING</t>
  </si>
  <si>
    <t>RM6-2,11KV,630A,IIDI,MANUAL,REAR VENT</t>
  </si>
  <si>
    <t>RM6-2,11KV,630A,IIII,AUTOMATED,DOWN VENT</t>
  </si>
  <si>
    <t>RM6-2,11KV,630A,IIII,MANUAL,DOWN VENTING</t>
  </si>
  <si>
    <t>RM6-2,11KV,630A,IIII,MANUAL,REAR VENT</t>
  </si>
  <si>
    <t>RM6-2,11KV,630A,IIQI,MANUAL,DOWN VENTING</t>
  </si>
  <si>
    <t>RM6-2,11KV,630A,IIQI,MANUAL,REAR VENT</t>
  </si>
  <si>
    <t>RM6-2,DIDI,MANUAL&amp;ENCLOSURE,DOWN VENTING</t>
  </si>
  <si>
    <t>RM6-2,IIDI,MANUAL&amp;ENCLOSURE,DOWN VENTING</t>
  </si>
  <si>
    <t>RM6-2,IIII,AUTOM.&amp;ENCLOSURE,DOWN VENTING</t>
  </si>
  <si>
    <t>RM6-2,IIII,MANUAL&amp;ENCLOSURE,DOWN VENTING</t>
  </si>
  <si>
    <t>RM6-2,IIQI,MANUAL&amp;ENCLOSURE,DOWN VENTING</t>
  </si>
  <si>
    <t>RMU,11KV,630A,ABB SAFELINK,CFCC</t>
  </si>
  <si>
    <t>RMU,11KV,630A,M/G RM6-2,DIDI,MOTORISED</t>
  </si>
  <si>
    <t>RMU,11KV,630A,M/G RM6-2,IIDI,MOTORISED</t>
  </si>
  <si>
    <t>RMU,11KV,630A,M/G RM6-2,IIII</t>
  </si>
  <si>
    <t>RMU,11KV,630A,M/G RM6-2,IIII,MOTORISED</t>
  </si>
  <si>
    <t>RMU,11KV,630A,M/G RM6-2,IIQI,MOTORISED</t>
  </si>
  <si>
    <t>RMU,11KV,630A,SAFELINK,CFCF,FREE STDG</t>
  </si>
  <si>
    <t>RMU,11KV,630A,XIRIA,TCTC</t>
  </si>
  <si>
    <t>ROD, THREADED,M12 CLASS 8.8,GALV 200MM L</t>
  </si>
  <si>
    <t>ROD,CONN,'STATTER &amp; MI'11KV OD SW/GEAR</t>
  </si>
  <si>
    <t>ROD,CONTACT,'BBC'11KV RGB RING MAIN UNIT</t>
  </si>
  <si>
    <t>ROD,DRIVER,'YORKSHIRE'33KV SW/GEAR</t>
  </si>
  <si>
    <t>ROD,GUIDE,'REYROLLE'66KV OSM10 OCB</t>
  </si>
  <si>
    <t>ROD,HORIZONTAL PULL,'EE'66KV OWG6 OCB</t>
  </si>
  <si>
    <t>ROD,INSULATOR,ASEA 66KV HLC72.5/1600 OCB</t>
  </si>
  <si>
    <t>ROD,LATCH DRIVE LH,'GEC'11KV RING MAIN</t>
  </si>
  <si>
    <t>ROD,LATCH DRIVE,'GEC'11KV RING MAIN</t>
  </si>
  <si>
    <t>ROD,LIFTING,'J&amp;P'11KV 600A OCB</t>
  </si>
  <si>
    <t>ROD,LIFTING,'W/H EMAIL'11KV J18 OCB</t>
  </si>
  <si>
    <t>ROD,LIFTING,'WESTINGHOUSE'33KV 345GC OCB</t>
  </si>
  <si>
    <t>ROD,LINK,'BBC'FNAG HV SWITCHGEAR</t>
  </si>
  <si>
    <t>ROD,OP,'BBC'11KV RGB RING MAIN UN</t>
  </si>
  <si>
    <t>ROD,PERMALI DRAW,'AEI'33KV LGICS/44 OCB</t>
  </si>
  <si>
    <t>ROD,PUSH,'DELLE'66/132KV HPGE-REF OCB</t>
  </si>
  <si>
    <t>ROD,RECLOSER,'M/ED'#E,1 PH,19KV,100A</t>
  </si>
  <si>
    <t>ROD,SPACER,HACKBRIDGE 66KV REG T/F</t>
  </si>
  <si>
    <t>ROD,TENSION,M24 X 2133MM LG,FOR SCREW AN</t>
  </si>
  <si>
    <t>ROD,THREADED END,ISOMETRIC,M16 DIA X 325</t>
  </si>
  <si>
    <t>ROD,THREADED END,M16X350MM,ISOMETRIC</t>
  </si>
  <si>
    <t>ROD,THREADED END,M16X375MM,ISOMETRIC</t>
  </si>
  <si>
    <t>ROD,THREADED END,M16X400MM,ISOMETRIC</t>
  </si>
  <si>
    <t>ROD,THREADED END,M16X425MM,ISOMETRIC</t>
  </si>
  <si>
    <t>ROD,THREADED END,M16X450MM,ISOMETRIC</t>
  </si>
  <si>
    <t>ROD,THREADED END,M16X475MM,ISOMETRIC</t>
  </si>
  <si>
    <t>ROD,THREADED END,M16X500MM,ISOMETRIC</t>
  </si>
  <si>
    <t>ROD,THREADED END,M20X475MM,ISOMETRIC</t>
  </si>
  <si>
    <t>ROD,THREADED END,M20X500MM,ISOMETRIC</t>
  </si>
  <si>
    <t>ROD,THREADED END,M20X525MM,ISOMETRIC</t>
  </si>
  <si>
    <t>ROD,THREADED END,M20X550MM,ISOMETRIC</t>
  </si>
  <si>
    <t>ROD,THREADED,JUNCTION PIT INSL.COVER FIX</t>
  </si>
  <si>
    <t>ROD,THREADED,M10X1.0MTR,Z/P</t>
  </si>
  <si>
    <t>ROD,THREADED,M12 CLASS 4.6,GALV,200MM L</t>
  </si>
  <si>
    <t>ROD,VERTICAL PULL,'EE'66KV 800A OWG6 OCB</t>
  </si>
  <si>
    <t>ROLL,BLOCKING,'ASEA'132/66KV HLC/HLD OCB</t>
  </si>
  <si>
    <t>ROLLER CONTACT HOUSING, ASEA UZB TAP CHA</t>
  </si>
  <si>
    <t>ROLLER CONTACT SPACER, ASEA UZB TAP CHAN</t>
  </si>
  <si>
    <t>ROLLER CONTACT, ASEA UZB TAP CHANGER</t>
  </si>
  <si>
    <t>ROLLER,'GEC'11KV RING MAIN UNIT</t>
  </si>
  <si>
    <t>ROLLER,LATCH MECH,'MV'33/66KV G2/G11 OCB</t>
  </si>
  <si>
    <t>ROLLER,MOVING TRUCK,OJN 415V ACB</t>
  </si>
  <si>
    <t>ROLLER,SWITCH,'B+S'415V AIR C/B,#C7</t>
  </si>
  <si>
    <t>ROLLERS,SEAT BASE,RUBBER</t>
  </si>
  <si>
    <t>ROPE ASSEMBLY,LADDER TIE,2M OF 10MM DIA</t>
  </si>
  <si>
    <t>ROPE,DOUBLE BRAID, RED 6MM, 100M REEL</t>
  </si>
  <si>
    <t>ROPE,P/ETHYLENE,YELLOW,6MM,SUB USE ONLY</t>
  </si>
  <si>
    <t>ROPE,POLYESTER, 10mm,PLAITED,100m</t>
  </si>
  <si>
    <t>ROPE,POLYESTER, 8mm,PLAITED,200m</t>
  </si>
  <si>
    <t>ROPE,POLYESTER,16MM,36KN,8 PLAIT</t>
  </si>
  <si>
    <t>ROPE,POLYETHYLENE,BLUEYELLOW,6MM,TELSTRA</t>
  </si>
  <si>
    <t>ROPE,POLYETHYLENE,SILVER,16MM</t>
  </si>
  <si>
    <t>ROPE,POLYETHYLENE,YELLOW OR ORANGE,3MM</t>
  </si>
  <si>
    <t>ROPE,POLYPROPOLENE,GREEN,16MM,K-LINE</t>
  </si>
  <si>
    <t>ROPE,POLYPROPOLENE,GREEN,8MM</t>
  </si>
  <si>
    <t>ROPE,POLYPROPOLENE,NICKEL GREEN,12MM</t>
  </si>
  <si>
    <t>ROTARY LATCH PADDLE</t>
  </si>
  <si>
    <t>ROTATING CENTRE BEARING 800A ISOL</t>
  </si>
  <si>
    <t>RR HUB INNER OIL SEAL</t>
  </si>
  <si>
    <t>RUBBER STRIP,BUTYL,20MM WIDE X 3MM THK</t>
  </si>
  <si>
    <t>RUBBER,BUFFER OPENING,'EE'11KV CV OCB</t>
  </si>
  <si>
    <t>RUBBER,PACKING,BBC 275KV DMF300NC4TV ACB</t>
  </si>
  <si>
    <t>RUBBER,PACKING,'BBC'275KV DMF300NC4TV</t>
  </si>
  <si>
    <t>RUBBER,PACKING,'BBC'275KV TYPE DMF-300-N</t>
  </si>
  <si>
    <t>RUBBER,PACKING,'BBC'275KVDMF300NC4TVACB</t>
  </si>
  <si>
    <t>RUBBERS, TO SUIT  CLAMPS 12.0 - 12.9MM</t>
  </si>
  <si>
    <t>RUBBERS, TO SUIT  CLAMPS, 13.0-13.9mm</t>
  </si>
  <si>
    <t>RUBBERS, TO SUIT  CLAMPS, 14.0-14.9mm</t>
  </si>
  <si>
    <t>RUBBERS, TO SUIT  CLAMPS,16.0-16.9MM</t>
  </si>
  <si>
    <t>RUD GRADE 100 RING BOLT VLBG.</t>
  </si>
  <si>
    <t>RUN TEE,MALE,JIC x BSPT 10-R3</t>
  </si>
  <si>
    <t>RUN TEE,MALE,JIC x BSPT 8-8R3</t>
  </si>
  <si>
    <t>RUN TEE,MALE,JIC x BSPT 8-R3</t>
  </si>
  <si>
    <t>S &amp; C SMD20 FUSE ENDINGS INVERTED</t>
  </si>
  <si>
    <t>S &amp; C SMD20 FUSE ENDINGSNON- INVERTED</t>
  </si>
  <si>
    <t>SACK,CORN,HEAVY JUTE CONSTRUCTION.</t>
  </si>
  <si>
    <t>SADDLE,CABLE,12.7MM, GALV PLATED</t>
  </si>
  <si>
    <t>SADDLE,CONDUIT,25MM,GALV</t>
  </si>
  <si>
    <t>SADDLE,HALF CONDUIT,20MM,HOT DIP GALV</t>
  </si>
  <si>
    <t>SADDLE,METAL,32MM HOT DIPPED GAVLVANISED</t>
  </si>
  <si>
    <t>SAFETY CUTTERS,JBS GP FOR STRAPPING</t>
  </si>
  <si>
    <t>SAFETY VALVE LEVER HANDLE 1" OUTLET MI</t>
  </si>
  <si>
    <t>SAFETY WEBBING,MESH,ORANGE,1M X 50M</t>
  </si>
  <si>
    <t>SCOTCHKOTE INSULATING COMPOUND,250ML</t>
  </si>
  <si>
    <t>SCREW C/SUNK M6X16</t>
  </si>
  <si>
    <t>SCREW LOCK</t>
  </si>
  <si>
    <t>SCREW SET,SPECIAL,'DELLE'66KV 1200A OCB</t>
  </si>
  <si>
    <t>SCREW, TEK 12GX38 LONG SELF TAPPING</t>
  </si>
  <si>
    <t>SCREW, TEK SUPER TEKS - 500 SERIES</t>
  </si>
  <si>
    <t>SCREW,3/8"BSW,RIMCO MINI PILLAR LID</t>
  </si>
  <si>
    <t>SCREW,6GAUGEX15MM,PAN HEAD,#17A F/BOX</t>
  </si>
  <si>
    <t>SCREW,'AEI'11KV 400A BRP4 OCB TURBULATOR</t>
  </si>
  <si>
    <t>SCREW,'ASEA'132/66KV HLE/HLC/HLD OCB</t>
  </si>
  <si>
    <t>SCREW,BRASS,WHIT,3/16"X1",ROUND HEAD</t>
  </si>
  <si>
    <t>SCREW,BRASS,WHIT,3/16"X1-1/2",RND HD</t>
  </si>
  <si>
    <t>SCREW,BRASS,WHIT,5/32"X1",ROUND HEAD</t>
  </si>
  <si>
    <t>SCREW,BRASS,WHIT,5/32"X1/2",CHEESE HD</t>
  </si>
  <si>
    <t>SCREW,BRASS,WHIT,5/32"X1-1/2",RND HD</t>
  </si>
  <si>
    <t>SCREW,'BTH'66KV 400A O-W407 OCB</t>
  </si>
  <si>
    <t>SCREW,CLUSTER CONTACT'EE'11KV 'CV' OCB</t>
  </si>
  <si>
    <t>SCREW,COACH,10 MMX50MM,HEX HEAD</t>
  </si>
  <si>
    <t>SCREW,COACH,10X40MM,HEX HEAD</t>
  </si>
  <si>
    <t>SCREW,'DELLE'66KV #HPGE 9-14R OCB</t>
  </si>
  <si>
    <t>SCREW,D-HEAD,M10 X 30MM,SERVICE PILLAR,</t>
  </si>
  <si>
    <t>SCREW,'EE'66KV 800A OKG6 OCB</t>
  </si>
  <si>
    <t>SCREW,'EE'66KV 800A OKG6 OCB,4BA</t>
  </si>
  <si>
    <t>SCREW,'GE'33KV FKO-36 OCB EXPLOSION POT</t>
  </si>
  <si>
    <t>SCREW,GUTTER,1/4"X1",ZINC/PLATE,C/W NUTS</t>
  </si>
  <si>
    <t>SCREW,GUTTER,1/4"X3/4",Z/P,C/W NUTS</t>
  </si>
  <si>
    <t>SCREW,GUTTER,3/16"X1",Z/P,C/W NUTS</t>
  </si>
  <si>
    <t>SCREW,GUTTER,3/16"X3/4",Z/P,C/W NUTS</t>
  </si>
  <si>
    <t>SCREW,NYLON,'AEI'11KV 800A BVRP3 OCB</t>
  </si>
  <si>
    <t>SCREW,NYLON,M5X30MM,CHEESE HEAD</t>
  </si>
  <si>
    <t>SCREW,NYLON,M5X40MM,CHEESE HEAD</t>
  </si>
  <si>
    <t>SCREW,NYLON,M6X40MM,CHEESE HEAD</t>
  </si>
  <si>
    <t>SCREW,NYLON,M8X30MM,COUNTERSUNK HEAD</t>
  </si>
  <si>
    <t>SCREW,SOCKET HEAD,AEI 11KV BVRP3 OCB</t>
  </si>
  <si>
    <t>SCREW,STEEL,M12X30MM,HEX HEAD</t>
  </si>
  <si>
    <t>SCREW,STEEL,M6X20MM,HEX HEAD</t>
  </si>
  <si>
    <t>SCREW,STEEL,M6X35MM,HEX HEAD</t>
  </si>
  <si>
    <t>SCREW,STEEL,M8X16MM,HEX HEAD,ZINC/PLATED</t>
  </si>
  <si>
    <t>SCREW,STEEL,M8X20MM,HEX HEAD</t>
  </si>
  <si>
    <t>SCREW,STEEL,M8X50MM,HEX HEAD</t>
  </si>
  <si>
    <t>SCREW,TAPPING</t>
  </si>
  <si>
    <t>SCREW,TAPPING,1"X6GAUGE,Z/P,PAN HEAD</t>
  </si>
  <si>
    <t>SCREW,TAPPING,1/2"X6GAUGE,Z/P</t>
  </si>
  <si>
    <t>SCREW,TAPPING,2"X8GAUGE,PAN HEAD,Z/P</t>
  </si>
  <si>
    <t>SCREW,TAPPING,3/4"X10GAUGE,PAN HEAD,Z/P</t>
  </si>
  <si>
    <t>SCREW,TAPPING,3/4"X6GAUGE,PAN HEAD,Z/P</t>
  </si>
  <si>
    <t>SCREW,TAPPING,Z/P,3/4 IN X 8 G,PAN HEAD</t>
  </si>
  <si>
    <t>SCREW,TAPPING,Z/P,5/8 IN X 8GGE,PAN HEAD</t>
  </si>
  <si>
    <t>SCREW,WOOD,BRASS,1"X10GAUGE,CSK HEAD</t>
  </si>
  <si>
    <t>SCREW,WOOD,BRASS,1-1/2"X10GAUGE,CSK</t>
  </si>
  <si>
    <t>SDH,1642 8X2 MBPS 120 OHM CABLE 5M</t>
  </si>
  <si>
    <t>SDH,1642 CHASSIS ONLY</t>
  </si>
  <si>
    <t>SDH,1642 EMC CHASSIS WITH 2XS-1.1 SFP</t>
  </si>
  <si>
    <t>SDH,1642 EMC INSTALLATION KIT</t>
  </si>
  <si>
    <t>SDH,1642 EMC ISA-ES1 8FE BOARD</t>
  </si>
  <si>
    <t>SDH,1642 EMC S-1.1 SFP (DDM)</t>
  </si>
  <si>
    <t>SDH,1642 EMC SFP ADAPTER</t>
  </si>
  <si>
    <t>SDH,1642 POWER SUPPLY 5M CABLE</t>
  </si>
  <si>
    <t>SDH,1650 63 X E1</t>
  </si>
  <si>
    <t>SDH,1650 CHASSIS</t>
  </si>
  <si>
    <t>SDH,1662 CHASSIS STM4 ES1</t>
  </si>
  <si>
    <t>SDH,1662 S-16.1 SFP + LICENCES</t>
  </si>
  <si>
    <t>SEAL CONTACT POST FERRANTI SWITCH</t>
  </si>
  <si>
    <t>SEAL IMPACT PILOT VALUE</t>
  </si>
  <si>
    <t>SEAL KIT,'AEI'132KV JB431 OCB,OIL PUMP</t>
  </si>
  <si>
    <t>SEAL KIT,'DELLE'66KV TYPE HPGE 9-14 OCB,</t>
  </si>
  <si>
    <t>SEAL SHAFT</t>
  </si>
  <si>
    <t>SEAL SHAFT INNER TORGUE</t>
  </si>
  <si>
    <t>SEAL SHAFT TORGUE</t>
  </si>
  <si>
    <t>SEAL TRIP VALVE MELCO SFMT GIS</t>
  </si>
  <si>
    <t>SEAL, BUTTERFLY PLATE</t>
  </si>
  <si>
    <t>SEAL, MAIN TANK</t>
  </si>
  <si>
    <t>SEAL, OIL REAR OUTER,FG8J,GH8J,FM8J,FM1A</t>
  </si>
  <si>
    <t>SEAL, TEFLON,   'BURCKHARDT' #C4N3F</t>
  </si>
  <si>
    <t>SEAL, TEFLON, LW8  VALVE</t>
  </si>
  <si>
    <t>SEAL,04 BSPP BONDED,OYT RECLOSER</t>
  </si>
  <si>
    <t>SEAL,168/221.6</t>
  </si>
  <si>
    <t>SEAL,218.8/271.6</t>
  </si>
  <si>
    <t>SEAL,AEI 132KV JB431 OCB</t>
  </si>
  <si>
    <t>SEAL,'AEI'132KV JB431 OCB SWITCH</t>
  </si>
  <si>
    <t>SEAL,ANTIPILFERAGE,FOR METERING EQUIP</t>
  </si>
  <si>
    <t>SEAL,ANTIPILFERAGE,LEAD,OBLONG,2KG BAG</t>
  </si>
  <si>
    <t>SEAL,'ASEA'132/66KV HLE/C/D OCB</t>
  </si>
  <si>
    <t>SEAL,CRANK SHAFT,REAR,FD-GD-FE-GH</t>
  </si>
  <si>
    <t>SEAL,DOOR GLS RUNNER,VERTICAL,FB-FC-FD</t>
  </si>
  <si>
    <t>SEAL,FLANGE SPRECHER 66KV</t>
  </si>
  <si>
    <t>SEAL,GACO,R-ROLLE 66KV 660S10 OCB</t>
  </si>
  <si>
    <t>SEAL,HUB,FRONT,INNER,FE-FG</t>
  </si>
  <si>
    <t>SEAL,HUB,FRONT,OUTER,GT 175</t>
  </si>
  <si>
    <t>SEAL,HUB,INNER,4WD,GT</t>
  </si>
  <si>
    <t>SEAL,HUB,INNER,SMALL,OIL,4WD,GT</t>
  </si>
  <si>
    <t>SEAL,HUB,OIL,FC-FD-FE</t>
  </si>
  <si>
    <t>SEAL,HUB,REAR AXLE,INNER,GD16</t>
  </si>
  <si>
    <t>SEAL,IMPACT,SOLENOID VALVE,'BBC'300KV TY</t>
  </si>
  <si>
    <t>SEAL,NONMETALLIC,ROUND,OIL BUSHING,'MC.G</t>
  </si>
  <si>
    <t>SEAL,NONMETALLIC,SPECIAL SHAPE,'METRO VI</t>
  </si>
  <si>
    <t>SEAL,OIL GD16#</t>
  </si>
  <si>
    <t>SEAL,OIL,FG8J,GH8J,FM8J,FM1A,FY1E</t>
  </si>
  <si>
    <t>SEAL,OIL,FRONT,HUB</t>
  </si>
  <si>
    <t>SEAL,OIL,HUB RR,FF173L</t>
  </si>
  <si>
    <t>SEAL,OIL,OUTER,REAR,FD3W,FD1J,FD2J,FT8J</t>
  </si>
  <si>
    <t>SEAL,OUTPUT,FG-FM-GH</t>
  </si>
  <si>
    <t>SEAL,PLAIN ENCASED,  7 MM W,20 MM SHAFT</t>
  </si>
  <si>
    <t>SEAL,PLAIN ENCASED, 10 MM W,60 MM SHAFT</t>
  </si>
  <si>
    <t>SEAL,PLAIN ENCASED,0.25" W,0.375" SHAFT</t>
  </si>
  <si>
    <t>SEAL,PLAIN ENCASED,OJN 415V ACB</t>
  </si>
  <si>
    <t>SEAL,PLAIN,'BBC'275KV 15000MVA 2400AMP T</t>
  </si>
  <si>
    <t>SEAL,PLAIN,'BBC'275KV 2400AMP TYPE DMF-3</t>
  </si>
  <si>
    <t>SEAL,PULLEY,CRANK SHAFT,FB-FC-FD</t>
  </si>
  <si>
    <t>SEAL,RD,BBC SF6 300KV ELF300P2T GAS C/B</t>
  </si>
  <si>
    <t>SEAL,REAR,HUB FT163LA</t>
  </si>
  <si>
    <t>SEAL,'REYROLLE'66KV #OSM10 OCB,GRACO LIP</t>
  </si>
  <si>
    <t>SEAL,'REYROLLE'66KV OSM10 OCB</t>
  </si>
  <si>
    <t>SEAL,'REYROLLE'66KV OSM10 OCB FLAP VALVE</t>
  </si>
  <si>
    <t>SEAL,SHAFT,TRANSER OUTPUT,FT-GT</t>
  </si>
  <si>
    <t>SEAL,SHAFT,TRANSMISSION SELECTOR,FT-GT</t>
  </si>
  <si>
    <t>SEAL,STEERING,KNUCKLE,FT-GT</t>
  </si>
  <si>
    <t>SEAL,STEM MICAFILL BUSHING 66KV</t>
  </si>
  <si>
    <t>SEAL,TRANS,INPUT,FRONT,FC-FD-FE</t>
  </si>
  <si>
    <t>SEALING END,OIL IMMERSED,66KV,0.65in2,Cu</t>
  </si>
  <si>
    <t>SEALING END,OUTDOOR,66KV,0.2&amp;0.6in2</t>
  </si>
  <si>
    <t>SEALING END,OUTDOOR,66KV,1.2in2,Cu</t>
  </si>
  <si>
    <t>SEALING END,OUTDOOR,66KV,2.0in2,Al</t>
  </si>
  <si>
    <t>SEALING,EX,BBC SF6 300KV ELF 300P2T C/B</t>
  </si>
  <si>
    <t>SEALING,RD,BBC SF6 300KV 300P2T C/B</t>
  </si>
  <si>
    <t>SEALING,RD,BBC SF6 300KV ELF 300P2T C/B</t>
  </si>
  <si>
    <t>SEALS,SNAP ON,19MM</t>
  </si>
  <si>
    <t>SEAT,VALVE,'BBC'275KV DKF 300 NC 4 TV AI</t>
  </si>
  <si>
    <t>SEAT,VALVE,'BURCHARDT'C3U1.14 COMPRESSOR</t>
  </si>
  <si>
    <t>SEAT,VALVE,'MC.GRAW EDISON'TYPE'E'RECLOS</t>
  </si>
  <si>
    <t>SEAT,VALVE,'MTT8 COMPRESSOR,CI DELIVERY</t>
  </si>
  <si>
    <t>SEAT,VALVE,MTT8 COMPRESSOR,CI SUCTION</t>
  </si>
  <si>
    <t>SEAT,VALVE,'REYROLLE'66KV OSM10 OCB</t>
  </si>
  <si>
    <t>SEAT,VALVE,SA 1-3/4 X 1-3/4 COMPRESSOR</t>
  </si>
  <si>
    <t>SEAT,VALVE,'WORTHINGTON SIMPSON'KH38 COM</t>
  </si>
  <si>
    <t>SEATING,PIPE CLAMP,NUMBER 2,CI BSS.309</t>
  </si>
  <si>
    <t>SECONDARY CONTROL,CB,ABB,GIS</t>
  </si>
  <si>
    <t>SECTION TO FEEDER,'EMAIL'11KV TYPE'A'OCB</t>
  </si>
  <si>
    <t>SECTIONALISER MOUNT,33kV,DISTN,NON-LB</t>
  </si>
  <si>
    <t>SECTIONALISER MOUNTING,19KV,SWER,ABB</t>
  </si>
  <si>
    <t>SECTIONALISER TANK (RL27-LBS-FA-SF6)</t>
  </si>
  <si>
    <t>SECTIONALISER TANK (RL38-LBS-FA-SF6)</t>
  </si>
  <si>
    <t>SECTIONALISER, 15A TRIP,'REYROLLE'#OYS,R</t>
  </si>
  <si>
    <t>SECTIONALISER, 75A TRIP,'REYROLLE'#OYS,R</t>
  </si>
  <si>
    <t>SECTIONALISER,19kV SWER,HAYCOLEC SECT-01</t>
  </si>
  <si>
    <t>SECTIONALISER,19KV,SWER,AUTOLINK,ABB</t>
  </si>
  <si>
    <t>SECTIONALISER,33kV,100-160A (SECT07)</t>
  </si>
  <si>
    <t>SECTIONALISER,33kV,10-20A (SECT05)</t>
  </si>
  <si>
    <t>SECTIONALISER,33kV,20-60A (SECT03)</t>
  </si>
  <si>
    <t>SECTIONALISER,33kV,40-112A (SECT04)</t>
  </si>
  <si>
    <t>SECTIONALISER,33kV,60-130A (SECT06)</t>
  </si>
  <si>
    <t>SECTIONALISER,80A M/TRIP,'MCGRAW KYLE',A</t>
  </si>
  <si>
    <t>SECURITY SEAL, BLUE PLASTIC,100 PER BAG</t>
  </si>
  <si>
    <t>SECURITY SEAL,BLUE PLASTIC,100 PER BAG</t>
  </si>
  <si>
    <t>SECURITY SEAL,RED PLASTIC,100 PER BAG</t>
  </si>
  <si>
    <t>SEGMENT,MOVING,'R-ROLLE'11KV KZMT OCB</t>
  </si>
  <si>
    <t>SEIZING,TO 37/2.50,AL,76MM NK</t>
  </si>
  <si>
    <t>SENSOR,FILL LEVEL,MERCEDES</t>
  </si>
  <si>
    <t>SEPERARTOR,FUEL,C CLASS COLUMBIA</t>
  </si>
  <si>
    <t>SEPTONE HAND CLEANER PUMP PACK 5LTR</t>
  </si>
  <si>
    <t>SEQEUNCE KIT,TYPE E,MULTIPLE SETTINGS</t>
  </si>
  <si>
    <t>SEQUENCE KIT,TYPE E,KA715L2</t>
  </si>
  <si>
    <t>SERV ASSY,LV,OVER/UNDER FOR CONTROLLER</t>
  </si>
  <si>
    <t>SERVICE ASSEMBLY,100A,4 WIRE,180MM LG,OP</t>
  </si>
  <si>
    <t>SERVICE ASSEMBLY,65A,2 WIRE,4M,C/B,17A</t>
  </si>
  <si>
    <t>SERVICE ASSEMBLY,65A,2 WIRE,5.8M,C/B,17A</t>
  </si>
  <si>
    <t>SERVICE ASSY,100A,2 WIRE,5.8M,FUSES,#18</t>
  </si>
  <si>
    <t>SERVICE ASSY,100A,4 WIRE,4M,C/B,NO.18</t>
  </si>
  <si>
    <t>SERVICE ASSY,100A,4 WIRE,4M,FUSES,NO.15</t>
  </si>
  <si>
    <t>SERVICE ASSY,100A,4 WIRE,4M,FUSES,NO.18</t>
  </si>
  <si>
    <t>SERVICE ASSY,100A,4 WIRE,5.8M,C/B,NO.18</t>
  </si>
  <si>
    <t>SERVICE ASSY,100A,4 WIRE,5.8M,FUSES,#18</t>
  </si>
  <si>
    <t>SERVICE ASSY,65A,4 WIRE,5.8M,C/B,NO.18</t>
  </si>
  <si>
    <t>SERVICE ASSY,80A,2 WIRE,3M,FUSES,NO.17</t>
  </si>
  <si>
    <t>SERVICE ASSY,80A,2 WIRE,4M,FUSES,NO.17</t>
  </si>
  <si>
    <t>SERVICE ASSY,80A,2 WIRE,5.8M,FUSES,NO.17</t>
  </si>
  <si>
    <t>SERVICE ASSY,80A,3 WIRE,4M,FUSES,NO.18</t>
  </si>
  <si>
    <t>SERVICE ASSY,80A,3 WIRE,5.8M,FUSES,NO.18</t>
  </si>
  <si>
    <t>SERVICE ASSY,80A,4 WIRE,3M,FUSES,NO.18</t>
  </si>
  <si>
    <t>SERVICE ASSY,80A,4 WIRE,4M,FUSES,NO.18</t>
  </si>
  <si>
    <t>SERVICE ASSY,80A,4 WIRE,5.8M,FUSES,NO.18</t>
  </si>
  <si>
    <t>SERVICE PILLAR BASE,POLY</t>
  </si>
  <si>
    <t>SERVICE PILLAR TOP,POLY</t>
  </si>
  <si>
    <t>SERVICE PILLAR TOP,POLY,TALL</t>
  </si>
  <si>
    <t>SERVICE PILLAR,MINI,GREEN PLASTIC</t>
  </si>
  <si>
    <t>SERVICE PILLAR,MINI,TOP ONLY</t>
  </si>
  <si>
    <t>SERVICE PILLAR,RIMCO UNI PILLAR,FP2002</t>
  </si>
  <si>
    <t>SERVICE PIT BODY,CONCRETE,225NB X 1M LG</t>
  </si>
  <si>
    <t>SERVICE PIT BODY,CONCRETE,300NB X 1M LG</t>
  </si>
  <si>
    <t>SERVICE PIT BODY,SPIREX,300NB X 1M LG</t>
  </si>
  <si>
    <t>SERVICE PIT COVER,F/PATH,GRC LID &amp; BASE</t>
  </si>
  <si>
    <t>SERVICE PIT COVER,FOOTPATH,STEEL</t>
  </si>
  <si>
    <t>SERVICE PIT COVER,GRC,380 X 380MM,F/PATH</t>
  </si>
  <si>
    <t>SERVICE PIT COVER,ROUND,ALUM,355MM OD</t>
  </si>
  <si>
    <t>SERVICE PIT EXTENSION, 225X225MM, HDPE</t>
  </si>
  <si>
    <t>SERVICE PIT LID,ALUM,ROUND,FOR 225MM PIT</t>
  </si>
  <si>
    <t>SERVICE PIT,FOOTPATH,STEEL,417X417MM</t>
  </si>
  <si>
    <t>SERVICE,30A,P/LIGHTING,3 WIRE,4M,#17 BX</t>
  </si>
  <si>
    <t>SERVICE,30A,P/LIGHTING,3 WIRE,5.8M,#17</t>
  </si>
  <si>
    <t>SF6 COUPLING,GL309 F1</t>
  </si>
  <si>
    <t>SF6 DENSITY MONITOR ALSTOM 66KV DEADTANK</t>
  </si>
  <si>
    <t>SF6 DENSITY MONITOR ALSTOM 66KV LIVETANK</t>
  </si>
  <si>
    <t>SHACKLE,BOW,GALV,M16,21MM LEG GAP</t>
  </si>
  <si>
    <t>SHACKLE,BOW,GALV,M20,25MM LEG GAP</t>
  </si>
  <si>
    <t>SHACKLE,BOW,M11 PIN,10MM BODY,1T WLL</t>
  </si>
  <si>
    <t>SHACKLE,BOW,M16 PIN,13MM BODY,2T WLL</t>
  </si>
  <si>
    <t>SHACKLE,BOW,M22 PIN,19MM BODY,4.7T WLL</t>
  </si>
  <si>
    <t>SHACKLE,BOW,STEEL,GALV,M22 BOLT,25MM LEG</t>
  </si>
  <si>
    <t>SHACKLE,DEE,M16 PIN,13MM BODY,0.75T WLL</t>
  </si>
  <si>
    <t>SHACKLE,DEE,M19 PIN,16MM BODY,1.5T WLL</t>
  </si>
  <si>
    <t>SHACKLE,DEE,M22 PIN,19MM BODY,2T WLL</t>
  </si>
  <si>
    <t>SHACKLE,DEE,M25 PIN,22MM BODY,3T WLL</t>
  </si>
  <si>
    <t>SHAFT ASSY,LH MECH,'GEC'11KV RING MAIN</t>
  </si>
  <si>
    <t>SHAFT ASSY,RH MECH,'GEC'11KV RING MAIN</t>
  </si>
  <si>
    <t>SHAFT DRIVE,'GEC'11KV RING MAIN</t>
  </si>
  <si>
    <t>SHAFT SEAL,ELIN TAP CHANGER</t>
  </si>
  <si>
    <t>SHAFT,ACTUATOR,EARTHING SWITCH,3 PH SET</t>
  </si>
  <si>
    <t>SHAFT,'EE'66KV OWG6 OCB AUX SWITCH</t>
  </si>
  <si>
    <t>SHAFT,LH WELDED OP,'GEC'11KV RING MAIN</t>
  </si>
  <si>
    <t>SHAFT,MAIN CONTACT,'EE'66KV OWG6 OCB</t>
  </si>
  <si>
    <t>SHAFT,MAIN DRIVE,'AEI'11KV BRP4 OCB</t>
  </si>
  <si>
    <t>SHAFT,MECHANISM,OJN415V 2000-4000A ACB</t>
  </si>
  <si>
    <t>SHAFT,MECHANISM,'W/EMAIL'11KV J18 OCB</t>
  </si>
  <si>
    <t>SHAFT,'REYROLLE'11KV KZMT OCB AUX SW</t>
  </si>
  <si>
    <t>SHAFT,RH WELDED OP,'GEC'11KV RING MAIN</t>
  </si>
  <si>
    <t>SHAFT,SEALING,'S&amp;S'275KV HPF514P/6A5 OCB</t>
  </si>
  <si>
    <t>SHAFT,'STATTER &amp; MI'11KV OD SW/GEAR</t>
  </si>
  <si>
    <t>SHAFT,TEE OFF MECH,'GEC'11KV RING MAIN</t>
  </si>
  <si>
    <t>SHAFT,TRIP,'GEC'11KV RING MAIN UNIT</t>
  </si>
  <si>
    <t>SHEAR BOLT CONNECTOR HOLDING TOOL</t>
  </si>
  <si>
    <t>SHEARBOLT,STRAIGHT,CONNECT, 300MM2 CABLE</t>
  </si>
  <si>
    <t>SHEARBOLT,STRAIGHT,CONNECT, 630MM2 CABLE</t>
  </si>
  <si>
    <t>SHEARBOLT,STRAIGHT,CONNECT,35MM2 &amp; 95MM2</t>
  </si>
  <si>
    <t>SHEET ANTISTATIC ( NARROW ) HITACHI GIS</t>
  </si>
  <si>
    <t>SHEET ANTISTATIC (WIDE) HITACHI GIS</t>
  </si>
  <si>
    <t>SHEET, PLASTIC LAMINATE 60X3X60MM</t>
  </si>
  <si>
    <t>SHELL,FUSE LINK,'GREENDALE'11KV CAP BANK</t>
  </si>
  <si>
    <t>SHIELD,CONTACT,1200A,33/66 &amp; 132KV HDB</t>
  </si>
  <si>
    <t>SHIELD,CONTACT,2000A,33/66 &amp; 132KV HDB</t>
  </si>
  <si>
    <t>SHIELD,FLAME,'GE'33KV FKO-36 OCB</t>
  </si>
  <si>
    <t>SHIELD,FLAME,'MV'33/66KV G2/G11 OCB</t>
  </si>
  <si>
    <t>SHIELD,FLAME,'MV'33KV G2/G11 OCB</t>
  </si>
  <si>
    <t>SHIELD,SAFETY,CONSUMER TERM,11KV MK4 T/F</t>
  </si>
  <si>
    <t>SHIELD,SAFETY,FUSE SWITCH,11KV PAD T/F</t>
  </si>
  <si>
    <t>SHIELD,SAFETY,ISOLATOR,11KV 1000KVA T/F</t>
  </si>
  <si>
    <t>SHIELD,SAFETY,ISOLATOR,11KV 500KVA T/F</t>
  </si>
  <si>
    <t>SHIELD,SAFETY,ISOLATOR,11KV 750KVA T/F</t>
  </si>
  <si>
    <t>SHOCK ABSORB,MITSUBISHI 66KV 70SFM32A CB</t>
  </si>
  <si>
    <t>SHOCK ABSORBER,'W/HOUSE'33KV 345GC OCB</t>
  </si>
  <si>
    <t>SHOE,SAFETY,LADDER,61X31MM STILE SIZE</t>
  </si>
  <si>
    <t>SHOE,SAFETY,LADDER,70X44MM STILE SIZE</t>
  </si>
  <si>
    <t>SHOVEL,HAND,SPECIAL MOUTH,LONG HANDLE,19</t>
  </si>
  <si>
    <t>SHRINK WRAP,500MM W X 400M LG</t>
  </si>
  <si>
    <t>SHROUD,CONE,30PR PILOT CABLE JOINT,PVC</t>
  </si>
  <si>
    <t>SHROUD,EARTH BUSH,'AEI'11KV BRP4 OCB</t>
  </si>
  <si>
    <t>SHROUD,FUSE,3PH SERVICES UP TO 100A</t>
  </si>
  <si>
    <t>SHROUD,'GEC'11KV RING MAIN UNIT</t>
  </si>
  <si>
    <t>SHROUD,POLY,HENLEY 500A CONNECTOR,RN6100</t>
  </si>
  <si>
    <t>SHROUD,TERMINATION,11KV ESAA T/F BUSH</t>
  </si>
  <si>
    <t>SHROUD,TERMINATION,38MM GLAND,BLACK</t>
  </si>
  <si>
    <t>SHROUD,TERMINATION,70MM DIA,SERVICE PIT</t>
  </si>
  <si>
    <t>SHROUD,TERMINATION,LARGE,LV FSD/SERV PIL</t>
  </si>
  <si>
    <t>SHROUD,TERMINATION,PLASTIC,SERVICE PIT</t>
  </si>
  <si>
    <t>SHROUD,TERMINATION,SMALL,LV FSD/SERV PIL</t>
  </si>
  <si>
    <t>SHROUD,VERMIN,1250A/2000A CB,RPS</t>
  </si>
  <si>
    <t>SHROUD,VERMIN,630A/800A CB,RPS</t>
  </si>
  <si>
    <t>SHUTTER,SAFETY,'AEI'11KV 800A BVRP3 OCB</t>
  </si>
  <si>
    <t>SHUTTER,SAFETY,'AEI'11KV BRP4 OCB</t>
  </si>
  <si>
    <t>SHUTTER,SAFETY,'AEI'33KV VSLP-9 OCB</t>
  </si>
  <si>
    <t>SHUTTER,SAFETY,'EE'11KV 800A OLX OCB</t>
  </si>
  <si>
    <t>SHUTTER,SAFETY,'STATTER &amp; MI'11KV S/GEAR</t>
  </si>
  <si>
    <t>SIDE MARKER,LED RED/AMBER,UNIVERSAL</t>
  </si>
  <si>
    <t>SIGHT BOARD,INTERMEDIATE,REFLECTIVE</t>
  </si>
  <si>
    <t>SIGHT BOARD,REAR,REFLECTIVE</t>
  </si>
  <si>
    <t>SIGHT GLASS FERRANTI,CLEAR</t>
  </si>
  <si>
    <t>SIGN DANGER" EARTH POTENTIAL RISE"</t>
  </si>
  <si>
    <t>SIGN,  MULTISIGN (MAIN GATE)</t>
  </si>
  <si>
    <t>SIGN,  MULTISIGN (PA GATE)</t>
  </si>
  <si>
    <t>SIGN,  MULTISIGN (PERIMETER)</t>
  </si>
  <si>
    <t>SIGN, 300MM X 200 MM, BLACK ON YELLOW</t>
  </si>
  <si>
    <t>SIGN, CAUTION, ELECTRIC FENCE, POLY</t>
  </si>
  <si>
    <t>SIGN, CAUTION, FALL HAZARD, ALUMINIUM</t>
  </si>
  <si>
    <t>SIGN, CAUTION, FRAGILE ROOF, ALUMINIUM</t>
  </si>
  <si>
    <t>SIGN, CAUTION, GATE OPENED INWARDS, ALUM</t>
  </si>
  <si>
    <t>SIGN, CAUTION, LASER HAZARD, ALUMIMIUM</t>
  </si>
  <si>
    <t>SIGN, CAUTION, LIMITED COMMS RANGE, ALUM</t>
  </si>
  <si>
    <t>SIGN, CAUTION, NO ALTERNATE EXIT, ALUM</t>
  </si>
  <si>
    <t>SIGN, CAUTION, OPEN DOOR SLOWLY, ALUM</t>
  </si>
  <si>
    <t>SIGN, CAUTION, RADIO FREQ RADIATION, ALU</t>
  </si>
  <si>
    <t>SIGN, CAUTION, REDUCED CLEARANCE, ALUM</t>
  </si>
  <si>
    <t>SIGN, CAUTION, SURVEILLANCE, ALUMINIUM</t>
  </si>
  <si>
    <t>SIGN, CIRCUIT DESIGNATION,DISCONNECTOR</t>
  </si>
  <si>
    <t>SIGN, CONNECTION POINT, POLY</t>
  </si>
  <si>
    <t>SIGN, DANGER REDUCED COVERING, ALUMINIUM</t>
  </si>
  <si>
    <t>SIGN, DANGER, 66KV UNDERGROUND CABLE, AL</t>
  </si>
  <si>
    <t>SIGN, DANGER, CONFINED SPACE, ALUMINIUM</t>
  </si>
  <si>
    <t>SIGN, DANGER, DO NOT ALTER, ALUMINIUM</t>
  </si>
  <si>
    <t>SIGN, DANGER, IMPERIAL CLEARANCES, ALUM</t>
  </si>
  <si>
    <t>SIGN, DANGER, REMOTE HV AERIAL EARTH INS</t>
  </si>
  <si>
    <t>SIGN, DANGER, WIRES DOWN, COREFLUTE</t>
  </si>
  <si>
    <t>SIGN, EMERGENCY INFO, EMERGENCY EXIT, AL</t>
  </si>
  <si>
    <t>SIGN, EMERGENCY INFO, EYE WASH, ALUM</t>
  </si>
  <si>
    <t>SIGN, INFORMATION, DOOR ALARMED, ALUM</t>
  </si>
  <si>
    <t>SIGN, INSTRUCTION, ISOLATION PANEL, ALUM</t>
  </si>
  <si>
    <t>SiGN, ISOALTE AND EARTH TF, ALUMINIUM</t>
  </si>
  <si>
    <t>SIGN, KEEP DOOR OPEN, VINYL</t>
  </si>
  <si>
    <t>SIGN, LIMITATION, SPEED 10 KMH, ALUM</t>
  </si>
  <si>
    <t>SIGN, LVR, WARNING BYPASS</t>
  </si>
  <si>
    <t>SIGN, M SAFETY HELMET SSSM0035 600X450</t>
  </si>
  <si>
    <t>SIGN, MANDATORY, COMMS REQUIRED, ALUM</t>
  </si>
  <si>
    <t>SIGN, MANDATORY, DRIVE IN LINES, ALUM</t>
  </si>
  <si>
    <t>SIGN, MANDATORY, TORCH REQUIRED, ALUM</t>
  </si>
  <si>
    <t>SIGN, PRIVATE ELECTRICAL INSTALL, ALUM</t>
  </si>
  <si>
    <t>SIGN, REFLECTIVE, FARM ACCESS, ALUM</t>
  </si>
  <si>
    <t>SIGN, RESUSCITATION CHART, POLY</t>
  </si>
  <si>
    <t>SIGN, TRANSFORMER ACCESS DOORS, PVC</t>
  </si>
  <si>
    <t>SIGN, U3 MULTISIGN (MAIN GATE)</t>
  </si>
  <si>
    <t>SIGN, U3 MULTISIGN (PA GATE)</t>
  </si>
  <si>
    <t>SIGN, U3 MULTISIGN (PERIMETER)</t>
  </si>
  <si>
    <t>SIGN, WARNING, TOUCH VOLTAGE, ALUMINIUM</t>
  </si>
  <si>
    <t>SIGN,ARROW RIGHT/LEFT',LINE PATROL</t>
  </si>
  <si>
    <t>SIGN,CAUTION, GATE - WIND FORCES, ALUM</t>
  </si>
  <si>
    <t>SIGN,CAUTION,INVISIBLE LASER RADIATION</t>
  </si>
  <si>
    <t>SIGN,CAUTION,OPTICAL FIBRE CABLE</t>
  </si>
  <si>
    <t>SIGN,CLASS 3A LASER PRODUCT, 45X25</t>
  </si>
  <si>
    <t>SIGN,'DANGER CABLES BELOW NO TREN..</t>
  </si>
  <si>
    <t>SIGN,DANGER 'DO NOT OPEN WHILE ENERGISED</t>
  </si>
  <si>
    <t>SIGN,'DANGER DO NOT STAND ON STEEL BASE</t>
  </si>
  <si>
    <t>SIGN,DANGER HIGH VOLTAGE, STICK ON</t>
  </si>
  <si>
    <t>SIGN,DANGER, FIBRE OPTIC,NO ACCESS PERM</t>
  </si>
  <si>
    <t>SIGN,DANGER,"STAY AWAY FROM EDGE"</t>
  </si>
  <si>
    <t>SIGN,'DANGER-11000V ISOLATE &amp; EARTH BEFO</t>
  </si>
  <si>
    <t>SIGN,DANGER-11KV CABLES BELOW,450X300MM</t>
  </si>
  <si>
    <t>SIGN,'DANGER-19000 VOLTS ETC',150X240MM</t>
  </si>
  <si>
    <t>SIGN,'DANGER-19000 VOLTS ETC.',200X240MM</t>
  </si>
  <si>
    <t>SIGN,'DANGER-CABLES BELOW NO TREN..</t>
  </si>
  <si>
    <t>SIGN,'DANGER-CLIMBING PROHIBITED' ENET</t>
  </si>
  <si>
    <t>SIGN,'DANGER-DO NOT OPERATE',150X74MM</t>
  </si>
  <si>
    <t>SIGN,'DANGER-DO NOT OPERATE',200X200MM</t>
  </si>
  <si>
    <t>SIGN,'DANGER-EARTH CONNECTION DO NOT REM</t>
  </si>
  <si>
    <t>SIGN,'DANGER-H.V CMEN CONDUCTOR DO NOT..</t>
  </si>
  <si>
    <t>SIGN,'DANGER-HIGH VOLTAGE 240X350</t>
  </si>
  <si>
    <t>SIGN,DANGER-LIVE BUSBARS BEHIND,T/F</t>
  </si>
  <si>
    <t>SIGN,'DANGER-NEUTRAL DO NOT REMOVE'</t>
  </si>
  <si>
    <t>SIGN,'DANGER-NON STANDARD PHASING',75MM</t>
  </si>
  <si>
    <t>SIGN,'DANGER-OUT OF PHASE',75MM H X 150M</t>
  </si>
  <si>
    <t>SIGN,'DANGER-POWER CABLE BURIED IN .....</t>
  </si>
  <si>
    <t>SIGN,'DANGER-POWER CABLES BURIED IN ....</t>
  </si>
  <si>
    <t>SIGN,DISCONNECTOR ID NUMBER, PLASTIC</t>
  </si>
  <si>
    <t>SIGN,EARTHSWITCH ID NUMBER, PLASTIC</t>
  </si>
  <si>
    <t>SIGN,EMERGENCY INFO,BATTERY BURNS,POLY</t>
  </si>
  <si>
    <t>SIGN,ESCAPE ROUTE MAP,ALUMINIUM</t>
  </si>
  <si>
    <t>SIGN,EXPOSURE TO CLASS 3A RADIATION</t>
  </si>
  <si>
    <t>SIGN,ISOLATOR NUMBER, MECHANISM BOX</t>
  </si>
  <si>
    <t>SIGN,M FOOT PROTECT SSSM0040 450X600</t>
  </si>
  <si>
    <t>SIGN,M N/ENTRY AUTH PER SSSP0055 450X600</t>
  </si>
  <si>
    <t>SIGN,M, HIVIS VEST SSSM0065 450X600</t>
  </si>
  <si>
    <t>SIGN,M,EYE PROTECTION SSSM0010 600X450</t>
  </si>
  <si>
    <t>SIGN,MARKER,IDENTIFICATION</t>
  </si>
  <si>
    <t>SIGN,'MEN AREAS-HV EARTH NOT LV NEUTRAL'</t>
  </si>
  <si>
    <t>SIGN,PROHIBITION,NOT DRINKING WATER,ALUM</t>
  </si>
  <si>
    <t>SIGN,RECLOSER,CIRCUIT BREAKER NO</t>
  </si>
  <si>
    <t>SIGN,RF HAZARD,270 X180 MM DIMENSION</t>
  </si>
  <si>
    <t>SIGN,RF HAZARD,3G 200x80, 90MM CLEARANCE</t>
  </si>
  <si>
    <t>SIGN,STORYBOARD,ENTRANGE,ALUMINIUM</t>
  </si>
  <si>
    <t>SIGN,WARNING,EARTHWIRE CONTAINS FO CORE</t>
  </si>
  <si>
    <t>SIGN,'WARNING-OPTIC,FIBRE,CABLE,BURIED'.</t>
  </si>
  <si>
    <t>SILICONE COMPOUND,'DYMARK'808NF,AEROSOL</t>
  </si>
  <si>
    <t>SILICONE,DRUM,TAP FOR 25L</t>
  </si>
  <si>
    <t>SILICONE,LIQUID,DRUM,25L</t>
  </si>
  <si>
    <t>SILICONE,LIQUID,TRIGGER, SPRAY,750ML</t>
  </si>
  <si>
    <t>SILICONE,'ROOF &amp; GUTTER' CARTRIDGE 310 G</t>
  </si>
  <si>
    <t>SILICONE,'ROOF &amp; GUTTER' SEALANT,75G</t>
  </si>
  <si>
    <t>SIRCLIP 13MM 150L &amp; EAR SW CONTROL ROD</t>
  </si>
  <si>
    <t>SIRLOC CLIP</t>
  </si>
  <si>
    <t>SLEEVE ASSY,F/T, 7/2.75 ACSR</t>
  </si>
  <si>
    <t>SLEEVE ASSY,F/T, 7/3.75 ACSR</t>
  </si>
  <si>
    <t>SLEEVE ASSY,F/T, 7/4.75  ACSR</t>
  </si>
  <si>
    <t>SLEEVE ASSY,F/T,37/2.50 ACSR</t>
  </si>
  <si>
    <t>SLEEVE ASSY,F/T,37/3.25 ACSR</t>
  </si>
  <si>
    <t>SLEEVE ASSY,F/T,61/3.00 ACSR</t>
  </si>
  <si>
    <t>SLEEVE PIPE BRACING,127mm OD</t>
  </si>
  <si>
    <t>SLEEVE, ACCC FULL TENSION, LISBON</t>
  </si>
  <si>
    <t>SLEEVE,BI METAL,185MM2 ALU - 37/0.083 CU</t>
  </si>
  <si>
    <t>SLEEVE,BI METAL,300MM2 AL -185MM2 CU</t>
  </si>
  <si>
    <t>SLEEVE,COMP,BI METAL,210MM2,CU,120MM2 AL</t>
  </si>
  <si>
    <t>SLEEVE,COMP,BI METAL,210MM2,CU,180MM2 AL</t>
  </si>
  <si>
    <t>SLEEVE,COMP,BI METAL,210MM2,CU,300MM2 AL</t>
  </si>
  <si>
    <t>SLEEVE,COMP,BI METAL,210MM2,CU,95MM2,AL.</t>
  </si>
  <si>
    <t>SLEEVE,F/T 30/7/3.0 (HDT1530T)</t>
  </si>
  <si>
    <t>SLEEVE,F/T,,MID SPAN SPLICE (HM30)</t>
  </si>
  <si>
    <t>SLEEVE,F/T,26/.100-7/0.075 ACSR</t>
  </si>
  <si>
    <t>SLEEVE,F/T,30/7/0.093 IMPERIAL ACSR</t>
  </si>
  <si>
    <t>SLEEVE,F/T,54/7/3.50-54/7/0.139 ACSR</t>
  </si>
  <si>
    <t>SLEEVE,F/T,AL, 7/0.093 ACSR (IMP)</t>
  </si>
  <si>
    <t>SLEEVE,F/T,AL, 7/2.25 (7/0.087 IMP) AAC</t>
  </si>
  <si>
    <t>SLEEVE,F/T,AL, 7/2.75 AAAC/6201&amp;1120</t>
  </si>
  <si>
    <t>SLEEVE,F/T,AL, 7/2.75 AAC</t>
  </si>
  <si>
    <t>SLEEVE,F/T,AL, 7/3.75 AAC</t>
  </si>
  <si>
    <t>SLEEVE,F/T,AL, 7/4.75 AAAC/6201 &amp; 1120</t>
  </si>
  <si>
    <t>SLEEVE,F/T,AL, 7/4.75 AAC</t>
  </si>
  <si>
    <t>SLEEVE,F/T,AL,19/3.50 AAAC/6201&amp;1120</t>
  </si>
  <si>
    <t>SLEEVE,F/T,AL,37/2.50 AAC</t>
  </si>
  <si>
    <t>SLEEVE,F/T,AL,50MM2 LV ABC,MID SPAN</t>
  </si>
  <si>
    <t>SLEEVE,F/T,AL,95MM2 LV ABC,MID SPAN</t>
  </si>
  <si>
    <t>SLEEVE,F/T,CU, 7/1.25(7/0.048 IMP) CU</t>
  </si>
  <si>
    <t>SLEEVE,F/T,CU, 7/1.75(7/0.064 IMP) CU</t>
  </si>
  <si>
    <t>SLEEVE,F/T,CU, 7/2.00(7/0.080 IMP) CU</t>
  </si>
  <si>
    <t>SLEEVE,F/T,CU, 7/2.75(7/0.104 IMP) CU</t>
  </si>
  <si>
    <t>SLEEVE,F/T,CU, 7/3.50(7/0.136 IMP) CU</t>
  </si>
  <si>
    <t>SLEEVE,F/T,CU,19/0.101 IMPERIAL CU</t>
  </si>
  <si>
    <t>SLEEVE,F/T,CU,19/0.116 IMPERIAL CU</t>
  </si>
  <si>
    <t>SLEEVE,F/T,CU,37/2.25(37/0.093 IMP) CU</t>
  </si>
  <si>
    <t>SLEEVE,F/T,CU,37/2.52(37/0.103 IMP) CU</t>
  </si>
  <si>
    <t>SLEEVE,F/T,S/S, 3/2.75 SC/GZ</t>
  </si>
  <si>
    <t>SLEEVE,F/T,S/S, 7/0.1019 IMPERIAL SCAC</t>
  </si>
  <si>
    <t>SLEEVE,F/T,S/S,19/2.00(19/0.080 IMP) SC/</t>
  </si>
  <si>
    <t>SLEEVE,F/T,STEEL,19/2.00,RH LAY COND(HEL</t>
  </si>
  <si>
    <t>SLEEVE,F/T,STEEL,30/7/3.0</t>
  </si>
  <si>
    <t>SLEEVE,FULL TENS 61/3.75 AAAC COND SULPH</t>
  </si>
  <si>
    <t>SLEEVE,N/T,.04IN2 COND,U/G,STR,WEAK BACK</t>
  </si>
  <si>
    <t>SLEEVE,N/T,.06IN2 COND,U/G,STR,WEAK BACK</t>
  </si>
  <si>
    <t>SLEEVE,N/T,.1IN2 COND,U/G,STR,WEAK BACK</t>
  </si>
  <si>
    <t>SLEEVE,N/T,.2IN2 COND,U/G,STR,WEAK BACK</t>
  </si>
  <si>
    <t>SLEEVE,N/T,.3IN2 COND,U/G,STR,WEAK BACK</t>
  </si>
  <si>
    <t>SLEEVE,N/T,.5IN2 COND,U/G,STR,WEAK BACK</t>
  </si>
  <si>
    <t>SLEEVE,N/T,Al, 300-240mm2, 11kV XLPE, UG</t>
  </si>
  <si>
    <t>SLEEVE,N/T,Al, 50-240mm2, 33kV XLPE, UG</t>
  </si>
  <si>
    <t>SLEEVE,N/T,Al, 630-240mm2, 11kV XLPE, UG</t>
  </si>
  <si>
    <t>SLEEVE,N/T,AL, 7/4.75MM2-120MM2,11KV ABC</t>
  </si>
  <si>
    <t>SLEEVE,N/T,Al, 95-240mm2, 11kV XLPE, UG</t>
  </si>
  <si>
    <t>SLEEVE,N/T,AL, PILOT-G,33MM STEM</t>
  </si>
  <si>
    <t>SLEEVE,N/T,AL,150MM2 MAIN+BRANCH</t>
  </si>
  <si>
    <t>SLEEVE,N/T,AL,185MM2 CONDUCTOR,STRAIGHT</t>
  </si>
  <si>
    <t>SLEEVE,N/T,AL,300MM2,11KV XLPE,O/DOOR</t>
  </si>
  <si>
    <t>SLEEVE,N/T,AL,35MM2,11KV XLPE,O/DOOR TRM</t>
  </si>
  <si>
    <t>SLEEVE,N/T,AL,50MM2 COMP,33KV XLPE,U/G</t>
  </si>
  <si>
    <t>SLEEVE,N/T,AL,630MM2,11KV XLPE,U/GRND</t>
  </si>
  <si>
    <t>SLEEVE,N/T,AL,95MM2 CONDUCTOR,STRAIGHT</t>
  </si>
  <si>
    <t>SLEEVE,N/T,AL,95MM2,11KV XLPE,U/G-ABC</t>
  </si>
  <si>
    <t>SLEEVE,N/T,AL,COND E-35MM2 11KV XLPE</t>
  </si>
  <si>
    <t>SLEEVE,N/T,AL,COND RANGE 150MM2-35MM2</t>
  </si>
  <si>
    <t>SLEEVE,N/T,AL,COND RANGE 150MM2-70MM2</t>
  </si>
  <si>
    <t>SLEEVE,N/T,AL,COND RANGE A-A,13MM STEM</t>
  </si>
  <si>
    <t>SLEEVE,N/T,AL,COND RANGE A-C,16MM STEM</t>
  </si>
  <si>
    <t>SLEEVE,N/T,AL,COND RANGE B-B,13MM STEM</t>
  </si>
  <si>
    <t>SLEEVE,N/T,AL,COND RANGE C-B,16MM STEM</t>
  </si>
  <si>
    <t>SLEEVE,N/T,AL,COND RANGE C-C,16MM STEM</t>
  </si>
  <si>
    <t>SLEEVE,N/T,AL,COND RANGE D1-D1,21MM STEM</t>
  </si>
  <si>
    <t>SLEEVE,N/T,AL,COND RANGE D1-PILOT,LV ABC</t>
  </si>
  <si>
    <t>SLEEVE,N/T,AL,COND RANGE D-C,21MM STEM</t>
  </si>
  <si>
    <t>SLEEVE,N/T,AL,COND RANGE D-D,21MM STEM</t>
  </si>
  <si>
    <t>SLEEVE,N/T,AL,COND RANGE D-D1,21MM STEM</t>
  </si>
  <si>
    <t>SLEEVE,N/T,AL,COND RANGE E-D1,25MM STEM</t>
  </si>
  <si>
    <t>SLEEVE,N/T,AL,COND RANGE E-E,25MM STEM</t>
  </si>
  <si>
    <t>SLEEVE,N/T,AL,COND RANGE F-C,25MM STEM</t>
  </si>
  <si>
    <t>SLEEVE,N/T,AL,COND RANGE F-D,25MM STEM</t>
  </si>
  <si>
    <t>SLEEVE,N/T,AL,COND RANGE F-D1 LV ABC</t>
  </si>
  <si>
    <t>SLEEVE,N/T,AL,COND RANGE F-F,25MM STEM</t>
  </si>
  <si>
    <t>SLEEVE,N/T,AL,COND RANGE G1-G1,33MM STEM</t>
  </si>
  <si>
    <t>SLEEVE,N/T,AL,COND RANGE G-G,33MM STEM</t>
  </si>
  <si>
    <t>SLEEVE,N/T,AL,COND RANGE H-H,33MM STEM,S</t>
  </si>
  <si>
    <t>SLEEVE,N/T,AL,COND RANGE K-K,54MM STEM</t>
  </si>
  <si>
    <t>SLEEVE,N/T,AL,COND RANGE L,STRAIGHT,COMP</t>
  </si>
  <si>
    <t>SLEEVE,N/T,AL,D1-C,LV ABC,21MM STEM</t>
  </si>
  <si>
    <t>SLEEVE,N/T,AL,PILOT-D,21MM STEM</t>
  </si>
  <si>
    <t>SLEEVE,N/T,AL,PILOT-E,25MM STEM</t>
  </si>
  <si>
    <t>SLEEVE,N/T,AL,PILOT-PILOT,13MM</t>
  </si>
  <si>
    <t>SLEEVE,N/T,AL,PILOT-PILOT,16MM STEM</t>
  </si>
  <si>
    <t>SLEEVE,N/T,CU,25MM2 X 2,UNCUT EARTH ROD</t>
  </si>
  <si>
    <t>SLEEVE,N/T,CU,50MM2,STRAIGHT</t>
  </si>
  <si>
    <t>SLEEVE,N/T,CU,CUT EARTH ROD,2X25MM2</t>
  </si>
  <si>
    <t>SLEEVE,N/T,CU,NYLON INSUL, 1/0.8-7/0.67,</t>
  </si>
  <si>
    <t>SLEEVE,N/T,CU,TINNED,  6MM2 &amp; 7/0.044 CU</t>
  </si>
  <si>
    <t>SLEEVE,N/T,CU,TINNED, 25MM2 (19/0.052)</t>
  </si>
  <si>
    <t>SLEEVE,N/T,CU,TINNED, 70MM2 &amp; 19/0.083</t>
  </si>
  <si>
    <t>SLEEVE,N/T,CU,TINNED, 70MM2(19/0.083),ST</t>
  </si>
  <si>
    <t>SLEEVE,N/T,CU,TINNED, 95MM2(37/0.072)</t>
  </si>
  <si>
    <t>SLEEVE,N/T,CU,TINNED,0.5-2.5MM2 &amp;1/0.036</t>
  </si>
  <si>
    <t>SLEEVE,N/T,CU,TINNED,120MM2(37/0.083)</t>
  </si>
  <si>
    <t>SLEEVE,N/T,CU,TINNED,120MM2(37/0.083),ST</t>
  </si>
  <si>
    <t>SLEEVE,N/T,CU,TINNED,150MM2 COND</t>
  </si>
  <si>
    <t>SLEEVE,N/T,CU,TINNED,16MM2 &amp; 7/0.064</t>
  </si>
  <si>
    <t>SLEEVE,N/T,CU,TINNED,185MM2(37/0.103)</t>
  </si>
  <si>
    <t>SLEEVE,N/T,CU,TINNED,185MM2(37/0.103),ST</t>
  </si>
  <si>
    <t>SLEEVE,N/T,CU,TINNED,25MM2&amp;19/0.052,STRT</t>
  </si>
  <si>
    <t>SLEEVE,N/T,CU,TINNED,300MM2(61/0.103),ST</t>
  </si>
  <si>
    <t>SLEEVE,N/T,CU,TINNED,35MM2 &amp; 19/0.064</t>
  </si>
  <si>
    <t>SLEEVE,N/T,CU,TINNED,35MM2(19/0.064),STR</t>
  </si>
  <si>
    <t>SLEEVE,N/T,CU,TINNED,37/0.093,STRAIGHT</t>
  </si>
  <si>
    <t>SLEEVE,N/T,CU,TINNED,4MM2&amp;7/0.029-7/0.03</t>
  </si>
  <si>
    <t>SLEEVE,N/T,CU,TINNED,95MM2,C/W BARRIER</t>
  </si>
  <si>
    <t>SLEEVE,SLOTRING,BBC275KV DKF300NC4TV ACB</t>
  </si>
  <si>
    <t>SLEEVING,'F&amp;G' GC10 11KV 95MM2 CABLE</t>
  </si>
  <si>
    <t>SLEEVING,H/SHRIN,LV B/OUT,185-240MM2,3C</t>
  </si>
  <si>
    <t>SLEEVING,H/SHRINK,LV B/OUT,185MM2,4CORE</t>
  </si>
  <si>
    <t>SLEEVING,H/SHRINK,LV B/OUT,35-150MM2,2C</t>
  </si>
  <si>
    <t>SLEEVING,H/SHRINK,LV B/OUT,35-70MM2,4C</t>
  </si>
  <si>
    <t>SLEEVING,H/SHRINK,NEOPRENE,50-25MM,5M</t>
  </si>
  <si>
    <t>SLEEVING,HEAT SHRINK,1.6&gt;0.8MM REC ID</t>
  </si>
  <si>
    <t>SLEEVING,HEAT SHRINK,102&gt;45MM REC ID</t>
  </si>
  <si>
    <t>SLEEVING,HEAT SHRINK,12.7&gt;6.4MM REC ID</t>
  </si>
  <si>
    <t>SLEEVING,HEAT SHRINK,24&gt;6MM REC ID</t>
  </si>
  <si>
    <t>SLEEVING,HEAT SHRINK,25&gt;8MM REC ID</t>
  </si>
  <si>
    <t>SLEEVING,HEAT SHRINK,32&gt;10MM REC ID</t>
  </si>
  <si>
    <t>SLEEVING,HEAT SHRINK,34&gt;8MM REC ID</t>
  </si>
  <si>
    <t>SLEEVING,HEAT SHRINK,50 MM,REC ID</t>
  </si>
  <si>
    <t>SLEEVING,HEAT SHRINK,50&gt;16MM REC ID</t>
  </si>
  <si>
    <t>SLEEVING,HEAT SHRINK,56&gt;16MM REC ID</t>
  </si>
  <si>
    <t>SLEEVING,HEAT SHRINK,60 ID X 600MM LG</t>
  </si>
  <si>
    <t>SLEEVING,HEAT SHRINK,89 ID X 1200MM LG</t>
  </si>
  <si>
    <t>SLEEVING,HEAT SHRINK,9.5&gt;4.7MM REC ID</t>
  </si>
  <si>
    <t>SLEEVING,HEAT SHRINK,WRAP ROUND,50-&gt;15MM</t>
  </si>
  <si>
    <t>SLEEVING,HEAT SHRINK,XL POLY,16MM EXP</t>
  </si>
  <si>
    <t>SLEEVING,LV INSULATING,'SAUSAGE',1.2M LG</t>
  </si>
  <si>
    <t>SLEEVING,PVC, 8MM ID,250V,BLACK</t>
  </si>
  <si>
    <t>SLEEVING,PVC,10MM ID,250V,RED</t>
  </si>
  <si>
    <t>SLIDE,CARRIER,'STAT &amp; MI'11KV VL SW/GEAR</t>
  </si>
  <si>
    <t>SLING,TANK LIFT,'AEI'33KV LGICS/44 OCB</t>
  </si>
  <si>
    <t>SLOTTED CHANNEL,GALV,EZYSTRUT</t>
  </si>
  <si>
    <t>SLOTTED XARM COVER EPDM DUAL YEL/BLUE</t>
  </si>
  <si>
    <t>SMA IN LINE ATTENUATOR 20DB</t>
  </si>
  <si>
    <t>SMA IN LINE ATTENUATOR, 10DB</t>
  </si>
  <si>
    <t>SMA IN LINE ATTENUATOR,30DB</t>
  </si>
  <si>
    <t>SMA RIGHT ANGLED MALE-FEMALE ADAPTER</t>
  </si>
  <si>
    <t>SOAP SUNLIGHT PERS UNWRAP,100 GRAM</t>
  </si>
  <si>
    <t>SOCKET CLEVIS,16MM SKT X 20MM CLV,M16</t>
  </si>
  <si>
    <t>SOCKET CLEVIS,20MM SKT X 24MM CLV,M20</t>
  </si>
  <si>
    <t>SOCKET CLEVIS,20MM SOCKET,24MM CLEVIS,M1</t>
  </si>
  <si>
    <t>SOCKET THIMBLE,WHEEL TERM,16MM SOCKET</t>
  </si>
  <si>
    <t>SOCKET TONGUE,16MM SOCKET,16MM TONGUE</t>
  </si>
  <si>
    <t>SOCKET TONGUE,16MM SOCKET,22MM TONGUE,</t>
  </si>
  <si>
    <t>SOCKET TONGUE,16MM SOCKET,28MM TONGUE</t>
  </si>
  <si>
    <t>SOCKET TONGUE,20MM SOCKET,22MM TONGUE</t>
  </si>
  <si>
    <t>SOCKET TONGUE,20MM SOCKET,22MM TONGUE,2</t>
  </si>
  <si>
    <t>SOCKET, BSPT 1/4G</t>
  </si>
  <si>
    <t>SOCKET, BSPT 1/8G</t>
  </si>
  <si>
    <t>SOCKET,40W PHOTO ELECTRIC LIGHT CONTROL</t>
  </si>
  <si>
    <t>SOCKET,ACC/CIGAR,12V,UNIVERSLA</t>
  </si>
  <si>
    <t>SOCKET,'AEI'11KV BRP4 OCB MAIN EPOXY</t>
  </si>
  <si>
    <t>SOCKET,COAXIAL,CRIMP,PANEL MTG,RG179 B/U</t>
  </si>
  <si>
    <t>SOCKET,EXTENSION CORD,10A</t>
  </si>
  <si>
    <t>SOCKET,'MC GRAW EDISON'LOAD SWITCH,6 PIN</t>
  </si>
  <si>
    <t>SOCKET,PENTAHEAD,1/2" DRIVE,VISTA S&amp;C</t>
  </si>
  <si>
    <t>SOCKET,TRAILER,7 PIN</t>
  </si>
  <si>
    <t>SOCKET,'W-EMAIL'11KV J18 OCB ISOLATING</t>
  </si>
  <si>
    <t>SOLDER,LEAD-TIN ALLOY,30/70 GRADE D</t>
  </si>
  <si>
    <t>SOLDER,LEAD-TIN ALLOY,35/65</t>
  </si>
  <si>
    <t>SOLDER,LEAD-TIN ALLOY,50/50</t>
  </si>
  <si>
    <t>SOLDER,TIN ALLOY,RESIN CORED,1.6MM DIA</t>
  </si>
  <si>
    <t>SOLENOID FRAME,TYPE E,19KV,KA179E1,4F0D</t>
  </si>
  <si>
    <t>SOLENOID,CONT DUTY,N/O 24V 85A</t>
  </si>
  <si>
    <t>SOLENOID,CONT DUTY,N/O,12V,100A</t>
  </si>
  <si>
    <t>SOLENOID,CONT DUTY,N/O,24V,100A</t>
  </si>
  <si>
    <t>SOLENOID,MV 33KV HGIC/44 OCB</t>
  </si>
  <si>
    <t>SOLENOID,ROTARY,FOR MC.GRAW EDISON 11KV</t>
  </si>
  <si>
    <t>SOLENOID,TRIP,'MC-EDISON'VCR OIL SWITCH</t>
  </si>
  <si>
    <t>SOLID LINK, 11KV, S&amp;C, SMD-20, 200A</t>
  </si>
  <si>
    <t>SOLID LINK, 33KV, S&amp;C, SMD-20, 200A</t>
  </si>
  <si>
    <t>SPACER,1/8",'EE'11KV 800A OLX OCB</t>
  </si>
  <si>
    <t>SPACER,16G,'EE'11KV OLX OCB</t>
  </si>
  <si>
    <t>SPACER,18G,'EE'11KV OLX OCB</t>
  </si>
  <si>
    <t>SPACER,20G,'EE'11KV OLX OCB</t>
  </si>
  <si>
    <t>SPACER,22G,'EE'11KV OLX OCB</t>
  </si>
  <si>
    <t>SPACER,BARRIER BOARD,11KV MK3 PAD T/F</t>
  </si>
  <si>
    <t>SPACER,BRASS,'MV'33KV HGIC/44 OCB</t>
  </si>
  <si>
    <t>SPACER,'BTH'66KV 0-W407 OCB CONTACTOR</t>
  </si>
  <si>
    <t>SPACER,CABLE,4 STAR,LV PLY STR JOINTS</t>
  </si>
  <si>
    <t>SPACER,CHARGE CYL,R-ROLLE 66KV OSM10 OCB</t>
  </si>
  <si>
    <t>SPACER,CONTACT,'R-ROLLE'66KV OSM10 OCB</t>
  </si>
  <si>
    <t>SPACER,FIXED CONTACT,'J&amp;P'11KV 600A OCB</t>
  </si>
  <si>
    <t>SPACER,FUSE CONTACT,'EE'JW3 FUSE UNIT</t>
  </si>
  <si>
    <t>SPACER,HAND PUMP MECHANISM 908,'DELLE'66</t>
  </si>
  <si>
    <t>SPACER,ISOL CONTACT,'AEI'11KV BRP4 OCB</t>
  </si>
  <si>
    <t>SPACER,JOINING E&amp;T,'GEC'11KV RING MAIN</t>
  </si>
  <si>
    <t>SPACER,'R-ROLLE'66KV OSM10 OCB TERM BOX</t>
  </si>
  <si>
    <t>SPACER,SAFETY SHIELD,ISOL,11KV MK 3 T/F</t>
  </si>
  <si>
    <t>SPACER,SLEEVE,'BTH'66KV O-W407 OCB</t>
  </si>
  <si>
    <t>SPACER,SLEEVE,'MC GRAW EDISON'19KV TYPE</t>
  </si>
  <si>
    <t>SPACER,SLEEVE,'R-ROLLE'66KV OSM10 OCB</t>
  </si>
  <si>
    <t>SPANNER,CONTACT TIP,'DELLE'66KV OCB</t>
  </si>
  <si>
    <t>SPANNER,D-TUBE,SERVICE PILLARS BOLTS</t>
  </si>
  <si>
    <t>SPANNER,TRIANGULAR,LV,200A,SERV PILLAR</t>
  </si>
  <si>
    <t>SPANNER,VT FUSE,'EE'11KV 800A OLX OCB</t>
  </si>
  <si>
    <t>SPANNER,'W-EMAIL'11KV J18 OCB BUSH STEM</t>
  </si>
  <si>
    <t>SPANNER,'W-EMAIL'11KV J18 OCB INTERRUPT</t>
  </si>
  <si>
    <t>SPARK PLUG,E.E 66KV 800A OWG6 OCB</t>
  </si>
  <si>
    <t>SPINDLE,'GEC'11KV RING MAIN UNIT</t>
  </si>
  <si>
    <t>SPIRAL WRAP TUBING,12MM OD,PRE SPLIT</t>
  </si>
  <si>
    <t>SPIRAL WRAP TUBING,6MM OD,PRE SPLIT</t>
  </si>
  <si>
    <t>SPLICE RODS,HELICAL,F/T,CU,19/3.00(19/0.</t>
  </si>
  <si>
    <t>SPLICE RODS,HELICAL,F/T,CU,7/1.75 CU</t>
  </si>
  <si>
    <t>SPLICE RODS,HELICAL,F/T,CU,7/2.00 CU</t>
  </si>
  <si>
    <t>SPLICE RODS,HELICAL,F/T,CU,7/2.75 CU</t>
  </si>
  <si>
    <t>SPLICE RODS,HELICAL,F/T,CU,7/3.50 CU</t>
  </si>
  <si>
    <t>SPLICE, COND REPAIR HELICAL,7/2.75 AAC</t>
  </si>
  <si>
    <t>SPLICE,7/3.75 AAC &amp; AAAC COND REPAIR</t>
  </si>
  <si>
    <t>SPLICE,COND REPAIR HELICAL,7/4.75 AAC</t>
  </si>
  <si>
    <t>SPLIT LINK,FOR REGULAR LINK STEEL CHAIN</t>
  </si>
  <si>
    <t>SPOUT BUSHING,LH PORT,'AEI'11KV BRP4 OCB</t>
  </si>
  <si>
    <t>SPOUT BUSHING,STR PORT,AEI 11KV BRP4 OCB</t>
  </si>
  <si>
    <t>SPOUT,BRACING,'AEI'11KV 400A BRP4 OCB</t>
  </si>
  <si>
    <t>SPOUT,BUSBAR,'EE'11KV 800A OLX OCB</t>
  </si>
  <si>
    <t>SPOUT,BUSHING,RH PORT,'AEI'11KV BRP4 OCB</t>
  </si>
  <si>
    <t>SPREADER,2M LG,FIBREGLASS,LV O/HEAD COND</t>
  </si>
  <si>
    <t>SPREADER,3M LG,FIBREGLASS,LV O/HEAD COND</t>
  </si>
  <si>
    <t>SPRING CHARGE MOTOR P/No 4461 033</t>
  </si>
  <si>
    <t>SPRING CHARGE, MOTOR&amp;GEARBOX, CB</t>
  </si>
  <si>
    <t>SPRING COMP</t>
  </si>
  <si>
    <t>SPRING FUSE HOLDER</t>
  </si>
  <si>
    <t>SPRING TOP</t>
  </si>
  <si>
    <t>SPRING, BALANCE,'BTH'66KV O-W407 OCB</t>
  </si>
  <si>
    <t>SPRING, CLOSING,'BTH'66KV O-W407 OCB</t>
  </si>
  <si>
    <t>SPRING, CONTACT,'MV'33/66KV G2/G11 OCB</t>
  </si>
  <si>
    <t>SPRING, CONTACT,TEE-OFF TRIP,SWITCHGEAR</t>
  </si>
  <si>
    <t>SPRING, OPENING,'BTH'66KV O-W407 OCB</t>
  </si>
  <si>
    <t>SPRING, SOLENOID,'BTH'66KV O-W407 OCB</t>
  </si>
  <si>
    <t>SPRING, SUCTION VALVE, ITEM NO. 58</t>
  </si>
  <si>
    <t>SPRING,11/33/66/132KV HDB ISOLATOR</t>
  </si>
  <si>
    <t>SPRING,ACC,H/D GREEN,GMJ</t>
  </si>
  <si>
    <t>SPRING,ACCELERAT,'AEI'66KV LG4C OCB</t>
  </si>
  <si>
    <t>SPRING,ACCELERAT,'W/HOUSE'33KV 345GC OCB</t>
  </si>
  <si>
    <t>SPRING,ACCELERAT,'W-EMAIL'11KV J18 OCB</t>
  </si>
  <si>
    <t>SPRING,ACCELERATE,'AEI'33KV LG1CS/44 OCB</t>
  </si>
  <si>
    <t>SPRING,ACCELERATE,'AEI'66KV LG4C OCB INN</t>
  </si>
  <si>
    <t>SPRING,ACCELERATE,'W-EMAIL'11KV J18 OCB</t>
  </si>
  <si>
    <t>SPRING,ACCELERAT'FP'33KV 600A UAP OCB</t>
  </si>
  <si>
    <t>SPRING,ACCELERATING,'BTH'66KV O-W407 OCB</t>
  </si>
  <si>
    <t>SPRING,ACCELERATING,'BTH'66KV WN10 OCB</t>
  </si>
  <si>
    <t>SPRING,ACCELERATING,'EE'66KV OWG6 OCB</t>
  </si>
  <si>
    <t>SPRING,ACCELERATING,'GE'33KV FKO-36 OCB</t>
  </si>
  <si>
    <t>SPRING,ACCELERATING,J&amp;P11KV 600A OCB</t>
  </si>
  <si>
    <t>SPRING,ACCELERATING,'YORKSHIRE'11KV OCB</t>
  </si>
  <si>
    <t>SPRING,ACTUATOR,'REYROLLE'66KV OSM10 OCB</t>
  </si>
  <si>
    <t>SPRING,'AEI'11KV #BRP4 OCB CONTACTOR</t>
  </si>
  <si>
    <t>SPRING,'AEI'33KV LG1CS/44 OCB FIXED CONT</t>
  </si>
  <si>
    <t>SPRING,'AEI'33KV LG1CS/44 OCB OUTER CONT</t>
  </si>
  <si>
    <t>SPRING,'AEI'66KV #LG4C OCB</t>
  </si>
  <si>
    <t>SPRING,ANTI PUMP RELAY,B&amp;S 415V VJ4 ACB</t>
  </si>
  <si>
    <t>SPRING,B&amp;S 415V #VJ4 AIR C/B AUX CONT</t>
  </si>
  <si>
    <t>SPRING,'B&amp;S'415V C7 ACB MANUAL CLOCK RET</t>
  </si>
  <si>
    <t>SPRING,BACKING,'BTH'66KV 400A O-W407 OCB</t>
  </si>
  <si>
    <t>SPRING,BRONZE,'EE'66KV 800A OWG6 OCB</t>
  </si>
  <si>
    <t>SPRING,'BTH'66KV #0-W407 OCB CONTACT</t>
  </si>
  <si>
    <t>SPRING,BUFFER OVERSHOOT,'FP'33KV UAP OCB</t>
  </si>
  <si>
    <t>SPRING,BUFFER PISTON,J&amp;P11KV 600A OCB</t>
  </si>
  <si>
    <t>SPRING,BUMPER,REINHAUSEN'D'TAPCHANGER</t>
  </si>
  <si>
    <t>SPRING,BUSHING,'AEI'66KV LG4C OCB</t>
  </si>
  <si>
    <t>SPRING,C4N3F COMPRESSOR,1ST/2ND STAGE</t>
  </si>
  <si>
    <t>SPRING,CLIP,'ADELECT'#A OIL SWITCH</t>
  </si>
  <si>
    <t>SPRING,CLIP,'ADELECT'#A OIL SWITCH,THK</t>
  </si>
  <si>
    <t>SPRING,CLOSING,MC-EDISON 11KV VCR SWITCH</t>
  </si>
  <si>
    <t>SPRING,CLOSING,OJN415V 2000-4000A ACB</t>
  </si>
  <si>
    <t>SPRING,COIL,'MV'33KV HGIC/44 OCB</t>
  </si>
  <si>
    <t>SPRING,COMPRESSION,'BURCKHARDT'C3U1.14 C</t>
  </si>
  <si>
    <t>SPRING,COMPRESSION,'BURCKHARDT'C4N3F COM</t>
  </si>
  <si>
    <t>SPRING,COMPRESSION,'WORTHINGTON SIMPSON'</t>
  </si>
  <si>
    <t>SPRING,CONTACT BACKING,AIR BREAK SW</t>
  </si>
  <si>
    <t>SPRING,CONTACT,11KV HRC FUSE,PAD T/F</t>
  </si>
  <si>
    <t>SPRING,CONTACT,HACKBRIDGE 66KV REG T/F</t>
  </si>
  <si>
    <t>SPRING,CONTACT,STATTER &amp; MI 11KV OD SW</t>
  </si>
  <si>
    <t>SPRING,CONTACT,TEE-OFF EARTH OP,SW/GEAR</t>
  </si>
  <si>
    <t>SPRING,CONTACT,TEE-OFF OP,SWITCHGEAR</t>
  </si>
  <si>
    <t>SPRING,CONTACT,TEE-OFF REST,SWITCHGEAR</t>
  </si>
  <si>
    <t>SPRING,CONTACTS,'EE'11KV 800A OLX OCB</t>
  </si>
  <si>
    <t>SPRING,DASHPOT,'AEI'33KV LGICS/44 OCB</t>
  </si>
  <si>
    <t>SPRING,'EE'33KV 10000KVA REGULATING T/F</t>
  </si>
  <si>
    <t>SPRING,EMAIL415V DS ACB,LOWER PAULPIVOT</t>
  </si>
  <si>
    <t>SPRING,EMAIL415V DS ACB,UPPER PAULPIVOT</t>
  </si>
  <si>
    <t>SPRING,EXPLOSION POT,'BTH'66KV WN10 OCB</t>
  </si>
  <si>
    <t>SPRING,EXTENSION,'BROWN BOV'#DKF 300 275</t>
  </si>
  <si>
    <t>SPRING,EXTENSION,'BROWN BOV'#DKF 300 NC</t>
  </si>
  <si>
    <t>SPRING,EXTENSION,HACKBRIDGE 11KV REG T/F</t>
  </si>
  <si>
    <t>SPRING,FINGER SKT,'W-EMAIL'11KV J18 OCB</t>
  </si>
  <si>
    <t>SPRING,FIXED CONTACT,'EE'11KV OLX OCB</t>
  </si>
  <si>
    <t>SPRING,FIXED CONTACT,'FP'33KV UAP OCB</t>
  </si>
  <si>
    <t>SPRING,FLAT,'BURCKHARDT',C4N3F,COMPRESSO</t>
  </si>
  <si>
    <t>SPRING,FLAT,'BURCKHARDT'MODEL C4N3F,1ST</t>
  </si>
  <si>
    <t>SPRING,FLAT,'S&amp;S'66KV#HPF409K OCB</t>
  </si>
  <si>
    <t>SPRING,FLICK BLD,STATTER &amp; MI 11KV OD SW</t>
  </si>
  <si>
    <t>SPRING,FRICTION BAL,'BTH'66KV WN10 OCB</t>
  </si>
  <si>
    <t>SPRING,FUSE SWITCH,'GEC'11KV RING MAIN</t>
  </si>
  <si>
    <t>SPRING,FUSE,'W/HOUSE EMAIL'11KV J18 OCB</t>
  </si>
  <si>
    <t>SPRING,GARTER,EXT,'W-EMAIL'11KV J18 OCB</t>
  </si>
  <si>
    <t>SPRING,GARTER,'W-EMAIL'11KV J18 OCB</t>
  </si>
  <si>
    <t>SPRING,'GEC'11KV RING MAIN BLADE</t>
  </si>
  <si>
    <t>SPRING,'GEC'11KV RING MAIN,HANDLE</t>
  </si>
  <si>
    <t>SPRING,HACKBRIDGE 11KV T/F CONTACTOR</t>
  </si>
  <si>
    <t>SPRING,HAND TRIP,'BTH'66KV O-W407 OCB</t>
  </si>
  <si>
    <t>SPRING,HANDLE RETURN,'GEC'11KV RING MAIN</t>
  </si>
  <si>
    <t>SPRING,'HDB'132KV ISOL COUNTER BALANCE</t>
  </si>
  <si>
    <t>SPRING,INNER PUSH OFF,'EE'11KV OLX OCB</t>
  </si>
  <si>
    <t>SPRING,ISOLATOR BACKING,SWITCHBOARD</t>
  </si>
  <si>
    <t>SPRING,'J&amp;P'11KV 600A TSB16 OCB</t>
  </si>
  <si>
    <t>SPRING,LATCH PLATE,'BGE'SWITCHGEAR</t>
  </si>
  <si>
    <t>SPRING,LATCH,13 TURNS,'EE'11KV CV OCB</t>
  </si>
  <si>
    <t>SPRING,LATCH,15 TURNS,'EE'11KV CV OCB</t>
  </si>
  <si>
    <t>SPRING,LATCH,'GEC'11KV RING MAIN UNIT</t>
  </si>
  <si>
    <t>SPRING,LATCH,'MV'33/66KV G2/G11 OCB</t>
  </si>
  <si>
    <t>SPRING,LATCHING,MC-EDISON 11KV VCR SWTCH</t>
  </si>
  <si>
    <t>SPRING,LEVER,SHIFT,SUPPORT</t>
  </si>
  <si>
    <t>SPRING,LOCK,'STAT &amp; MI'11KV VL SW/GEAR</t>
  </si>
  <si>
    <t>SPRING,LONG,'W/HOUSE EMAIL'11KV J18 OCB</t>
  </si>
  <si>
    <t>SPRING,MAIN CONTACT,J&amp;P11KV 600A OCB</t>
  </si>
  <si>
    <t>SPRING,MAIN LATCH,'MV'33/66KV G2/G11 OCB</t>
  </si>
  <si>
    <t>SPRING,MAIN,'GEC'11KV RING MAIN UNIT</t>
  </si>
  <si>
    <t>SPRING,MANUAL TRIP,'AEI'66KV LG4C OCB</t>
  </si>
  <si>
    <t>SPRING,MECH RESET,'MV'33KV HGIC/44 OCB</t>
  </si>
  <si>
    <t>SPRING,MECH,60 X 20MM OD,HOOK ENDS,OCB</t>
  </si>
  <si>
    <t>SPRING,MECH,90 X 18MM OD,HOOK ENDS,OCB</t>
  </si>
  <si>
    <t>SPRING,MECH,'MV'33/66KV G2/G11 OCB</t>
  </si>
  <si>
    <t>SPRING,MECH,'STAT &amp; MI'11KV VL SW/GEAR</t>
  </si>
  <si>
    <t>SPRING,MECHANISM,AEI 66KV LG4C OCB,#36</t>
  </si>
  <si>
    <t>SPRING,MECHANISM,AEI 66KV LG4C OCB,#39</t>
  </si>
  <si>
    <t>SPRING,MECHANISM,AEI 66KV LG4C OCB,#40</t>
  </si>
  <si>
    <t>SPRING,MECHANISM,AEI 66KV LG4C OCB,#41</t>
  </si>
  <si>
    <t>SPRING,MECHANISM,AEI 66KV LG4C OCB,#45</t>
  </si>
  <si>
    <t>SPRING,MECHANISM,AEI 66KV LG4C OCB,#46</t>
  </si>
  <si>
    <t>SPRING,MECHANISM,'BTH'66KV WN10 OCB</t>
  </si>
  <si>
    <t>SPRING,MECHANISM,'EE'11KV 800A OLX OCB</t>
  </si>
  <si>
    <t>SPRING,MECHANISM,OCB,135MM LG X 35MM OD</t>
  </si>
  <si>
    <t>SPRING,MECHANISM,OCB,175MM LG X 65MM OD</t>
  </si>
  <si>
    <t>SPRING,MECHANISM,OCB,18MM LG X 12MM OD</t>
  </si>
  <si>
    <t>SPRING,MECHANISM,OCB,190MM LG X 48MM OD</t>
  </si>
  <si>
    <t>SPRING,MECHANISM,OCB,280MM LG X 65MM OD</t>
  </si>
  <si>
    <t>SPRING,MECHANISM,OCB,400MM LG X 35MM OD</t>
  </si>
  <si>
    <t>SPRING,MECHANISM,OCB,48MM LG X 12MM OD</t>
  </si>
  <si>
    <t>SPRING,NO150,'BTH'66KV WN10 OCB</t>
  </si>
  <si>
    <t>SPRING,NO151,'BTH'66KV WN10 OCB</t>
  </si>
  <si>
    <t>SPRING,OP MECH,'BTH'66KV 0-W407 OCB</t>
  </si>
  <si>
    <t>SPRING,OP,'STANGER'66KV FAULT THROW SW</t>
  </si>
  <si>
    <t>SPRING,OPENING,MC-EDISON 11KV VCR SWITCH</t>
  </si>
  <si>
    <t>SPRING,OUTER PUSH OFF,'EE'11KV OLX OCB</t>
  </si>
  <si>
    <t>SPRING,QUICK BREAK,ADELECT #B OIL SWITCH</t>
  </si>
  <si>
    <t>SPRING,QUICK BREAK,'ADELECT'#A OIL SW.</t>
  </si>
  <si>
    <t>SPRING,'REINHAUSEN'C3-60KV-200DMW T/F</t>
  </si>
  <si>
    <t>SPRING,RELATCHING,'FP'33KV UAP OCB</t>
  </si>
  <si>
    <t>SPRING,RELATCHING,'MV'33/66KV G2/G11 OCB</t>
  </si>
  <si>
    <t>SPRING,RESISTOR,'BTH'66KV WN10 OCB</t>
  </si>
  <si>
    <t>SPRING,RETURN,B&amp;S 415V C7 AIR C/B</t>
  </si>
  <si>
    <t>SPRING,RETURN,GOVENOR,FF-FM-GH</t>
  </si>
  <si>
    <t>SPRING,'REYROLLE'11KV KZMT OCB AUX SW</t>
  </si>
  <si>
    <t>SPRING,'REYROLLE'132KV OS10-132H/I OCB</t>
  </si>
  <si>
    <t>SPRING,'R-ROLLE'66KV OSM10 OCB</t>
  </si>
  <si>
    <t>SPRING,SHORT,'W/H EMAIL'11KV J18 OCB</t>
  </si>
  <si>
    <t>SPRING,SHUTER,'STAT &amp; MI'11KV VL SW/GEAR</t>
  </si>
  <si>
    <t>SPRING,SHUTTER,'W/EMAIL'11KV J18 OCB</t>
  </si>
  <si>
    <t>SPRING,SLIDING CONTACT,C&amp;F 33KV OE-5 OCB</t>
  </si>
  <si>
    <t>SPRING,SOLENOID,'AEI'33KV LGICS/44 OCB</t>
  </si>
  <si>
    <t>SPRING,'STATTER &amp; MI'11KV VL SW/BRD</t>
  </si>
  <si>
    <t>SPRING,STEEL,'EE'66KV 800A OWG6 OCB</t>
  </si>
  <si>
    <t>SPRING,STOP,'STAT &amp; MI'11KV VL SW/GEAR</t>
  </si>
  <si>
    <t>SPRING,THROW,'STAT &amp; MI'11KV VL SW/GEAR</t>
  </si>
  <si>
    <t>SPRING,TRIG LATCH,'MV'33/66KV G2/G11 OCB</t>
  </si>
  <si>
    <t>SPRING,TRIP ACCELERATOR,B&amp;S 415V C7 ACB</t>
  </si>
  <si>
    <t>SPRING,TRIP ASS,'MV'33/66KV G2&amp;G11 OCB</t>
  </si>
  <si>
    <t>SPRING,TRIP BAR,'GEC'11KV RING MAIN UNIT</t>
  </si>
  <si>
    <t>SPRING,TRIP GEAR,'GEC'11KV RING MAIN</t>
  </si>
  <si>
    <t>SPRING,TRIP LATCH 66KV</t>
  </si>
  <si>
    <t>SPRING,TRIP LATCH,'BTH'66KV O-W407 OCB</t>
  </si>
  <si>
    <t>SPRING,TRIP LATCH,'MV'33/66KV G2/G11 OCB</t>
  </si>
  <si>
    <t>SPRING,TRIP LEVER,'AEI'33KV LGICS/44 OCB</t>
  </si>
  <si>
    <t>SPRING,TRIP LEVER,'GEC'11KV RING MAIN</t>
  </si>
  <si>
    <t>SPRING,TRIP MECH,'BTH'66KV O-W407 OCB</t>
  </si>
  <si>
    <t>SPRING,TRIP,'ASEA'66/132KV HLE/C/D OCB</t>
  </si>
  <si>
    <t>SPRING,TRIP,'BTH'6.6KV JB821 CMI OCB</t>
  </si>
  <si>
    <t>SPRING,TRIP,'BTH'6.6KV JB821-CMI OCB</t>
  </si>
  <si>
    <t>SPRING,'YORKSHIRE'11KV 350MVA</t>
  </si>
  <si>
    <t>SPRING,'YORKSHIRE'33KV SWITCHGEAR</t>
  </si>
  <si>
    <t>SPROCKET WHEEL,IDLER,MOTORISED HDB ISOL.</t>
  </si>
  <si>
    <t>SS05A03T649 ('RMS'),110V DC,TIME DELAY</t>
  </si>
  <si>
    <t>ST00062 150GM AEROGARD</t>
  </si>
  <si>
    <t>Stainless steel wire cutters</t>
  </si>
  <si>
    <t>STAND OLTC SWITCH MAINTENANCE</t>
  </si>
  <si>
    <t>STAND,11KV BUSBAR SUPPORT,LOW LEVEL MTG</t>
  </si>
  <si>
    <t>STAND,STEEL,GALV,SUIT TF LC5365A</t>
  </si>
  <si>
    <t>STAND,SURGE DIVERTER,TUBULAR</t>
  </si>
  <si>
    <t>STANGER,(B22),BRASS,7/1.70 MM2</t>
  </si>
  <si>
    <t>STANGER,(B24),BRASS,7/2.14 MM2</t>
  </si>
  <si>
    <t>STANGER,(B25),BRASS,19/2.14MM2</t>
  </si>
  <si>
    <t>STANGER,(B26),BRASS,37/1.78MM2</t>
  </si>
  <si>
    <t>STANGER,(B28),BRASS,37/2.03 MM2</t>
  </si>
  <si>
    <t>STARTER,FLURO,TYPE'A',4-22WATT (NOT 13W)</t>
  </si>
  <si>
    <t>STARTER,FLURO,TYPE'B',4-65W (NOT 20&amp;22W)</t>
  </si>
  <si>
    <t>STARTER,MOTOR,240V AC,S+S CAT3K-12RSP</t>
  </si>
  <si>
    <t>STARTER,MOTOR,240VAC,S+S CAT3K-12RSP</t>
  </si>
  <si>
    <t>STEATITE COOLERS</t>
  </si>
  <si>
    <t>STEEL, MILD, ANGLE 150X100X10X3990MM L</t>
  </si>
  <si>
    <t>STEEL, MILD, FLAT 100X16X200MM LONG</t>
  </si>
  <si>
    <t>STEEL, MILD, FLAT 10MM THICKNESS</t>
  </si>
  <si>
    <t>STEEL, MILD, FLAT 12MM THICKNESS</t>
  </si>
  <si>
    <t>STEEL, MILD, FLAT 145X145X3MM</t>
  </si>
  <si>
    <t>STEEL, MILD, FLAT 20MM THICKNESS</t>
  </si>
  <si>
    <t>STEEL, MILD, FLAT 30X6X170MM LONG</t>
  </si>
  <si>
    <t>STEEL, MILD, FLAT, 50 X 5MM THICKNESS</t>
  </si>
  <si>
    <t>STEEL, MILD, PFC 100X50 - 840MM LONG</t>
  </si>
  <si>
    <t>STEEL, MILD, PFC 150X75X3290MM LONG</t>
  </si>
  <si>
    <t>STEEL, MILD, PFC 75X475MM LONG</t>
  </si>
  <si>
    <t>STEEL, MILD, SHS 125X125X6X8000MM LONG</t>
  </si>
  <si>
    <t>STEEL, MILD, SHS 150X150X5X8000MM LONG</t>
  </si>
  <si>
    <t>STEEL, MILD, SHS 75X75X4X8000MM LONG</t>
  </si>
  <si>
    <t>STEEL, MILD, SHS 75X75X5X8000MM LONG</t>
  </si>
  <si>
    <t>STEEL, ROUND BAR Ø12 - 250MM LONG NOM.</t>
  </si>
  <si>
    <t>STEEL, TUBE, MED BLACK, 40NBX1000MM LONG</t>
  </si>
  <si>
    <t>STEEL,MILD,SHS,150 X 150 X 6 X 8000MM LG</t>
  </si>
  <si>
    <t>STEELWORK FOR 3 POLES,TRANSFORMER</t>
  </si>
  <si>
    <t>STEM,PLUG CONTACT,'AEI'11KV BRP4 OCB</t>
  </si>
  <si>
    <t>STEP BOLT,M16 X 325 MM DIM A</t>
  </si>
  <si>
    <t>STEP BOLT,M16 X 335 MM  DIM A</t>
  </si>
  <si>
    <t>STEP BOLT,M16 X 355 MM DIM A</t>
  </si>
  <si>
    <t>STEP BOLT,M16 X 370 MM DIM A</t>
  </si>
  <si>
    <t>STEP BOLT,M16 X 370 MM LONG,STOBIE POLE</t>
  </si>
  <si>
    <t>STEP BOLT,M16 X 395 MM DIM A</t>
  </si>
  <si>
    <t>STEP BOLT,M16 X 425 MM DIM A,</t>
  </si>
  <si>
    <t>STEP BOLT,M16 X 445 MM DIM A ,</t>
  </si>
  <si>
    <t>STEP BOLT,M16 X 475 MM DIM "A "</t>
  </si>
  <si>
    <t>STEP BOLT,M16 X 495 MM DIM A ,</t>
  </si>
  <si>
    <t>STEP BOLT,M16 X 515 MM DIM A ,</t>
  </si>
  <si>
    <t>STEP BOLT,M16 X 540 MM DIM A ,</t>
  </si>
  <si>
    <t>STEP BOLT,M16 X 560 MM DIM A,</t>
  </si>
  <si>
    <t>STEP BOLT,M16 X 595 MM DIM A,</t>
  </si>
  <si>
    <t>STEP,BOLT,M16 X 345 MM LONG,FOR STOBIE P</t>
  </si>
  <si>
    <t>STICK,LINE,2.5MX32MM,F/GLASS,STAR/BAYNT</t>
  </si>
  <si>
    <t>STICK,LINE,3.6MX38MM,F/GLASS,STAR/BAYNT</t>
  </si>
  <si>
    <t>STICK,LINE,4.5M X 38MM,F/GLASS,BAYONET</t>
  </si>
  <si>
    <t>STICK,LIVE LINE,1.3M LG,32MM DIA,FIBREGL</t>
  </si>
  <si>
    <t>STICK,LIVE LINE,1.83M LG,FIBREGLASS,EXTE</t>
  </si>
  <si>
    <t>STICK,LIVE LINE,2M,FIBREGLASS,SHOTGUN</t>
  </si>
  <si>
    <t>STICK,LIVE LINE,3.05M LG,32MM DIA,FIBREG</t>
  </si>
  <si>
    <t>STICK,STIRRING,TEA/COFFEE,WOODEN</t>
  </si>
  <si>
    <t>STICKER ID SINGLE PHASE CUSTOMER CONNECT</t>
  </si>
  <si>
    <t>STICKER,CAUTION-SUPPLY CONNECTED</t>
  </si>
  <si>
    <t>STICKER,LOOK UP &amp; LIVE,HEIGHT OF EQUIP</t>
  </si>
  <si>
    <t>STICKER,LOOK UP &amp; LIVE,PLEASE BE CAREFUL</t>
  </si>
  <si>
    <t>STICKER,NEUTRAL CABLES DO NOT DISCONNECT</t>
  </si>
  <si>
    <t>Stickers, VR Controller, CL-7, DTA</t>
  </si>
  <si>
    <t>STIRRUP,INSULATOR,PIN POST,11kV CCT IUC</t>
  </si>
  <si>
    <t>STIRRUP,SHACKLE INSULATOR,80MM,SINGLE</t>
  </si>
  <si>
    <t>STOP,OP HANDLE ROTATION,11-132KV HDB</t>
  </si>
  <si>
    <t>STORAGE BAG, YELLOW, POLY VINYL</t>
  </si>
  <si>
    <t>STORM TRAPPER, SURGE DIVERTER, COOPERS</t>
  </si>
  <si>
    <t>STRAIN CLAMP, ACCC COND COMP AL LISBON</t>
  </si>
  <si>
    <t>STRAP BUSHING</t>
  </si>
  <si>
    <t>STRAP,CABLE,316 S/S,14-1/4" X 0.31"W</t>
  </si>
  <si>
    <t>STRAP,CABLE,PLASTIC COATED,360 X 7.9MM W</t>
  </si>
  <si>
    <t>STRAP,CABLE,PLASTIC COATED,520 X 7.9MM W</t>
  </si>
  <si>
    <t>STRAP,CABLE,PLASTIC COATED,679 X 7.9MM W</t>
  </si>
  <si>
    <t>STRAP,CHIN,FOR SAFETY CAP OR HAT.</t>
  </si>
  <si>
    <t>STRAP,RACHET,TIE DOWN,6MX75MM,1500KG</t>
  </si>
  <si>
    <t>STRAP,RETAINING,CABLE GUARD,POLE</t>
  </si>
  <si>
    <t>STRAP,RISER ROD,'EE'11KV 800A CV OCB</t>
  </si>
  <si>
    <t>STRAPPING,GALVANIZED STEEL,1/2"WIDE</t>
  </si>
  <si>
    <t>STRAPPING,S/S,12.7MM X 30M,MATT FINISH</t>
  </si>
  <si>
    <t>STRAPPING,STAINLESS STEEL,19.1 MM X 30 M</t>
  </si>
  <si>
    <t>STRAPPING,STEEL,19MMX210X0.5</t>
  </si>
  <si>
    <t>STRAPPING,STEEL,3/4"WIDE</t>
  </si>
  <si>
    <t>STRIP,AUX TERM,'AEI'11KV 800A BVRP3 OCB</t>
  </si>
  <si>
    <t>STRIP,LEAD,40 MM X 2 MM X 2.5 KG/ROLL</t>
  </si>
  <si>
    <t>STRIP,VERMIN PROOF,'EE'11KV 800A OLX OCB</t>
  </si>
  <si>
    <t>STRIP,WIRING,'EE'11KV 800A OLX OCB</t>
  </si>
  <si>
    <t>STRIPPER,CABLE, XLPE,OUTER,ORANGE</t>
  </si>
  <si>
    <t>STRIPPER,CABLE,630MM2,LONGITUDINAL</t>
  </si>
  <si>
    <t>STRIPPER,CABLE,HAND,11kV XLPE,INSULATION</t>
  </si>
  <si>
    <t>STRIPPER,CABLE,SUIT 19/3.2 (150MM2)</t>
  </si>
  <si>
    <t>STRIPPER,CABLE,SUIT 37/.093 (150MM2)</t>
  </si>
  <si>
    <t>STRIPPER,CABLE,SUIT SIZE (35MM2),11.5MM</t>
  </si>
  <si>
    <t>STRIPPER,CABLE,SUIT SIZE 19/.087 (70MM2)</t>
  </si>
  <si>
    <t>STRIPPER,CABLE,SUIT SIZE,7/.087 (25MM2)</t>
  </si>
  <si>
    <t>STRIPPER,CABLE,SUIT,35MM2,TERMITE,12.5MM</t>
  </si>
  <si>
    <t>STRIPS, VALVE (RECONDITIONABLE)</t>
  </si>
  <si>
    <t>STRUCTURE,66KV DISCONNTECTOR,LOW LEVEL</t>
  </si>
  <si>
    <t>STUBBY COOLERS 750ML SAPN LOGO</t>
  </si>
  <si>
    <t>STUD CONNECTOR,ACTIVE/NEUTRAL,150MM2,PIT</t>
  </si>
  <si>
    <t>STUD,C/T,'EE'11KV 800A OLX OCB</t>
  </si>
  <si>
    <t>STUD,'EE'11KV 800A OLX OCB</t>
  </si>
  <si>
    <t>STUD,LOSS MOTION,'GEC'11KV RING MAIN</t>
  </si>
  <si>
    <t>STUD,MANIFOLD,EXHAUST</t>
  </si>
  <si>
    <t>STUD,MANIFOLD,EXHAUST,FD-FE-GD-GH-GT-RG</t>
  </si>
  <si>
    <t>STUD,PAD T/F LV COMP,M10 X 150MM,GALV.</t>
  </si>
  <si>
    <t>STUD,PHOSPHOR BRONZE,'EE'66KV OWG6 OCB</t>
  </si>
  <si>
    <t>STUD,PLAIN,'R-ROLLE'#OSM10 66KV OCB</t>
  </si>
  <si>
    <t>STUD,STEEL,GALV,M24 X 100MM, HEX HEAD</t>
  </si>
  <si>
    <t>STUD,STEEL,GALV,M24 X 100MM, SERRATED</t>
  </si>
  <si>
    <t>STUD,STEEL,GALV,M24X100MM,HEX HEAD,</t>
  </si>
  <si>
    <t>SUBRACK 48VDC APS3-321 SC200 LVD</t>
  </si>
  <si>
    <t>SUCTION FILTER, for KAJI COMPRESSOR</t>
  </si>
  <si>
    <t>SUCTION LINE,AIR COMPRESSOR</t>
  </si>
  <si>
    <t>SUGAR,REFINED,WHITE,2KG.</t>
  </si>
  <si>
    <t>SUMP PUMP LEVEL RELAY PROBE TYPE</t>
  </si>
  <si>
    <t>SUN BRIM, WIDE BRIM WITH NECK FLAP</t>
  </si>
  <si>
    <t>SUPPORT CABLE STAND 66kV</t>
  </si>
  <si>
    <t>SUPPORT EARTH BUSBAR LV</t>
  </si>
  <si>
    <t>SUPPORT FIXED INSULATOR 11KV VERTICAL</t>
  </si>
  <si>
    <t>SUPPORT MOVING INSULATOR 11KV VERTICAL</t>
  </si>
  <si>
    <t>SUPPORT STRUCTURE,VT,66KV,ARTECH UTB-72</t>
  </si>
  <si>
    <t>SUPPORT,'AEI'11KV 400AMP BRP4 OCB BUS</t>
  </si>
  <si>
    <t>SUPPORT,BUSBAR,'EE'11KV OLX OCB</t>
  </si>
  <si>
    <t>SUPPORT,CABLE TERMINATION,HV LEAD SHEATH</t>
  </si>
  <si>
    <t>SUPPORT,'EMAIL'11KV TYPE'A'OCB</t>
  </si>
  <si>
    <t>SUPPORT,T/F VAULT,1 CHANNEL,LV CABLE</t>
  </si>
  <si>
    <t>SUPPORT,T/F VAULT,2 CHANNEL,LV CABLE</t>
  </si>
  <si>
    <t>SUPPORT,TUBE,RECLOSER,#E</t>
  </si>
  <si>
    <t>SUPPORT,TURBUL,'R-ROLLE'11KV KZMT OCB</t>
  </si>
  <si>
    <t>SURGE ARRESTER NF-NF-CN-UB-28ODC-BB</t>
  </si>
  <si>
    <t>SURGE ARRESTER,MOUNTING PLATE</t>
  </si>
  <si>
    <t>SURGE DIVERTER CAP, ASEA,33KV,66KV,132KV</t>
  </si>
  <si>
    <t>SURGE DIVERTER,REG 1 PHASE MEGRAW EDISON</t>
  </si>
  <si>
    <t>SURGE DIVERTER; 33KV POLYMER</t>
  </si>
  <si>
    <t>SURGE, ARRESTER,12kV,10kA,LDC2</t>
  </si>
  <si>
    <t>SURGE, ARRESTER,33kV,10kA,LDC2</t>
  </si>
  <si>
    <t>SURGE, ARRESTOR,66KV,10KA,SUBSTAT,APPLI.</t>
  </si>
  <si>
    <t>SUSP DBLE CLAMP ASSEM,OPGW13.90-14.29MM</t>
  </si>
  <si>
    <t>SUSPENSION ASSEMBLY - 14.2 TO 14.5 MM</t>
  </si>
  <si>
    <t>SUSPENSION CLAMP ASSEM,OPGW13.62-14.20MM</t>
  </si>
  <si>
    <t>SW DRIVE MECH TYREE 10MVA 66/11-7.6KV</t>
  </si>
  <si>
    <t>SWITCH ASSY,QUALITROL PRESSURE VALVE</t>
  </si>
  <si>
    <t>SWITCH AUX SWITCH</t>
  </si>
  <si>
    <t>SWITCH AUXILIARY 12 POLE</t>
  </si>
  <si>
    <t>SWITCH AUXILIARY 6 POLE</t>
  </si>
  <si>
    <t>SWITCH CONTACT, ASEA UZB TAP CHANGER</t>
  </si>
  <si>
    <t>SWITCH EARTH BUSBAR</t>
  </si>
  <si>
    <t>SWITCH END,'AEI'33KV LG1CS/44 OCB</t>
  </si>
  <si>
    <t>SWITCH FAULT THROWING 66KV</t>
  </si>
  <si>
    <t>SWITCH LIMIT CR90V</t>
  </si>
  <si>
    <t>SWITCH TYPE C COURSE REINHAUSEN</t>
  </si>
  <si>
    <t>SWITCH TYPE C FINE  REINHAUSEN</t>
  </si>
  <si>
    <t>SWITCH, FUSE &amp; ISOLATING, 66KV SERIES</t>
  </si>
  <si>
    <t>SWITCH,' TAP CHANGER 'CROMPTON PARKINSON</t>
  </si>
  <si>
    <t>SWITCH,' TAP CHANGER 'HACKBRIDGE'</t>
  </si>
  <si>
    <t>SWITCH,AUX,'AEI'11KV 800A BVRP3 OCB</t>
  </si>
  <si>
    <t>SWITCH,AUX,'AEI'33KV LGICS/44 OCB</t>
  </si>
  <si>
    <t>SWITCH,AUX,'BBC'FNAG HV SW/GEAR</t>
  </si>
  <si>
    <t>SWITCH,AUX,'BBC'HV FNAG SW/GEAR FUSE ROD</t>
  </si>
  <si>
    <t>SWITCH,AUX,DUO ROLL SWITCHGEAR</t>
  </si>
  <si>
    <t>SWITCH,AUX,'MV'33KV HGIC/44 OCB</t>
  </si>
  <si>
    <t>SWITCH,AUXILIARY,'C&amp;F'33KV 800A OE-5 OCB</t>
  </si>
  <si>
    <t>SWITCH,AUXILIARY,'EE'66KV 800A OWG6 OCB</t>
  </si>
  <si>
    <t>SWITCH,AUXILLARY ASSEMBLY</t>
  </si>
  <si>
    <t>SWITCH,BATTERY MASTER,ISO,12V,25A</t>
  </si>
  <si>
    <t>SWITCH,BATTERY MASTER,ISO,12V,75A</t>
  </si>
  <si>
    <t>SWITCH,BBC NEBB 11KV 4 WAY CUB, NAL12-6K</t>
  </si>
  <si>
    <t>SWITCH,BODY,LIMIT,ELECTRIC</t>
  </si>
  <si>
    <t>SWITCH,BY-PASS,LV FUSE,PADMOUNT TF</t>
  </si>
  <si>
    <t>SWITCH,COMBINATION,ASSY</t>
  </si>
  <si>
    <t>SWITCH,COMBINATION,HOUSING</t>
  </si>
  <si>
    <t>SWITCH,CONTROL SWITCHBOARD,AUTO+NON AUTO</t>
  </si>
  <si>
    <t>SWITCH,COOLANT LEVEL,WARNING</t>
  </si>
  <si>
    <t>SWITCH,DUO ROLL,OUTDOOR,33KV 800AM</t>
  </si>
  <si>
    <t>SWITCH,EARLY FD,ASSY</t>
  </si>
  <si>
    <t>SWITCH,'HBD'ISOLATOR,CAST BOX,4 CONTACT</t>
  </si>
  <si>
    <t>SWITCH,HDB ISOL,AUX,12 POLE</t>
  </si>
  <si>
    <t>SWITCH,HEAD,LIMIT,PLUNGER</t>
  </si>
  <si>
    <t>SWITCH,HEAD,LIMIT,SPRG RETURN W/OUT LVR</t>
  </si>
  <si>
    <t>SWITCH,HEATER CUB,'EE'66KV 800A OWG6 OCB</t>
  </si>
  <si>
    <t>SWITCH,IGNITION,ON/OFF,12V,10A</t>
  </si>
  <si>
    <t>SWITCH,IGNITION,ON/OFF,SPST,12V,20A</t>
  </si>
  <si>
    <t>SWITCH,LAMP,REVERSE,FT-GT</t>
  </si>
  <si>
    <t>SWITCH,LEVER,LIMIT,ZCKY41</t>
  </si>
  <si>
    <t>SWITCH,LEVER,LIMIT,ZCKY43</t>
  </si>
  <si>
    <t>SWITCH,LIMIT, ASEA 132/66KV HLC-HLD OCB</t>
  </si>
  <si>
    <t>SWITCH,LIMIT,2 N/C 2 N/O</t>
  </si>
  <si>
    <t>SWITCH,LIMIT,ACTUATOR,SPDT,ROLLER OPER</t>
  </si>
  <si>
    <t>SWITCH,LIMIT,AEI 11KV BVRP3 OCB</t>
  </si>
  <si>
    <t>SWITCH,LIMIT,ASEA 132/66KV HLE-C-D OCB</t>
  </si>
  <si>
    <t>SWITCH,LIMIT,'GE'33KV FK036 OCB</t>
  </si>
  <si>
    <t>SWITCH,LOCAL CONTROL,'EE'66KV OWG6 OCB</t>
  </si>
  <si>
    <t>SWITCH,LOCAL REMOTE,'BTH'66KV O-W407 OCB</t>
  </si>
  <si>
    <t>SWITCH,LOCAL REMOTE,'EE'66KV OWG6 OCB</t>
  </si>
  <si>
    <t>SWITCH,LOCAL REMOTE,'MV'33KV HGIC/44 OCB</t>
  </si>
  <si>
    <t>SWITCH,LOW PRESSURE,FT-GT</t>
  </si>
  <si>
    <t>SWITCH,MAIN,'ASEA'132/66KV HLE/C/D OCB</t>
  </si>
  <si>
    <t>SWITCH,MERCURY,AUXILIARY,FOR'MCGRAW EDIS</t>
  </si>
  <si>
    <t>SWITCH,MERCURY,'MCGRAW EDISON' TYPE KF 3</t>
  </si>
  <si>
    <t>SWITCH,MICRO, FERRANTI 33 LIMIT</t>
  </si>
  <si>
    <t>SWITCH,MICRO,'DELLE'66/132KV HPGE OCB</t>
  </si>
  <si>
    <t>SWITCH,MICRO,FERRANTI 5</t>
  </si>
  <si>
    <t>SWITCH,MICRO,QUALITROL P/RELIEF VALVE</t>
  </si>
  <si>
    <t>SWITCH,MICRO,'R-ROLLE'#OSM10 66KV CB</t>
  </si>
  <si>
    <t>SWITCH,'MITSUBISHI'66KV 70SFM32A CB</t>
  </si>
  <si>
    <t>SWITCH,MOTOR,'AGE'11KV 400A FKC OIL SW</t>
  </si>
  <si>
    <t>SWITCH,NEUTRAL,SAFETY,FS-RM</t>
  </si>
  <si>
    <t>SWITCH,OIL PRESSURE,ASS</t>
  </si>
  <si>
    <t>SWITCH,OIL PRESSURE,ASSY,RM2K</t>
  </si>
  <si>
    <t>SWITCH,OIL,'AGE'#FKC OUTDOOR 11KV 400A</t>
  </si>
  <si>
    <t>SWITCH,PRESSURE DSES 300 FERRANTI</t>
  </si>
  <si>
    <t>SWITCH,PRESSURE,1.18-1.57MPA,MITSUBISHI</t>
  </si>
  <si>
    <t>SWITCH,PRESSURE,DIGITAL,AUTOMATED RM6</t>
  </si>
  <si>
    <t>SWITCH,PUSH BUTTON,H/DUTY,12V,60A</t>
  </si>
  <si>
    <t>SWITCH,PUSH,'AEI'132KV JB431 OCB</t>
  </si>
  <si>
    <t>SWITCH,PUSH,'REINHAUSEN' TAP CHANGERS</t>
  </si>
  <si>
    <t>SWITCH,PUSH/PULL,12V,16A</t>
  </si>
  <si>
    <t>SWITCH,PUSH/PULL,ILLUM RED,12V,10A</t>
  </si>
  <si>
    <t>SWITCH,PUSH/PULL,LONG NECK,12V,16A</t>
  </si>
  <si>
    <t>SWITCH,REVERSE LAMP,FC-FM-GH-FS</t>
  </si>
  <si>
    <t>SWITCH,REVERSE TRIP,'AEI'132KV TYPE JB43</t>
  </si>
  <si>
    <t>SWITCH,ROCKER,MOM ON - OFF - MOM ON,DPDT</t>
  </si>
  <si>
    <t>SWITCH,ROCKER,ON/OFF,24V,25A</t>
  </si>
  <si>
    <t>SWITCH,ROTARY (TO SUIT 1513)</t>
  </si>
  <si>
    <t>SWITCH,ROTARY,1 POLE,12 POS,PCB TERM</t>
  </si>
  <si>
    <t>SWITCH,ROTARY,110V DC,3 POLE,2 POSITIONS</t>
  </si>
  <si>
    <t>SWITCH,ROTARY,110VDC,4A,6 POLE,ON/OFF</t>
  </si>
  <si>
    <t>SWITCH,ROTARY,380VAC,10A,3 POLE,2 POS</t>
  </si>
  <si>
    <t>SWITCH,ROTARY,400VAC,40A,3 POLE,3 POS</t>
  </si>
  <si>
    <t>SWITCH,ROTARY,400VAC/DC,40A,3 POLE,2 POS</t>
  </si>
  <si>
    <t>SWITCH,ROTARY,400VAC/DC,60A,3 POLE,2 POS</t>
  </si>
  <si>
    <t>SWITCH,ROTARY,600V AC,16A,2 POLE,3 POS</t>
  </si>
  <si>
    <t>SWITCH,ROTARY,600V AC,16AMP,5 POLE,2 POS</t>
  </si>
  <si>
    <t>SWITCH,ROTARY,600VAC,16A,10 POLE,3 POS</t>
  </si>
  <si>
    <t>SWITCH,ROTARY,600VAC,16A,20 POLE,3 POS</t>
  </si>
  <si>
    <t>SWITCH,ROTARY,600VAC,16A,3 POLE,3 POS</t>
  </si>
  <si>
    <t>SWITCH,ROTARY,600VAC,16A,4 POLE,2 POS</t>
  </si>
  <si>
    <t>SWITCH,ROTARY,600VAC,16A,4 POLE,6 POS</t>
  </si>
  <si>
    <t>SWITCH,ROTARY,600VAC,16A,6 POLE,2 POS</t>
  </si>
  <si>
    <t>SWITCH,ROTARY,600VAC,16AMP,3 POLE,2 POS</t>
  </si>
  <si>
    <t>SWITCH,ROTARY,600VAC,16AMP,3 POLE,3 POS</t>
  </si>
  <si>
    <t>SWITCH,ROTARY,'HBD'ISOLATOR,CAST BOX,6 C</t>
  </si>
  <si>
    <t>SWITCH,ROTARY,'NULEC'11KV INDOOR CB</t>
  </si>
  <si>
    <t>SWITCH,SPRING CHANGED</t>
  </si>
  <si>
    <t>SWITCH,START,'ASEA'132/66KV HLE/C/D OCB</t>
  </si>
  <si>
    <t>SWITCH,STARTER,ASEA 132/66KV HLE/C/D OCB</t>
  </si>
  <si>
    <t>SWITCH,THERMOSTATIC,'MITSUB'66KV GAS CB</t>
  </si>
  <si>
    <t>SWITCH,TIME DELAY,'MV'33KV HGIC/44 OCB</t>
  </si>
  <si>
    <t>SWITCH,TOGGLE,ON/OFF,12V,20A</t>
  </si>
  <si>
    <t>SWITCH,TOGGLE,ON/OFF,SPST,12V,20A</t>
  </si>
  <si>
    <t>SWITCH,TOGGLE,ON-OFF,SPST 24V,AMBER ILL</t>
  </si>
  <si>
    <t>SWITCH,TOGGLE,SP,250VAC,10A,SURFACE MTG</t>
  </si>
  <si>
    <t>SWITCH,TRIP CLOSE,'MV'33KV HGIC/44 OCB</t>
  </si>
  <si>
    <t>SWITCH,TRIP/CLOSE,SMALL,SWITCHBOARD</t>
  </si>
  <si>
    <t>SWITCH,VOLTAGE SENSITIVE,500A,GMJ</t>
  </si>
  <si>
    <t>SWITCHGEAR 110V DC CLOSE COIL DNF7</t>
  </si>
  <si>
    <t>SWITCHGEAR, 110V DC TRIP COIL DNF7</t>
  </si>
  <si>
    <t>SWITCHGEAR, ANTI-PUMP RELAY 110V DC DNF7</t>
  </si>
  <si>
    <t>SWITCHGEAR, AUXILIARY SWITCHES DNF7</t>
  </si>
  <si>
    <t>SWITCHGEAR,11K,RPS VOLTAGE TRANS PANEL</t>
  </si>
  <si>
    <t>SWITCHGEAR,11KV,2000A,RPS,SECTION CB</t>
  </si>
  <si>
    <t>SWITCHGEAR,11KV,2000A,RPS,TRANSF CB</t>
  </si>
  <si>
    <t>SWITCHGEAR,11KV,800A,RPS,FEEDER CB</t>
  </si>
  <si>
    <t>SWITCHGEAR,RPS,11KV,1250A,BUS TIE C/B</t>
  </si>
  <si>
    <t>SWITCHGEAR,RPS,11KV,630A,D FEEDER C/B</t>
  </si>
  <si>
    <t>SWITCHGEAR,RPS,TRANS INCOMER C/B 1250A</t>
  </si>
  <si>
    <t>SWITCHGEAR,RPS,WITHDRAWABLE VT 15KA</t>
  </si>
  <si>
    <t>SWITCHGEAR,SPRING CHARGE MOTOR DNF7</t>
  </si>
  <si>
    <t>SWITCHING CONTACT ( TYPE V111200D )</t>
  </si>
  <si>
    <t>SWITCHING CUB,11KV,4 WAY,C/W 3 NAL SW</t>
  </si>
  <si>
    <t>SWITCHING CUB,11KV,4 WAY,C/W 4 NAL SW</t>
  </si>
  <si>
    <t>SWIVEL,ROPE,2T SWL,ABC STRINGING</t>
  </si>
  <si>
    <t>T/F 11/0.4kV,SAFELINK,CFCC,TYPE (E) MK 4</t>
  </si>
  <si>
    <t>T/F,11/0.4KV,1MVA,CFC,TYPE P(D),MK5</t>
  </si>
  <si>
    <t>T/F,11/0.4kV,300KVA,CFC,TYPE P(D),A</t>
  </si>
  <si>
    <t>T/F,11/0.4kV,300KVA,CFCC,TYPE P(E),A</t>
  </si>
  <si>
    <t>T/F,11/0.4kV,500KVA,CFCC,TYPE P(E),A</t>
  </si>
  <si>
    <t>T/F,11/0.4kV,SAFELINK,CFCC,TYPE P,(E)MK4</t>
  </si>
  <si>
    <t>T/F,11/7.6/0.4kV,300KVA,CFC,TYPE P(D),A</t>
  </si>
  <si>
    <t>TAB,MOVING CONT LOCKING,'FP'33KV UAP OCB</t>
  </si>
  <si>
    <t>TAG, LIVE OPERATION PERMITTED, VINYL</t>
  </si>
  <si>
    <t>TAG, WARNING, NO LIVE OPERATION, POLY</t>
  </si>
  <si>
    <t>TAG, WARNING, NO LIVE OPERATION, TYVEC</t>
  </si>
  <si>
    <t>TAG,INSPECTION,PLASTIC,SW CUB PADLOCKS</t>
  </si>
  <si>
    <t>TAG,WARNING,DEFECT TAG,TYVEC YELLOW BASE</t>
  </si>
  <si>
    <t>TAG,WARNING,DEFECTTAG,1.4MMPOLYPROPYLENE</t>
  </si>
  <si>
    <t>TAG,WHITE TYVEK BLANK,80x170mm</t>
  </si>
  <si>
    <t>TAKE- OFF CONTACTOR LEVER</t>
  </si>
  <si>
    <t>TANK EXPANSION WATER,COOLANT RESERVOIR</t>
  </si>
  <si>
    <t>TANK SS 50A 11KV 1 PH REGULATOR</t>
  </si>
  <si>
    <t>TANK VR CL7 11KV 100A</t>
  </si>
  <si>
    <t>TANK VR CL7 11KV 200A</t>
  </si>
  <si>
    <t>TANK VR CL7 11KV 300A</t>
  </si>
  <si>
    <t>TANK VR CL7 19KV 50A</t>
  </si>
  <si>
    <t>TANK VR CL7 33KV 200A</t>
  </si>
  <si>
    <t>TAP CHANGER MECHANISM ABB TYPE,WILSON TF</t>
  </si>
  <si>
    <t>TAP,POWER FACTOR,'MV'33KV HGIC/44 OCB</t>
  </si>
  <si>
    <t>TAPE, SELF AMALGAMATING HV HEAT SHRINK</t>
  </si>
  <si>
    <t>TAPE,ADHESIVE,MASKING,18MMX50M</t>
  </si>
  <si>
    <t>TAPE,ADHESIVE,MASKING,24MMX50M</t>
  </si>
  <si>
    <t>TAPE,CLOTH,PETROLATUM,50MMX10M,TAKIWRAP</t>
  </si>
  <si>
    <t>TAPE,ELECTRICAL HAZARD MARKER,SAPN</t>
  </si>
  <si>
    <t>TAPE,'FRAGILE',48MM X 66M LG,ORANGE</t>
  </si>
  <si>
    <t>TAPE,HV BUSBAR,75MM 10 M SPOOL</t>
  </si>
  <si>
    <t>TAPE,INSULATION,COTTON,20MM X 75M</t>
  </si>
  <si>
    <t>TAPE,INSULATION,EPR RUBBER,19MMX10M,H.V</t>
  </si>
  <si>
    <t>TAPE,INSULATION,PVC,BLACK,19MM X 20M</t>
  </si>
  <si>
    <t>TAPE,INSULATION,PVC,BLUE,19MM X 20M</t>
  </si>
  <si>
    <t>TAPE,INSULATION,PVC,GR/YELLOW,19MM X 20M</t>
  </si>
  <si>
    <t>TAPE,INSULATION,PVC,GREY,19MM X 20M</t>
  </si>
  <si>
    <t>TAPE,INSULATION,PVC,RED,19MM X 20M</t>
  </si>
  <si>
    <t>TAPE,INSULATION,PVC,WHITE,19MM X 20M</t>
  </si>
  <si>
    <t>TAPE,INSULATION,SILICONE RUBBER,25MMX15M</t>
  </si>
  <si>
    <t>TAPE,INSULATION,TERYLENE,20MM,VARNISHED</t>
  </si>
  <si>
    <t>TAPE,INSULATION,TERYLENE,25MM,VARNISHED</t>
  </si>
  <si>
    <t>TAPE,INSULATION,VINYL,100MMX3M,MASTIC</t>
  </si>
  <si>
    <t>TAPE,INSULATION,VINYL,38MMX6M,MASTIC</t>
  </si>
  <si>
    <t>TAPE,PACKAGING,48MM X 75M</t>
  </si>
  <si>
    <t>TAPE,REFLECTIVE,ORANGE,50X20MM STRIPS</t>
  </si>
  <si>
    <t>TAPE,SEMI-CONDUCTING,19MM WIDE,4.6M ROLL</t>
  </si>
  <si>
    <t>TAPE,SHIELDING,25MM COPPER WIRE BRAID,5M</t>
  </si>
  <si>
    <t>TAPE,THREAD SEAL PTFE,12MM X 10M ROLL</t>
  </si>
  <si>
    <t>TAPE,U/GRND CABLE MARKING,ORANGE,15OMM</t>
  </si>
  <si>
    <t>TAPPING SADDLES/STAINLESS STEEL BOLTS</t>
  </si>
  <si>
    <t>TEA BAGS(WITH TAG)1000 PER CTN.</t>
  </si>
  <si>
    <t>TEE,TUBE,S/S 316,1/16"OD,EXTERNAL COMP</t>
  </si>
  <si>
    <t>TEE,TUBE,S/S 316,1/8"OD,EXTERNAL COMP</t>
  </si>
  <si>
    <t>TELCO POLE RESCUE KIT, COMPLETE</t>
  </si>
  <si>
    <t>TELCO POLE TOP RESCUE KIT COMPLETE</t>
  </si>
  <si>
    <t>TELEPHONE,DTMF,DESK MOUNT,HANDS FREE</t>
  </si>
  <si>
    <t>TENSION CLAMP ASSEMBLY OPGW13.90-14.29mm</t>
  </si>
  <si>
    <t>TERMINAL ,EARTHING,BRASS,25MM SHANK</t>
  </si>
  <si>
    <t>TERMINAL ASSEMBLY,RECLOSER,'MC GRAW EDIS</t>
  </si>
  <si>
    <t>TERMINAL BLOCK,12 TUNNEL,12 SCREW,593/15</t>
  </si>
  <si>
    <t>TERMINAL BLOCK,4 WAY,80A,BRASS</t>
  </si>
  <si>
    <t>TERMINAL BLOCK,5 AMP,WHITE,'BLUE POINT'</t>
  </si>
  <si>
    <t>TERMINAL BLOCK,6 WAY,13A,C/W FUSES</t>
  </si>
  <si>
    <t>TERMINAL BLOCK,6 WAY,80A,C/W LINKS/NUTS</t>
  </si>
  <si>
    <t>TERMINAL BLOCK,'BTH'66KV O-W407 OCB</t>
  </si>
  <si>
    <t>TERMINAL BOARD,'BTH' #0-W407 66KV OCB</t>
  </si>
  <si>
    <t>TERMINAL BOARD,KLIPPON SAKR-4122-2</t>
  </si>
  <si>
    <t>TERMINAL BOX, RITTAL, FITTED OUT INTERN</t>
  </si>
  <si>
    <t>TERMINAL BOX,'BBC'11KV RGB RING MAIN UNI</t>
  </si>
  <si>
    <t>TERMINAL BOX,'BBC'11KV RGB RMN TOBE ONLY</t>
  </si>
  <si>
    <t>TERMINAL BOX,'BTH'66KV OCB O-W407</t>
  </si>
  <si>
    <t>TERMINAL BOX,CT,'BTH'66KV OCB O-W407</t>
  </si>
  <si>
    <t>TERMINAL BOX,'EE'66KV,800A OWG6 OCB C/T</t>
  </si>
  <si>
    <t>TERMINAL BOX,PILOT JOINTING TYPE,10 PAIR</t>
  </si>
  <si>
    <t>TERMINAL BOX,PILOT JOINTING TYPE,30 PAIR</t>
  </si>
  <si>
    <t>TERMINAL BUSH,MC-EDISON 19KV #E RECLOSER</t>
  </si>
  <si>
    <t>TERMINAL COVER,LONG,117MM LG X 165MM WI</t>
  </si>
  <si>
    <t>TERMINAL COVER,SHORT,110MM LG X 165MM WI</t>
  </si>
  <si>
    <t>TERMINAL COVER,SHORT,75MM LG X 165MM WI</t>
  </si>
  <si>
    <t>TERMINAL COVER,SHORT,80MM LG X 175MM WI</t>
  </si>
  <si>
    <t>TERMINAL POST</t>
  </si>
  <si>
    <t>TERMINAL STRIP,ALUMINIUM,66KV BUSBAR SUP</t>
  </si>
  <si>
    <t>TERMINAL,BATTERY,NEGATIVE,BLACK</t>
  </si>
  <si>
    <t>TERMINAL,BATTERY,POSITIVE,RED</t>
  </si>
  <si>
    <t>TERMINAL,BLADE,2 WAY,RED,6.3MM</t>
  </si>
  <si>
    <t>TERMINAL,BLADE,F,BLUE,4MM</t>
  </si>
  <si>
    <t>TERMINAL,BLADE,F,RED,6.3MM</t>
  </si>
  <si>
    <t>TERMINAL,BLADE,M,BLUE,4MM</t>
  </si>
  <si>
    <t>TERMINAL,BLADE,M,RED,3MM</t>
  </si>
  <si>
    <t>TERMINAL,BLADE,YELLOW,6.3MM</t>
  </si>
  <si>
    <t>TERMINAL,BLF,'ASEA'132/66KV HLE/C/D OCB</t>
  </si>
  <si>
    <t>TERMINAL,BOX,'AEI'11KV 800A #BVRP3 OCB</t>
  </si>
  <si>
    <t>TERMINAL,BULLET,F,BLUE,5MM</t>
  </si>
  <si>
    <t>TERMINAL,BULLET,F,RED,4MM</t>
  </si>
  <si>
    <t>TERMINAL,BULLET,M,BLUE,5MM</t>
  </si>
  <si>
    <t>TERMINAL,CT BOX,'AEI'33KV LG1CS/44 OCB</t>
  </si>
  <si>
    <t>TERMINAL,CT CONT,'AEI'33KV LGICS/44 OCB</t>
  </si>
  <si>
    <t>TERMINAL,JOINER,BLUE,1.5-2.5</t>
  </si>
  <si>
    <t>TERMINAL,'PHOENIX' SSK-NO-525-LB1</t>
  </si>
  <si>
    <t>TERMINAL,PIN,BLUE,2MM</t>
  </si>
  <si>
    <t>TERMINAL,PIN,RED,2MM</t>
  </si>
  <si>
    <t>TERMINAL,PIN,YELLOW,2MM</t>
  </si>
  <si>
    <t>TERMINAL,PUSH ON,YELLOW,6MM</t>
  </si>
  <si>
    <t>TERMINAL,RING,BLUE,6.25MM</t>
  </si>
  <si>
    <t>TERMINAL,RING,BLUE,8.25MM</t>
  </si>
  <si>
    <t>TERMINAL,RING,RED,3MM</t>
  </si>
  <si>
    <t>TERMINAL,RING,RED,5MM</t>
  </si>
  <si>
    <t>TERMINAL,RING,RED,6.3MM</t>
  </si>
  <si>
    <t>TERMINAL,RING,YELLOW,5.5MM</t>
  </si>
  <si>
    <t>TERMINAL,RING,YELLOW,8.5MM</t>
  </si>
  <si>
    <t>TERMINAL,SPADE,BLUE,4.3MM</t>
  </si>
  <si>
    <t>TERMINAL,SPADE,RED,5MM</t>
  </si>
  <si>
    <t>TERMINAL,STUD,'REYOLLE'11KV OCB AUX SW</t>
  </si>
  <si>
    <t>Terminals UK6N</t>
  </si>
  <si>
    <t>TERMINATION &amp; SURGE ARRESTOR SUPPORT</t>
  </si>
  <si>
    <t>TERMINATION OUTDOOR 66KV TAIHAN</t>
  </si>
  <si>
    <t>TERMINATION,300MM2 XLPE AL UG&amp;ABC,11KV</t>
  </si>
  <si>
    <t>TERMINATION,300MM2 XLPE,AL UG,33KV</t>
  </si>
  <si>
    <t>TERMINATION,300MM2 XLPE,ALU UG&amp;ABC,11KV</t>
  </si>
  <si>
    <t>TERMINATION,35MM2 XLPE AL,UG &amp; ABC,11KV</t>
  </si>
  <si>
    <t>TERMINATION,35MM2 XLPE,ALU UG &amp; ABC,11KV</t>
  </si>
  <si>
    <t>TERMINATION,50-95MM2 XLPE,AL UG,33KV,1C</t>
  </si>
  <si>
    <t>TERMINATION,630mm'  XLPE,11KV OUTDOOR</t>
  </si>
  <si>
    <t>TERMINATION,630MM' XLPE,11KV INDOOR</t>
  </si>
  <si>
    <t>TERMINATION,66KV,1000/1200/1600,Cu,XLPE</t>
  </si>
  <si>
    <t>TERMINATION,66KV,1400/2000,Cu,XLPE</t>
  </si>
  <si>
    <t>TERMINATION,95-120MM2 XLPE,COM AL UG&amp;ABC</t>
  </si>
  <si>
    <t>TERMINATION,95MM2 XLPE,ALU UG &amp; ABC,11KV</t>
  </si>
  <si>
    <t>TERMINATION,INDOOR,300-400MM2 11KV LEAD</t>
  </si>
  <si>
    <t>TERMINATION,INDOOR,35-70MM2 11KV LEAD</t>
  </si>
  <si>
    <t>TERMINATION,INDOOR,95-240MM2 LEAD CABLE</t>
  </si>
  <si>
    <t>TERMINATION,O/D,66KV,300MM2,Cu,XLPE,OLEX</t>
  </si>
  <si>
    <t>TERMINATION,OUTDOOR,120-185MM2 11KV LEAD</t>
  </si>
  <si>
    <t>TERMINATION,OUTDOOR,240-300MM2 11LV LEAD</t>
  </si>
  <si>
    <t>TERMINATION,OUTDOOR,25-35MM2 11KV LEAD</t>
  </si>
  <si>
    <t>TERMINATION,OUTDOOR,50-70MM2 33KV LEAD</t>
  </si>
  <si>
    <t>TERMINATION,OUTDOOR,66KV,1600mm2,Al</t>
  </si>
  <si>
    <t>TERMINATION,OUTDOOR,66KV,1600MM2,Al,XLPE</t>
  </si>
  <si>
    <t>TERMINATION,OUTDOOR,66KV,185/300,Cu,XLPE</t>
  </si>
  <si>
    <t>TERMINATION,OUTDOOR,66KV,300MM2,Cu,XLPE</t>
  </si>
  <si>
    <t>TERMINATION,OUTDOOR,95-240MM2 XLPE,3C</t>
  </si>
  <si>
    <t>TERMINATOR, CABLE, XLPE, 1600MM²</t>
  </si>
  <si>
    <t>TERMINATOR,FLEX CONDUIT,16MM,STRAIGHT</t>
  </si>
  <si>
    <t>TERMINATOR,FLEX CONDUIT,20MM,STRAIGHT</t>
  </si>
  <si>
    <t>TERMINATOR,FLEX CONDUIT,25MM,STRAIGHT</t>
  </si>
  <si>
    <t>TERMINATOR,FLEX CONDUIT,32MM,STRAIGHT</t>
  </si>
  <si>
    <t>TESTER,FUSE,MODIFIED DOLPHIN LANTERN</t>
  </si>
  <si>
    <t>TESTER,LIVE LINE,'MODIEWARK'</t>
  </si>
  <si>
    <t>TESTER,SWITCHING CUBICLES</t>
  </si>
  <si>
    <t>TF, 11/ 7.6KV-2X.250KV,25KVA,PAD</t>
  </si>
  <si>
    <t>TF, 11/.433KV, 750KVA,3P,RMU, CCVV,LV=B</t>
  </si>
  <si>
    <t>TF, 11KV/0.240V,SINGLE PHASE</t>
  </si>
  <si>
    <t>TF, 33/11-6.6KV,12.5MVA,OLTC</t>
  </si>
  <si>
    <t>TF, 33/11KV,12.5MVA,BUSH/CBOX,OLTC</t>
  </si>
  <si>
    <t>TF, 33KV-2X.250KV,13.3KVA,1PH,PLATFORM</t>
  </si>
  <si>
    <t>TF, 66/11KV,32MVA,BUSH/CBOX,OLTC</t>
  </si>
  <si>
    <t>TF, 66/33KV,32MVA,O-BUSH,OLTC</t>
  </si>
  <si>
    <t>TF, 66KV-33KV,12.5MVA,STAR AUTO,OLTC</t>
  </si>
  <si>
    <t>TF, AUXILIARY, 5KVA, 33KV/250V</t>
  </si>
  <si>
    <t>TF,1.5KVA,240V-240V,1PH,HANG,ISOLATING</t>
  </si>
  <si>
    <t>TF,11-.433KV,100KVA,3PH,HANG</t>
  </si>
  <si>
    <t>TF,11-.433KV,200KVA,3PH,HANG</t>
  </si>
  <si>
    <t>TF,11-.433KV,315KVA,3PH,HANG</t>
  </si>
  <si>
    <t>TF,11-.433kV,63kVA,3PH,HANG</t>
  </si>
  <si>
    <t>TF,11/ 433KV, 2MVA,PAD,RT200,LV=D</t>
  </si>
  <si>
    <t>TF,11/.433KV,  63KVA,3P,RUPAD,LV=H</t>
  </si>
  <si>
    <t>TF,11/.433KV, 1000KVA,3P,PAD,RT600,LV=B</t>
  </si>
  <si>
    <t>TF,11/.433KV, 1000KVA,3P,RMU,2K1LSF,LV=B</t>
  </si>
  <si>
    <t>TF,11/.433KV, 100KVA,3P,RUPAD,LV=H</t>
  </si>
  <si>
    <t>TF,11/.433KV, 1500KVA,3P,PAD,RT600,LV=C</t>
  </si>
  <si>
    <t>TF,11/.433KV, 1500KVA,3P,PAD,RT600,LV=E</t>
  </si>
  <si>
    <t>TF,11/.433KV, 150KVA, 3P, PAD,RT600,LV=A</t>
  </si>
  <si>
    <t>TF,11/.433KV, 150KVA, 3P, PAD,RT600,LV=F</t>
  </si>
  <si>
    <t>TF,11/.433KV, 150KVA,3P,REPAD,RT200</t>
  </si>
  <si>
    <t>TF,11/.433KV, 150KVA,3P,REPAD,RT200,LV=A</t>
  </si>
  <si>
    <t>TF,11/.433KV, 150KVA,3P,REPAD,RT600,LV=A</t>
  </si>
  <si>
    <t>TF,11/.433KV, 2000KVA,3P,PAD,RT600,LV=D</t>
  </si>
  <si>
    <t>TF,11/.433KV, 2000KVA,3P,PAD,RT600,LV=L</t>
  </si>
  <si>
    <t>TF,11/.433KV, 300KVA,3P,REPAD,RT200,LV=A</t>
  </si>
  <si>
    <t>TF,11/.433KV, 300KVA,3P,REPAD,RT200,LV=F</t>
  </si>
  <si>
    <t>TF,11/.433KV, 300KVA,3P,REPAD,RT200,LV=M</t>
  </si>
  <si>
    <t>TF,11/.433KV, 300KVA,3P,REPAD,RT600,LV=A</t>
  </si>
  <si>
    <t>TF,11/.433KV, 300KVA,3P,RMU,2K1TS,LV=A</t>
  </si>
  <si>
    <t>TF,11/.433KV, 315KVA,3P,PAD,RT600,LV=A</t>
  </si>
  <si>
    <t>TF,11/.433KV, 315KVA,3P,PAD,RT600,LV=F</t>
  </si>
  <si>
    <t>TF,11/.433KV, 500KVA,3P,INPAD,RT600,LV=F</t>
  </si>
  <si>
    <t>TF,11/.433KV, 500KVA,3P,PAD,RT600,LV=A</t>
  </si>
  <si>
    <t>TF,11/.433KV, 500KVA,3P,PAD,RT600,LV=F</t>
  </si>
  <si>
    <t>TF,11/.433KV, 500KVA,3P,REPAD,RM200</t>
  </si>
  <si>
    <t>TF,11/.433KV, 500KVA,3P,REPAD,RT200,LV=A</t>
  </si>
  <si>
    <t>TF,11/.433KV, 500KVA,3P,REPAD,RT200,MK6</t>
  </si>
  <si>
    <t>TF,11/.433KV, 500KVA,3P,RMU,2K1TS,LV=A</t>
  </si>
  <si>
    <t>TF,11/.433KV, 500KVA,3P,RMU,2K1TS,LV=F</t>
  </si>
  <si>
    <t>TF,11/.433KV, 500KVA,3P,RMU,CCCV,LV=A</t>
  </si>
  <si>
    <t>TF,11/.433KV, 500KVA,3P,RMU,CCCV,LV=F</t>
  </si>
  <si>
    <t>TF,11/.433KV, 500KVA,3P,RMU,CCCV,LV=M</t>
  </si>
  <si>
    <t>TF,11/.433KV, 500KVA,3P,RMU,CCVV,LV=A</t>
  </si>
  <si>
    <t>TF,11/.433KV, 500KVA,3P,RMU,CCVV,LV=F</t>
  </si>
  <si>
    <t>TF,11/.433KV, 750KVA,3P,INPAD,RM200</t>
  </si>
  <si>
    <t>TF,11/.433KV, 750KVA,3P,INPAD,RT200,LV=B</t>
  </si>
  <si>
    <t>TF,11/.433KV, 750KVA,3P,INPAD,RT600,LV=A</t>
  </si>
  <si>
    <t>TF,11/.433KV, 750KVA,3P,INPAD,RT600,LV=B</t>
  </si>
  <si>
    <t>TF,11/.433KV, 750KVA,3P,INPAD,RT600,LV=F</t>
  </si>
  <si>
    <t>TF,11/.433KV, 750KVA,3P,PAD,RT600,LV=A</t>
  </si>
  <si>
    <t>TF,11/.433KV, 750KVA,3P,PAD,RT600,LV=B</t>
  </si>
  <si>
    <t>TF,11/.433KV, 750KVA,3P,PAD,RT600,LV=F</t>
  </si>
  <si>
    <t>TF,11/.433KV, 750KVA,3P,RMU,2K1LSF,LV=A</t>
  </si>
  <si>
    <t>TF,11/.433KV, 750KVA,3P,RMU,2K1LSF,LV=F</t>
  </si>
  <si>
    <t>TF,11/.433KV, 750KVA,3P,RMU,CCCV,LV=A</t>
  </si>
  <si>
    <t>TF,11/.433KV, 750KVA,3P,RMU,CCCV,LV=B</t>
  </si>
  <si>
    <t>TF,11/.433KV, 750KVA,3P,RMU,CCCV,LV=F</t>
  </si>
  <si>
    <t>TF,11/.433KV, 750KVA,3P,RMU,CCVV,LV=A</t>
  </si>
  <si>
    <t>TF,11/.433KV,1000KVA,3P,CCCV,LV=B</t>
  </si>
  <si>
    <t>TF,11/.433KV,1000KVA,3P,INPAD,RM200</t>
  </si>
  <si>
    <t>TF,11/.433KV,1000KVA,3P,INPAD,RT200,MK6</t>
  </si>
  <si>
    <t>TF,11/.433KV,1500KVA,3P,INPAD,RM200</t>
  </si>
  <si>
    <t>TF,11/.433KV,1500KVA,3P,IPAD,RT200,LV=E</t>
  </si>
  <si>
    <t>TF,11/.433KV,1500KVA,RMU,CCCV,LV=C</t>
  </si>
  <si>
    <t>TF,11/.433KV,1500KVA,RMU,CCCV,LV=E</t>
  </si>
  <si>
    <t>TF,11/.433KV,1500KVA,RMU,CCV V,LV=E</t>
  </si>
  <si>
    <t>TF,11/.433KV,2000KVA,3P,CCCV,LV=D</t>
  </si>
  <si>
    <t>TF,11/.433KV,2000KVA,3P,CCCV,LV=J</t>
  </si>
  <si>
    <t>TF,11/.433KV,2000KVA,3P,CCVV,LV=D</t>
  </si>
  <si>
    <t>TF,11/.433KV,2000KVA,3P,RMU,2K1LSF,LV=D</t>
  </si>
  <si>
    <t>TF,11/2x.250KV,25KVA,1P,RUPAD,LV=G</t>
  </si>
  <si>
    <t>TF,11/2x.250KV,50KVA,1P,RUPAD,LV=G</t>
  </si>
  <si>
    <t>TF,11/2x.250KV,50KVA,1P,RUPAD,LV=H</t>
  </si>
  <si>
    <t>TF,11/7.6-.433KV,200KVA,3PH,HANG</t>
  </si>
  <si>
    <t>TF,11/7.6-.433KV,63KVA,3PH,HANG</t>
  </si>
  <si>
    <t>TF,11/7.6-2x.250KV,50KVA,1PH,HANG</t>
  </si>
  <si>
    <t>TF,11-19KV,200KVA,SWER,ISOL,HANG</t>
  </si>
  <si>
    <t>TF,11-2x.250KV,16KVA,1PH,HANG</t>
  </si>
  <si>
    <t>TF,11-2x.250KV,50KVA,1PH,HANG</t>
  </si>
  <si>
    <t>TF,11-7.6/.433KV,1000KVA,3P,RT600,LV=B</t>
  </si>
  <si>
    <t>TF,11-7.6/.433KV,1000KVA,IPAD,RT200,LV=B</t>
  </si>
  <si>
    <t>TF,11-7.6/.433KV,1500KVA,3P,RT600,LV=C</t>
  </si>
  <si>
    <t>TF,11-7.6/.433KV,1500KVA,3P,RT600,LV=E</t>
  </si>
  <si>
    <t>TF,11-7.6/.433KV,1500KVA,IPAD,RT200,LV=C</t>
  </si>
  <si>
    <t>TF,11-7.6/.433KV,150KVA,3P,PD,RT600,LV=A</t>
  </si>
  <si>
    <t>TF,11-7.6/.433KV,150KVA,3P,PD,RT600,LV=F</t>
  </si>
  <si>
    <t>TF,11-7.6/.433KV,2000KVA,3P,RT600,LV=D</t>
  </si>
  <si>
    <t>TF,11-7.6/.433KV,2000KVA,IPAD,RT600,LV=D</t>
  </si>
  <si>
    <t>TF,11-7.6/.433KV,300KVA,REPAD,RT200,LV=A</t>
  </si>
  <si>
    <t>TF,11-7.6/.433KV,300KVA,REPAD,RT200,LV=F</t>
  </si>
  <si>
    <t>TF,11-7.6/.433KV,315KVA,3P,PD,RT600,LV=A</t>
  </si>
  <si>
    <t>TF,11-7.6/.433KV,315KVA,3P,PD,RT600,LV=F</t>
  </si>
  <si>
    <t>TF,11-7.6/.433KV,500KVA,3P,PD,RT600,LV=A</t>
  </si>
  <si>
    <t>TF,11-7.6/.433KV,500KVA,3P,PD,RT600,LV=F</t>
  </si>
  <si>
    <t>TF,11-7.6/.433KV,500KVA,REPAD,RT200,LV=A</t>
  </si>
  <si>
    <t>TF,11-7.6/.433KV,500KVA,REPAD,RT600,LV=A</t>
  </si>
  <si>
    <t>TF,11-7.6/.433KV,500KVA,REPAD,RT600,LV=F</t>
  </si>
  <si>
    <t>TF,11-7.6/.433KV,750KVA,3P,PD,RT600,LV=A</t>
  </si>
  <si>
    <t>TF,11-7.6/.433KV,750KVA,3P,PD,RT600,LV=B</t>
  </si>
  <si>
    <t>TF,11-7.6/.433KV,750KVA,3P,PD,RT600,LV=F</t>
  </si>
  <si>
    <t>TF,11KV -.433V,50KVA,3PH,HANG</t>
  </si>
  <si>
    <t>TF,11KV /433KV,200KVA,PAD,MK2</t>
  </si>
  <si>
    <t>TF,11KV /433KV,200KVA,PAD,MK3</t>
  </si>
  <si>
    <t>TF,11KV, 25KVA,1PHASE,PAD</t>
  </si>
  <si>
    <t>TF,11KV-.433KV,100KVA,3PH,D/STAR,PAD</t>
  </si>
  <si>
    <t>TF,11KV-.433KV,1MVA,3PH,PAD LV=C</t>
  </si>
  <si>
    <t>TF,11KV-.433KV,1MVA,3PH,PAD,LV=B</t>
  </si>
  <si>
    <t>TF,11KV-.433KV,1MVA,3PH,PAD,LV=D</t>
  </si>
  <si>
    <t>TF,11KV-.433KV,1MVA,3PH,PAD,LV=E</t>
  </si>
  <si>
    <t>TF,11KV-.433KV,1MVA,3PH,PAD,LV=F</t>
  </si>
  <si>
    <t>TF,11KV-.433KV,1MVA,3PH,PAD,LV=G</t>
  </si>
  <si>
    <t>TF,11KV-.433KV,1MVA,3PH,PAD,LV=I</t>
  </si>
  <si>
    <t>TF,11KV-.433KV,1MVA,3PH,PAD,LV-J</t>
  </si>
  <si>
    <t>TF,11KV-.433KV,1MVA,SYNTHETIC</t>
  </si>
  <si>
    <t>TF,11KV-.433KV,25KVA,3PH,HANG</t>
  </si>
  <si>
    <t>TF,11KV-.433KV,300KVA,3PH,PAD,GAC,LV=A</t>
  </si>
  <si>
    <t>TF,11KV-.433KV,300KVA,3PH,PAD,GC10,LV=B</t>
  </si>
  <si>
    <t>TF,11KV-.433KV,300KVA,3PH,PAD,GC10,LV=C</t>
  </si>
  <si>
    <t>TF,11KV-.433KV,300KVA,3PH,PAD,LV=A</t>
  </si>
  <si>
    <t>TF,11KV-.433KV,300KVA,3PH,PAD,LV=B</t>
  </si>
  <si>
    <t>TF,11KV-.433KV,300KVA,3PH,PAD,LV=C</t>
  </si>
  <si>
    <t>TF,11KV-.433KV,300KVA,3PH,PAD,LV=D</t>
  </si>
  <si>
    <t>TF,11KV-.433KV,300KVA,D/STR,PLATFORM</t>
  </si>
  <si>
    <t>TF,11KV-.433KV,500KVA,3PH,PAD,GC10,LV=A</t>
  </si>
  <si>
    <t>TF,11KV-.433KV,500KVA,3PH,PAD,GC10,LV=B</t>
  </si>
  <si>
    <t>TF,11KV-.433KV,500KVA,3PH,PAD,GC10,LV=D</t>
  </si>
  <si>
    <t>TF,11KV-.433KV,500KVA,PLATFORM</t>
  </si>
  <si>
    <t>TF,11KV-.433KV,750KVA,3PH,PAD,GC10,LV=A</t>
  </si>
  <si>
    <t>TF,11KV-.433KV,750KVA,3PH,PAD,GC10,LV=B</t>
  </si>
  <si>
    <t>TF,11KV-.433KV,750KVA,3PH,PAD,GC10,LV=E</t>
  </si>
  <si>
    <t>TF,11KV-.433KV,750KVA,3PH,PAD,GC10,LV=F</t>
  </si>
  <si>
    <t>TF,11KV-.433KV,750KVA,3PH,PAD,GC10,LV=G</t>
  </si>
  <si>
    <t>TF,11KV-.433KV,750KVA,3PH,PAD,GC10,LV=H</t>
  </si>
  <si>
    <t>TF,11KV-.433KV,750KVA,3PH,PAD,GC10,LV=J</t>
  </si>
  <si>
    <t>TF,11KV-.433KV,750KVA,3PH,PAD,LV=H</t>
  </si>
  <si>
    <t>TF,11KV-.443KV,150KVA,3PH,PAD,FUSED,LV=A</t>
  </si>
  <si>
    <t>TF,11KV-.443KV,150KVA,3PH,PAD,FUSED,LV=B</t>
  </si>
  <si>
    <t>TF,11KV-.443KV,150KVA,3PH,PAD,FUSED,LV=C</t>
  </si>
  <si>
    <t>TF,11KV-.443KV,150KVA,3PH,PAD,GAC</t>
  </si>
  <si>
    <t>TF,11KV-.443KV,150KVA,3PH,PAD,GC10</t>
  </si>
  <si>
    <t>TF,11KV-.443KV,150KVA,3PH,PAD,UNFUSED</t>
  </si>
  <si>
    <t>TF,11KV/.433KV,1.5MVA,O-BUSH</t>
  </si>
  <si>
    <t>TF,11KV/.433KV,1.5MVA,PAD,MK4,U/F</t>
  </si>
  <si>
    <t>TF,11KV/.433KV,150KVA, PAD,MK2,U/F</t>
  </si>
  <si>
    <t>TF,11KV/.433KV,150KVA, PAD,MK3,U/F</t>
  </si>
  <si>
    <t>TF,11KV/.433KV,150KVA, PAD,MK3,U/F,LV=D</t>
  </si>
  <si>
    <t>TF,11KV/.433KV,150KVA, PAD,MK4,FUSED</t>
  </si>
  <si>
    <t>TF,11KV/.433KV,150KVA, PAD,MK4,LV=A</t>
  </si>
  <si>
    <t>TF,11KV/.433KV,150KVA,PAD,MK4,U/F</t>
  </si>
  <si>
    <t>TF,11KV/.433KV,1MVA,O-BUSH,FIXED TAP</t>
  </si>
  <si>
    <t>TF,11KV/.433KV,1MVA,PAD,MK2,U/F</t>
  </si>
  <si>
    <t>TF,11KV/.433KV,1MVA,PAD,MK3,U/F</t>
  </si>
  <si>
    <t>TF,11KV/.433KV,1MVA,PAD,MK4,U/F</t>
  </si>
  <si>
    <t>TF,11KV/.433KV,200KVA,PAD,MK4,FUSED</t>
  </si>
  <si>
    <t>TF,11KV/.433KV,200KVA,PAD,MK4,U/F</t>
  </si>
  <si>
    <t>TF,11KV/.433KV,250KVA,DEL/STAR,O-BUSH</t>
  </si>
  <si>
    <t>TF,11KV/.433KV,2MVA,O-BUSH</t>
  </si>
  <si>
    <t>TF,11KV/.433KV,2MVA,PAD,MK4,U/F</t>
  </si>
  <si>
    <t>TF,11KV/.433KV,300KVA,PAD,MK2,U/F</t>
  </si>
  <si>
    <t>TF,11KV/.433KV,300KVA,PAD,MK3,U/F</t>
  </si>
  <si>
    <t>TF,11KV/.433KV,300KVA,PAD,MK4,FUSED</t>
  </si>
  <si>
    <t>TF,11KV/.433KV,300KVA,PAD,MK4,LV=B</t>
  </si>
  <si>
    <t>TF,11KV/.433KV,300KVA,PAD,MK4,LV=D</t>
  </si>
  <si>
    <t>TF,11KV/.433KV,300KVA,PAD,MK4,PLUG/B</t>
  </si>
  <si>
    <t>TF,11KV/.433KV,300KVA,PAD,MK4,U/F</t>
  </si>
  <si>
    <t>TF,11KV/.433KV,300KVA,PAD,MK4,U/F,LV=D</t>
  </si>
  <si>
    <t>TF,11KV/.433KV,400KVA,DEL/STAR,O-BUSH</t>
  </si>
  <si>
    <t>TF,11KV/.433KV,500KVA,DEL/STAR,O-BUSH</t>
  </si>
  <si>
    <t>TF,11KV/.433KV,500KVA,PAD,MK2,U/F</t>
  </si>
  <si>
    <t>TF,11KV/.433KV,500KVA,PAD,MK3,U/F</t>
  </si>
  <si>
    <t>TF,11KV/.433KV,500KVA,PAD,MK4,GAC</t>
  </si>
  <si>
    <t>TF,11KV/.433KV,500KVA,PAD,MK4,GC10</t>
  </si>
  <si>
    <t>TF,11KV/.433KV,500KVA,PAD,MK4,U/F</t>
  </si>
  <si>
    <t>TF,11KV/.433KV,500KVA,PAD,MK4,U/F,LV=A</t>
  </si>
  <si>
    <t>TF,11KV/.433KV,500KVA,PAD,MK4,U/F,LV=B</t>
  </si>
  <si>
    <t>TF,11KV/.433KV,500KVA,PAD,MK4,U/F,LV=C</t>
  </si>
  <si>
    <t>TF,11KV/.433KV,500KVA,PAD,MK4,U/F,LV=D</t>
  </si>
  <si>
    <t>TF,11KV/.433KV,500KVA,PAD,MK4,U/F,LV=E</t>
  </si>
  <si>
    <t>TF,11kV/.433KV,63KVA,PAD,RADIAL</t>
  </si>
  <si>
    <t>TF,11KV/.433KV,750KVA,O-BUSH</t>
  </si>
  <si>
    <t>TF,11KV/.433KV,750KVA,PAD,MK2,U/F</t>
  </si>
  <si>
    <t>TF,11KV/.433KV,750KVA,PAD,MK3,U/F</t>
  </si>
  <si>
    <t>TF,11KV/.433KV,750KVA,PAD,MK4,U/F</t>
  </si>
  <si>
    <t>TF,11KV/.433KV,750KVA,PAD,MK4,U/F,LV=B</t>
  </si>
  <si>
    <t>TF,11KV/.433KV,750KVA,PAD,MK4,U/F,LV=C</t>
  </si>
  <si>
    <t>TF,11KV/3.3KV,1MVA,O-BUSH</t>
  </si>
  <si>
    <t>TF,11KV/7.6-.433KV,1.5 MVA,O-BUSH</t>
  </si>
  <si>
    <t>TF,11KV/7.6-.433KV,1MVA,O-BUSH</t>
  </si>
  <si>
    <t>TF,11KV/7.6-.433KV,200/175KVA,PAD,MK2</t>
  </si>
  <si>
    <t>TF,11KV/7.6-.433KV,200/175KVA,PAD,MK3</t>
  </si>
  <si>
    <t>TF,11KV/7.6-.433KV,300/200KVA,PAD,MK2</t>
  </si>
  <si>
    <t>TF,11KV/7.6-.433KV,300/200KVA,PAD,MK3</t>
  </si>
  <si>
    <t>TF,11KV/7.6-.433KV,300KVA,PAD,MK4,U/F</t>
  </si>
  <si>
    <t>TF,11KV/7.6-.433KV,500/300KVA,PAD,MK2</t>
  </si>
  <si>
    <t>TF,11KV/7.6-.433KV,500/300KVA,PAD,MK3</t>
  </si>
  <si>
    <t>TF,11KV/7.6-.433KV,500KVA,PAD,MK4,U/F</t>
  </si>
  <si>
    <t>TF,11KV/7.6-.433KV,750/630KVA,PAD,MK3,</t>
  </si>
  <si>
    <t>TF,11KV/7.6-.433KV,750KVA,O-BUSH</t>
  </si>
  <si>
    <t>TF,11KV/7.6-.433KV,750KVA,PAD,MK4,U/F</t>
  </si>
  <si>
    <t>TF,11KV/7.6KV-.433KV,200KVA,3PH,MK4,PAD</t>
  </si>
  <si>
    <t>TF,11KV/7.6KV-.433KV,63KVA,3PH,MK4,PAD</t>
  </si>
  <si>
    <t>TF,11KV-2X.250KV, 25KVA,1PHASE,PAD</t>
  </si>
  <si>
    <t>TF,11KV-2X.250KV,20KVA,1PH,HANG</t>
  </si>
  <si>
    <t>TF,11KV-2X.250KV,25KVA,1 PH,PAD</t>
  </si>
  <si>
    <t>TF,11KV-2X250V,20KVA,1PH,PAD</t>
  </si>
  <si>
    <t>TF,11KV-433V,150KVA,HANG,D/S</t>
  </si>
  <si>
    <t>TF,11KV-433V,200KVA,3PH,PLATFORM,D/S</t>
  </si>
  <si>
    <t>TF,11KV-433V,30KVA,3PH,HANG</t>
  </si>
  <si>
    <t>TF,11KV-443V,100KVA,3PH,PLATFORM</t>
  </si>
  <si>
    <t>TF,11KV-7.6KV,150KVA,STAR-AUTO,O-BUSH</t>
  </si>
  <si>
    <t>TF,11KV-7.6KV,250KVA,STAR-AUTO,O-BUSH</t>
  </si>
  <si>
    <t>TF,19/2X.250KV,25KVA,1PH,SWERPAD,LV=G</t>
  </si>
  <si>
    <t>TF,19/2X.250KV,50KVA,1PH,SWERPAD,LV=G</t>
  </si>
  <si>
    <t>TF,19/2X.250KV,50KVA,1PH,SWERPAD,LV=H</t>
  </si>
  <si>
    <t>TF,19-2x.250KV,50KVA,1PH,SWER,HANG</t>
  </si>
  <si>
    <t>TF,19KV-2X250V,10KVA,1PH SWER,HANG</t>
  </si>
  <si>
    <t>TF,19KV-2X250V,25KVA,1PH SWER,HANG</t>
  </si>
  <si>
    <t>TF,33-.433KV,100KVA,3PH,HANG</t>
  </si>
  <si>
    <t>TF,33-.433KV,200KVA,3PH,HANG</t>
  </si>
  <si>
    <t>TF,33-.433KV,25KVA,3PH,HANG</t>
  </si>
  <si>
    <t>TF,33-.433KV,315KVA,3PH,HANG</t>
  </si>
  <si>
    <t>TF,33-.433KV,63KVA,3PH,HANG</t>
  </si>
  <si>
    <t>TF,33/.415KV,2.5MVA,P-CB,FT,OC,STEP UP</t>
  </si>
  <si>
    <t>TF,33/.445KV,1000KVA,3P,INPAD,RM200</t>
  </si>
  <si>
    <t>TF,33/.445KV,1500KVA,3P,INPAD,RAD,LV=E</t>
  </si>
  <si>
    <t>TF,33/.445KV,2000KVA,3P,2CML1CMPV,LV=D</t>
  </si>
  <si>
    <t>TF,33/.445KV,2000KVA,3P,INPAD,RADUF,LV=D</t>
  </si>
  <si>
    <t>TF,33/.445KV,2000KVA,3PINPADRAD200UFLV=E</t>
  </si>
  <si>
    <t>TF,33/0.433kV,1.0MVA,O-BUSH,FT</t>
  </si>
  <si>
    <t>TF,33/11-7.6KV,3MVA,PLUG/PLUG,FT,PAD+OC</t>
  </si>
  <si>
    <t>TF,33/11KV,1.5MVA,O-BUSH,FT</t>
  </si>
  <si>
    <t>TF,33/11KV,1MVA,O-BUSH,FT</t>
  </si>
  <si>
    <t>TF,33/11KV,2.5MVA,O-BUSH,FT</t>
  </si>
  <si>
    <t>TF,33/11KV,2MVA,PLUG/PLUG,FT,PAD+OC</t>
  </si>
  <si>
    <t>TF,33/11KV,3.0MVA,O-BUSH,FT</t>
  </si>
  <si>
    <t>TF,33/11kV,3.8MVA,PLUG/PLUG,FT</t>
  </si>
  <si>
    <t>TF,33/11KV,3MVA,PLUG/PLUG,FT,PAD+OC</t>
  </si>
  <si>
    <t>TF,33/11KV,500KVA,O-BUSH,FT</t>
  </si>
  <si>
    <t>TF,33/19KV,100KVA SWER ISOL,PLATFORM</t>
  </si>
  <si>
    <t>TF,33-11KV,315KVA,3P,HANG,D/STR</t>
  </si>
  <si>
    <t>TF,33-19KV,200KVA,SWER,ISOL,HANG</t>
  </si>
  <si>
    <t>TF,33-2x.250KV,25KVA,1PH,HANG</t>
  </si>
  <si>
    <t>TF,33-2x.250KV,50KVA,1PH,HANG</t>
  </si>
  <si>
    <t>TF,33KV-.445KV,100KVA,D/STAR,PLATFORM</t>
  </si>
  <si>
    <t>TF,33KV-.445KV,150KVA,D/STAR,PLATFORM</t>
  </si>
  <si>
    <t>TF,33KV-.445KV,200KVA,D/STAR,PLATFORM</t>
  </si>
  <si>
    <t>TF,33KV-.445KV,300KVA,O-BUSH</t>
  </si>
  <si>
    <t>TF,33KV-.445KV,500KVA,O-BUSH</t>
  </si>
  <si>
    <t>TF,33KV-.445KV,50KVA,D/STAR,PLATFORM</t>
  </si>
  <si>
    <t>TF,33KV-.445KV,750KVA,O-BUSH</t>
  </si>
  <si>
    <t>TF,33KV/.445KV,1.5MVA,O-BUSH</t>
  </si>
  <si>
    <t>TF,33KV/.445KV,1MVA,INPAD,UFRAD,LV=B</t>
  </si>
  <si>
    <t>TF,33KV/.445KV,1MVA,O-BUSH</t>
  </si>
  <si>
    <t>TF,33KV/.445KV,2MVA,O-BUSH</t>
  </si>
  <si>
    <t>TF,33KV/11-6.6KV,12.5MVA,OLTC</t>
  </si>
  <si>
    <t>TF,33KV/11-7.6KV,3.8/3.0MVA,FT PLUG BUSH</t>
  </si>
  <si>
    <t>TF,33KV/11KV,10MVA,O-BUSH,OLTC</t>
  </si>
  <si>
    <t>TF,33KV/11KV,2.5MVA,O-BUSH,OLTC</t>
  </si>
  <si>
    <t>TF,33KV/11KV,300KVA,O-BUSH</t>
  </si>
  <si>
    <t>TF,33KV/11KV,6.25MVA,OLTC,PLUG BUSHING</t>
  </si>
  <si>
    <t>TF,33KV/11KV-7.6KV,3MVA,O-BUSH,FT</t>
  </si>
  <si>
    <t>TF,33KV/3.3KV,1MVA,O-BUSH</t>
  </si>
  <si>
    <t>TF,33KV/3.3KV,2MVA,O-BUSH</t>
  </si>
  <si>
    <t>TF,33KV/3.3KV,750KVA,O-BUSH</t>
  </si>
  <si>
    <t>TF,33KV/7.6KV,200KVA,O-BUSH</t>
  </si>
  <si>
    <t>TF,33KV/7.6KV,3.5MVA,O-BUSH</t>
  </si>
  <si>
    <t>TF,33KV-11KV,200KVA,O-BUSH</t>
  </si>
  <si>
    <t>TF,33KV-11KV,475KVA,O-BUSH</t>
  </si>
  <si>
    <t>TF,33KV-11KV,5MVA,OLTC,O-BUSH</t>
  </si>
  <si>
    <t>TF,33KV-7.6KV,100KVA,O-BUSH</t>
  </si>
  <si>
    <t>TF,33KV-7.6KV,2.5MVA,O-BUSH</t>
  </si>
  <si>
    <t>TF,33KV-7.6KV,300KVA,DELTA/STAR</t>
  </si>
  <si>
    <t>TF,33KV-7.6KV,500KVA,DELTA/ST</t>
  </si>
  <si>
    <t>TF,6.35KV-0.5/0.25KV,150KVA,1PH,PAD</t>
  </si>
  <si>
    <t>TF,6.35KV-0.5/0.25KV,75KVA,1PH,PAD</t>
  </si>
  <si>
    <t>TF,66/0.433kV,1000KVA,DELTA STAR DYN7</t>
  </si>
  <si>
    <t>TF,66/11KV,12.5MVA,BUSH/CBOX,OLTC</t>
  </si>
  <si>
    <t>TF,66/11KV,25MVA,BUSH/CBOX,OLTC</t>
  </si>
  <si>
    <t>TF,66/11KV,6.25MVA,BUSH/CBOX,OLTC</t>
  </si>
  <si>
    <t>TF,66/33KV,12.5MVA,OLTC,O-BUSH,STAR/STAR</t>
  </si>
  <si>
    <t>TF,66/33kV,25MVA,BUSH/CBOX,OLTC,D-ISTAR</t>
  </si>
  <si>
    <t>TF,66KV/11KV,16/21MVA,ON/ONF,OLTC</t>
  </si>
  <si>
    <t>TF,66KV/11KV,1MVA,O-BUSH,FIXED TAP</t>
  </si>
  <si>
    <t>TF,66KV/11KV,25MVA,INTERSTAR,OLTC</t>
  </si>
  <si>
    <t>TF,66KV/11KV,500KVA,O-BUSH,FIXED TAP</t>
  </si>
  <si>
    <t>TF,66KV/11KV,5MVA,O-BUSH,OLTC</t>
  </si>
  <si>
    <t>TF,66KV/11KV,7.5MVA,O-BUSH,OLTC</t>
  </si>
  <si>
    <t>TF,66KV/11KV-7.6KV,10MVA,O-BUSH,OLTC</t>
  </si>
  <si>
    <t>TF,66KV/3.3KV,2.5MVA,O-BUSH,FIXED TAP</t>
  </si>
  <si>
    <t>TF,66KV/33KV,32MVA,OLTC,STAR/AUTO</t>
  </si>
  <si>
    <t>TF,66KV-11KV,10MVA,OLTC,O-BUSH</t>
  </si>
  <si>
    <t>TF,66KV-11KV,2.5MVA,OLTC,O-BUSH</t>
  </si>
  <si>
    <t>TF,66KV-11KV,300KVA,STAR/INTERSTAR</t>
  </si>
  <si>
    <t>TF,66KV-33KV,12.5MVA,AUTO,O-BUSH,OLTC</t>
  </si>
  <si>
    <t>TF,66KV-33KV/11KV,5MVA,OLTC</t>
  </si>
  <si>
    <t>TF,7.6KV-.445KV,300KVA,D/STAR</t>
  </si>
  <si>
    <t>TF,7.6KV-.445KV,500KVA,D/STAR</t>
  </si>
  <si>
    <t>TF,AUXILIARY,5KVA,33KV/250V,WITH HV FUSE</t>
  </si>
  <si>
    <t>THIMBLE CLEVIS,19/2.00(19/.080) IRON</t>
  </si>
  <si>
    <t>THIMBLE CLEVIS,24MM CLEVIS,IRON,70KN MFL</t>
  </si>
  <si>
    <t>THIMBLE CLEVIS,3/2.75 SCAC,20MM CLEVIS</t>
  </si>
  <si>
    <t>THIMBLE,12MM,NYLON,POLYESTER ROPE</t>
  </si>
  <si>
    <t>THIMBLE,FOR ROPE,10MM,STEEL,GALV</t>
  </si>
  <si>
    <t>THIMBLE,ROPE,12MM,STEEL,GALV</t>
  </si>
  <si>
    <t>THINNER,PAINT,4L,FOR JB4092/JB7030 &amp; 2</t>
  </si>
  <si>
    <t>THUMBSCREW,'AEI'66KV LG4C OCB TURBULATOR</t>
  </si>
  <si>
    <t>THUMBSCREW,B&amp;S415V C7 ACB CLOSING HANDLE</t>
  </si>
  <si>
    <t>THUMBSCREW,'GEC'11KV RING MAIN UNIT</t>
  </si>
  <si>
    <t>TIE DOWN,CARGO,VEHICLE,1000KG</t>
  </si>
  <si>
    <t>TIE DOWN,VEH,WINCH TYPE,2T WWL</t>
  </si>
  <si>
    <t>TIE WIRE,4.2MM,900MM LG,37/2.5MM CCT IUC</t>
  </si>
  <si>
    <t>TIE WIRE,4.2MM,HV INSUL,7/3.75MM CCT IUC</t>
  </si>
  <si>
    <t>TIE WIRE,4.2MM,HV INSUL,7/4.75MM CCT IUC</t>
  </si>
  <si>
    <t>TIE WIRE,STEEL,GALV,2.5 MM X 240M</t>
  </si>
  <si>
    <t>TILE,MOSAIC MIMIC DIAGRAM,BLACK,25MM SQ</t>
  </si>
  <si>
    <t>TIME SW,100A,1P,'HORSTMANN' VA MK14</t>
  </si>
  <si>
    <t>TIME SWITCH, 20A</t>
  </si>
  <si>
    <t>TIME SWITCH, ELECTRONIC,30 AMP</t>
  </si>
  <si>
    <t>TIME SWITCH,20A,1P,'SANGAMO'Q595-2-12</t>
  </si>
  <si>
    <t>TIME SWITCH,DIGITAL, 50 AMP EC14 MODEL</t>
  </si>
  <si>
    <t>TIME SWITCH,SYN.RESERVE SPRING,2 X 30A,R</t>
  </si>
  <si>
    <t>TIMER,SPRING NOT CHARGE</t>
  </si>
  <si>
    <t>TIMING MOVEMENT,MECHANICAL,OP COUNTER,'M</t>
  </si>
  <si>
    <t>TIMING PLUG,'MC-ED'#KFME/WE/ME RECLOSERS</t>
  </si>
  <si>
    <t>TISSUE,FACIAL,'LIVI 2 PLY 100 PACK</t>
  </si>
  <si>
    <t>TONGUE HOOK,16MM TNG,CLEARANCE PROVISION</t>
  </si>
  <si>
    <t>TOOL, CRANE LIFT FRAME 33KV D/F-F</t>
  </si>
  <si>
    <t>TOOL, HANDHELD FRAME 33KV D/F-F</t>
  </si>
  <si>
    <t>TOOL, HANDHELD FRAME, POLETOP 11KV D/F-D</t>
  </si>
  <si>
    <t>TOOL,BUSHING STEM,'AEI'11KV BRP4 OCB</t>
  </si>
  <si>
    <t>TOOL,CONTACT REMOVAL,'W/H'11KV J18 OCB</t>
  </si>
  <si>
    <t>TOOL,HEX BAR,'ASEA'132/66KV HLE/C/D OCB</t>
  </si>
  <si>
    <t>TOOL,HOT LINE STICK,APPLICATOR TYPE</t>
  </si>
  <si>
    <t>TOP COVER 48VDC,APS-3,3G,621-08919-30</t>
  </si>
  <si>
    <t>TOP SECTION 33KV DUO ROLL AIR BREAK</t>
  </si>
  <si>
    <t>TOP SECTION,1200AMP AIR BREAK SWITCH</t>
  </si>
  <si>
    <t>TOP SECTION,800AMP AIR BREAK SWITCH</t>
  </si>
  <si>
    <t>TORCH 6V DOLPHIN MK7LED 4LED YELLOW</t>
  </si>
  <si>
    <t>TORK HD CLOTHS,50X30CM,CARTON 360</t>
  </si>
  <si>
    <t>TOWEL,PAPER,ROLL,19CM X 90M,COMMERCIAL</t>
  </si>
  <si>
    <t>TOWEL,RAG ON A ROLL,'ROAR'490MM X 75M</t>
  </si>
  <si>
    <t>TPI TRANSDUCER, 24V, 17 TAP 1-9MILLIAMP</t>
  </si>
  <si>
    <t>TRACK,NYLON,1100MM X 30MM X 15MM,GMJ</t>
  </si>
  <si>
    <t>TRACK,SEAT,R/H</t>
  </si>
  <si>
    <t>TRANSFORMER HANGING KIT,33KV,POLE MTG</t>
  </si>
  <si>
    <t>TRANSFORMER,  11KV/6.6KV-.415KV,500KVA,S</t>
  </si>
  <si>
    <t>TRANSFORMER,  11KV/6.6KV-.4KV,750KVA,DEL</t>
  </si>
  <si>
    <t>TRANSFORMER,  33KV-.415KV,100KVA,DELTA/S</t>
  </si>
  <si>
    <t>TRANSFORMER, 11KV-.440KV,200KVA,STAR/DE</t>
  </si>
  <si>
    <t>TRANSFORMER, 11KV-.440KV,500KVA,STAR/ST</t>
  </si>
  <si>
    <t>TRANSFORMER, 7.6KV-.445KV,500KVA,STAR/</t>
  </si>
  <si>
    <t>TRANSFORMER, NON-STANDARD CONFIG, PAD</t>
  </si>
  <si>
    <t>TRANSFORMER,110/63.5-67.3,2.5 VA</t>
  </si>
  <si>
    <t>TRANSFORMER,11KV-.433KV,1MVA,3PH,PAD MTD</t>
  </si>
  <si>
    <t>TRANSFORMER,11KV-.433KV,2MVA,3P,PAD MTD</t>
  </si>
  <si>
    <t>TRANSFORMER,240/110,500VA,PROTECTION</t>
  </si>
  <si>
    <t>TRANSFORMER,240/110/10,330+120 VA</t>
  </si>
  <si>
    <t>TRANSFORMER,240/240,100 VA,PROTECTION</t>
  </si>
  <si>
    <t>TRANSFORMER,240/240,1000 VA,PROTECTION</t>
  </si>
  <si>
    <t>TRANSFORMER,240/240,1000VA,PROTECTION</t>
  </si>
  <si>
    <t>TRANSFORMER,33000V AC,40A,'MODERN PROD'</t>
  </si>
  <si>
    <t>TRANSFORMER,440/110,50 VA,RL0617</t>
  </si>
  <si>
    <t>TRANSFORMER,63.5/100-200-300,100 VA</t>
  </si>
  <si>
    <t>TRANSFORMER,63.5/110,15 VA,PROTECTION</t>
  </si>
  <si>
    <t>TRANSFORMER,63.5/110,55 VA   RL902</t>
  </si>
  <si>
    <t>TRANSFORMER,63.5/330,10 VA,PROTECTION,TE</t>
  </si>
  <si>
    <t>TRANSFORMER,63.5/63.5,50 VA,PROTECTION</t>
  </si>
  <si>
    <t>TRANSFORMER,63.5-76/110,50 VA</t>
  </si>
  <si>
    <t>TRANSFORMER,CURRENT</t>
  </si>
  <si>
    <t>TRANSFORMER,CURRENT,1+1:1,RECON.#1009390</t>
  </si>
  <si>
    <t>TRANSFORMER,CURRENT,1000TO 1,TORROIDAL,R</t>
  </si>
  <si>
    <t>TRANSFORMER,CURRENT,11000V AC,RATED TO 3</t>
  </si>
  <si>
    <t>TRANSFORMER,CURRENT,2.5:1,RECON 1009392</t>
  </si>
  <si>
    <t>TRANSFORMER,CURRENT,4:1,RECON #1009394</t>
  </si>
  <si>
    <t>TRANSFORMER,CURRENT,6:1,RECON SK.1009216</t>
  </si>
  <si>
    <t>TRANSFORMER,CURRENT,INDUCTOR</t>
  </si>
  <si>
    <t>TRANSFORMER,CURRENT,METERING,1.33/1 RATI</t>
  </si>
  <si>
    <t>TRANSFORMER,CURRENT,METERING,250/1 RATIO</t>
  </si>
  <si>
    <t>TRANSFORMER,CURRENT,PROTECTION,2000/5 RA</t>
  </si>
  <si>
    <t>TRANSFORMER,CURRENT,PROTECTION/METERING,</t>
  </si>
  <si>
    <t>TRANSFORMER,CURRENT,RATIO 5/1(STEMAR)</t>
  </si>
  <si>
    <t>TRANSFORMER,CURRENT,SERIES 25,W-2062</t>
  </si>
  <si>
    <t>TRANSFORMER,NON-STD CONFIG,PAD EX-VENDOR</t>
  </si>
  <si>
    <t>TRANSFORMER,POTENTIAL,1/1.3</t>
  </si>
  <si>
    <t>TRANSFORMER,POTENTIAL,110/240,50 VA</t>
  </si>
  <si>
    <t>TRANSFORMER,POTENTIAL,110/70-60-50-40</t>
  </si>
  <si>
    <t>TRANSFORMER,POTENTIAL,110-63.5/110</t>
  </si>
  <si>
    <t>TRANSFORMER,POTENTIAL,240/110,330 VA</t>
  </si>
  <si>
    <t>TRANSFORMER,POTENTIAL,240/110,400 VA</t>
  </si>
  <si>
    <t>TRANSFORMER,POTENTIAL,240/18-0-18,500 VA</t>
  </si>
  <si>
    <t>TRANSFORMER,POTENTIAL,240/22-24-26-28</t>
  </si>
  <si>
    <t>TRANSFORMER,POTENTIAL,240/60,200 VA</t>
  </si>
  <si>
    <t>TRANSFORMER,POTENTIAL,33000V AC,40A,RECO</t>
  </si>
  <si>
    <t>TRANSFORMER,POTENTIAL,40 VA,METERING</t>
  </si>
  <si>
    <t>TRANSFORMER,POTENTIAL,63.5/110/240</t>
  </si>
  <si>
    <t>TRANSFORMER,POTENTIAL,63.5/110-220-330</t>
  </si>
  <si>
    <t>TRANSFORMER,POTENTIAL,63.5/330,10 VA</t>
  </si>
  <si>
    <t>TRANSFORMER,POTENTIAL,76/110VAC,501P</t>
  </si>
  <si>
    <t>TRANSFORMER,TMI,TEMPERATURE,MONITORING</t>
  </si>
  <si>
    <t>TRAP,WATER,ALTEC TA45 EWP</t>
  </si>
  <si>
    <t>TRIP CLOSE COIL, 110V DC P/n 975P286</t>
  </si>
  <si>
    <t>TRIP COIL 1. 110V DC P/No 5275853-3</t>
  </si>
  <si>
    <t>TRIP COIL 2. 110V DC P/No 5275853-4</t>
  </si>
  <si>
    <t>TRIP/CLOSE COILS,CB,ABB,GIS</t>
  </si>
  <si>
    <t>TRIPOD BASE,11/33KV SURGE ARRESTER</t>
  </si>
  <si>
    <t>TRIPPER,(FUSE TRIP)'ABB'RING MAIN UNIT</t>
  </si>
  <si>
    <t>TRIPPER,'EE'11KV 800A OLX OCB,LOCKING</t>
  </si>
  <si>
    <t>TRIPPER,'GEC'11KV RING MAIN UNIT,STRIKER</t>
  </si>
  <si>
    <t>TRIPPER,'GEC'11KV RING MAIN,ARM</t>
  </si>
  <si>
    <t>TRIPPER,'MV'33KV G11 OCB AUX SW</t>
  </si>
  <si>
    <t>TRIPPING,COIL,110VDC,MEIDENSHA,FOR CB</t>
  </si>
  <si>
    <t>TRISAN300 POWER SUPPLY 240V/AC-110DC</t>
  </si>
  <si>
    <t>TRUNNION SUSPENSION CLAMP,AL.,44KN MFL</t>
  </si>
  <si>
    <t>TUBE &amp; PORT BLOCK,INTERRUPTER,RECLOSER,'</t>
  </si>
  <si>
    <t>TUBE,COPPER,19.1MM OD,3.3MM W/THK</t>
  </si>
  <si>
    <t>TUBE,COPPER,31.8MM OD,3.3MM W/THK</t>
  </si>
  <si>
    <t>TUBE,COPPER,'DELLE' 66 &amp; 132KV HPGE OCB</t>
  </si>
  <si>
    <t>TUBE,EXPLOSION POT,'GE'33KV FKO-36 OCB</t>
  </si>
  <si>
    <t>TUBE,INTERRUPTER,RECLOSER,'MC-ED'#E</t>
  </si>
  <si>
    <t>TUBE,INTERUPTER,'W/H EMAIL'11KV J18 OCB</t>
  </si>
  <si>
    <t>TUBE,LEAD,760MM L,136.6MM OD,127MM ID</t>
  </si>
  <si>
    <t>TUBE,LEAD,760MM L,161.6MM OD,152MM ID</t>
  </si>
  <si>
    <t>TUBE,PISTON,'REYROLLE'66KV OSM10 OCB</t>
  </si>
  <si>
    <t>TUBE,PRESSURE,'REYROLLE'66KV OSM10 OCB</t>
  </si>
  <si>
    <t>TUBING,GAUGE GLASS,EE 66KV 800A OKG6 OCB</t>
  </si>
  <si>
    <t>TUBING,GAUGE,ASEA 66KV HLC72.5/1600 OCB</t>
  </si>
  <si>
    <t>TUBING,GLASS,3-1/4"LG,'MV' G2&amp;G11 OCB</t>
  </si>
  <si>
    <t>TUBING,GLASS,'REYROLLE'66KV OSM10 OCB</t>
  </si>
  <si>
    <t>TURBULATOR,'AEI'11KV #BRP4 400A OCB</t>
  </si>
  <si>
    <t>TURBULATOR,'AEI'11KV 800A BVRP3 OCB</t>
  </si>
  <si>
    <t>TURBULATOR,'AEI'11KV BRP4 400A OCB</t>
  </si>
  <si>
    <t>TURBULATOR,'AEI'33KV VSLP-9 OCB</t>
  </si>
  <si>
    <t>TURBULATOR,'AEI'66KV 1200A LG4C OCB</t>
  </si>
  <si>
    <t>TURBULATOR,'EE'11KV 800A OLX OCB</t>
  </si>
  <si>
    <t>TURBULATOR,'REYROLLE'66KV OSM10 OCB</t>
  </si>
  <si>
    <t>TURBULATOR,'R-ROLLE'11KV KZMT OCB</t>
  </si>
  <si>
    <t>TWIN LEG BUSBAR SUPPORT 66kV, HIGH LEVEL</t>
  </si>
  <si>
    <t>TWINE,FIBROUS,BINDER.812 METRES LONG.</t>
  </si>
  <si>
    <t>TWINE,JUTE,MEDIUM,255M LONG</t>
  </si>
  <si>
    <t>TWO SCREW CONNECTOR 16MMSQ 63A</t>
  </si>
  <si>
    <t>TWO SCREW CONNECTOR 35MMSQ 80A</t>
  </si>
  <si>
    <t>U('ASEA'),110 VDC,MISCELLANEOUS</t>
  </si>
  <si>
    <t>U3 Fence Multisign 230 x 325 mm</t>
  </si>
  <si>
    <t>U3 PA Gate Multisign 450 x 325 mm</t>
  </si>
  <si>
    <t>U3 PA Gate Multisign 900 X 650 mm</t>
  </si>
  <si>
    <t>UMBILKA CORD,RPS LMVP 11KV CB</t>
  </si>
  <si>
    <t>UNION,CONDUIT,'W/HOUSE EMAIL'11KV OCB</t>
  </si>
  <si>
    <t>UNION,TUBE,'DELLE'66KV HPGE 9-14R OCB</t>
  </si>
  <si>
    <t>UNIVERISAL MTG BKT -AUX PWR SUPPLY</t>
  </si>
  <si>
    <t>UPPER AND LOWER TULIP CONTACTS</t>
  </si>
  <si>
    <t>UR - RHH UR Power Supply Module</t>
  </si>
  <si>
    <t>UR-6RH UR Digital I/O Module</t>
  </si>
  <si>
    <t>UR-6TH UR Digital I/O Module</t>
  </si>
  <si>
    <t>UR-6UH UR Digital I/O Module</t>
  </si>
  <si>
    <t>UR-8LH UR CT/VT Module</t>
  </si>
  <si>
    <t>UR-8NH UR CT Module</t>
  </si>
  <si>
    <t>UR-SHA UR Power Supply Module</t>
  </si>
  <si>
    <t>V BELT,AIR CON</t>
  </si>
  <si>
    <t>V BELT,GHAC</t>
  </si>
  <si>
    <t>V.T. 33kv; Transformer Products</t>
  </si>
  <si>
    <t>VACUUM CAP,SWITCH 15KV VCS-3,125V</t>
  </si>
  <si>
    <t>VACUUM CAP,SWITCH 15KV VCS-3,240AC</t>
  </si>
  <si>
    <t>VALVE ASSEMBLY,COMPRESSOR,'BURCKHARDT'</t>
  </si>
  <si>
    <t>VALVE ASSEMBLY,COMPRESSOR,'BURCKHARDT'C4</t>
  </si>
  <si>
    <t>VALVE ASSEMBLY,COMPRESSOR,'BURCKHARDT'MO</t>
  </si>
  <si>
    <t>VALVE COMP,'MITSUBISHI'#70SFM32A C/B</t>
  </si>
  <si>
    <t>VALVE COMPLETE, 'BURCKHARDT' COMPRESSOR</t>
  </si>
  <si>
    <t>VALVE, COMPLETE</t>
  </si>
  <si>
    <t>VALVE, HP, SUCTION AND DELIVERY</t>
  </si>
  <si>
    <t>VALVE, LP, SUCTION, ITEM NO. 50</t>
  </si>
  <si>
    <t>VALVE, QUALITROL PRESSURE RELIEF</t>
  </si>
  <si>
    <t>VALVE, RELIEF,'MV'33/66KV G2 &amp; G11 OCB</t>
  </si>
  <si>
    <t>VALVE,10MM,BRONZE,SEMI FLANGED ENDS</t>
  </si>
  <si>
    <t>VALVE,6"OIL LINE,'TYREE'MARK 3 T/F</t>
  </si>
  <si>
    <t>VALVE,AIR COMPRESSOR,'BBC'300KV SF6 CB</t>
  </si>
  <si>
    <t>VALVE,BALL,'BURCKHARDT'C4N3F COMP 1ST &amp;</t>
  </si>
  <si>
    <t>VALVE,BASKET LOCK,GMJ</t>
  </si>
  <si>
    <t>VALVE,BRAKE,IN RELAY</t>
  </si>
  <si>
    <t>VALVE,CHECK,'BROWN BOVERI'275KV DKF 300N</t>
  </si>
  <si>
    <t>VALVE,CHECK,'MCGRAW EDISON'RECLOSER TYPE</t>
  </si>
  <si>
    <t>VALVE,CHECK,'METROPOLTIAN VICKERS'ABCB</t>
  </si>
  <si>
    <t>VALVE,COMP,'MITSUBISHI'#70SFM32A C/B</t>
  </si>
  <si>
    <t>VALVE,COMPRESSOR,MTT8,DELIVERY,LP</t>
  </si>
  <si>
    <t>VALVE,CONTROL,LEVER ASSEMBLY KIT,HUSCO</t>
  </si>
  <si>
    <t>VALVE,DIAPHRAGM,'BURCKHARDT'COMPRESSOR,L</t>
  </si>
  <si>
    <t>VALVE,LOCK DOWN,BOOM BLEED,GMJ</t>
  </si>
  <si>
    <t>VALVE,LOCK,COUNTER BALANCE,GMJ</t>
  </si>
  <si>
    <t>VALVE,'MITSUBISHI'66KV 70-SFM-32A GAS CB</t>
  </si>
  <si>
    <t>VALVE,NEEDLE,6MM,BRONZE,SCREWED</t>
  </si>
  <si>
    <t>VALVE,OIL CONTROL,ABBEY EWP</t>
  </si>
  <si>
    <t>VALVE,OIL OPERATING,'AEI'132KV TYPE JB43</t>
  </si>
  <si>
    <t>VALVE,READ,'WORTHINGTON SIMPSON' KH38 CO</t>
  </si>
  <si>
    <t>VALVE,'REYROLLE'66KV OSM10 OCB</t>
  </si>
  <si>
    <t>VALVE,SOLENOID,'SAGINAMIYA/MITSUB'200VAC</t>
  </si>
  <si>
    <t>VARIOUS PINS</t>
  </si>
  <si>
    <t>VAULT,CABLE,'F&amp;G'#GA24 &amp; 'M/GERIN'RM6</t>
  </si>
  <si>
    <t>VAULT,CABLE,GRC,'BB'SWITCHING CUBICLE</t>
  </si>
  <si>
    <t>VAULT,CABLE,MK7,3PH,PADT/F,POLYETH</t>
  </si>
  <si>
    <t>V-BELT 1939MM</t>
  </si>
  <si>
    <t>V-BELT SET, FE3H,FF2HML</t>
  </si>
  <si>
    <t>V-BELT,17 X 1120, 5450/8450</t>
  </si>
  <si>
    <t>V-BELT,FC</t>
  </si>
  <si>
    <t>V-BELT,FC-2008&gt;</t>
  </si>
  <si>
    <t>V-BELT,FC-FD-FT-FIGHTER</t>
  </si>
  <si>
    <t>V-BELT,FD-FE-FF-GD-GT</t>
  </si>
  <si>
    <t>V-BELT,FD-GD-GH-FG-FT-GT</t>
  </si>
  <si>
    <t>V-BELT,FE7J,FD7J</t>
  </si>
  <si>
    <t>V-BELT,FE-FC-FD-FG-GT-FL-FM</t>
  </si>
  <si>
    <t>V-BELT,FE-FF-NPR-NPS-NQR-NKR</t>
  </si>
  <si>
    <t>V-BELT,FF-FG-GT</t>
  </si>
  <si>
    <t>V-BELT,FF-GT-FVR-FVZ</t>
  </si>
  <si>
    <t>V-BELT,GH8JMM,FG8JGM</t>
  </si>
  <si>
    <t>V-BELT,RIBBED, 8X1275/28-28,MAN,18.340</t>
  </si>
  <si>
    <t>V-BELT,RIBBER,8X1920/28-28,MAN,41.480</t>
  </si>
  <si>
    <t>V-BELT,RIBBER,MAN,18.340</t>
  </si>
  <si>
    <t>VECTOR COMPRESSION T-HANDLES</t>
  </si>
  <si>
    <t>VENT,'AEI'11KV 1200A JB821 OCB</t>
  </si>
  <si>
    <t>VENTING ROD,FUSE,'F&amp;G'SW/CUBICLE</t>
  </si>
  <si>
    <t>VERTICAL CLAMP ADAPTOR TO FIT TRUNNION</t>
  </si>
  <si>
    <t>VISOR,LUMINAIRE,ACRYLIC,FOR HPS FITTINGS</t>
  </si>
  <si>
    <t>VISOR,LUMINAIRE,POLYCARB,FOR SUBURBAN EC</t>
  </si>
  <si>
    <t>VISOR,LUMINAIRE,POLYCARBONATE,URBAN MAXI</t>
  </si>
  <si>
    <t>VISOR,STREETLED,MK2,360 DEG GLARE,RAW</t>
  </si>
  <si>
    <t>VISOR,STREETLED,MK2,GLARE,RAW</t>
  </si>
  <si>
    <t>VISOR,STREETLED,MK2,PATHWAY GLARE,RAW</t>
  </si>
  <si>
    <t>VISTA,11KV,600A, 25KA ,6 LS, INDOOR</t>
  </si>
  <si>
    <t>VISTA,11KV,600A,25KA, 4 LS, INDOOR</t>
  </si>
  <si>
    <t>VISTA,11KV,600A,25KA,3 LS &amp; 1 CB, INDOOR</t>
  </si>
  <si>
    <t>VISTA,33KV,600A,1 LS AND 3 CB,OUTDOOR</t>
  </si>
  <si>
    <t>VISTA,33KV,600A,2 LS AND 2 CBS,OUTDOOR</t>
  </si>
  <si>
    <t>VISTA,33KV,600A,3 LS AND 1 CB,OUTDOOR</t>
  </si>
  <si>
    <t>VISTA,33KV,600A,4 LS ,OUTDOOR</t>
  </si>
  <si>
    <t>VOLTAGE DETECTOR</t>
  </si>
  <si>
    <t>VOLTAGE DETECTOR,KLEIN ET 200</t>
  </si>
  <si>
    <t>VOLTAGE DETECTOR,MINI AC NON-CONTACT,</t>
  </si>
  <si>
    <t>VOLTAGE TRANSFORMER ,17.5kV/110V ARTECHE</t>
  </si>
  <si>
    <t>Voltage Transformer 33kv; Foster</t>
  </si>
  <si>
    <t>VOLTMETER,0-10.5V/13.5-14.5V,PANEL MTG</t>
  </si>
  <si>
    <t>VT 33KV SADTEM TYPE YE7</t>
  </si>
  <si>
    <t>VT FUSE GEC ALSTROM TD O1R11 0.62 11KV</t>
  </si>
  <si>
    <t>VT SUPPORT BRACKET(990003175)</t>
  </si>
  <si>
    <t>VT,11000V AC,200A,'BALDWIN'</t>
  </si>
  <si>
    <t>VT,11000V AC,200A,'MODERN PRODUCTS'</t>
  </si>
  <si>
    <t>VT,11000V AC,40A,'BALDWIN'</t>
  </si>
  <si>
    <t>VT,11000V AC,40A,'ENDURANCE ELECTRIC'</t>
  </si>
  <si>
    <t>VT,11000V AC,40A,'MODERN PRODUCTS'</t>
  </si>
  <si>
    <t>VT,11000V AC,40A,'WILSON ELECTRICS'</t>
  </si>
  <si>
    <t>VT,11kV,500VA,INC STOBIE POLE BRACKET</t>
  </si>
  <si>
    <t>VT,33000V AC,"TRANS PRODUCTS",KI?</t>
  </si>
  <si>
    <t>VT,3300V AC,40A,'ENDURANCE ELECTRIC'</t>
  </si>
  <si>
    <t>VT,3300V AC,40A,RECON S/NO.IS 1010533</t>
  </si>
  <si>
    <t>VT,33kV,500VA,INC STOBIE POLE BRACKET</t>
  </si>
  <si>
    <t>VT,66000V AC,"ASEA" TYPE EMFC72</t>
  </si>
  <si>
    <t>VT,66KV ABB TYPE 05/72/43</t>
  </si>
  <si>
    <t>VT,66KV ABB TYPE 815667</t>
  </si>
  <si>
    <t>VT,66KV,ARTECH UTB-72</t>
  </si>
  <si>
    <t>VT,7600V AC,40A,'ENDURANCE ELECTRIC'</t>
  </si>
  <si>
    <t>VT,POTENTIAL,33000V AC,20A,RECON S/NO.IS</t>
  </si>
  <si>
    <t>WASHER DISHED</t>
  </si>
  <si>
    <t>WASHER, GALV, M10, STANDARD SERIES</t>
  </si>
  <si>
    <t>WASHER, SPRING, GALV, M16 X 5.3 X 3.5</t>
  </si>
  <si>
    <t>WASHER, SPRING, GALV, M20 X 6.0 X 4.0</t>
  </si>
  <si>
    <t>WASHER, STAINLESS STEEL, M12</t>
  </si>
  <si>
    <t>WASHER,'AEI'132KV JB431 OCB OIL PUMP</t>
  </si>
  <si>
    <t>WASHER,'ASEA'66KV HLC 72.5/1600 OCB</t>
  </si>
  <si>
    <t>WASHER,BBC/NEBB 11KV RGB RING MAIN UNIT</t>
  </si>
  <si>
    <t>WASHER,BELVIUE SPRECHER 66KV</t>
  </si>
  <si>
    <t>WASHER,BEVEL,3/4" ID,MALLEABLE STEEL MAT</t>
  </si>
  <si>
    <t>WASHER,BRASS,1/4" BOLT,5/8"OD,19GAUGE</t>
  </si>
  <si>
    <t>WASHER,BRASS,3/16" X 7/16" OD</t>
  </si>
  <si>
    <t>WASHER,BRASS,3/8" BOLT,7/8" OD,18GAUGE</t>
  </si>
  <si>
    <t>WASHER,BRASS,'ADELECT'#A OIL SWITCH BUSH</t>
  </si>
  <si>
    <t>WASHER,CONVEX,PHOS BRONZE,29MM OD,9MM ID</t>
  </si>
  <si>
    <t>WASHER,FC-FD-FE-FF-FG-FM-FT-GD-GH-GT</t>
  </si>
  <si>
    <t>WASHER,FIBRE,R-ROLLE 66KV 660S10 OCB</t>
  </si>
  <si>
    <t>WASHER,FLAT,BRASS,PLAIN,ROUND,5/16" BOLT</t>
  </si>
  <si>
    <t>WASHER,FLAT,'BTH'66KV 800/1200A WN10 OCB</t>
  </si>
  <si>
    <t>WASHER,FLAT,FIBRE,MCGRAW EDISON #E RECLO</t>
  </si>
  <si>
    <t>WASHER,FLAT,MCGRAW EDISON #E RECLOSER SI</t>
  </si>
  <si>
    <t>WASHER,FLAT,MTT8,LOWER JOINT</t>
  </si>
  <si>
    <t>WASHER,FLAT,MTT8,UPPER JOINT</t>
  </si>
  <si>
    <t>WASHER,FLAT,NYLON,M5 B/SIZE,ROUND,</t>
  </si>
  <si>
    <t>WASHER,FLAT,STEEL,74-75 OD DIAM</t>
  </si>
  <si>
    <t>WASHER,FLAT,STEEL,GALV,M30,ROUND</t>
  </si>
  <si>
    <t>WASHER,GALV,M10,24MM OD,LARGE SERIES</t>
  </si>
  <si>
    <t>WASHER,GALV,M10,30MM OD,11.50MM ID</t>
  </si>
  <si>
    <t>WASHER,GALV,M12,28MM OD,LARGE SERIES</t>
  </si>
  <si>
    <t>WASHER,GALV,M12,44MM OD,13.5MM ID</t>
  </si>
  <si>
    <t>WASHER,GALV,M16 B/SIZE,50MM OD,18.5MM ID</t>
  </si>
  <si>
    <t>WASHER,GALV,M16,34MM OD,18.43MM ID</t>
  </si>
  <si>
    <t>WASHER,GALV,M16,55MM OD,18.0MM ID</t>
  </si>
  <si>
    <t>WASHER,GALV,M20 B/SIZE,75MM OD,22.6MM ID</t>
  </si>
  <si>
    <t>WASHER,GALV,M20,39MM OD,22.52MM ID</t>
  </si>
  <si>
    <t>WASHER,GALV,M24,50MM OD,26.52MM ID</t>
  </si>
  <si>
    <t>WASHER,GALV,M24,72MM OD,26.6MM ID</t>
  </si>
  <si>
    <t>WASHER,GE 33KV FKO-36 OCB,FLAME SHIELD</t>
  </si>
  <si>
    <t>WASHER,INSULATING,IMPACT,'MV'275KV 1200M</t>
  </si>
  <si>
    <t>WASHER,ISOL CONTACT,W-EMAIL 11KV J18 OCB</t>
  </si>
  <si>
    <t>WASHER,LEATHER,MV 33/66KV G2/G11 OCB</t>
  </si>
  <si>
    <t>WASHER,LOCK,'EE'66KV 800A OKG6 OCB,3/8</t>
  </si>
  <si>
    <t>WASHER,LOCK,S/S 316,1/2"BOLT SIZE</t>
  </si>
  <si>
    <t>WASHER,LOCK,S/S 316,3/16"BOLT SIZE</t>
  </si>
  <si>
    <t>WASHER,LOCK,S/S 316,3/8"BOLT SIZE</t>
  </si>
  <si>
    <t>WASHER,M8,17MM OD,1.2MM THK,Z/P</t>
  </si>
  <si>
    <t>WASHER,MTT8,LP VALVE JOINT</t>
  </si>
  <si>
    <t>WASHER,OJN 415V 2000-4000A ACB CLOSE DRV</t>
  </si>
  <si>
    <t>WASHER,OJN 415V 2000-4000A ACB,5/16"ID</t>
  </si>
  <si>
    <t>WASHER,OP VALVE,'AEI'132KV JB431 OCB</t>
  </si>
  <si>
    <t>WASHER,RACKING DOG,'W-EMAIL'11KV J18 OCB</t>
  </si>
  <si>
    <t>WASHER,RAKE,GALV,M10 BOLT SIZE</t>
  </si>
  <si>
    <t>WASHER,RAKE,GALV,M12 BOLT SIZE</t>
  </si>
  <si>
    <t>WASHER,RAKE,GALV,M16 BOLT SIZE</t>
  </si>
  <si>
    <t>WASHER,R-ROLLE 66KV 2000A 660S10 OCB</t>
  </si>
  <si>
    <t>WASHER,R-ROLLE 66KV OSM10 OCB</t>
  </si>
  <si>
    <t>WASHER,R-ROLLE 66KV OSM10 OCBGAUGE GLASS</t>
  </si>
  <si>
    <t>WASHER,SET,O/S 0.25,FB-FC-FD</t>
  </si>
  <si>
    <t>WASHER,SOFT</t>
  </si>
  <si>
    <t>WASHER,SOLENOID G48,'B&amp;S'415V C7 AIR C/B</t>
  </si>
  <si>
    <t>WASHER,SOLENOID,'MV'33/66KV G2/G11 OCB</t>
  </si>
  <si>
    <t>WASHER,SPECIAL,'GE'33KV FKO-36 OCB</t>
  </si>
  <si>
    <t>WASHER,'STATTER &amp; MI'11KV OD SW/GEAR</t>
  </si>
  <si>
    <t>WASHER,STEEL,12MM,STANDARD SERIES,GALV</t>
  </si>
  <si>
    <t>WASHER,STEM BUSHING,TRANSFORMER</t>
  </si>
  <si>
    <t>WASHER,SUMP,PLUG,UNIVERSAL</t>
  </si>
  <si>
    <t>WASHER,TEFLON,HDB ISOL FLICKER BLDE</t>
  </si>
  <si>
    <t>WASHER,THRUST,'W/EMAIL'11KV J18 OCB</t>
  </si>
  <si>
    <t>WASHER,TURBUL,'R-ROLLE'11KV KZMT OCB</t>
  </si>
  <si>
    <t>WATER BOTTLE ORANGE 750ML</t>
  </si>
  <si>
    <t>WATER SEPERATOR AJM</t>
  </si>
  <si>
    <t>WEDGE,TIMBER,100X90X350MM</t>
  </si>
  <si>
    <t>WEDGE,TIMBER,150X75X450X10MM</t>
  </si>
  <si>
    <t>WEDGE,TIMBER,175X75X450X40MM</t>
  </si>
  <si>
    <t>WESTINGHOUSE  SCADA, 50V POWER SUPPLY</t>
  </si>
  <si>
    <t>WHEEL,JOCKEY 8X2,CAP 700KG</t>
  </si>
  <si>
    <t>WHEEL,JOCKEY,EXTRA H'DUTY, CAP 1250KG</t>
  </si>
  <si>
    <t>WHEEL,JOCKEY,H'DUTY,8X2, CAP 750KG</t>
  </si>
  <si>
    <t>WINDOW CLEANER,'STATUS,5 LITRE</t>
  </si>
  <si>
    <t>WINDOW,'AEI'33/66KV LG4C OCB,GAUGE</t>
  </si>
  <si>
    <t>WINDOW,'AEI'66KV LG4C OCBTANK</t>
  </si>
  <si>
    <t>WINDOW,'ASEA'66KV HLE72 5/800 OCB</t>
  </si>
  <si>
    <t>WINDOW,'BGE'SWITCHGEAR,GAUGE,GLASS</t>
  </si>
  <si>
    <t>WINDOW,'BTH'66KV 400A 0-W407 OCB,GAUGE</t>
  </si>
  <si>
    <t>WINDOW,'BTH'66KV 400A 0-W407 OCBTANK</t>
  </si>
  <si>
    <t>WINDOW,'BTH'66KV WN10 OCB,OIL GAUGE</t>
  </si>
  <si>
    <t>WINDOW,'CGS'66KV TRANSFORMERGAUGEGLASS</t>
  </si>
  <si>
    <t>WINDOW,'DELLE'66KV 1200A #9.12.E OCB</t>
  </si>
  <si>
    <t>WINDOW,OBSERVATION,'AEI'33KV TYPE LGICS/</t>
  </si>
  <si>
    <t>WINDOW,'STATTER &amp; MI'11KV #VL SW/GEAR</t>
  </si>
  <si>
    <t>WINDOW,'STATTER &amp; MI'11KV OD SW/GEAR</t>
  </si>
  <si>
    <t>WINDOW,'W/HOUSE 33KV 345GC OCB,OIL GAUGE</t>
  </si>
  <si>
    <t>WINDOW,'WESTINGHOUSE'33KV 345GC OCB</t>
  </si>
  <si>
    <t>WIPE, GRAFFITI REMOVAL SAFEWIPES</t>
  </si>
  <si>
    <t>WIPES LINT FREE HITACHI GIS</t>
  </si>
  <si>
    <t>WIPES, ISO 6835</t>
  </si>
  <si>
    <t>WIPES,BOOM CLEANING,B1</t>
  </si>
  <si>
    <t>WIPES,HOT STICK CLEANER,S1</t>
  </si>
  <si>
    <t>WIPES,RUBBER CLEANING,RBG-D72</t>
  </si>
  <si>
    <t>WIRE ROPE,7/1.6 MM,STEEL,GALV,100M</t>
  </si>
  <si>
    <t>WIRE ROPE,'BTH'66KV O-W407 OCB,TANK</t>
  </si>
  <si>
    <t>WIRE ROPE,'J&amp;P'11KV 600A OCB,TANK</t>
  </si>
  <si>
    <t>WIRE ROPE,SINGLE LEG,'EE'66KV OWG6 OCB</t>
  </si>
  <si>
    <t>WIRE,CU,HOOK UP,PVC,(0.60MM2),PINK</t>
  </si>
  <si>
    <t>WIRE,FENCING,STEEL,GAL,4MM X 500M</t>
  </si>
  <si>
    <t>WIRE,FUSE,0.0048" DIA,1.0A,NICKLE,SILVER</t>
  </si>
  <si>
    <t>WIRE,FUSE,0.0062" DIA,1.5A,NICKLE,SILVER</t>
  </si>
  <si>
    <t>WIRE,FUSE,0.0086" DIA,3A,NICKLE,SILVER,'</t>
  </si>
  <si>
    <t>WIRE,FUSE,10A,28G,COPPER,TINNED</t>
  </si>
  <si>
    <t>WIRE,FUSE,16A,25G,COPPER,TINNED</t>
  </si>
  <si>
    <t>WIRE,FUSE,20A,24G,COPPER,TINNED</t>
  </si>
  <si>
    <t>WIRE,FUSE,32A,21G,COPPER,TINNED</t>
  </si>
  <si>
    <t>WIRE,FUSE,3A RATING,'FUJITSU' PXXX FUSE</t>
  </si>
  <si>
    <t>WIRE,FUSE,40A,20G,COPPER,TINNED</t>
  </si>
  <si>
    <t>WIRE,FUSE,50A,18G,COPPER,TINNED</t>
  </si>
  <si>
    <t>WIRE,FUSE0.0032" DIA,0.5A,NICKLE,SILVER</t>
  </si>
  <si>
    <t>WIRE,METER SEALING,0.5KG,CRINKLED COPPER</t>
  </si>
  <si>
    <t>WIRE,METER SEALING,130MM LONG,HT STEEL</t>
  </si>
  <si>
    <t>WOOD STAKE,UNDERGROUND CABLE MARKING</t>
  </si>
  <si>
    <t>WRENCHLOK,70MM2 CLAMP</t>
  </si>
  <si>
    <t>X-ARM 11KV,FLAT,LINE,3.75M LG,PIN CONST</t>
  </si>
  <si>
    <t>X-ARM,  66KV,FLAT,VERT POST,127 X 127 X</t>
  </si>
  <si>
    <t>X-ARM,11/33kV,FLAT,ALLEY ARM,3.2M,SHS</t>
  </si>
  <si>
    <t>X-ARM,11kV &amp; LV,FLAT,ALLEY ARM,ABC,1M LG</t>
  </si>
  <si>
    <t>X-ARM,11kV,FLAT,1PH,FUSE/ISOLATOR,1950MM</t>
  </si>
  <si>
    <t>X-ARM,11kV,FLAT,3PH,FUSE/ISOLATOR,2490MM</t>
  </si>
  <si>
    <t>X-ARM,11kV,FLAT,3PH,FUSE/ISOLATOR,2850MM</t>
  </si>
  <si>
    <t>X-ARM,11kV,FLAT,3PH,FUSE/ISOLATOR,3430MM</t>
  </si>
  <si>
    <t>X-ARM,11kV,FLAT,ANGLE,PIN CONST,2100MM</t>
  </si>
  <si>
    <t>X-ARM,11kV,FLAT,BRACE &amp; DEAD END,2M,SHS</t>
  </si>
  <si>
    <t>X-ARM,11kV,FLAT,LINE,PIN CONST,2100MM</t>
  </si>
  <si>
    <t>X-ARM,11kV,FLAT,LINE,SUSPENSION,3750MM</t>
  </si>
  <si>
    <t>X-ARM,11kV,FLAT,RAILWAY CROSSING,3100MM</t>
  </si>
  <si>
    <t>X-ARM,11kV,PITCHFORK,1PH,H/D,1200MM</t>
  </si>
  <si>
    <t>X-ARM,11kV,PITCHFORK,1PH,LIGHT DUTY</t>
  </si>
  <si>
    <t>X-ARM,11KV,PITCHFORK,3 PH,LIGHT DUTY</t>
  </si>
  <si>
    <t>X-ARM,11kV,PITCHFORK,3PH,HEAVY DUTY</t>
  </si>
  <si>
    <t>X-ARM,132kV,WISHBONE,BRACED #4</t>
  </si>
  <si>
    <t>X-ARM,132kV,WISHBONE,BRACED #5</t>
  </si>
  <si>
    <t>X-ARM,132kV,WISHBONE,BRACED #8</t>
  </si>
  <si>
    <t>X-ARM,132kV,WISHBONE,LINE,150X100X4MM</t>
  </si>
  <si>
    <t>X-ARM,132kV,WISHBONE,LINE,200X100MM RHS</t>
  </si>
  <si>
    <t>X-ARM,132kV,WISHBONE,LINE,200X100X4MM</t>
  </si>
  <si>
    <t>X-ARM,19kV,FLAT,SWER,ALLEY ARM,790MM</t>
  </si>
  <si>
    <t>X-ARM,275kV,TWIN POLE STRUCTURE</t>
  </si>
  <si>
    <t>X-ARM,33/66kV,BOW,BRACE SPEC B =723MM</t>
  </si>
  <si>
    <t>X-ARM,33/66kV,BOW,BRACE SPEC B=593MM</t>
  </si>
  <si>
    <t>X-ARM,33/66kV,BOW,BRACE SPEC B=624MM</t>
  </si>
  <si>
    <t>X-ARM,33/66kV,BOW,BRACE SPEC B=700MM</t>
  </si>
  <si>
    <t>X-ARM,33/66kV,BOW,BRACE SPEC B=735MM</t>
  </si>
  <si>
    <t>X-ARM,33/66kV,BOW,BRACE SPEC B=765MM</t>
  </si>
  <si>
    <t>X-ARM,33/66kV,BOW,BRACE,SPEC B = 746MM</t>
  </si>
  <si>
    <t>X-ARM,33/66KV,FLAT,200UC</t>
  </si>
  <si>
    <t>X-ARM,33/66KV,FLAT,250UC</t>
  </si>
  <si>
    <t>X-ARM,33/66kV,FLAT,310UC</t>
  </si>
  <si>
    <t>X-ARM,33/66kV,FLAT/,BRACE/D/END,320MM</t>
  </si>
  <si>
    <t>X-ARM,33/66kV,FLAT/BOW TYPE 460MM DIM</t>
  </si>
  <si>
    <t>X-ARM,33/66kV,FLAT/BOW,BRACE/D/END,360MM</t>
  </si>
  <si>
    <t>X-ARM,33/66kV,FLAT/BOW,BRACE/D/END,460MM</t>
  </si>
  <si>
    <t>X-ARM,33/66kV,FLAT/BOW,BRACE/D/END,565MM</t>
  </si>
  <si>
    <t>X-ARM,33/66kV,FLAT/BOW,BRACE/D/END,670MM</t>
  </si>
  <si>
    <t>X-ARM,33/66kV,FLAT/BOW,BRACE/DEAD END,4M</t>
  </si>
  <si>
    <t>X-ARM,33/66kV,FLAT/BRACE/D/E,565MM DIM</t>
  </si>
  <si>
    <t>X-ARM,33kV,FLAT,BRACE/D/ END,102X102X10</t>
  </si>
  <si>
    <t>X-ARM,33kV,FLAT,BRACE/DEAD END,100X100X9</t>
  </si>
  <si>
    <t>X-ARM,33kV,FLAT,BRACE/DEAD END,125MM SHS</t>
  </si>
  <si>
    <t>X-ARM,33kV,FLAT,BRACE/DEAD END,3100MM</t>
  </si>
  <si>
    <t>X-ARM,33kV,FLAT,FUSE/INSULATOR,3M</t>
  </si>
  <si>
    <t>X-ARM,33kV,FLAT,FUSE/ISOLATOR,4M,STRAIN</t>
  </si>
  <si>
    <t>X-ARM,33KV,FLAT,INSULATOR &amp; LBS SUPPORT</t>
  </si>
  <si>
    <t>X-ARM,33KV,FLAT,S&amp;C,HORZ,FUSE,4M,STRAIN</t>
  </si>
  <si>
    <t>X-ARM,33kV,PITCHFORK,1PH,1.8M SPACING</t>
  </si>
  <si>
    <t>X-ARM,33kV,PITCHFORK,1PH,3000MM SPACING</t>
  </si>
  <si>
    <t>X-ARM,33KV,S &amp; C HORIZONTAL FUSE,STRAIN</t>
  </si>
  <si>
    <t>X-ARM,33KV,VERT'L POST INSULATOR SUPPORT</t>
  </si>
  <si>
    <t>X-ARM,33KV,WISHBONE,125X75X10MM ANGLE</t>
  </si>
  <si>
    <t>X-ARM,33kV,WISHBONE,127X127X10MM</t>
  </si>
  <si>
    <t>X-ARM,33kV,WISHBONE,150X90X10MM ANGLE</t>
  </si>
  <si>
    <t>X-ARM,6.35/11KV,FLAT,1PH,RHS,FUSE MOU</t>
  </si>
  <si>
    <t>X-ARM,66kV EARTHWIRE,DOUBLE CIRCUIT</t>
  </si>
  <si>
    <t>X-ARM,66KV,FLAT,3.2M,100X100MM SHS</t>
  </si>
  <si>
    <t>X-ARM,66kV,FLAT,SUBSTATION,SINGLE TYPE</t>
  </si>
  <si>
    <t>X-ARM,66KV,LANDIND SPAN</t>
  </si>
  <si>
    <t>X-ARM,66KV,WISHBONE,127X127X10MM ANGLE</t>
  </si>
  <si>
    <t>X-ARM,66KV,WISHBONE,152 X 102 X 13MM ANG</t>
  </si>
  <si>
    <t>X-ARM,66KV,WISHBONE,5"X 5"X 3/8"ANGLE</t>
  </si>
  <si>
    <t>X-ARM,66KV,WISHBONE,BRACED,250 UC POLE</t>
  </si>
  <si>
    <t>X-ARM,66KV,WISHBONE,BRACED,310 UC POLE</t>
  </si>
  <si>
    <t>X-ARM,66kV,WISHBONE,LINE,127X76X10MM</t>
  </si>
  <si>
    <t>X-ARM,ANGLE,66kV,200UC</t>
  </si>
  <si>
    <t>X-ARM,ANGLE,66kV,250UC</t>
  </si>
  <si>
    <t>X-ARM,ANGLE,66kV,310UC</t>
  </si>
  <si>
    <t>X-ARM,CMEN CONDUCTOR FLAT SUSPENSION 700</t>
  </si>
  <si>
    <t>X-ARM,FLAT,STEEL,33/66kV LINE POLE</t>
  </si>
  <si>
    <t>X-ARM,FLAT,STEEL,66kV,200UC</t>
  </si>
  <si>
    <t>X-ARM,FLAT,STEEL,66kV,200UC,EARTHWIRE</t>
  </si>
  <si>
    <t>X-ARM,FLAT,STEEL,66kV,250UC</t>
  </si>
  <si>
    <t>X-ARM,FLAT,STEEL,66kV,250UC,EARTHWIRE</t>
  </si>
  <si>
    <t>X-ARM,FLAT,STEEL,66kV,310UC</t>
  </si>
  <si>
    <t>X-ARM,FLAT,STEEL,66kV,310UC,EARTHWIRE</t>
  </si>
  <si>
    <t>X-ARM,LV &amp; 11KV,FLAT,4 PINS,2M,75MM SHS</t>
  </si>
  <si>
    <t>X-ARM,LV,FLAT,1052MM,ISOL SW &amp; ABC</t>
  </si>
  <si>
    <t>X-ARM,LV,FLAT,4 PINS,2M LG,75X75X3MM SHS</t>
  </si>
  <si>
    <t>X-ARM,LV,FLAT,4 PINS,3M LG,SHS,DEAD END</t>
  </si>
  <si>
    <t>X-ARM,LV,FLAT,4 PINS,3M,75MM SHS</t>
  </si>
  <si>
    <t>X-ARM,LV,FLAT,5 PIN,2700 LONG, H/DUTY</t>
  </si>
  <si>
    <t>X-ARM,LV,FLAT,ALLEY ARM,5 PINS,3.2M LG</t>
  </si>
  <si>
    <t>X-ARM,STEEL 11kV&amp;33kV FLAT 2WAY FUSE</t>
  </si>
  <si>
    <t>X-ARM,WOOD,LV AUX WORKING TYPE,TEMPORARY</t>
  </si>
  <si>
    <t>XIRIA ,RING MAIN UNIT OPERATING HANDLE</t>
  </si>
  <si>
    <t>XIRIA ,SHEAROFF PIN FOR OPERATING HANDLE</t>
  </si>
  <si>
    <t>Y CONNECTOR,AL,2X95&amp;1X35MM2 XLPE,RN4997</t>
  </si>
  <si>
    <t>Y CONNECTOR,AL,35MM2 XLPE,11KV,RN4996</t>
  </si>
  <si>
    <t>Y CONNECTOR,AL,95MM2 XLPE 11KV,RN4997</t>
  </si>
  <si>
    <t>YOKE PLATE 160KN,20MM STEEL 4X22MM HOLES</t>
  </si>
  <si>
    <t>YOKE, 66KN,380MM HOLE SPACING</t>
  </si>
  <si>
    <t>YOKE, 70KN, 2 CONDUCTOR</t>
  </si>
  <si>
    <t>YOKE,107KN,127MM HOLE SPACING,3 COND</t>
  </si>
  <si>
    <t>YOKE,125KN,457MM HOLE SPACING,1 CONDUCTO</t>
  </si>
  <si>
    <t>YOKE,125KN,740MM HOLE SPACING,1 CONDUCTO</t>
  </si>
  <si>
    <t>YOKE,4" X 1/2" 33KV DUO ROLL SWITCH</t>
  </si>
  <si>
    <t>YOKE,66KN,128MM HOLE SPACING,2 COND</t>
  </si>
  <si>
    <t>YOKE,ELECTRICAL CONTACT,'MC GRAW EDISON'</t>
  </si>
  <si>
    <t>Price</t>
  </si>
  <si>
    <t>Vehicle</t>
  </si>
  <si>
    <t>Network Management</t>
  </si>
  <si>
    <t>Traffic Management per day</t>
  </si>
  <si>
    <t>Trenching per metre</t>
  </si>
  <si>
    <t>vehicle code</t>
  </si>
  <si>
    <t>vehicle description</t>
  </si>
  <si>
    <t>total overhead</t>
  </si>
  <si>
    <t>total inc o/h</t>
  </si>
  <si>
    <t>year</t>
  </si>
  <si>
    <t>column in which the item cost is contained</t>
  </si>
  <si>
    <t>item type</t>
  </si>
  <si>
    <t>column</t>
  </si>
  <si>
    <t>col name</t>
  </si>
  <si>
    <t>materials</t>
  </si>
  <si>
    <t>labour</t>
  </si>
  <si>
    <t>Contractors</t>
  </si>
  <si>
    <t>Vehicles</t>
  </si>
  <si>
    <t>Labour</t>
  </si>
  <si>
    <t>Contractor</t>
  </si>
  <si>
    <t>Bottom-up Costs including overheads</t>
  </si>
  <si>
    <t>Materials</t>
  </si>
  <si>
    <t>total inc o/h + margin</t>
  </si>
  <si>
    <t>method id</t>
  </si>
  <si>
    <t>2018-19</t>
  </si>
  <si>
    <t>2019-20</t>
  </si>
  <si>
    <t>2020-21</t>
  </si>
  <si>
    <t>2021-22</t>
  </si>
  <si>
    <t>2022-23</t>
  </si>
  <si>
    <t>2023-24</t>
  </si>
  <si>
    <t>2024-25</t>
  </si>
  <si>
    <t>NDS365</t>
  </si>
  <si>
    <t>NDS373</t>
  </si>
  <si>
    <t>NDS377</t>
  </si>
  <si>
    <t>NDS379</t>
  </si>
  <si>
    <t>NDS381</t>
  </si>
  <si>
    <t>NDS386</t>
  </si>
  <si>
    <t>NDS387</t>
  </si>
  <si>
    <t>NDS388</t>
  </si>
  <si>
    <t>NDS389</t>
  </si>
  <si>
    <t>NDS398</t>
  </si>
  <si>
    <t>NDS401</t>
  </si>
  <si>
    <t>NDS403</t>
  </si>
  <si>
    <t>NDS404</t>
  </si>
  <si>
    <t>NDS405</t>
  </si>
  <si>
    <t>NDS419</t>
  </si>
  <si>
    <t>NDS427</t>
  </si>
  <si>
    <t>NDS428</t>
  </si>
  <si>
    <t>NDS429</t>
  </si>
  <si>
    <t>NDS340</t>
  </si>
  <si>
    <t>NDS341</t>
  </si>
  <si>
    <t>NDS345</t>
  </si>
  <si>
    <t>NDS346</t>
  </si>
  <si>
    <t>NDS347</t>
  </si>
  <si>
    <t>NDS356</t>
  </si>
  <si>
    <t>NDS357</t>
  </si>
  <si>
    <t>NDS358</t>
  </si>
  <si>
    <t>NDS359</t>
  </si>
  <si>
    <t>NDS360</t>
  </si>
  <si>
    <t>NDS362</t>
  </si>
  <si>
    <t>NDS364</t>
  </si>
  <si>
    <t>External</t>
  </si>
  <si>
    <t>External Services</t>
  </si>
  <si>
    <t>check column (not used for reporting)</t>
  </si>
  <si>
    <t>these two numbers may</t>
  </si>
  <si>
    <t>differ slightly due to rounding</t>
  </si>
  <si>
    <t>Temp supply - O/head or O/Under on existing pole (diagram 3 or 3A)</t>
  </si>
  <si>
    <t>Permanent abolishment of LV service</t>
  </si>
  <si>
    <t>Temp disconnect &amp; reconnect - truck attendance</t>
  </si>
  <si>
    <t>Temp disconnect &amp; reconnect -  single person crew</t>
  </si>
  <si>
    <t>Connections specification fee - $0-$100k proj</t>
  </si>
  <si>
    <t>Connections specification fee - $101k-$200k proj</t>
  </si>
  <si>
    <t>Works re-inspection for compliance - Up to 3hrs normal time</t>
  </si>
  <si>
    <t>Works re-inspection for compliance - After 3hrs normal time</t>
  </si>
  <si>
    <t>Works re-inspection for compliance - Out of hours</t>
  </si>
  <si>
    <t>Meter test - 1ph</t>
  </si>
  <si>
    <t>Meter test - Additional 1ph meter</t>
  </si>
  <si>
    <t>Meter test - 3ph</t>
  </si>
  <si>
    <t>Meter test - Additional 3ph meter</t>
  </si>
  <si>
    <t>PV installation enquiry - 1ph</t>
  </si>
  <si>
    <t>PV installation enquiry - 3ph</t>
  </si>
  <si>
    <t>Meter inspection fee - 1st meter</t>
  </si>
  <si>
    <t>Meter inspection fee - Addition meter</t>
  </si>
  <si>
    <t>Location of U/ground mains - Provision of plans from office</t>
  </si>
  <si>
    <t>Asset info request - &lt;1hr</t>
  </si>
  <si>
    <t>Asset info request - Ground level T/fs (site visit to open and visually see equipment)</t>
  </si>
  <si>
    <t>Network Access Management fee - &lt;0.5 day planning req</t>
  </si>
  <si>
    <t>Special meter reader visit - Normal hours</t>
  </si>
  <si>
    <t>Special meter reader visit - Out of hours</t>
  </si>
  <si>
    <t>Special meter reader visit - Request cancellation</t>
  </si>
  <si>
    <t>Meter read - Subsequent attempt</t>
  </si>
  <si>
    <t>Site inspection to determine nature of connection service - &lt;2hrs</t>
  </si>
  <si>
    <t>Priority or out of hour appointment - &lt;3hrs</t>
  </si>
  <si>
    <t>Retailer fee - disconnection &amp; reconnection - D/N at meter</t>
  </si>
  <si>
    <t>Retailer fee - disconnection &amp; reconnection - R/C at meter</t>
  </si>
  <si>
    <t>Retailer fee - disconnection &amp; reconnection - R/C at meter after hours</t>
  </si>
  <si>
    <t>Swing &amp; sag calculations - up to and incld 11kV</t>
  </si>
  <si>
    <t>Embedded generation firm offer - &gt;30kW-200kW</t>
  </si>
  <si>
    <t>Swing &amp; sag calculations - &gt;11kV</t>
  </si>
  <si>
    <t>Network Access Management request cancellation - &lt;2 business days</t>
  </si>
  <si>
    <t>Temp disconnect &amp; reconnect retailer O/head - truck attendance</t>
  </si>
  <si>
    <t>Temp disconnect &amp; reconnect retailer - single person crew</t>
  </si>
  <si>
    <t>FORECAST VOLUME</t>
  </si>
  <si>
    <t>CPI</t>
  </si>
  <si>
    <t>real indexation</t>
  </si>
  <si>
    <t>tariff default</t>
  </si>
  <si>
    <t>indices+1, for calculating convenience</t>
  </si>
  <si>
    <t>transposed tariff default indices for calculating convenience</t>
  </si>
  <si>
    <t>index 2018-19</t>
  </si>
  <si>
    <t>index 2019-20</t>
  </si>
  <si>
    <t>index 2020-21</t>
  </si>
  <si>
    <t>index 2021-22</t>
  </si>
  <si>
    <t>index 2022-23</t>
  </si>
  <si>
    <t>index 2023-24</t>
  </si>
  <si>
    <t>Selected Preferred total</t>
  </si>
  <si>
    <t>600A</t>
  </si>
  <si>
    <t>apportioned cost per task</t>
  </si>
  <si>
    <t>external metering services</t>
  </si>
  <si>
    <t>Real Indexation</t>
  </si>
  <si>
    <t>$ real June 2020</t>
  </si>
  <si>
    <t>special meter read - normal hours</t>
  </si>
  <si>
    <t>c005</t>
  </si>
  <si>
    <t>cancellation of special meter read</t>
  </si>
  <si>
    <t>c006</t>
  </si>
  <si>
    <t>meter read - subsequent attempt</t>
  </si>
  <si>
    <t>Administrative Officer</t>
  </si>
  <si>
    <t>Project Manager</t>
  </si>
  <si>
    <t>Field Worker</t>
  </si>
  <si>
    <t>Technical Specialist</t>
  </si>
  <si>
    <t>Engineer</t>
  </si>
  <si>
    <t>Senior Engineer</t>
  </si>
  <si>
    <t>Internal</t>
  </si>
  <si>
    <t>Raw rate</t>
  </si>
  <si>
    <t>Admin</t>
  </si>
  <si>
    <t>PM</t>
  </si>
  <si>
    <t>FW</t>
  </si>
  <si>
    <t>Eng</t>
  </si>
  <si>
    <t>Tech</t>
  </si>
  <si>
    <t>SEng</t>
  </si>
  <si>
    <t>TSW</t>
  </si>
  <si>
    <t>Labour code</t>
  </si>
  <si>
    <t>Labour Code</t>
  </si>
  <si>
    <t>Compliance officer</t>
  </si>
  <si>
    <t>Customer relations</t>
  </si>
  <si>
    <t>Network control</t>
  </si>
  <si>
    <t>Customer relations. Apportioned costs per task</t>
  </si>
  <si>
    <t>Customer relations. Apportioned cost per task</t>
  </si>
  <si>
    <t>Project Manager. Scope, modelling, administration</t>
  </si>
  <si>
    <t>Network Facilities - Survey</t>
  </si>
  <si>
    <t>Project Manager. Scope, contract, offer</t>
  </si>
  <si>
    <t>Network facilities - Survey</t>
  </si>
  <si>
    <t>Internal Labour</t>
  </si>
  <si>
    <t>c007</t>
  </si>
  <si>
    <t>disconnect / reco BH</t>
  </si>
  <si>
    <t>c008</t>
  </si>
  <si>
    <t>reconnect AH</t>
  </si>
  <si>
    <t>Material Oncosts</t>
  </si>
  <si>
    <t>Internal Vehicles</t>
  </si>
  <si>
    <t>Mat Oncost</t>
  </si>
  <si>
    <t>Lab OH</t>
  </si>
  <si>
    <t>Bus OH</t>
  </si>
  <si>
    <t>600a1</t>
  </si>
  <si>
    <t>601a2</t>
  </si>
  <si>
    <t>605a3</t>
  </si>
  <si>
    <t>611a4</t>
  </si>
  <si>
    <t>630a5</t>
  </si>
  <si>
    <t>640a6</t>
  </si>
  <si>
    <t>641a7</t>
  </si>
  <si>
    <t>660a8</t>
  </si>
  <si>
    <t>664a9</t>
  </si>
  <si>
    <t>665a10</t>
  </si>
  <si>
    <t>600b1</t>
  </si>
  <si>
    <t>601b2</t>
  </si>
  <si>
    <t>605b3</t>
  </si>
  <si>
    <t>611b4</t>
  </si>
  <si>
    <t>630b5</t>
  </si>
  <si>
    <t>640b6</t>
  </si>
  <si>
    <t>641b7</t>
  </si>
  <si>
    <t>660b8</t>
  </si>
  <si>
    <t>665b9</t>
  </si>
  <si>
    <t>600c1</t>
  </si>
  <si>
    <t>601c2</t>
  </si>
  <si>
    <t>605c3</t>
  </si>
  <si>
    <t>611c4</t>
  </si>
  <si>
    <t>630c5</t>
  </si>
  <si>
    <t>640c6</t>
  </si>
  <si>
    <t>641c7</t>
  </si>
  <si>
    <t>660c8</t>
  </si>
  <si>
    <t>665c9</t>
  </si>
  <si>
    <t>600d1</t>
  </si>
  <si>
    <t>601d2</t>
  </si>
  <si>
    <t>605d3</t>
  </si>
  <si>
    <t>611d4</t>
  </si>
  <si>
    <t>630d5</t>
  </si>
  <si>
    <t>640d6</t>
  </si>
  <si>
    <t>641d7</t>
  </si>
  <si>
    <t>660d8</t>
  </si>
  <si>
    <t>665d9</t>
  </si>
  <si>
    <t>Desktop Scoping</t>
  </si>
  <si>
    <t>Field Scoping</t>
  </si>
  <si>
    <t>TSW Powerlines (2ppl)  - adjust service point</t>
  </si>
  <si>
    <t>Field Services travel time (2x0.5+1x0.5)</t>
  </si>
  <si>
    <t>TSW Electrical (1ppl) - Connection</t>
  </si>
  <si>
    <t>Allowed 2x0.5hr travel time plus on job time</t>
  </si>
  <si>
    <t>TSW Electrical (1ppl) - Connection Assist</t>
  </si>
  <si>
    <t>Field Services travel time (2 x 0.5)</t>
  </si>
  <si>
    <t>Light Vehicle - 2 crews (single person), 2 vehicles</t>
  </si>
  <si>
    <t>TSW Powerlines (2ppl)  - new supply</t>
  </si>
  <si>
    <t>TSW Powerlines (2ppl)  - abolishment</t>
  </si>
  <si>
    <t>TSW Electrical (1ppl) - Abolishment</t>
  </si>
  <si>
    <t xml:space="preserve">EWP </t>
  </si>
  <si>
    <t>Light Vehicle</t>
  </si>
  <si>
    <t>TSW Powerlines (2ppl)  - disconnect</t>
  </si>
  <si>
    <t>TSW Powerlines (2ppl)  - reconnect</t>
  </si>
  <si>
    <t>TSW Electrical (1ppl) - cust connect DNplusRN</t>
  </si>
  <si>
    <t>Field Services travel time (2visits x( 2ppl x0.5 powerline +1pplx0.5 elec))</t>
  </si>
  <si>
    <t>Field Services travel time (2visits x0.5 hours)</t>
  </si>
  <si>
    <t>special meter read - AH</t>
  </si>
  <si>
    <t>Assessment and engineering report</t>
  </si>
  <si>
    <t>Witnessing of Gen Commissioning (incl 0.5 hr travel)</t>
  </si>
  <si>
    <t>Desktop scoping</t>
  </si>
  <si>
    <t>Field scoping</t>
  </si>
  <si>
    <t>EWP</t>
  </si>
  <si>
    <t>NDS371</t>
  </si>
  <si>
    <t>TSW travelling time (2 visits x 2ppl x 0.5hr/visit)</t>
  </si>
  <si>
    <t>EWP - travel time 0.5hr plus 1.5hr remove</t>
  </si>
  <si>
    <t>EWP - travel time 0.5hr plus 1.5hr install</t>
  </si>
  <si>
    <t>TSW (2ppl) - Setup &amp; install tiger tails</t>
  </si>
  <si>
    <t>TSW (2ppl) - Setup &amp; remove tiger tails</t>
  </si>
  <si>
    <t>Temporary line insulation (eg tiger tails)</t>
  </si>
  <si>
    <t>Alt/upgrade/relocate to O/under or U/ground service or O/head service</t>
  </si>
  <si>
    <t xml:space="preserve">Common distribution service </t>
  </si>
  <si>
    <t>Common distribution service</t>
  </si>
  <si>
    <t xml:space="preserve">Connection Services </t>
  </si>
  <si>
    <t>Enhanced connection services</t>
  </si>
  <si>
    <t>Connection management services</t>
  </si>
  <si>
    <t xml:space="preserve">Metering Services </t>
  </si>
  <si>
    <t>Type 1 to 4 metering services</t>
  </si>
  <si>
    <t>Type 5 and 6 meter installation &amp; provision (pre 1 Dec 2017)</t>
  </si>
  <si>
    <t>Type 5 and 6 meter maintenance, reading and data (legacy meters)</t>
  </si>
  <si>
    <t>Type 7 metering services</t>
  </si>
  <si>
    <t>Auxiliary metering services (Type 5 to 7 metering installations)</t>
  </si>
  <si>
    <t>Emergency maintenance of failed metering equipment (not DB owned)</t>
  </si>
  <si>
    <t>Meter recovery and disposal – type 5 and 6 (legacy meters)</t>
  </si>
  <si>
    <t>Network metering services</t>
  </si>
  <si>
    <t>Third party outage request to replace meter</t>
  </si>
  <si>
    <t xml:space="preserve">Network ancillary services </t>
  </si>
  <si>
    <t>Access permits, oversight and facilitation services</t>
  </si>
  <si>
    <t>Third party funded network upgrades or other improvements</t>
  </si>
  <si>
    <t>Network safety services</t>
  </si>
  <si>
    <t>Sale of approved materials or equipment</t>
  </si>
  <si>
    <t>Notices of arrangement and completion notices</t>
  </si>
  <si>
    <t>Rectification works to maintain network safety</t>
  </si>
  <si>
    <t>Planned interruption – customer requested</t>
  </si>
  <si>
    <t>Attend premises to perform a statutory right where access is prevented</t>
  </si>
  <si>
    <t>Inspection and auditing services</t>
  </si>
  <si>
    <t>Provision of training to third parties for network access</t>
  </si>
  <si>
    <t>Authorisation and approval of third party service providers</t>
  </si>
  <si>
    <t>Security lights</t>
  </si>
  <si>
    <t>Customer initiated asset relocations</t>
  </si>
  <si>
    <t>Customer requested provision of network or consumption data</t>
  </si>
  <si>
    <t>Fault response</t>
  </si>
  <si>
    <t>Third party funded network alterations or improvements</t>
  </si>
  <si>
    <t>Public Lighting Services</t>
  </si>
  <si>
    <t>Public Lighting</t>
  </si>
  <si>
    <t xml:space="preserve">Unregulated Distribution Services </t>
  </si>
  <si>
    <t>Distribution asset rental</t>
  </si>
  <si>
    <t>Contestable metering support roles</t>
  </si>
  <si>
    <t>Type 5 and 6 meter data management to other DBs</t>
  </si>
  <si>
    <t xml:space="preserve">SA Power Networks </t>
  </si>
  <si>
    <t>AER Categories</t>
  </si>
  <si>
    <t>AER sub-categories</t>
  </si>
  <si>
    <t>Indexation</t>
  </si>
  <si>
    <t>Service inputs</t>
  </si>
  <si>
    <t>AER service categories</t>
  </si>
  <si>
    <t>Results</t>
  </si>
  <si>
    <t>Overheads</t>
  </si>
  <si>
    <t>Working</t>
  </si>
  <si>
    <t>Template</t>
  </si>
  <si>
    <t>Allows for forecast indexation for labour and materials input prices.  It also provides for a CPI forecast for 2018-19 and 2019-20, as fees are expressed in June 2020 prices.</t>
  </si>
  <si>
    <t>Sets out the results from the cost model and the method of calculation.</t>
  </si>
  <si>
    <t>Allocates each of the services to the AER's service categories and sub-categories, as set out in the AER's Framework &amp; Approach paper for the 2020-25 regulatory period.</t>
  </si>
  <si>
    <t>Lists the services that are modelled in the this spreadsheet, their service classification, current tariff and forecast sales volumes.</t>
  </si>
  <si>
    <t xml:space="preserve">Provides the materials input information which is used in the cost build up for each service </t>
  </si>
  <si>
    <t xml:space="preserve">Provides the labour input information which is used in the cost build up for each service </t>
  </si>
  <si>
    <t xml:space="preserve">Provides the vehicle cost information which is used in the cost build up for some services </t>
  </si>
  <si>
    <t xml:space="preserve">Provides the overhead cost information which is used in the cost build up for each service </t>
  </si>
  <si>
    <t>Contains workings that drive elements of the models</t>
  </si>
  <si>
    <t>Presents the template information for each service</t>
  </si>
  <si>
    <t>BCS106 to NDS431</t>
  </si>
  <si>
    <t>These sheets set out the cost build up information for each service</t>
  </si>
  <si>
    <t>$ real June 2018</t>
  </si>
  <si>
    <t>Regulatory Proposal 2020-25</t>
  </si>
  <si>
    <t>Contractor description</t>
  </si>
  <si>
    <t xml:space="preserve">Provides the contractor (external providers) cost information which is used in the cost build up for some services </t>
  </si>
  <si>
    <t xml:space="preserve">Standard connection services </t>
  </si>
  <si>
    <t>Provision of training to third parties (non-distribution related services)</t>
  </si>
  <si>
    <t>ALTERNATIVE CONTROL SERVICES - ANS COST MODEL</t>
  </si>
  <si>
    <t>SAPN
Current Tariff
(Published - Dec 18)</t>
  </si>
  <si>
    <t>Published
Tariff</t>
  </si>
  <si>
    <t>Labour Overhead</t>
  </si>
  <si>
    <t>Base Cost</t>
  </si>
  <si>
    <t>Business Overhead</t>
  </si>
  <si>
    <t>Total Labour Inc Overheads</t>
  </si>
  <si>
    <t>$June 2020</t>
  </si>
  <si>
    <t>NDS366</t>
  </si>
  <si>
    <t>Excess kVAr Incentive</t>
  </si>
  <si>
    <t>Tariff</t>
  </si>
  <si>
    <t>This charge is applied to customers currently assigned to a network demand tariff who are not code compliant with respect to power factor athe the time of Actual Max Demand requiring greater than 10kVAr of correction. 
These charges are reviewed annually - once the site has become compliant the charge no longer applies.</t>
  </si>
  <si>
    <t>The Excess kVAr incentive charge is applied to each excess kVAr required over and above the implied kVAr allowance provided in the South Australian Electricity Distribution Code to meet a customer's agreed maximum demand on their recorded power factor at the time of their Actual Maximum Demand.</t>
  </si>
  <si>
    <t>admin</t>
  </si>
  <si>
    <t>c009</t>
  </si>
  <si>
    <t>Disco/Reco Cancellation</t>
  </si>
  <si>
    <t>NDS406</t>
  </si>
  <si>
    <t>Retailer fee - disconnection &amp; reconnection cancellation</t>
  </si>
  <si>
    <t>Raw rate Overtime</t>
  </si>
  <si>
    <t>ORDINARY TIME RATES</t>
  </si>
  <si>
    <t>OVERTIME RATES</t>
  </si>
  <si>
    <t>Overtime Adjustment Factor</t>
  </si>
  <si>
    <t>Business Overhead OT</t>
  </si>
  <si>
    <t>Total OT Labour</t>
  </si>
  <si>
    <t/>
  </si>
  <si>
    <t>unavailable</t>
  </si>
  <si>
    <t>Calculation and comparison of AER labour rates to SAPN proposed labour rates</t>
  </si>
  <si>
    <t>AER Inputs</t>
  </si>
  <si>
    <t>WACC</t>
  </si>
  <si>
    <t>Inflation</t>
  </si>
  <si>
    <t>AER labour category</t>
  </si>
  <si>
    <t>MJ recommended max total hourly labour rate (base plus on-costs plus overheads) ($2019-20) (1)</t>
  </si>
  <si>
    <t>Max total hourly rate ($2020-21)</t>
  </si>
  <si>
    <t>(1) Marsden Jacob addendum- August 2019 - Table 6 - page. 8</t>
  </si>
  <si>
    <t>SAPN labour category</t>
  </si>
  <si>
    <t>Accept proposed labour rate?</t>
  </si>
  <si>
    <t>AER draft decision - total hourly labour rate less SAPN labour OH</t>
  </si>
  <si>
    <t>AER draft decision - total hourly labour rate - with overtime of 200% applied</t>
  </si>
  <si>
    <t>The below calculations apply the same methodology as SAPN</t>
  </si>
  <si>
    <t>Calculation of AER draft decision prices for services provided on a fee basis</t>
  </si>
  <si>
    <t>removal of SAPN CPI</t>
  </si>
  <si>
    <t>removal of SAPN labour escalator</t>
  </si>
  <si>
    <t>removal of SAPN business overhead</t>
  </si>
  <si>
    <t>Removal of SAPN labour OH = AER constructed raw rate</t>
  </si>
  <si>
    <t>Check - constructed rate = SAPN raw rate for accepted labour rates (PM and fW)</t>
  </si>
  <si>
    <t>SAPN 2020-21 total hourly labour rate (inc on-costs, overheads and margin) - in $2019-20</t>
  </si>
  <si>
    <t xml:space="preserve">3. Calculation of AER draft decision total hourly labour rate - 2020-21 OVERTIME </t>
  </si>
  <si>
    <t>2. Calculation of SAPN proposed total hourly labour rates for 2020-21 and comparison to AER total labour rate - 2020-21 ORDINARY TIME</t>
  </si>
  <si>
    <t>Conversion to $June 2020</t>
  </si>
  <si>
    <t>1. Calculation of AER maximum total hourly labour rates for 2020-21 - escalated to $2020-21</t>
  </si>
  <si>
    <t>AER Draft decision</t>
  </si>
  <si>
    <t>2020-21 ($2020-21)</t>
  </si>
  <si>
    <r>
      <t xml:space="preserve">5. </t>
    </r>
    <r>
      <rPr>
        <b/>
        <sz val="11"/>
        <color theme="1"/>
        <rFont val="Calibri"/>
        <family val="2"/>
        <scheme val="minor"/>
      </rPr>
      <t>Manual changes to certain fees</t>
    </r>
    <r>
      <rPr>
        <sz val="11"/>
        <color theme="1"/>
        <rFont val="Calibri"/>
        <family val="2"/>
        <scheme val="minor"/>
      </rPr>
      <t xml:space="preserve"> - rejection of NDS340 and NDS341 per our draft decision, NDS406 was provided by SAPN on an indicative basis and will be formally provided in its revised proposal</t>
    </r>
  </si>
  <si>
    <t>Note: The AER's draft decision only covers the generation of fees and labour rates for 2020-21, any other consequential changes to generate prices for future years (eg. substitution of the AER's x-factors etc) is the responsibility of SAPN</t>
  </si>
  <si>
    <t>change</t>
  </si>
  <si>
    <t>Reject</t>
  </si>
  <si>
    <t>Not formally proposed</t>
  </si>
  <si>
    <t>Comparisons to SAPN proposal</t>
  </si>
  <si>
    <t>SAPN proposed fee - August model (escalated to $2020-21)</t>
  </si>
  <si>
    <t>AER - price comparison sheet</t>
  </si>
  <si>
    <t>Fee code</t>
  </si>
  <si>
    <t>Escalated to $2020-21</t>
  </si>
  <si>
    <t>SAPN Negotiated price</t>
  </si>
  <si>
    <t>SAPN original proposal</t>
  </si>
  <si>
    <t>2020-21 price ($June 2020)</t>
  </si>
  <si>
    <t>2020-21 price ($2020-21)</t>
  </si>
  <si>
    <t>SAPN proposed prices from model submitted with initial proposal - Jan 19 - PUBLIC</t>
  </si>
  <si>
    <t>Price comparisons</t>
  </si>
  <si>
    <t>SAPN Aug 19 model</t>
  </si>
  <si>
    <t>Indicative service only - to be formally introduced in revised proposal</t>
  </si>
  <si>
    <t>Price change (%)</t>
  </si>
  <si>
    <t>AER Draft Decision</t>
  </si>
  <si>
    <t>Average price change (%) (removing rejected services in AER DD)</t>
  </si>
  <si>
    <t>Average price change (%) - removing price rises &gt;300% and AER rejected service</t>
  </si>
  <si>
    <t>As the worksheets in SAPN's model are heavily integrated, copies of SAPN's worksheets for labour and results have been made and links broken to retain a record of SAPN's prices and labour rates - these worksheets are marked as 'SAPN_' and coloured blue</t>
  </si>
  <si>
    <t>Worksheets where the AER has directly modified values or made changes are coloured orange</t>
  </si>
  <si>
    <t>see 'AER labour rates' worksheet</t>
  </si>
  <si>
    <t>This worksheet calculates the AER's 2020-21 labour rates and includes the AER's draft decision on both ordinary and overtime labour rates, both as they apply for the purposes of calculating fees, and as they apply for services provided on a quotation basis</t>
  </si>
  <si>
    <t>* While SAPN does not include its margin as an overhead the AER does based on the recommendations of Marsden Jacob</t>
  </si>
  <si>
    <t>SAPN 2020-21 total hourly labour rate (inc on-costs and overheads*) - in $2019-20</t>
  </si>
  <si>
    <t>SAPN 2020-21 hourly labour rates escalated to $2020-21</t>
  </si>
  <si>
    <t>AER draft decision - total hourly labour rate (lower of SAPN proposed and AER maximum total labour rate)</t>
  </si>
  <si>
    <t>AER draft decision on total hourly labour rate to be used for quoted services^</t>
  </si>
  <si>
    <t xml:space="preserve">The AER's draft decision is to accept SAPN's proposed overtime escalator of 200%, which is effectively an overtime escalation of around 170% as SAPN does not apply labour overheads to overtime rates. </t>
  </si>
  <si>
    <t>Check</t>
  </si>
  <si>
    <t>AER draft decision on labour rate to be used for quoted services - overtime ($2020-21)^</t>
  </si>
  <si>
    <t>^ As the AER's draft decision is to allow SAPN to include a margin (WACC) as a separate component of its quoted services formula this margin therefore needs to be removed from the labour rates applied for quoted services to avoid double-counting.  In calculating fees for services on a quotation basis SAPN should apply our WACC as the margin.</t>
  </si>
  <si>
    <t>^ As the AER's draft decision is to allow SAPN to include a margin (WACC) as a separate component of its quoted services formula this margin needs to be removed from the labour rates applied for quoted services to avoid double-counting. In calculating fees for services on a quotation basis SAPN should apply our WACC as the margin.</t>
  </si>
  <si>
    <r>
      <t xml:space="preserve">1. </t>
    </r>
    <r>
      <rPr>
        <b/>
        <sz val="11"/>
        <color theme="1"/>
        <rFont val="Calibri"/>
        <family val="2"/>
        <scheme val="minor"/>
      </rPr>
      <t>Construction of AER draft decision raw labour rates in $2017-18</t>
    </r>
    <r>
      <rPr>
        <sz val="11"/>
        <color theme="1"/>
        <rFont val="Calibri"/>
        <family val="2"/>
        <scheme val="minor"/>
      </rPr>
      <t xml:space="preserve"> - While the 'labour' worksheet calculates labour rates for different years these do not flow through to the build up of fees (NDSxxx...). The fees are built up using the 2018-19 raw labour rates, and then escalated through calculations in the 'results' worksheet. 
To apply the AER's draft decision labour rates we have adjusted our 2020-21 draft decision total labour rates to be on the same basis as SAPN (ie: removed the margin), de-escalated to 2018-19 using the same escalators as SAPN, and then constructed an AER draft decision raw labour rate. This is a construction only for the purposes of effectively substituting our draft decision total hourly labour rates. These calculations are shown from Row 12 in the 'labour' worksheet for ease of comparison.</t>
    </r>
  </si>
  <si>
    <t xml:space="preserve">Calculation of AER raw labour rate in 2018-19 ($real June 2018) </t>
  </si>
  <si>
    <t>AER draft decision - 2020-21 total hourly labour rate ($2020-21) - includes SAPN margin</t>
  </si>
  <si>
    <t>less SAPN margin</t>
  </si>
  <si>
    <r>
      <t xml:space="preserve">2. </t>
    </r>
    <r>
      <rPr>
        <b/>
        <sz val="11"/>
        <color theme="1"/>
        <rFont val="Calibri"/>
        <family val="2"/>
        <scheme val="minor"/>
      </rPr>
      <t>Substitution of AER draft decision raw labour rates</t>
    </r>
    <r>
      <rPr>
        <sz val="11"/>
        <color theme="1"/>
        <rFont val="Calibri"/>
        <family val="2"/>
        <scheme val="minor"/>
      </rPr>
      <t xml:space="preserve"> - constructed AER labour rates substituted in 'labour' worksheet (highlighted orange). These then flow through to the 'results' worksheet. Note: no changes need to be made to the indexation rates in 'results' as this changes dynamically with changes in labour and other costs</t>
    </r>
  </si>
  <si>
    <r>
      <t xml:space="preserve">3. </t>
    </r>
    <r>
      <rPr>
        <b/>
        <sz val="11"/>
        <color theme="1"/>
        <rFont val="Calibri"/>
        <family val="2"/>
        <scheme val="minor"/>
      </rPr>
      <t>Removal of administration labour time as recommended by Marsden Jacob (</t>
    </r>
    <r>
      <rPr>
        <sz val="11"/>
        <color theme="1"/>
        <rFont val="Calibri"/>
        <family val="2"/>
        <scheme val="minor"/>
      </rPr>
      <t xml:space="preserve">Page 14, June 2019 report) </t>
    </r>
    <r>
      <rPr>
        <b/>
        <sz val="11"/>
        <color theme="1"/>
        <rFont val="Calibri"/>
        <family val="2"/>
        <scheme val="minor"/>
      </rPr>
      <t xml:space="preserve">- </t>
    </r>
    <r>
      <rPr>
        <sz val="11"/>
        <color theme="1"/>
        <rFont val="Calibri"/>
        <family val="2"/>
        <scheme val="minor"/>
      </rPr>
      <t>alterations made to worksheets for NDS302, NDS330, NDS430, NDS431 - cells highlighted and comment added</t>
    </r>
  </si>
  <si>
    <r>
      <t xml:space="preserve">4. </t>
    </r>
    <r>
      <rPr>
        <b/>
        <sz val="11"/>
        <color theme="1"/>
        <rFont val="Calibri"/>
        <family val="2"/>
        <scheme val="minor"/>
      </rPr>
      <t xml:space="preserve">AER Draft decision prices </t>
    </r>
    <r>
      <rPr>
        <sz val="11"/>
        <color theme="1"/>
        <rFont val="Calibri"/>
        <family val="2"/>
        <scheme val="minor"/>
      </rPr>
      <t>- these calculate automatically in 'results' but are in $2019-20 ($ real June 2020) - they have been calculated in nominal terms for $2020-21 in Column AD using the AER's forecast inflation</t>
    </r>
  </si>
  <si>
    <t>1. SAPN proposed prices from original proposal model (Jan 19) and reflected in proposed TSS imported and named 'SAPN_Results (original)' - highlighted green</t>
  </si>
  <si>
    <r>
      <t>2. 'AER comparisons' worksheet</t>
    </r>
    <r>
      <rPr>
        <sz val="11"/>
        <color theme="1"/>
        <rFont val="Calibri"/>
        <family val="2"/>
        <scheme val="minor"/>
      </rPr>
      <t xml:space="preserve"> links to SAPN original, SAPN Aug 19 and AER draft decision prices, escalates them all to 2020-21 and then compares</t>
    </r>
  </si>
  <si>
    <t>0</t>
  </si>
  <si>
    <t>AER - price comparison sheet - hard-coded and sorted from largest to smallest (AER DD)</t>
  </si>
  <si>
    <t>Australian Energy Regulator Draft Decision - SA Power Networks - October 2019 - PUBLIC VERSION</t>
  </si>
  <si>
    <t>This is a public version of the AER's confidential draft decision model, which in turn was based on a copy of SAPN - 14.4 - Fixed Fee and Quoted Services Pricing Model - Aug 2019 - Confidential - provided on 9 August 2019 in response to information request #071</t>
  </si>
  <si>
    <t>Steps taken to convert model to PUBLIC</t>
  </si>
  <si>
    <t>Australian Energy Regulator Draft Decision - SA Power Networks - October 2019 - PUBLIC VERSION - Labour rates</t>
  </si>
  <si>
    <t>good</t>
  </si>
  <si>
    <t>1. As SAPN's confidentiality claim relates to materials and contractors, worksheets that involve calculations using these inputs have been hard-coded (copied and values pasted), this covers: 'Results' and all of the service calculation worksheets "BCSxxx and NDSxxx'</t>
  </si>
  <si>
    <r>
      <t xml:space="preserve">2. </t>
    </r>
    <r>
      <rPr>
        <sz val="11"/>
        <color theme="1"/>
        <rFont val="Calibri"/>
        <family val="2"/>
        <scheme val="minor"/>
      </rPr>
      <t>Materials and contractor values have been deleted from relevant cells and the cells blacked out - this covers worksheets for 'SAPN_Results', 'Results', "Materials', 'Contractors' and all service calculation worksheets 'BCSxxx and NDSxxx'</t>
    </r>
  </si>
  <si>
    <t>The below notes are as per the CONFIDENTIAL MODEL and have been left in aggregate for clarity (although some many not be directly applicable to all of the PUBLIC model)</t>
  </si>
  <si>
    <t>117</t>
  </si>
  <si>
    <t>35</t>
  </si>
  <si>
    <t>347</t>
  </si>
  <si>
    <t>1144</t>
  </si>
  <si>
    <t>357</t>
  </si>
  <si>
    <t>1179</t>
  </si>
  <si>
    <t>150</t>
  </si>
  <si>
    <t>479</t>
  </si>
  <si>
    <t>350</t>
  </si>
  <si>
    <t>1159</t>
  </si>
  <si>
    <t>313</t>
  </si>
  <si>
    <t>1035</t>
  </si>
  <si>
    <t>129</t>
  </si>
  <si>
    <t>412</t>
  </si>
  <si>
    <t>174</t>
  </si>
  <si>
    <t>555</t>
  </si>
  <si>
    <t>244</t>
  </si>
  <si>
    <t>786</t>
  </si>
  <si>
    <t>78</t>
  </si>
  <si>
    <t>252</t>
  </si>
  <si>
    <t>972</t>
  </si>
  <si>
    <t>3007</t>
  </si>
  <si>
    <t>1701</t>
  </si>
  <si>
    <t>5262</t>
  </si>
  <si>
    <t>362</t>
  </si>
  <si>
    <t>39</t>
  </si>
  <si>
    <t>121</t>
  </si>
  <si>
    <t>109</t>
  </si>
  <si>
    <t>16</t>
  </si>
  <si>
    <t>49</t>
  </si>
  <si>
    <t>227</t>
  </si>
  <si>
    <t>743</t>
  </si>
  <si>
    <t>151</t>
  </si>
  <si>
    <t>97</t>
  </si>
  <si>
    <t>300</t>
  </si>
  <si>
    <t>146</t>
  </si>
  <si>
    <t>451</t>
  </si>
  <si>
    <t>3</t>
  </si>
  <si>
    <t>12</t>
  </si>
  <si>
    <t>17</t>
  </si>
  <si>
    <t>80</t>
  </si>
  <si>
    <t>11</t>
  </si>
  <si>
    <t>8</t>
  </si>
  <si>
    <t>36</t>
  </si>
  <si>
    <t>583</t>
  </si>
  <si>
    <t>1804</t>
  </si>
  <si>
    <t>1099</t>
  </si>
  <si>
    <t>3399</t>
  </si>
  <si>
    <t>778</t>
  </si>
  <si>
    <t>2406</t>
  </si>
  <si>
    <t>788</t>
  </si>
  <si>
    <r>
      <t xml:space="preserve">3. </t>
    </r>
    <r>
      <rPr>
        <sz val="11"/>
        <color theme="1"/>
        <rFont val="Calibri"/>
        <family val="2"/>
        <scheme val="minor"/>
      </rPr>
      <t>As service calculation worksheets 'BCSxxx and NDSxxx' use subtotals for the top table these sub-totals were not correctly over-ridden under step 1, Cells H12 and I12 have been manually pasted in as values from the confidential model so they are no longer a moving subtotal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</si>
</sst>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5" formatCode="&quot;$&quot;#,##0;\-&quot;$&quot;#,##0"/>
    <numFmt numFmtId="44" formatCode="_-&quot;$&quot;* #,##0.00_-;\-&quot;$&quot;* #,##0.00_-;_-&quot;$&quot;* &quot;-&quot;??_-;_-@_-"/>
    <numFmt numFmtId="43" formatCode="_-* #,##0.00_-;\-* #,##0.00_-;_-* &quot;-&quot;??_-;_-@_-"/>
    <numFmt numFmtId="164" formatCode="0.0"/>
    <numFmt numFmtId="165" formatCode="_-&quot;$&quot;* #,##0.00_-;\(&quot;$&quot;* #,##0.00\)_-;_-&quot;$&quot;* &quot;-&quot;??_-;_-@_-"/>
    <numFmt numFmtId="166" formatCode="0.0%"/>
    <numFmt numFmtId="167" formatCode="0000"/>
    <numFmt numFmtId="168" formatCode="_-&quot;$&quot;* #,##0_-;\(&quot;$&quot;* #,##0\)_-;_-&quot;$&quot;* &quot;-&quot;??_-;_-@_-"/>
    <numFmt numFmtId="169" formatCode="&quot;$&quot;#,##0"/>
    <numFmt numFmtId="170" formatCode="0.000%"/>
    <numFmt numFmtId="171" formatCode="_-&quot;$&quot;* #,##0_-;\-&quot;$&quot;* #,##0_-;_-&quot;$&quot;* &quot;-&quot;??_-;_-@_-"/>
    <numFmt numFmtId="172" formatCode="_-* #,##0_-;\-* #,##0_-;_-* &quot;-&quot;??_-;_-@_-"/>
    <numFmt numFmtId="173" formatCode="0.0000%"/>
  </numFmts>
  <fonts count="38">
    <font>
      <sz val="11"/>
      <color theme="1"/>
      <name val="Calibri"/>
      <family val="2"/>
      <scheme val="minor"/>
    </font>
    <font>
      <sz val="11"/>
      <color theme="1"/>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sz val="10"/>
      <name val="Arial"/>
      <family val="2"/>
    </font>
    <font>
      <b/>
      <sz val="16"/>
      <color indexed="9"/>
      <name val="Arial"/>
      <family val="2"/>
    </font>
    <font>
      <b/>
      <sz val="12"/>
      <color theme="0"/>
      <name val="Calibri"/>
      <family val="2"/>
      <scheme val="minor"/>
    </font>
    <font>
      <b/>
      <sz val="10"/>
      <name val="Calibri"/>
      <family val="2"/>
    </font>
    <font>
      <sz val="10"/>
      <color theme="1"/>
      <name val="Calibri"/>
      <family val="2"/>
    </font>
    <font>
      <sz val="10"/>
      <name val="Calibri"/>
      <family val="2"/>
    </font>
    <font>
      <sz val="10"/>
      <color rgb="FFFF0000"/>
      <name val="Calibri"/>
      <family val="2"/>
    </font>
    <font>
      <b/>
      <sz val="10"/>
      <color theme="1"/>
      <name val="Calibri"/>
      <family val="2"/>
    </font>
    <font>
      <b/>
      <sz val="11"/>
      <color theme="1"/>
      <name val="Calibri"/>
      <family val="2"/>
      <scheme val="minor"/>
    </font>
    <font>
      <u/>
      <sz val="11"/>
      <color theme="10"/>
      <name val="Calibri"/>
      <family val="2"/>
      <scheme val="minor"/>
    </font>
    <font>
      <b/>
      <sz val="22"/>
      <name val="Calibri,Bold"/>
    </font>
    <font>
      <b/>
      <sz val="26"/>
      <color theme="1"/>
      <name val="Calibri"/>
      <family val="2"/>
      <scheme val="minor"/>
    </font>
    <font>
      <b/>
      <sz val="22"/>
      <color theme="5"/>
      <name val="Calibri,Bold"/>
    </font>
    <font>
      <sz val="10"/>
      <color theme="1" tint="4.9989318521683403E-2"/>
      <name val="Calibri"/>
      <family val="2"/>
    </font>
    <font>
      <b/>
      <sz val="10"/>
      <color theme="1" tint="4.9989318521683403E-2"/>
      <name val="Calibri"/>
      <family val="2"/>
    </font>
    <font>
      <b/>
      <sz val="9"/>
      <name val="Calibri"/>
      <family val="2"/>
      <scheme val="minor"/>
    </font>
    <font>
      <sz val="8"/>
      <color theme="1"/>
      <name val="Calibri"/>
      <family val="2"/>
      <scheme val="minor"/>
    </font>
    <font>
      <b/>
      <sz val="10"/>
      <color theme="0"/>
      <name val="Calibri"/>
      <family val="2"/>
    </font>
    <font>
      <sz val="10"/>
      <color theme="0"/>
      <name val="Calibri"/>
      <family val="2"/>
    </font>
    <font>
      <b/>
      <sz val="10"/>
      <color theme="0"/>
      <name val="Calibri"/>
      <family val="2"/>
      <scheme val="minor"/>
    </font>
    <font>
      <i/>
      <sz val="11"/>
      <color theme="1"/>
      <name val="Calibri"/>
      <family val="2"/>
      <scheme val="minor"/>
    </font>
    <font>
      <sz val="11"/>
      <color theme="1"/>
      <name val="Calibri"/>
      <family val="2"/>
    </font>
    <font>
      <b/>
      <i/>
      <sz val="10"/>
      <color theme="0" tint="-0.34998626667073579"/>
      <name val="Calibri"/>
      <family val="2"/>
    </font>
    <font>
      <sz val="10"/>
      <color theme="0" tint="-0.34998626667073579"/>
      <name val="Calibri"/>
      <family val="2"/>
    </font>
    <font>
      <sz val="9"/>
      <color indexed="81"/>
      <name val="Tahoma"/>
      <family val="2"/>
    </font>
    <font>
      <b/>
      <sz val="9"/>
      <color indexed="81"/>
      <name val="Tahoma"/>
      <family val="2"/>
    </font>
    <font>
      <b/>
      <sz val="10"/>
      <color theme="0" tint="-0.34998626667073579"/>
      <name val="Calibri"/>
      <family val="2"/>
    </font>
    <font>
      <sz val="10"/>
      <color theme="0" tint="-0.34998626667073579"/>
      <name val="Calibri"/>
      <family val="2"/>
      <scheme val="minor"/>
    </font>
    <font>
      <i/>
      <sz val="10"/>
      <color theme="1"/>
      <name val="Calibri"/>
      <family val="2"/>
      <scheme val="minor"/>
    </font>
    <font>
      <i/>
      <sz val="11"/>
      <color theme="0" tint="-0.34998626667073579"/>
      <name val="Calibri"/>
      <family val="2"/>
      <scheme val="minor"/>
    </font>
    <font>
      <sz val="10"/>
      <color theme="1"/>
      <name val="Calibri"/>
      <scheme val="minor"/>
    </font>
  </fonts>
  <fills count="1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A5A5A5"/>
      </patternFill>
    </fill>
    <fill>
      <patternFill patternType="solid">
        <fgColor theme="1"/>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rgb="FFFF9300"/>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bgColor indexed="64"/>
      </patternFill>
    </fill>
    <fill>
      <patternFill patternType="solid">
        <fgColor theme="8"/>
        <bgColor indexed="64"/>
      </patternFill>
    </fill>
  </fills>
  <borders count="54">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bottom style="double">
        <color rgb="FF3F3F3F"/>
      </bottom>
      <diagonal/>
    </border>
    <border>
      <left/>
      <right/>
      <top style="thin">
        <color indexed="64"/>
      </top>
      <bottom/>
      <diagonal/>
    </border>
    <border>
      <left style="medium">
        <color indexed="64"/>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auto="1"/>
      </top>
      <bottom style="medium">
        <color auto="1"/>
      </bottom>
      <diagonal/>
    </border>
    <border>
      <left/>
      <right style="medium">
        <color indexed="64"/>
      </right>
      <top/>
      <bottom style="thin">
        <color indexed="64"/>
      </bottom>
      <diagonal/>
    </border>
    <border>
      <left style="medium">
        <color indexed="64"/>
      </left>
      <right style="thin">
        <color indexed="64"/>
      </right>
      <top/>
      <bottom style="thin">
        <color theme="2" tint="-0.749992370372631"/>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s>
  <cellStyleXfs count="11">
    <xf numFmtId="0" fontId="0" fillId="0" borderId="0"/>
    <xf numFmtId="44" fontId="1" fillId="0" borderId="0" applyFont="0" applyFill="0" applyBorder="0" applyAlignment="0" applyProtection="0"/>
    <xf numFmtId="0" fontId="6" fillId="4" borderId="19" applyNumberFormat="0" applyAlignment="0" applyProtection="0"/>
    <xf numFmtId="9" fontId="1" fillId="0" borderId="0" applyFont="0" applyFill="0" applyBorder="0" applyAlignment="0" applyProtection="0"/>
    <xf numFmtId="0" fontId="7" fillId="0" borderId="0"/>
    <xf numFmtId="0" fontId="1" fillId="0" borderId="0">
      <protection locked="0"/>
    </xf>
    <xf numFmtId="0" fontId="8" fillId="6" borderId="0">
      <alignment horizontal="left" vertical="center"/>
      <protection locked="0"/>
    </xf>
    <xf numFmtId="0" fontId="7" fillId="0" borderId="0"/>
    <xf numFmtId="0" fontId="9" fillId="5" borderId="0">
      <alignment vertical="center"/>
      <protection locked="0"/>
    </xf>
    <xf numFmtId="0" fontId="16" fillId="0" borderId="0" applyNumberFormat="0" applyFill="0" applyBorder="0" applyAlignment="0" applyProtection="0"/>
    <xf numFmtId="43" fontId="1" fillId="0" borderId="0" applyFont="0" applyFill="0" applyBorder="0" applyAlignment="0" applyProtection="0"/>
  </cellStyleXfs>
  <cellXfs count="388">
    <xf numFmtId="0" fontId="0" fillId="0" borderId="0" xfId="0"/>
    <xf numFmtId="0" fontId="3" fillId="0" borderId="0" xfId="0" applyFont="1" applyProtection="1"/>
    <xf numFmtId="0" fontId="4" fillId="0" borderId="0" xfId="0" applyFont="1" applyFill="1" applyAlignment="1" applyProtection="1">
      <alignment horizontal="left"/>
    </xf>
    <xf numFmtId="0" fontId="3" fillId="0" borderId="0" xfId="0" applyFont="1" applyFill="1" applyAlignment="1" applyProtection="1">
      <alignment horizontal="left"/>
    </xf>
    <xf numFmtId="0" fontId="3" fillId="0" borderId="0" xfId="0" applyFont="1" applyFill="1" applyAlignment="1" applyProtection="1">
      <alignment horizontal="left" wrapText="1"/>
    </xf>
    <xf numFmtId="9" fontId="3" fillId="0" borderId="0" xfId="0" applyNumberFormat="1" applyFont="1" applyProtection="1"/>
    <xf numFmtId="0" fontId="3" fillId="0" borderId="0" xfId="0" applyNumberFormat="1" applyFont="1" applyProtection="1"/>
    <xf numFmtId="0" fontId="4" fillId="0" borderId="0" xfId="0" applyFont="1" applyProtection="1"/>
    <xf numFmtId="0" fontId="5" fillId="0" borderId="0" xfId="0" applyFont="1" applyFill="1" applyBorder="1" applyAlignment="1" applyProtection="1">
      <alignment horizontal="left"/>
    </xf>
    <xf numFmtId="0" fontId="5" fillId="0" borderId="0" xfId="0" applyFont="1" applyFill="1" applyBorder="1" applyAlignment="1" applyProtection="1">
      <alignment horizontal="center"/>
    </xf>
    <xf numFmtId="2" fontId="5" fillId="0" borderId="0" xfId="0" applyNumberFormat="1" applyFont="1" applyBorder="1" applyAlignment="1" applyProtection="1">
      <alignment horizontal="center"/>
    </xf>
    <xf numFmtId="0" fontId="3" fillId="0" borderId="0" xfId="0" applyFont="1" applyAlignment="1" applyProtection="1"/>
    <xf numFmtId="164" fontId="5" fillId="0" borderId="0" xfId="0" applyNumberFormat="1" applyFont="1" applyFill="1" applyBorder="1" applyAlignment="1" applyProtection="1">
      <alignment horizontal="left"/>
    </xf>
    <xf numFmtId="0" fontId="5" fillId="0" borderId="0" xfId="0" applyFont="1" applyFill="1" applyBorder="1" applyProtection="1"/>
    <xf numFmtId="2" fontId="5" fillId="0" borderId="0" xfId="0" applyNumberFormat="1" applyFont="1" applyFill="1" applyBorder="1" applyAlignment="1" applyProtection="1">
      <alignment horizontal="center"/>
    </xf>
    <xf numFmtId="165" fontId="5" fillId="0" borderId="0" xfId="1" applyNumberFormat="1" applyFont="1" applyFill="1" applyBorder="1" applyProtection="1"/>
    <xf numFmtId="0" fontId="3" fillId="0" borderId="0" xfId="0" applyFont="1" applyFill="1" applyProtection="1"/>
    <xf numFmtId="0" fontId="3" fillId="0" borderId="0" xfId="0" applyFont="1" applyAlignment="1">
      <alignment horizontal="center" vertical="center"/>
    </xf>
    <xf numFmtId="0" fontId="3" fillId="0" borderId="0" xfId="0" applyFont="1" applyAlignment="1">
      <alignment horizontal="center" wrapText="1"/>
    </xf>
    <xf numFmtId="0" fontId="3" fillId="0" borderId="0" xfId="0" applyFont="1" applyBorder="1" applyAlignment="1">
      <alignment horizontal="center" vertical="center"/>
    </xf>
    <xf numFmtId="0" fontId="3" fillId="0" borderId="0" xfId="0" applyFont="1" applyAlignment="1">
      <alignment horizontal="left" vertical="center"/>
    </xf>
    <xf numFmtId="0" fontId="3" fillId="0" borderId="0" xfId="0" applyFont="1" applyFill="1" applyAlignment="1">
      <alignment horizontal="center" vertical="center"/>
    </xf>
    <xf numFmtId="0" fontId="3" fillId="0" borderId="0" xfId="0" applyFont="1"/>
    <xf numFmtId="0" fontId="4" fillId="0" borderId="16" xfId="0" applyFont="1" applyBorder="1"/>
    <xf numFmtId="0" fontId="4" fillId="0" borderId="17" xfId="0" applyFont="1" applyBorder="1"/>
    <xf numFmtId="0" fontId="4" fillId="0" borderId="18" xfId="0" applyFont="1" applyBorder="1"/>
    <xf numFmtId="0" fontId="4" fillId="0" borderId="15" xfId="0" applyFont="1" applyBorder="1"/>
    <xf numFmtId="0" fontId="3" fillId="0" borderId="3" xfId="0" applyFont="1" applyBorder="1"/>
    <xf numFmtId="0" fontId="3" fillId="0" borderId="0" xfId="0" applyFont="1" applyBorder="1"/>
    <xf numFmtId="0" fontId="3" fillId="0" borderId="11" xfId="0" applyFont="1" applyBorder="1"/>
    <xf numFmtId="0" fontId="3" fillId="0" borderId="13" xfId="0" applyFont="1" applyBorder="1"/>
    <xf numFmtId="0" fontId="3" fillId="0" borderId="14" xfId="0" applyFont="1" applyBorder="1"/>
    <xf numFmtId="0" fontId="3" fillId="0" borderId="4" xfId="0" applyFont="1" applyBorder="1"/>
    <xf numFmtId="0" fontId="3" fillId="0" borderId="10" xfId="0" applyFont="1" applyBorder="1"/>
    <xf numFmtId="0" fontId="3" fillId="0" borderId="12" xfId="0" applyFont="1" applyBorder="1"/>
    <xf numFmtId="2" fontId="3" fillId="0" borderId="0" xfId="0" applyNumberFormat="1" applyFont="1" applyProtection="1"/>
    <xf numFmtId="0" fontId="0" fillId="0" borderId="0" xfId="0" applyBorder="1"/>
    <xf numFmtId="1" fontId="3" fillId="0" borderId="0" xfId="0" applyNumberFormat="1" applyFont="1" applyProtection="1"/>
    <xf numFmtId="166" fontId="3" fillId="0" borderId="0" xfId="1" applyNumberFormat="1" applyFont="1" applyBorder="1" applyAlignment="1" applyProtection="1">
      <alignment horizontal="center" vertical="center"/>
    </xf>
    <xf numFmtId="0" fontId="3" fillId="0" borderId="0" xfId="0" applyFont="1" applyBorder="1" applyProtection="1"/>
    <xf numFmtId="2" fontId="3" fillId="0" borderId="0" xfId="0" applyNumberFormat="1" applyFont="1" applyBorder="1" applyProtection="1"/>
    <xf numFmtId="168" fontId="5" fillId="0" borderId="0" xfId="1" applyNumberFormat="1" applyFont="1" applyBorder="1" applyAlignment="1" applyProtection="1"/>
    <xf numFmtId="1" fontId="4" fillId="0" borderId="23" xfId="0" applyNumberFormat="1" applyFont="1" applyBorder="1" applyProtection="1"/>
    <xf numFmtId="1" fontId="4" fillId="0" borderId="24" xfId="0" applyNumberFormat="1" applyFont="1" applyBorder="1" applyProtection="1"/>
    <xf numFmtId="0" fontId="3" fillId="7" borderId="0" xfId="0" applyFont="1" applyFill="1" applyProtection="1"/>
    <xf numFmtId="1" fontId="3" fillId="7" borderId="0" xfId="0" applyNumberFormat="1" applyFont="1" applyFill="1" applyBorder="1" applyProtection="1"/>
    <xf numFmtId="1" fontId="3" fillId="7" borderId="0" xfId="0" applyNumberFormat="1" applyFont="1" applyFill="1" applyProtection="1"/>
    <xf numFmtId="1" fontId="3" fillId="0" borderId="0" xfId="0" applyNumberFormat="1" applyFont="1" applyAlignment="1">
      <alignment horizontal="center" vertical="center"/>
    </xf>
    <xf numFmtId="0" fontId="3" fillId="0" borderId="0" xfId="0" applyFont="1" applyAlignment="1">
      <alignment wrapText="1"/>
    </xf>
    <xf numFmtId="2" fontId="3" fillId="0" borderId="0" xfId="0" applyNumberFormat="1" applyFont="1"/>
    <xf numFmtId="0" fontId="3" fillId="0" borderId="0" xfId="0" applyFont="1" applyAlignment="1"/>
    <xf numFmtId="169" fontId="3" fillId="0" borderId="0" xfId="1" applyNumberFormat="1" applyFont="1" applyBorder="1" applyAlignment="1" applyProtection="1">
      <alignment horizontal="center" vertical="center"/>
    </xf>
    <xf numFmtId="0" fontId="3" fillId="0" borderId="0" xfId="0" applyFont="1" applyFill="1" applyAlignment="1">
      <alignment horizontal="center" wrapText="1"/>
    </xf>
    <xf numFmtId="0" fontId="0" fillId="0" borderId="0" xfId="0" applyFill="1"/>
    <xf numFmtId="0" fontId="0" fillId="0" borderId="0" xfId="0" applyFill="1" applyBorder="1"/>
    <xf numFmtId="0" fontId="5" fillId="0" borderId="0" xfId="0" applyNumberFormat="1" applyFont="1" applyFill="1" applyBorder="1" applyProtection="1"/>
    <xf numFmtId="169" fontId="3" fillId="0" borderId="0" xfId="0" applyNumberFormat="1" applyFont="1" applyBorder="1" applyAlignment="1">
      <alignment horizontal="center"/>
    </xf>
    <xf numFmtId="0" fontId="3" fillId="0" borderId="0" xfId="0" applyFont="1" applyBorder="1" applyAlignment="1"/>
    <xf numFmtId="0" fontId="3" fillId="0" borderId="0" xfId="0" applyFont="1" applyBorder="1" applyAlignment="1">
      <alignment horizontal="center"/>
    </xf>
    <xf numFmtId="0" fontId="11" fillId="0" borderId="0" xfId="0" applyFont="1"/>
    <xf numFmtId="44" fontId="11" fillId="0" borderId="0" xfId="1" applyFont="1"/>
    <xf numFmtId="0" fontId="11" fillId="0" borderId="0" xfId="0" applyFont="1" applyFill="1"/>
    <xf numFmtId="0" fontId="11" fillId="0" borderId="31" xfId="0" applyFont="1" applyBorder="1" applyProtection="1"/>
    <xf numFmtId="44" fontId="11" fillId="0" borderId="0" xfId="1" applyFont="1" applyFill="1"/>
    <xf numFmtId="0" fontId="11" fillId="3" borderId="0" xfId="0" applyFont="1" applyFill="1"/>
    <xf numFmtId="0" fontId="11" fillId="0" borderId="0" xfId="0" applyFont="1" applyProtection="1"/>
    <xf numFmtId="0" fontId="2" fillId="8" borderId="5" xfId="0" applyFont="1" applyFill="1" applyBorder="1" applyAlignment="1">
      <alignment horizontal="center" wrapText="1"/>
    </xf>
    <xf numFmtId="0" fontId="2" fillId="8" borderId="6" xfId="0" applyFont="1" applyFill="1" applyBorder="1" applyAlignment="1">
      <alignment horizontal="center" wrapText="1"/>
    </xf>
    <xf numFmtId="0" fontId="15" fillId="0" borderId="8" xfId="0" applyFont="1" applyBorder="1"/>
    <xf numFmtId="0" fontId="15" fillId="0" borderId="2" xfId="0" applyFont="1" applyBorder="1"/>
    <xf numFmtId="1" fontId="2" fillId="8" borderId="7" xfId="0" applyNumberFormat="1" applyFont="1" applyFill="1" applyBorder="1" applyAlignment="1">
      <alignment horizontal="center" wrapText="1"/>
    </xf>
    <xf numFmtId="0" fontId="16" fillId="0" borderId="0" xfId="9"/>
    <xf numFmtId="0" fontId="16" fillId="0" borderId="0" xfId="9" quotePrefix="1"/>
    <xf numFmtId="0" fontId="17" fillId="0" borderId="0" xfId="0" applyFont="1"/>
    <xf numFmtId="0" fontId="18" fillId="0" borderId="0" xfId="0" applyFont="1"/>
    <xf numFmtId="0" fontId="3" fillId="8" borderId="0" xfId="0" applyFont="1" applyFill="1" applyProtection="1"/>
    <xf numFmtId="0" fontId="2" fillId="8" borderId="0" xfId="0" applyFont="1" applyFill="1" applyBorder="1" applyAlignment="1" applyProtection="1">
      <alignment horizontal="center"/>
    </xf>
    <xf numFmtId="165" fontId="2" fillId="8" borderId="0" xfId="1" applyNumberFormat="1" applyFont="1" applyFill="1" applyBorder="1" applyAlignment="1" applyProtection="1">
      <alignment horizontal="center"/>
    </xf>
    <xf numFmtId="0" fontId="19" fillId="0" borderId="0" xfId="0" applyFont="1"/>
    <xf numFmtId="169" fontId="3" fillId="0" borderId="36" xfId="1" applyNumberFormat="1" applyFont="1" applyBorder="1" applyAlignment="1" applyProtection="1">
      <alignment horizontal="center" vertical="center"/>
    </xf>
    <xf numFmtId="0" fontId="21" fillId="9" borderId="20" xfId="2" applyFont="1" applyFill="1" applyBorder="1"/>
    <xf numFmtId="44" fontId="21" fillId="9" borderId="20" xfId="1" applyFont="1" applyFill="1" applyBorder="1"/>
    <xf numFmtId="0" fontId="20" fillId="9" borderId="0" xfId="0" applyFont="1" applyFill="1" applyProtection="1">
      <protection locked="0"/>
    </xf>
    <xf numFmtId="0" fontId="20" fillId="9" borderId="0" xfId="0" applyFont="1" applyFill="1" applyAlignment="1" applyProtection="1">
      <alignment wrapText="1"/>
      <protection locked="0"/>
    </xf>
    <xf numFmtId="0" fontId="10" fillId="9" borderId="4" xfId="0" applyFont="1" applyFill="1" applyBorder="1" applyAlignment="1">
      <alignment horizontal="center" wrapText="1"/>
    </xf>
    <xf numFmtId="0" fontId="10" fillId="9" borderId="9" xfId="0" applyFont="1" applyFill="1" applyBorder="1" applyAlignment="1">
      <alignment horizontal="center"/>
    </xf>
    <xf numFmtId="44" fontId="10" fillId="9" borderId="9" xfId="1" applyFont="1" applyFill="1" applyBorder="1" applyAlignment="1">
      <alignment horizontal="center" wrapText="1"/>
    </xf>
    <xf numFmtId="43" fontId="10" fillId="9" borderId="10" xfId="1" applyNumberFormat="1" applyFont="1" applyFill="1" applyBorder="1" applyAlignment="1">
      <alignment horizontal="center" wrapText="1"/>
    </xf>
    <xf numFmtId="0" fontId="20" fillId="9" borderId="0" xfId="0" applyFont="1" applyFill="1"/>
    <xf numFmtId="0" fontId="3" fillId="8" borderId="26" xfId="0" applyFont="1" applyFill="1" applyBorder="1"/>
    <xf numFmtId="0" fontId="3" fillId="8" borderId="36" xfId="0" applyFont="1" applyFill="1" applyBorder="1"/>
    <xf numFmtId="0" fontId="3" fillId="8" borderId="7" xfId="0" applyFont="1" applyFill="1" applyBorder="1"/>
    <xf numFmtId="0" fontId="3" fillId="8" borderId="6" xfId="0" applyFont="1" applyFill="1" applyBorder="1"/>
    <xf numFmtId="0" fontId="11" fillId="9" borderId="21" xfId="0" applyFont="1" applyFill="1" applyBorder="1" applyAlignment="1" applyProtection="1">
      <alignment horizontal="center" vertical="center" wrapText="1"/>
    </xf>
    <xf numFmtId="0" fontId="11" fillId="9" borderId="32" xfId="0" applyFont="1" applyFill="1" applyBorder="1" applyAlignment="1" applyProtection="1">
      <alignment horizontal="center" wrapText="1"/>
    </xf>
    <xf numFmtId="0" fontId="11" fillId="9" borderId="29" xfId="0" applyFont="1" applyFill="1" applyBorder="1" applyAlignment="1" applyProtection="1">
      <alignment horizontal="center"/>
    </xf>
    <xf numFmtId="0" fontId="11" fillId="9" borderId="30" xfId="0" applyFont="1" applyFill="1" applyBorder="1" applyAlignment="1" applyProtection="1">
      <alignment horizontal="center" wrapText="1"/>
    </xf>
    <xf numFmtId="0" fontId="11" fillId="0" borderId="3" xfId="0" applyFont="1" applyBorder="1" applyAlignment="1" applyProtection="1">
      <alignment horizontal="center"/>
    </xf>
    <xf numFmtId="0" fontId="11" fillId="0" borderId="35" xfId="0" applyFont="1" applyBorder="1" applyAlignment="1" applyProtection="1">
      <alignment horizontal="center"/>
    </xf>
    <xf numFmtId="0" fontId="11" fillId="0" borderId="0" xfId="0" applyFont="1" applyAlignment="1" applyProtection="1">
      <alignment horizontal="center"/>
    </xf>
    <xf numFmtId="0" fontId="11" fillId="0" borderId="0" xfId="0" applyFont="1" applyAlignment="1">
      <alignment horizontal="center"/>
    </xf>
    <xf numFmtId="0" fontId="20" fillId="9" borderId="0" xfId="0" applyFont="1" applyFill="1" applyAlignment="1" applyProtection="1">
      <alignment horizontal="left" wrapText="1"/>
      <protection locked="0"/>
    </xf>
    <xf numFmtId="166" fontId="11" fillId="0" borderId="0" xfId="0" applyNumberFormat="1" applyFont="1" applyAlignment="1">
      <alignment horizontal="center"/>
    </xf>
    <xf numFmtId="0" fontId="2" fillId="8" borderId="42" xfId="0" applyFont="1" applyFill="1" applyBorder="1" applyAlignment="1">
      <alignment horizontal="center" wrapText="1"/>
    </xf>
    <xf numFmtId="1" fontId="2" fillId="8" borderId="43" xfId="0" applyNumberFormat="1" applyFont="1" applyFill="1" applyBorder="1" applyAlignment="1">
      <alignment horizontal="center" wrapText="1"/>
    </xf>
    <xf numFmtId="169" fontId="3" fillId="0" borderId="25" xfId="0" applyNumberFormat="1" applyFont="1" applyBorder="1" applyAlignment="1">
      <alignment horizontal="center"/>
    </xf>
    <xf numFmtId="169" fontId="3" fillId="0" borderId="25" xfId="1" applyNumberFormat="1" applyFont="1" applyBorder="1" applyAlignment="1" applyProtection="1">
      <alignment horizontal="center" vertical="center"/>
    </xf>
    <xf numFmtId="0" fontId="3" fillId="0" borderId="3" xfId="0" applyFont="1" applyBorder="1" applyAlignment="1"/>
    <xf numFmtId="169" fontId="3" fillId="0" borderId="11" xfId="0" applyNumberFormat="1" applyFont="1" applyBorder="1" applyAlignment="1">
      <alignment horizontal="center"/>
    </xf>
    <xf numFmtId="169" fontId="3" fillId="0" borderId="11" xfId="1" applyNumberFormat="1" applyFont="1" applyBorder="1" applyAlignment="1" applyProtection="1">
      <alignment horizontal="center" vertical="center"/>
    </xf>
    <xf numFmtId="5" fontId="23" fillId="0" borderId="26" xfId="1" applyNumberFormat="1" applyFont="1" applyBorder="1" applyAlignment="1" applyProtection="1">
      <alignment vertical="center"/>
    </xf>
    <xf numFmtId="5" fontId="23" fillId="0" borderId="25" xfId="1" applyNumberFormat="1" applyFont="1" applyBorder="1" applyAlignment="1" applyProtection="1">
      <alignment vertical="center"/>
    </xf>
    <xf numFmtId="0" fontId="3" fillId="9" borderId="1" xfId="0" applyFont="1" applyFill="1" applyBorder="1" applyAlignment="1">
      <alignment horizontal="center" vertical="center"/>
    </xf>
    <xf numFmtId="0" fontId="3" fillId="9" borderId="38" xfId="0" applyFont="1" applyFill="1" applyBorder="1" applyAlignment="1">
      <alignment horizontal="center" vertical="center"/>
    </xf>
    <xf numFmtId="0" fontId="4" fillId="9" borderId="49" xfId="0" applyFont="1" applyFill="1" applyBorder="1" applyAlignment="1">
      <alignment wrapText="1"/>
    </xf>
    <xf numFmtId="0" fontId="4" fillId="9" borderId="27" xfId="0" applyFont="1" applyFill="1" applyBorder="1" applyAlignment="1">
      <alignment horizontal="center" wrapText="1"/>
    </xf>
    <xf numFmtId="0" fontId="22" fillId="9" borderId="26" xfId="0" applyFont="1" applyFill="1" applyBorder="1" applyAlignment="1" applyProtection="1">
      <alignment horizontal="center" wrapText="1"/>
    </xf>
    <xf numFmtId="0" fontId="22" fillId="9" borderId="25" xfId="0" applyFont="1" applyFill="1" applyBorder="1" applyAlignment="1" applyProtection="1">
      <alignment horizontal="center" wrapText="1"/>
    </xf>
    <xf numFmtId="0" fontId="2" fillId="9" borderId="2" xfId="0" applyFont="1" applyFill="1" applyBorder="1" applyAlignment="1" applyProtection="1">
      <alignment horizontal="center" wrapText="1"/>
    </xf>
    <xf numFmtId="0" fontId="3" fillId="9" borderId="27" xfId="0" applyFont="1" applyFill="1" applyBorder="1" applyAlignment="1">
      <alignment horizontal="center" wrapText="1"/>
    </xf>
    <xf numFmtId="0" fontId="3" fillId="9" borderId="5" xfId="0" applyFont="1" applyFill="1" applyBorder="1" applyAlignment="1">
      <alignment horizontal="center" wrapText="1"/>
    </xf>
    <xf numFmtId="0" fontId="2" fillId="9" borderId="27" xfId="0" applyFont="1" applyFill="1" applyBorder="1" applyAlignment="1" applyProtection="1">
      <alignment horizontal="center" wrapText="1"/>
    </xf>
    <xf numFmtId="0" fontId="3" fillId="9" borderId="27" xfId="0" applyFont="1" applyFill="1" applyBorder="1" applyAlignment="1">
      <alignment wrapText="1"/>
    </xf>
    <xf numFmtId="0" fontId="3" fillId="9" borderId="34" xfId="0" applyFont="1" applyFill="1" applyBorder="1" applyAlignment="1">
      <alignment wrapText="1"/>
    </xf>
    <xf numFmtId="0" fontId="3" fillId="9" borderId="28" xfId="0" applyFont="1" applyFill="1" applyBorder="1" applyAlignment="1">
      <alignment horizontal="center" vertical="center"/>
    </xf>
    <xf numFmtId="5" fontId="3" fillId="0" borderId="44" xfId="1" applyNumberFormat="1" applyFont="1" applyFill="1" applyBorder="1" applyAlignment="1" applyProtection="1">
      <alignment horizontal="center" vertical="center"/>
      <protection locked="0"/>
    </xf>
    <xf numFmtId="5" fontId="3" fillId="0" borderId="2" xfId="1" applyNumberFormat="1" applyFont="1" applyFill="1" applyBorder="1" applyAlignment="1" applyProtection="1">
      <alignment horizontal="center" vertical="center"/>
      <protection locked="0"/>
    </xf>
    <xf numFmtId="5" fontId="3" fillId="0" borderId="2" xfId="1" applyNumberFormat="1" applyFont="1" applyFill="1" applyBorder="1" applyAlignment="1" applyProtection="1">
      <alignment horizontal="left" vertical="center"/>
      <protection locked="0"/>
    </xf>
    <xf numFmtId="5" fontId="3" fillId="0" borderId="2" xfId="1" applyNumberFormat="1" applyFont="1" applyFill="1" applyBorder="1" applyAlignment="1" applyProtection="1">
      <alignment horizontal="center" vertical="center" wrapText="1"/>
      <protection locked="0"/>
    </xf>
    <xf numFmtId="5" fontId="3" fillId="0" borderId="2" xfId="1" applyNumberFormat="1" applyFont="1" applyFill="1" applyBorder="1" applyAlignment="1" applyProtection="1">
      <alignment horizontal="left" vertical="center" wrapText="1"/>
      <protection locked="0"/>
    </xf>
    <xf numFmtId="1" fontId="3" fillId="0" borderId="8" xfId="0" applyNumberFormat="1" applyFont="1" applyFill="1" applyBorder="1" applyAlignment="1">
      <alignment horizontal="center" vertical="center"/>
    </xf>
    <xf numFmtId="1" fontId="3" fillId="0" borderId="45" xfId="0" applyNumberFormat="1" applyFont="1" applyFill="1" applyBorder="1" applyAlignment="1">
      <alignment horizontal="center" vertical="center"/>
    </xf>
    <xf numFmtId="0" fontId="3" fillId="0" borderId="44" xfId="0" applyFont="1" applyFill="1" applyBorder="1" applyAlignment="1" applyProtection="1">
      <alignment horizontal="center" vertical="center"/>
      <protection locked="0"/>
    </xf>
    <xf numFmtId="0" fontId="3" fillId="0" borderId="2" xfId="0" applyFont="1" applyFill="1" applyBorder="1" applyAlignment="1" applyProtection="1">
      <alignment horizontal="left" vertical="center" wrapText="1"/>
      <protection locked="0"/>
    </xf>
    <xf numFmtId="0" fontId="3" fillId="0" borderId="2" xfId="0" applyFont="1" applyFill="1" applyBorder="1" applyAlignment="1" applyProtection="1">
      <alignment horizontal="center" vertical="center" wrapText="1"/>
      <protection locked="0"/>
    </xf>
    <xf numFmtId="0" fontId="3" fillId="0" borderId="46" xfId="0" applyFont="1" applyFill="1" applyBorder="1" applyAlignment="1" applyProtection="1">
      <alignment horizontal="center" vertical="center"/>
      <protection locked="0"/>
    </xf>
    <xf numFmtId="5" fontId="3" fillId="0" borderId="39" xfId="1" applyNumberFormat="1" applyFont="1" applyFill="1" applyBorder="1" applyAlignment="1" applyProtection="1">
      <alignment horizontal="center" vertical="center"/>
      <protection locked="0"/>
    </xf>
    <xf numFmtId="0" fontId="3" fillId="0" borderId="39" xfId="0" applyFont="1" applyFill="1" applyBorder="1" applyAlignment="1" applyProtection="1">
      <alignment horizontal="left" vertical="center" wrapText="1"/>
      <protection locked="0"/>
    </xf>
    <xf numFmtId="0" fontId="3" fillId="0" borderId="39" xfId="0" applyFont="1" applyFill="1" applyBorder="1" applyAlignment="1" applyProtection="1">
      <alignment horizontal="center" vertical="center" wrapText="1"/>
      <protection locked="0"/>
    </xf>
    <xf numFmtId="1" fontId="3" fillId="0" borderId="47"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166" fontId="11" fillId="0" borderId="26" xfId="0" applyNumberFormat="1" applyFont="1" applyFill="1" applyBorder="1" applyAlignment="1" applyProtection="1">
      <alignment horizontal="center"/>
      <protection locked="0"/>
    </xf>
    <xf numFmtId="166" fontId="11" fillId="0" borderId="0" xfId="0" applyNumberFormat="1" applyFont="1" applyFill="1" applyBorder="1" applyAlignment="1" applyProtection="1">
      <alignment horizontal="center"/>
      <protection locked="0"/>
    </xf>
    <xf numFmtId="10" fontId="11" fillId="0" borderId="13" xfId="0" applyNumberFormat="1" applyFont="1" applyFill="1" applyBorder="1" applyAlignment="1" applyProtection="1">
      <alignment horizontal="center"/>
      <protection locked="0"/>
    </xf>
    <xf numFmtId="10" fontId="11" fillId="0" borderId="14" xfId="0" applyNumberFormat="1" applyFont="1" applyFill="1" applyBorder="1" applyAlignment="1" applyProtection="1">
      <alignment horizontal="center"/>
      <protection locked="0"/>
    </xf>
    <xf numFmtId="166" fontId="11" fillId="0" borderId="25" xfId="0" applyNumberFormat="1" applyFont="1" applyFill="1" applyBorder="1" applyAlignment="1" applyProtection="1">
      <alignment horizontal="center"/>
      <protection locked="0"/>
    </xf>
    <xf numFmtId="9" fontId="11" fillId="0" borderId="0" xfId="0" applyNumberFormat="1" applyFont="1" applyFill="1" applyBorder="1" applyProtection="1"/>
    <xf numFmtId="166" fontId="11" fillId="0" borderId="7" xfId="0" applyNumberFormat="1" applyFont="1" applyFill="1" applyBorder="1" applyAlignment="1" applyProtection="1">
      <alignment horizontal="center"/>
      <protection locked="0"/>
    </xf>
    <xf numFmtId="166" fontId="11" fillId="0" borderId="27" xfId="0" applyNumberFormat="1" applyFont="1" applyFill="1" applyBorder="1" applyAlignment="1" applyProtection="1">
      <alignment horizontal="center"/>
      <protection locked="0"/>
    </xf>
    <xf numFmtId="166" fontId="11" fillId="0" borderId="5" xfId="0" applyNumberFormat="1" applyFont="1" applyFill="1" applyBorder="1" applyAlignment="1" applyProtection="1">
      <alignment horizontal="center"/>
      <protection locked="0"/>
    </xf>
    <xf numFmtId="49" fontId="11" fillId="0" borderId="0" xfId="0" applyNumberFormat="1" applyFont="1" applyFill="1"/>
    <xf numFmtId="0" fontId="12" fillId="0" borderId="1" xfId="0" applyFont="1" applyFill="1" applyBorder="1" applyProtection="1">
      <protection locked="0"/>
    </xf>
    <xf numFmtId="43" fontId="12" fillId="0" borderId="0" xfId="1" applyNumberFormat="1" applyFont="1" applyFill="1" applyBorder="1" applyProtection="1">
      <protection locked="0"/>
    </xf>
    <xf numFmtId="0" fontId="12" fillId="0" borderId="0" xfId="0" applyFont="1" applyFill="1" applyProtection="1">
      <protection locked="0"/>
    </xf>
    <xf numFmtId="0" fontId="12" fillId="0" borderId="0" xfId="0" applyFont="1" applyFill="1" applyBorder="1" applyProtection="1">
      <protection locked="0"/>
    </xf>
    <xf numFmtId="49" fontId="13" fillId="0" borderId="0" xfId="0" applyNumberFormat="1" applyFont="1" applyFill="1"/>
    <xf numFmtId="49" fontId="12" fillId="0" borderId="0" xfId="0" applyNumberFormat="1" applyFont="1" applyFill="1" applyProtection="1">
      <protection locked="0"/>
    </xf>
    <xf numFmtId="167" fontId="11" fillId="0" borderId="0" xfId="0" applyNumberFormat="1" applyFont="1" applyFill="1" applyBorder="1" applyAlignment="1" applyProtection="1">
      <alignment horizontal="center"/>
      <protection locked="0"/>
    </xf>
    <xf numFmtId="0" fontId="11" fillId="0" borderId="0" xfId="0" applyFont="1" applyFill="1" applyBorder="1" applyAlignment="1" applyProtection="1">
      <alignment horizontal="left"/>
      <protection locked="0"/>
    </xf>
    <xf numFmtId="44" fontId="11" fillId="0" borderId="0" xfId="1" applyFont="1" applyFill="1" applyBorder="1" applyProtection="1">
      <protection locked="0"/>
    </xf>
    <xf numFmtId="44" fontId="11" fillId="0" borderId="0" xfId="1" applyFont="1" applyFill="1" applyProtection="1">
      <protection locked="0"/>
    </xf>
    <xf numFmtId="0" fontId="11" fillId="0" borderId="0" xfId="0" applyFont="1" applyFill="1" applyProtection="1">
      <protection locked="0"/>
    </xf>
    <xf numFmtId="44" fontId="11" fillId="0" borderId="0" xfId="0" applyNumberFormat="1" applyFont="1" applyFill="1" applyProtection="1">
      <protection locked="0"/>
    </xf>
    <xf numFmtId="0" fontId="11" fillId="0" borderId="0" xfId="0" applyFont="1" applyFill="1" applyBorder="1" applyAlignment="1" applyProtection="1">
      <alignment horizontal="center"/>
      <protection locked="0"/>
    </xf>
    <xf numFmtId="0" fontId="11" fillId="0" borderId="0" xfId="0" applyFont="1" applyFill="1" applyBorder="1" applyProtection="1">
      <protection locked="0"/>
    </xf>
    <xf numFmtId="0" fontId="12" fillId="0" borderId="0" xfId="0" applyFont="1" applyFill="1" applyBorder="1" applyAlignment="1" applyProtection="1">
      <alignment horizontal="center"/>
      <protection locked="0"/>
    </xf>
    <xf numFmtId="0" fontId="12" fillId="0" borderId="0" xfId="0" applyFont="1" applyFill="1" applyBorder="1" applyAlignment="1" applyProtection="1">
      <alignment horizontal="left"/>
      <protection locked="0"/>
    </xf>
    <xf numFmtId="10" fontId="11" fillId="0" borderId="0" xfId="0" applyNumberFormat="1" applyFont="1" applyFill="1" applyAlignment="1" applyProtection="1">
      <alignment horizontal="center"/>
      <protection locked="0"/>
    </xf>
    <xf numFmtId="0" fontId="11" fillId="0" borderId="33" xfId="0" applyFont="1" applyFill="1" applyBorder="1"/>
    <xf numFmtId="10" fontId="11" fillId="0" borderId="24" xfId="0" applyNumberFormat="1" applyFont="1" applyFill="1" applyBorder="1" applyProtection="1">
      <protection locked="0"/>
    </xf>
    <xf numFmtId="2" fontId="5" fillId="0" borderId="0" xfId="0" applyNumberFormat="1" applyFont="1" applyFill="1" applyBorder="1" applyAlignment="1" applyProtection="1">
      <alignment horizontal="left"/>
      <protection locked="0"/>
    </xf>
    <xf numFmtId="167" fontId="5" fillId="0" borderId="0" xfId="0" applyNumberFormat="1" applyFont="1" applyFill="1" applyBorder="1" applyProtection="1">
      <protection locked="0"/>
    </xf>
    <xf numFmtId="0" fontId="5" fillId="0" borderId="0" xfId="0" applyFont="1" applyFill="1" applyBorder="1" applyAlignment="1" applyProtection="1">
      <protection locked="0"/>
    </xf>
    <xf numFmtId="0" fontId="5" fillId="0" borderId="0" xfId="0" applyFont="1" applyFill="1" applyBorder="1" applyProtection="1">
      <protection locked="0"/>
    </xf>
    <xf numFmtId="164" fontId="5" fillId="0" borderId="0" xfId="0" applyNumberFormat="1" applyFont="1" applyFill="1" applyBorder="1" applyAlignment="1" applyProtection="1">
      <alignment horizontal="left"/>
      <protection locked="0"/>
    </xf>
    <xf numFmtId="2" fontId="3" fillId="2" borderId="0" xfId="0" applyNumberFormat="1" applyFont="1" applyFill="1" applyProtection="1"/>
    <xf numFmtId="168" fontId="5" fillId="2" borderId="0" xfId="1" applyNumberFormat="1" applyFont="1" applyFill="1" applyBorder="1" applyAlignment="1" applyProtection="1"/>
    <xf numFmtId="0" fontId="4" fillId="0" borderId="0" xfId="0" applyFont="1" applyFill="1" applyProtection="1"/>
    <xf numFmtId="0" fontId="3" fillId="2" borderId="0" xfId="0" applyFont="1" applyFill="1" applyProtection="1"/>
    <xf numFmtId="2" fontId="3" fillId="0" borderId="0" xfId="0" applyNumberFormat="1" applyFont="1" applyFill="1" applyProtection="1"/>
    <xf numFmtId="168" fontId="5" fillId="0" borderId="0" xfId="1" applyNumberFormat="1" applyFont="1" applyFill="1" applyBorder="1" applyAlignment="1" applyProtection="1"/>
    <xf numFmtId="1" fontId="3" fillId="2" borderId="0" xfId="0" applyNumberFormat="1" applyFont="1" applyFill="1" applyProtection="1"/>
    <xf numFmtId="1" fontId="4" fillId="2" borderId="22" xfId="0" applyNumberFormat="1" applyFont="1" applyFill="1" applyBorder="1" applyProtection="1"/>
    <xf numFmtId="0" fontId="3" fillId="2" borderId="0" xfId="0" applyNumberFormat="1" applyFont="1" applyFill="1" applyProtection="1"/>
    <xf numFmtId="1" fontId="4" fillId="2" borderId="23" xfId="0" applyNumberFormat="1" applyFont="1" applyFill="1" applyBorder="1" applyProtection="1"/>
    <xf numFmtId="0" fontId="11" fillId="9" borderId="0" xfId="0" applyFont="1" applyFill="1"/>
    <xf numFmtId="0" fontId="11" fillId="9" borderId="0" xfId="0" applyFont="1" applyFill="1" applyAlignment="1">
      <alignment horizontal="center"/>
    </xf>
    <xf numFmtId="0" fontId="25" fillId="10" borderId="0" xfId="0" applyFont="1" applyFill="1" applyAlignment="1" applyProtection="1">
      <alignment wrapText="1"/>
      <protection locked="0"/>
    </xf>
    <xf numFmtId="0" fontId="26" fillId="8" borderId="50" xfId="0" applyFont="1" applyFill="1" applyBorder="1"/>
    <xf numFmtId="0" fontId="26" fillId="8" borderId="51" xfId="0" applyFont="1" applyFill="1" applyBorder="1"/>
    <xf numFmtId="0" fontId="26" fillId="8" borderId="52" xfId="0" applyFont="1" applyFill="1" applyBorder="1"/>
    <xf numFmtId="2" fontId="5" fillId="11" borderId="50" xfId="0" applyNumberFormat="1" applyFont="1" applyFill="1" applyBorder="1" applyAlignment="1">
      <alignment horizontal="left"/>
    </xf>
    <xf numFmtId="0" fontId="5" fillId="11" borderId="51" xfId="0" applyFont="1" applyFill="1" applyBorder="1"/>
    <xf numFmtId="0" fontId="5" fillId="11" borderId="51" xfId="0" applyFont="1" applyFill="1" applyBorder="1" applyAlignment="1"/>
    <xf numFmtId="2" fontId="3" fillId="11" borderId="51" xfId="0" applyNumberFormat="1" applyFont="1" applyFill="1" applyBorder="1"/>
    <xf numFmtId="168" fontId="5" fillId="11" borderId="52" xfId="1" applyNumberFormat="1" applyFont="1" applyFill="1" applyBorder="1" applyAlignment="1"/>
    <xf numFmtId="2" fontId="5" fillId="0" borderId="50" xfId="0" applyNumberFormat="1" applyFont="1" applyBorder="1" applyAlignment="1">
      <alignment horizontal="left"/>
    </xf>
    <xf numFmtId="0" fontId="5" fillId="0" borderId="51" xfId="0" applyFont="1" applyBorder="1"/>
    <xf numFmtId="0" fontId="5" fillId="0" borderId="51" xfId="0" applyFont="1" applyBorder="1" applyAlignment="1"/>
    <xf numFmtId="2" fontId="3" fillId="0" borderId="51" xfId="0" applyNumberFormat="1" applyFont="1" applyBorder="1"/>
    <xf numFmtId="168" fontId="5" fillId="0" borderId="52" xfId="1" applyNumberFormat="1" applyFont="1" applyBorder="1" applyAlignment="1"/>
    <xf numFmtId="164" fontId="5" fillId="0" borderId="50" xfId="0" applyNumberFormat="1" applyFont="1" applyBorder="1" applyAlignment="1">
      <alignment horizontal="left"/>
    </xf>
    <xf numFmtId="0" fontId="5" fillId="11" borderId="51" xfId="0" applyFont="1" applyFill="1" applyBorder="1" applyAlignment="1">
      <alignment wrapText="1"/>
    </xf>
    <xf numFmtId="0" fontId="5" fillId="11" borderId="51" xfId="0" applyFont="1" applyFill="1" applyBorder="1" applyAlignment="1">
      <alignment vertical="top" wrapText="1"/>
    </xf>
    <xf numFmtId="170" fontId="3" fillId="0" borderId="0" xfId="3" applyNumberFormat="1" applyFont="1" applyBorder="1" applyAlignment="1" applyProtection="1">
      <alignment horizontal="center" vertical="center"/>
    </xf>
    <xf numFmtId="0" fontId="11" fillId="0" borderId="51" xfId="0" applyFont="1" applyBorder="1"/>
    <xf numFmtId="44" fontId="11" fillId="0" borderId="51" xfId="1" applyNumberFormat="1" applyFont="1" applyBorder="1"/>
    <xf numFmtId="0" fontId="11" fillId="11" borderId="51" xfId="0" applyFont="1" applyFill="1" applyBorder="1"/>
    <xf numFmtId="0" fontId="11" fillId="12" borderId="0" xfId="0" applyFont="1" applyFill="1" applyProtection="1">
      <protection locked="0"/>
    </xf>
    <xf numFmtId="0" fontId="21" fillId="9" borderId="51" xfId="0" applyFont="1" applyFill="1" applyBorder="1" applyAlignment="1">
      <alignment wrapText="1"/>
    </xf>
    <xf numFmtId="0" fontId="25" fillId="12" borderId="51" xfId="0" applyFont="1" applyFill="1" applyBorder="1"/>
    <xf numFmtId="0" fontId="25" fillId="12" borderId="52" xfId="0" applyFont="1" applyFill="1" applyBorder="1"/>
    <xf numFmtId="44" fontId="11" fillId="11" borderId="51" xfId="1" applyNumberFormat="1" applyFont="1" applyFill="1" applyBorder="1"/>
    <xf numFmtId="44" fontId="11" fillId="11" borderId="51" xfId="0" applyNumberFormat="1" applyFont="1" applyFill="1" applyBorder="1"/>
    <xf numFmtId="44" fontId="11" fillId="11" borderId="52" xfId="1" applyNumberFormat="1" applyFont="1" applyFill="1" applyBorder="1"/>
    <xf numFmtId="44" fontId="11" fillId="0" borderId="51" xfId="0" applyNumberFormat="1" applyFont="1" applyBorder="1"/>
    <xf numFmtId="44" fontId="11" fillId="0" borderId="52" xfId="1" applyNumberFormat="1" applyFont="1" applyBorder="1"/>
    <xf numFmtId="0" fontId="14" fillId="9" borderId="0" xfId="0" applyFont="1" applyFill="1"/>
    <xf numFmtId="0" fontId="10" fillId="9" borderId="0" xfId="0" applyFont="1" applyFill="1"/>
    <xf numFmtId="0" fontId="24" fillId="10" borderId="51" xfId="0" applyFont="1" applyFill="1" applyBorder="1" applyAlignment="1">
      <alignment wrapText="1"/>
    </xf>
    <xf numFmtId="9" fontId="11" fillId="0" borderId="2" xfId="3" applyFont="1" applyBorder="1"/>
    <xf numFmtId="0" fontId="24" fillId="13" borderId="0" xfId="0" applyFont="1" applyFill="1" applyAlignment="1">
      <alignment horizontal="center"/>
    </xf>
    <xf numFmtId="0" fontId="11" fillId="13" borderId="0" xfId="0" applyFont="1" applyFill="1" applyProtection="1">
      <protection locked="0"/>
    </xf>
    <xf numFmtId="44" fontId="11" fillId="13" borderId="0" xfId="1" applyFont="1" applyFill="1" applyProtection="1">
      <protection locked="0"/>
    </xf>
    <xf numFmtId="0" fontId="24" fillId="10" borderId="53" xfId="0" applyFont="1" applyFill="1" applyBorder="1" applyAlignment="1"/>
    <xf numFmtId="10" fontId="11" fillId="0" borderId="2" xfId="3" applyNumberFormat="1" applyFont="1" applyBorder="1"/>
    <xf numFmtId="0" fontId="27" fillId="0" borderId="2" xfId="0" applyFont="1" applyBorder="1" applyAlignment="1"/>
    <xf numFmtId="0" fontId="15" fillId="0" borderId="0" xfId="0" applyFont="1"/>
    <xf numFmtId="0" fontId="15" fillId="3" borderId="0" xfId="0" applyFont="1" applyFill="1"/>
    <xf numFmtId="0" fontId="0" fillId="3" borderId="0" xfId="0" applyFill="1"/>
    <xf numFmtId="0" fontId="0" fillId="0" borderId="0" xfId="0" applyAlignment="1">
      <alignment wrapText="1"/>
    </xf>
    <xf numFmtId="0" fontId="15" fillId="14" borderId="0" xfId="0" applyFont="1" applyFill="1"/>
    <xf numFmtId="0" fontId="0" fillId="14" borderId="0" xfId="0" applyFill="1"/>
    <xf numFmtId="0" fontId="27" fillId="0" borderId="0" xfId="0" applyFont="1"/>
    <xf numFmtId="10" fontId="28" fillId="0" borderId="0" xfId="3" applyNumberFormat="1" applyFont="1" applyFill="1" applyBorder="1"/>
    <xf numFmtId="10" fontId="0" fillId="0" borderId="0" xfId="3" applyNumberFormat="1" applyFont="1"/>
    <xf numFmtId="0" fontId="15" fillId="0" borderId="0" xfId="0" applyFont="1" applyAlignment="1">
      <alignment wrapText="1"/>
    </xf>
    <xf numFmtId="0" fontId="0" fillId="0" borderId="0" xfId="0" applyFont="1" applyFill="1"/>
    <xf numFmtId="43" fontId="0" fillId="0" borderId="0" xfId="10" applyFont="1" applyFill="1"/>
    <xf numFmtId="44" fontId="0" fillId="0" borderId="0" xfId="1" applyFont="1"/>
    <xf numFmtId="44" fontId="0" fillId="0" borderId="0" xfId="0" applyNumberFormat="1"/>
    <xf numFmtId="43" fontId="15" fillId="0" borderId="0" xfId="10" applyFont="1" applyAlignment="1">
      <alignment wrapText="1"/>
    </xf>
    <xf numFmtId="0" fontId="15" fillId="3" borderId="0" xfId="0" applyFont="1" applyFill="1" applyAlignment="1">
      <alignment wrapText="1"/>
    </xf>
    <xf numFmtId="44" fontId="0" fillId="3" borderId="0" xfId="0" applyNumberFormat="1" applyFill="1"/>
    <xf numFmtId="44" fontId="0" fillId="3" borderId="0" xfId="1" applyFont="1" applyFill="1"/>
    <xf numFmtId="44" fontId="11" fillId="0" borderId="0" xfId="0" applyNumberFormat="1" applyFont="1"/>
    <xf numFmtId="44" fontId="11" fillId="0" borderId="0" xfId="3" applyNumberFormat="1" applyFont="1"/>
    <xf numFmtId="10" fontId="11" fillId="0" borderId="0" xfId="3" applyNumberFormat="1" applyFont="1"/>
    <xf numFmtId="44" fontId="0" fillId="0" borderId="0" xfId="0" applyNumberFormat="1" applyFont="1"/>
    <xf numFmtId="9" fontId="0" fillId="0" borderId="0" xfId="3" applyFont="1"/>
    <xf numFmtId="0" fontId="27" fillId="0" borderId="0" xfId="0" applyFont="1" applyAlignment="1">
      <alignment wrapText="1"/>
    </xf>
    <xf numFmtId="0" fontId="27" fillId="0" borderId="0" xfId="0" applyFont="1" applyAlignment="1"/>
    <xf numFmtId="0" fontId="0" fillId="0" borderId="0" xfId="0" quotePrefix="1" applyAlignment="1">
      <alignment wrapText="1"/>
    </xf>
    <xf numFmtId="0" fontId="14" fillId="0" borderId="0" xfId="0" applyFont="1"/>
    <xf numFmtId="0" fontId="11" fillId="11" borderId="51" xfId="0" applyFont="1" applyFill="1" applyBorder="1" applyAlignment="1">
      <alignment horizontal="left"/>
    </xf>
    <xf numFmtId="0" fontId="11" fillId="0" borderId="51" xfId="0" applyFont="1" applyBorder="1" applyAlignment="1">
      <alignment horizontal="left"/>
    </xf>
    <xf numFmtId="0" fontId="14" fillId="3" borderId="0" xfId="0" applyFont="1" applyFill="1"/>
    <xf numFmtId="0" fontId="11" fillId="3" borderId="0" xfId="0" applyFont="1" applyFill="1" applyAlignment="1">
      <alignment horizontal="center"/>
    </xf>
    <xf numFmtId="0" fontId="15" fillId="0" borderId="0" xfId="0" applyFont="1" applyFill="1" applyAlignment="1">
      <alignment wrapText="1"/>
    </xf>
    <xf numFmtId="43" fontId="11" fillId="0" borderId="0" xfId="10" applyFont="1"/>
    <xf numFmtId="0" fontId="10" fillId="0" borderId="51" xfId="0" applyFont="1" applyFill="1" applyBorder="1"/>
    <xf numFmtId="0" fontId="14" fillId="0" borderId="0" xfId="0" applyFont="1" applyAlignment="1">
      <alignment wrapText="1"/>
    </xf>
    <xf numFmtId="0" fontId="10" fillId="0" borderId="51" xfId="0" applyFont="1" applyFill="1" applyBorder="1" applyAlignment="1">
      <alignment wrapText="1"/>
    </xf>
    <xf numFmtId="0" fontId="29" fillId="0" borderId="0" xfId="0" applyFont="1" applyAlignment="1">
      <alignment wrapText="1"/>
    </xf>
    <xf numFmtId="0" fontId="30" fillId="0" borderId="0" xfId="0" applyFont="1"/>
    <xf numFmtId="44" fontId="11" fillId="3" borderId="0" xfId="1" applyFont="1" applyFill="1" applyBorder="1" applyProtection="1">
      <protection locked="0"/>
    </xf>
    <xf numFmtId="0" fontId="33" fillId="9" borderId="0" xfId="0" applyFont="1" applyFill="1"/>
    <xf numFmtId="0" fontId="33" fillId="10" borderId="53" xfId="0" applyFont="1" applyFill="1" applyBorder="1" applyAlignment="1"/>
    <xf numFmtId="0" fontId="33" fillId="9" borderId="51" xfId="0" applyFont="1" applyFill="1" applyBorder="1" applyAlignment="1">
      <alignment wrapText="1"/>
    </xf>
    <xf numFmtId="0" fontId="33" fillId="10" borderId="51" xfId="0" applyFont="1" applyFill="1" applyBorder="1" applyAlignment="1">
      <alignment wrapText="1"/>
    </xf>
    <xf numFmtId="0" fontId="30" fillId="12" borderId="51" xfId="0" applyFont="1" applyFill="1" applyBorder="1"/>
    <xf numFmtId="0" fontId="30" fillId="12" borderId="52" xfId="0" applyFont="1" applyFill="1" applyBorder="1"/>
    <xf numFmtId="44" fontId="30" fillId="11" borderId="51" xfId="1" applyNumberFormat="1" applyFont="1" applyFill="1" applyBorder="1"/>
    <xf numFmtId="44" fontId="30" fillId="0" borderId="51" xfId="1" applyNumberFormat="1" applyFont="1" applyBorder="1"/>
    <xf numFmtId="0" fontId="30" fillId="11" borderId="51" xfId="0" applyFont="1" applyFill="1" applyBorder="1"/>
    <xf numFmtId="44" fontId="30" fillId="11" borderId="51" xfId="0" applyNumberFormat="1" applyFont="1" applyFill="1" applyBorder="1"/>
    <xf numFmtId="44" fontId="30" fillId="11" borderId="52" xfId="1" applyNumberFormat="1" applyFont="1" applyFill="1" applyBorder="1"/>
    <xf numFmtId="0" fontId="30" fillId="0" borderId="51" xfId="0" applyFont="1" applyBorder="1"/>
    <xf numFmtId="44" fontId="30" fillId="0" borderId="51" xfId="0" applyNumberFormat="1" applyFont="1" applyBorder="1"/>
    <xf numFmtId="44" fontId="30" fillId="0" borderId="52" xfId="1" applyNumberFormat="1" applyFont="1" applyBorder="1"/>
    <xf numFmtId="10" fontId="30" fillId="0" borderId="2" xfId="3" applyNumberFormat="1" applyFont="1" applyBorder="1"/>
    <xf numFmtId="9" fontId="30" fillId="0" borderId="2" xfId="3" applyFont="1" applyBorder="1"/>
    <xf numFmtId="44" fontId="30" fillId="0" borderId="0" xfId="3" applyNumberFormat="1" applyFont="1"/>
    <xf numFmtId="164" fontId="5" fillId="3" borderId="0" xfId="0" applyNumberFormat="1" applyFont="1" applyFill="1" applyBorder="1" applyAlignment="1" applyProtection="1">
      <alignment horizontal="left"/>
      <protection locked="0"/>
    </xf>
    <xf numFmtId="2" fontId="5" fillId="3" borderId="0" xfId="0" applyNumberFormat="1" applyFont="1" applyFill="1" applyBorder="1" applyAlignment="1" applyProtection="1">
      <alignment horizontal="left"/>
      <protection locked="0"/>
    </xf>
    <xf numFmtId="169" fontId="3" fillId="3" borderId="0" xfId="0" applyNumberFormat="1" applyFont="1" applyFill="1" applyBorder="1" applyAlignment="1">
      <alignment horizontal="center"/>
    </xf>
    <xf numFmtId="169" fontId="3" fillId="3" borderId="0" xfId="1" applyNumberFormat="1" applyFont="1" applyFill="1" applyBorder="1" applyAlignment="1" applyProtection="1">
      <alignment horizontal="center" vertical="center"/>
    </xf>
    <xf numFmtId="169" fontId="3" fillId="0" borderId="0" xfId="1" applyNumberFormat="1" applyFont="1" applyFill="1" applyBorder="1" applyAlignment="1" applyProtection="1">
      <alignment horizontal="center" vertical="center"/>
    </xf>
    <xf numFmtId="0" fontId="4" fillId="3" borderId="0" xfId="0" applyFont="1" applyFill="1" applyAlignment="1">
      <alignment horizontal="left" vertical="center"/>
    </xf>
    <xf numFmtId="0" fontId="4" fillId="3" borderId="0" xfId="0" applyFont="1" applyFill="1" applyAlignment="1">
      <alignment horizontal="center" wrapText="1"/>
    </xf>
    <xf numFmtId="169" fontId="34" fillId="0" borderId="0" xfId="0" applyNumberFormat="1" applyFont="1" applyBorder="1" applyAlignment="1">
      <alignment horizontal="center"/>
    </xf>
    <xf numFmtId="169" fontId="34" fillId="0" borderId="11" xfId="0" applyNumberFormat="1" applyFont="1" applyBorder="1" applyAlignment="1">
      <alignment horizontal="center"/>
    </xf>
    <xf numFmtId="169" fontId="34" fillId="0" borderId="0" xfId="1" applyNumberFormat="1" applyFont="1" applyBorder="1" applyAlignment="1" applyProtection="1">
      <alignment horizontal="center" vertical="center"/>
    </xf>
    <xf numFmtId="169" fontId="34" fillId="0" borderId="11" xfId="1" applyNumberFormat="1" applyFont="1" applyBorder="1" applyAlignment="1" applyProtection="1">
      <alignment horizontal="center" vertical="center"/>
    </xf>
    <xf numFmtId="170" fontId="34" fillId="0" borderId="0" xfId="3" applyNumberFormat="1" applyFont="1" applyBorder="1" applyAlignment="1" applyProtection="1">
      <alignment horizontal="center" vertical="center"/>
    </xf>
    <xf numFmtId="0" fontId="3" fillId="3" borderId="27" xfId="0" applyFont="1" applyFill="1" applyBorder="1" applyAlignment="1">
      <alignment wrapText="1"/>
    </xf>
    <xf numFmtId="0" fontId="35" fillId="0" borderId="0" xfId="0" applyFont="1" applyFill="1" applyAlignment="1">
      <alignment horizontal="center" vertical="center"/>
    </xf>
    <xf numFmtId="10" fontId="3" fillId="0" borderId="0" xfId="3" applyNumberFormat="1" applyFont="1" applyAlignment="1">
      <alignment horizontal="center" vertical="center"/>
    </xf>
    <xf numFmtId="9" fontId="3" fillId="0" borderId="0" xfId="3" applyNumberFormat="1" applyFont="1" applyAlignment="1">
      <alignment horizontal="center" vertical="center"/>
    </xf>
    <xf numFmtId="44" fontId="0" fillId="3" borderId="0" xfId="1" applyFont="1" applyFill="1" applyAlignment="1">
      <alignment horizontal="left"/>
    </xf>
    <xf numFmtId="169" fontId="3" fillId="3" borderId="0" xfId="1" applyNumberFormat="1" applyFont="1" applyFill="1" applyBorder="1" applyAlignment="1" applyProtection="1">
      <alignment horizontal="left" vertical="center"/>
    </xf>
    <xf numFmtId="0" fontId="0" fillId="16" borderId="0" xfId="0" applyFill="1"/>
    <xf numFmtId="171" fontId="0" fillId="0" borderId="0" xfId="1" applyNumberFormat="1" applyFont="1"/>
    <xf numFmtId="169" fontId="3" fillId="5" borderId="0" xfId="1" applyNumberFormat="1" applyFont="1" applyFill="1" applyBorder="1" applyAlignment="1" applyProtection="1">
      <alignment horizontal="center" vertical="center"/>
    </xf>
    <xf numFmtId="166" fontId="3" fillId="0" borderId="0" xfId="3" applyNumberFormat="1" applyFont="1" applyBorder="1" applyAlignment="1" applyProtection="1">
      <alignment horizontal="center" vertical="center"/>
    </xf>
    <xf numFmtId="0" fontId="15" fillId="15" borderId="0" xfId="0" applyFont="1" applyFill="1" applyAlignment="1">
      <alignment wrapText="1"/>
    </xf>
    <xf numFmtId="172" fontId="0" fillId="15" borderId="0" xfId="10" applyNumberFormat="1" applyFont="1" applyFill="1"/>
    <xf numFmtId="171" fontId="0" fillId="15" borderId="0" xfId="1" applyNumberFormat="1" applyFont="1" applyFill="1"/>
    <xf numFmtId="0" fontId="15" fillId="15" borderId="0" xfId="0" applyFont="1" applyFill="1"/>
    <xf numFmtId="9" fontId="0" fillId="15" borderId="0" xfId="3" applyFont="1" applyFill="1"/>
    <xf numFmtId="0" fontId="15" fillId="17" borderId="0" xfId="0" applyFont="1" applyFill="1" applyAlignment="1">
      <alignment wrapText="1"/>
    </xf>
    <xf numFmtId="0" fontId="15" fillId="18" borderId="0" xfId="0" applyFont="1" applyFill="1" applyAlignment="1">
      <alignment wrapText="1"/>
    </xf>
    <xf numFmtId="172" fontId="0" fillId="18" borderId="0" xfId="10" applyNumberFormat="1" applyFont="1" applyFill="1"/>
    <xf numFmtId="9" fontId="0" fillId="18" borderId="0" xfId="3" applyFont="1" applyFill="1"/>
    <xf numFmtId="171" fontId="0" fillId="16" borderId="0" xfId="1" applyNumberFormat="1" applyFont="1" applyFill="1"/>
    <xf numFmtId="172" fontId="0" fillId="16" borderId="0" xfId="10" applyNumberFormat="1" applyFont="1" applyFill="1"/>
    <xf numFmtId="9" fontId="0" fillId="16" borderId="0" xfId="3" applyFont="1" applyFill="1"/>
    <xf numFmtId="171" fontId="0" fillId="0" borderId="0" xfId="1" applyNumberFormat="1" applyFont="1" applyFill="1"/>
    <xf numFmtId="172" fontId="0" fillId="0" borderId="0" xfId="10" applyNumberFormat="1" applyFont="1" applyFill="1"/>
    <xf numFmtId="9" fontId="0" fillId="0" borderId="0" xfId="3" applyFont="1" applyFill="1"/>
    <xf numFmtId="172" fontId="0" fillId="3" borderId="0" xfId="10" applyNumberFormat="1" applyFont="1" applyFill="1"/>
    <xf numFmtId="9" fontId="0" fillId="17" borderId="0" xfId="3" applyFont="1" applyFill="1"/>
    <xf numFmtId="164" fontId="0" fillId="0" borderId="0" xfId="0" applyNumberFormat="1"/>
    <xf numFmtId="164" fontId="0" fillId="0" borderId="0" xfId="1" applyNumberFormat="1" applyFont="1"/>
    <xf numFmtId="164" fontId="0" fillId="15" borderId="0" xfId="10" applyNumberFormat="1" applyFont="1" applyFill="1"/>
    <xf numFmtId="164" fontId="0" fillId="15" borderId="0" xfId="1" applyNumberFormat="1" applyFont="1" applyFill="1"/>
    <xf numFmtId="164" fontId="0" fillId="15" borderId="0" xfId="3" applyNumberFormat="1" applyFont="1" applyFill="1"/>
    <xf numFmtId="164" fontId="0" fillId="18" borderId="0" xfId="10" applyNumberFormat="1" applyFont="1" applyFill="1"/>
    <xf numFmtId="164" fontId="0" fillId="18" borderId="0" xfId="3" applyNumberFormat="1" applyFont="1" applyFill="1"/>
    <xf numFmtId="164" fontId="0" fillId="3" borderId="0" xfId="10" applyNumberFormat="1" applyFont="1" applyFill="1"/>
    <xf numFmtId="164" fontId="0" fillId="17" borderId="0" xfId="3" applyNumberFormat="1" applyFont="1" applyFill="1"/>
    <xf numFmtId="173" fontId="11" fillId="0" borderId="0" xfId="3" applyNumberFormat="1" applyFont="1"/>
    <xf numFmtId="0" fontId="36" fillId="0" borderId="0" xfId="0" applyFont="1"/>
    <xf numFmtId="9" fontId="36" fillId="0" borderId="0" xfId="3" applyFont="1"/>
    <xf numFmtId="0" fontId="15" fillId="0" borderId="0" xfId="0" applyFont="1" applyFill="1"/>
    <xf numFmtId="0" fontId="27" fillId="0" borderId="0" xfId="0" applyFont="1" applyFill="1" applyAlignment="1">
      <alignment wrapText="1"/>
    </xf>
    <xf numFmtId="0" fontId="0" fillId="0" borderId="21" xfId="0" applyBorder="1"/>
    <xf numFmtId="171" fontId="0" fillId="0" borderId="21" xfId="1" applyNumberFormat="1" applyFont="1" applyBorder="1"/>
    <xf numFmtId="172" fontId="0" fillId="15" borderId="21" xfId="10" applyNumberFormat="1" applyFont="1" applyFill="1" applyBorder="1"/>
    <xf numFmtId="171" fontId="0" fillId="15" borderId="21" xfId="1" applyNumberFormat="1" applyFont="1" applyFill="1" applyBorder="1"/>
    <xf numFmtId="9" fontId="0" fillId="15" borderId="21" xfId="3" applyFont="1" applyFill="1" applyBorder="1"/>
    <xf numFmtId="172" fontId="0" fillId="18" borderId="21" xfId="10" applyNumberFormat="1" applyFont="1" applyFill="1" applyBorder="1"/>
    <xf numFmtId="9" fontId="0" fillId="18" borderId="21" xfId="3" applyFont="1" applyFill="1" applyBorder="1"/>
    <xf numFmtId="9" fontId="0" fillId="17" borderId="21" xfId="3" applyFont="1" applyFill="1" applyBorder="1"/>
    <xf numFmtId="171" fontId="0" fillId="3" borderId="0" xfId="1" applyNumberFormat="1" applyFont="1" applyFill="1"/>
    <xf numFmtId="171" fontId="0" fillId="3" borderId="21" xfId="1" applyNumberFormat="1" applyFont="1" applyFill="1" applyBorder="1"/>
    <xf numFmtId="44" fontId="0" fillId="0" borderId="0" xfId="1" applyFont="1" applyFill="1"/>
    <xf numFmtId="0" fontId="27" fillId="0" borderId="0" xfId="0" applyFont="1" applyBorder="1" applyAlignment="1"/>
    <xf numFmtId="0" fontId="15" fillId="14" borderId="0" xfId="0" applyFont="1" applyFill="1" applyBorder="1" applyAlignment="1"/>
    <xf numFmtId="0" fontId="0" fillId="0" borderId="0" xfId="0" applyFont="1" applyBorder="1" applyAlignment="1">
      <alignment wrapText="1"/>
    </xf>
    <xf numFmtId="0" fontId="15" fillId="0" borderId="0" xfId="0" applyFont="1" applyBorder="1" applyAlignment="1">
      <alignment wrapText="1"/>
    </xf>
    <xf numFmtId="44" fontId="12" fillId="5" borderId="1" xfId="1" applyFont="1" applyFill="1" applyBorder="1" applyProtection="1">
      <protection locked="0"/>
    </xf>
    <xf numFmtId="44" fontId="12" fillId="5" borderId="0" xfId="1" applyFont="1" applyFill="1" applyProtection="1">
      <protection locked="0"/>
    </xf>
    <xf numFmtId="44" fontId="12" fillId="5" borderId="0" xfId="1" applyFont="1" applyFill="1" applyBorder="1" applyProtection="1">
      <protection locked="0"/>
    </xf>
    <xf numFmtId="44" fontId="11" fillId="5" borderId="0" xfId="1" applyFont="1" applyFill="1" applyBorder="1" applyProtection="1">
      <protection locked="0"/>
    </xf>
    <xf numFmtId="0" fontId="11" fillId="5" borderId="0" xfId="0" applyFont="1" applyFill="1" applyBorder="1" applyProtection="1">
      <protection locked="0"/>
    </xf>
    <xf numFmtId="2" fontId="3" fillId="5" borderId="0" xfId="0" applyNumberFormat="1" applyFont="1" applyFill="1" applyProtection="1"/>
    <xf numFmtId="168" fontId="5" fillId="5" borderId="0" xfId="1" applyNumberFormat="1" applyFont="1" applyFill="1" applyBorder="1" applyAlignment="1" applyProtection="1"/>
    <xf numFmtId="0" fontId="3" fillId="5" borderId="0" xfId="0" applyFont="1" applyFill="1" applyProtection="1"/>
    <xf numFmtId="0" fontId="3" fillId="5" borderId="0" xfId="0" applyNumberFormat="1" applyFont="1" applyFill="1" applyProtection="1"/>
    <xf numFmtId="1" fontId="3" fillId="5" borderId="0" xfId="0" applyNumberFormat="1" applyFont="1" applyFill="1" applyProtection="1"/>
    <xf numFmtId="1" fontId="4" fillId="5" borderId="23" xfId="0" applyNumberFormat="1" applyFont="1" applyFill="1" applyBorder="1" applyProtection="1"/>
    <xf numFmtId="1" fontId="4" fillId="5" borderId="22" xfId="0" applyNumberFormat="1" applyFont="1" applyFill="1" applyBorder="1" applyProtection="1"/>
    <xf numFmtId="0" fontId="37" fillId="0" borderId="0" xfId="0" applyFont="1" applyProtection="1"/>
    <xf numFmtId="0" fontId="37" fillId="5" borderId="0" xfId="0" applyFont="1" applyFill="1" applyProtection="1"/>
    <xf numFmtId="0" fontId="0" fillId="0" borderId="0" xfId="0" applyAlignment="1">
      <alignment horizontal="left" wrapText="1"/>
    </xf>
    <xf numFmtId="0" fontId="0" fillId="9" borderId="37" xfId="0" applyFill="1" applyBorder="1" applyAlignment="1">
      <alignment horizontal="center"/>
    </xf>
    <xf numFmtId="0" fontId="0" fillId="9" borderId="1" xfId="0" applyFill="1" applyBorder="1" applyAlignment="1">
      <alignment horizontal="center"/>
    </xf>
    <xf numFmtId="0" fontId="4" fillId="9" borderId="38" xfId="0" applyFont="1" applyFill="1" applyBorder="1" applyAlignment="1">
      <alignment horizontal="center" vertical="center"/>
    </xf>
    <xf numFmtId="0" fontId="4" fillId="9" borderId="41" xfId="0" applyFont="1" applyFill="1" applyBorder="1" applyAlignment="1">
      <alignment horizontal="center" vertical="center"/>
    </xf>
    <xf numFmtId="0" fontId="24" fillId="10" borderId="0" xfId="0" applyFont="1" applyFill="1" applyAlignment="1">
      <alignment horizontal="center"/>
    </xf>
    <xf numFmtId="0" fontId="24" fillId="12" borderId="0" xfId="0" applyFont="1" applyFill="1" applyAlignment="1">
      <alignment horizontal="center"/>
    </xf>
    <xf numFmtId="0" fontId="24" fillId="12" borderId="53" xfId="0" applyFont="1" applyFill="1" applyBorder="1" applyAlignment="1">
      <alignment horizontal="center"/>
    </xf>
    <xf numFmtId="0" fontId="15" fillId="0" borderId="37" xfId="0" applyFont="1" applyFill="1" applyBorder="1" applyAlignment="1">
      <alignment horizontal="center"/>
    </xf>
    <xf numFmtId="0" fontId="15" fillId="0" borderId="1" xfId="0" applyFont="1" applyFill="1" applyBorder="1" applyAlignment="1">
      <alignment horizontal="center"/>
    </xf>
    <xf numFmtId="0" fontId="33" fillId="12" borderId="53" xfId="0" applyFont="1" applyFill="1" applyBorder="1" applyAlignment="1">
      <alignment horizontal="center"/>
    </xf>
    <xf numFmtId="0" fontId="15" fillId="0" borderId="0" xfId="0" applyFont="1" applyAlignment="1">
      <alignment horizontal="center"/>
    </xf>
    <xf numFmtId="0" fontId="15" fillId="15" borderId="0" xfId="0" applyFont="1" applyFill="1" applyAlignment="1">
      <alignment horizontal="center"/>
    </xf>
    <xf numFmtId="0" fontId="15" fillId="18" borderId="0" xfId="0" applyFont="1" applyFill="1" applyAlignment="1">
      <alignment horizontal="center"/>
    </xf>
    <xf numFmtId="0" fontId="15" fillId="3" borderId="0" xfId="0" applyFont="1" applyFill="1" applyAlignment="1">
      <alignment horizontal="center"/>
    </xf>
    <xf numFmtId="1" fontId="4" fillId="8" borderId="38" xfId="0" applyNumberFormat="1" applyFont="1" applyFill="1" applyBorder="1" applyAlignment="1">
      <alignment horizontal="center" vertical="center"/>
    </xf>
    <xf numFmtId="1" fontId="4" fillId="8" borderId="41" xfId="0" applyNumberFormat="1" applyFont="1" applyFill="1" applyBorder="1" applyAlignment="1">
      <alignment horizontal="center" vertical="center"/>
    </xf>
    <xf numFmtId="0" fontId="2" fillId="8" borderId="16" xfId="0" applyFont="1" applyFill="1" applyBorder="1" applyAlignment="1">
      <alignment horizontal="center" vertical="center"/>
    </xf>
    <xf numFmtId="0" fontId="2" fillId="8" borderId="17" xfId="0" applyFont="1" applyFill="1" applyBorder="1" applyAlignment="1">
      <alignment horizontal="center" vertical="center"/>
    </xf>
    <xf numFmtId="0" fontId="2" fillId="8" borderId="40" xfId="0" applyFont="1" applyFill="1" applyBorder="1" applyAlignment="1">
      <alignment horizontal="center" vertical="center"/>
    </xf>
    <xf numFmtId="0" fontId="14" fillId="9" borderId="7" xfId="0" applyFont="1" applyFill="1" applyBorder="1" applyAlignment="1" applyProtection="1">
      <alignment horizontal="center" vertical="center"/>
    </xf>
    <xf numFmtId="0" fontId="14" fillId="9" borderId="27" xfId="0" applyFont="1" applyFill="1" applyBorder="1" applyAlignment="1" applyProtection="1">
      <alignment horizontal="center" vertical="center"/>
    </xf>
    <xf numFmtId="0" fontId="14" fillId="9" borderId="34" xfId="0" applyFont="1" applyFill="1" applyBorder="1" applyAlignment="1" applyProtection="1">
      <alignment horizontal="center" vertical="center"/>
    </xf>
  </cellXfs>
  <cellStyles count="11">
    <cellStyle name="Check Cell" xfId="2" builtinId="23"/>
    <cellStyle name="Comma" xfId="10" builtinId="3"/>
    <cellStyle name="Currency" xfId="1" builtinId="4"/>
    <cellStyle name="Hyperlink" xfId="9" builtinId="8"/>
    <cellStyle name="Normal" xfId="0" builtinId="0"/>
    <cellStyle name="Normal 10" xfId="4"/>
    <cellStyle name="Normal 2" xfId="5"/>
    <cellStyle name="Normal 4 2" xfId="7"/>
    <cellStyle name="Percent" xfId="3" builtinId="5"/>
    <cellStyle name="TableLvl2" xfId="6"/>
    <cellStyle name="TableLvl3" xfId="8"/>
  </cellStyles>
  <dxfs count="3411">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rgb="FF000000"/>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rgb="FFFFFF00"/>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rgb="FFFFFF00"/>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protection locked="0" hidden="0"/>
    </dxf>
    <dxf>
      <font>
        <strike val="0"/>
        <outline val="0"/>
        <shadow val="0"/>
        <u val="none"/>
        <vertAlign val="baseline"/>
        <sz val="10"/>
        <color auto="1"/>
        <name val="Calibri"/>
        <scheme val="minor"/>
      </font>
      <numFmt numFmtId="164"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protection locked="0" hidden="0"/>
    </dxf>
    <dxf>
      <font>
        <strike val="0"/>
        <outline val="0"/>
        <shadow val="0"/>
        <u val="none"/>
        <vertAlign val="baseline"/>
        <sz val="10"/>
        <color auto="1"/>
        <name val="Calibri"/>
        <scheme val="minor"/>
      </font>
      <numFmt numFmtId="164"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2" formatCode="0.0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protection locked="0" hidden="0"/>
    </dxf>
    <dxf>
      <font>
        <strike val="0"/>
        <outline val="0"/>
        <shadow val="0"/>
        <u val="none"/>
        <vertAlign val="baseline"/>
        <sz val="10"/>
        <color auto="1"/>
        <name val="Calibri"/>
        <scheme val="minor"/>
      </font>
      <numFmt numFmtId="164"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protection locked="0" hidden="0"/>
    </dxf>
    <dxf>
      <font>
        <strike val="0"/>
        <outline val="0"/>
        <shadow val="0"/>
        <u val="none"/>
        <vertAlign val="baseline"/>
        <sz val="10"/>
        <color auto="1"/>
        <name val="Calibri"/>
        <scheme val="minor"/>
      </font>
      <numFmt numFmtId="164"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fill>
        <patternFill patternType="solid">
          <fgColor indexed="64"/>
          <bgColor theme="1"/>
        </patternFill>
      </fil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68" formatCode="_-&quot;$&quot;* #,##0_-;\(&quot;$&quot;* #,##0\)_-;_-&quot;$&quot;* &quot;-&quot;??_-;_-@_-"/>
      <fill>
        <patternFill>
          <fgColor indexed="64"/>
          <bgColor rgb="FFFFFF00"/>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fgColor indexed="64"/>
          <bgColor rgb="FFFFFF00"/>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68" formatCode="_-&quot;$&quot;* #,##0_-;\(&quot;$&quot;* #,##0\)_-;_-&quot;$&quot;* &quot;-&quot;??_-;_-@_-"/>
      <fill>
        <patternFill patternType="solid">
          <fgColor indexed="64"/>
          <bgColor rgb="FFFFFF00"/>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rgb="FFFFFF00"/>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fill>
        <patternFill>
          <fgColor indexed="64"/>
          <bgColor rgb="FFFFFF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fill>
        <patternFill>
          <fgColor indexed="64"/>
          <bgColor rgb="FFFFFF00"/>
        </patternFill>
      </fill>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theme="1"/>
        <name val="Calibri"/>
        <scheme val="none"/>
      </font>
      <numFmt numFmtId="166" formatCode="0.0%"/>
      <alignment horizontal="center" vertical="bottom" textRotation="0" wrapText="0" indent="0" justifyLastLine="0" shrinkToFit="0" readingOrder="0"/>
    </dxf>
    <dxf>
      <font>
        <strike val="0"/>
        <outline val="0"/>
        <shadow val="0"/>
        <u val="none"/>
        <vertAlign val="baseline"/>
        <sz val="10"/>
        <color theme="1"/>
        <name val="Calibri"/>
        <scheme val="none"/>
      </font>
      <numFmt numFmtId="14"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scheme val="none"/>
      </font>
      <numFmt numFmtId="14" formatCode="0.0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none"/>
      </font>
      <numFmt numFmtId="14"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dxf>
    <dxf>
      <font>
        <strike val="0"/>
        <outline val="0"/>
        <shadow val="0"/>
        <u val="none"/>
        <vertAlign val="baseline"/>
        <sz val="10"/>
        <color theme="1" tint="4.9989318521683403E-2"/>
        <name val="Calibri"/>
        <scheme val="none"/>
      </font>
      <fill>
        <patternFill patternType="solid">
          <fgColor indexed="64"/>
          <bgColor theme="5"/>
        </patternFill>
      </fill>
    </dxf>
    <dxf>
      <font>
        <strike val="0"/>
        <outline val="0"/>
        <shadow val="0"/>
        <u val="none"/>
        <vertAlign val="baseline"/>
        <sz val="10"/>
        <name val="Calibri"/>
        <scheme val="none"/>
      </font>
    </dxf>
    <dxf>
      <font>
        <strike val="0"/>
        <outline val="0"/>
        <shadow val="0"/>
        <u val="none"/>
        <vertAlign val="baseline"/>
        <sz val="10"/>
        <name val="Calibri"/>
        <scheme val="none"/>
      </font>
    </dxf>
    <dxf>
      <font>
        <strike val="0"/>
        <outline val="0"/>
        <shadow val="0"/>
        <u val="none"/>
        <vertAlign val="baseline"/>
        <sz val="10"/>
        <name val="Calibri"/>
        <scheme val="none"/>
      </font>
    </dxf>
    <dxf>
      <font>
        <strike val="0"/>
        <outline val="0"/>
        <shadow val="0"/>
        <u val="none"/>
        <vertAlign val="baseline"/>
        <sz val="10"/>
        <name val="Calibri"/>
        <scheme val="none"/>
      </font>
    </dxf>
    <dxf>
      <font>
        <strike val="0"/>
        <outline val="0"/>
        <shadow val="0"/>
        <u val="none"/>
        <vertAlign val="baseline"/>
        <sz val="10"/>
        <name val="Calibri"/>
        <scheme val="none"/>
      </font>
    </dxf>
    <dxf>
      <font>
        <strike val="0"/>
        <outline val="0"/>
        <shadow val="0"/>
        <u val="none"/>
        <vertAlign val="baseline"/>
        <sz val="10"/>
        <name val="Calibri"/>
        <scheme val="none"/>
      </font>
    </dxf>
    <dxf>
      <border outline="0">
        <top style="double">
          <color rgb="FF3F3F3F"/>
        </top>
      </border>
    </dxf>
    <dxf>
      <font>
        <strike val="0"/>
        <outline val="0"/>
        <shadow val="0"/>
        <u val="none"/>
        <vertAlign val="baseline"/>
        <sz val="10"/>
        <name val="Calibri"/>
        <scheme val="none"/>
      </font>
    </dxf>
    <dxf>
      <border outline="0">
        <bottom style="double">
          <color rgb="FF3F3F3F"/>
        </bottom>
      </border>
    </dxf>
    <dxf>
      <font>
        <strike val="0"/>
        <outline val="0"/>
        <shadow val="0"/>
        <u val="none"/>
        <vertAlign val="baseline"/>
        <sz val="10"/>
        <color theme="1" tint="4.9989318521683403E-2"/>
        <name val="Calibri"/>
        <scheme val="none"/>
      </font>
      <fill>
        <patternFill patternType="solid">
          <fgColor indexed="64"/>
          <bgColor theme="5"/>
        </patternFill>
      </fill>
      <border diagonalUp="0" diagonalDown="0" outline="0">
        <left style="double">
          <color rgb="FF3F3F3F"/>
        </left>
        <right style="double">
          <color rgb="FF3F3F3F"/>
        </right>
        <top/>
        <bottom/>
      </border>
    </dxf>
    <dxf>
      <font>
        <strike val="0"/>
        <outline val="0"/>
        <shadow val="0"/>
        <u val="none"/>
        <vertAlign val="baseline"/>
        <sz val="10"/>
        <name val="Calibri"/>
        <scheme val="none"/>
      </font>
      <fill>
        <patternFill patternType="solid">
          <fgColor indexed="64"/>
          <bgColor theme="1"/>
        </patternFill>
      </fill>
      <protection locked="0" hidden="0"/>
    </dxf>
    <dxf>
      <font>
        <strike val="0"/>
        <outline val="0"/>
        <shadow val="0"/>
        <u val="none"/>
        <vertAlign val="baseline"/>
        <sz val="10"/>
        <name val="Calibri"/>
        <scheme val="none"/>
      </font>
      <fill>
        <patternFill patternType="none">
          <fgColor indexed="64"/>
          <bgColor auto="1"/>
        </patternFill>
      </fill>
      <protection locked="0" hidden="0"/>
    </dxf>
    <dxf>
      <font>
        <strike val="0"/>
        <outline val="0"/>
        <shadow val="0"/>
        <u val="none"/>
        <vertAlign val="baseline"/>
        <sz val="10"/>
        <name val="Calibri"/>
        <scheme val="none"/>
      </font>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name val="Calibri"/>
        <scheme val="none"/>
      </font>
      <fill>
        <patternFill patternType="solid">
          <fgColor indexed="64"/>
          <bgColor rgb="FFFFFF00"/>
        </patternFill>
      </fill>
      <protection locked="0" hidden="0"/>
    </dxf>
    <dxf>
      <font>
        <strike val="0"/>
        <outline val="0"/>
        <shadow val="0"/>
        <u val="none"/>
        <vertAlign val="baseline"/>
        <sz val="10"/>
        <color theme="1" tint="4.9989318521683403E-2"/>
        <name val="Calibri"/>
        <scheme val="none"/>
      </font>
      <fill>
        <patternFill patternType="solid">
          <fgColor indexed="64"/>
          <bgColor theme="5"/>
        </patternFill>
      </fill>
      <protection locked="0" hidden="0"/>
    </dxf>
    <dxf>
      <fill>
        <patternFill>
          <bgColor rgb="FFFF0000"/>
        </patternFill>
      </fill>
    </dxf>
    <dxf>
      <fill>
        <patternFill>
          <bgColor rgb="FFFF0000"/>
        </patternFill>
      </fill>
    </dxf>
    <dxf>
      <font>
        <b val="0"/>
        <i val="0"/>
        <strike val="0"/>
        <condense val="0"/>
        <extend val="0"/>
        <outline val="0"/>
        <shadow val="0"/>
        <u val="none"/>
        <vertAlign val="baseline"/>
        <sz val="10"/>
        <color auto="1"/>
        <name val="Calibri"/>
        <scheme val="none"/>
      </font>
      <numFmt numFmtId="35" formatCode="_-* #,##0.00_-;\-* #,##0.00_-;_-* &quot;-&quot;??_-;_-@_-"/>
      <fill>
        <patternFill patternType="none">
          <fgColor indexed="64"/>
          <bgColor auto="1"/>
        </patternFill>
      </fill>
      <protection locked="0" hidden="0"/>
    </dxf>
    <dxf>
      <font>
        <b val="0"/>
        <i val="0"/>
        <strike val="0"/>
        <condense val="0"/>
        <extend val="0"/>
        <outline val="0"/>
        <shadow val="0"/>
        <u val="none"/>
        <vertAlign val="baseline"/>
        <sz val="10"/>
        <color auto="1"/>
        <name val="Calibri"/>
        <scheme val="none"/>
      </font>
      <fill>
        <patternFill patternType="solid">
          <fgColor indexed="64"/>
          <bgColor theme="1"/>
        </patternFill>
      </fill>
      <protection locked="0" hidden="0"/>
    </dxf>
    <dxf>
      <font>
        <b val="0"/>
        <i val="0"/>
        <strike val="0"/>
        <condense val="0"/>
        <extend val="0"/>
        <outline val="0"/>
        <shadow val="0"/>
        <u val="none"/>
        <vertAlign val="baseline"/>
        <sz val="10"/>
        <color auto="1"/>
        <name val="Calibri"/>
        <scheme val="none"/>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none"/>
      </font>
      <numFmt numFmtId="30" formatCode="@"/>
      <fill>
        <patternFill patternType="none">
          <fgColor indexed="64"/>
          <bgColor auto="1"/>
        </patternFill>
      </fill>
      <protection locked="0" hidden="0"/>
    </dxf>
    <dxf>
      <border outline="0">
        <top style="medium">
          <color indexed="64"/>
        </top>
      </border>
    </dxf>
    <dxf>
      <font>
        <strike val="0"/>
        <outline val="0"/>
        <shadow val="0"/>
        <u val="none"/>
        <vertAlign val="baseline"/>
        <sz val="10"/>
        <name val="Calibri"/>
        <scheme val="none"/>
      </font>
      <fill>
        <patternFill patternType="none">
          <fgColor indexed="64"/>
          <bgColor auto="1"/>
        </patternFill>
      </fill>
      <protection locked="0" hidden="0"/>
    </dxf>
    <dxf>
      <border outline="0">
        <bottom style="medium">
          <color indexed="64"/>
        </bottom>
      </border>
    </dxf>
    <dxf>
      <font>
        <strike val="0"/>
        <outline val="0"/>
        <shadow val="0"/>
        <u val="none"/>
        <vertAlign val="baseline"/>
        <sz val="10"/>
        <name val="Calibri"/>
        <scheme val="none"/>
      </font>
      <fill>
        <patternFill patternType="solid">
          <fgColor indexed="64"/>
          <bgColor theme="5"/>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9" formatCode="&quot;$&quot;#,##0;\-&quot;$&quot;#,##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9" formatCode="&quot;$&quot;#,##0;\-&quot;$&quot;#,##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rgb="FF00B0F0"/>
        </patternFill>
      </fill>
      <alignment horizontal="center"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fill>
        <patternFill patternType="solid">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9" formatCode="&quot;$&quot;#,##0"/>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6" formatCode="0.0%"/>
      <alignment horizontal="general" vertical="center" textRotation="0" wrapText="0" indent="0" justifyLastLine="0" shrinkToFit="0" readingOrder="0"/>
      <border diagonalUp="0" diagonalDown="0">
        <left style="thin">
          <color indexed="64"/>
        </left>
        <right/>
        <vertical/>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numFmt numFmtId="9" formatCode="&quot;$&quot;#,##0;\-&quot;$&quot;#,##0"/>
      <alignment horizontal="general" vertical="center" textRotation="0" wrapText="0" indent="0" justifyLastLine="0" shrinkToFit="0" readingOrder="0"/>
      <border diagonalUp="0" diagonalDown="0" outline="0">
        <left/>
        <right style="thin">
          <color indexed="64"/>
        </right>
        <top/>
        <bottom/>
      </border>
      <protection locked="1" hidden="0"/>
    </dxf>
    <dxf>
      <font>
        <b val="0"/>
        <i val="0"/>
        <strike val="0"/>
        <condense val="0"/>
        <extend val="0"/>
        <outline val="0"/>
        <shadow val="0"/>
        <u val="none"/>
        <vertAlign val="baseline"/>
        <sz val="8"/>
        <color theme="1"/>
        <name val="Calibri"/>
        <scheme val="minor"/>
      </font>
      <numFmt numFmtId="9" formatCode="&quot;$&quot;#,##0;\-&quot;$&quot;#,##0"/>
      <alignment horizontal="general" vertical="center" textRotation="0" wrapText="0" indent="0"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0"/>
        <color theme="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fill>
        <patternFill patternType="solid">
          <fgColor indexed="64"/>
          <bgColor rgb="FFFFFF00"/>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5"/>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9966"/>
        </patternFill>
      </fill>
    </dxf>
    <dxf>
      <fill>
        <patternFill>
          <bgColor rgb="FFFF0000"/>
        </patternFill>
      </fill>
    </dxf>
    <dxf>
      <fill>
        <patternFill>
          <bgColor rgb="FF92D050"/>
        </patternFill>
      </fill>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tint="4.9989318521683403E-2"/>
        <name val="Calibri"/>
        <scheme val="none"/>
      </font>
      <fill>
        <patternFill patternType="solid">
          <fgColor indexed="64"/>
          <bgColor theme="5"/>
        </patternFill>
      </fill>
      <alignment horizontal="general" vertical="bottom" textRotation="0" wrapText="1" indent="0" justifyLastLine="0" shrinkToFit="0" readingOrder="0"/>
      <protection locked="0" hidden="0"/>
    </dxf>
    <dxf>
      <fill>
        <patternFill>
          <bgColor rgb="FFFF0000"/>
        </patternFill>
      </fill>
    </dxf>
    <dxf>
      <fill>
        <patternFill>
          <bgColor rgb="FFFF0000"/>
        </patternFill>
      </fill>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fill>
        <patternFill patternType="solid">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right style="thin">
          <color indexed="64"/>
        </right>
        <vertical/>
      </border>
      <protection locked="1" hidden="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6" formatCode="0.0%"/>
      <alignment horizontal="general" vertical="center" textRotation="0" wrapText="0" indent="0" justifyLastLine="0" shrinkToFit="0" readingOrder="0"/>
      <border diagonalUp="0" diagonalDown="0">
        <left style="thin">
          <color indexed="64"/>
        </left>
        <right/>
        <vertical/>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numFmt numFmtId="9" formatCode="&quot;$&quot;#,##0;\-&quot;$&quot;#,##0"/>
      <alignment horizontal="general" vertical="center" textRotation="0" wrapText="0" indent="0" justifyLastLine="0" shrinkToFit="0" readingOrder="0"/>
      <border diagonalUp="0" diagonalDown="0" outline="0">
        <left/>
        <right style="thin">
          <color indexed="64"/>
        </right>
        <top/>
        <bottom/>
      </border>
      <protection locked="1" hidden="0"/>
    </dxf>
    <dxf>
      <font>
        <b val="0"/>
        <i val="0"/>
        <strike val="0"/>
        <condense val="0"/>
        <extend val="0"/>
        <outline val="0"/>
        <shadow val="0"/>
        <u val="none"/>
        <vertAlign val="baseline"/>
        <sz val="8"/>
        <color theme="1"/>
        <name val="Calibri"/>
        <scheme val="minor"/>
      </font>
      <numFmt numFmtId="9" formatCode="&quot;$&quot;#,##0;\-&quot;$&quot;#,##0"/>
      <alignment horizontal="general" vertical="center" textRotation="0" wrapText="0" indent="0"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0"/>
        <color theme="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fill>
        <patternFill patternType="solid">
          <fgColor indexed="64"/>
          <bgColor rgb="FFFFFF00"/>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5"/>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9966"/>
        </patternFill>
      </fill>
    </dxf>
    <dxf>
      <fill>
        <patternFill>
          <bgColor rgb="FFFF0000"/>
        </patternFill>
      </fill>
    </dxf>
    <dxf>
      <fill>
        <patternFill>
          <bgColor rgb="FF92D050"/>
        </patternFill>
      </fill>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rgb="FF000000"/>
        <name val="Calibri"/>
        <scheme val="none"/>
      </font>
      <fill>
        <patternFill patternType="none">
          <fgColor rgb="FF000000"/>
          <bgColor auto="1"/>
        </patternFill>
      </fill>
      <protection locked="0" hidden="0"/>
    </dxf>
    <dxf>
      <font>
        <strike val="0"/>
        <outline val="0"/>
        <shadow val="0"/>
        <u val="none"/>
        <vertAlign val="baseline"/>
        <sz val="10"/>
        <color theme="1" tint="4.9989318521683403E-2"/>
        <name val="Calibri"/>
        <scheme val="none"/>
      </font>
      <fill>
        <patternFill patternType="solid">
          <fgColor indexed="64"/>
          <bgColor theme="5"/>
        </patternFill>
      </fill>
      <alignment horizontal="general" vertical="bottom" textRotation="0" wrapText="1" indent="0" justifyLastLine="0" shrinkToFit="0" readingOrder="0"/>
      <protection locked="0" hidden="0"/>
    </dxf>
    <dxf>
      <fill>
        <patternFill>
          <bgColor rgb="FFFF0000"/>
        </patternFill>
      </fill>
    </dxf>
    <dxf>
      <fill>
        <patternFill>
          <bgColor rgb="FFFF0000"/>
        </patternFill>
      </fill>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fill>
        <patternFill patternType="solid">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0"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6" formatCode="0.0%"/>
      <alignment horizontal="general" vertical="center" textRotation="0" wrapText="0" indent="0" justifyLastLine="0" shrinkToFit="0" readingOrder="0"/>
      <border diagonalUp="0" diagonalDown="0">
        <left style="thin">
          <color indexed="64"/>
        </left>
        <right/>
        <vertical/>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numFmt numFmtId="9" formatCode="&quot;$&quot;#,##0;\-&quot;$&quot;#,##0"/>
      <alignment horizontal="general" vertical="center" textRotation="0" wrapText="0" indent="0" justifyLastLine="0" shrinkToFit="0" readingOrder="0"/>
      <border diagonalUp="0" diagonalDown="0" outline="0">
        <left/>
        <right style="thin">
          <color indexed="64"/>
        </right>
        <top/>
        <bottom/>
      </border>
      <protection locked="1" hidden="0"/>
    </dxf>
    <dxf>
      <font>
        <b val="0"/>
        <i val="0"/>
        <strike val="0"/>
        <condense val="0"/>
        <extend val="0"/>
        <outline val="0"/>
        <shadow val="0"/>
        <u val="none"/>
        <vertAlign val="baseline"/>
        <sz val="8"/>
        <color theme="1"/>
        <name val="Calibri"/>
        <scheme val="minor"/>
      </font>
      <numFmt numFmtId="9" formatCode="&quot;$&quot;#,##0;\-&quot;$&quot;#,##0"/>
      <alignment horizontal="general" vertical="center" textRotation="0" wrapText="0" indent="0"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0"/>
        <color theme="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fill>
        <patternFill patternType="solid">
          <fgColor indexed="64"/>
          <bgColor rgb="FFFFFF00"/>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top style="thin">
          <color rgb="FF000000"/>
        </top>
      </border>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scheme val="none"/>
      </font>
      <alignment horizontal="general" vertical="center" textRotation="0" wrapText="0" indent="0" justifyLastLine="0" shrinkToFit="0" readingOrder="0"/>
    </dxf>
    <dxf>
      <border>
        <bottom style="thin">
          <color rgb="FF000000"/>
        </bottom>
      </border>
    </dxf>
    <dxf>
      <font>
        <b/>
        <i val="0"/>
        <strike val="0"/>
        <condense val="0"/>
        <extend val="0"/>
        <outline val="0"/>
        <shadow val="0"/>
        <u val="none"/>
        <vertAlign val="baseline"/>
        <sz val="10"/>
        <color auto="1"/>
        <name val="Calibri"/>
        <scheme val="minor"/>
      </font>
      <fill>
        <patternFill patternType="solid">
          <fgColor indexed="64"/>
          <bgColor theme="5"/>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9966"/>
        </patternFill>
      </fill>
    </dxf>
    <dxf>
      <fill>
        <patternFill>
          <bgColor rgb="FFFF0000"/>
        </patternFill>
      </fill>
    </dxf>
    <dxf>
      <fill>
        <patternFill>
          <bgColor rgb="FF92D050"/>
        </patternFill>
      </fill>
    </dxf>
  </dxfs>
  <tableStyles count="0" defaultTableStyle="TableStyleMedium2" defaultPivotStyle="PivotStyleLight16"/>
  <colors>
    <mruColors>
      <color rgb="FFFF9300"/>
      <color rgb="FFFF9966"/>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11</xdr:col>
      <xdr:colOff>444500</xdr:colOff>
      <xdr:row>8</xdr:row>
      <xdr:rowOff>76200</xdr:rowOff>
    </xdr:to>
    <xdr:pic>
      <xdr:nvPicPr>
        <xdr:cNvPr id="2" name="Picture 1">
          <a:extLst>
            <a:ext uri="{FF2B5EF4-FFF2-40B4-BE49-F238E27FC236}">
              <a16:creationId xmlns:a16="http://schemas.microsoft.com/office/drawing/2014/main" id="{BB7574EF-84F1-924F-95C5-B07960AA1911}"/>
            </a:ext>
          </a:extLst>
        </xdr:cNvPr>
        <xdr:cNvPicPr>
          <a:picLocks noChangeAspect="1"/>
        </xdr:cNvPicPr>
      </xdr:nvPicPr>
      <xdr:blipFill>
        <a:blip xmlns:r="http://schemas.openxmlformats.org/officeDocument/2006/relationships" r:embed="rId1"/>
        <a:stretch>
          <a:fillRect/>
        </a:stretch>
      </xdr:blipFill>
      <xdr:spPr>
        <a:xfrm>
          <a:off x="7429500" y="762000"/>
          <a:ext cx="2095500" cy="116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il\Documents\Current%20Projects\IK%20misc\sapn\Bottom%20Up%20ACS%20Only%20Spreadsheet%20(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ER/QldSA%20DX%202020-25%20resets/SAPN/1%20Proposal/PUBLIC/Supporting%20Documents/SAPN%20-%2014.4%20-%20Fixed%20Fee%20and%20Quoted%20Services%20Pricing%20Model%20-%20January%202019%20-%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Assumptions"/>
      <sheetName val="global"/>
      <sheetName val="Materials"/>
      <sheetName val="Labour"/>
      <sheetName val="ExternalServices"/>
      <sheetName val="Vehicles"/>
      <sheetName val="Overheads"/>
      <sheetName val="BCS106"/>
      <sheetName val="BCS109"/>
      <sheetName val="BCS110"/>
      <sheetName val="BCS111"/>
      <sheetName val="BCS141"/>
      <sheetName val="BCS145"/>
      <sheetName val="NDS301"/>
      <sheetName val="NDS302"/>
      <sheetName val="NDS330"/>
      <sheetName val="NDS340"/>
      <sheetName val="NDS341"/>
      <sheetName val="NDS345"/>
      <sheetName val="NDS346"/>
      <sheetName val="NDS347"/>
      <sheetName val="NDS356"/>
      <sheetName val="NDS358"/>
      <sheetName val="NDS360"/>
      <sheetName val="NDS362"/>
      <sheetName val="NDS364"/>
      <sheetName val="NDS373"/>
      <sheetName val="NDS377"/>
      <sheetName val="NDS379"/>
      <sheetName val="NDS381"/>
      <sheetName val="NDS386"/>
      <sheetName val="NDS387"/>
      <sheetName val="NDS388"/>
      <sheetName val="NDS389"/>
      <sheetName val="NDS398"/>
      <sheetName val="NDS403"/>
      <sheetName val="NDS404"/>
      <sheetName val="NDS405"/>
      <sheetName val="NDS419"/>
      <sheetName val="NDS427"/>
      <sheetName val="NDS428"/>
      <sheetName val="NDS429"/>
      <sheetName val="NDS430"/>
      <sheetName val="NDS431"/>
      <sheetName val="Bottom Up ACS Only Spreadsheet "/>
    </sheetNames>
    <sheetDataSet>
      <sheetData sheetId="0"/>
      <sheetData sheetId="1"/>
      <sheetData sheetId="2">
        <row r="3">
          <cell r="C3" t="str">
            <v>error: materials code does not exist</v>
          </cell>
        </row>
      </sheetData>
      <sheetData sheetId="3"/>
      <sheetData sheetId="4"/>
      <sheetData sheetId="5"/>
      <sheetData sheetId="6">
        <row r="2">
          <cell r="A2" t="str">
            <v xml:space="preserve">4 x 2 Commer &lt;3.5t  </v>
          </cell>
        </row>
        <row r="3">
          <cell r="A3" t="str">
            <v xml:space="preserve">4 x 2 Commer &lt;3.5t  </v>
          </cell>
        </row>
        <row r="4">
          <cell r="A4" t="str">
            <v xml:space="preserve">4 x 2 Commer &lt;3.5t  </v>
          </cell>
        </row>
        <row r="5">
          <cell r="A5" t="str">
            <v xml:space="preserve">4 x 2 Commer &lt;3.5t  </v>
          </cell>
        </row>
        <row r="6">
          <cell r="A6" t="str">
            <v xml:space="preserve">4 x 2 Commer &lt;3.5t  </v>
          </cell>
        </row>
        <row r="7">
          <cell r="A7" t="str">
            <v xml:space="preserve">4 x 2 Commer &lt;3.5t  </v>
          </cell>
        </row>
        <row r="8">
          <cell r="A8" t="str">
            <v xml:space="preserve">4 x 2 Commer &lt;3.5t  </v>
          </cell>
        </row>
        <row r="9">
          <cell r="A9" t="str">
            <v xml:space="preserve">4 x 2 Commer &lt;3.5t  </v>
          </cell>
        </row>
        <row r="10">
          <cell r="A10" t="str">
            <v xml:space="preserve">4 x 2 Commer &lt;3.5t  </v>
          </cell>
        </row>
        <row r="11">
          <cell r="A11" t="str">
            <v xml:space="preserve">4 x 2 Commer &lt;3.5t  </v>
          </cell>
        </row>
        <row r="12">
          <cell r="A12" t="str">
            <v xml:space="preserve">4 x 2 Commer &lt;3.5t  </v>
          </cell>
        </row>
        <row r="13">
          <cell r="A13" t="str">
            <v xml:space="preserve">4 x 2 Commer &lt;3.5t  </v>
          </cell>
        </row>
        <row r="14">
          <cell r="A14" t="str">
            <v xml:space="preserve">4 x 2 Commer &lt;3.5t  </v>
          </cell>
        </row>
        <row r="15">
          <cell r="A15" t="str">
            <v xml:space="preserve">4 x 2 Commer &lt;3.5t  </v>
          </cell>
        </row>
        <row r="16">
          <cell r="A16" t="str">
            <v xml:space="preserve">4 x 2 Commer &lt;3.5t  </v>
          </cell>
        </row>
        <row r="17">
          <cell r="A17" t="str">
            <v xml:space="preserve">4 x 2 Commer &lt;3.5t  </v>
          </cell>
        </row>
        <row r="18">
          <cell r="A18" t="str">
            <v xml:space="preserve">4 x 2 Commer &lt;3.5t  </v>
          </cell>
        </row>
        <row r="19">
          <cell r="A19" t="str">
            <v xml:space="preserve">4 x 2 Commer &lt;3.5t  </v>
          </cell>
        </row>
        <row r="20">
          <cell r="A20" t="str">
            <v xml:space="preserve">4 x 2 Commer &lt;3.5t  </v>
          </cell>
        </row>
        <row r="21">
          <cell r="A21" t="str">
            <v xml:space="preserve">4 x 2 Commer &lt;3.5t  </v>
          </cell>
        </row>
        <row r="22">
          <cell r="A22" t="str">
            <v xml:space="preserve">4 x 2 Commer &lt;3.5t  </v>
          </cell>
        </row>
        <row r="23">
          <cell r="A23" t="str">
            <v xml:space="preserve">4 x 2 Commer &lt;3.5t  </v>
          </cell>
        </row>
        <row r="24">
          <cell r="A24" t="str">
            <v xml:space="preserve">4 x 2 Commer &lt;3.5t  </v>
          </cell>
        </row>
        <row r="25">
          <cell r="A25" t="str">
            <v xml:space="preserve">4 x 2 Commer &lt;3.5t  </v>
          </cell>
        </row>
        <row r="26">
          <cell r="A26" t="str">
            <v xml:space="preserve">4 x 2 Commer &lt;3.5t  </v>
          </cell>
        </row>
        <row r="27">
          <cell r="A27" t="str">
            <v xml:space="preserve">4 x 2 Commer &lt;3.5t  </v>
          </cell>
        </row>
        <row r="28">
          <cell r="A28" t="str">
            <v xml:space="preserve">4 x 2 Commer &lt;3.5t  </v>
          </cell>
        </row>
        <row r="29">
          <cell r="A29" t="str">
            <v xml:space="preserve">4 x 2 Commer &lt;3.5t  </v>
          </cell>
        </row>
        <row r="30">
          <cell r="A30" t="str">
            <v xml:space="preserve">4 x 2 Commer &lt;3.5t  </v>
          </cell>
        </row>
        <row r="31">
          <cell r="A31" t="str">
            <v xml:space="preserve">4 x 2 Commer &lt;3.5t  </v>
          </cell>
        </row>
        <row r="32">
          <cell r="A32" t="str">
            <v xml:space="preserve">4 x 2 Commer &lt;3.5t  </v>
          </cell>
        </row>
        <row r="33">
          <cell r="A33" t="str">
            <v xml:space="preserve">4 x 2 Commer &lt;3.5t  </v>
          </cell>
        </row>
        <row r="34">
          <cell r="A34" t="str">
            <v xml:space="preserve">4 x 2 Commer &lt;3.5t  </v>
          </cell>
        </row>
        <row r="35">
          <cell r="A35" t="str">
            <v xml:space="preserve">4 x 2 Commer &lt;3.5t  </v>
          </cell>
        </row>
        <row r="36">
          <cell r="A36" t="str">
            <v xml:space="preserve">4 x 2 Commer &lt;3.5t  </v>
          </cell>
        </row>
        <row r="37">
          <cell r="A37" t="str">
            <v xml:space="preserve">4 x 2 Commer &lt;3.5t  </v>
          </cell>
        </row>
        <row r="38">
          <cell r="A38" t="str">
            <v xml:space="preserve">4 x 2 Commer &lt;3.5t  </v>
          </cell>
        </row>
        <row r="39">
          <cell r="A39" t="str">
            <v xml:space="preserve">4 x 2 Commer &lt;3.5t  </v>
          </cell>
        </row>
        <row r="40">
          <cell r="A40" t="str">
            <v xml:space="preserve">4 x 2 Commer &lt;3.5t  </v>
          </cell>
        </row>
        <row r="41">
          <cell r="A41" t="str">
            <v xml:space="preserve">4 x 2 Commer &lt;3.5t  </v>
          </cell>
        </row>
        <row r="42">
          <cell r="A42" t="str">
            <v xml:space="preserve">4 x 2 Commer &lt;3.5t  </v>
          </cell>
        </row>
        <row r="43">
          <cell r="A43" t="str">
            <v xml:space="preserve">4 x 2 Commer &lt;3.5t  </v>
          </cell>
        </row>
        <row r="44">
          <cell r="A44" t="str">
            <v xml:space="preserve">4 x 2 Commer &lt;3.5t  </v>
          </cell>
        </row>
        <row r="45">
          <cell r="A45" t="str">
            <v xml:space="preserve">4 x 2 Commer &lt;3.5t  </v>
          </cell>
        </row>
        <row r="46">
          <cell r="A46" t="str">
            <v xml:space="preserve">4 x 2 Commer &lt;3.5t  </v>
          </cell>
        </row>
        <row r="47">
          <cell r="A47" t="str">
            <v xml:space="preserve">4 x 2 Commer &lt;3.5t  </v>
          </cell>
        </row>
        <row r="48">
          <cell r="A48" t="str">
            <v xml:space="preserve">4 x 2 Commer &lt;3.5t  </v>
          </cell>
        </row>
        <row r="49">
          <cell r="A49" t="str">
            <v xml:space="preserve">4 x 2 Commer &lt;3.5t  </v>
          </cell>
        </row>
        <row r="50">
          <cell r="A50" t="str">
            <v xml:space="preserve">4 x 2 Commer &lt;3.5t  </v>
          </cell>
        </row>
        <row r="51">
          <cell r="A51" t="str">
            <v xml:space="preserve">4 x 2 Commer &lt;3.5t  </v>
          </cell>
        </row>
        <row r="52">
          <cell r="A52" t="str">
            <v xml:space="preserve">4 x 2 Commer &lt;3.5t  </v>
          </cell>
        </row>
        <row r="53">
          <cell r="A53" t="str">
            <v xml:space="preserve">4 x 2 Commer &lt;3.5t  </v>
          </cell>
        </row>
        <row r="54">
          <cell r="A54" t="str">
            <v xml:space="preserve">4 x 2 Commer &lt;3.5t  </v>
          </cell>
        </row>
        <row r="55">
          <cell r="A55" t="str">
            <v xml:space="preserve">4 x 2 Commer &lt;3.5t  </v>
          </cell>
        </row>
        <row r="56">
          <cell r="A56" t="str">
            <v xml:space="preserve">4 x 2 Commer &lt;3.5t  </v>
          </cell>
        </row>
        <row r="57">
          <cell r="A57" t="str">
            <v xml:space="preserve">4 x 2 Commer &lt;3.5t  </v>
          </cell>
        </row>
        <row r="58">
          <cell r="A58" t="str">
            <v xml:space="preserve">4 x 2 Commer &lt;3.5t  </v>
          </cell>
        </row>
        <row r="59">
          <cell r="A59" t="str">
            <v xml:space="preserve">4 x 2 Commer &lt;3.5t  </v>
          </cell>
        </row>
        <row r="60">
          <cell r="A60" t="str">
            <v xml:space="preserve">4 x 2 Commer &lt;3.5t  </v>
          </cell>
        </row>
        <row r="61">
          <cell r="A61" t="str">
            <v xml:space="preserve">4 x 2 Commer &lt;3.5t  </v>
          </cell>
        </row>
        <row r="62">
          <cell r="A62" t="str">
            <v xml:space="preserve">4 x 2 Commer &lt;3.5t  </v>
          </cell>
        </row>
        <row r="63">
          <cell r="A63" t="str">
            <v xml:space="preserve">4 x 2 Commer &lt;3.5t  </v>
          </cell>
        </row>
        <row r="64">
          <cell r="A64" t="str">
            <v xml:space="preserve">4 x 2 Commer &lt;3.5t  </v>
          </cell>
        </row>
        <row r="65">
          <cell r="A65" t="str">
            <v xml:space="preserve">4 x 2 Commer &lt;3.5t  </v>
          </cell>
        </row>
        <row r="66">
          <cell r="A66" t="str">
            <v xml:space="preserve">4 x 2 Commer &lt;3.5t  </v>
          </cell>
        </row>
        <row r="67">
          <cell r="A67" t="str">
            <v xml:space="preserve">4 x 2 Commer &lt;3.5t  </v>
          </cell>
        </row>
        <row r="68">
          <cell r="A68" t="str">
            <v xml:space="preserve">4 x 2 Commer &lt;3.5t  </v>
          </cell>
        </row>
        <row r="69">
          <cell r="A69" t="str">
            <v xml:space="preserve">4 x 2 Commer &lt;3.5t  </v>
          </cell>
        </row>
        <row r="70">
          <cell r="A70" t="str">
            <v xml:space="preserve">4 x 2 Commer &lt;3.5t  </v>
          </cell>
        </row>
        <row r="71">
          <cell r="A71" t="str">
            <v xml:space="preserve">4 x 2 Commer &lt;3.5t  </v>
          </cell>
        </row>
        <row r="72">
          <cell r="A72" t="str">
            <v xml:space="preserve">4 x 2 Commer &lt;3.5t  </v>
          </cell>
        </row>
        <row r="73">
          <cell r="A73" t="str">
            <v xml:space="preserve">4 x 2 Commer &lt;3.5t  </v>
          </cell>
        </row>
        <row r="74">
          <cell r="A74" t="str">
            <v xml:space="preserve">4 x 2 Commer &lt;3.5t  </v>
          </cell>
        </row>
        <row r="75">
          <cell r="A75" t="str">
            <v xml:space="preserve">4 x 2 Commer &lt;3.5t  </v>
          </cell>
        </row>
        <row r="76">
          <cell r="A76" t="str">
            <v xml:space="preserve">4 x 2 Commer &lt;3.5t  </v>
          </cell>
        </row>
        <row r="77">
          <cell r="A77" t="str">
            <v xml:space="preserve">4 x 2 Commer &lt;3.5t  </v>
          </cell>
        </row>
        <row r="78">
          <cell r="A78" t="str">
            <v xml:space="preserve">4 x 2 Commer &lt;3.5t  </v>
          </cell>
        </row>
        <row r="79">
          <cell r="A79" t="str">
            <v xml:space="preserve">4 x 2 Commer &lt;3.5t  </v>
          </cell>
        </row>
        <row r="80">
          <cell r="A80" t="str">
            <v xml:space="preserve">4 x 2 Commer &lt;3.5t  </v>
          </cell>
        </row>
        <row r="81">
          <cell r="A81" t="str">
            <v xml:space="preserve">4 x 2 Commer &lt;3.5t  </v>
          </cell>
        </row>
        <row r="82">
          <cell r="A82" t="str">
            <v xml:space="preserve">4 x 2 Commer &lt;3.5t  </v>
          </cell>
        </row>
        <row r="83">
          <cell r="A83" t="str">
            <v xml:space="preserve">4 x 2 Commer &lt;3.5t  </v>
          </cell>
        </row>
        <row r="84">
          <cell r="A84" t="str">
            <v xml:space="preserve">4 x 2 Commer &lt;3.5t  </v>
          </cell>
        </row>
        <row r="85">
          <cell r="A85" t="str">
            <v xml:space="preserve">4 x 2 Commer &lt;3.5t  </v>
          </cell>
        </row>
        <row r="86">
          <cell r="A86" t="str">
            <v xml:space="preserve">4 x 2 Commer &lt;3.5t  </v>
          </cell>
        </row>
        <row r="87">
          <cell r="A87" t="str">
            <v xml:space="preserve">4 x 2 Commer &lt;3.5t  </v>
          </cell>
        </row>
        <row r="88">
          <cell r="A88" t="str">
            <v xml:space="preserve">4 x 2 Commer &lt;3.5t  </v>
          </cell>
        </row>
        <row r="89">
          <cell r="A89" t="str">
            <v xml:space="preserve">4 x 2 Commer &lt;3.5t  </v>
          </cell>
        </row>
        <row r="90">
          <cell r="A90" t="str">
            <v xml:space="preserve">4 x 2 Commer &lt;3.5t  </v>
          </cell>
        </row>
        <row r="91">
          <cell r="A91" t="str">
            <v xml:space="preserve">4 x 2 Commer &lt;3.5t  </v>
          </cell>
        </row>
        <row r="92">
          <cell r="A92" t="str">
            <v xml:space="preserve">4 x 2 Commer &lt;3.5t  </v>
          </cell>
        </row>
        <row r="93">
          <cell r="A93" t="str">
            <v xml:space="preserve">4 x 2 Commer &lt;3.5t  </v>
          </cell>
        </row>
        <row r="94">
          <cell r="A94" t="str">
            <v xml:space="preserve">4 x 2 Commer &lt;3.5t  </v>
          </cell>
        </row>
        <row r="95">
          <cell r="A95" t="str">
            <v xml:space="preserve">4 x 2 Commer &lt;3.5t  </v>
          </cell>
        </row>
        <row r="96">
          <cell r="A96" t="str">
            <v xml:space="preserve">4 x 2 Commer &lt;3.5t  </v>
          </cell>
        </row>
        <row r="97">
          <cell r="A97" t="str">
            <v xml:space="preserve">4 x 2 Commer &lt;3.5t  </v>
          </cell>
        </row>
        <row r="98">
          <cell r="A98" t="str">
            <v xml:space="preserve">4 x 2 Commer &lt;3.5t  </v>
          </cell>
        </row>
        <row r="99">
          <cell r="A99" t="str">
            <v xml:space="preserve">4 x 2 Commer &lt;3.5t  </v>
          </cell>
        </row>
        <row r="100">
          <cell r="A100" t="str">
            <v xml:space="preserve">4 x 2 Commer &lt;3.5t  </v>
          </cell>
        </row>
        <row r="101">
          <cell r="A101" t="str">
            <v xml:space="preserve">4 x 2 Commer &lt;3.5t  </v>
          </cell>
        </row>
        <row r="102">
          <cell r="A102" t="str">
            <v xml:space="preserve">4 x 2 Commer &lt;3.5t  </v>
          </cell>
        </row>
        <row r="103">
          <cell r="A103" t="str">
            <v xml:space="preserve">4 x 2 Commer &lt;3.5t  </v>
          </cell>
        </row>
        <row r="104">
          <cell r="A104" t="str">
            <v xml:space="preserve">4 x 2 Commer &lt;3.5t  </v>
          </cell>
        </row>
        <row r="105">
          <cell r="A105" t="str">
            <v xml:space="preserve">4 x 2 Commer &lt;3.5t  </v>
          </cell>
        </row>
        <row r="106">
          <cell r="A106" t="str">
            <v xml:space="preserve">4 x 2 Commer &lt;3.5t  </v>
          </cell>
        </row>
        <row r="107">
          <cell r="A107" t="str">
            <v xml:space="preserve">4 x 2 Commer &lt;3.5t  </v>
          </cell>
        </row>
        <row r="108">
          <cell r="A108" t="str">
            <v xml:space="preserve">4 x 2 Commer &lt;3.5t  </v>
          </cell>
        </row>
        <row r="109">
          <cell r="A109" t="str">
            <v xml:space="preserve">4 x 2 Commer &lt;3.5t  </v>
          </cell>
        </row>
        <row r="110">
          <cell r="A110" t="str">
            <v xml:space="preserve">4 x 2 Commer &lt;3.5t  </v>
          </cell>
        </row>
        <row r="111">
          <cell r="A111" t="str">
            <v xml:space="preserve">4 x 2 Commer &lt;3.5t  </v>
          </cell>
        </row>
        <row r="112">
          <cell r="A112" t="str">
            <v xml:space="preserve">4 x 2 Commer &lt;3.5t  </v>
          </cell>
        </row>
        <row r="113">
          <cell r="A113" t="str">
            <v xml:space="preserve">4 x 2 Commer &lt;3.5t  </v>
          </cell>
        </row>
        <row r="114">
          <cell r="A114" t="str">
            <v xml:space="preserve">4 x 2 Commer &lt;3.5t  </v>
          </cell>
        </row>
        <row r="115">
          <cell r="A115" t="str">
            <v xml:space="preserve">4 x 2 Commer &lt;3.5t  </v>
          </cell>
        </row>
        <row r="116">
          <cell r="A116" t="str">
            <v xml:space="preserve">4 x 2 Commer &lt;3.5t  </v>
          </cell>
        </row>
        <row r="117">
          <cell r="A117" t="str">
            <v xml:space="preserve">4 x 2 Commer &lt;3.5t  </v>
          </cell>
        </row>
        <row r="118">
          <cell r="A118" t="str">
            <v xml:space="preserve">4 x 2 Commer &lt;3.5t  </v>
          </cell>
        </row>
        <row r="119">
          <cell r="A119" t="str">
            <v xml:space="preserve">4 x 2 Commer &lt;3.5t  </v>
          </cell>
        </row>
        <row r="120">
          <cell r="A120" t="str">
            <v xml:space="preserve">4 x 2 Commer &lt;3.5t  </v>
          </cell>
        </row>
        <row r="121">
          <cell r="A121" t="str">
            <v xml:space="preserve">4 x 2 Commer &lt;3.5t  </v>
          </cell>
        </row>
        <row r="122">
          <cell r="A122" t="str">
            <v xml:space="preserve">4 x 2 Commer &lt;3.5t  </v>
          </cell>
        </row>
        <row r="123">
          <cell r="A123" t="str">
            <v xml:space="preserve">4 x 2 Commer &lt;3.5t  </v>
          </cell>
        </row>
        <row r="124">
          <cell r="A124" t="str">
            <v xml:space="preserve">4 x 2 Commer &lt;3.5t  </v>
          </cell>
        </row>
        <row r="125">
          <cell r="A125" t="str">
            <v xml:space="preserve">4 x 2 Commer &lt;3.5t  </v>
          </cell>
        </row>
        <row r="126">
          <cell r="A126" t="str">
            <v xml:space="preserve">4 x 2 Commer &lt;3.5t  </v>
          </cell>
        </row>
        <row r="127">
          <cell r="A127" t="str">
            <v xml:space="preserve">4 x 2 Commer &lt;3.5t  </v>
          </cell>
        </row>
        <row r="128">
          <cell r="A128" t="str">
            <v xml:space="preserve">4 x 2 Commer &lt;3.5t  </v>
          </cell>
        </row>
        <row r="129">
          <cell r="A129" t="str">
            <v xml:space="preserve">4 x 2 Commer &lt;3.5t  </v>
          </cell>
        </row>
        <row r="130">
          <cell r="A130" t="str">
            <v xml:space="preserve">4 x 2 Commer &lt;3.5t  </v>
          </cell>
        </row>
        <row r="131">
          <cell r="A131" t="str">
            <v xml:space="preserve">4 x 2 Commer &lt;3.5t  </v>
          </cell>
        </row>
        <row r="132">
          <cell r="A132" t="str">
            <v xml:space="preserve">4 x 2 Commer &lt;3.5t  </v>
          </cell>
        </row>
        <row r="133">
          <cell r="A133" t="str">
            <v xml:space="preserve">4 x 2 Commer &lt;3.5t  </v>
          </cell>
        </row>
        <row r="134">
          <cell r="A134" t="str">
            <v xml:space="preserve">4 x 2 Commer &lt;3.5t  </v>
          </cell>
        </row>
        <row r="135">
          <cell r="A135" t="str">
            <v xml:space="preserve">4 x 2 Commer &lt;3.5t  </v>
          </cell>
        </row>
        <row r="136">
          <cell r="A136" t="str">
            <v xml:space="preserve">4 x 2 Commer &lt;3.5t  </v>
          </cell>
        </row>
        <row r="137">
          <cell r="A137" t="str">
            <v xml:space="preserve">4 x 2 Commer &lt;3.5t  </v>
          </cell>
        </row>
        <row r="138">
          <cell r="A138" t="str">
            <v xml:space="preserve">4 x 2 Commer &lt;3.5t  </v>
          </cell>
        </row>
        <row r="139">
          <cell r="A139" t="str">
            <v xml:space="preserve">4 x 2 Commer &lt;3.5t  </v>
          </cell>
        </row>
        <row r="140">
          <cell r="A140" t="str">
            <v xml:space="preserve">4 x 2 Commer &lt;3.5t  </v>
          </cell>
        </row>
        <row r="141">
          <cell r="A141" t="str">
            <v xml:space="preserve">4 x 2 Commer &lt;3.5t  </v>
          </cell>
        </row>
        <row r="142">
          <cell r="A142" t="str">
            <v xml:space="preserve">4 x 2 Commer &lt;3.5t  </v>
          </cell>
        </row>
        <row r="143">
          <cell r="A143" t="str">
            <v xml:space="preserve">4 x 2 Commer &lt;3.5t  </v>
          </cell>
        </row>
        <row r="144">
          <cell r="A144" t="str">
            <v xml:space="preserve">4 x 2 Commer &lt;3.5t  </v>
          </cell>
        </row>
        <row r="145">
          <cell r="A145" t="str">
            <v xml:space="preserve">4 x 2 Commer &lt;3.5t  </v>
          </cell>
        </row>
        <row r="146">
          <cell r="A146" t="str">
            <v xml:space="preserve">4 x 2 Commer &lt;3.5t  </v>
          </cell>
        </row>
        <row r="147">
          <cell r="A147" t="str">
            <v xml:space="preserve">4 x 2 Commer &lt;3.5t  </v>
          </cell>
        </row>
        <row r="148">
          <cell r="A148" t="str">
            <v xml:space="preserve">4 x 2 Commer &lt;3.5t  </v>
          </cell>
        </row>
        <row r="149">
          <cell r="A149" t="str">
            <v xml:space="preserve">4 x 2 Commer &lt;3.5t  </v>
          </cell>
        </row>
        <row r="150">
          <cell r="A150" t="str">
            <v xml:space="preserve">4 x 2 Commer &lt;3.5t  </v>
          </cell>
        </row>
        <row r="151">
          <cell r="A151" t="str">
            <v xml:space="preserve">4 x 2 Commer &lt;3.5t  </v>
          </cell>
        </row>
        <row r="152">
          <cell r="A152" t="str">
            <v xml:space="preserve">4 x 2 Commer &lt;3.5t  </v>
          </cell>
        </row>
        <row r="153">
          <cell r="A153" t="str">
            <v xml:space="preserve">4 x 2 Commer &lt;3.5t  </v>
          </cell>
        </row>
        <row r="154">
          <cell r="A154" t="str">
            <v xml:space="preserve">4 x 2 Commer &lt;3.5t  </v>
          </cell>
        </row>
        <row r="155">
          <cell r="A155" t="str">
            <v xml:space="preserve">4 x 2 Commer &lt;3.5t  </v>
          </cell>
        </row>
        <row r="156">
          <cell r="A156" t="str">
            <v xml:space="preserve">4 x 2 Commer &lt;3.5t  </v>
          </cell>
        </row>
        <row r="157">
          <cell r="A157" t="str">
            <v xml:space="preserve">4 x 2 Commer &lt;3.5t  </v>
          </cell>
        </row>
        <row r="158">
          <cell r="A158" t="str">
            <v xml:space="preserve">4 x 2 Commer &lt;3.5t  </v>
          </cell>
        </row>
        <row r="159">
          <cell r="A159" t="str">
            <v xml:space="preserve">4 x 2 Commer &lt;3.5t  </v>
          </cell>
        </row>
        <row r="160">
          <cell r="A160" t="str">
            <v xml:space="preserve">4 x 2 Commer &lt;3.5t  </v>
          </cell>
        </row>
        <row r="161">
          <cell r="A161" t="str">
            <v xml:space="preserve">4 x 2 Commer &lt;3.5t  </v>
          </cell>
        </row>
        <row r="162">
          <cell r="A162" t="str">
            <v xml:space="preserve">4 x 2 Commer &lt;3.5t  </v>
          </cell>
        </row>
        <row r="163">
          <cell r="A163" t="str">
            <v xml:space="preserve">4 x 2 Commer &lt;3.5t  </v>
          </cell>
        </row>
        <row r="164">
          <cell r="A164" t="str">
            <v xml:space="preserve">4 x 2 Commer &lt;3.5t  </v>
          </cell>
        </row>
        <row r="165">
          <cell r="A165" t="str">
            <v xml:space="preserve">4 x 2 Commer &lt;3.5t  </v>
          </cell>
        </row>
        <row r="166">
          <cell r="A166" t="str">
            <v xml:space="preserve">4 x 2 Commer &lt;3.5t  </v>
          </cell>
        </row>
        <row r="167">
          <cell r="A167" t="str">
            <v xml:space="preserve">4 x 2 Commer &lt;3.5t  </v>
          </cell>
        </row>
        <row r="168">
          <cell r="A168" t="str">
            <v xml:space="preserve">4 x 2 Commer &lt;3.5t  </v>
          </cell>
        </row>
        <row r="169">
          <cell r="A169" t="str">
            <v xml:space="preserve">4 x 2 Commer &lt;3.5t  </v>
          </cell>
        </row>
        <row r="170">
          <cell r="A170" t="str">
            <v xml:space="preserve">4 x 2 Commer &lt;3.5t  </v>
          </cell>
        </row>
        <row r="171">
          <cell r="A171" t="str">
            <v xml:space="preserve">4 x 2 Commer &lt;3.5t  </v>
          </cell>
        </row>
        <row r="172">
          <cell r="A172" t="str">
            <v xml:space="preserve">4 x 2 Commer &lt;3.5t  </v>
          </cell>
        </row>
        <row r="173">
          <cell r="A173" t="str">
            <v xml:space="preserve">4 x 2 Commer &lt;3.5t  </v>
          </cell>
        </row>
        <row r="174">
          <cell r="A174" t="str">
            <v xml:space="preserve">4 x 2 Commer &lt;3.5t  </v>
          </cell>
        </row>
        <row r="175">
          <cell r="A175" t="str">
            <v xml:space="preserve">4 x 2 Commer &lt;3.5t  </v>
          </cell>
        </row>
        <row r="176">
          <cell r="A176" t="str">
            <v xml:space="preserve">4 x 2 Commer &lt;3.5t  </v>
          </cell>
        </row>
        <row r="177">
          <cell r="A177" t="str">
            <v xml:space="preserve">4 x 2 Commer &lt;3.5t  </v>
          </cell>
        </row>
        <row r="178">
          <cell r="A178" t="str">
            <v xml:space="preserve">4 x 2 Commer &lt;3.5t  </v>
          </cell>
        </row>
        <row r="179">
          <cell r="A179" t="str">
            <v xml:space="preserve">4 x 2 Commer &lt;3.5t  </v>
          </cell>
        </row>
        <row r="180">
          <cell r="A180" t="str">
            <v xml:space="preserve">4 x 2 Commer &lt;3.5t  </v>
          </cell>
        </row>
        <row r="181">
          <cell r="A181" t="str">
            <v xml:space="preserve">4 x 4 Commer &lt;3.5t  </v>
          </cell>
        </row>
        <row r="182">
          <cell r="A182" t="str">
            <v xml:space="preserve">4 x 4 Commer &lt;3.5t  </v>
          </cell>
        </row>
        <row r="183">
          <cell r="A183" t="str">
            <v xml:space="preserve">4 x 4 Commer &lt;3.5t  </v>
          </cell>
        </row>
        <row r="184">
          <cell r="A184" t="str">
            <v xml:space="preserve">4 x 4 Commer &lt;3.5t  </v>
          </cell>
        </row>
        <row r="185">
          <cell r="A185" t="str">
            <v xml:space="preserve">4 x 4 Commer &lt;3.5t  </v>
          </cell>
        </row>
        <row r="186">
          <cell r="A186" t="str">
            <v xml:space="preserve">4 x 4 Commer &lt;3.5t  </v>
          </cell>
        </row>
        <row r="187">
          <cell r="A187" t="str">
            <v xml:space="preserve">4 x 4 Commer &lt;3.5t  </v>
          </cell>
        </row>
        <row r="188">
          <cell r="A188" t="str">
            <v xml:space="preserve">4 x 4 Commer &lt;3.5t  </v>
          </cell>
        </row>
        <row r="189">
          <cell r="A189" t="str">
            <v xml:space="preserve">4 x 4 Commer &lt;3.5t  </v>
          </cell>
        </row>
        <row r="190">
          <cell r="A190" t="str">
            <v xml:space="preserve">4 x 4 Commer &lt;3.5t  </v>
          </cell>
        </row>
        <row r="191">
          <cell r="A191" t="str">
            <v xml:space="preserve">4 x 4 Commer &lt;3.5t  </v>
          </cell>
        </row>
        <row r="192">
          <cell r="A192" t="str">
            <v xml:space="preserve">4 x 4 Commer &lt;3.5t  </v>
          </cell>
        </row>
        <row r="193">
          <cell r="A193" t="str">
            <v xml:space="preserve">4 x 4 Commer &lt;3.5t  </v>
          </cell>
        </row>
        <row r="194">
          <cell r="A194" t="str">
            <v xml:space="preserve">4 x 4 Commer &lt;3.5t  </v>
          </cell>
        </row>
        <row r="195">
          <cell r="A195" t="str">
            <v xml:space="preserve">4 x 4 Commer &lt;3.5t  </v>
          </cell>
        </row>
        <row r="196">
          <cell r="A196" t="str">
            <v xml:space="preserve">4 x 4 Commer &lt;3.5t  </v>
          </cell>
        </row>
        <row r="197">
          <cell r="A197" t="str">
            <v xml:space="preserve">4 x 4 Commer &lt;3.5t  </v>
          </cell>
        </row>
        <row r="198">
          <cell r="A198" t="str">
            <v xml:space="preserve">4 x 4 Commer &lt;3.5t  </v>
          </cell>
        </row>
        <row r="199">
          <cell r="A199" t="str">
            <v xml:space="preserve">4 x 4 Commer &lt;3.5t  </v>
          </cell>
        </row>
        <row r="200">
          <cell r="A200" t="str">
            <v xml:space="preserve">4 x 4 Commer &lt;3.5t  </v>
          </cell>
        </row>
        <row r="201">
          <cell r="A201" t="str">
            <v xml:space="preserve">4 x 4 Commer &lt;3.5t  </v>
          </cell>
        </row>
        <row r="202">
          <cell r="A202" t="str">
            <v xml:space="preserve">4 x 4 Commer &lt;3.5t  </v>
          </cell>
        </row>
        <row r="203">
          <cell r="A203" t="str">
            <v xml:space="preserve">4 x 4 Commer &lt;3.5t  </v>
          </cell>
        </row>
        <row r="204">
          <cell r="A204" t="str">
            <v xml:space="preserve">4 x 4 Commer &lt;3.5t  </v>
          </cell>
        </row>
        <row r="205">
          <cell r="A205" t="str">
            <v xml:space="preserve">4 x 4 Commer &lt;3.5t  </v>
          </cell>
        </row>
        <row r="206">
          <cell r="A206" t="str">
            <v xml:space="preserve">4 x 4 Commer &lt;3.5t  </v>
          </cell>
        </row>
        <row r="207">
          <cell r="A207" t="str">
            <v xml:space="preserve">4 x 4 Commer &lt;3.5t  </v>
          </cell>
        </row>
        <row r="208">
          <cell r="A208" t="str">
            <v xml:space="preserve">4 x 4 Commer &lt;3.5t  </v>
          </cell>
        </row>
        <row r="209">
          <cell r="A209" t="str">
            <v xml:space="preserve">4 x 4 Commer &lt;3.5t  </v>
          </cell>
        </row>
        <row r="210">
          <cell r="A210" t="str">
            <v xml:space="preserve">4 x 4 Commer &lt;3.5t  </v>
          </cell>
        </row>
        <row r="211">
          <cell r="A211" t="str">
            <v xml:space="preserve">4 x 4 Commer &lt;3.5t  </v>
          </cell>
        </row>
        <row r="212">
          <cell r="A212" t="str">
            <v xml:space="preserve">4 x 4 Commer &lt;3.5t  </v>
          </cell>
        </row>
        <row r="213">
          <cell r="A213" t="str">
            <v xml:space="preserve">4 x 4 Commer &lt;3.5t  </v>
          </cell>
        </row>
        <row r="214">
          <cell r="A214" t="str">
            <v xml:space="preserve">4 x 4 Commer &lt;3.5t  </v>
          </cell>
        </row>
        <row r="215">
          <cell r="A215" t="str">
            <v xml:space="preserve">4 x 4 Commer &lt;3.5t  </v>
          </cell>
        </row>
        <row r="216">
          <cell r="A216" t="str">
            <v xml:space="preserve">4 x 4 Commer &lt;3.5t  </v>
          </cell>
        </row>
        <row r="217">
          <cell r="A217" t="str">
            <v xml:space="preserve">4 x 4 Commer &lt;3.5t  </v>
          </cell>
        </row>
        <row r="218">
          <cell r="A218" t="str">
            <v xml:space="preserve">4 x 4 Commer &lt;3.5t  </v>
          </cell>
        </row>
        <row r="219">
          <cell r="A219" t="str">
            <v xml:space="preserve">4 x 4 Commer &lt;3.5t  </v>
          </cell>
        </row>
        <row r="220">
          <cell r="A220" t="str">
            <v xml:space="preserve">4 x 4 Commer &lt;3.5t  </v>
          </cell>
        </row>
        <row r="221">
          <cell r="A221" t="str">
            <v xml:space="preserve">4 x 4 Commer &lt;3.5t  </v>
          </cell>
        </row>
        <row r="222">
          <cell r="A222" t="str">
            <v xml:space="preserve">4 x 4 Commer &lt;3.5t  </v>
          </cell>
        </row>
        <row r="223">
          <cell r="A223" t="str">
            <v xml:space="preserve">4 x 4 Commer &lt;3.5t  </v>
          </cell>
        </row>
        <row r="224">
          <cell r="A224" t="str">
            <v xml:space="preserve">4 x 4 Commer &lt;3.5t  </v>
          </cell>
        </row>
        <row r="225">
          <cell r="A225" t="str">
            <v xml:space="preserve">4 x 4 Commer &lt;3.5t  </v>
          </cell>
        </row>
        <row r="226">
          <cell r="A226" t="str">
            <v xml:space="preserve">4 x 4 Commer &lt;3.5t  </v>
          </cell>
        </row>
        <row r="227">
          <cell r="A227" t="str">
            <v xml:space="preserve">4 x 4 Commer &lt;3.5t  </v>
          </cell>
        </row>
        <row r="228">
          <cell r="A228" t="str">
            <v xml:space="preserve">4 x 4 Commer &lt;3.5t  </v>
          </cell>
        </row>
        <row r="229">
          <cell r="A229" t="str">
            <v xml:space="preserve">4 x 4 Commer &lt;3.5t  </v>
          </cell>
        </row>
        <row r="230">
          <cell r="A230" t="str">
            <v xml:space="preserve">4 x 4 Commer &lt;3.5t  </v>
          </cell>
        </row>
        <row r="231">
          <cell r="A231" t="str">
            <v xml:space="preserve">4 x 4 Commer &lt;3.5t  </v>
          </cell>
        </row>
        <row r="232">
          <cell r="A232" t="str">
            <v xml:space="preserve">4 x 4 Commer &lt;3.5t  </v>
          </cell>
        </row>
        <row r="233">
          <cell r="A233" t="str">
            <v xml:space="preserve">4 x 4 Commer &lt;3.5t  </v>
          </cell>
        </row>
        <row r="234">
          <cell r="A234" t="str">
            <v xml:space="preserve">4 x 4 Commer &lt;3.5t  </v>
          </cell>
        </row>
        <row r="235">
          <cell r="A235" t="str">
            <v xml:space="preserve">4 x 4 Commer &lt;3.5t  </v>
          </cell>
        </row>
        <row r="236">
          <cell r="A236" t="str">
            <v xml:space="preserve">4 x 4 Commer &lt;3.5t  </v>
          </cell>
        </row>
        <row r="237">
          <cell r="A237" t="str">
            <v xml:space="preserve">4 x 4 Commer &lt;3.5t  </v>
          </cell>
        </row>
        <row r="238">
          <cell r="A238" t="str">
            <v xml:space="preserve">4 x 4 Commer &lt;3.5t  </v>
          </cell>
        </row>
        <row r="239">
          <cell r="A239" t="str">
            <v xml:space="preserve">4 x 4 Commer &lt;3.5t  </v>
          </cell>
        </row>
        <row r="240">
          <cell r="A240" t="str">
            <v xml:space="preserve">4 x 4 Commer &lt;3.5t  </v>
          </cell>
        </row>
        <row r="241">
          <cell r="A241" t="str">
            <v xml:space="preserve">4 x 4 Commer &lt;3.5t  </v>
          </cell>
        </row>
        <row r="242">
          <cell r="A242" t="str">
            <v xml:space="preserve">4 x 4 Commer &lt;3.5t  </v>
          </cell>
        </row>
        <row r="243">
          <cell r="A243" t="str">
            <v xml:space="preserve">4 x 4 Commer &lt;3.5t  </v>
          </cell>
        </row>
        <row r="244">
          <cell r="A244" t="str">
            <v xml:space="preserve">4 x 4 Commer &lt;3.5t  </v>
          </cell>
        </row>
        <row r="245">
          <cell r="A245" t="str">
            <v xml:space="preserve">4 x 4 Commer &lt;3.5t  </v>
          </cell>
        </row>
        <row r="246">
          <cell r="A246" t="str">
            <v xml:space="preserve">4 x 4 Commer &lt;3.5t  </v>
          </cell>
        </row>
        <row r="247">
          <cell r="A247" t="str">
            <v xml:space="preserve">4 x 4 Commer &lt;3.5t  </v>
          </cell>
        </row>
        <row r="248">
          <cell r="A248" t="str">
            <v xml:space="preserve">4 x 4 Commer &lt;3.5t  </v>
          </cell>
        </row>
        <row r="249">
          <cell r="A249" t="str">
            <v xml:space="preserve">4 x 4 Commer &lt;3.5t  </v>
          </cell>
        </row>
        <row r="250">
          <cell r="A250" t="str">
            <v xml:space="preserve">4 x 4 Commer &lt;3.5t  </v>
          </cell>
        </row>
        <row r="251">
          <cell r="A251" t="str">
            <v xml:space="preserve">4 x 4 Commer &lt;3.5t  </v>
          </cell>
        </row>
        <row r="252">
          <cell r="A252" t="str">
            <v xml:space="preserve">4 x 4 Commer &lt;3.5t  </v>
          </cell>
        </row>
        <row r="253">
          <cell r="A253" t="str">
            <v xml:space="preserve">4 x 4 Commer &lt;3.5t  </v>
          </cell>
        </row>
        <row r="254">
          <cell r="A254" t="str">
            <v xml:space="preserve">4 x 4 Commer &lt;3.5t  </v>
          </cell>
        </row>
        <row r="255">
          <cell r="A255" t="str">
            <v xml:space="preserve">4 x 4 Commer &lt;3.5t  </v>
          </cell>
        </row>
        <row r="256">
          <cell r="A256" t="str">
            <v xml:space="preserve">4 x 4 Commer &lt;3.5t  </v>
          </cell>
        </row>
        <row r="257">
          <cell r="A257" t="str">
            <v xml:space="preserve">4 x 4 Commer &lt;3.5t  </v>
          </cell>
        </row>
        <row r="258">
          <cell r="A258" t="str">
            <v xml:space="preserve">4 x 4 Commer &lt;3.5t  </v>
          </cell>
        </row>
        <row r="259">
          <cell r="A259" t="str">
            <v xml:space="preserve">4 x 4 Commer &lt;3.5t  </v>
          </cell>
        </row>
        <row r="260">
          <cell r="A260" t="str">
            <v xml:space="preserve">4 x 4 Commer &lt;3.5t  </v>
          </cell>
        </row>
        <row r="261">
          <cell r="A261" t="str">
            <v xml:space="preserve">4 x 4 Commer &lt;3.5t  </v>
          </cell>
        </row>
        <row r="262">
          <cell r="A262" t="str">
            <v xml:space="preserve">4 x 4 Commer &lt;3.5t  </v>
          </cell>
        </row>
        <row r="263">
          <cell r="A263" t="str">
            <v xml:space="preserve">4 x 4 Commer &lt;3.5t  </v>
          </cell>
        </row>
        <row r="264">
          <cell r="A264" t="str">
            <v xml:space="preserve">4 x 4 Commer &lt;3.5t  </v>
          </cell>
        </row>
        <row r="265">
          <cell r="A265" t="str">
            <v xml:space="preserve">4 x 4 Commer &lt;3.5t  </v>
          </cell>
        </row>
        <row r="266">
          <cell r="A266" t="str">
            <v xml:space="preserve">4 x 4 Commer &lt;3.5t  </v>
          </cell>
        </row>
        <row r="267">
          <cell r="A267" t="str">
            <v xml:space="preserve">4 x 4 Commer &lt;3.5t  </v>
          </cell>
        </row>
        <row r="268">
          <cell r="A268" t="str">
            <v xml:space="preserve">4 x 4 Commer &lt;3.5t  </v>
          </cell>
        </row>
        <row r="269">
          <cell r="A269" t="str">
            <v xml:space="preserve">4 x 4 Commer &lt;3.5t  </v>
          </cell>
        </row>
        <row r="270">
          <cell r="A270" t="str">
            <v xml:space="preserve">4 x 4 Commer &lt;3.5t  </v>
          </cell>
        </row>
        <row r="271">
          <cell r="A271" t="str">
            <v xml:space="preserve">4 x 4 Commer &lt;3.5t  </v>
          </cell>
        </row>
        <row r="272">
          <cell r="A272" t="str">
            <v xml:space="preserve">4 x 4 Commer &lt;3.5t  </v>
          </cell>
        </row>
        <row r="273">
          <cell r="A273" t="str">
            <v xml:space="preserve">4 x 4 Commer &lt;3.5t  </v>
          </cell>
        </row>
        <row r="274">
          <cell r="A274" t="str">
            <v xml:space="preserve">4 x 4 Commer &lt;3.5t  </v>
          </cell>
        </row>
        <row r="275">
          <cell r="A275" t="str">
            <v xml:space="preserve">4 x 4 Commer &lt;3.5t  </v>
          </cell>
        </row>
        <row r="276">
          <cell r="A276" t="str">
            <v xml:space="preserve">4 x 4 Commer &lt;3.5t  </v>
          </cell>
        </row>
        <row r="277">
          <cell r="A277" t="str">
            <v xml:space="preserve">4 x 4 Commer &lt;3.5t  </v>
          </cell>
        </row>
        <row r="278">
          <cell r="A278" t="str">
            <v xml:space="preserve">4 x 4 Commer &lt;3.5t  </v>
          </cell>
        </row>
        <row r="279">
          <cell r="A279" t="str">
            <v xml:space="preserve">4 x 4 Commer &lt;3.5t  </v>
          </cell>
        </row>
        <row r="280">
          <cell r="A280" t="str">
            <v xml:space="preserve">4 x 4 Commer &lt;3.5t  </v>
          </cell>
        </row>
        <row r="281">
          <cell r="A281" t="str">
            <v xml:space="preserve">4 x 4 Commer &lt;3.5t  </v>
          </cell>
        </row>
        <row r="282">
          <cell r="A282" t="str">
            <v xml:space="preserve">4 x 4 Commer &lt;3.5t  </v>
          </cell>
        </row>
        <row r="283">
          <cell r="A283" t="str">
            <v xml:space="preserve">4 x 4 Commer &lt;3.5t  </v>
          </cell>
        </row>
        <row r="284">
          <cell r="A284" t="str">
            <v xml:space="preserve">4 x 4 Commer &lt;3.5t  </v>
          </cell>
        </row>
        <row r="285">
          <cell r="A285" t="str">
            <v xml:space="preserve">4 x 4 Commer &lt;3.5t  </v>
          </cell>
        </row>
        <row r="286">
          <cell r="A286" t="str">
            <v xml:space="preserve">4 x 4 Commer &lt;3.5t  </v>
          </cell>
        </row>
        <row r="287">
          <cell r="A287" t="str">
            <v xml:space="preserve">4 x 4 Commer &lt;3.5t  </v>
          </cell>
        </row>
        <row r="288">
          <cell r="A288" t="str">
            <v xml:space="preserve">4 x 4 Commer &lt;3.5t  </v>
          </cell>
        </row>
        <row r="289">
          <cell r="A289" t="str">
            <v xml:space="preserve">4 x 4 Commer &lt;3.5t  </v>
          </cell>
        </row>
        <row r="290">
          <cell r="A290" t="str">
            <v xml:space="preserve">4 x 4 Commer &lt;3.5t  </v>
          </cell>
        </row>
        <row r="291">
          <cell r="A291" t="str">
            <v xml:space="preserve">4 x 4 Commer &lt;3.5t  </v>
          </cell>
        </row>
        <row r="292">
          <cell r="A292" t="str">
            <v xml:space="preserve">4 x 4 Commer &lt;3.5t  </v>
          </cell>
        </row>
        <row r="293">
          <cell r="A293" t="str">
            <v xml:space="preserve">4 x 4 Commer &lt;3.5t  </v>
          </cell>
        </row>
        <row r="294">
          <cell r="A294" t="str">
            <v xml:space="preserve">4 x 4 Commer &lt;3.5t  </v>
          </cell>
        </row>
        <row r="295">
          <cell r="A295" t="str">
            <v xml:space="preserve">4 x 4 Commer &lt;3.5t  </v>
          </cell>
        </row>
        <row r="296">
          <cell r="A296" t="str">
            <v xml:space="preserve">4 x 4 Commer &lt;3.5t  </v>
          </cell>
        </row>
        <row r="297">
          <cell r="A297" t="str">
            <v xml:space="preserve">4 x 4 Commer &lt;3.5t  </v>
          </cell>
        </row>
        <row r="298">
          <cell r="A298" t="str">
            <v xml:space="preserve">4 x 4 Commer &lt;3.5t  </v>
          </cell>
        </row>
        <row r="299">
          <cell r="A299" t="str">
            <v xml:space="preserve">4 x 4 Commer &lt;3.5t  </v>
          </cell>
        </row>
        <row r="300">
          <cell r="A300" t="str">
            <v xml:space="preserve">4 x 4 Commer &lt;3.5t  </v>
          </cell>
        </row>
        <row r="301">
          <cell r="A301" t="str">
            <v xml:space="preserve">4 x 4 Commer &lt;3.5t  </v>
          </cell>
        </row>
        <row r="302">
          <cell r="A302" t="str">
            <v xml:space="preserve">4 x 4 Commer &lt;3.5t  </v>
          </cell>
        </row>
        <row r="303">
          <cell r="A303" t="str">
            <v xml:space="preserve">4 x 4 Commer &lt;3.5t  </v>
          </cell>
        </row>
        <row r="304">
          <cell r="A304" t="str">
            <v xml:space="preserve">4 x 4 Commer &lt;3.5t  </v>
          </cell>
        </row>
        <row r="305">
          <cell r="A305" t="str">
            <v xml:space="preserve">4 x 4 Commer &lt;3.5t  </v>
          </cell>
        </row>
        <row r="306">
          <cell r="A306" t="str">
            <v xml:space="preserve">4 x 4 Commer &lt;3.5t  </v>
          </cell>
        </row>
        <row r="307">
          <cell r="A307" t="str">
            <v xml:space="preserve">4 x 4 Commer &lt;3.5t  </v>
          </cell>
        </row>
        <row r="308">
          <cell r="A308" t="str">
            <v xml:space="preserve">4 x 4 Commer &lt;3.5t  </v>
          </cell>
        </row>
        <row r="309">
          <cell r="A309" t="str">
            <v xml:space="preserve">4 x 4 Commer &lt;3.5t  </v>
          </cell>
        </row>
        <row r="310">
          <cell r="A310" t="str">
            <v xml:space="preserve">4 x 4 Commer &lt;3.5t  </v>
          </cell>
        </row>
        <row r="311">
          <cell r="A311" t="str">
            <v xml:space="preserve">4 x 4 Commer &lt;3.5t  </v>
          </cell>
        </row>
        <row r="312">
          <cell r="A312" t="str">
            <v xml:space="preserve">4 x 4 Commer &lt;3.5t  </v>
          </cell>
        </row>
        <row r="313">
          <cell r="A313" t="str">
            <v xml:space="preserve">4 x 4 Commer &lt;3.5t  </v>
          </cell>
        </row>
        <row r="314">
          <cell r="A314" t="str">
            <v xml:space="preserve">4 x 4 Commer &lt;3.5t  </v>
          </cell>
        </row>
        <row r="315">
          <cell r="A315" t="str">
            <v xml:space="preserve">4 x 4 Commer &lt;3.5t  </v>
          </cell>
        </row>
        <row r="316">
          <cell r="A316" t="str">
            <v xml:space="preserve">4 x 4 Commer &lt;3.5t  </v>
          </cell>
        </row>
        <row r="317">
          <cell r="A317" t="str">
            <v xml:space="preserve">4 x 4 Commer &lt;3.5t  </v>
          </cell>
        </row>
        <row r="318">
          <cell r="A318" t="str">
            <v xml:space="preserve">4 x 4 Commer &lt;3.5t  </v>
          </cell>
        </row>
        <row r="319">
          <cell r="A319" t="str">
            <v xml:space="preserve">4 x 4 Commer &lt;3.5t  </v>
          </cell>
        </row>
        <row r="320">
          <cell r="A320" t="str">
            <v xml:space="preserve">4 x 4 Commer &lt;3.5t  </v>
          </cell>
        </row>
        <row r="321">
          <cell r="A321" t="str">
            <v xml:space="preserve">4 x 4 Commer &lt;3.5t  </v>
          </cell>
        </row>
        <row r="322">
          <cell r="A322" t="str">
            <v xml:space="preserve">4 x 4 Commer &lt;3.5t  </v>
          </cell>
        </row>
        <row r="323">
          <cell r="A323" t="str">
            <v xml:space="preserve">4 x 4 Commer &lt;3.5t  </v>
          </cell>
        </row>
        <row r="324">
          <cell r="A324" t="str">
            <v xml:space="preserve">4 x 4 Commer &lt;3.5t  </v>
          </cell>
        </row>
        <row r="325">
          <cell r="A325" t="str">
            <v xml:space="preserve">4 x 4 Commer &lt;3.5t  </v>
          </cell>
        </row>
        <row r="326">
          <cell r="A326" t="str">
            <v xml:space="preserve">4 x 4 Commer &lt;3.5t  </v>
          </cell>
        </row>
        <row r="327">
          <cell r="A327" t="str">
            <v xml:space="preserve">4 x 4 Commer &lt;3.5t  </v>
          </cell>
        </row>
        <row r="328">
          <cell r="A328" t="str">
            <v xml:space="preserve">4 x 4 Commer &lt;3.5t  </v>
          </cell>
        </row>
        <row r="329">
          <cell r="A329" t="str">
            <v xml:space="preserve">4 x 4 Commer &lt;3.5t  </v>
          </cell>
        </row>
        <row r="330">
          <cell r="A330" t="str">
            <v xml:space="preserve">4 x 4 Commer &lt;3.5t  </v>
          </cell>
        </row>
        <row r="331">
          <cell r="A331" t="str">
            <v xml:space="preserve">4 x 4 Commer &lt;3.5t  </v>
          </cell>
        </row>
        <row r="332">
          <cell r="A332" t="str">
            <v xml:space="preserve">4 x 4 Commer &lt;3.5t  </v>
          </cell>
        </row>
        <row r="333">
          <cell r="A333" t="str">
            <v xml:space="preserve">4 x 4 Commer &lt;3.5t  </v>
          </cell>
        </row>
        <row r="334">
          <cell r="A334" t="str">
            <v xml:space="preserve">4 x 4 Commer &lt;3.5t  </v>
          </cell>
        </row>
        <row r="335">
          <cell r="A335" t="str">
            <v xml:space="preserve">4 x 4 Commer &lt;3.5t  </v>
          </cell>
        </row>
        <row r="336">
          <cell r="A336" t="str">
            <v xml:space="preserve">4 x 4 Commer &lt;3.5t  </v>
          </cell>
        </row>
        <row r="337">
          <cell r="A337" t="str">
            <v xml:space="preserve">4 x 4 Commer &lt;3.5t  </v>
          </cell>
        </row>
        <row r="338">
          <cell r="A338" t="str">
            <v xml:space="preserve">4 x 4 Commer &lt;3.5t  </v>
          </cell>
        </row>
        <row r="339">
          <cell r="A339" t="str">
            <v xml:space="preserve">4 x 4 Commer &lt;3.5t  </v>
          </cell>
        </row>
        <row r="340">
          <cell r="A340" t="str">
            <v xml:space="preserve">4 x 4 Commer &lt;3.5t  </v>
          </cell>
        </row>
        <row r="341">
          <cell r="A341" t="str">
            <v xml:space="preserve">4 x 4 Commer &lt;3.5t  </v>
          </cell>
        </row>
        <row r="342">
          <cell r="A342" t="str">
            <v xml:space="preserve">4 x 4 Commer &lt;3.5t  </v>
          </cell>
        </row>
        <row r="343">
          <cell r="A343" t="str">
            <v xml:space="preserve">4 x 4 Commer &lt;3.5t  </v>
          </cell>
        </row>
        <row r="344">
          <cell r="A344" t="str">
            <v xml:space="preserve">4 x 4 Commer &lt;3.5t  </v>
          </cell>
        </row>
        <row r="345">
          <cell r="A345" t="str">
            <v xml:space="preserve">4 x 4 Commer &lt;3.5t  </v>
          </cell>
        </row>
        <row r="346">
          <cell r="A346" t="str">
            <v xml:space="preserve">4 x 4 Commer &lt;3.5t  </v>
          </cell>
        </row>
        <row r="347">
          <cell r="A347" t="str">
            <v xml:space="preserve">4 x 4 Commer &lt;3.5t  </v>
          </cell>
        </row>
        <row r="348">
          <cell r="A348" t="str">
            <v xml:space="preserve">4 x 4 Commer &lt;3.5t  </v>
          </cell>
        </row>
        <row r="349">
          <cell r="A349" t="str">
            <v xml:space="preserve">4 x 4 Commer &lt;3.5t  </v>
          </cell>
        </row>
        <row r="350">
          <cell r="A350" t="str">
            <v xml:space="preserve">4 x 4 Commer &lt;3.5t  </v>
          </cell>
        </row>
        <row r="351">
          <cell r="A351" t="str">
            <v xml:space="preserve">4 x 4 Commer &lt;3.5t  </v>
          </cell>
        </row>
        <row r="352">
          <cell r="A352" t="str">
            <v xml:space="preserve">4 x 4 Commer &lt;3.5t  </v>
          </cell>
        </row>
        <row r="353">
          <cell r="A353" t="str">
            <v xml:space="preserve">4 x 4 Commer &lt;3.5t  </v>
          </cell>
        </row>
        <row r="354">
          <cell r="A354" t="str">
            <v xml:space="preserve">4 x 4 Commer &lt;3.5t  </v>
          </cell>
        </row>
        <row r="355">
          <cell r="A355" t="str">
            <v xml:space="preserve">4 x 4 Commer &lt;3.5t  </v>
          </cell>
        </row>
        <row r="356">
          <cell r="A356" t="str">
            <v xml:space="preserve">4 x 4 Commer &lt;3.5t  </v>
          </cell>
        </row>
        <row r="357">
          <cell r="A357" t="str">
            <v xml:space="preserve">4 x 4 Commer &lt;3.5t  </v>
          </cell>
        </row>
        <row r="358">
          <cell r="A358" t="str">
            <v xml:space="preserve">4 x 4 Commer &lt;3.5t  </v>
          </cell>
        </row>
        <row r="359">
          <cell r="A359" t="str">
            <v xml:space="preserve">4 x 4 Commer &lt;3.5t  </v>
          </cell>
        </row>
        <row r="360">
          <cell r="A360" t="str">
            <v xml:space="preserve">4 x 4 Pass External </v>
          </cell>
        </row>
        <row r="361">
          <cell r="A361" t="str">
            <v xml:space="preserve">4 x 4 Pass External </v>
          </cell>
        </row>
        <row r="362">
          <cell r="A362" t="str">
            <v xml:space="preserve">4 x 4 Pass External </v>
          </cell>
        </row>
        <row r="363">
          <cell r="A363" t="str">
            <v xml:space="preserve">4 x 4 Pass External </v>
          </cell>
        </row>
        <row r="364">
          <cell r="A364" t="str">
            <v xml:space="preserve">4 x 4 Pass External </v>
          </cell>
        </row>
        <row r="365">
          <cell r="A365" t="str">
            <v xml:space="preserve">4 x 4 Pass External </v>
          </cell>
        </row>
        <row r="366">
          <cell r="A366" t="str">
            <v xml:space="preserve">4 x 4 Pass External </v>
          </cell>
        </row>
        <row r="367">
          <cell r="A367" t="str">
            <v xml:space="preserve">4 x 4 Pass External </v>
          </cell>
        </row>
        <row r="368">
          <cell r="A368" t="str">
            <v xml:space="preserve">4 x 4 Pass External </v>
          </cell>
        </row>
        <row r="369">
          <cell r="A369" t="str">
            <v xml:space="preserve">4 x 4 Pass External </v>
          </cell>
        </row>
        <row r="370">
          <cell r="A370" t="str">
            <v xml:space="preserve">4 x 4 Pass External </v>
          </cell>
        </row>
        <row r="371">
          <cell r="A371" t="str">
            <v xml:space="preserve">4 x 4 Pass External </v>
          </cell>
        </row>
        <row r="372">
          <cell r="A372" t="str">
            <v xml:space="preserve">4 x 4 Pass External </v>
          </cell>
        </row>
        <row r="373">
          <cell r="A373" t="str">
            <v xml:space="preserve">4 x 4 Pass External </v>
          </cell>
        </row>
        <row r="374">
          <cell r="A374" t="str">
            <v xml:space="preserve">4 x 4 Pass External </v>
          </cell>
        </row>
        <row r="375">
          <cell r="A375" t="str">
            <v xml:space="preserve">4 x 4 Pass External </v>
          </cell>
        </row>
        <row r="376">
          <cell r="A376" t="str">
            <v xml:space="preserve">4 x 4 Pass External </v>
          </cell>
        </row>
        <row r="377">
          <cell r="A377" t="str">
            <v xml:space="preserve">4 x 4 Pass External </v>
          </cell>
        </row>
        <row r="378">
          <cell r="A378" t="str">
            <v xml:space="preserve">4 x 4 Pass External </v>
          </cell>
        </row>
        <row r="379">
          <cell r="A379" t="str">
            <v xml:space="preserve">4 x 4 Pass External </v>
          </cell>
        </row>
        <row r="380">
          <cell r="A380" t="str">
            <v xml:space="preserve">4 x 4 Pass External </v>
          </cell>
        </row>
        <row r="381">
          <cell r="A381" t="str">
            <v xml:space="preserve">4 x 4 Pass External </v>
          </cell>
        </row>
        <row r="382">
          <cell r="A382" t="str">
            <v xml:space="preserve">4 x 4 Pass External </v>
          </cell>
        </row>
        <row r="383">
          <cell r="A383" t="str">
            <v xml:space="preserve">4 x 4 Pass External </v>
          </cell>
        </row>
        <row r="384">
          <cell r="A384" t="str">
            <v xml:space="preserve">4 x 4 Pass External </v>
          </cell>
        </row>
        <row r="385">
          <cell r="A385" t="str">
            <v xml:space="preserve">4 x 4 Pass External </v>
          </cell>
        </row>
        <row r="386">
          <cell r="A386" t="str">
            <v xml:space="preserve">4 x 4 Pass External </v>
          </cell>
        </row>
        <row r="387">
          <cell r="A387" t="str">
            <v xml:space="preserve">4 x 4 Pass External </v>
          </cell>
        </row>
        <row r="388">
          <cell r="A388" t="str">
            <v xml:space="preserve">4 x 4 Pass External </v>
          </cell>
        </row>
        <row r="389">
          <cell r="A389" t="str">
            <v xml:space="preserve">4 x 4 Pass External </v>
          </cell>
        </row>
        <row r="390">
          <cell r="A390" t="str">
            <v xml:space="preserve">4 x 4 Pass External </v>
          </cell>
        </row>
        <row r="391">
          <cell r="A391" t="str">
            <v xml:space="preserve">4 x 4 Pass External </v>
          </cell>
        </row>
        <row r="392">
          <cell r="A392" t="str">
            <v xml:space="preserve">4 x 4 Pass External </v>
          </cell>
        </row>
        <row r="393">
          <cell r="A393" t="str">
            <v xml:space="preserve">4 x 4 Pass External </v>
          </cell>
        </row>
        <row r="394">
          <cell r="A394" t="str">
            <v xml:space="preserve">4 x 4 Pass External </v>
          </cell>
        </row>
        <row r="395">
          <cell r="A395" t="str">
            <v xml:space="preserve">4 x 4 Pass External </v>
          </cell>
        </row>
        <row r="396">
          <cell r="A396" t="str">
            <v xml:space="preserve">4 x 4 Pass External </v>
          </cell>
        </row>
        <row r="397">
          <cell r="A397" t="str">
            <v xml:space="preserve">4 x 4 Pass External </v>
          </cell>
        </row>
        <row r="398">
          <cell r="A398" t="str">
            <v xml:space="preserve">4 x 4 Pass External </v>
          </cell>
        </row>
        <row r="399">
          <cell r="A399" t="str">
            <v xml:space="preserve">4 x 4 Pass External </v>
          </cell>
        </row>
        <row r="400">
          <cell r="A400" t="str">
            <v xml:space="preserve">4 x 4 Pass External </v>
          </cell>
        </row>
        <row r="401">
          <cell r="A401" t="str">
            <v xml:space="preserve">4 x 4 Pass External </v>
          </cell>
        </row>
        <row r="402">
          <cell r="A402" t="str">
            <v xml:space="preserve">4 x 4 Pass External </v>
          </cell>
        </row>
        <row r="403">
          <cell r="A403" t="str">
            <v xml:space="preserve">4 x 4 Pass External </v>
          </cell>
        </row>
        <row r="404">
          <cell r="A404" t="str">
            <v xml:space="preserve">4 x 4 Pass External </v>
          </cell>
        </row>
        <row r="405">
          <cell r="A405" t="str">
            <v xml:space="preserve">4 x 4 Pass External </v>
          </cell>
        </row>
        <row r="406">
          <cell r="A406" t="str">
            <v xml:space="preserve">4 x 4 Pass External </v>
          </cell>
        </row>
        <row r="407">
          <cell r="A407" t="str">
            <v xml:space="preserve">4 x 4 Pass External </v>
          </cell>
        </row>
        <row r="408">
          <cell r="A408" t="str">
            <v xml:space="preserve">4 x 4 Pass External </v>
          </cell>
        </row>
        <row r="409">
          <cell r="A409" t="str">
            <v xml:space="preserve">4 x 4 Pass External </v>
          </cell>
        </row>
        <row r="410">
          <cell r="A410" t="str">
            <v xml:space="preserve">4 x 4 Pass External </v>
          </cell>
        </row>
        <row r="411">
          <cell r="A411" t="str">
            <v xml:space="preserve">4 x 4 Pass External </v>
          </cell>
        </row>
        <row r="412">
          <cell r="A412" t="str">
            <v xml:space="preserve">4 x 4 Pass External </v>
          </cell>
        </row>
        <row r="413">
          <cell r="A413" t="str">
            <v xml:space="preserve">4 x 4 Pass External </v>
          </cell>
        </row>
        <row r="414">
          <cell r="A414" t="str">
            <v xml:space="preserve">4 x 4 Pass External </v>
          </cell>
        </row>
        <row r="415">
          <cell r="A415" t="str">
            <v xml:space="preserve">4 x 4 Pass External </v>
          </cell>
        </row>
        <row r="416">
          <cell r="A416" t="str">
            <v xml:space="preserve">4 x 4 Pass External </v>
          </cell>
        </row>
        <row r="417">
          <cell r="A417" t="str">
            <v xml:space="preserve">4 x 4 Pass External </v>
          </cell>
        </row>
        <row r="418">
          <cell r="A418" t="str">
            <v xml:space="preserve">4 x 4 Pass External </v>
          </cell>
        </row>
        <row r="419">
          <cell r="A419" t="str">
            <v xml:space="preserve">4 x 4 Pass External </v>
          </cell>
        </row>
        <row r="420">
          <cell r="A420" t="str">
            <v xml:space="preserve">4 x 4 Pass External </v>
          </cell>
        </row>
        <row r="421">
          <cell r="A421" t="str">
            <v xml:space="preserve">4 x 4 Pass External </v>
          </cell>
        </row>
        <row r="422">
          <cell r="A422" t="str">
            <v xml:space="preserve">4 x 4 Pass External </v>
          </cell>
        </row>
        <row r="423">
          <cell r="A423" t="str">
            <v xml:space="preserve">4 x 4 Pass External </v>
          </cell>
        </row>
        <row r="424">
          <cell r="A424" t="str">
            <v xml:space="preserve">4 x 4 Pass External </v>
          </cell>
        </row>
        <row r="425">
          <cell r="A425" t="str">
            <v xml:space="preserve">4 x 4 Pass External </v>
          </cell>
        </row>
        <row r="426">
          <cell r="A426" t="str">
            <v xml:space="preserve">4 x 4 Pass External </v>
          </cell>
        </row>
        <row r="427">
          <cell r="A427" t="str">
            <v xml:space="preserve">4 x 4 Pass External </v>
          </cell>
        </row>
        <row r="428">
          <cell r="A428" t="str">
            <v xml:space="preserve">4 x 4 Pass External </v>
          </cell>
        </row>
        <row r="429">
          <cell r="A429" t="str">
            <v xml:space="preserve">4 x 4 Pass External </v>
          </cell>
        </row>
        <row r="430">
          <cell r="A430" t="str">
            <v xml:space="preserve">4 x 4 Pass External </v>
          </cell>
        </row>
        <row r="431">
          <cell r="A431" t="str">
            <v xml:space="preserve">4 x 4 Pass External </v>
          </cell>
        </row>
        <row r="432">
          <cell r="A432" t="str">
            <v xml:space="preserve">4 x 4 Pass External </v>
          </cell>
        </row>
        <row r="433">
          <cell r="A433" t="str">
            <v xml:space="preserve">4 x 4 Pass External </v>
          </cell>
        </row>
        <row r="434">
          <cell r="A434" t="str">
            <v xml:space="preserve">4 x 4 Pass External </v>
          </cell>
        </row>
        <row r="435">
          <cell r="A435" t="str">
            <v xml:space="preserve">4 x 4 Pass External </v>
          </cell>
        </row>
        <row r="436">
          <cell r="A436" t="str">
            <v xml:space="preserve">4 x 4 Pass External </v>
          </cell>
        </row>
        <row r="437">
          <cell r="A437" t="str">
            <v xml:space="preserve">4 x 4 Pass External </v>
          </cell>
        </row>
        <row r="438">
          <cell r="A438" t="str">
            <v xml:space="preserve">4 x 4 Pass External </v>
          </cell>
        </row>
        <row r="439">
          <cell r="A439" t="str">
            <v xml:space="preserve">4 x 4 Pass External </v>
          </cell>
        </row>
        <row r="440">
          <cell r="A440" t="str">
            <v xml:space="preserve">4 x 4 Pass External </v>
          </cell>
        </row>
        <row r="441">
          <cell r="A441" t="str">
            <v xml:space="preserve">4 x 4 Pass External </v>
          </cell>
        </row>
        <row r="442">
          <cell r="A442" t="str">
            <v xml:space="preserve">4 x 4 Pass External </v>
          </cell>
        </row>
        <row r="443">
          <cell r="A443" t="str">
            <v xml:space="preserve">4 x 4 Pass External </v>
          </cell>
        </row>
        <row r="444">
          <cell r="A444" t="str">
            <v xml:space="preserve">4 x 4 Pass External </v>
          </cell>
        </row>
        <row r="445">
          <cell r="A445" t="str">
            <v xml:space="preserve">4 x 4 Pass External </v>
          </cell>
        </row>
        <row r="446">
          <cell r="A446" t="str">
            <v xml:space="preserve">4 x 4 Pass External </v>
          </cell>
        </row>
        <row r="447">
          <cell r="A447" t="str">
            <v xml:space="preserve">4 x 4 Pass External </v>
          </cell>
        </row>
        <row r="448">
          <cell r="A448" t="str">
            <v xml:space="preserve">4 x 4 Pass External </v>
          </cell>
        </row>
        <row r="449">
          <cell r="A449" t="str">
            <v xml:space="preserve">4 x 4 Pass External </v>
          </cell>
        </row>
        <row r="450">
          <cell r="A450" t="str">
            <v xml:space="preserve">4 x 4 Pass External </v>
          </cell>
        </row>
        <row r="451">
          <cell r="A451" t="str">
            <v xml:space="preserve">4 x 4 Pass External </v>
          </cell>
        </row>
        <row r="452">
          <cell r="A452" t="str">
            <v xml:space="preserve">4 x 4 Pass External </v>
          </cell>
        </row>
        <row r="453">
          <cell r="A453" t="str">
            <v xml:space="preserve">4 x 4 Pass External </v>
          </cell>
        </row>
        <row r="454">
          <cell r="A454" t="str">
            <v xml:space="preserve">4 x 4 Pass External </v>
          </cell>
        </row>
        <row r="455">
          <cell r="A455" t="str">
            <v xml:space="preserve">4 x 4 Pass External </v>
          </cell>
        </row>
        <row r="456">
          <cell r="A456" t="str">
            <v xml:space="preserve">4 x 4 Pass External </v>
          </cell>
        </row>
        <row r="457">
          <cell r="A457" t="str">
            <v xml:space="preserve">4 x 4 Pass External </v>
          </cell>
        </row>
        <row r="458">
          <cell r="A458" t="str">
            <v xml:space="preserve">4 x 4 Pass External </v>
          </cell>
        </row>
        <row r="459">
          <cell r="A459" t="str">
            <v xml:space="preserve">4 x 4 Pass External </v>
          </cell>
        </row>
        <row r="460">
          <cell r="A460" t="str">
            <v xml:space="preserve">4 x 4 Pass External </v>
          </cell>
        </row>
        <row r="461">
          <cell r="A461" t="str">
            <v xml:space="preserve">4 x 4 Pass External </v>
          </cell>
        </row>
        <row r="462">
          <cell r="A462" t="str">
            <v xml:space="preserve">4 x 4 Pass External </v>
          </cell>
        </row>
        <row r="463">
          <cell r="A463" t="str">
            <v xml:space="preserve">4 x 4 Pass External </v>
          </cell>
        </row>
        <row r="464">
          <cell r="A464" t="str">
            <v xml:space="preserve">4 x 4 Pass External </v>
          </cell>
        </row>
        <row r="465">
          <cell r="A465" t="str">
            <v xml:space="preserve">4 x 4 Pass External </v>
          </cell>
        </row>
        <row r="466">
          <cell r="A466" t="str">
            <v xml:space="preserve">4 x 4 Pass External </v>
          </cell>
        </row>
        <row r="467">
          <cell r="A467" t="str">
            <v xml:space="preserve">4 x 4 Pass External </v>
          </cell>
        </row>
        <row r="468">
          <cell r="A468" t="str">
            <v xml:space="preserve">4 x 4 Pass External </v>
          </cell>
        </row>
        <row r="469">
          <cell r="A469" t="str">
            <v xml:space="preserve">4 x 4 Pass External </v>
          </cell>
        </row>
        <row r="470">
          <cell r="A470" t="str">
            <v xml:space="preserve">4 x 4 Pass External </v>
          </cell>
        </row>
        <row r="471">
          <cell r="A471" t="str">
            <v xml:space="preserve">4 x 4 Pass External </v>
          </cell>
        </row>
        <row r="472">
          <cell r="A472" t="str">
            <v xml:space="preserve">4 x 4 Pass External </v>
          </cell>
        </row>
        <row r="473">
          <cell r="A473" t="str">
            <v xml:space="preserve">4 x 4 Pass External </v>
          </cell>
        </row>
        <row r="474">
          <cell r="A474" t="str">
            <v xml:space="preserve">4 x 4 Pass External </v>
          </cell>
        </row>
        <row r="475">
          <cell r="A475" t="str">
            <v xml:space="preserve">4 x 4 Pass External </v>
          </cell>
        </row>
        <row r="476">
          <cell r="A476" t="str">
            <v xml:space="preserve">4 x 4 Pass External </v>
          </cell>
        </row>
        <row r="477">
          <cell r="A477" t="str">
            <v xml:space="preserve">4 x 4 Pass External </v>
          </cell>
        </row>
        <row r="478">
          <cell r="A478" t="str">
            <v xml:space="preserve">4 x 4 Pass External </v>
          </cell>
        </row>
        <row r="479">
          <cell r="A479" t="str">
            <v xml:space="preserve">4 x 4 Pass External </v>
          </cell>
        </row>
        <row r="480">
          <cell r="A480" t="str">
            <v xml:space="preserve">4 x 4 Pass External </v>
          </cell>
        </row>
        <row r="481">
          <cell r="A481" t="str">
            <v xml:space="preserve">4 x 4 Pass External </v>
          </cell>
        </row>
        <row r="482">
          <cell r="A482" t="str">
            <v xml:space="preserve">4 x 4 Pass External </v>
          </cell>
        </row>
        <row r="483">
          <cell r="A483" t="str">
            <v xml:space="preserve">4 x 4 Pass External </v>
          </cell>
        </row>
        <row r="484">
          <cell r="A484" t="str">
            <v xml:space="preserve">4 x 4 Pass External </v>
          </cell>
        </row>
        <row r="485">
          <cell r="A485" t="str">
            <v xml:space="preserve">4 x 4 Pass External </v>
          </cell>
        </row>
        <row r="486">
          <cell r="A486" t="str">
            <v xml:space="preserve">4 x 4 Pass External </v>
          </cell>
        </row>
        <row r="487">
          <cell r="A487" t="str">
            <v xml:space="preserve">4 x 4 Pass External </v>
          </cell>
        </row>
        <row r="488">
          <cell r="A488" t="str">
            <v xml:space="preserve">4 x 4 Pass External </v>
          </cell>
        </row>
        <row r="489">
          <cell r="A489" t="str">
            <v xml:space="preserve">4 x 4 Pass External </v>
          </cell>
        </row>
        <row r="490">
          <cell r="A490" t="str">
            <v xml:space="preserve">4 x 4 Pass External </v>
          </cell>
        </row>
        <row r="491">
          <cell r="A491" t="str">
            <v xml:space="preserve">4 x 4 Pass External </v>
          </cell>
        </row>
        <row r="492">
          <cell r="A492" t="str">
            <v xml:space="preserve">4 x 4 Pass External </v>
          </cell>
        </row>
        <row r="493">
          <cell r="A493" t="str">
            <v xml:space="preserve">4 x 4 Pass External </v>
          </cell>
        </row>
        <row r="494">
          <cell r="A494" t="str">
            <v xml:space="preserve">4 x 4 Pass External </v>
          </cell>
        </row>
        <row r="495">
          <cell r="A495" t="str">
            <v xml:space="preserve">4 x 4 Pass External </v>
          </cell>
        </row>
        <row r="496">
          <cell r="A496" t="str">
            <v xml:space="preserve">4 x 4 Pass External </v>
          </cell>
        </row>
        <row r="497">
          <cell r="A497" t="str">
            <v xml:space="preserve">4 x 4 Pass External </v>
          </cell>
        </row>
        <row r="498">
          <cell r="A498" t="str">
            <v xml:space="preserve">4 x 4 Pass External </v>
          </cell>
        </row>
        <row r="499">
          <cell r="A499" t="str">
            <v xml:space="preserve">4 x 4 Pass External </v>
          </cell>
        </row>
        <row r="500">
          <cell r="A500" t="str">
            <v xml:space="preserve">4 x 4 Pass External </v>
          </cell>
        </row>
        <row r="501">
          <cell r="A501" t="str">
            <v xml:space="preserve">4 x 4 Pass External </v>
          </cell>
        </row>
        <row r="502">
          <cell r="A502" t="str">
            <v xml:space="preserve">4 x 4 Pass External </v>
          </cell>
        </row>
        <row r="503">
          <cell r="A503" t="str">
            <v xml:space="preserve">4 x 4 Pass External </v>
          </cell>
        </row>
        <row r="504">
          <cell r="A504" t="str">
            <v xml:space="preserve">4 x 4 Pass External </v>
          </cell>
        </row>
        <row r="505">
          <cell r="A505" t="str">
            <v xml:space="preserve">4 x 4 Pass External </v>
          </cell>
        </row>
        <row r="506">
          <cell r="A506" t="str">
            <v xml:space="preserve">4 x 4 Pass External </v>
          </cell>
        </row>
        <row r="507">
          <cell r="A507" t="str">
            <v xml:space="preserve">4 x 4 Pass External </v>
          </cell>
        </row>
        <row r="508">
          <cell r="A508" t="str">
            <v xml:space="preserve">4 x 4 Pass External </v>
          </cell>
        </row>
        <row r="509">
          <cell r="A509" t="str">
            <v xml:space="preserve">4 x 4 Pass External </v>
          </cell>
        </row>
        <row r="510">
          <cell r="A510" t="str">
            <v xml:space="preserve">4 x 4 Pass External </v>
          </cell>
        </row>
        <row r="511">
          <cell r="A511" t="str">
            <v xml:space="preserve">4 x 4 Pass External </v>
          </cell>
        </row>
        <row r="512">
          <cell r="A512" t="str">
            <v xml:space="preserve">4 x 4 Pass External </v>
          </cell>
        </row>
        <row r="513">
          <cell r="A513" t="str">
            <v xml:space="preserve">4 x 4 Pass External </v>
          </cell>
        </row>
        <row r="514">
          <cell r="A514" t="str">
            <v xml:space="preserve">4 x 4 Pass External </v>
          </cell>
        </row>
        <row r="515">
          <cell r="A515" t="str">
            <v xml:space="preserve">4 x 4 Pass External </v>
          </cell>
        </row>
        <row r="516">
          <cell r="A516" t="str">
            <v xml:space="preserve">4 x 4 Pass External </v>
          </cell>
        </row>
        <row r="517">
          <cell r="A517" t="str">
            <v xml:space="preserve">4 x 4 Pass External </v>
          </cell>
        </row>
        <row r="518">
          <cell r="A518" t="str">
            <v xml:space="preserve">4 x 4 Pass External </v>
          </cell>
        </row>
        <row r="519">
          <cell r="A519" t="str">
            <v xml:space="preserve">4 x 4 Pass External </v>
          </cell>
        </row>
        <row r="520">
          <cell r="A520" t="str">
            <v xml:space="preserve">4 x 4 Pass External </v>
          </cell>
        </row>
        <row r="521">
          <cell r="A521" t="str">
            <v xml:space="preserve">4 x 4 Pass External </v>
          </cell>
        </row>
        <row r="522">
          <cell r="A522" t="str">
            <v xml:space="preserve">4 x 4 Pass External </v>
          </cell>
        </row>
        <row r="523">
          <cell r="A523" t="str">
            <v xml:space="preserve">4 x 4 Pass External </v>
          </cell>
        </row>
        <row r="524">
          <cell r="A524" t="str">
            <v xml:space="preserve">4 x 4 Pass External </v>
          </cell>
        </row>
        <row r="525">
          <cell r="A525" t="str">
            <v xml:space="preserve">4 x 4 Pass External </v>
          </cell>
        </row>
        <row r="526">
          <cell r="A526" t="str">
            <v xml:space="preserve">4 x 4 Pass External </v>
          </cell>
        </row>
        <row r="527">
          <cell r="A527" t="str">
            <v xml:space="preserve">4 x 4 Pass External </v>
          </cell>
        </row>
        <row r="528">
          <cell r="A528" t="str">
            <v xml:space="preserve">4 x 4 Passenger     </v>
          </cell>
        </row>
        <row r="529">
          <cell r="A529" t="str">
            <v xml:space="preserve">4 x 4 Passenger     </v>
          </cell>
        </row>
        <row r="530">
          <cell r="A530" t="str">
            <v xml:space="preserve">4 x 4 Passenger     </v>
          </cell>
        </row>
        <row r="531">
          <cell r="A531" t="str">
            <v xml:space="preserve">4 x 4 Passenger     </v>
          </cell>
        </row>
        <row r="532">
          <cell r="A532" t="str">
            <v xml:space="preserve">4 x 4 Passenger     </v>
          </cell>
        </row>
        <row r="533">
          <cell r="A533" t="str">
            <v xml:space="preserve">4 x 4 Passenger     </v>
          </cell>
        </row>
        <row r="534">
          <cell r="A534" t="str">
            <v xml:space="preserve">4 x 4 Passenger     </v>
          </cell>
        </row>
        <row r="535">
          <cell r="A535" t="str">
            <v xml:space="preserve">4 x 4 Passenger     </v>
          </cell>
        </row>
        <row r="536">
          <cell r="A536" t="str">
            <v xml:space="preserve">4 x 4 Passenger     </v>
          </cell>
        </row>
        <row r="537">
          <cell r="A537" t="str">
            <v xml:space="preserve">4 x 4 Passenger     </v>
          </cell>
        </row>
        <row r="538">
          <cell r="A538" t="str">
            <v xml:space="preserve">4 x 4 Passenger     </v>
          </cell>
        </row>
        <row r="539">
          <cell r="A539" t="str">
            <v xml:space="preserve">4 x 4 Passenger     </v>
          </cell>
        </row>
        <row r="540">
          <cell r="A540" t="str">
            <v xml:space="preserve">4 x 4 Passenger     </v>
          </cell>
        </row>
        <row r="541">
          <cell r="A541" t="str">
            <v xml:space="preserve">4 x 4 Passenger     </v>
          </cell>
        </row>
        <row r="542">
          <cell r="A542" t="str">
            <v xml:space="preserve">4 x 4 Passenger     </v>
          </cell>
        </row>
        <row r="543">
          <cell r="A543" t="str">
            <v xml:space="preserve">4 x 4 Passenger     </v>
          </cell>
        </row>
        <row r="544">
          <cell r="A544" t="str">
            <v xml:space="preserve">4 x 4 Passenger     </v>
          </cell>
        </row>
        <row r="545">
          <cell r="A545" t="str">
            <v xml:space="preserve">4 x 4 Passenger     </v>
          </cell>
        </row>
        <row r="546">
          <cell r="A546" t="str">
            <v xml:space="preserve">4 x 4 Passenger     </v>
          </cell>
        </row>
        <row r="547">
          <cell r="A547" t="str">
            <v xml:space="preserve">4 x 4 Passenger     </v>
          </cell>
        </row>
        <row r="548">
          <cell r="A548" t="str">
            <v xml:space="preserve">4 x 4 Passenger     </v>
          </cell>
        </row>
        <row r="549">
          <cell r="A549" t="str">
            <v xml:space="preserve">4 x 4 Passenger     </v>
          </cell>
        </row>
        <row r="550">
          <cell r="A550" t="str">
            <v xml:space="preserve">4 x 4 Passenger     </v>
          </cell>
        </row>
        <row r="551">
          <cell r="A551" t="str">
            <v xml:space="preserve">4 x 4 Passenger     </v>
          </cell>
        </row>
        <row r="552">
          <cell r="A552" t="str">
            <v xml:space="preserve">4 x 4 Passenger     </v>
          </cell>
        </row>
        <row r="553">
          <cell r="A553" t="str">
            <v xml:space="preserve">4 x 4 Passenger     </v>
          </cell>
        </row>
        <row r="554">
          <cell r="A554" t="str">
            <v xml:space="preserve">4 x 4 Passenger     </v>
          </cell>
        </row>
        <row r="555">
          <cell r="A555" t="str">
            <v xml:space="preserve">4 x 4 Passenger     </v>
          </cell>
        </row>
        <row r="556">
          <cell r="A556" t="str">
            <v xml:space="preserve">4 x 4 Passenger     </v>
          </cell>
        </row>
        <row r="557">
          <cell r="A557" t="str">
            <v xml:space="preserve">4 x 4 Passenger     </v>
          </cell>
        </row>
        <row r="558">
          <cell r="A558" t="str">
            <v xml:space="preserve">4 x 4 Passenger     </v>
          </cell>
        </row>
        <row r="559">
          <cell r="A559" t="str">
            <v xml:space="preserve">4 x 4 Passenger     </v>
          </cell>
        </row>
        <row r="560">
          <cell r="A560" t="str">
            <v xml:space="preserve">4 x 4 Passenger     </v>
          </cell>
        </row>
        <row r="561">
          <cell r="A561" t="str">
            <v xml:space="preserve">4 x 4 Passenger     </v>
          </cell>
        </row>
        <row r="562">
          <cell r="A562" t="str">
            <v xml:space="preserve">4 x 4 Passenger     </v>
          </cell>
        </row>
        <row r="563">
          <cell r="A563" t="str">
            <v xml:space="preserve">4 x 4 Passenger     </v>
          </cell>
        </row>
        <row r="564">
          <cell r="A564" t="str">
            <v xml:space="preserve">4 x 4 Passenger     </v>
          </cell>
        </row>
        <row r="565">
          <cell r="A565" t="str">
            <v xml:space="preserve">4 x 4 Passenger     </v>
          </cell>
        </row>
        <row r="566">
          <cell r="A566" t="str">
            <v xml:space="preserve">4 x 4 Passenger     </v>
          </cell>
        </row>
        <row r="567">
          <cell r="A567" t="str">
            <v xml:space="preserve">4 x 4 Passenger     </v>
          </cell>
        </row>
        <row r="568">
          <cell r="A568" t="str">
            <v xml:space="preserve">4 x 4 Passenger     </v>
          </cell>
        </row>
        <row r="569">
          <cell r="A569" t="str">
            <v xml:space="preserve">4 x 4 Passenger     </v>
          </cell>
        </row>
        <row r="570">
          <cell r="A570" t="str">
            <v xml:space="preserve">4 x 4 Passenger     </v>
          </cell>
        </row>
        <row r="571">
          <cell r="A571" t="str">
            <v xml:space="preserve">4 x 4 Passenger     </v>
          </cell>
        </row>
        <row r="572">
          <cell r="A572" t="str">
            <v xml:space="preserve">4 x 4 Passenger     </v>
          </cell>
        </row>
        <row r="573">
          <cell r="A573" t="str">
            <v xml:space="preserve">4 x 4 Passenger     </v>
          </cell>
        </row>
        <row r="574">
          <cell r="A574" t="str">
            <v xml:space="preserve">4 x 4 Passenger     </v>
          </cell>
        </row>
        <row r="575">
          <cell r="A575" t="str">
            <v xml:space="preserve">4 x 4 Passenger     </v>
          </cell>
        </row>
        <row r="576">
          <cell r="A576" t="str">
            <v xml:space="preserve">4 x 4 Passenger     </v>
          </cell>
        </row>
        <row r="577">
          <cell r="A577" t="str">
            <v xml:space="preserve">4 x 4 Passenger     </v>
          </cell>
        </row>
        <row r="578">
          <cell r="A578" t="str">
            <v xml:space="preserve">4 x 4 Passenger     </v>
          </cell>
        </row>
        <row r="579">
          <cell r="A579" t="str">
            <v xml:space="preserve">4 x 4 Passenger     </v>
          </cell>
        </row>
        <row r="580">
          <cell r="A580" t="str">
            <v xml:space="preserve">4 x 4 Passenger     </v>
          </cell>
        </row>
        <row r="581">
          <cell r="A581" t="str">
            <v xml:space="preserve">4 x 4 Passenger     </v>
          </cell>
        </row>
        <row r="582">
          <cell r="A582" t="str">
            <v xml:space="preserve">4 x 4 Passenger     </v>
          </cell>
        </row>
        <row r="583">
          <cell r="A583" t="str">
            <v xml:space="preserve">4 x 4 Passenger     </v>
          </cell>
        </row>
        <row r="584">
          <cell r="A584" t="str">
            <v xml:space="preserve">4 x 4 Passenger     </v>
          </cell>
        </row>
        <row r="585">
          <cell r="A585" t="str">
            <v xml:space="preserve">4 x 4 Passenger     </v>
          </cell>
        </row>
        <row r="586">
          <cell r="A586" t="str">
            <v xml:space="preserve">4 x 4 Passenger     </v>
          </cell>
        </row>
        <row r="587">
          <cell r="A587" t="str">
            <v xml:space="preserve">4 x 4 Passenger     </v>
          </cell>
        </row>
        <row r="588">
          <cell r="A588" t="str">
            <v xml:space="preserve">4 x 4 Passenger     </v>
          </cell>
        </row>
        <row r="589">
          <cell r="A589" t="str">
            <v xml:space="preserve">4 x 4 Passenger     </v>
          </cell>
        </row>
        <row r="590">
          <cell r="A590" t="str">
            <v xml:space="preserve">4 x 4 Passenger     </v>
          </cell>
        </row>
        <row r="591">
          <cell r="A591" t="str">
            <v xml:space="preserve">4 x 4 Passenger     </v>
          </cell>
        </row>
        <row r="592">
          <cell r="A592" t="str">
            <v xml:space="preserve">4 x 4 Passenger     </v>
          </cell>
        </row>
        <row r="593">
          <cell r="A593" t="str">
            <v xml:space="preserve">4 x 4 Passenger     </v>
          </cell>
        </row>
        <row r="594">
          <cell r="A594" t="str">
            <v xml:space="preserve">4 x 4 Passenger     </v>
          </cell>
        </row>
        <row r="595">
          <cell r="A595" t="str">
            <v xml:space="preserve">4 x 4 Passenger     </v>
          </cell>
        </row>
        <row r="596">
          <cell r="A596" t="str">
            <v xml:space="preserve">4 x 4 Passenger     </v>
          </cell>
        </row>
        <row r="597">
          <cell r="A597" t="str">
            <v xml:space="preserve">4 x 4 Passenger     </v>
          </cell>
        </row>
        <row r="598">
          <cell r="A598" t="str">
            <v xml:space="preserve">4 x 4 Passenger     </v>
          </cell>
        </row>
        <row r="599">
          <cell r="A599" t="str">
            <v xml:space="preserve">4 x 4 Passenger     </v>
          </cell>
        </row>
        <row r="600">
          <cell r="A600" t="str">
            <v xml:space="preserve">4 x 4 Passenger     </v>
          </cell>
        </row>
        <row r="601">
          <cell r="A601" t="str">
            <v xml:space="preserve">4 x 4 Passenger     </v>
          </cell>
        </row>
        <row r="602">
          <cell r="A602" t="str">
            <v xml:space="preserve">4 x 4 Passenger     </v>
          </cell>
        </row>
        <row r="603">
          <cell r="A603" t="str">
            <v xml:space="preserve">4 x 4 Passenger     </v>
          </cell>
        </row>
        <row r="604">
          <cell r="A604" t="str">
            <v xml:space="preserve">4 x 4 Passenger     </v>
          </cell>
        </row>
        <row r="605">
          <cell r="A605" t="str">
            <v xml:space="preserve">4 x 4 Passenger     </v>
          </cell>
        </row>
        <row r="606">
          <cell r="A606" t="str">
            <v xml:space="preserve">4 x 4 Passenger     </v>
          </cell>
        </row>
        <row r="607">
          <cell r="A607" t="str">
            <v xml:space="preserve">4 x 4 Passenger     </v>
          </cell>
        </row>
        <row r="608">
          <cell r="A608" t="str">
            <v xml:space="preserve">4 x 4 Passenger     </v>
          </cell>
        </row>
        <row r="609">
          <cell r="A609" t="str">
            <v xml:space="preserve">4 x 4 Passenger     </v>
          </cell>
        </row>
        <row r="610">
          <cell r="A610" t="str">
            <v xml:space="preserve">4 x 4 Passenger     </v>
          </cell>
        </row>
        <row r="611">
          <cell r="A611" t="str">
            <v xml:space="preserve">4 x 4 Passenger     </v>
          </cell>
        </row>
        <row r="612">
          <cell r="A612" t="str">
            <v xml:space="preserve">4 x 4 Passenger     </v>
          </cell>
        </row>
        <row r="613">
          <cell r="A613" t="str">
            <v xml:space="preserve">4 x 4 Passenger     </v>
          </cell>
        </row>
        <row r="614">
          <cell r="A614" t="str">
            <v xml:space="preserve">4 x 4 Passenger     </v>
          </cell>
        </row>
        <row r="615">
          <cell r="A615" t="str">
            <v xml:space="preserve">4 x 4 Passenger     </v>
          </cell>
        </row>
        <row r="616">
          <cell r="A616" t="str">
            <v xml:space="preserve">4 x 4 Passenger     </v>
          </cell>
        </row>
        <row r="617">
          <cell r="A617" t="str">
            <v xml:space="preserve">4 x 4 Passenger     </v>
          </cell>
        </row>
        <row r="618">
          <cell r="A618" t="str">
            <v xml:space="preserve">4 x 4 Passenger     </v>
          </cell>
        </row>
        <row r="619">
          <cell r="A619" t="str">
            <v xml:space="preserve">4 x 4 Passenger     </v>
          </cell>
        </row>
        <row r="620">
          <cell r="A620" t="str">
            <v xml:space="preserve">4 x 4 Passenger     </v>
          </cell>
        </row>
        <row r="621">
          <cell r="A621" t="str">
            <v xml:space="preserve">4 x 4 Passenger     </v>
          </cell>
        </row>
        <row r="622">
          <cell r="A622" t="str">
            <v xml:space="preserve">4 x 4 Passenger     </v>
          </cell>
        </row>
        <row r="623">
          <cell r="A623" t="str">
            <v xml:space="preserve">4 x 4 Passenger     </v>
          </cell>
        </row>
        <row r="624">
          <cell r="A624" t="str">
            <v xml:space="preserve">4 x 4 Passenger     </v>
          </cell>
        </row>
        <row r="625">
          <cell r="A625" t="str">
            <v xml:space="preserve">4 x 4 Passenger     </v>
          </cell>
        </row>
        <row r="626">
          <cell r="A626" t="str">
            <v xml:space="preserve">4 x 4 Passenger     </v>
          </cell>
        </row>
        <row r="627">
          <cell r="A627" t="str">
            <v xml:space="preserve">4 x 4 Passenger     </v>
          </cell>
        </row>
        <row r="628">
          <cell r="A628" t="str">
            <v xml:space="preserve">4 x 4 Passenger     </v>
          </cell>
        </row>
        <row r="629">
          <cell r="A629" t="str">
            <v xml:space="preserve">4 x 4 Passenger     </v>
          </cell>
        </row>
        <row r="630">
          <cell r="A630" t="str">
            <v xml:space="preserve">4 x 4 Passenger     </v>
          </cell>
        </row>
        <row r="631">
          <cell r="A631" t="str">
            <v xml:space="preserve">4 x 4 Passenger     </v>
          </cell>
        </row>
        <row r="632">
          <cell r="A632" t="str">
            <v xml:space="preserve">4 x 4 Passenger     </v>
          </cell>
        </row>
        <row r="633">
          <cell r="A633" t="str">
            <v xml:space="preserve">4 x 4 Passenger     </v>
          </cell>
        </row>
        <row r="634">
          <cell r="A634" t="str">
            <v xml:space="preserve">4 x 4 Passenger     </v>
          </cell>
        </row>
        <row r="635">
          <cell r="A635" t="str">
            <v xml:space="preserve">4 x 4 Passenger     </v>
          </cell>
        </row>
        <row r="636">
          <cell r="A636" t="str">
            <v xml:space="preserve">4 x 4 Passenger     </v>
          </cell>
        </row>
        <row r="637">
          <cell r="A637" t="str">
            <v xml:space="preserve">4 x 4 Passenger     </v>
          </cell>
        </row>
        <row r="638">
          <cell r="A638" t="str">
            <v xml:space="preserve">4 x 4 Passenger     </v>
          </cell>
        </row>
        <row r="639">
          <cell r="A639" t="str">
            <v xml:space="preserve">4 x 4 Passenger     </v>
          </cell>
        </row>
        <row r="640">
          <cell r="A640" t="str">
            <v xml:space="preserve">4 x 4 Passenger     </v>
          </cell>
        </row>
        <row r="641">
          <cell r="A641" t="str">
            <v xml:space="preserve">4 x 4 Passenger     </v>
          </cell>
        </row>
        <row r="642">
          <cell r="A642" t="str">
            <v xml:space="preserve">4 x 4 Passenger     </v>
          </cell>
        </row>
        <row r="643">
          <cell r="A643" t="str">
            <v xml:space="preserve">4 x 4 Passenger     </v>
          </cell>
        </row>
        <row r="644">
          <cell r="A644" t="str">
            <v xml:space="preserve">4 x 4 Passenger     </v>
          </cell>
        </row>
        <row r="645">
          <cell r="A645" t="str">
            <v xml:space="preserve">4 x 4 Passenger     </v>
          </cell>
        </row>
        <row r="646">
          <cell r="A646" t="str">
            <v xml:space="preserve">4 x 4 Passenger     </v>
          </cell>
        </row>
        <row r="647">
          <cell r="A647" t="str">
            <v xml:space="preserve">4 x 4 Passenger     </v>
          </cell>
        </row>
        <row r="648">
          <cell r="A648" t="str">
            <v xml:space="preserve">4 x 4 Passenger     </v>
          </cell>
        </row>
        <row r="649">
          <cell r="A649" t="str">
            <v xml:space="preserve">4 x 4 Passenger     </v>
          </cell>
        </row>
        <row r="650">
          <cell r="A650" t="str">
            <v xml:space="preserve">4 x 4 Passenger     </v>
          </cell>
        </row>
        <row r="651">
          <cell r="A651" t="str">
            <v xml:space="preserve">4 x 4 Passenger     </v>
          </cell>
        </row>
        <row r="652">
          <cell r="A652" t="str">
            <v xml:space="preserve">4 x 4 Passenger     </v>
          </cell>
        </row>
        <row r="653">
          <cell r="A653" t="str">
            <v xml:space="preserve">4 x 4 Passenger     </v>
          </cell>
        </row>
        <row r="654">
          <cell r="A654" t="str">
            <v xml:space="preserve">4 x 4 Passenger     </v>
          </cell>
        </row>
        <row r="655">
          <cell r="A655" t="str">
            <v xml:space="preserve">4 x 4 Passenger     </v>
          </cell>
        </row>
        <row r="656">
          <cell r="A656" t="str">
            <v xml:space="preserve">4 x 4 Passenger     </v>
          </cell>
        </row>
        <row r="657">
          <cell r="A657" t="str">
            <v xml:space="preserve">4 x 4 Passenger     </v>
          </cell>
        </row>
        <row r="658">
          <cell r="A658" t="str">
            <v xml:space="preserve">4 x 4 Passenger     </v>
          </cell>
        </row>
        <row r="659">
          <cell r="A659" t="str">
            <v xml:space="preserve">4 x 4 Passenger     </v>
          </cell>
        </row>
        <row r="660">
          <cell r="A660" t="str">
            <v xml:space="preserve">4 x 4 Passenger     </v>
          </cell>
        </row>
        <row r="661">
          <cell r="A661" t="str">
            <v xml:space="preserve">4 x 4 Passenger     </v>
          </cell>
        </row>
        <row r="662">
          <cell r="A662" t="str">
            <v xml:space="preserve">4 x 4 Passenger     </v>
          </cell>
        </row>
        <row r="663">
          <cell r="A663" t="str">
            <v xml:space="preserve">4 x 4 Passenger     </v>
          </cell>
        </row>
        <row r="664">
          <cell r="A664" t="str">
            <v xml:space="preserve">4 x 4 Passenger     </v>
          </cell>
        </row>
        <row r="665">
          <cell r="A665" t="str">
            <v xml:space="preserve">4 x 4 Passenger     </v>
          </cell>
        </row>
        <row r="666">
          <cell r="A666" t="str">
            <v xml:space="preserve">4 x 4 Passenger     </v>
          </cell>
        </row>
        <row r="667">
          <cell r="A667" t="str">
            <v xml:space="preserve">4 x 4 Passenger     </v>
          </cell>
        </row>
        <row r="668">
          <cell r="A668" t="str">
            <v xml:space="preserve">4 x 4 Passenger     </v>
          </cell>
        </row>
        <row r="669">
          <cell r="A669" t="str">
            <v xml:space="preserve">4 x 4 Passenger     </v>
          </cell>
        </row>
        <row r="670">
          <cell r="A670" t="str">
            <v xml:space="preserve">4 x 4 Passenger     </v>
          </cell>
        </row>
        <row r="671">
          <cell r="A671" t="str">
            <v xml:space="preserve">4 x 4 Passenger     </v>
          </cell>
        </row>
        <row r="672">
          <cell r="A672" t="str">
            <v xml:space="preserve">4 x 4 Passenger     </v>
          </cell>
        </row>
        <row r="673">
          <cell r="A673" t="str">
            <v xml:space="preserve">4 x 4 Passenger     </v>
          </cell>
        </row>
        <row r="674">
          <cell r="A674" t="str">
            <v xml:space="preserve">4 x 4 Passenger     </v>
          </cell>
        </row>
        <row r="675">
          <cell r="A675" t="str">
            <v xml:space="preserve">4 x 4 Passenger     </v>
          </cell>
        </row>
        <row r="676">
          <cell r="A676" t="str">
            <v xml:space="preserve">4 x 4 Passenger     </v>
          </cell>
        </row>
        <row r="677">
          <cell r="A677" t="str">
            <v xml:space="preserve">4 x 4 Passenger     </v>
          </cell>
        </row>
        <row r="678">
          <cell r="A678" t="str">
            <v xml:space="preserve">4 x 4 Passenger     </v>
          </cell>
        </row>
        <row r="679">
          <cell r="A679" t="str">
            <v xml:space="preserve">4 x 4 Passenger     </v>
          </cell>
        </row>
        <row r="680">
          <cell r="A680" t="str">
            <v xml:space="preserve">4 x 4 Passenger     </v>
          </cell>
        </row>
        <row r="681">
          <cell r="A681" t="str">
            <v xml:space="preserve">4 x 4 Passenger     </v>
          </cell>
        </row>
        <row r="682">
          <cell r="A682" t="str">
            <v xml:space="preserve">4 x 4 Passenger     </v>
          </cell>
        </row>
        <row r="683">
          <cell r="A683" t="str">
            <v xml:space="preserve">4 x 4 Passenger     </v>
          </cell>
        </row>
        <row r="684">
          <cell r="A684" t="str">
            <v xml:space="preserve">4 x 4 Passenger     </v>
          </cell>
        </row>
        <row r="685">
          <cell r="A685" t="str">
            <v xml:space="preserve">4 x 4 Passenger     </v>
          </cell>
        </row>
        <row r="686">
          <cell r="A686" t="str">
            <v xml:space="preserve">4 x 4 Passenger     </v>
          </cell>
        </row>
        <row r="687">
          <cell r="A687" t="str">
            <v xml:space="preserve">4 x 4 Passenger     </v>
          </cell>
        </row>
        <row r="688">
          <cell r="A688" t="str">
            <v xml:space="preserve">4 x 4 Passenger     </v>
          </cell>
        </row>
        <row r="689">
          <cell r="A689" t="str">
            <v xml:space="preserve">4 x 4 Passenger     </v>
          </cell>
        </row>
        <row r="690">
          <cell r="A690" t="str">
            <v xml:space="preserve">4 x 4 Passenger     </v>
          </cell>
        </row>
        <row r="691">
          <cell r="A691" t="str">
            <v xml:space="preserve">4 x 4 Passenger     </v>
          </cell>
        </row>
        <row r="692">
          <cell r="A692" t="str">
            <v xml:space="preserve">4 x 4 Passenger     </v>
          </cell>
        </row>
        <row r="693">
          <cell r="A693" t="str">
            <v xml:space="preserve">4 x 4 Passenger     </v>
          </cell>
        </row>
        <row r="694">
          <cell r="A694" t="str">
            <v xml:space="preserve">4 x 4 Passenger     </v>
          </cell>
        </row>
        <row r="695">
          <cell r="A695" t="str">
            <v xml:space="preserve">4 x 4 Passenger     </v>
          </cell>
        </row>
        <row r="696">
          <cell r="A696" t="str">
            <v xml:space="preserve">4 x 4 Passenger     </v>
          </cell>
        </row>
        <row r="697">
          <cell r="A697" t="str">
            <v xml:space="preserve">4 x 4 Passenger     </v>
          </cell>
        </row>
        <row r="698">
          <cell r="A698" t="str">
            <v xml:space="preserve">4 x 4 Passenger     </v>
          </cell>
        </row>
        <row r="699">
          <cell r="A699" t="str">
            <v xml:space="preserve">4 x 4 Passenger     </v>
          </cell>
        </row>
        <row r="700">
          <cell r="A700" t="str">
            <v xml:space="preserve">4 x 4 Passenger     </v>
          </cell>
        </row>
        <row r="701">
          <cell r="A701" t="str">
            <v xml:space="preserve">4 x 4 Passenger     </v>
          </cell>
        </row>
        <row r="702">
          <cell r="A702" t="str">
            <v xml:space="preserve">4 x 4 Passenger     </v>
          </cell>
        </row>
        <row r="703">
          <cell r="A703" t="str">
            <v xml:space="preserve">4 x 4 Passenger     </v>
          </cell>
        </row>
        <row r="704">
          <cell r="A704" t="str">
            <v xml:space="preserve">4 x 4 Passenger     </v>
          </cell>
        </row>
        <row r="705">
          <cell r="A705" t="str">
            <v xml:space="preserve">4 x 4 Passenger     </v>
          </cell>
        </row>
        <row r="706">
          <cell r="A706" t="str">
            <v xml:space="preserve">4 x 4 Passenger     </v>
          </cell>
        </row>
        <row r="707">
          <cell r="A707" t="str">
            <v xml:space="preserve">4x2 Commer&lt;3.5t Ext </v>
          </cell>
        </row>
        <row r="708">
          <cell r="A708" t="str">
            <v xml:space="preserve">4x2 Commer&lt;3.5t Ext </v>
          </cell>
        </row>
        <row r="709">
          <cell r="A709" t="str">
            <v xml:space="preserve">4x2 Commer&lt;3.5t Ext </v>
          </cell>
        </row>
        <row r="710">
          <cell r="A710" t="str">
            <v xml:space="preserve">4x2 Commer&lt;3.5t Ext </v>
          </cell>
        </row>
        <row r="711">
          <cell r="A711" t="str">
            <v xml:space="preserve">4x2 Commer&lt;3.5t Ext </v>
          </cell>
        </row>
        <row r="712">
          <cell r="A712" t="str">
            <v xml:space="preserve">4x2 Commer&lt;3.5t Ext </v>
          </cell>
        </row>
        <row r="713">
          <cell r="A713" t="str">
            <v xml:space="preserve">4x2 Commer&lt;3.5t Ext </v>
          </cell>
        </row>
        <row r="714">
          <cell r="A714" t="str">
            <v xml:space="preserve">4x2 Commer&lt;3.5t Ext </v>
          </cell>
        </row>
        <row r="715">
          <cell r="A715" t="str">
            <v xml:space="preserve">4x2 Commer&lt;3.5t Ext </v>
          </cell>
        </row>
        <row r="716">
          <cell r="A716" t="str">
            <v xml:space="preserve">4x2 Commer&lt;3.5t Ext </v>
          </cell>
        </row>
        <row r="717">
          <cell r="A717" t="str">
            <v xml:space="preserve">4x2 Commer&lt;3.5t Ext </v>
          </cell>
        </row>
        <row r="718">
          <cell r="A718" t="str">
            <v xml:space="preserve">4x2 Commer&lt;3.5t Ext </v>
          </cell>
        </row>
        <row r="719">
          <cell r="A719" t="str">
            <v xml:space="preserve">4x2 Commer&lt;3.5t Ext </v>
          </cell>
        </row>
        <row r="720">
          <cell r="A720" t="str">
            <v xml:space="preserve">4x2 Commer&lt;3.5t Ext </v>
          </cell>
        </row>
        <row r="721">
          <cell r="A721" t="str">
            <v xml:space="preserve">4x2 Commer&lt;3.5t Ext </v>
          </cell>
        </row>
        <row r="722">
          <cell r="A722" t="str">
            <v xml:space="preserve">4x2 Commer&lt;3.5t Ext </v>
          </cell>
        </row>
        <row r="723">
          <cell r="A723" t="str">
            <v xml:space="preserve">4x2 Commer&lt;3.5t Ext </v>
          </cell>
        </row>
        <row r="724">
          <cell r="A724" t="str">
            <v xml:space="preserve">4x2 Commer&lt;3.5t Ext </v>
          </cell>
        </row>
        <row r="725">
          <cell r="A725" t="str">
            <v xml:space="preserve">4x2 Commer&lt;3.5t Ext </v>
          </cell>
        </row>
        <row r="726">
          <cell r="A726" t="str">
            <v xml:space="preserve">4x2 Commer&lt;3.5t Ext </v>
          </cell>
        </row>
        <row r="727">
          <cell r="A727" t="str">
            <v xml:space="preserve">4x2 Commer&lt;3.5t Ext </v>
          </cell>
        </row>
        <row r="728">
          <cell r="A728" t="str">
            <v xml:space="preserve">4x2 Commer&lt;3.5t Ext </v>
          </cell>
        </row>
        <row r="729">
          <cell r="A729" t="str">
            <v xml:space="preserve">4x2 Commer&lt;3.5t Ext </v>
          </cell>
        </row>
        <row r="730">
          <cell r="A730" t="str">
            <v xml:space="preserve">4x2 Commer&lt;3.5t Ext </v>
          </cell>
        </row>
        <row r="731">
          <cell r="A731" t="str">
            <v xml:space="preserve">4x2 Commer&lt;3.5t Ext </v>
          </cell>
        </row>
        <row r="732">
          <cell r="A732" t="str">
            <v xml:space="preserve">4x2 Commer&lt;3.5t Ext </v>
          </cell>
        </row>
        <row r="733">
          <cell r="A733" t="str">
            <v xml:space="preserve">4x2 Commer&lt;3.5t Ext </v>
          </cell>
        </row>
        <row r="734">
          <cell r="A734" t="str">
            <v xml:space="preserve">4x2 Commer&lt;3.5t Ext </v>
          </cell>
        </row>
        <row r="735">
          <cell r="A735" t="str">
            <v xml:space="preserve">4x2 Commer&lt;3.5t Ext </v>
          </cell>
        </row>
        <row r="736">
          <cell r="A736" t="str">
            <v xml:space="preserve">4x2 Commer&lt;3.5t Ext </v>
          </cell>
        </row>
        <row r="737">
          <cell r="A737" t="str">
            <v xml:space="preserve">4x2 Commer&lt;3.5t Ext </v>
          </cell>
        </row>
        <row r="738">
          <cell r="A738" t="str">
            <v xml:space="preserve">4x2 Commer&lt;3.5t Ext </v>
          </cell>
        </row>
        <row r="739">
          <cell r="A739" t="str">
            <v xml:space="preserve">4x2 Commer&lt;3.5t Ext </v>
          </cell>
        </row>
        <row r="740">
          <cell r="A740" t="str">
            <v xml:space="preserve">4x2 Commer&lt;3.5t Ext </v>
          </cell>
        </row>
        <row r="741">
          <cell r="A741" t="str">
            <v xml:space="preserve">4x2 Commer&lt;3.5t Ext </v>
          </cell>
        </row>
        <row r="742">
          <cell r="A742" t="str">
            <v xml:space="preserve">4x2 Commer&lt;3.5t Ext </v>
          </cell>
        </row>
        <row r="743">
          <cell r="A743" t="str">
            <v xml:space="preserve">4x2 Commer&lt;3.5t Ext </v>
          </cell>
        </row>
        <row r="744">
          <cell r="A744" t="str">
            <v xml:space="preserve">4x2 Commer&lt;3.5t Ext </v>
          </cell>
        </row>
        <row r="745">
          <cell r="A745" t="str">
            <v xml:space="preserve">4x2 Commer&lt;3.5t Ext </v>
          </cell>
        </row>
        <row r="746">
          <cell r="A746" t="str">
            <v xml:space="preserve">4x2 Commer&lt;3.5t Ext </v>
          </cell>
        </row>
        <row r="747">
          <cell r="A747" t="str">
            <v xml:space="preserve">4x2 Commer&lt;3.5t Ext </v>
          </cell>
        </row>
        <row r="748">
          <cell r="A748" t="str">
            <v xml:space="preserve">4x2 Commer&lt;3.5t Ext </v>
          </cell>
        </row>
        <row r="749">
          <cell r="A749" t="str">
            <v xml:space="preserve">4x2 Commer&lt;3.5t Ext </v>
          </cell>
        </row>
        <row r="750">
          <cell r="A750" t="str">
            <v xml:space="preserve">4x2 Commer&lt;3.5t Ext </v>
          </cell>
        </row>
        <row r="751">
          <cell r="A751" t="str">
            <v xml:space="preserve">4x2 Commer&lt;3.5t Ext </v>
          </cell>
        </row>
        <row r="752">
          <cell r="A752" t="str">
            <v xml:space="preserve">4x2 Commer&lt;3.5t Ext </v>
          </cell>
        </row>
        <row r="753">
          <cell r="A753" t="str">
            <v xml:space="preserve">4x2 Commer&lt;3.5t Ext </v>
          </cell>
        </row>
        <row r="754">
          <cell r="A754" t="str">
            <v xml:space="preserve">4x2 Commer&lt;3.5t Ext </v>
          </cell>
        </row>
        <row r="755">
          <cell r="A755" t="str">
            <v xml:space="preserve">4x2 Commer&lt;3.5t Ext </v>
          </cell>
        </row>
        <row r="756">
          <cell r="A756" t="str">
            <v xml:space="preserve">4x2 Commer&lt;3.5t Ext </v>
          </cell>
        </row>
        <row r="757">
          <cell r="A757" t="str">
            <v xml:space="preserve">4x2 Commer&lt;3.5t Ext </v>
          </cell>
        </row>
        <row r="758">
          <cell r="A758" t="str">
            <v xml:space="preserve">4x2 Commer&lt;3.5t Ext </v>
          </cell>
        </row>
        <row r="759">
          <cell r="A759" t="str">
            <v xml:space="preserve">4x2 Commer&lt;3.5t Ext </v>
          </cell>
        </row>
        <row r="760">
          <cell r="A760" t="str">
            <v xml:space="preserve">4x2 Commer&lt;3.5t Ext </v>
          </cell>
        </row>
        <row r="761">
          <cell r="A761" t="str">
            <v xml:space="preserve">4x2 Commer&lt;3.5t Ext </v>
          </cell>
        </row>
        <row r="762">
          <cell r="A762" t="str">
            <v xml:space="preserve">4x2 Commer&lt;3.5t Ext </v>
          </cell>
        </row>
        <row r="763">
          <cell r="A763" t="str">
            <v xml:space="preserve">4x2 Commer&lt;3.5t Ext </v>
          </cell>
        </row>
        <row r="764">
          <cell r="A764" t="str">
            <v xml:space="preserve">4x2 Commer&lt;3.5t Ext </v>
          </cell>
        </row>
        <row r="765">
          <cell r="A765" t="str">
            <v xml:space="preserve">4x2 Commer&lt;3.5t Ext </v>
          </cell>
        </row>
        <row r="766">
          <cell r="A766" t="str">
            <v xml:space="preserve">4x2 Commer&lt;3.5t Ext </v>
          </cell>
        </row>
        <row r="767">
          <cell r="A767" t="str">
            <v xml:space="preserve">4x2 Commer&lt;3.5t Ext </v>
          </cell>
        </row>
        <row r="768">
          <cell r="A768" t="str">
            <v xml:space="preserve">4x2 Commer&lt;3.5t Ext </v>
          </cell>
        </row>
        <row r="769">
          <cell r="A769" t="str">
            <v xml:space="preserve">4x2 Commer&lt;3.5t Ext </v>
          </cell>
        </row>
        <row r="770">
          <cell r="A770" t="str">
            <v xml:space="preserve">4x2 Commer&lt;3.5t Ext </v>
          </cell>
        </row>
        <row r="771">
          <cell r="A771" t="str">
            <v xml:space="preserve">4x2 Commer&lt;3.5t Ext </v>
          </cell>
        </row>
        <row r="772">
          <cell r="A772" t="str">
            <v xml:space="preserve">4x2 Commer&lt;3.5t Ext </v>
          </cell>
        </row>
        <row r="773">
          <cell r="A773" t="str">
            <v xml:space="preserve">4x2 Commer&lt;3.5t Ext </v>
          </cell>
        </row>
        <row r="774">
          <cell r="A774" t="str">
            <v xml:space="preserve">4x2 Commer&lt;3.5t Ext </v>
          </cell>
        </row>
        <row r="775">
          <cell r="A775" t="str">
            <v xml:space="preserve">4x2 Commer&lt;3.5t Ext </v>
          </cell>
        </row>
        <row r="776">
          <cell r="A776" t="str">
            <v xml:space="preserve">4x2 Commer&lt;3.5t Ext </v>
          </cell>
        </row>
        <row r="777">
          <cell r="A777" t="str">
            <v xml:space="preserve">4x2 Commer&lt;3.5t Ext </v>
          </cell>
        </row>
        <row r="778">
          <cell r="A778" t="str">
            <v xml:space="preserve">4x2 Commer&lt;3.5t Ext </v>
          </cell>
        </row>
        <row r="779">
          <cell r="A779" t="str">
            <v xml:space="preserve">4x2 Commer&lt;3.5t Ext </v>
          </cell>
        </row>
        <row r="780">
          <cell r="A780" t="str">
            <v xml:space="preserve">4x2 Commer&lt;3.5t Ext </v>
          </cell>
        </row>
        <row r="781">
          <cell r="A781" t="str">
            <v xml:space="preserve">4x2 Commer&lt;3.5t Ext </v>
          </cell>
        </row>
        <row r="782">
          <cell r="A782" t="str">
            <v xml:space="preserve">4x2 Commer&lt;3.5t Ext </v>
          </cell>
        </row>
        <row r="783">
          <cell r="A783" t="str">
            <v xml:space="preserve">4x2 Commer&lt;3.5t Ext </v>
          </cell>
        </row>
        <row r="784">
          <cell r="A784" t="str">
            <v xml:space="preserve">4x2 Commer&lt;3.5t Ext </v>
          </cell>
        </row>
        <row r="785">
          <cell r="A785" t="str">
            <v xml:space="preserve">4x2 Commer&lt;3.5t Ext </v>
          </cell>
        </row>
        <row r="786">
          <cell r="A786" t="str">
            <v xml:space="preserve">4x2 Commer&lt;3.5t Ext </v>
          </cell>
        </row>
        <row r="787">
          <cell r="A787" t="str">
            <v xml:space="preserve">4x2 Commer&lt;3.5t Ext </v>
          </cell>
        </row>
        <row r="788">
          <cell r="A788" t="str">
            <v xml:space="preserve">4x2 Commer&lt;3.5t Ext </v>
          </cell>
        </row>
        <row r="789">
          <cell r="A789" t="str">
            <v xml:space="preserve">4x2 Commer&lt;3.5t Ext </v>
          </cell>
        </row>
        <row r="790">
          <cell r="A790" t="str">
            <v xml:space="preserve">4x2 Commer&lt;3.5t Ext </v>
          </cell>
        </row>
        <row r="791">
          <cell r="A791" t="str">
            <v xml:space="preserve">4x2 Commer&lt;3.5t Ext </v>
          </cell>
        </row>
        <row r="792">
          <cell r="A792" t="str">
            <v xml:space="preserve">4x2 Commer&lt;3.5t Ext </v>
          </cell>
        </row>
        <row r="793">
          <cell r="A793" t="str">
            <v xml:space="preserve">4x2 Commer&lt;3.5t Ext </v>
          </cell>
        </row>
        <row r="794">
          <cell r="A794" t="str">
            <v xml:space="preserve">4x2 Commer&lt;3.5t Ext </v>
          </cell>
        </row>
        <row r="795">
          <cell r="A795" t="str">
            <v xml:space="preserve">4x2 Commer&lt;3.5t Ext </v>
          </cell>
        </row>
        <row r="796">
          <cell r="A796" t="str">
            <v xml:space="preserve">4x2 Commer&lt;3.5t Ext </v>
          </cell>
        </row>
        <row r="797">
          <cell r="A797" t="str">
            <v xml:space="preserve">4x2 Commer&lt;3.5t Ext </v>
          </cell>
        </row>
        <row r="798">
          <cell r="A798" t="str">
            <v xml:space="preserve">4x2 Commer&lt;3.5t Ext </v>
          </cell>
        </row>
        <row r="799">
          <cell r="A799" t="str">
            <v xml:space="preserve">4x2 Commer&lt;3.5t Ext </v>
          </cell>
        </row>
        <row r="800">
          <cell r="A800" t="str">
            <v xml:space="preserve">4x2 Commer&lt;3.5t Ext </v>
          </cell>
        </row>
        <row r="801">
          <cell r="A801" t="str">
            <v xml:space="preserve">4x2 Commer&lt;3.5t Ext </v>
          </cell>
        </row>
        <row r="802">
          <cell r="A802" t="str">
            <v xml:space="preserve">4x2 Commer&lt;3.5t Ext </v>
          </cell>
        </row>
        <row r="803">
          <cell r="A803" t="str">
            <v xml:space="preserve">4x2 Commer&lt;3.5t Ext </v>
          </cell>
        </row>
        <row r="804">
          <cell r="A804" t="str">
            <v xml:space="preserve">4x2 Commer&lt;3.5t Ext </v>
          </cell>
        </row>
        <row r="805">
          <cell r="A805" t="str">
            <v xml:space="preserve">4x2 Commer&lt;3.5t Ext </v>
          </cell>
        </row>
        <row r="806">
          <cell r="A806" t="str">
            <v xml:space="preserve">4x2 Commer&lt;3.5t Ext </v>
          </cell>
        </row>
        <row r="807">
          <cell r="A807" t="str">
            <v xml:space="preserve">4x2 Commer&lt;3.5t Ext </v>
          </cell>
        </row>
        <row r="808">
          <cell r="A808" t="str">
            <v xml:space="preserve">4x2 Commer&lt;3.5t Ext </v>
          </cell>
        </row>
        <row r="809">
          <cell r="A809" t="str">
            <v xml:space="preserve">4x2 Commer&lt;3.5t Ext </v>
          </cell>
        </row>
        <row r="810">
          <cell r="A810" t="str">
            <v xml:space="preserve">4x2 Commer&lt;3.5t Ext </v>
          </cell>
        </row>
        <row r="811">
          <cell r="A811" t="str">
            <v xml:space="preserve">4x2 Commer&lt;3.5t Ext </v>
          </cell>
        </row>
        <row r="812">
          <cell r="A812" t="str">
            <v xml:space="preserve">4x2 Commer&lt;3.5t Ext </v>
          </cell>
        </row>
        <row r="813">
          <cell r="A813" t="str">
            <v xml:space="preserve">4x2 Commer&lt;3.5t Ext </v>
          </cell>
        </row>
        <row r="814">
          <cell r="A814" t="str">
            <v xml:space="preserve">4x2 Commer&lt;3.5t Ext </v>
          </cell>
        </row>
        <row r="815">
          <cell r="A815" t="str">
            <v xml:space="preserve">4x2 Commer&lt;3.5t Ext </v>
          </cell>
        </row>
        <row r="816">
          <cell r="A816" t="str">
            <v xml:space="preserve">4x2 Commer&lt;3.5t Ext </v>
          </cell>
        </row>
        <row r="817">
          <cell r="A817" t="str">
            <v xml:space="preserve">4x2 Commer&lt;3.5t Ext </v>
          </cell>
        </row>
        <row r="818">
          <cell r="A818" t="str">
            <v xml:space="preserve">4x2 Commer&lt;3.5t Ext </v>
          </cell>
        </row>
        <row r="819">
          <cell r="A819" t="str">
            <v xml:space="preserve">4x2 Commer&lt;3.5t Ext </v>
          </cell>
        </row>
        <row r="820">
          <cell r="A820" t="str">
            <v xml:space="preserve">4x2 Commer&lt;3.5t Ext </v>
          </cell>
        </row>
        <row r="821">
          <cell r="A821" t="str">
            <v xml:space="preserve">4x2 Commer&lt;3.5t Ext </v>
          </cell>
        </row>
        <row r="822">
          <cell r="A822" t="str">
            <v xml:space="preserve">4x2 Commer&lt;3.5t Ext </v>
          </cell>
        </row>
        <row r="823">
          <cell r="A823" t="str">
            <v xml:space="preserve">4x2 Commer&lt;3.5t Ext </v>
          </cell>
        </row>
        <row r="824">
          <cell r="A824" t="str">
            <v xml:space="preserve">4x2 Commer&lt;3.5t Ext </v>
          </cell>
        </row>
        <row r="825">
          <cell r="A825" t="str">
            <v xml:space="preserve">4x2 Commer&lt;3.5t Ext </v>
          </cell>
        </row>
        <row r="826">
          <cell r="A826" t="str">
            <v xml:space="preserve">4x2 Commer&lt;3.5t Ext </v>
          </cell>
        </row>
        <row r="827">
          <cell r="A827" t="str">
            <v xml:space="preserve">4x2 Commer&lt;3.5t Ext </v>
          </cell>
        </row>
        <row r="828">
          <cell r="A828" t="str">
            <v xml:space="preserve">4x2 Commer&lt;3.5t Ext </v>
          </cell>
        </row>
        <row r="829">
          <cell r="A829" t="str">
            <v xml:space="preserve">4x2 Commer&lt;3.5t Ext </v>
          </cell>
        </row>
        <row r="830">
          <cell r="A830" t="str">
            <v xml:space="preserve">4x2 Commer&lt;3.5t Ext </v>
          </cell>
        </row>
        <row r="831">
          <cell r="A831" t="str">
            <v xml:space="preserve">4x2 Commer&lt;3.5t Ext </v>
          </cell>
        </row>
        <row r="832">
          <cell r="A832" t="str">
            <v xml:space="preserve">4x2 Commer&lt;3.5t Ext </v>
          </cell>
        </row>
        <row r="833">
          <cell r="A833" t="str">
            <v xml:space="preserve">4x2 Commer&lt;3.5t Ext </v>
          </cell>
        </row>
        <row r="834">
          <cell r="A834" t="str">
            <v xml:space="preserve">4x2 Commer&lt;3.5t Ext </v>
          </cell>
        </row>
        <row r="835">
          <cell r="A835" t="str">
            <v xml:space="preserve">4x2 Commer&lt;3.5t Ext </v>
          </cell>
        </row>
        <row r="836">
          <cell r="A836" t="str">
            <v xml:space="preserve">4x2 Commer&lt;3.5t Ext </v>
          </cell>
        </row>
        <row r="837">
          <cell r="A837" t="str">
            <v xml:space="preserve">4x2 Commer&lt;3.5t Ext </v>
          </cell>
        </row>
        <row r="838">
          <cell r="A838" t="str">
            <v xml:space="preserve">4x2 Commer&lt;3.5t Ext </v>
          </cell>
        </row>
        <row r="839">
          <cell r="A839" t="str">
            <v xml:space="preserve">4x2 Commer&lt;3.5t Ext </v>
          </cell>
        </row>
        <row r="840">
          <cell r="A840" t="str">
            <v xml:space="preserve">4x2 Commer&lt;3.5t Ext </v>
          </cell>
        </row>
        <row r="841">
          <cell r="A841" t="str">
            <v xml:space="preserve">4x2 Commer&lt;3.5t Ext </v>
          </cell>
        </row>
        <row r="842">
          <cell r="A842" t="str">
            <v xml:space="preserve">4x2 Commer&lt;3.5t Ext </v>
          </cell>
        </row>
        <row r="843">
          <cell r="A843" t="str">
            <v xml:space="preserve">4x2 Commer&lt;3.5t Ext </v>
          </cell>
        </row>
        <row r="844">
          <cell r="A844" t="str">
            <v xml:space="preserve">4x2 Commer&lt;3.5t Ext </v>
          </cell>
        </row>
        <row r="845">
          <cell r="A845" t="str">
            <v xml:space="preserve">4x2 Commer&lt;3.5t Ext </v>
          </cell>
        </row>
        <row r="846">
          <cell r="A846" t="str">
            <v xml:space="preserve">4x2 Commer&lt;3.5t Ext </v>
          </cell>
        </row>
        <row r="847">
          <cell r="A847" t="str">
            <v xml:space="preserve">4x2 Commer&lt;3.5t Ext </v>
          </cell>
        </row>
        <row r="848">
          <cell r="A848" t="str">
            <v xml:space="preserve">4x2 Commer&lt;3.5t Ext </v>
          </cell>
        </row>
        <row r="849">
          <cell r="A849" t="str">
            <v xml:space="preserve">4x2 Commer&lt;3.5t Ext </v>
          </cell>
        </row>
        <row r="850">
          <cell r="A850" t="str">
            <v xml:space="preserve">4x2 Commer&lt;3.5t Ext </v>
          </cell>
        </row>
        <row r="851">
          <cell r="A851" t="str">
            <v xml:space="preserve">4x2 Commer&lt;3.5t Ext </v>
          </cell>
        </row>
        <row r="852">
          <cell r="A852" t="str">
            <v xml:space="preserve">4x2 Commer&lt;3.5t Ext </v>
          </cell>
        </row>
        <row r="853">
          <cell r="A853" t="str">
            <v xml:space="preserve">4x2 Commer&lt;3.5t Ext </v>
          </cell>
        </row>
        <row r="854">
          <cell r="A854" t="str">
            <v xml:space="preserve">4x2 Commer&lt;3.5t Ext </v>
          </cell>
        </row>
        <row r="855">
          <cell r="A855" t="str">
            <v xml:space="preserve">4x2 Commer&lt;3.5t Ext </v>
          </cell>
        </row>
        <row r="856">
          <cell r="A856" t="str">
            <v xml:space="preserve">4x2 Commer&lt;3.5t Ext </v>
          </cell>
        </row>
        <row r="857">
          <cell r="A857" t="str">
            <v xml:space="preserve">4x2 Commer&lt;3.5t Ext </v>
          </cell>
        </row>
        <row r="858">
          <cell r="A858" t="str">
            <v xml:space="preserve">4x2 Commer&lt;3.5t Ext </v>
          </cell>
        </row>
        <row r="859">
          <cell r="A859" t="str">
            <v xml:space="preserve">4x2 Commer&lt;3.5t Ext </v>
          </cell>
        </row>
        <row r="860">
          <cell r="A860" t="str">
            <v xml:space="preserve">4x2 Commer&lt;3.5t Ext </v>
          </cell>
        </row>
        <row r="861">
          <cell r="A861" t="str">
            <v xml:space="preserve">4x2 Commer&lt;3.5t Ext </v>
          </cell>
        </row>
        <row r="862">
          <cell r="A862" t="str">
            <v xml:space="preserve">4x2 Commer&lt;3.5t Ext </v>
          </cell>
        </row>
        <row r="863">
          <cell r="A863" t="str">
            <v xml:space="preserve">4x2 Commer&lt;3.5t Ext </v>
          </cell>
        </row>
        <row r="864">
          <cell r="A864" t="str">
            <v xml:space="preserve">4x2 Commer&lt;3.5t Ext </v>
          </cell>
        </row>
        <row r="865">
          <cell r="A865" t="str">
            <v xml:space="preserve">4x2 Commer&lt;3.5t Ext </v>
          </cell>
        </row>
        <row r="866">
          <cell r="A866" t="str">
            <v xml:space="preserve">4x2 Commer&lt;3.5t Ext </v>
          </cell>
        </row>
        <row r="867">
          <cell r="A867" t="str">
            <v xml:space="preserve">4x2 Commer&lt;3.5t Ext </v>
          </cell>
        </row>
        <row r="868">
          <cell r="A868" t="str">
            <v xml:space="preserve">4x2 Commer&lt;3.5t Ext </v>
          </cell>
        </row>
        <row r="869">
          <cell r="A869" t="str">
            <v xml:space="preserve">4x2 Commer&lt;3.5t Ext </v>
          </cell>
        </row>
        <row r="870">
          <cell r="A870" t="str">
            <v xml:space="preserve">4x2 Commer&lt;3.5t Ext </v>
          </cell>
        </row>
        <row r="871">
          <cell r="A871" t="str">
            <v xml:space="preserve">4x2 Commer&lt;3.5t Ext </v>
          </cell>
        </row>
        <row r="872">
          <cell r="A872" t="str">
            <v xml:space="preserve">4x2 Commer&lt;3.5t Ext </v>
          </cell>
        </row>
        <row r="873">
          <cell r="A873" t="str">
            <v xml:space="preserve">4x2 Commer&lt;3.5t Ext </v>
          </cell>
        </row>
        <row r="874">
          <cell r="A874" t="str">
            <v xml:space="preserve">4x2 Commer&lt;3.5t Ext </v>
          </cell>
        </row>
        <row r="875">
          <cell r="A875" t="str">
            <v xml:space="preserve">4x2 Commer&lt;3.5t Ext </v>
          </cell>
        </row>
        <row r="876">
          <cell r="A876" t="str">
            <v xml:space="preserve">4x2 Commer&lt;3.5t Ext </v>
          </cell>
        </row>
        <row r="877">
          <cell r="A877" t="str">
            <v xml:space="preserve">4x2 Commer&lt;3.5t Ext </v>
          </cell>
        </row>
        <row r="878">
          <cell r="A878" t="str">
            <v xml:space="preserve">4x4 Commer&lt;3.5t Ext </v>
          </cell>
        </row>
        <row r="879">
          <cell r="A879" t="str">
            <v xml:space="preserve">4x4 Commer&lt;3.5t Ext </v>
          </cell>
        </row>
        <row r="880">
          <cell r="A880" t="str">
            <v xml:space="preserve">4x4 Commer&lt;3.5t Ext </v>
          </cell>
        </row>
        <row r="881">
          <cell r="A881" t="str">
            <v xml:space="preserve">4x4 Commer&lt;3.5t Ext </v>
          </cell>
        </row>
        <row r="882">
          <cell r="A882" t="str">
            <v xml:space="preserve">4x4 Commer&lt;3.5t Ext </v>
          </cell>
        </row>
        <row r="883">
          <cell r="A883" t="str">
            <v xml:space="preserve">4x4 Commer&lt;3.5t Ext </v>
          </cell>
        </row>
        <row r="884">
          <cell r="A884" t="str">
            <v xml:space="preserve">4x4 Commer&lt;3.5t Ext </v>
          </cell>
        </row>
        <row r="885">
          <cell r="A885" t="str">
            <v xml:space="preserve">4x4 Commer&lt;3.5t Ext </v>
          </cell>
        </row>
        <row r="886">
          <cell r="A886" t="str">
            <v xml:space="preserve">4x4 Commer&lt;3.5t Ext </v>
          </cell>
        </row>
        <row r="887">
          <cell r="A887" t="str">
            <v xml:space="preserve">4x4 Commer&lt;3.5t Ext </v>
          </cell>
        </row>
        <row r="888">
          <cell r="A888" t="str">
            <v xml:space="preserve">4x4 Commer&lt;3.5t Ext </v>
          </cell>
        </row>
        <row r="889">
          <cell r="A889" t="str">
            <v xml:space="preserve">4x4 Commer&lt;3.5t Ext </v>
          </cell>
        </row>
        <row r="890">
          <cell r="A890" t="str">
            <v xml:space="preserve">4x4 Commer&lt;3.5t Ext </v>
          </cell>
        </row>
        <row r="891">
          <cell r="A891" t="str">
            <v xml:space="preserve">4x4 Commer&lt;3.5t Ext </v>
          </cell>
        </row>
        <row r="892">
          <cell r="A892" t="str">
            <v xml:space="preserve">4x4 Commer&lt;3.5t Ext </v>
          </cell>
        </row>
        <row r="893">
          <cell r="A893" t="str">
            <v xml:space="preserve">4x4 Commer&lt;3.5t Ext </v>
          </cell>
        </row>
        <row r="894">
          <cell r="A894" t="str">
            <v xml:space="preserve">4x4 Commer&lt;3.5t Ext </v>
          </cell>
        </row>
        <row r="895">
          <cell r="A895" t="str">
            <v xml:space="preserve">4x4 Commer&lt;3.5t Ext </v>
          </cell>
        </row>
        <row r="896">
          <cell r="A896" t="str">
            <v xml:space="preserve">4x4 Commer&lt;3.5t Ext </v>
          </cell>
        </row>
        <row r="897">
          <cell r="A897" t="str">
            <v xml:space="preserve">4x4 Commer&lt;3.5t Ext </v>
          </cell>
        </row>
        <row r="898">
          <cell r="A898" t="str">
            <v xml:space="preserve">4x4 Commer&lt;3.5t Ext </v>
          </cell>
        </row>
        <row r="899">
          <cell r="A899" t="str">
            <v xml:space="preserve">4x4 Commer&lt;3.5t Ext </v>
          </cell>
        </row>
        <row r="900">
          <cell r="A900" t="str">
            <v xml:space="preserve">4x4 Commer&lt;3.5t Ext </v>
          </cell>
        </row>
        <row r="901">
          <cell r="A901" t="str">
            <v xml:space="preserve">4x4 Commer&lt;3.5t Ext </v>
          </cell>
        </row>
        <row r="902">
          <cell r="A902" t="str">
            <v xml:space="preserve">4x4 Commer&lt;3.5t Ext </v>
          </cell>
        </row>
        <row r="903">
          <cell r="A903" t="str">
            <v xml:space="preserve">4x4 Commer&lt;3.5t Ext </v>
          </cell>
        </row>
        <row r="904">
          <cell r="A904" t="str">
            <v xml:space="preserve">4x4 Commer&lt;3.5t Ext </v>
          </cell>
        </row>
        <row r="905">
          <cell r="A905" t="str">
            <v xml:space="preserve">4x4 Commer&lt;3.5t Ext </v>
          </cell>
        </row>
        <row r="906">
          <cell r="A906" t="str">
            <v xml:space="preserve">4x4 Commer&lt;3.5t Ext </v>
          </cell>
        </row>
        <row r="907">
          <cell r="A907" t="str">
            <v xml:space="preserve">4x4 Commer&lt;3.5t Ext </v>
          </cell>
        </row>
        <row r="908">
          <cell r="A908" t="str">
            <v xml:space="preserve">4x4 Commer&lt;3.5t Ext </v>
          </cell>
        </row>
        <row r="909">
          <cell r="A909" t="str">
            <v xml:space="preserve">4x4 Commer&lt;3.5t Ext </v>
          </cell>
        </row>
        <row r="910">
          <cell r="A910" t="str">
            <v xml:space="preserve">4x4 Commer&lt;3.5t Ext </v>
          </cell>
        </row>
        <row r="911">
          <cell r="A911" t="str">
            <v xml:space="preserve">4x4 Commer&lt;3.5t Ext </v>
          </cell>
        </row>
        <row r="912">
          <cell r="A912" t="str">
            <v xml:space="preserve">4x4 Commer&lt;3.5t Ext </v>
          </cell>
        </row>
        <row r="913">
          <cell r="A913" t="str">
            <v xml:space="preserve">4x4 Commer&lt;3.5t Ext </v>
          </cell>
        </row>
        <row r="914">
          <cell r="A914" t="str">
            <v xml:space="preserve">4x4 Commer&lt;3.5t Ext </v>
          </cell>
        </row>
        <row r="915">
          <cell r="A915" t="str">
            <v xml:space="preserve">4x4 Commer&lt;3.5t Ext </v>
          </cell>
        </row>
        <row r="916">
          <cell r="A916" t="str">
            <v xml:space="preserve">4x4 Commer&lt;3.5t Ext </v>
          </cell>
        </row>
        <row r="917">
          <cell r="A917" t="str">
            <v xml:space="preserve">4x4 Commer&lt;3.5t Ext </v>
          </cell>
        </row>
        <row r="918">
          <cell r="A918" t="str">
            <v xml:space="preserve">4x4 Commer&lt;3.5t Ext </v>
          </cell>
        </row>
        <row r="919">
          <cell r="A919" t="str">
            <v xml:space="preserve">4x4 Commer&lt;3.5t Ext </v>
          </cell>
        </row>
        <row r="920">
          <cell r="A920" t="str">
            <v xml:space="preserve">4x4 Commer&lt;3.5t Ext </v>
          </cell>
        </row>
        <row r="921">
          <cell r="A921" t="str">
            <v xml:space="preserve">4x4 Commer&lt;3.5t Ext </v>
          </cell>
        </row>
        <row r="922">
          <cell r="A922" t="str">
            <v xml:space="preserve">4x4 Commer&lt;3.5t Ext </v>
          </cell>
        </row>
        <row r="923">
          <cell r="A923" t="str">
            <v xml:space="preserve">4x4 Commer&lt;3.5t Ext </v>
          </cell>
        </row>
        <row r="924">
          <cell r="A924" t="str">
            <v xml:space="preserve">4x4 Commer&lt;3.5t Ext </v>
          </cell>
        </row>
        <row r="925">
          <cell r="A925" t="str">
            <v xml:space="preserve">4x4 Commer&lt;3.5t Ext </v>
          </cell>
        </row>
        <row r="926">
          <cell r="A926" t="str">
            <v xml:space="preserve">4x4 Commer&lt;3.5t Ext </v>
          </cell>
        </row>
        <row r="927">
          <cell r="A927" t="str">
            <v xml:space="preserve">4x4 Commer&lt;3.5t Ext </v>
          </cell>
        </row>
        <row r="928">
          <cell r="A928" t="str">
            <v xml:space="preserve">4x4 Commer&lt;3.5t Ext </v>
          </cell>
        </row>
        <row r="929">
          <cell r="A929" t="str">
            <v xml:space="preserve">4x4 Commer&lt;3.5t Ext </v>
          </cell>
        </row>
        <row r="930">
          <cell r="A930" t="str">
            <v xml:space="preserve">4x4 Commer&lt;3.5t Ext </v>
          </cell>
        </row>
        <row r="931">
          <cell r="A931" t="str">
            <v xml:space="preserve">4x4 Commer&lt;3.5t Ext </v>
          </cell>
        </row>
        <row r="932">
          <cell r="A932" t="str">
            <v xml:space="preserve">4x4 Commer&lt;3.5t Ext </v>
          </cell>
        </row>
        <row r="933">
          <cell r="A933" t="str">
            <v xml:space="preserve">4x4 Commer&lt;3.5t Ext </v>
          </cell>
        </row>
        <row r="934">
          <cell r="A934" t="str">
            <v xml:space="preserve">4x4 Commer&lt;3.5t Ext </v>
          </cell>
        </row>
        <row r="935">
          <cell r="A935" t="str">
            <v xml:space="preserve">4x4 Commer&lt;3.5t Ext </v>
          </cell>
        </row>
        <row r="936">
          <cell r="A936" t="str">
            <v xml:space="preserve">4x4 Commer&lt;3.5t Ext </v>
          </cell>
        </row>
        <row r="937">
          <cell r="A937" t="str">
            <v xml:space="preserve">4x4 Commer&lt;3.5t Ext </v>
          </cell>
        </row>
        <row r="938">
          <cell r="A938" t="str">
            <v xml:space="preserve">4x4 Commer&lt;3.5t Ext </v>
          </cell>
        </row>
        <row r="939">
          <cell r="A939" t="str">
            <v xml:space="preserve">4x4 Commer&lt;3.5t Ext </v>
          </cell>
        </row>
        <row r="940">
          <cell r="A940" t="str">
            <v xml:space="preserve">4x4 Commer&lt;3.5t Ext </v>
          </cell>
        </row>
        <row r="941">
          <cell r="A941" t="str">
            <v xml:space="preserve">4x4 Commer&lt;3.5t Ext </v>
          </cell>
        </row>
        <row r="942">
          <cell r="A942" t="str">
            <v xml:space="preserve">4x4 Commer&lt;3.5t Ext </v>
          </cell>
        </row>
        <row r="943">
          <cell r="A943" t="str">
            <v xml:space="preserve">4x4 Commer&lt;3.5t Ext </v>
          </cell>
        </row>
        <row r="944">
          <cell r="A944" t="str">
            <v xml:space="preserve">4x4 Commer&lt;3.5t Ext </v>
          </cell>
        </row>
        <row r="945">
          <cell r="A945" t="str">
            <v xml:space="preserve">4x4 Commer&lt;3.5t Ext </v>
          </cell>
        </row>
        <row r="946">
          <cell r="A946" t="str">
            <v xml:space="preserve">4x4 Commer&lt;3.5t Ext </v>
          </cell>
        </row>
        <row r="947">
          <cell r="A947" t="str">
            <v xml:space="preserve">4x4 Commer&lt;3.5t Ext </v>
          </cell>
        </row>
        <row r="948">
          <cell r="A948" t="str">
            <v xml:space="preserve">4x4 Commer&lt;3.5t Ext </v>
          </cell>
        </row>
        <row r="949">
          <cell r="A949" t="str">
            <v xml:space="preserve">4x4 Commer&lt;3.5t Ext </v>
          </cell>
        </row>
        <row r="950">
          <cell r="A950" t="str">
            <v xml:space="preserve">4x4 Commer&lt;3.5t Ext </v>
          </cell>
        </row>
        <row r="951">
          <cell r="A951" t="str">
            <v xml:space="preserve">4x4 Commer&lt;3.5t Ext </v>
          </cell>
        </row>
        <row r="952">
          <cell r="A952" t="str">
            <v xml:space="preserve">4x4 Commer&lt;3.5t Ext </v>
          </cell>
        </row>
        <row r="953">
          <cell r="A953" t="str">
            <v xml:space="preserve">4x4 Commer&lt;3.5t Ext </v>
          </cell>
        </row>
        <row r="954">
          <cell r="A954" t="str">
            <v xml:space="preserve">4x4 Commer&lt;3.5t Ext </v>
          </cell>
        </row>
        <row r="955">
          <cell r="A955" t="str">
            <v xml:space="preserve">4x4 Commer&lt;3.5t Ext </v>
          </cell>
        </row>
        <row r="956">
          <cell r="A956" t="str">
            <v xml:space="preserve">4x4 Commer&lt;3.5t Ext </v>
          </cell>
        </row>
        <row r="957">
          <cell r="A957" t="str">
            <v xml:space="preserve">4x4 Commer&lt;3.5t Ext </v>
          </cell>
        </row>
        <row r="958">
          <cell r="A958" t="str">
            <v xml:space="preserve">4x4 Commer&lt;3.5t Ext </v>
          </cell>
        </row>
        <row r="959">
          <cell r="A959" t="str">
            <v xml:space="preserve">4x4 Commer&lt;3.5t Ext </v>
          </cell>
        </row>
        <row r="960">
          <cell r="A960" t="str">
            <v xml:space="preserve">4x4 Commer&lt;3.5t Ext </v>
          </cell>
        </row>
        <row r="961">
          <cell r="A961" t="str">
            <v xml:space="preserve">4x4 Commer&lt;3.5t Ext </v>
          </cell>
        </row>
        <row r="962">
          <cell r="A962" t="str">
            <v xml:space="preserve">4x4 Commer&lt;3.5t Ext </v>
          </cell>
        </row>
        <row r="963">
          <cell r="A963" t="str">
            <v xml:space="preserve">4x4 Commer&lt;3.5t Ext </v>
          </cell>
        </row>
        <row r="964">
          <cell r="A964" t="str">
            <v xml:space="preserve">4x4 Commer&lt;3.5t Ext </v>
          </cell>
        </row>
        <row r="965">
          <cell r="A965" t="str">
            <v xml:space="preserve">4x4 Commer&lt;3.5t Ext </v>
          </cell>
        </row>
        <row r="966">
          <cell r="A966" t="str">
            <v xml:space="preserve">4x4 Commer&lt;3.5t Ext </v>
          </cell>
        </row>
        <row r="967">
          <cell r="A967" t="str">
            <v xml:space="preserve">4x4 Commer&lt;3.5t Ext </v>
          </cell>
        </row>
        <row r="968">
          <cell r="A968" t="str">
            <v xml:space="preserve">4x4 Commer&lt;3.5t Ext </v>
          </cell>
        </row>
        <row r="969">
          <cell r="A969" t="str">
            <v xml:space="preserve">4x4 Commer&lt;3.5t Ext </v>
          </cell>
        </row>
        <row r="970">
          <cell r="A970" t="str">
            <v xml:space="preserve">4x4 Commer&lt;3.5t Ext </v>
          </cell>
        </row>
        <row r="971">
          <cell r="A971" t="str">
            <v xml:space="preserve">4x4 Commer&lt;3.5t Ext </v>
          </cell>
        </row>
        <row r="972">
          <cell r="A972" t="str">
            <v xml:space="preserve">4x4 Commer&lt;3.5t Ext </v>
          </cell>
        </row>
        <row r="973">
          <cell r="A973" t="str">
            <v xml:space="preserve">4x4 Commer&lt;3.5t Ext </v>
          </cell>
        </row>
        <row r="974">
          <cell r="A974" t="str">
            <v xml:space="preserve">4x4 Commer&lt;3.5t Ext </v>
          </cell>
        </row>
        <row r="975">
          <cell r="A975" t="str">
            <v xml:space="preserve">4x4 Commer&lt;3.5t Ext </v>
          </cell>
        </row>
        <row r="976">
          <cell r="A976" t="str">
            <v xml:space="preserve">4x4 Commer&lt;3.5t Ext </v>
          </cell>
        </row>
        <row r="977">
          <cell r="A977" t="str">
            <v xml:space="preserve">4x4 Commer&lt;3.5t Ext </v>
          </cell>
        </row>
        <row r="978">
          <cell r="A978" t="str">
            <v xml:space="preserve">4x4 Commer&lt;3.5t Ext </v>
          </cell>
        </row>
        <row r="979">
          <cell r="A979" t="str">
            <v xml:space="preserve">4x4 Commer&lt;3.5t Ext </v>
          </cell>
        </row>
        <row r="980">
          <cell r="A980" t="str">
            <v xml:space="preserve">4x4 Commer&lt;3.5t Ext </v>
          </cell>
        </row>
        <row r="981">
          <cell r="A981" t="str">
            <v xml:space="preserve">4x4 Commer&lt;3.5t Ext </v>
          </cell>
        </row>
        <row r="982">
          <cell r="A982" t="str">
            <v xml:space="preserve">4x4 Commer&lt;3.5t Ext </v>
          </cell>
        </row>
        <row r="983">
          <cell r="A983" t="str">
            <v xml:space="preserve">4x4 Commer&lt;3.5t Ext </v>
          </cell>
        </row>
        <row r="984">
          <cell r="A984" t="str">
            <v xml:space="preserve">4x4 Commer&lt;3.5t Ext </v>
          </cell>
        </row>
        <row r="985">
          <cell r="A985" t="str">
            <v xml:space="preserve">4x4 Commer&lt;3.5t Ext </v>
          </cell>
        </row>
        <row r="986">
          <cell r="A986" t="str">
            <v xml:space="preserve">4x4 Commer&lt;3.5t Ext </v>
          </cell>
        </row>
        <row r="987">
          <cell r="A987" t="str">
            <v xml:space="preserve">4x4 Commer&lt;3.5t Ext </v>
          </cell>
        </row>
        <row r="988">
          <cell r="A988" t="str">
            <v xml:space="preserve">4x4 Commer&lt;3.5t Ext </v>
          </cell>
        </row>
        <row r="989">
          <cell r="A989" t="str">
            <v xml:space="preserve">4x4 Commer&lt;3.5t Ext </v>
          </cell>
        </row>
        <row r="990">
          <cell r="A990" t="str">
            <v xml:space="preserve">4x4 Commer&lt;3.5t Ext </v>
          </cell>
        </row>
        <row r="991">
          <cell r="A991" t="str">
            <v xml:space="preserve">4x4 Commer&lt;3.5t Ext </v>
          </cell>
        </row>
        <row r="992">
          <cell r="A992" t="str">
            <v xml:space="preserve">4x4 Commer&lt;3.5t Ext </v>
          </cell>
        </row>
        <row r="993">
          <cell r="A993" t="str">
            <v xml:space="preserve">4x4 Commer&lt;3.5t Ext </v>
          </cell>
        </row>
        <row r="994">
          <cell r="A994" t="str">
            <v xml:space="preserve">4x4 Commer&lt;3.5t Ext </v>
          </cell>
        </row>
        <row r="995">
          <cell r="A995" t="str">
            <v xml:space="preserve">4x4 Commer&lt;3.5t Ext </v>
          </cell>
        </row>
        <row r="996">
          <cell r="A996" t="str">
            <v xml:space="preserve">4x4 Commer&lt;3.5t Ext </v>
          </cell>
        </row>
        <row r="997">
          <cell r="A997" t="str">
            <v xml:space="preserve">4x4 Commer&lt;3.5t Ext </v>
          </cell>
        </row>
        <row r="998">
          <cell r="A998" t="str">
            <v xml:space="preserve">4x4 Commer&lt;3.5t Ext </v>
          </cell>
        </row>
        <row r="999">
          <cell r="A999" t="str">
            <v xml:space="preserve">4x4 Commer&lt;3.5t Ext </v>
          </cell>
        </row>
        <row r="1000">
          <cell r="A1000" t="str">
            <v xml:space="preserve">4x4 Commer&lt;3.5t Ext </v>
          </cell>
        </row>
        <row r="1001">
          <cell r="A1001" t="str">
            <v xml:space="preserve">4x4 Commer&lt;3.5t Ext </v>
          </cell>
        </row>
        <row r="1002">
          <cell r="A1002" t="str">
            <v xml:space="preserve">4x4 Commer&lt;3.5t Ext </v>
          </cell>
        </row>
        <row r="1003">
          <cell r="A1003" t="str">
            <v xml:space="preserve">4x4 Commer&lt;3.5t Ext </v>
          </cell>
        </row>
        <row r="1004">
          <cell r="A1004" t="str">
            <v xml:space="preserve">4x4 Commer&lt;3.5t Ext </v>
          </cell>
        </row>
        <row r="1005">
          <cell r="A1005" t="str">
            <v xml:space="preserve">4x4 Commer&lt;3.5t Ext </v>
          </cell>
        </row>
        <row r="1006">
          <cell r="A1006" t="str">
            <v xml:space="preserve">4x4 Commer&lt;3.5t Ext </v>
          </cell>
        </row>
        <row r="1007">
          <cell r="A1007" t="str">
            <v xml:space="preserve">4x4 Commer&lt;3.5t Ext </v>
          </cell>
        </row>
        <row r="1008">
          <cell r="A1008" t="str">
            <v xml:space="preserve">4x4 Commer&lt;3.5t Ext </v>
          </cell>
        </row>
        <row r="1009">
          <cell r="A1009" t="str">
            <v xml:space="preserve">4x4 Commer&lt;3.5t Ext </v>
          </cell>
        </row>
        <row r="1010">
          <cell r="A1010" t="str">
            <v xml:space="preserve">4x4 Commer&lt;3.5t Ext </v>
          </cell>
        </row>
        <row r="1011">
          <cell r="A1011" t="str">
            <v xml:space="preserve">4x4 Commer&lt;3.5t Ext </v>
          </cell>
        </row>
        <row r="1012">
          <cell r="A1012" t="str">
            <v xml:space="preserve">4x4 Commer&lt;3.5t Ext </v>
          </cell>
        </row>
        <row r="1013">
          <cell r="A1013" t="str">
            <v xml:space="preserve">4x4 Commer&lt;3.5t Ext </v>
          </cell>
        </row>
        <row r="1014">
          <cell r="A1014" t="str">
            <v xml:space="preserve">4x4 Commer&lt;3.5t Ext </v>
          </cell>
        </row>
        <row r="1015">
          <cell r="A1015" t="str">
            <v xml:space="preserve">4x4 Commer&lt;3.5t Ext </v>
          </cell>
        </row>
        <row r="1016">
          <cell r="A1016" t="str">
            <v xml:space="preserve">4x4 Commer&lt;3.5t Ext </v>
          </cell>
        </row>
        <row r="1017">
          <cell r="A1017" t="str">
            <v xml:space="preserve">4x4 Commer&lt;3.5t Ext </v>
          </cell>
        </row>
        <row r="1018">
          <cell r="A1018" t="str">
            <v xml:space="preserve">4x4 Commer&lt;3.5t Ext </v>
          </cell>
        </row>
        <row r="1019">
          <cell r="A1019" t="str">
            <v xml:space="preserve">4x4 Commer&lt;3.5t Ext </v>
          </cell>
        </row>
        <row r="1020">
          <cell r="A1020" t="str">
            <v xml:space="preserve">4x4 Commer&lt;3.5t Ext </v>
          </cell>
        </row>
        <row r="1021">
          <cell r="A1021" t="str">
            <v xml:space="preserve">4x4 Commer&lt;3.5t Ext </v>
          </cell>
        </row>
        <row r="1022">
          <cell r="A1022" t="str">
            <v xml:space="preserve">4x4 Commer&lt;3.5t Ext </v>
          </cell>
        </row>
        <row r="1023">
          <cell r="A1023" t="str">
            <v xml:space="preserve">4x4 Commer&lt;3.5t Ext </v>
          </cell>
        </row>
        <row r="1024">
          <cell r="A1024" t="str">
            <v xml:space="preserve">4x4 Commer&lt;3.5t Ext </v>
          </cell>
        </row>
        <row r="1025">
          <cell r="A1025" t="str">
            <v xml:space="preserve">4x4 Commer&lt;3.5t Ext </v>
          </cell>
        </row>
        <row r="1026">
          <cell r="A1026" t="str">
            <v xml:space="preserve">4x4 Commer&lt;3.5t Ext </v>
          </cell>
        </row>
        <row r="1027">
          <cell r="A1027" t="str">
            <v xml:space="preserve">4x4 Commer&lt;3.5t Ext </v>
          </cell>
        </row>
        <row r="1028">
          <cell r="A1028" t="str">
            <v xml:space="preserve">4x4 Commer&lt;3.5t Ext </v>
          </cell>
        </row>
        <row r="1029">
          <cell r="A1029" t="str">
            <v xml:space="preserve">4x4 Commer&lt;3.5t Ext </v>
          </cell>
        </row>
        <row r="1030">
          <cell r="A1030" t="str">
            <v xml:space="preserve">4x4 Commer&lt;3.5t Ext </v>
          </cell>
        </row>
        <row r="1031">
          <cell r="A1031" t="str">
            <v xml:space="preserve">4x4 Commer&lt;3.5t Ext </v>
          </cell>
        </row>
        <row r="1032">
          <cell r="A1032" t="str">
            <v xml:space="preserve">4x4 Commer&lt;3.5t Ext </v>
          </cell>
        </row>
        <row r="1033">
          <cell r="A1033" t="str">
            <v xml:space="preserve">4x4 Commer&lt;3.5t Ext </v>
          </cell>
        </row>
        <row r="1034">
          <cell r="A1034" t="str">
            <v xml:space="preserve">4x4 Commer&lt;3.5t Ext </v>
          </cell>
        </row>
        <row r="1035">
          <cell r="A1035" t="str">
            <v xml:space="preserve">4x4 Commer&lt;3.5t Ext </v>
          </cell>
        </row>
        <row r="1036">
          <cell r="A1036" t="str">
            <v xml:space="preserve">4x4 Commer&lt;3.5t Ext </v>
          </cell>
        </row>
        <row r="1037">
          <cell r="A1037" t="str">
            <v xml:space="preserve">4x4 Commer&lt;3.5t Ext </v>
          </cell>
        </row>
        <row r="1038">
          <cell r="A1038" t="str">
            <v xml:space="preserve">4x4 Commer&lt;3.5t Ext </v>
          </cell>
        </row>
        <row r="1039">
          <cell r="A1039" t="str">
            <v xml:space="preserve">4x4 Commer&lt;3.5t Ext </v>
          </cell>
        </row>
        <row r="1040">
          <cell r="A1040" t="str">
            <v xml:space="preserve">4x4 Commer&lt;3.5t Ext </v>
          </cell>
        </row>
        <row r="1041">
          <cell r="A1041" t="str">
            <v xml:space="preserve">4x4 Commer&lt;3.5t Ext </v>
          </cell>
        </row>
        <row r="1042">
          <cell r="A1042" t="str">
            <v xml:space="preserve">4x4 Commer&lt;3.5t Ext </v>
          </cell>
        </row>
        <row r="1043">
          <cell r="A1043" t="str">
            <v xml:space="preserve">4x4 Commer&lt;3.5t Ext </v>
          </cell>
        </row>
        <row r="1044">
          <cell r="A1044" t="str">
            <v xml:space="preserve">4x4 Commer&lt;3.5t Ext </v>
          </cell>
        </row>
        <row r="1045">
          <cell r="A1045" t="str">
            <v xml:space="preserve">4x4 Commer&lt;3.5t Ext </v>
          </cell>
        </row>
        <row r="1046">
          <cell r="A1046" t="str">
            <v xml:space="preserve">4x4 Commer&lt;3.5t Ext </v>
          </cell>
        </row>
        <row r="1047">
          <cell r="A1047" t="str">
            <v xml:space="preserve">4x4 Commer&lt;3.5t Ext </v>
          </cell>
        </row>
        <row r="1048">
          <cell r="A1048" t="str">
            <v xml:space="preserve">4x4 Commer&lt;3.5t Ext </v>
          </cell>
        </row>
        <row r="1049">
          <cell r="A1049" t="str">
            <v xml:space="preserve">6231-Engineering    </v>
          </cell>
        </row>
        <row r="1050">
          <cell r="A1050" t="str">
            <v xml:space="preserve">6232-Prim Civil Des </v>
          </cell>
        </row>
        <row r="1051">
          <cell r="A1051" t="str">
            <v xml:space="preserve">6241-Field SCADA    </v>
          </cell>
        </row>
        <row r="1052">
          <cell r="A1052" t="str">
            <v>6242-SCADA Technical</v>
          </cell>
        </row>
        <row r="1053">
          <cell r="A1053" t="str">
            <v xml:space="preserve">Borers              </v>
          </cell>
        </row>
        <row r="1054">
          <cell r="A1054" t="str">
            <v xml:space="preserve">Borers              </v>
          </cell>
        </row>
        <row r="1055">
          <cell r="A1055" t="str">
            <v xml:space="preserve">Borers              </v>
          </cell>
        </row>
        <row r="1056">
          <cell r="A1056" t="str">
            <v xml:space="preserve">Borers              </v>
          </cell>
        </row>
        <row r="1057">
          <cell r="A1057" t="str">
            <v xml:space="preserve">Borers              </v>
          </cell>
        </row>
        <row r="1058">
          <cell r="A1058" t="str">
            <v xml:space="preserve">Borers              </v>
          </cell>
        </row>
        <row r="1059">
          <cell r="A1059" t="str">
            <v xml:space="preserve">Borers              </v>
          </cell>
        </row>
        <row r="1060">
          <cell r="A1060" t="str">
            <v xml:space="preserve">Borers              </v>
          </cell>
        </row>
        <row r="1061">
          <cell r="A1061" t="str">
            <v xml:space="preserve">Borers              </v>
          </cell>
        </row>
        <row r="1062">
          <cell r="A1062" t="str">
            <v xml:space="preserve">Borers              </v>
          </cell>
        </row>
        <row r="1063">
          <cell r="A1063" t="str">
            <v xml:space="preserve">Borers              </v>
          </cell>
        </row>
        <row r="1064">
          <cell r="A1064" t="str">
            <v xml:space="preserve">Borers              </v>
          </cell>
        </row>
        <row r="1065">
          <cell r="A1065" t="str">
            <v xml:space="preserve">Borers              </v>
          </cell>
        </row>
        <row r="1066">
          <cell r="A1066" t="str">
            <v xml:space="preserve">Borers              </v>
          </cell>
        </row>
        <row r="1067">
          <cell r="A1067" t="str">
            <v xml:space="preserve">Borers              </v>
          </cell>
        </row>
        <row r="1068">
          <cell r="A1068" t="str">
            <v xml:space="preserve">Borers              </v>
          </cell>
        </row>
        <row r="1069">
          <cell r="A1069" t="str">
            <v xml:space="preserve">Borers              </v>
          </cell>
        </row>
        <row r="1070">
          <cell r="A1070" t="str">
            <v xml:space="preserve">Borers              </v>
          </cell>
        </row>
        <row r="1071">
          <cell r="A1071" t="str">
            <v xml:space="preserve">Borers              </v>
          </cell>
        </row>
        <row r="1072">
          <cell r="A1072" t="str">
            <v xml:space="preserve">Borers              </v>
          </cell>
        </row>
        <row r="1073">
          <cell r="A1073" t="str">
            <v xml:space="preserve">Borers              </v>
          </cell>
        </row>
        <row r="1074">
          <cell r="A1074" t="str">
            <v xml:space="preserve">Borers              </v>
          </cell>
        </row>
        <row r="1075">
          <cell r="A1075" t="str">
            <v xml:space="preserve">Borers              </v>
          </cell>
        </row>
        <row r="1076">
          <cell r="A1076" t="str">
            <v xml:space="preserve">Borers              </v>
          </cell>
        </row>
        <row r="1077">
          <cell r="A1077" t="str">
            <v xml:space="preserve">Borers              </v>
          </cell>
        </row>
        <row r="1078">
          <cell r="A1078" t="str">
            <v xml:space="preserve">Borers              </v>
          </cell>
        </row>
        <row r="1079">
          <cell r="A1079" t="str">
            <v xml:space="preserve">Borers              </v>
          </cell>
        </row>
        <row r="1080">
          <cell r="A1080" t="str">
            <v xml:space="preserve">Borers              </v>
          </cell>
        </row>
        <row r="1081">
          <cell r="A1081" t="str">
            <v xml:space="preserve">Borers              </v>
          </cell>
        </row>
        <row r="1082">
          <cell r="A1082" t="str">
            <v xml:space="preserve">Borers              </v>
          </cell>
        </row>
        <row r="1083">
          <cell r="A1083" t="str">
            <v xml:space="preserve">Borers              </v>
          </cell>
        </row>
        <row r="1084">
          <cell r="A1084" t="str">
            <v xml:space="preserve">Borers              </v>
          </cell>
        </row>
        <row r="1085">
          <cell r="A1085" t="str">
            <v xml:space="preserve">Borers              </v>
          </cell>
        </row>
        <row r="1086">
          <cell r="A1086" t="str">
            <v xml:space="preserve">Borers              </v>
          </cell>
        </row>
        <row r="1087">
          <cell r="A1087" t="str">
            <v xml:space="preserve">Borers              </v>
          </cell>
        </row>
        <row r="1088">
          <cell r="A1088" t="str">
            <v xml:space="preserve">Borers              </v>
          </cell>
        </row>
        <row r="1089">
          <cell r="A1089" t="str">
            <v xml:space="preserve">Borers              </v>
          </cell>
        </row>
        <row r="1090">
          <cell r="A1090" t="str">
            <v xml:space="preserve">Borers              </v>
          </cell>
        </row>
        <row r="1091">
          <cell r="A1091" t="str">
            <v xml:space="preserve">Borers              </v>
          </cell>
        </row>
        <row r="1092">
          <cell r="A1092" t="str">
            <v xml:space="preserve">Borers              </v>
          </cell>
        </row>
        <row r="1093">
          <cell r="A1093" t="str">
            <v xml:space="preserve">Borers              </v>
          </cell>
        </row>
        <row r="1094">
          <cell r="A1094" t="str">
            <v xml:space="preserve">Borers              </v>
          </cell>
        </row>
        <row r="1095">
          <cell r="A1095" t="str">
            <v xml:space="preserve">Borers              </v>
          </cell>
        </row>
        <row r="1096">
          <cell r="A1096" t="str">
            <v xml:space="preserve">Borers              </v>
          </cell>
        </row>
        <row r="1097">
          <cell r="A1097" t="str">
            <v xml:space="preserve">Borers              </v>
          </cell>
        </row>
        <row r="1098">
          <cell r="A1098" t="str">
            <v xml:space="preserve">Borers              </v>
          </cell>
        </row>
        <row r="1099">
          <cell r="A1099" t="str">
            <v xml:space="preserve">Borers              </v>
          </cell>
        </row>
        <row r="1100">
          <cell r="A1100" t="str">
            <v xml:space="preserve">Borers              </v>
          </cell>
        </row>
        <row r="1101">
          <cell r="A1101" t="str">
            <v xml:space="preserve">Borers              </v>
          </cell>
        </row>
        <row r="1102">
          <cell r="A1102" t="str">
            <v xml:space="preserve">Borers              </v>
          </cell>
        </row>
        <row r="1103">
          <cell r="A1103" t="str">
            <v xml:space="preserve">Borers              </v>
          </cell>
        </row>
        <row r="1104">
          <cell r="A1104" t="str">
            <v xml:space="preserve">Borers              </v>
          </cell>
        </row>
        <row r="1105">
          <cell r="A1105" t="str">
            <v xml:space="preserve">Borers              </v>
          </cell>
        </row>
        <row r="1106">
          <cell r="A1106" t="str">
            <v xml:space="preserve">Borers              </v>
          </cell>
        </row>
        <row r="1107">
          <cell r="A1107" t="str">
            <v xml:space="preserve">Borers              </v>
          </cell>
        </row>
        <row r="1108">
          <cell r="A1108" t="str">
            <v xml:space="preserve">Borers              </v>
          </cell>
        </row>
        <row r="1109">
          <cell r="A1109" t="str">
            <v xml:space="preserve">Borers              </v>
          </cell>
        </row>
        <row r="1110">
          <cell r="A1110" t="str">
            <v xml:space="preserve">Borers              </v>
          </cell>
        </row>
        <row r="1111">
          <cell r="A1111" t="str">
            <v xml:space="preserve">Borers              </v>
          </cell>
        </row>
        <row r="1112">
          <cell r="A1112" t="str">
            <v xml:space="preserve">Borers              </v>
          </cell>
        </row>
        <row r="1113">
          <cell r="A1113" t="str">
            <v xml:space="preserve">Borers              </v>
          </cell>
        </row>
        <row r="1114">
          <cell r="A1114" t="str">
            <v xml:space="preserve">Borers              </v>
          </cell>
        </row>
        <row r="1115">
          <cell r="A1115" t="str">
            <v xml:space="preserve">Borers              </v>
          </cell>
        </row>
        <row r="1116">
          <cell r="A1116" t="str">
            <v xml:space="preserve">Borers              </v>
          </cell>
        </row>
        <row r="1117">
          <cell r="A1117" t="str">
            <v xml:space="preserve">Borers              </v>
          </cell>
        </row>
        <row r="1118">
          <cell r="A1118" t="str">
            <v xml:space="preserve">Borers              </v>
          </cell>
        </row>
        <row r="1119">
          <cell r="A1119" t="str">
            <v xml:space="preserve">Borers              </v>
          </cell>
        </row>
        <row r="1120">
          <cell r="A1120" t="str">
            <v xml:space="preserve">Borers              </v>
          </cell>
        </row>
        <row r="1121">
          <cell r="A1121" t="str">
            <v xml:space="preserve">Borers              </v>
          </cell>
        </row>
        <row r="1122">
          <cell r="A1122" t="str">
            <v xml:space="preserve">Borers              </v>
          </cell>
        </row>
        <row r="1123">
          <cell r="A1123" t="str">
            <v xml:space="preserve">Borers              </v>
          </cell>
        </row>
        <row r="1124">
          <cell r="A1124" t="str">
            <v xml:space="preserve">Borers              </v>
          </cell>
        </row>
        <row r="1125">
          <cell r="A1125" t="str">
            <v xml:space="preserve">Borers              </v>
          </cell>
        </row>
        <row r="1126">
          <cell r="A1126" t="str">
            <v xml:space="preserve">Borers              </v>
          </cell>
        </row>
        <row r="1127">
          <cell r="A1127" t="str">
            <v xml:space="preserve">Borers              </v>
          </cell>
        </row>
        <row r="1128">
          <cell r="A1128" t="str">
            <v xml:space="preserve">Borers              </v>
          </cell>
        </row>
        <row r="1129">
          <cell r="A1129" t="str">
            <v xml:space="preserve">Borers              </v>
          </cell>
        </row>
        <row r="1130">
          <cell r="A1130" t="str">
            <v xml:space="preserve">Borers              </v>
          </cell>
        </row>
        <row r="1131">
          <cell r="A1131" t="str">
            <v xml:space="preserve">Borers              </v>
          </cell>
        </row>
        <row r="1132">
          <cell r="A1132" t="str">
            <v xml:space="preserve">Borers              </v>
          </cell>
        </row>
        <row r="1133">
          <cell r="A1133" t="str">
            <v xml:space="preserve">Borers              </v>
          </cell>
        </row>
        <row r="1134">
          <cell r="A1134" t="str">
            <v xml:space="preserve">Borers              </v>
          </cell>
        </row>
        <row r="1135">
          <cell r="A1135" t="str">
            <v xml:space="preserve">Borers              </v>
          </cell>
        </row>
        <row r="1136">
          <cell r="A1136" t="str">
            <v xml:space="preserve">Borers              </v>
          </cell>
        </row>
        <row r="1137">
          <cell r="A1137" t="str">
            <v xml:space="preserve">Borers              </v>
          </cell>
        </row>
        <row r="1138">
          <cell r="A1138" t="str">
            <v xml:space="preserve">Borers              </v>
          </cell>
        </row>
        <row r="1139">
          <cell r="A1139" t="str">
            <v xml:space="preserve">Borers              </v>
          </cell>
        </row>
        <row r="1140">
          <cell r="A1140" t="str">
            <v xml:space="preserve">Borers              </v>
          </cell>
        </row>
        <row r="1141">
          <cell r="A1141" t="str">
            <v xml:space="preserve">Borers              </v>
          </cell>
        </row>
        <row r="1142">
          <cell r="A1142" t="str">
            <v xml:space="preserve">Borers              </v>
          </cell>
        </row>
        <row r="1143">
          <cell r="A1143" t="str">
            <v xml:space="preserve">Borers              </v>
          </cell>
        </row>
        <row r="1144">
          <cell r="A1144" t="str">
            <v xml:space="preserve">Borers              </v>
          </cell>
        </row>
        <row r="1145">
          <cell r="A1145" t="str">
            <v xml:space="preserve">Borers              </v>
          </cell>
        </row>
        <row r="1146">
          <cell r="A1146" t="str">
            <v xml:space="preserve">Borers              </v>
          </cell>
        </row>
        <row r="1147">
          <cell r="A1147" t="str">
            <v xml:space="preserve">Borers              </v>
          </cell>
        </row>
        <row r="1148">
          <cell r="A1148" t="str">
            <v xml:space="preserve">Borers              </v>
          </cell>
        </row>
        <row r="1149">
          <cell r="A1149" t="str">
            <v xml:space="preserve">Borers              </v>
          </cell>
        </row>
        <row r="1150">
          <cell r="A1150" t="str">
            <v xml:space="preserve">Borers              </v>
          </cell>
        </row>
        <row r="1151">
          <cell r="A1151" t="str">
            <v xml:space="preserve">Borers              </v>
          </cell>
        </row>
        <row r="1152">
          <cell r="A1152" t="str">
            <v xml:space="preserve">Borers              </v>
          </cell>
        </row>
        <row r="1153">
          <cell r="A1153" t="str">
            <v xml:space="preserve">Borers              </v>
          </cell>
        </row>
        <row r="1154">
          <cell r="A1154" t="str">
            <v xml:space="preserve">Borers              </v>
          </cell>
        </row>
        <row r="1155">
          <cell r="A1155" t="str">
            <v xml:space="preserve">Borers              </v>
          </cell>
        </row>
        <row r="1156">
          <cell r="A1156" t="str">
            <v xml:space="preserve">Borers              </v>
          </cell>
        </row>
        <row r="1157">
          <cell r="A1157" t="str">
            <v xml:space="preserve">Borers              </v>
          </cell>
        </row>
        <row r="1158">
          <cell r="A1158" t="str">
            <v xml:space="preserve">Borers              </v>
          </cell>
        </row>
        <row r="1159">
          <cell r="A1159" t="str">
            <v xml:space="preserve">Borers              </v>
          </cell>
        </row>
        <row r="1160">
          <cell r="A1160" t="str">
            <v xml:space="preserve">Borers              </v>
          </cell>
        </row>
        <row r="1161">
          <cell r="A1161" t="str">
            <v xml:space="preserve">Borers              </v>
          </cell>
        </row>
        <row r="1162">
          <cell r="A1162" t="str">
            <v xml:space="preserve">Borers              </v>
          </cell>
        </row>
        <row r="1163">
          <cell r="A1163" t="str">
            <v xml:space="preserve">Borers              </v>
          </cell>
        </row>
        <row r="1164">
          <cell r="A1164" t="str">
            <v xml:space="preserve">Borers              </v>
          </cell>
        </row>
        <row r="1165">
          <cell r="A1165" t="str">
            <v xml:space="preserve">Borers              </v>
          </cell>
        </row>
        <row r="1166">
          <cell r="A1166" t="str">
            <v xml:space="preserve">Borers              </v>
          </cell>
        </row>
        <row r="1167">
          <cell r="A1167" t="str">
            <v xml:space="preserve">Borers              </v>
          </cell>
        </row>
        <row r="1168">
          <cell r="A1168" t="str">
            <v xml:space="preserve">Borers              </v>
          </cell>
        </row>
        <row r="1169">
          <cell r="A1169" t="str">
            <v xml:space="preserve">Borers              </v>
          </cell>
        </row>
        <row r="1170">
          <cell r="A1170" t="str">
            <v xml:space="preserve">Borers              </v>
          </cell>
        </row>
        <row r="1171">
          <cell r="A1171" t="str">
            <v xml:space="preserve">Borers              </v>
          </cell>
        </row>
        <row r="1172">
          <cell r="A1172" t="str">
            <v xml:space="preserve">Borers              </v>
          </cell>
        </row>
        <row r="1173">
          <cell r="A1173" t="str">
            <v xml:space="preserve">Borers              </v>
          </cell>
        </row>
        <row r="1174">
          <cell r="A1174" t="str">
            <v xml:space="preserve">Borers              </v>
          </cell>
        </row>
        <row r="1175">
          <cell r="A1175" t="str">
            <v xml:space="preserve">Borers              </v>
          </cell>
        </row>
        <row r="1176">
          <cell r="A1176" t="str">
            <v xml:space="preserve">Borers              </v>
          </cell>
        </row>
        <row r="1177">
          <cell r="A1177" t="str">
            <v xml:space="preserve">Borers              </v>
          </cell>
        </row>
        <row r="1178">
          <cell r="A1178" t="str">
            <v xml:space="preserve">Borers              </v>
          </cell>
        </row>
        <row r="1179">
          <cell r="A1179" t="str">
            <v xml:space="preserve">Borers              </v>
          </cell>
        </row>
        <row r="1180">
          <cell r="A1180" t="str">
            <v xml:space="preserve">Borers              </v>
          </cell>
        </row>
        <row r="1181">
          <cell r="A1181" t="str">
            <v xml:space="preserve">Borers              </v>
          </cell>
        </row>
        <row r="1182">
          <cell r="A1182" t="str">
            <v xml:space="preserve">Borers              </v>
          </cell>
        </row>
        <row r="1183">
          <cell r="A1183" t="str">
            <v xml:space="preserve">Borers              </v>
          </cell>
        </row>
        <row r="1184">
          <cell r="A1184" t="str">
            <v xml:space="preserve">Borers              </v>
          </cell>
        </row>
        <row r="1185">
          <cell r="A1185" t="str">
            <v xml:space="preserve">Borers              </v>
          </cell>
        </row>
        <row r="1186">
          <cell r="A1186" t="str">
            <v xml:space="preserve">Borers              </v>
          </cell>
        </row>
        <row r="1187">
          <cell r="A1187" t="str">
            <v xml:space="preserve">Borers              </v>
          </cell>
        </row>
        <row r="1188">
          <cell r="A1188" t="str">
            <v xml:space="preserve">Borers              </v>
          </cell>
        </row>
        <row r="1189">
          <cell r="A1189" t="str">
            <v xml:space="preserve">Borers              </v>
          </cell>
        </row>
        <row r="1190">
          <cell r="A1190" t="str">
            <v xml:space="preserve">Borers              </v>
          </cell>
        </row>
        <row r="1191">
          <cell r="A1191" t="str">
            <v xml:space="preserve">Borers              </v>
          </cell>
        </row>
        <row r="1192">
          <cell r="A1192" t="str">
            <v xml:space="preserve">Borers              </v>
          </cell>
        </row>
        <row r="1193">
          <cell r="A1193" t="str">
            <v xml:space="preserve">Borers              </v>
          </cell>
        </row>
        <row r="1194">
          <cell r="A1194" t="str">
            <v xml:space="preserve">Borers              </v>
          </cell>
        </row>
        <row r="1195">
          <cell r="A1195" t="str">
            <v xml:space="preserve">Borers              </v>
          </cell>
        </row>
        <row r="1196">
          <cell r="A1196" t="str">
            <v xml:space="preserve">Borers              </v>
          </cell>
        </row>
        <row r="1197">
          <cell r="A1197" t="str">
            <v xml:space="preserve">Borers              </v>
          </cell>
        </row>
        <row r="1198">
          <cell r="A1198" t="str">
            <v xml:space="preserve">Borers              </v>
          </cell>
        </row>
        <row r="1199">
          <cell r="A1199" t="str">
            <v xml:space="preserve">Borers              </v>
          </cell>
        </row>
        <row r="1200">
          <cell r="A1200" t="str">
            <v xml:space="preserve">Borers              </v>
          </cell>
        </row>
        <row r="1201">
          <cell r="A1201" t="str">
            <v xml:space="preserve">Borers              </v>
          </cell>
        </row>
        <row r="1202">
          <cell r="A1202" t="str">
            <v xml:space="preserve">Borers              </v>
          </cell>
        </row>
        <row r="1203">
          <cell r="A1203" t="str">
            <v xml:space="preserve">Borers              </v>
          </cell>
        </row>
        <row r="1204">
          <cell r="A1204" t="str">
            <v xml:space="preserve">Borers              </v>
          </cell>
        </row>
        <row r="1205">
          <cell r="A1205" t="str">
            <v xml:space="preserve">Borers              </v>
          </cell>
        </row>
        <row r="1206">
          <cell r="A1206" t="str">
            <v xml:space="preserve">Borers              </v>
          </cell>
        </row>
        <row r="1207">
          <cell r="A1207" t="str">
            <v xml:space="preserve">Borers              </v>
          </cell>
        </row>
        <row r="1208">
          <cell r="A1208" t="str">
            <v xml:space="preserve">Borers              </v>
          </cell>
        </row>
        <row r="1209">
          <cell r="A1209" t="str">
            <v xml:space="preserve">Borers              </v>
          </cell>
        </row>
        <row r="1210">
          <cell r="A1210" t="str">
            <v xml:space="preserve">Borers              </v>
          </cell>
        </row>
        <row r="1211">
          <cell r="A1211" t="str">
            <v xml:space="preserve">Borers              </v>
          </cell>
        </row>
        <row r="1212">
          <cell r="A1212" t="str">
            <v xml:space="preserve">Borers              </v>
          </cell>
        </row>
        <row r="1213">
          <cell r="A1213" t="str">
            <v xml:space="preserve">Borers              </v>
          </cell>
        </row>
        <row r="1214">
          <cell r="A1214" t="str">
            <v xml:space="preserve">Borers              </v>
          </cell>
        </row>
        <row r="1215">
          <cell r="A1215" t="str">
            <v xml:space="preserve">Borers              </v>
          </cell>
        </row>
        <row r="1216">
          <cell r="A1216" t="str">
            <v xml:space="preserve">Borers              </v>
          </cell>
        </row>
        <row r="1217">
          <cell r="A1217" t="str">
            <v xml:space="preserve">Borers              </v>
          </cell>
        </row>
        <row r="1218">
          <cell r="A1218" t="str">
            <v xml:space="preserve">Borers              </v>
          </cell>
        </row>
        <row r="1219">
          <cell r="A1219" t="str">
            <v xml:space="preserve">Borers              </v>
          </cell>
        </row>
        <row r="1220">
          <cell r="A1220" t="str">
            <v xml:space="preserve">Borers              </v>
          </cell>
        </row>
        <row r="1221">
          <cell r="A1221" t="str">
            <v xml:space="preserve">Borers              </v>
          </cell>
        </row>
        <row r="1222">
          <cell r="A1222" t="str">
            <v xml:space="preserve">Borers              </v>
          </cell>
        </row>
        <row r="1223">
          <cell r="A1223" t="str">
            <v xml:space="preserve">Borers              </v>
          </cell>
        </row>
        <row r="1224">
          <cell r="A1224" t="str">
            <v xml:space="preserve">Borers              </v>
          </cell>
        </row>
        <row r="1225">
          <cell r="A1225" t="str">
            <v xml:space="preserve">Borers              </v>
          </cell>
        </row>
        <row r="1226">
          <cell r="A1226" t="str">
            <v xml:space="preserve">Borers              </v>
          </cell>
        </row>
        <row r="1227">
          <cell r="A1227" t="str">
            <v xml:space="preserve">Borers              </v>
          </cell>
        </row>
        <row r="1228">
          <cell r="A1228" t="str">
            <v xml:space="preserve">Borers              </v>
          </cell>
        </row>
        <row r="1229">
          <cell r="A1229" t="str">
            <v xml:space="preserve">Borers              </v>
          </cell>
        </row>
        <row r="1230">
          <cell r="A1230" t="str">
            <v xml:space="preserve">Borers              </v>
          </cell>
        </row>
        <row r="1231">
          <cell r="A1231" t="str">
            <v xml:space="preserve">Borers              </v>
          </cell>
        </row>
        <row r="1232">
          <cell r="A1232" t="str">
            <v xml:space="preserve">Borers External     </v>
          </cell>
        </row>
        <row r="1233">
          <cell r="A1233" t="str">
            <v xml:space="preserve">Borers External     </v>
          </cell>
        </row>
        <row r="1234">
          <cell r="A1234" t="str">
            <v xml:space="preserve">Borers External     </v>
          </cell>
        </row>
        <row r="1235">
          <cell r="A1235" t="str">
            <v xml:space="preserve">Borers External     </v>
          </cell>
        </row>
        <row r="1236">
          <cell r="A1236" t="str">
            <v xml:space="preserve">Borers External     </v>
          </cell>
        </row>
        <row r="1237">
          <cell r="A1237" t="str">
            <v xml:space="preserve">Borers External     </v>
          </cell>
        </row>
        <row r="1238">
          <cell r="A1238" t="str">
            <v xml:space="preserve">Borers External     </v>
          </cell>
        </row>
        <row r="1239">
          <cell r="A1239" t="str">
            <v xml:space="preserve">Borers External     </v>
          </cell>
        </row>
        <row r="1240">
          <cell r="A1240" t="str">
            <v xml:space="preserve">Borers External     </v>
          </cell>
        </row>
        <row r="1241">
          <cell r="A1241" t="str">
            <v xml:space="preserve">Borers External     </v>
          </cell>
        </row>
        <row r="1242">
          <cell r="A1242" t="str">
            <v xml:space="preserve">Borers External     </v>
          </cell>
        </row>
        <row r="1243">
          <cell r="A1243" t="str">
            <v xml:space="preserve">Borers External     </v>
          </cell>
        </row>
        <row r="1244">
          <cell r="A1244" t="str">
            <v xml:space="preserve">Borers External     </v>
          </cell>
        </row>
        <row r="1245">
          <cell r="A1245" t="str">
            <v xml:space="preserve">Borers External     </v>
          </cell>
        </row>
        <row r="1246">
          <cell r="A1246" t="str">
            <v xml:space="preserve">Borers External     </v>
          </cell>
        </row>
        <row r="1247">
          <cell r="A1247" t="str">
            <v xml:space="preserve">Borers External     </v>
          </cell>
        </row>
        <row r="1248">
          <cell r="A1248" t="str">
            <v xml:space="preserve">Borers External     </v>
          </cell>
        </row>
        <row r="1249">
          <cell r="A1249" t="str">
            <v xml:space="preserve">Borers External     </v>
          </cell>
        </row>
        <row r="1250">
          <cell r="A1250" t="str">
            <v xml:space="preserve">Borers External     </v>
          </cell>
        </row>
        <row r="1251">
          <cell r="A1251" t="str">
            <v xml:space="preserve">Borers External     </v>
          </cell>
        </row>
        <row r="1252">
          <cell r="A1252" t="str">
            <v xml:space="preserve">Borers External     </v>
          </cell>
        </row>
        <row r="1253">
          <cell r="A1253" t="str">
            <v xml:space="preserve">Borers External     </v>
          </cell>
        </row>
        <row r="1254">
          <cell r="A1254" t="str">
            <v xml:space="preserve">Borers External     </v>
          </cell>
        </row>
        <row r="1255">
          <cell r="A1255" t="str">
            <v xml:space="preserve">Borers External     </v>
          </cell>
        </row>
        <row r="1256">
          <cell r="A1256" t="str">
            <v xml:space="preserve">Borers External     </v>
          </cell>
        </row>
        <row r="1257">
          <cell r="A1257" t="str">
            <v xml:space="preserve">Borers External     </v>
          </cell>
        </row>
        <row r="1258">
          <cell r="A1258" t="str">
            <v xml:space="preserve">Borers External     </v>
          </cell>
        </row>
        <row r="1259">
          <cell r="A1259" t="str">
            <v xml:space="preserve">Borers External     </v>
          </cell>
        </row>
        <row r="1260">
          <cell r="A1260" t="str">
            <v xml:space="preserve">Borers External     </v>
          </cell>
        </row>
        <row r="1261">
          <cell r="A1261" t="str">
            <v xml:space="preserve">Borers External     </v>
          </cell>
        </row>
        <row r="1262">
          <cell r="A1262" t="str">
            <v xml:space="preserve">Borers External     </v>
          </cell>
        </row>
        <row r="1263">
          <cell r="A1263" t="str">
            <v xml:space="preserve">Borers External     </v>
          </cell>
        </row>
        <row r="1264">
          <cell r="A1264" t="str">
            <v xml:space="preserve">Borers External     </v>
          </cell>
        </row>
        <row r="1265">
          <cell r="A1265" t="str">
            <v xml:space="preserve">Borers External     </v>
          </cell>
        </row>
        <row r="1266">
          <cell r="A1266" t="str">
            <v xml:space="preserve">Borers External     </v>
          </cell>
        </row>
        <row r="1267">
          <cell r="A1267" t="str">
            <v xml:space="preserve">Borers External     </v>
          </cell>
        </row>
        <row r="1268">
          <cell r="A1268" t="str">
            <v xml:space="preserve">Borers External     </v>
          </cell>
        </row>
        <row r="1269">
          <cell r="A1269" t="str">
            <v xml:space="preserve">Borers External     </v>
          </cell>
        </row>
        <row r="1270">
          <cell r="A1270" t="str">
            <v xml:space="preserve">Borers External     </v>
          </cell>
        </row>
        <row r="1271">
          <cell r="A1271" t="str">
            <v xml:space="preserve">Borers External     </v>
          </cell>
        </row>
        <row r="1272">
          <cell r="A1272" t="str">
            <v xml:space="preserve">Borers External     </v>
          </cell>
        </row>
        <row r="1273">
          <cell r="A1273" t="str">
            <v xml:space="preserve">Borers External     </v>
          </cell>
        </row>
        <row r="1274">
          <cell r="A1274" t="str">
            <v xml:space="preserve">Borers External     </v>
          </cell>
        </row>
        <row r="1275">
          <cell r="A1275" t="str">
            <v xml:space="preserve">Borers External     </v>
          </cell>
        </row>
        <row r="1276">
          <cell r="A1276" t="str">
            <v xml:space="preserve">Borers External     </v>
          </cell>
        </row>
        <row r="1277">
          <cell r="A1277" t="str">
            <v xml:space="preserve">Borers External     </v>
          </cell>
        </row>
        <row r="1278">
          <cell r="A1278" t="str">
            <v xml:space="preserve">Borers External     </v>
          </cell>
        </row>
        <row r="1279">
          <cell r="A1279" t="str">
            <v xml:space="preserve">Borers External     </v>
          </cell>
        </row>
        <row r="1280">
          <cell r="A1280" t="str">
            <v xml:space="preserve">Borers External     </v>
          </cell>
        </row>
        <row r="1281">
          <cell r="A1281" t="str">
            <v xml:space="preserve">Borers External     </v>
          </cell>
        </row>
        <row r="1282">
          <cell r="A1282" t="str">
            <v xml:space="preserve">Borers External     </v>
          </cell>
        </row>
        <row r="1283">
          <cell r="A1283" t="str">
            <v xml:space="preserve">Borers External     </v>
          </cell>
        </row>
        <row r="1284">
          <cell r="A1284" t="str">
            <v xml:space="preserve">Borers External     </v>
          </cell>
        </row>
        <row r="1285">
          <cell r="A1285" t="str">
            <v xml:space="preserve">Borers External     </v>
          </cell>
        </row>
        <row r="1286">
          <cell r="A1286" t="str">
            <v xml:space="preserve">Borers External     </v>
          </cell>
        </row>
        <row r="1287">
          <cell r="A1287" t="str">
            <v xml:space="preserve">Borers External     </v>
          </cell>
        </row>
        <row r="1288">
          <cell r="A1288" t="str">
            <v xml:space="preserve">Borers External     </v>
          </cell>
        </row>
        <row r="1289">
          <cell r="A1289" t="str">
            <v xml:space="preserve">Borers External     </v>
          </cell>
        </row>
        <row r="1290">
          <cell r="A1290" t="str">
            <v xml:space="preserve">Borers External     </v>
          </cell>
        </row>
        <row r="1291">
          <cell r="A1291" t="str">
            <v xml:space="preserve">Borers External     </v>
          </cell>
        </row>
        <row r="1292">
          <cell r="A1292" t="str">
            <v xml:space="preserve">Borers External     </v>
          </cell>
        </row>
        <row r="1293">
          <cell r="A1293" t="str">
            <v xml:space="preserve">Borers External     </v>
          </cell>
        </row>
        <row r="1294">
          <cell r="A1294" t="str">
            <v xml:space="preserve">Borers External     </v>
          </cell>
        </row>
        <row r="1295">
          <cell r="A1295" t="str">
            <v xml:space="preserve">Borers External     </v>
          </cell>
        </row>
        <row r="1296">
          <cell r="A1296" t="str">
            <v xml:space="preserve">Borers External     </v>
          </cell>
        </row>
        <row r="1297">
          <cell r="A1297" t="str">
            <v xml:space="preserve">Borers External     </v>
          </cell>
        </row>
        <row r="1298">
          <cell r="A1298" t="str">
            <v xml:space="preserve">Borers External     </v>
          </cell>
        </row>
        <row r="1299">
          <cell r="A1299" t="str">
            <v xml:space="preserve">Borers External     </v>
          </cell>
        </row>
        <row r="1300">
          <cell r="A1300" t="str">
            <v xml:space="preserve">Borers External     </v>
          </cell>
        </row>
        <row r="1301">
          <cell r="A1301" t="str">
            <v xml:space="preserve">Borers External     </v>
          </cell>
        </row>
        <row r="1302">
          <cell r="A1302" t="str">
            <v xml:space="preserve">Borers External     </v>
          </cell>
        </row>
        <row r="1303">
          <cell r="A1303" t="str">
            <v xml:space="preserve">Borers External     </v>
          </cell>
        </row>
        <row r="1304">
          <cell r="A1304" t="str">
            <v xml:space="preserve">Borers External     </v>
          </cell>
        </row>
        <row r="1305">
          <cell r="A1305" t="str">
            <v xml:space="preserve">Borers External     </v>
          </cell>
        </row>
        <row r="1306">
          <cell r="A1306" t="str">
            <v xml:space="preserve">Borers External     </v>
          </cell>
        </row>
        <row r="1307">
          <cell r="A1307" t="str">
            <v xml:space="preserve">Borers External     </v>
          </cell>
        </row>
        <row r="1308">
          <cell r="A1308" t="str">
            <v xml:space="preserve">Borers External     </v>
          </cell>
        </row>
        <row r="1309">
          <cell r="A1309" t="str">
            <v xml:space="preserve">Borers External     </v>
          </cell>
        </row>
        <row r="1310">
          <cell r="A1310" t="str">
            <v xml:space="preserve">Borers External     </v>
          </cell>
        </row>
        <row r="1311">
          <cell r="A1311" t="str">
            <v xml:space="preserve">Borers External     </v>
          </cell>
        </row>
        <row r="1312">
          <cell r="A1312" t="str">
            <v xml:space="preserve">Borers External     </v>
          </cell>
        </row>
        <row r="1313">
          <cell r="A1313" t="str">
            <v xml:space="preserve">Borers External     </v>
          </cell>
        </row>
        <row r="1314">
          <cell r="A1314" t="str">
            <v xml:space="preserve">Borers External     </v>
          </cell>
        </row>
        <row r="1315">
          <cell r="A1315" t="str">
            <v xml:space="preserve">Borers External     </v>
          </cell>
        </row>
        <row r="1316">
          <cell r="A1316" t="str">
            <v xml:space="preserve">Borers External     </v>
          </cell>
        </row>
        <row r="1317">
          <cell r="A1317" t="str">
            <v xml:space="preserve">Borers External     </v>
          </cell>
        </row>
        <row r="1318">
          <cell r="A1318" t="str">
            <v xml:space="preserve">Borers External     </v>
          </cell>
        </row>
        <row r="1319">
          <cell r="A1319" t="str">
            <v xml:space="preserve">Borers External     </v>
          </cell>
        </row>
        <row r="1320">
          <cell r="A1320" t="str">
            <v xml:space="preserve">Borers External     </v>
          </cell>
        </row>
        <row r="1321">
          <cell r="A1321" t="str">
            <v xml:space="preserve">Borers External     </v>
          </cell>
        </row>
        <row r="1322">
          <cell r="A1322" t="str">
            <v xml:space="preserve">Borers External     </v>
          </cell>
        </row>
        <row r="1323">
          <cell r="A1323" t="str">
            <v xml:space="preserve">Borers External     </v>
          </cell>
        </row>
        <row r="1324">
          <cell r="A1324" t="str">
            <v xml:space="preserve">Borers External     </v>
          </cell>
        </row>
        <row r="1325">
          <cell r="A1325" t="str">
            <v xml:space="preserve">Borers External     </v>
          </cell>
        </row>
        <row r="1326">
          <cell r="A1326" t="str">
            <v xml:space="preserve">Borers External     </v>
          </cell>
        </row>
        <row r="1327">
          <cell r="A1327" t="str">
            <v xml:space="preserve">Borers External     </v>
          </cell>
        </row>
        <row r="1328">
          <cell r="A1328" t="str">
            <v xml:space="preserve">Borers External     </v>
          </cell>
        </row>
        <row r="1329">
          <cell r="A1329" t="str">
            <v xml:space="preserve">Borers External     </v>
          </cell>
        </row>
        <row r="1330">
          <cell r="A1330" t="str">
            <v xml:space="preserve">Borers External     </v>
          </cell>
        </row>
        <row r="1331">
          <cell r="A1331" t="str">
            <v xml:space="preserve">Borers External     </v>
          </cell>
        </row>
        <row r="1332">
          <cell r="A1332" t="str">
            <v xml:space="preserve">Borers External     </v>
          </cell>
        </row>
        <row r="1333">
          <cell r="A1333" t="str">
            <v xml:space="preserve">Borers External     </v>
          </cell>
        </row>
        <row r="1334">
          <cell r="A1334" t="str">
            <v xml:space="preserve">Borers External     </v>
          </cell>
        </row>
        <row r="1335">
          <cell r="A1335" t="str">
            <v xml:space="preserve">Borers External     </v>
          </cell>
        </row>
        <row r="1336">
          <cell r="A1336" t="str">
            <v xml:space="preserve">Borers External     </v>
          </cell>
        </row>
        <row r="1337">
          <cell r="A1337" t="str">
            <v xml:space="preserve">Borers External     </v>
          </cell>
        </row>
        <row r="1338">
          <cell r="A1338" t="str">
            <v xml:space="preserve">Borers External     </v>
          </cell>
        </row>
        <row r="1339">
          <cell r="A1339" t="str">
            <v xml:space="preserve">Borers External     </v>
          </cell>
        </row>
        <row r="1340">
          <cell r="A1340" t="str">
            <v xml:space="preserve">Borers External     </v>
          </cell>
        </row>
        <row r="1341">
          <cell r="A1341" t="str">
            <v xml:space="preserve">Borers External     </v>
          </cell>
        </row>
        <row r="1342">
          <cell r="A1342" t="str">
            <v xml:space="preserve">Borers External     </v>
          </cell>
        </row>
        <row r="1343">
          <cell r="A1343" t="str">
            <v xml:space="preserve">Borers External     </v>
          </cell>
        </row>
        <row r="1344">
          <cell r="A1344" t="str">
            <v xml:space="preserve">Borers External     </v>
          </cell>
        </row>
        <row r="1345">
          <cell r="A1345" t="str">
            <v xml:space="preserve">Borers External     </v>
          </cell>
        </row>
        <row r="1346">
          <cell r="A1346" t="str">
            <v xml:space="preserve">Borers External     </v>
          </cell>
        </row>
        <row r="1347">
          <cell r="A1347" t="str">
            <v xml:space="preserve">Borers External     </v>
          </cell>
        </row>
        <row r="1348">
          <cell r="A1348" t="str">
            <v xml:space="preserve">Borers External     </v>
          </cell>
        </row>
        <row r="1349">
          <cell r="A1349" t="str">
            <v xml:space="preserve">Borers External     </v>
          </cell>
        </row>
        <row r="1350">
          <cell r="A1350" t="str">
            <v xml:space="preserve">Borers External     </v>
          </cell>
        </row>
        <row r="1351">
          <cell r="A1351" t="str">
            <v xml:space="preserve">Borers External     </v>
          </cell>
        </row>
        <row r="1352">
          <cell r="A1352" t="str">
            <v xml:space="preserve">Borers External     </v>
          </cell>
        </row>
        <row r="1353">
          <cell r="A1353" t="str">
            <v xml:space="preserve">Borers External     </v>
          </cell>
        </row>
        <row r="1354">
          <cell r="A1354" t="str">
            <v xml:space="preserve">Borers External     </v>
          </cell>
        </row>
        <row r="1355">
          <cell r="A1355" t="str">
            <v xml:space="preserve">Borers External     </v>
          </cell>
        </row>
        <row r="1356">
          <cell r="A1356" t="str">
            <v xml:space="preserve">Borers External     </v>
          </cell>
        </row>
        <row r="1357">
          <cell r="A1357" t="str">
            <v xml:space="preserve">Borers External     </v>
          </cell>
        </row>
        <row r="1358">
          <cell r="A1358" t="str">
            <v xml:space="preserve">Borers External     </v>
          </cell>
        </row>
        <row r="1359">
          <cell r="A1359" t="str">
            <v xml:space="preserve">Borers External     </v>
          </cell>
        </row>
        <row r="1360">
          <cell r="A1360" t="str">
            <v xml:space="preserve">Borers External     </v>
          </cell>
        </row>
        <row r="1361">
          <cell r="A1361" t="str">
            <v xml:space="preserve">Borers External     </v>
          </cell>
        </row>
        <row r="1362">
          <cell r="A1362" t="str">
            <v xml:space="preserve">Borers External     </v>
          </cell>
        </row>
        <row r="1363">
          <cell r="A1363" t="str">
            <v xml:space="preserve">Borers External     </v>
          </cell>
        </row>
        <row r="1364">
          <cell r="A1364" t="str">
            <v xml:space="preserve">Borers External     </v>
          </cell>
        </row>
        <row r="1365">
          <cell r="A1365" t="str">
            <v xml:space="preserve">Borers External     </v>
          </cell>
        </row>
        <row r="1366">
          <cell r="A1366" t="str">
            <v xml:space="preserve">Borers External     </v>
          </cell>
        </row>
        <row r="1367">
          <cell r="A1367" t="str">
            <v xml:space="preserve">Borers External     </v>
          </cell>
        </row>
        <row r="1368">
          <cell r="A1368" t="str">
            <v xml:space="preserve">Borers External     </v>
          </cell>
        </row>
        <row r="1369">
          <cell r="A1369" t="str">
            <v xml:space="preserve">Borers External     </v>
          </cell>
        </row>
        <row r="1370">
          <cell r="A1370" t="str">
            <v xml:space="preserve">Borers External     </v>
          </cell>
        </row>
        <row r="1371">
          <cell r="A1371" t="str">
            <v xml:space="preserve">Borers External     </v>
          </cell>
        </row>
        <row r="1372">
          <cell r="A1372" t="str">
            <v xml:space="preserve">Borers External     </v>
          </cell>
        </row>
        <row r="1373">
          <cell r="A1373" t="str">
            <v xml:space="preserve">Borers External     </v>
          </cell>
        </row>
        <row r="1374">
          <cell r="A1374" t="str">
            <v xml:space="preserve">Borers External     </v>
          </cell>
        </row>
        <row r="1375">
          <cell r="A1375" t="str">
            <v xml:space="preserve">Borers External     </v>
          </cell>
        </row>
        <row r="1376">
          <cell r="A1376" t="str">
            <v xml:space="preserve">Borers External     </v>
          </cell>
        </row>
        <row r="1377">
          <cell r="A1377" t="str">
            <v xml:space="preserve">Borers External     </v>
          </cell>
        </row>
        <row r="1378">
          <cell r="A1378" t="str">
            <v xml:space="preserve">Borers External     </v>
          </cell>
        </row>
        <row r="1379">
          <cell r="A1379" t="str">
            <v xml:space="preserve">Borers External     </v>
          </cell>
        </row>
        <row r="1380">
          <cell r="A1380" t="str">
            <v xml:space="preserve">Borers External     </v>
          </cell>
        </row>
        <row r="1381">
          <cell r="A1381" t="str">
            <v xml:space="preserve">Borers External     </v>
          </cell>
        </row>
        <row r="1382">
          <cell r="A1382" t="str">
            <v xml:space="preserve">Borers External     </v>
          </cell>
        </row>
        <row r="1383">
          <cell r="A1383" t="str">
            <v xml:space="preserve">Borers External     </v>
          </cell>
        </row>
        <row r="1384">
          <cell r="A1384" t="str">
            <v xml:space="preserve">Borers External     </v>
          </cell>
        </row>
        <row r="1385">
          <cell r="A1385" t="str">
            <v xml:space="preserve">Borers External     </v>
          </cell>
        </row>
        <row r="1386">
          <cell r="A1386" t="str">
            <v xml:space="preserve">Borers External     </v>
          </cell>
        </row>
        <row r="1387">
          <cell r="A1387" t="str">
            <v xml:space="preserve">Borers External     </v>
          </cell>
        </row>
        <row r="1388">
          <cell r="A1388" t="str">
            <v xml:space="preserve">Borers External     </v>
          </cell>
        </row>
        <row r="1389">
          <cell r="A1389" t="str">
            <v xml:space="preserve">Borers External     </v>
          </cell>
        </row>
        <row r="1390">
          <cell r="A1390" t="str">
            <v xml:space="preserve">Borers External     </v>
          </cell>
        </row>
        <row r="1391">
          <cell r="A1391" t="str">
            <v xml:space="preserve">Borers External     </v>
          </cell>
        </row>
        <row r="1392">
          <cell r="A1392" t="str">
            <v xml:space="preserve">Borers External     </v>
          </cell>
        </row>
        <row r="1393">
          <cell r="A1393" t="str">
            <v xml:space="preserve">Borers External     </v>
          </cell>
        </row>
        <row r="1394">
          <cell r="A1394" t="str">
            <v xml:space="preserve">Borers External     </v>
          </cell>
        </row>
        <row r="1395">
          <cell r="A1395" t="str">
            <v xml:space="preserve">Borers External     </v>
          </cell>
        </row>
        <row r="1396">
          <cell r="A1396" t="str">
            <v xml:space="preserve">Borers External     </v>
          </cell>
        </row>
        <row r="1397">
          <cell r="A1397" t="str">
            <v xml:space="preserve">Borers External     </v>
          </cell>
        </row>
        <row r="1398">
          <cell r="A1398" t="str">
            <v xml:space="preserve">Borers External     </v>
          </cell>
        </row>
        <row r="1399">
          <cell r="A1399" t="str">
            <v xml:space="preserve">Borers External     </v>
          </cell>
        </row>
        <row r="1400">
          <cell r="A1400" t="str">
            <v xml:space="preserve">Borers External     </v>
          </cell>
        </row>
        <row r="1401">
          <cell r="A1401" t="str">
            <v xml:space="preserve">Borers External     </v>
          </cell>
        </row>
        <row r="1402">
          <cell r="A1402" t="str">
            <v xml:space="preserve">Borers External     </v>
          </cell>
        </row>
        <row r="1403">
          <cell r="A1403" t="str">
            <v xml:space="preserve">Cable Joint/Sub Van </v>
          </cell>
        </row>
        <row r="1404">
          <cell r="A1404" t="str">
            <v xml:space="preserve">Cable Joint/Sub Van </v>
          </cell>
        </row>
        <row r="1405">
          <cell r="A1405" t="str">
            <v xml:space="preserve">Cable Joint/Sub Van </v>
          </cell>
        </row>
        <row r="1406">
          <cell r="A1406" t="str">
            <v xml:space="preserve">Cable Joint/Sub Van </v>
          </cell>
        </row>
        <row r="1407">
          <cell r="A1407" t="str">
            <v xml:space="preserve">Cable Joint/Sub Van </v>
          </cell>
        </row>
        <row r="1408">
          <cell r="A1408" t="str">
            <v xml:space="preserve">Cable Joint/Sub Van </v>
          </cell>
        </row>
        <row r="1409">
          <cell r="A1409" t="str">
            <v xml:space="preserve">Cable Joint/Sub Van </v>
          </cell>
        </row>
        <row r="1410">
          <cell r="A1410" t="str">
            <v xml:space="preserve">Cable Joint/Sub Van </v>
          </cell>
        </row>
        <row r="1411">
          <cell r="A1411" t="str">
            <v xml:space="preserve">Cable Joint/Sub Van </v>
          </cell>
        </row>
        <row r="1412">
          <cell r="A1412" t="str">
            <v xml:space="preserve">Cable Joint/Sub Van </v>
          </cell>
        </row>
        <row r="1413">
          <cell r="A1413" t="str">
            <v xml:space="preserve">Cable Joint/Sub Van </v>
          </cell>
        </row>
        <row r="1414">
          <cell r="A1414" t="str">
            <v xml:space="preserve">Cable Joint/Sub Van </v>
          </cell>
        </row>
        <row r="1415">
          <cell r="A1415" t="str">
            <v xml:space="preserve">Cable Joint/Sub Van </v>
          </cell>
        </row>
        <row r="1416">
          <cell r="A1416" t="str">
            <v xml:space="preserve">Cable Joint/Sub Van </v>
          </cell>
        </row>
        <row r="1417">
          <cell r="A1417" t="str">
            <v xml:space="preserve">Cable Joint/Sub Van </v>
          </cell>
        </row>
        <row r="1418">
          <cell r="A1418" t="str">
            <v xml:space="preserve">Cable Joint/Sub Van </v>
          </cell>
        </row>
        <row r="1419">
          <cell r="A1419" t="str">
            <v xml:space="preserve">Cable Joint/Sub Van </v>
          </cell>
        </row>
        <row r="1420">
          <cell r="A1420" t="str">
            <v xml:space="preserve">Cable Joint/Sub Van </v>
          </cell>
        </row>
        <row r="1421">
          <cell r="A1421" t="str">
            <v xml:space="preserve">Cable Joint/Sub Van </v>
          </cell>
        </row>
        <row r="1422">
          <cell r="A1422" t="str">
            <v xml:space="preserve">Cable Joint/Sub Van </v>
          </cell>
        </row>
        <row r="1423">
          <cell r="A1423" t="str">
            <v xml:space="preserve">Cable Joint/Sub Van </v>
          </cell>
        </row>
        <row r="1424">
          <cell r="A1424" t="str">
            <v xml:space="preserve">Cable Joint/Sub Van </v>
          </cell>
        </row>
        <row r="1425">
          <cell r="A1425" t="str">
            <v xml:space="preserve">Cable Joint/Sub Van </v>
          </cell>
        </row>
        <row r="1426">
          <cell r="A1426" t="str">
            <v xml:space="preserve">Cable Joint/Sub Van </v>
          </cell>
        </row>
        <row r="1427">
          <cell r="A1427" t="str">
            <v xml:space="preserve">Cable Joint/Sub Van </v>
          </cell>
        </row>
        <row r="1428">
          <cell r="A1428" t="str">
            <v xml:space="preserve">Cable Joint/Sub Van </v>
          </cell>
        </row>
        <row r="1429">
          <cell r="A1429" t="str">
            <v xml:space="preserve">Cable Joint/Sub Van </v>
          </cell>
        </row>
        <row r="1430">
          <cell r="A1430" t="str">
            <v xml:space="preserve">Cable Joint/Sub Van </v>
          </cell>
        </row>
        <row r="1431">
          <cell r="A1431" t="str">
            <v xml:space="preserve">Cable Joint/Sub Van </v>
          </cell>
        </row>
        <row r="1432">
          <cell r="A1432" t="str">
            <v xml:space="preserve">Cable Joint/Sub Van </v>
          </cell>
        </row>
        <row r="1433">
          <cell r="A1433" t="str">
            <v xml:space="preserve">Cable Joint/Sub Van </v>
          </cell>
        </row>
        <row r="1434">
          <cell r="A1434" t="str">
            <v xml:space="preserve">Cable Joint/Sub Van </v>
          </cell>
        </row>
        <row r="1435">
          <cell r="A1435" t="str">
            <v xml:space="preserve">Cable Joint/Sub Van </v>
          </cell>
        </row>
        <row r="1436">
          <cell r="A1436" t="str">
            <v xml:space="preserve">Cable Joint/Sub Van </v>
          </cell>
        </row>
        <row r="1437">
          <cell r="A1437" t="str">
            <v xml:space="preserve">Cable Joint/Sub Van </v>
          </cell>
        </row>
        <row r="1438">
          <cell r="A1438" t="str">
            <v xml:space="preserve">Cable Joint/Sub Van </v>
          </cell>
        </row>
        <row r="1439">
          <cell r="A1439" t="str">
            <v xml:space="preserve">Cable Joint/Sub Van </v>
          </cell>
        </row>
        <row r="1440">
          <cell r="A1440" t="str">
            <v xml:space="preserve">Cable Joint/Sub Van </v>
          </cell>
        </row>
        <row r="1441">
          <cell r="A1441" t="str">
            <v xml:space="preserve">Cable Joint/Sub Van </v>
          </cell>
        </row>
        <row r="1442">
          <cell r="A1442" t="str">
            <v xml:space="preserve">Cable Joint/Sub Van </v>
          </cell>
        </row>
        <row r="1443">
          <cell r="A1443" t="str">
            <v xml:space="preserve">Cable Joint/Sub Van </v>
          </cell>
        </row>
        <row r="1444">
          <cell r="A1444" t="str">
            <v xml:space="preserve">Cable Joint/Sub Van </v>
          </cell>
        </row>
        <row r="1445">
          <cell r="A1445" t="str">
            <v xml:space="preserve">Cable Joint/Sub Van </v>
          </cell>
        </row>
        <row r="1446">
          <cell r="A1446" t="str">
            <v xml:space="preserve">Cable Joint/Sub Van </v>
          </cell>
        </row>
        <row r="1447">
          <cell r="A1447" t="str">
            <v xml:space="preserve">Cable Joint/Sub Van </v>
          </cell>
        </row>
        <row r="1448">
          <cell r="A1448" t="str">
            <v xml:space="preserve">Cable Joint/Sub Van </v>
          </cell>
        </row>
        <row r="1449">
          <cell r="A1449" t="str">
            <v xml:space="preserve">Cable Joint/Sub Van </v>
          </cell>
        </row>
        <row r="1450">
          <cell r="A1450" t="str">
            <v xml:space="preserve">Cable Joint/Sub Van </v>
          </cell>
        </row>
        <row r="1451">
          <cell r="A1451" t="str">
            <v xml:space="preserve">Cable Joint/Sub Van </v>
          </cell>
        </row>
        <row r="1452">
          <cell r="A1452" t="str">
            <v xml:space="preserve">Cable Joint/Sub Van </v>
          </cell>
        </row>
        <row r="1453">
          <cell r="A1453" t="str">
            <v xml:space="preserve">Cable Joint/Sub Van </v>
          </cell>
        </row>
        <row r="1454">
          <cell r="A1454" t="str">
            <v xml:space="preserve">Cable Joint/Sub Van </v>
          </cell>
        </row>
        <row r="1455">
          <cell r="A1455" t="str">
            <v xml:space="preserve">Cable Joint/Sub Van </v>
          </cell>
        </row>
        <row r="1456">
          <cell r="A1456" t="str">
            <v xml:space="preserve">Cable Joint/Sub Van </v>
          </cell>
        </row>
        <row r="1457">
          <cell r="A1457" t="str">
            <v xml:space="preserve">Cable Joint/Sub Van </v>
          </cell>
        </row>
        <row r="1458">
          <cell r="A1458" t="str">
            <v xml:space="preserve">Cable Joint/Sub Van </v>
          </cell>
        </row>
        <row r="1459">
          <cell r="A1459" t="str">
            <v xml:space="preserve">Cable Joint/Sub Van </v>
          </cell>
        </row>
        <row r="1460">
          <cell r="A1460" t="str">
            <v xml:space="preserve">Cable Joint/Sub Van </v>
          </cell>
        </row>
        <row r="1461">
          <cell r="A1461" t="str">
            <v xml:space="preserve">Cable Joint/Sub Van </v>
          </cell>
        </row>
        <row r="1462">
          <cell r="A1462" t="str">
            <v xml:space="preserve">Cable Joint/Sub Van </v>
          </cell>
        </row>
        <row r="1463">
          <cell r="A1463" t="str">
            <v xml:space="preserve">Cable Joint/Sub Van </v>
          </cell>
        </row>
        <row r="1464">
          <cell r="A1464" t="str">
            <v xml:space="preserve">Cable Joint/Sub Van </v>
          </cell>
        </row>
        <row r="1465">
          <cell r="A1465" t="str">
            <v xml:space="preserve">Cable Joint/Sub Van </v>
          </cell>
        </row>
        <row r="1466">
          <cell r="A1466" t="str">
            <v xml:space="preserve">Cable Joint/Sub Van </v>
          </cell>
        </row>
        <row r="1467">
          <cell r="A1467" t="str">
            <v xml:space="preserve">Cable Joint/Sub Van </v>
          </cell>
        </row>
        <row r="1468">
          <cell r="A1468" t="str">
            <v xml:space="preserve">Cable Joint/Sub Van </v>
          </cell>
        </row>
        <row r="1469">
          <cell r="A1469" t="str">
            <v xml:space="preserve">Cable Joint/Sub Van </v>
          </cell>
        </row>
        <row r="1470">
          <cell r="A1470" t="str">
            <v xml:space="preserve">Cable Joint/Sub Van </v>
          </cell>
        </row>
        <row r="1471">
          <cell r="A1471" t="str">
            <v xml:space="preserve">Cable Joint/Sub Van </v>
          </cell>
        </row>
        <row r="1472">
          <cell r="A1472" t="str">
            <v xml:space="preserve">Cable Joint/Sub Van </v>
          </cell>
        </row>
        <row r="1473">
          <cell r="A1473" t="str">
            <v xml:space="preserve">Cable Joint/Sub Van </v>
          </cell>
        </row>
        <row r="1474">
          <cell r="A1474" t="str">
            <v xml:space="preserve">Cable Joint/Sub Van </v>
          </cell>
        </row>
        <row r="1475">
          <cell r="A1475" t="str">
            <v xml:space="preserve">Cable Joint/Sub Van </v>
          </cell>
        </row>
        <row r="1476">
          <cell r="A1476" t="str">
            <v xml:space="preserve">Cable Joint/Sub Van </v>
          </cell>
        </row>
        <row r="1477">
          <cell r="A1477" t="str">
            <v xml:space="preserve">Cable Joint/Sub Van </v>
          </cell>
        </row>
        <row r="1478">
          <cell r="A1478" t="str">
            <v xml:space="preserve">Cable Joint/Sub Van </v>
          </cell>
        </row>
        <row r="1479">
          <cell r="A1479" t="str">
            <v xml:space="preserve">Cable Joint/Sub Van </v>
          </cell>
        </row>
        <row r="1480">
          <cell r="A1480" t="str">
            <v xml:space="preserve">Cable Joint/Sub Van </v>
          </cell>
        </row>
        <row r="1481">
          <cell r="A1481" t="str">
            <v xml:space="preserve">Cable Joint/Sub Van </v>
          </cell>
        </row>
        <row r="1482">
          <cell r="A1482" t="str">
            <v xml:space="preserve">Cable Joint/Sub Van </v>
          </cell>
        </row>
        <row r="1483">
          <cell r="A1483" t="str">
            <v xml:space="preserve">Cable Joint/Sub Van </v>
          </cell>
        </row>
        <row r="1484">
          <cell r="A1484" t="str">
            <v xml:space="preserve">Cable Joint/Sub Van </v>
          </cell>
        </row>
        <row r="1485">
          <cell r="A1485" t="str">
            <v xml:space="preserve">Cable Joint/Sub Van </v>
          </cell>
        </row>
        <row r="1486">
          <cell r="A1486" t="str">
            <v xml:space="preserve">Cable Joint/Sub Van </v>
          </cell>
        </row>
        <row r="1487">
          <cell r="A1487" t="str">
            <v xml:space="preserve">Cable Joint/Sub Van </v>
          </cell>
        </row>
        <row r="1488">
          <cell r="A1488" t="str">
            <v xml:space="preserve">Cable Joint/Sub Van </v>
          </cell>
        </row>
        <row r="1489">
          <cell r="A1489" t="str">
            <v xml:space="preserve">Cable Joint/Sub Van </v>
          </cell>
        </row>
        <row r="1490">
          <cell r="A1490" t="str">
            <v xml:space="preserve">Cable Joint/Sub Van </v>
          </cell>
        </row>
        <row r="1491">
          <cell r="A1491" t="str">
            <v xml:space="preserve">Cable Joint/Sub Van </v>
          </cell>
        </row>
        <row r="1492">
          <cell r="A1492" t="str">
            <v xml:space="preserve">Cable Joint/Sub Van </v>
          </cell>
        </row>
        <row r="1493">
          <cell r="A1493" t="str">
            <v xml:space="preserve">Cable Joint/Sub Van </v>
          </cell>
        </row>
        <row r="1494">
          <cell r="A1494" t="str">
            <v xml:space="preserve">Cable Joint/Sub Van </v>
          </cell>
        </row>
        <row r="1495">
          <cell r="A1495" t="str">
            <v xml:space="preserve">Cable Joint/Sub Van </v>
          </cell>
        </row>
        <row r="1496">
          <cell r="A1496" t="str">
            <v xml:space="preserve">Cable Joint/Sub Van </v>
          </cell>
        </row>
        <row r="1497">
          <cell r="A1497" t="str">
            <v xml:space="preserve">Cable Joint/Sub Van </v>
          </cell>
        </row>
        <row r="1498">
          <cell r="A1498" t="str">
            <v xml:space="preserve">Cable Joint/Sub Van </v>
          </cell>
        </row>
        <row r="1499">
          <cell r="A1499" t="str">
            <v xml:space="preserve">Cable Joint/Sub Van </v>
          </cell>
        </row>
        <row r="1500">
          <cell r="A1500" t="str">
            <v xml:space="preserve">Cable Joint/Sub Van </v>
          </cell>
        </row>
        <row r="1501">
          <cell r="A1501" t="str">
            <v xml:space="preserve">Cable Joint/Sub Van </v>
          </cell>
        </row>
        <row r="1502">
          <cell r="A1502" t="str">
            <v xml:space="preserve">Cable Joint/Sub Van </v>
          </cell>
        </row>
        <row r="1503">
          <cell r="A1503" t="str">
            <v xml:space="preserve">Cable Joint/Sub Van </v>
          </cell>
        </row>
        <row r="1504">
          <cell r="A1504" t="str">
            <v xml:space="preserve">Cable Joint/Sub Van </v>
          </cell>
        </row>
        <row r="1505">
          <cell r="A1505" t="str">
            <v xml:space="preserve">Cable Joint/Sub Van </v>
          </cell>
        </row>
        <row r="1506">
          <cell r="A1506" t="str">
            <v xml:space="preserve">Cable Joint/Sub Van </v>
          </cell>
        </row>
        <row r="1507">
          <cell r="A1507" t="str">
            <v xml:space="preserve">Cable Joint/Sub Van </v>
          </cell>
        </row>
        <row r="1508">
          <cell r="A1508" t="str">
            <v xml:space="preserve">Cable Joint/Sub Van </v>
          </cell>
        </row>
        <row r="1509">
          <cell r="A1509" t="str">
            <v xml:space="preserve">Cable Joint/Sub Van </v>
          </cell>
        </row>
        <row r="1510">
          <cell r="A1510" t="str">
            <v xml:space="preserve">Cable Joint/Sub Van </v>
          </cell>
        </row>
        <row r="1511">
          <cell r="A1511" t="str">
            <v xml:space="preserve">Cable Joint/Sub Van </v>
          </cell>
        </row>
        <row r="1512">
          <cell r="A1512" t="str">
            <v xml:space="preserve">Cable Joint/Sub Van </v>
          </cell>
        </row>
        <row r="1513">
          <cell r="A1513" t="str">
            <v xml:space="preserve">Cable Joint/Sub Van </v>
          </cell>
        </row>
        <row r="1514">
          <cell r="A1514" t="str">
            <v xml:space="preserve">Cable Joint/Sub Van </v>
          </cell>
        </row>
        <row r="1515">
          <cell r="A1515" t="str">
            <v xml:space="preserve">Cable Joint/Sub Van </v>
          </cell>
        </row>
        <row r="1516">
          <cell r="A1516" t="str">
            <v xml:space="preserve">Cable Joint/Sub Van </v>
          </cell>
        </row>
        <row r="1517">
          <cell r="A1517" t="str">
            <v xml:space="preserve">Cable Joint/Sub Van </v>
          </cell>
        </row>
        <row r="1518">
          <cell r="A1518" t="str">
            <v xml:space="preserve">Cable Joint/Sub Van </v>
          </cell>
        </row>
        <row r="1519">
          <cell r="A1519" t="str">
            <v xml:space="preserve">Cable Joint/Sub Van </v>
          </cell>
        </row>
        <row r="1520">
          <cell r="A1520" t="str">
            <v xml:space="preserve">Cable Joint/Sub Van </v>
          </cell>
        </row>
        <row r="1521">
          <cell r="A1521" t="str">
            <v xml:space="preserve">Cable Joint/Sub Van </v>
          </cell>
        </row>
        <row r="1522">
          <cell r="A1522" t="str">
            <v xml:space="preserve">Cable Joint/Sub Van </v>
          </cell>
        </row>
        <row r="1523">
          <cell r="A1523" t="str">
            <v xml:space="preserve">Cable Joint/Sub Van </v>
          </cell>
        </row>
        <row r="1524">
          <cell r="A1524" t="str">
            <v xml:space="preserve">Cable Joint/Sub Van </v>
          </cell>
        </row>
        <row r="1525">
          <cell r="A1525" t="str">
            <v xml:space="preserve">Cable Joint/Sub Van </v>
          </cell>
        </row>
        <row r="1526">
          <cell r="A1526" t="str">
            <v xml:space="preserve">Cable Joint/Sub Van </v>
          </cell>
        </row>
        <row r="1527">
          <cell r="A1527" t="str">
            <v xml:space="preserve">Cable Joint/Sub Van </v>
          </cell>
        </row>
        <row r="1528">
          <cell r="A1528" t="str">
            <v xml:space="preserve">Cable Joint/Sub Van </v>
          </cell>
        </row>
        <row r="1529">
          <cell r="A1529" t="str">
            <v xml:space="preserve">Cable Joint/Sub Van </v>
          </cell>
        </row>
        <row r="1530">
          <cell r="A1530" t="str">
            <v xml:space="preserve">Cable Joint/Sub Van </v>
          </cell>
        </row>
        <row r="1531">
          <cell r="A1531" t="str">
            <v xml:space="preserve">Cable Joint/Sub Van </v>
          </cell>
        </row>
        <row r="1532">
          <cell r="A1532" t="str">
            <v xml:space="preserve">Cable Joint/Sub Van </v>
          </cell>
        </row>
        <row r="1533">
          <cell r="A1533" t="str">
            <v xml:space="preserve">Cable Joint/Sub Van </v>
          </cell>
        </row>
        <row r="1534">
          <cell r="A1534" t="str">
            <v xml:space="preserve">Cable Joint/Sub Van </v>
          </cell>
        </row>
        <row r="1535">
          <cell r="A1535" t="str">
            <v xml:space="preserve">Cable Joint/Sub Van </v>
          </cell>
        </row>
        <row r="1536">
          <cell r="A1536" t="str">
            <v xml:space="preserve">Cable Joint/Sub Van </v>
          </cell>
        </row>
        <row r="1537">
          <cell r="A1537" t="str">
            <v xml:space="preserve">Cable Joint/Sub Van </v>
          </cell>
        </row>
        <row r="1538">
          <cell r="A1538" t="str">
            <v xml:space="preserve">Cable Joint/Sub Van </v>
          </cell>
        </row>
        <row r="1539">
          <cell r="A1539" t="str">
            <v xml:space="preserve">Cable Joint/Sub Van </v>
          </cell>
        </row>
        <row r="1540">
          <cell r="A1540" t="str">
            <v xml:space="preserve">Cable Joint/Sub Van </v>
          </cell>
        </row>
        <row r="1541">
          <cell r="A1541" t="str">
            <v xml:space="preserve">Cable Joint/Sub Van </v>
          </cell>
        </row>
        <row r="1542">
          <cell r="A1542" t="str">
            <v xml:space="preserve">Cable Joint/Sub Van </v>
          </cell>
        </row>
        <row r="1543">
          <cell r="A1543" t="str">
            <v xml:space="preserve">Cable Joint/Sub Van </v>
          </cell>
        </row>
        <row r="1544">
          <cell r="A1544" t="str">
            <v xml:space="preserve">Cable Joint/Sub Van </v>
          </cell>
        </row>
        <row r="1545">
          <cell r="A1545" t="str">
            <v xml:space="preserve">Cable Joint/Sub Van </v>
          </cell>
        </row>
        <row r="1546">
          <cell r="A1546" t="str">
            <v xml:space="preserve">Cable Joint/Sub Van </v>
          </cell>
        </row>
        <row r="1547">
          <cell r="A1547" t="str">
            <v xml:space="preserve">Cable Joint/Sub Van </v>
          </cell>
        </row>
        <row r="1548">
          <cell r="A1548" t="str">
            <v xml:space="preserve">Cable Joint/Sub Van </v>
          </cell>
        </row>
        <row r="1549">
          <cell r="A1549" t="str">
            <v xml:space="preserve">Cable Joint/Sub Van </v>
          </cell>
        </row>
        <row r="1550">
          <cell r="A1550" t="str">
            <v xml:space="preserve">Cable Joint/Sub Van </v>
          </cell>
        </row>
        <row r="1551">
          <cell r="A1551" t="str">
            <v xml:space="preserve">Cable Joint/Sub Van </v>
          </cell>
        </row>
        <row r="1552">
          <cell r="A1552" t="str">
            <v xml:space="preserve">Cable Joint/Sub Van </v>
          </cell>
        </row>
        <row r="1553">
          <cell r="A1553" t="str">
            <v xml:space="preserve">Cable Joint/Sub Van </v>
          </cell>
        </row>
        <row r="1554">
          <cell r="A1554" t="str">
            <v xml:space="preserve">Cable Joint/Sub Van </v>
          </cell>
        </row>
        <row r="1555">
          <cell r="A1555" t="str">
            <v xml:space="preserve">Cable Joint/Sub Van </v>
          </cell>
        </row>
        <row r="1556">
          <cell r="A1556" t="str">
            <v xml:space="preserve">Cable Joint/Sub Van </v>
          </cell>
        </row>
        <row r="1557">
          <cell r="A1557" t="str">
            <v xml:space="preserve">Cable Joint/Sub Van </v>
          </cell>
        </row>
        <row r="1558">
          <cell r="A1558" t="str">
            <v xml:space="preserve">Cable Joint/Sub Van </v>
          </cell>
        </row>
        <row r="1559">
          <cell r="A1559" t="str">
            <v xml:space="preserve">Cable Joint/Sub Van </v>
          </cell>
        </row>
        <row r="1560">
          <cell r="A1560" t="str">
            <v xml:space="preserve">Cable Joint/Sub Van </v>
          </cell>
        </row>
        <row r="1561">
          <cell r="A1561" t="str">
            <v xml:space="preserve">Cable Joint/Sub Van </v>
          </cell>
        </row>
        <row r="1562">
          <cell r="A1562" t="str">
            <v xml:space="preserve">Cable Joint/Sub Van </v>
          </cell>
        </row>
        <row r="1563">
          <cell r="A1563" t="str">
            <v xml:space="preserve">Cable Joint/Sub Van </v>
          </cell>
        </row>
        <row r="1564">
          <cell r="A1564" t="str">
            <v xml:space="preserve">Cable Joint/Sub Van </v>
          </cell>
        </row>
        <row r="1565">
          <cell r="A1565" t="str">
            <v xml:space="preserve">Cable Joint/Sub Van </v>
          </cell>
        </row>
        <row r="1566">
          <cell r="A1566" t="str">
            <v xml:space="preserve">Cable Joint/Sub Van </v>
          </cell>
        </row>
        <row r="1567">
          <cell r="A1567" t="str">
            <v xml:space="preserve">Cable Joint/Sub Van </v>
          </cell>
        </row>
        <row r="1568">
          <cell r="A1568" t="str">
            <v xml:space="preserve">Cable Joint/Sub Van </v>
          </cell>
        </row>
        <row r="1569">
          <cell r="A1569" t="str">
            <v xml:space="preserve">Cable Joint/Sub Van </v>
          </cell>
        </row>
        <row r="1570">
          <cell r="A1570" t="str">
            <v xml:space="preserve">Cable Joint/Sub Van </v>
          </cell>
        </row>
        <row r="1571">
          <cell r="A1571" t="str">
            <v xml:space="preserve">Cable Joint/Sub Van </v>
          </cell>
        </row>
        <row r="1572">
          <cell r="A1572" t="str">
            <v xml:space="preserve">Cable Joint/Sub Van </v>
          </cell>
        </row>
        <row r="1573">
          <cell r="A1573" t="str">
            <v xml:space="preserve">Cable Joint/Sub Van </v>
          </cell>
        </row>
        <row r="1574">
          <cell r="A1574" t="str">
            <v xml:space="preserve">Cable Joint/Sub Van </v>
          </cell>
        </row>
        <row r="1575">
          <cell r="A1575" t="str">
            <v xml:space="preserve">Cable Joint/Sub Van </v>
          </cell>
        </row>
        <row r="1576">
          <cell r="A1576" t="str">
            <v xml:space="preserve">Cable Joint/Sub Van </v>
          </cell>
        </row>
        <row r="1577">
          <cell r="A1577" t="str">
            <v xml:space="preserve">Cable Joint/Sub Van </v>
          </cell>
        </row>
        <row r="1578">
          <cell r="A1578" t="str">
            <v xml:space="preserve">Cable Joint/Sub Van </v>
          </cell>
        </row>
        <row r="1579">
          <cell r="A1579" t="str">
            <v xml:space="preserve">Cable Joint/Sub Van </v>
          </cell>
        </row>
        <row r="1580">
          <cell r="A1580" t="str">
            <v xml:space="preserve">Cable Joint/Sub Van </v>
          </cell>
        </row>
        <row r="1581">
          <cell r="A1581" t="str">
            <v xml:space="preserve">Cable Joint/Sub Van </v>
          </cell>
        </row>
        <row r="1582">
          <cell r="A1582" t="str">
            <v>CableJoint/SubVanExt</v>
          </cell>
        </row>
        <row r="1583">
          <cell r="A1583" t="str">
            <v>CableJoint/SubVanExt</v>
          </cell>
        </row>
        <row r="1584">
          <cell r="A1584" t="str">
            <v>CableJoint/SubVanExt</v>
          </cell>
        </row>
        <row r="1585">
          <cell r="A1585" t="str">
            <v>CableJoint/SubVanExt</v>
          </cell>
        </row>
        <row r="1586">
          <cell r="A1586" t="str">
            <v>CableJoint/SubVanExt</v>
          </cell>
        </row>
        <row r="1587">
          <cell r="A1587" t="str">
            <v>CableJoint/SubVanExt</v>
          </cell>
        </row>
        <row r="1588">
          <cell r="A1588" t="str">
            <v>CableJoint/SubVanExt</v>
          </cell>
        </row>
        <row r="1589">
          <cell r="A1589" t="str">
            <v>CableJoint/SubVanExt</v>
          </cell>
        </row>
        <row r="1590">
          <cell r="A1590" t="str">
            <v>CableJoint/SubVanExt</v>
          </cell>
        </row>
        <row r="1591">
          <cell r="A1591" t="str">
            <v>CableJoint/SubVanExt</v>
          </cell>
        </row>
        <row r="1592">
          <cell r="A1592" t="str">
            <v>CableJoint/SubVanExt</v>
          </cell>
        </row>
        <row r="1593">
          <cell r="A1593" t="str">
            <v>CableJoint/SubVanExt</v>
          </cell>
        </row>
        <row r="1594">
          <cell r="A1594" t="str">
            <v>CableJoint/SubVanExt</v>
          </cell>
        </row>
        <row r="1595">
          <cell r="A1595" t="str">
            <v>CableJoint/SubVanExt</v>
          </cell>
        </row>
        <row r="1596">
          <cell r="A1596" t="str">
            <v>CableJoint/SubVanExt</v>
          </cell>
        </row>
        <row r="1597">
          <cell r="A1597" t="str">
            <v>CableJoint/SubVanExt</v>
          </cell>
        </row>
        <row r="1598">
          <cell r="A1598" t="str">
            <v>CableJoint/SubVanExt</v>
          </cell>
        </row>
        <row r="1599">
          <cell r="A1599" t="str">
            <v>CableJoint/SubVanExt</v>
          </cell>
        </row>
        <row r="1600">
          <cell r="A1600" t="str">
            <v>CableJoint/SubVanExt</v>
          </cell>
        </row>
        <row r="1601">
          <cell r="A1601" t="str">
            <v>CableJoint/SubVanExt</v>
          </cell>
        </row>
        <row r="1602">
          <cell r="A1602" t="str">
            <v>CableJoint/SubVanExt</v>
          </cell>
        </row>
        <row r="1603">
          <cell r="A1603" t="str">
            <v>CableJoint/SubVanExt</v>
          </cell>
        </row>
        <row r="1604">
          <cell r="A1604" t="str">
            <v>CableJoint/SubVanExt</v>
          </cell>
        </row>
        <row r="1605">
          <cell r="A1605" t="str">
            <v>CableJoint/SubVanExt</v>
          </cell>
        </row>
        <row r="1606">
          <cell r="A1606" t="str">
            <v>CableJoint/SubVanExt</v>
          </cell>
        </row>
        <row r="1607">
          <cell r="A1607" t="str">
            <v>CableJoint/SubVanExt</v>
          </cell>
        </row>
        <row r="1608">
          <cell r="A1608" t="str">
            <v>CableJoint/SubVanExt</v>
          </cell>
        </row>
        <row r="1609">
          <cell r="A1609" t="str">
            <v>CableJoint/SubVanExt</v>
          </cell>
        </row>
        <row r="1610">
          <cell r="A1610" t="str">
            <v>CableJoint/SubVanExt</v>
          </cell>
        </row>
        <row r="1611">
          <cell r="A1611" t="str">
            <v>CableJoint/SubVanExt</v>
          </cell>
        </row>
        <row r="1612">
          <cell r="A1612" t="str">
            <v>CableJoint/SubVanExt</v>
          </cell>
        </row>
        <row r="1613">
          <cell r="A1613" t="str">
            <v>CableJoint/SubVanExt</v>
          </cell>
        </row>
        <row r="1614">
          <cell r="A1614" t="str">
            <v>CableJoint/SubVanExt</v>
          </cell>
        </row>
        <row r="1615">
          <cell r="A1615" t="str">
            <v>CableJoint/SubVanExt</v>
          </cell>
        </row>
        <row r="1616">
          <cell r="A1616" t="str">
            <v>CableJoint/SubVanExt</v>
          </cell>
        </row>
        <row r="1617">
          <cell r="A1617" t="str">
            <v>CableJoint/SubVanExt</v>
          </cell>
        </row>
        <row r="1618">
          <cell r="A1618" t="str">
            <v>CableJoint/SubVanExt</v>
          </cell>
        </row>
        <row r="1619">
          <cell r="A1619" t="str">
            <v>CableJoint/SubVanExt</v>
          </cell>
        </row>
        <row r="1620">
          <cell r="A1620" t="str">
            <v>CableJoint/SubVanExt</v>
          </cell>
        </row>
        <row r="1621">
          <cell r="A1621" t="str">
            <v>CableJoint/SubVanExt</v>
          </cell>
        </row>
        <row r="1622">
          <cell r="A1622" t="str">
            <v>CableJoint/SubVanExt</v>
          </cell>
        </row>
        <row r="1623">
          <cell r="A1623" t="str">
            <v>CableJoint/SubVanExt</v>
          </cell>
        </row>
        <row r="1624">
          <cell r="A1624" t="str">
            <v>CableJoint/SubVanExt</v>
          </cell>
        </row>
        <row r="1625">
          <cell r="A1625" t="str">
            <v>CableJoint/SubVanExt</v>
          </cell>
        </row>
        <row r="1626">
          <cell r="A1626" t="str">
            <v>CableJoint/SubVanExt</v>
          </cell>
        </row>
        <row r="1627">
          <cell r="A1627" t="str">
            <v>CableJoint/SubVanExt</v>
          </cell>
        </row>
        <row r="1628">
          <cell r="A1628" t="str">
            <v>CableJoint/SubVanExt</v>
          </cell>
        </row>
        <row r="1629">
          <cell r="A1629" t="str">
            <v>CableJoint/SubVanExt</v>
          </cell>
        </row>
        <row r="1630">
          <cell r="A1630" t="str">
            <v>CableJoint/SubVanExt</v>
          </cell>
        </row>
        <row r="1631">
          <cell r="A1631" t="str">
            <v>CableJoint/SubVanExt</v>
          </cell>
        </row>
        <row r="1632">
          <cell r="A1632" t="str">
            <v>CableJoint/SubVanExt</v>
          </cell>
        </row>
        <row r="1633">
          <cell r="A1633" t="str">
            <v>CableJoint/SubVanExt</v>
          </cell>
        </row>
        <row r="1634">
          <cell r="A1634" t="str">
            <v>CableJoint/SubVanExt</v>
          </cell>
        </row>
        <row r="1635">
          <cell r="A1635" t="str">
            <v>CableJoint/SubVanExt</v>
          </cell>
        </row>
        <row r="1636">
          <cell r="A1636" t="str">
            <v>CableJoint/SubVanExt</v>
          </cell>
        </row>
        <row r="1637">
          <cell r="A1637" t="str">
            <v>CableJoint/SubVanExt</v>
          </cell>
        </row>
        <row r="1638">
          <cell r="A1638" t="str">
            <v>CableJoint/SubVanExt</v>
          </cell>
        </row>
        <row r="1639">
          <cell r="A1639" t="str">
            <v>CableJoint/SubVanExt</v>
          </cell>
        </row>
        <row r="1640">
          <cell r="A1640" t="str">
            <v>CableJoint/SubVanExt</v>
          </cell>
        </row>
        <row r="1641">
          <cell r="A1641" t="str">
            <v>CableJoint/SubVanExt</v>
          </cell>
        </row>
        <row r="1642">
          <cell r="A1642" t="str">
            <v>CableJoint/SubVanExt</v>
          </cell>
        </row>
        <row r="1643">
          <cell r="A1643" t="str">
            <v>CableJoint/SubVanExt</v>
          </cell>
        </row>
        <row r="1644">
          <cell r="A1644" t="str">
            <v>CableJoint/SubVanExt</v>
          </cell>
        </row>
        <row r="1645">
          <cell r="A1645" t="str">
            <v>CableJoint/SubVanExt</v>
          </cell>
        </row>
        <row r="1646">
          <cell r="A1646" t="str">
            <v>CableJoint/SubVanExt</v>
          </cell>
        </row>
        <row r="1647">
          <cell r="A1647" t="str">
            <v>CableJoint/SubVanExt</v>
          </cell>
        </row>
        <row r="1648">
          <cell r="A1648" t="str">
            <v>CableJoint/SubVanExt</v>
          </cell>
        </row>
        <row r="1649">
          <cell r="A1649" t="str">
            <v>CableJoint/SubVanExt</v>
          </cell>
        </row>
        <row r="1650">
          <cell r="A1650" t="str">
            <v>CableJoint/SubVanExt</v>
          </cell>
        </row>
        <row r="1651">
          <cell r="A1651" t="str">
            <v>CableJoint/SubVanExt</v>
          </cell>
        </row>
        <row r="1652">
          <cell r="A1652" t="str">
            <v>CableJoint/SubVanExt</v>
          </cell>
        </row>
        <row r="1653">
          <cell r="A1653" t="str">
            <v>CableJoint/SubVanExt</v>
          </cell>
        </row>
        <row r="1654">
          <cell r="A1654" t="str">
            <v>CableJoint/SubVanExt</v>
          </cell>
        </row>
        <row r="1655">
          <cell r="A1655" t="str">
            <v>CableJoint/SubVanExt</v>
          </cell>
        </row>
        <row r="1656">
          <cell r="A1656" t="str">
            <v>CableJoint/SubVanExt</v>
          </cell>
        </row>
        <row r="1657">
          <cell r="A1657" t="str">
            <v>CableJoint/SubVanExt</v>
          </cell>
        </row>
        <row r="1658">
          <cell r="A1658" t="str">
            <v>CableJoint/SubVanExt</v>
          </cell>
        </row>
        <row r="1659">
          <cell r="A1659" t="str">
            <v>CableJoint/SubVanExt</v>
          </cell>
        </row>
        <row r="1660">
          <cell r="A1660" t="str">
            <v>CableJoint/SubVanExt</v>
          </cell>
        </row>
        <row r="1661">
          <cell r="A1661" t="str">
            <v>CableJoint/SubVanExt</v>
          </cell>
        </row>
        <row r="1662">
          <cell r="A1662" t="str">
            <v>CableJoint/SubVanExt</v>
          </cell>
        </row>
        <row r="1663">
          <cell r="A1663" t="str">
            <v>CableJoint/SubVanExt</v>
          </cell>
        </row>
        <row r="1664">
          <cell r="A1664" t="str">
            <v>CableJoint/SubVanExt</v>
          </cell>
        </row>
        <row r="1665">
          <cell r="A1665" t="str">
            <v>CableJoint/SubVanExt</v>
          </cell>
        </row>
        <row r="1666">
          <cell r="A1666" t="str">
            <v>CableJoint/SubVanExt</v>
          </cell>
        </row>
        <row r="1667">
          <cell r="A1667" t="str">
            <v>CableJoint/SubVanExt</v>
          </cell>
        </row>
        <row r="1668">
          <cell r="A1668" t="str">
            <v>CableJoint/SubVanExt</v>
          </cell>
        </row>
        <row r="1669">
          <cell r="A1669" t="str">
            <v>CableJoint/SubVanExt</v>
          </cell>
        </row>
        <row r="1670">
          <cell r="A1670" t="str">
            <v>CableJoint/SubVanExt</v>
          </cell>
        </row>
        <row r="1671">
          <cell r="A1671" t="str">
            <v>CableJoint/SubVanExt</v>
          </cell>
        </row>
        <row r="1672">
          <cell r="A1672" t="str">
            <v>CableJoint/SubVanExt</v>
          </cell>
        </row>
        <row r="1673">
          <cell r="A1673" t="str">
            <v>CableJoint/SubVanExt</v>
          </cell>
        </row>
        <row r="1674">
          <cell r="A1674" t="str">
            <v>CableJoint/SubVanExt</v>
          </cell>
        </row>
        <row r="1675">
          <cell r="A1675" t="str">
            <v>CableJoint/SubVanExt</v>
          </cell>
        </row>
        <row r="1676">
          <cell r="A1676" t="str">
            <v>CableJoint/SubVanExt</v>
          </cell>
        </row>
        <row r="1677">
          <cell r="A1677" t="str">
            <v>CableJoint/SubVanExt</v>
          </cell>
        </row>
        <row r="1678">
          <cell r="A1678" t="str">
            <v>CableJoint/SubVanExt</v>
          </cell>
        </row>
        <row r="1679">
          <cell r="A1679" t="str">
            <v>CableJoint/SubVanExt</v>
          </cell>
        </row>
        <row r="1680">
          <cell r="A1680" t="str">
            <v>CableJoint/SubVanExt</v>
          </cell>
        </row>
        <row r="1681">
          <cell r="A1681" t="str">
            <v>CableJoint/SubVanExt</v>
          </cell>
        </row>
        <row r="1682">
          <cell r="A1682" t="str">
            <v>CableJoint/SubVanExt</v>
          </cell>
        </row>
        <row r="1683">
          <cell r="A1683" t="str">
            <v>CableJoint/SubVanExt</v>
          </cell>
        </row>
        <row r="1684">
          <cell r="A1684" t="str">
            <v>CableJoint/SubVanExt</v>
          </cell>
        </row>
        <row r="1685">
          <cell r="A1685" t="str">
            <v>CableJoint/SubVanExt</v>
          </cell>
        </row>
        <row r="1686">
          <cell r="A1686" t="str">
            <v>CableJoint/SubVanExt</v>
          </cell>
        </row>
        <row r="1687">
          <cell r="A1687" t="str">
            <v>CableJoint/SubVanExt</v>
          </cell>
        </row>
        <row r="1688">
          <cell r="A1688" t="str">
            <v>CableJoint/SubVanExt</v>
          </cell>
        </row>
        <row r="1689">
          <cell r="A1689" t="str">
            <v>CableJoint/SubVanExt</v>
          </cell>
        </row>
        <row r="1690">
          <cell r="A1690" t="str">
            <v>CableJoint/SubVanExt</v>
          </cell>
        </row>
        <row r="1691">
          <cell r="A1691" t="str">
            <v>CableJoint/SubVanExt</v>
          </cell>
        </row>
        <row r="1692">
          <cell r="A1692" t="str">
            <v>CableJoint/SubVanExt</v>
          </cell>
        </row>
        <row r="1693">
          <cell r="A1693" t="str">
            <v>CableJoint/SubVanExt</v>
          </cell>
        </row>
        <row r="1694">
          <cell r="A1694" t="str">
            <v>CableJoint/SubVanExt</v>
          </cell>
        </row>
        <row r="1695">
          <cell r="A1695" t="str">
            <v>CableJoint/SubVanExt</v>
          </cell>
        </row>
        <row r="1696">
          <cell r="A1696" t="str">
            <v>CableJoint/SubVanExt</v>
          </cell>
        </row>
        <row r="1697">
          <cell r="A1697" t="str">
            <v>CableJoint/SubVanExt</v>
          </cell>
        </row>
        <row r="1698">
          <cell r="A1698" t="str">
            <v>CableJoint/SubVanExt</v>
          </cell>
        </row>
        <row r="1699">
          <cell r="A1699" t="str">
            <v>CableJoint/SubVanExt</v>
          </cell>
        </row>
        <row r="1700">
          <cell r="A1700" t="str">
            <v>CableJoint/SubVanExt</v>
          </cell>
        </row>
        <row r="1701">
          <cell r="A1701" t="str">
            <v>CableJoint/SubVanExt</v>
          </cell>
        </row>
        <row r="1702">
          <cell r="A1702" t="str">
            <v>CableJoint/SubVanExt</v>
          </cell>
        </row>
        <row r="1703">
          <cell r="A1703" t="str">
            <v>CableJoint/SubVanExt</v>
          </cell>
        </row>
        <row r="1704">
          <cell r="A1704" t="str">
            <v>CableJoint/SubVanExt</v>
          </cell>
        </row>
        <row r="1705">
          <cell r="A1705" t="str">
            <v>CableJoint/SubVanExt</v>
          </cell>
        </row>
        <row r="1706">
          <cell r="A1706" t="str">
            <v>CableJoint/SubVanExt</v>
          </cell>
        </row>
        <row r="1707">
          <cell r="A1707" t="str">
            <v>CableJoint/SubVanExt</v>
          </cell>
        </row>
        <row r="1708">
          <cell r="A1708" t="str">
            <v>CableJoint/SubVanExt</v>
          </cell>
        </row>
        <row r="1709">
          <cell r="A1709" t="str">
            <v>CableJoint/SubVanExt</v>
          </cell>
        </row>
        <row r="1710">
          <cell r="A1710" t="str">
            <v>CableJoint/SubVanExt</v>
          </cell>
        </row>
        <row r="1711">
          <cell r="A1711" t="str">
            <v>CableJoint/SubVanExt</v>
          </cell>
        </row>
        <row r="1712">
          <cell r="A1712" t="str">
            <v>CableJoint/SubVanExt</v>
          </cell>
        </row>
        <row r="1713">
          <cell r="A1713" t="str">
            <v>CableJoint/SubVanExt</v>
          </cell>
        </row>
        <row r="1714">
          <cell r="A1714" t="str">
            <v>CableJoint/SubVanExt</v>
          </cell>
        </row>
        <row r="1715">
          <cell r="A1715" t="str">
            <v>CableJoint/SubVanExt</v>
          </cell>
        </row>
        <row r="1716">
          <cell r="A1716" t="str">
            <v>CableJoint/SubVanExt</v>
          </cell>
        </row>
        <row r="1717">
          <cell r="A1717" t="str">
            <v>CableJoint/SubVanExt</v>
          </cell>
        </row>
        <row r="1718">
          <cell r="A1718" t="str">
            <v>CableJoint/SubVanExt</v>
          </cell>
        </row>
        <row r="1719">
          <cell r="A1719" t="str">
            <v>CableJoint/SubVanExt</v>
          </cell>
        </row>
        <row r="1720">
          <cell r="A1720" t="str">
            <v>CableJoint/SubVanExt</v>
          </cell>
        </row>
        <row r="1721">
          <cell r="A1721" t="str">
            <v>CableJoint/SubVanExt</v>
          </cell>
        </row>
        <row r="1722">
          <cell r="A1722" t="str">
            <v>CableJoint/SubVanExt</v>
          </cell>
        </row>
        <row r="1723">
          <cell r="A1723" t="str">
            <v>CableJoint/SubVanExt</v>
          </cell>
        </row>
        <row r="1724">
          <cell r="A1724" t="str">
            <v>CableJoint/SubVanExt</v>
          </cell>
        </row>
        <row r="1725">
          <cell r="A1725" t="str">
            <v>CableJoint/SubVanExt</v>
          </cell>
        </row>
        <row r="1726">
          <cell r="A1726" t="str">
            <v>CableJoint/SubVanExt</v>
          </cell>
        </row>
        <row r="1727">
          <cell r="A1727" t="str">
            <v>CableJoint/SubVanExt</v>
          </cell>
        </row>
        <row r="1728">
          <cell r="A1728" t="str">
            <v>CableJoint/SubVanExt</v>
          </cell>
        </row>
        <row r="1729">
          <cell r="A1729" t="str">
            <v>CableJoint/SubVanExt</v>
          </cell>
        </row>
        <row r="1730">
          <cell r="A1730" t="str">
            <v>CableJoint/SubVanExt</v>
          </cell>
        </row>
        <row r="1731">
          <cell r="A1731" t="str">
            <v>CableJoint/SubVanExt</v>
          </cell>
        </row>
        <row r="1732">
          <cell r="A1732" t="str">
            <v>CableJoint/SubVanExt</v>
          </cell>
        </row>
        <row r="1733">
          <cell r="A1733" t="str">
            <v>CableJoint/SubVanExt</v>
          </cell>
        </row>
        <row r="1734">
          <cell r="A1734" t="str">
            <v>CableJoint/SubVanExt</v>
          </cell>
        </row>
        <row r="1735">
          <cell r="A1735" t="str">
            <v>CableJoint/SubVanExt</v>
          </cell>
        </row>
        <row r="1736">
          <cell r="A1736" t="str">
            <v>CableJoint/SubVanExt</v>
          </cell>
        </row>
        <row r="1737">
          <cell r="A1737" t="str">
            <v>CableJoint/SubVanExt</v>
          </cell>
        </row>
        <row r="1738">
          <cell r="A1738" t="str">
            <v>CableJoint/SubVanExt</v>
          </cell>
        </row>
        <row r="1739">
          <cell r="A1739" t="str">
            <v>CableJoint/SubVanExt</v>
          </cell>
        </row>
        <row r="1740">
          <cell r="A1740" t="str">
            <v>CableJoint/SubVanExt</v>
          </cell>
        </row>
        <row r="1741">
          <cell r="A1741" t="str">
            <v>CableJoint/SubVanExt</v>
          </cell>
        </row>
        <row r="1742">
          <cell r="A1742" t="str">
            <v>CableJoint/SubVanExt</v>
          </cell>
        </row>
        <row r="1743">
          <cell r="A1743" t="str">
            <v>CableJoint/SubVanExt</v>
          </cell>
        </row>
        <row r="1744">
          <cell r="A1744" t="str">
            <v>CableJoint/SubVanExt</v>
          </cell>
        </row>
        <row r="1745">
          <cell r="A1745" t="str">
            <v>CableJoint/SubVanExt</v>
          </cell>
        </row>
        <row r="1746">
          <cell r="A1746" t="str">
            <v>CableJoint/SubVanExt</v>
          </cell>
        </row>
        <row r="1747">
          <cell r="A1747" t="str">
            <v>CableJoint/SubVanExt</v>
          </cell>
        </row>
        <row r="1748">
          <cell r="A1748" t="str">
            <v>CableJoint/SubVanExt</v>
          </cell>
        </row>
        <row r="1749">
          <cell r="A1749" t="str">
            <v>CableJoint/SubVanExt</v>
          </cell>
        </row>
        <row r="1750">
          <cell r="A1750" t="str">
            <v>CableJoint/SubVanExt</v>
          </cell>
        </row>
        <row r="1751">
          <cell r="A1751" t="str">
            <v>CableJoint/SubVanExt</v>
          </cell>
        </row>
        <row r="1752">
          <cell r="A1752" t="str">
            <v>CableJoint/SubVanExt</v>
          </cell>
        </row>
        <row r="1753">
          <cell r="A1753" t="str">
            <v xml:space="preserve">Crane &gt;10t          </v>
          </cell>
        </row>
        <row r="1754">
          <cell r="A1754" t="str">
            <v xml:space="preserve">Crane &gt;10t          </v>
          </cell>
        </row>
        <row r="1755">
          <cell r="A1755" t="str">
            <v xml:space="preserve">Crane &gt;10t          </v>
          </cell>
        </row>
        <row r="1756">
          <cell r="A1756" t="str">
            <v xml:space="preserve">Crane &gt;10t          </v>
          </cell>
        </row>
        <row r="1757">
          <cell r="A1757" t="str">
            <v xml:space="preserve">Crane &gt;10t          </v>
          </cell>
        </row>
        <row r="1758">
          <cell r="A1758" t="str">
            <v xml:space="preserve">Crane &gt;10t          </v>
          </cell>
        </row>
        <row r="1759">
          <cell r="A1759" t="str">
            <v xml:space="preserve">Crane &gt;10t          </v>
          </cell>
        </row>
        <row r="1760">
          <cell r="A1760" t="str">
            <v xml:space="preserve">Crane &gt;10t          </v>
          </cell>
        </row>
        <row r="1761">
          <cell r="A1761" t="str">
            <v xml:space="preserve">Crane &gt;10t          </v>
          </cell>
        </row>
        <row r="1762">
          <cell r="A1762" t="str">
            <v xml:space="preserve">Crane &gt;10t          </v>
          </cell>
        </row>
        <row r="1763">
          <cell r="A1763" t="str">
            <v xml:space="preserve">Crane &gt;10t          </v>
          </cell>
        </row>
        <row r="1764">
          <cell r="A1764" t="str">
            <v xml:space="preserve">Crane &gt;10t          </v>
          </cell>
        </row>
        <row r="1765">
          <cell r="A1765" t="str">
            <v xml:space="preserve">Crane &gt;10t          </v>
          </cell>
        </row>
        <row r="1766">
          <cell r="A1766" t="str">
            <v xml:space="preserve">Crane &gt;10t          </v>
          </cell>
        </row>
        <row r="1767">
          <cell r="A1767" t="str">
            <v xml:space="preserve">Crane &gt;10t          </v>
          </cell>
        </row>
        <row r="1768">
          <cell r="A1768" t="str">
            <v xml:space="preserve">Crane &gt;10t          </v>
          </cell>
        </row>
        <row r="1769">
          <cell r="A1769" t="str">
            <v xml:space="preserve">Crane &gt;10t          </v>
          </cell>
        </row>
        <row r="1770">
          <cell r="A1770" t="str">
            <v xml:space="preserve">Crane &gt;10t          </v>
          </cell>
        </row>
        <row r="1771">
          <cell r="A1771" t="str">
            <v xml:space="preserve">Crane &gt;10t          </v>
          </cell>
        </row>
        <row r="1772">
          <cell r="A1772" t="str">
            <v xml:space="preserve">Crane &gt;10t          </v>
          </cell>
        </row>
        <row r="1773">
          <cell r="A1773" t="str">
            <v xml:space="preserve">Crane &gt;10t          </v>
          </cell>
        </row>
        <row r="1774">
          <cell r="A1774" t="str">
            <v xml:space="preserve">Crane &gt;10t          </v>
          </cell>
        </row>
        <row r="1775">
          <cell r="A1775" t="str">
            <v xml:space="preserve">Crane &gt;10t          </v>
          </cell>
        </row>
        <row r="1776">
          <cell r="A1776" t="str">
            <v xml:space="preserve">Crane &gt;10t          </v>
          </cell>
        </row>
        <row r="1777">
          <cell r="A1777" t="str">
            <v xml:space="preserve">Crane &gt;10t          </v>
          </cell>
        </row>
        <row r="1778">
          <cell r="A1778" t="str">
            <v xml:space="preserve">Crane &gt;10t          </v>
          </cell>
        </row>
        <row r="1779">
          <cell r="A1779" t="str">
            <v xml:space="preserve">Crane &gt;10t          </v>
          </cell>
        </row>
        <row r="1780">
          <cell r="A1780" t="str">
            <v xml:space="preserve">Crane &gt;10t          </v>
          </cell>
        </row>
        <row r="1781">
          <cell r="A1781" t="str">
            <v xml:space="preserve">Crane &gt;10t          </v>
          </cell>
        </row>
        <row r="1782">
          <cell r="A1782" t="str">
            <v xml:space="preserve">Crane &gt;10t          </v>
          </cell>
        </row>
        <row r="1783">
          <cell r="A1783" t="str">
            <v xml:space="preserve">Crane &gt;10t          </v>
          </cell>
        </row>
        <row r="1784">
          <cell r="A1784" t="str">
            <v xml:space="preserve">Crane &gt;10t          </v>
          </cell>
        </row>
        <row r="1785">
          <cell r="A1785" t="str">
            <v xml:space="preserve">Crane &gt;10t          </v>
          </cell>
        </row>
        <row r="1786">
          <cell r="A1786" t="str">
            <v xml:space="preserve">Crane &gt;10t          </v>
          </cell>
        </row>
        <row r="1787">
          <cell r="A1787" t="str">
            <v xml:space="preserve">Crane &gt;10t          </v>
          </cell>
        </row>
        <row r="1788">
          <cell r="A1788" t="str">
            <v xml:space="preserve">Crane &gt;10t          </v>
          </cell>
        </row>
        <row r="1789">
          <cell r="A1789" t="str">
            <v xml:space="preserve">Crane &gt;10t          </v>
          </cell>
        </row>
        <row r="1790">
          <cell r="A1790" t="str">
            <v xml:space="preserve">Crane &gt;10t          </v>
          </cell>
        </row>
        <row r="1791">
          <cell r="A1791" t="str">
            <v xml:space="preserve">Crane &gt;10t          </v>
          </cell>
        </row>
        <row r="1792">
          <cell r="A1792" t="str">
            <v xml:space="preserve">Crane &gt;10t          </v>
          </cell>
        </row>
        <row r="1793">
          <cell r="A1793" t="str">
            <v xml:space="preserve">Crane &gt;10t          </v>
          </cell>
        </row>
        <row r="1794">
          <cell r="A1794" t="str">
            <v xml:space="preserve">Crane &gt;10t          </v>
          </cell>
        </row>
        <row r="1795">
          <cell r="A1795" t="str">
            <v xml:space="preserve">Crane &gt;10t          </v>
          </cell>
        </row>
        <row r="1796">
          <cell r="A1796" t="str">
            <v xml:space="preserve">Crane &gt;10t          </v>
          </cell>
        </row>
        <row r="1797">
          <cell r="A1797" t="str">
            <v xml:space="preserve">Crane &gt;10t          </v>
          </cell>
        </row>
        <row r="1798">
          <cell r="A1798" t="str">
            <v xml:space="preserve">Crane &gt;10t          </v>
          </cell>
        </row>
        <row r="1799">
          <cell r="A1799" t="str">
            <v xml:space="preserve">Crane &gt;10t          </v>
          </cell>
        </row>
        <row r="1800">
          <cell r="A1800" t="str">
            <v xml:space="preserve">Crane &gt;10t          </v>
          </cell>
        </row>
        <row r="1801">
          <cell r="A1801" t="str">
            <v xml:space="preserve">Crane &gt;10t          </v>
          </cell>
        </row>
        <row r="1802">
          <cell r="A1802" t="str">
            <v xml:space="preserve">Crane &gt;10t          </v>
          </cell>
        </row>
        <row r="1803">
          <cell r="A1803" t="str">
            <v xml:space="preserve">Crane &gt;10t          </v>
          </cell>
        </row>
        <row r="1804">
          <cell r="A1804" t="str">
            <v xml:space="preserve">Crane &gt;10t          </v>
          </cell>
        </row>
        <row r="1805">
          <cell r="A1805" t="str">
            <v xml:space="preserve">Crane &gt;10t          </v>
          </cell>
        </row>
        <row r="1806">
          <cell r="A1806" t="str">
            <v xml:space="preserve">Crane &gt;10t          </v>
          </cell>
        </row>
        <row r="1807">
          <cell r="A1807" t="str">
            <v xml:space="preserve">Crane &gt;10t          </v>
          </cell>
        </row>
        <row r="1808">
          <cell r="A1808" t="str">
            <v xml:space="preserve">Crane &gt;10t          </v>
          </cell>
        </row>
        <row r="1809">
          <cell r="A1809" t="str">
            <v xml:space="preserve">Crane &gt;10t          </v>
          </cell>
        </row>
        <row r="1810">
          <cell r="A1810" t="str">
            <v xml:space="preserve">Crane &gt;10t          </v>
          </cell>
        </row>
        <row r="1811">
          <cell r="A1811" t="str">
            <v xml:space="preserve">Crane &gt;10t          </v>
          </cell>
        </row>
        <row r="1812">
          <cell r="A1812" t="str">
            <v xml:space="preserve">Crane &gt;10t          </v>
          </cell>
        </row>
        <row r="1813">
          <cell r="A1813" t="str">
            <v xml:space="preserve">Crane &gt;10t          </v>
          </cell>
        </row>
        <row r="1814">
          <cell r="A1814" t="str">
            <v xml:space="preserve">Crane &gt;10t          </v>
          </cell>
        </row>
        <row r="1815">
          <cell r="A1815" t="str">
            <v xml:space="preserve">Crane &gt;10t          </v>
          </cell>
        </row>
        <row r="1816">
          <cell r="A1816" t="str">
            <v xml:space="preserve">Crane &gt;10t          </v>
          </cell>
        </row>
        <row r="1817">
          <cell r="A1817" t="str">
            <v xml:space="preserve">Crane &gt;10t          </v>
          </cell>
        </row>
        <row r="1818">
          <cell r="A1818" t="str">
            <v xml:space="preserve">Crane &gt;10t          </v>
          </cell>
        </row>
        <row r="1819">
          <cell r="A1819" t="str">
            <v xml:space="preserve">Crane &gt;10t          </v>
          </cell>
        </row>
        <row r="1820">
          <cell r="A1820" t="str">
            <v xml:space="preserve">Crane &gt;10t          </v>
          </cell>
        </row>
        <row r="1821">
          <cell r="A1821" t="str">
            <v xml:space="preserve">Crane &gt;10t          </v>
          </cell>
        </row>
        <row r="1822">
          <cell r="A1822" t="str">
            <v xml:space="preserve">Crane &gt;10t          </v>
          </cell>
        </row>
        <row r="1823">
          <cell r="A1823" t="str">
            <v xml:space="preserve">Crane &gt;10t          </v>
          </cell>
        </row>
        <row r="1824">
          <cell r="A1824" t="str">
            <v xml:space="preserve">Crane &gt;10t          </v>
          </cell>
        </row>
        <row r="1825">
          <cell r="A1825" t="str">
            <v xml:space="preserve">Crane &gt;10t          </v>
          </cell>
        </row>
        <row r="1826">
          <cell r="A1826" t="str">
            <v xml:space="preserve">Crane &gt;10t          </v>
          </cell>
        </row>
        <row r="1827">
          <cell r="A1827" t="str">
            <v xml:space="preserve">Crane &gt;10t          </v>
          </cell>
        </row>
        <row r="1828">
          <cell r="A1828" t="str">
            <v xml:space="preserve">Crane &gt;10t          </v>
          </cell>
        </row>
        <row r="1829">
          <cell r="A1829" t="str">
            <v xml:space="preserve">Crane &gt;10t          </v>
          </cell>
        </row>
        <row r="1830">
          <cell r="A1830" t="str">
            <v xml:space="preserve">Crane &gt;10t          </v>
          </cell>
        </row>
        <row r="1831">
          <cell r="A1831" t="str">
            <v xml:space="preserve">Crane &gt;10t          </v>
          </cell>
        </row>
        <row r="1832">
          <cell r="A1832" t="str">
            <v xml:space="preserve">Crane &gt;10t          </v>
          </cell>
        </row>
        <row r="1833">
          <cell r="A1833" t="str">
            <v xml:space="preserve">Crane &gt;10t          </v>
          </cell>
        </row>
        <row r="1834">
          <cell r="A1834" t="str">
            <v xml:space="preserve">Crane &gt;10t          </v>
          </cell>
        </row>
        <row r="1835">
          <cell r="A1835" t="str">
            <v xml:space="preserve">Crane &gt;10t          </v>
          </cell>
        </row>
        <row r="1836">
          <cell r="A1836" t="str">
            <v xml:space="preserve">Crane &gt;10t          </v>
          </cell>
        </row>
        <row r="1837">
          <cell r="A1837" t="str">
            <v xml:space="preserve">Crane &gt;10t          </v>
          </cell>
        </row>
        <row r="1838">
          <cell r="A1838" t="str">
            <v xml:space="preserve">Crane &gt;10t          </v>
          </cell>
        </row>
        <row r="1839">
          <cell r="A1839" t="str">
            <v xml:space="preserve">Crane &gt;10t          </v>
          </cell>
        </row>
        <row r="1840">
          <cell r="A1840" t="str">
            <v xml:space="preserve">Crane &gt;10t          </v>
          </cell>
        </row>
        <row r="1841">
          <cell r="A1841" t="str">
            <v xml:space="preserve">Crane &gt;10t          </v>
          </cell>
        </row>
        <row r="1842">
          <cell r="A1842" t="str">
            <v xml:space="preserve">Crane &gt;10t          </v>
          </cell>
        </row>
        <row r="1843">
          <cell r="A1843" t="str">
            <v xml:space="preserve">Crane &gt;10t          </v>
          </cell>
        </row>
        <row r="1844">
          <cell r="A1844" t="str">
            <v xml:space="preserve">Crane &gt;10t          </v>
          </cell>
        </row>
        <row r="1845">
          <cell r="A1845" t="str">
            <v xml:space="preserve">Crane &gt;10t          </v>
          </cell>
        </row>
        <row r="1846">
          <cell r="A1846" t="str">
            <v xml:space="preserve">Crane &gt;10t          </v>
          </cell>
        </row>
        <row r="1847">
          <cell r="A1847" t="str">
            <v xml:space="preserve">Crane &gt;10t          </v>
          </cell>
        </row>
        <row r="1848">
          <cell r="A1848" t="str">
            <v xml:space="preserve">Crane &gt;10t          </v>
          </cell>
        </row>
        <row r="1849">
          <cell r="A1849" t="str">
            <v xml:space="preserve">Crane &gt;10t          </v>
          </cell>
        </row>
        <row r="1850">
          <cell r="A1850" t="str">
            <v xml:space="preserve">Crane &gt;10t          </v>
          </cell>
        </row>
        <row r="1851">
          <cell r="A1851" t="str">
            <v xml:space="preserve">Crane &gt;10t          </v>
          </cell>
        </row>
        <row r="1852">
          <cell r="A1852" t="str">
            <v xml:space="preserve">Crane &gt;10t          </v>
          </cell>
        </row>
        <row r="1853">
          <cell r="A1853" t="str">
            <v xml:space="preserve">Crane &gt;10t          </v>
          </cell>
        </row>
        <row r="1854">
          <cell r="A1854" t="str">
            <v xml:space="preserve">Crane &gt;10t          </v>
          </cell>
        </row>
        <row r="1855">
          <cell r="A1855" t="str">
            <v xml:space="preserve">Crane &gt;10t          </v>
          </cell>
        </row>
        <row r="1856">
          <cell r="A1856" t="str">
            <v xml:space="preserve">Crane &gt;10t          </v>
          </cell>
        </row>
        <row r="1857">
          <cell r="A1857" t="str">
            <v xml:space="preserve">Crane &gt;10t          </v>
          </cell>
        </row>
        <row r="1858">
          <cell r="A1858" t="str">
            <v xml:space="preserve">Crane &gt;10t          </v>
          </cell>
        </row>
        <row r="1859">
          <cell r="A1859" t="str">
            <v xml:space="preserve">Crane &gt;10t          </v>
          </cell>
        </row>
        <row r="1860">
          <cell r="A1860" t="str">
            <v xml:space="preserve">Crane &gt;10t          </v>
          </cell>
        </row>
        <row r="1861">
          <cell r="A1861" t="str">
            <v xml:space="preserve">Crane &gt;10t          </v>
          </cell>
        </row>
        <row r="1862">
          <cell r="A1862" t="str">
            <v xml:space="preserve">Crane &gt;10t          </v>
          </cell>
        </row>
        <row r="1863">
          <cell r="A1863" t="str">
            <v xml:space="preserve">Crane &gt;10t          </v>
          </cell>
        </row>
        <row r="1864">
          <cell r="A1864" t="str">
            <v xml:space="preserve">Crane &gt;10t          </v>
          </cell>
        </row>
        <row r="1865">
          <cell r="A1865" t="str">
            <v xml:space="preserve">Crane &gt;10t          </v>
          </cell>
        </row>
        <row r="1866">
          <cell r="A1866" t="str">
            <v xml:space="preserve">Crane &gt;10t          </v>
          </cell>
        </row>
        <row r="1867">
          <cell r="A1867" t="str">
            <v xml:space="preserve">Crane &gt;10t          </v>
          </cell>
        </row>
        <row r="1868">
          <cell r="A1868" t="str">
            <v xml:space="preserve">Crane &gt;10t          </v>
          </cell>
        </row>
        <row r="1869">
          <cell r="A1869" t="str">
            <v xml:space="preserve">Crane &gt;10t          </v>
          </cell>
        </row>
        <row r="1870">
          <cell r="A1870" t="str">
            <v xml:space="preserve">Crane &gt;10t          </v>
          </cell>
        </row>
        <row r="1871">
          <cell r="A1871" t="str">
            <v xml:space="preserve">Crane &gt;10t          </v>
          </cell>
        </row>
        <row r="1872">
          <cell r="A1872" t="str">
            <v xml:space="preserve">Crane &gt;10t          </v>
          </cell>
        </row>
        <row r="1873">
          <cell r="A1873" t="str">
            <v xml:space="preserve">Crane &gt;10t          </v>
          </cell>
        </row>
        <row r="1874">
          <cell r="A1874" t="str">
            <v xml:space="preserve">Crane &gt;10t          </v>
          </cell>
        </row>
        <row r="1875">
          <cell r="A1875" t="str">
            <v xml:space="preserve">Crane &gt;10t          </v>
          </cell>
        </row>
        <row r="1876">
          <cell r="A1876" t="str">
            <v xml:space="preserve">Crane &gt;10t          </v>
          </cell>
        </row>
        <row r="1877">
          <cell r="A1877" t="str">
            <v xml:space="preserve">Crane &gt;10t          </v>
          </cell>
        </row>
        <row r="1878">
          <cell r="A1878" t="str">
            <v xml:space="preserve">Crane &gt;10t          </v>
          </cell>
        </row>
        <row r="1879">
          <cell r="A1879" t="str">
            <v xml:space="preserve">Crane &gt;10t          </v>
          </cell>
        </row>
        <row r="1880">
          <cell r="A1880" t="str">
            <v xml:space="preserve">Crane &gt;10t          </v>
          </cell>
        </row>
        <row r="1881">
          <cell r="A1881" t="str">
            <v xml:space="preserve">Crane &gt;10t          </v>
          </cell>
        </row>
        <row r="1882">
          <cell r="A1882" t="str">
            <v xml:space="preserve">Crane &gt;10t          </v>
          </cell>
        </row>
        <row r="1883">
          <cell r="A1883" t="str">
            <v xml:space="preserve">Crane &gt;10t          </v>
          </cell>
        </row>
        <row r="1884">
          <cell r="A1884" t="str">
            <v xml:space="preserve">Crane &gt;10t          </v>
          </cell>
        </row>
        <row r="1885">
          <cell r="A1885" t="str">
            <v xml:space="preserve">Crane &gt;10t          </v>
          </cell>
        </row>
        <row r="1886">
          <cell r="A1886" t="str">
            <v xml:space="preserve">Crane &gt;10t          </v>
          </cell>
        </row>
        <row r="1887">
          <cell r="A1887" t="str">
            <v xml:space="preserve">Crane &gt;10t          </v>
          </cell>
        </row>
        <row r="1888">
          <cell r="A1888" t="str">
            <v xml:space="preserve">Crane &gt;10t          </v>
          </cell>
        </row>
        <row r="1889">
          <cell r="A1889" t="str">
            <v xml:space="preserve">Crane &gt;10t          </v>
          </cell>
        </row>
        <row r="1890">
          <cell r="A1890" t="str">
            <v xml:space="preserve">Crane &gt;10t          </v>
          </cell>
        </row>
        <row r="1891">
          <cell r="A1891" t="str">
            <v xml:space="preserve">Crane &gt;10t          </v>
          </cell>
        </row>
        <row r="1892">
          <cell r="A1892" t="str">
            <v xml:space="preserve">Crane &gt;10t          </v>
          </cell>
        </row>
        <row r="1893">
          <cell r="A1893" t="str">
            <v xml:space="preserve">Crane &gt;10t          </v>
          </cell>
        </row>
        <row r="1894">
          <cell r="A1894" t="str">
            <v xml:space="preserve">Crane &gt;10t          </v>
          </cell>
        </row>
        <row r="1895">
          <cell r="A1895" t="str">
            <v xml:space="preserve">Crane &gt;10t          </v>
          </cell>
        </row>
        <row r="1896">
          <cell r="A1896" t="str">
            <v xml:space="preserve">Crane &gt;10t          </v>
          </cell>
        </row>
        <row r="1897">
          <cell r="A1897" t="str">
            <v xml:space="preserve">Crane &gt;10t          </v>
          </cell>
        </row>
        <row r="1898">
          <cell r="A1898" t="str">
            <v xml:space="preserve">Crane &gt;10t          </v>
          </cell>
        </row>
        <row r="1899">
          <cell r="A1899" t="str">
            <v xml:space="preserve">Crane &gt;10t          </v>
          </cell>
        </row>
        <row r="1900">
          <cell r="A1900" t="str">
            <v xml:space="preserve">Crane &gt;10t          </v>
          </cell>
        </row>
        <row r="1901">
          <cell r="A1901" t="str">
            <v xml:space="preserve">Crane &gt;10t          </v>
          </cell>
        </row>
        <row r="1902">
          <cell r="A1902" t="str">
            <v xml:space="preserve">Crane &gt;10t          </v>
          </cell>
        </row>
        <row r="1903">
          <cell r="A1903" t="str">
            <v xml:space="preserve">Crane &gt;10t          </v>
          </cell>
        </row>
        <row r="1904">
          <cell r="A1904" t="str">
            <v xml:space="preserve">Crane &gt;10t          </v>
          </cell>
        </row>
        <row r="1905">
          <cell r="A1905" t="str">
            <v xml:space="preserve">Crane &gt;10t          </v>
          </cell>
        </row>
        <row r="1906">
          <cell r="A1906" t="str">
            <v xml:space="preserve">Crane &gt;10t          </v>
          </cell>
        </row>
        <row r="1907">
          <cell r="A1907" t="str">
            <v xml:space="preserve">Crane &gt;10t          </v>
          </cell>
        </row>
        <row r="1908">
          <cell r="A1908" t="str">
            <v xml:space="preserve">Crane &gt;10t          </v>
          </cell>
        </row>
        <row r="1909">
          <cell r="A1909" t="str">
            <v xml:space="preserve">Crane &gt;10t          </v>
          </cell>
        </row>
        <row r="1910">
          <cell r="A1910" t="str">
            <v xml:space="preserve">Crane &gt;10t          </v>
          </cell>
        </row>
        <row r="1911">
          <cell r="A1911" t="str">
            <v xml:space="preserve">Crane &gt;10t          </v>
          </cell>
        </row>
        <row r="1912">
          <cell r="A1912" t="str">
            <v xml:space="preserve">Crane &gt;10t          </v>
          </cell>
        </row>
        <row r="1913">
          <cell r="A1913" t="str">
            <v xml:space="preserve">Crane &gt;10t          </v>
          </cell>
        </row>
        <row r="1914">
          <cell r="A1914" t="str">
            <v xml:space="preserve">Crane &gt;10t          </v>
          </cell>
        </row>
        <row r="1915">
          <cell r="A1915" t="str">
            <v xml:space="preserve">Crane &gt;10t          </v>
          </cell>
        </row>
        <row r="1916">
          <cell r="A1916" t="str">
            <v xml:space="preserve">Crane &gt;10t          </v>
          </cell>
        </row>
        <row r="1917">
          <cell r="A1917" t="str">
            <v xml:space="preserve">Crane &gt;10t          </v>
          </cell>
        </row>
        <row r="1918">
          <cell r="A1918" t="str">
            <v xml:space="preserve">Crane &gt;10t          </v>
          </cell>
        </row>
        <row r="1919">
          <cell r="A1919" t="str">
            <v xml:space="preserve">Crane &gt;10t          </v>
          </cell>
        </row>
        <row r="1920">
          <cell r="A1920" t="str">
            <v xml:space="preserve">Crane &gt;10t          </v>
          </cell>
        </row>
        <row r="1921">
          <cell r="A1921" t="str">
            <v xml:space="preserve">Crane &gt;10t          </v>
          </cell>
        </row>
        <row r="1922">
          <cell r="A1922" t="str">
            <v xml:space="preserve">Crane &gt;10t          </v>
          </cell>
        </row>
        <row r="1923">
          <cell r="A1923" t="str">
            <v xml:space="preserve">Crane &gt;10t          </v>
          </cell>
        </row>
        <row r="1924">
          <cell r="A1924" t="str">
            <v xml:space="preserve">Crane &gt;10t          </v>
          </cell>
        </row>
        <row r="1925">
          <cell r="A1925" t="str">
            <v xml:space="preserve">Crane &gt;10t          </v>
          </cell>
        </row>
        <row r="1926">
          <cell r="A1926" t="str">
            <v xml:space="preserve">Crane &gt;10t          </v>
          </cell>
        </row>
        <row r="1927">
          <cell r="A1927" t="str">
            <v xml:space="preserve">Crane &gt;10t          </v>
          </cell>
        </row>
        <row r="1928">
          <cell r="A1928" t="str">
            <v xml:space="preserve">Crane &gt;10t          </v>
          </cell>
        </row>
        <row r="1929">
          <cell r="A1929" t="str">
            <v xml:space="preserve">Crane &gt;10t          </v>
          </cell>
        </row>
        <row r="1930">
          <cell r="A1930" t="str">
            <v xml:space="preserve">Crane &gt;10t          </v>
          </cell>
        </row>
        <row r="1931">
          <cell r="A1931" t="str">
            <v xml:space="preserve">Crane &gt;10t          </v>
          </cell>
        </row>
        <row r="1932">
          <cell r="A1932" t="str">
            <v xml:space="preserve">Crane &gt;10t External </v>
          </cell>
        </row>
        <row r="1933">
          <cell r="A1933" t="str">
            <v xml:space="preserve">Crane &gt;10t External </v>
          </cell>
        </row>
        <row r="1934">
          <cell r="A1934" t="str">
            <v xml:space="preserve">Crane &gt;10t External </v>
          </cell>
        </row>
        <row r="1935">
          <cell r="A1935" t="str">
            <v xml:space="preserve">Crane &gt;10t External </v>
          </cell>
        </row>
        <row r="1936">
          <cell r="A1936" t="str">
            <v xml:space="preserve">Crane &gt;10t External </v>
          </cell>
        </row>
        <row r="1937">
          <cell r="A1937" t="str">
            <v xml:space="preserve">Crane &gt;10t External </v>
          </cell>
        </row>
        <row r="1938">
          <cell r="A1938" t="str">
            <v xml:space="preserve">Crane &gt;10t External </v>
          </cell>
        </row>
        <row r="1939">
          <cell r="A1939" t="str">
            <v xml:space="preserve">Crane &gt;10t External </v>
          </cell>
        </row>
        <row r="1940">
          <cell r="A1940" t="str">
            <v xml:space="preserve">Crane &gt;10t External </v>
          </cell>
        </row>
        <row r="1941">
          <cell r="A1941" t="str">
            <v xml:space="preserve">Crane &gt;10t External </v>
          </cell>
        </row>
        <row r="1942">
          <cell r="A1942" t="str">
            <v xml:space="preserve">Crane &gt;10t External </v>
          </cell>
        </row>
        <row r="1943">
          <cell r="A1943" t="str">
            <v xml:space="preserve">Crane &gt;10t External </v>
          </cell>
        </row>
        <row r="1944">
          <cell r="A1944" t="str">
            <v xml:space="preserve">Crane &gt;10t External </v>
          </cell>
        </row>
        <row r="1945">
          <cell r="A1945" t="str">
            <v xml:space="preserve">Crane &gt;10t External </v>
          </cell>
        </row>
        <row r="1946">
          <cell r="A1946" t="str">
            <v xml:space="preserve">Crane &gt;10t External </v>
          </cell>
        </row>
        <row r="1947">
          <cell r="A1947" t="str">
            <v xml:space="preserve">Crane &gt;10t External </v>
          </cell>
        </row>
        <row r="1948">
          <cell r="A1948" t="str">
            <v xml:space="preserve">Crane &gt;10t External </v>
          </cell>
        </row>
        <row r="1949">
          <cell r="A1949" t="str">
            <v xml:space="preserve">Crane &gt;10t External </v>
          </cell>
        </row>
        <row r="1950">
          <cell r="A1950" t="str">
            <v xml:space="preserve">Crane &gt;10t External </v>
          </cell>
        </row>
        <row r="1951">
          <cell r="A1951" t="str">
            <v xml:space="preserve">Crane &gt;10t External </v>
          </cell>
        </row>
        <row r="1952">
          <cell r="A1952" t="str">
            <v xml:space="preserve">Crane &gt;10t External </v>
          </cell>
        </row>
        <row r="1953">
          <cell r="A1953" t="str">
            <v xml:space="preserve">Crane &gt;10t External </v>
          </cell>
        </row>
        <row r="1954">
          <cell r="A1954" t="str">
            <v xml:space="preserve">Crane &gt;10t External </v>
          </cell>
        </row>
        <row r="1955">
          <cell r="A1955" t="str">
            <v xml:space="preserve">Crane &gt;10t External </v>
          </cell>
        </row>
        <row r="1956">
          <cell r="A1956" t="str">
            <v xml:space="preserve">Crane &gt;10t External </v>
          </cell>
        </row>
        <row r="1957">
          <cell r="A1957" t="str">
            <v xml:space="preserve">Crane &gt;10t External </v>
          </cell>
        </row>
        <row r="1958">
          <cell r="A1958" t="str">
            <v xml:space="preserve">Crane &gt;10t External </v>
          </cell>
        </row>
        <row r="1959">
          <cell r="A1959" t="str">
            <v xml:space="preserve">Crane &gt;10t External </v>
          </cell>
        </row>
        <row r="1960">
          <cell r="A1960" t="str">
            <v xml:space="preserve">Crane &gt;10t External </v>
          </cell>
        </row>
        <row r="1961">
          <cell r="A1961" t="str">
            <v xml:space="preserve">Crane &gt;10t External </v>
          </cell>
        </row>
        <row r="1962">
          <cell r="A1962" t="str">
            <v xml:space="preserve">Crane &gt;10t External </v>
          </cell>
        </row>
        <row r="1963">
          <cell r="A1963" t="str">
            <v xml:space="preserve">Crane &gt;10t External </v>
          </cell>
        </row>
        <row r="1964">
          <cell r="A1964" t="str">
            <v xml:space="preserve">Crane &gt;10t External </v>
          </cell>
        </row>
        <row r="1965">
          <cell r="A1965" t="str">
            <v xml:space="preserve">Crane &gt;10t External </v>
          </cell>
        </row>
        <row r="1966">
          <cell r="A1966" t="str">
            <v xml:space="preserve">Crane &gt;10t External </v>
          </cell>
        </row>
        <row r="1967">
          <cell r="A1967" t="str">
            <v xml:space="preserve">Crane &gt;10t External </v>
          </cell>
        </row>
        <row r="1968">
          <cell r="A1968" t="str">
            <v xml:space="preserve">Crane &gt;10t External </v>
          </cell>
        </row>
        <row r="1969">
          <cell r="A1969" t="str">
            <v xml:space="preserve">Crane &gt;10t External </v>
          </cell>
        </row>
        <row r="1970">
          <cell r="A1970" t="str">
            <v xml:space="preserve">Crane &gt;10t External </v>
          </cell>
        </row>
        <row r="1971">
          <cell r="A1971" t="str">
            <v xml:space="preserve">Crane &gt;10t External </v>
          </cell>
        </row>
        <row r="1972">
          <cell r="A1972" t="str">
            <v xml:space="preserve">Crane &gt;10t External </v>
          </cell>
        </row>
        <row r="1973">
          <cell r="A1973" t="str">
            <v xml:space="preserve">Crane &gt;10t External </v>
          </cell>
        </row>
        <row r="1974">
          <cell r="A1974" t="str">
            <v xml:space="preserve">Crane &gt;10t External </v>
          </cell>
        </row>
        <row r="1975">
          <cell r="A1975" t="str">
            <v xml:space="preserve">Crane &gt;10t External </v>
          </cell>
        </row>
        <row r="1976">
          <cell r="A1976" t="str">
            <v xml:space="preserve">Crane &gt;10t External </v>
          </cell>
        </row>
        <row r="1977">
          <cell r="A1977" t="str">
            <v xml:space="preserve">Crane &gt;10t External </v>
          </cell>
        </row>
        <row r="1978">
          <cell r="A1978" t="str">
            <v xml:space="preserve">Crane &gt;10t External </v>
          </cell>
        </row>
        <row r="1979">
          <cell r="A1979" t="str">
            <v xml:space="preserve">Crane &gt;10t External </v>
          </cell>
        </row>
        <row r="1980">
          <cell r="A1980" t="str">
            <v xml:space="preserve">Crane &gt;10t External </v>
          </cell>
        </row>
        <row r="1981">
          <cell r="A1981" t="str">
            <v xml:space="preserve">Crane &gt;10t External </v>
          </cell>
        </row>
        <row r="1982">
          <cell r="A1982" t="str">
            <v xml:space="preserve">Crane &gt;10t External </v>
          </cell>
        </row>
        <row r="1983">
          <cell r="A1983" t="str">
            <v xml:space="preserve">Crane &gt;10t External </v>
          </cell>
        </row>
        <row r="1984">
          <cell r="A1984" t="str">
            <v xml:space="preserve">Crane &gt;10t External </v>
          </cell>
        </row>
        <row r="1985">
          <cell r="A1985" t="str">
            <v xml:space="preserve">Crane &gt;10t External </v>
          </cell>
        </row>
        <row r="1986">
          <cell r="A1986" t="str">
            <v xml:space="preserve">Crane &gt;10t External </v>
          </cell>
        </row>
        <row r="1987">
          <cell r="A1987" t="str">
            <v xml:space="preserve">Crane &gt;10t External </v>
          </cell>
        </row>
        <row r="1988">
          <cell r="A1988" t="str">
            <v xml:space="preserve">Crane &gt;10t External </v>
          </cell>
        </row>
        <row r="1989">
          <cell r="A1989" t="str">
            <v xml:space="preserve">Crane &gt;10t External </v>
          </cell>
        </row>
        <row r="1990">
          <cell r="A1990" t="str">
            <v xml:space="preserve">Crane &gt;10t External </v>
          </cell>
        </row>
        <row r="1991">
          <cell r="A1991" t="str">
            <v xml:space="preserve">Crane &gt;10t External </v>
          </cell>
        </row>
        <row r="1992">
          <cell r="A1992" t="str">
            <v xml:space="preserve">Crane &gt;10t External </v>
          </cell>
        </row>
        <row r="1993">
          <cell r="A1993" t="str">
            <v xml:space="preserve">Crane &gt;10t External </v>
          </cell>
        </row>
        <row r="1994">
          <cell r="A1994" t="str">
            <v xml:space="preserve">Crane &gt;10t External </v>
          </cell>
        </row>
        <row r="1995">
          <cell r="A1995" t="str">
            <v xml:space="preserve">Crane &gt;10t External </v>
          </cell>
        </row>
        <row r="1996">
          <cell r="A1996" t="str">
            <v xml:space="preserve">Crane &gt;10t External </v>
          </cell>
        </row>
        <row r="1997">
          <cell r="A1997" t="str">
            <v xml:space="preserve">Crane &gt;10t External </v>
          </cell>
        </row>
        <row r="1998">
          <cell r="A1998" t="str">
            <v xml:space="preserve">Crane &gt;10t External </v>
          </cell>
        </row>
        <row r="1999">
          <cell r="A1999" t="str">
            <v xml:space="preserve">Crane &gt;10t External </v>
          </cell>
        </row>
        <row r="2000">
          <cell r="A2000" t="str">
            <v xml:space="preserve">Crane &gt;10t External </v>
          </cell>
        </row>
        <row r="2001">
          <cell r="A2001" t="str">
            <v xml:space="preserve">Crane &gt;10t External </v>
          </cell>
        </row>
        <row r="2002">
          <cell r="A2002" t="str">
            <v xml:space="preserve">Crane &gt;10t External </v>
          </cell>
        </row>
        <row r="2003">
          <cell r="A2003" t="str">
            <v xml:space="preserve">Crane &gt;10t External </v>
          </cell>
        </row>
        <row r="2004">
          <cell r="A2004" t="str">
            <v xml:space="preserve">Crane &gt;10t External </v>
          </cell>
        </row>
        <row r="2005">
          <cell r="A2005" t="str">
            <v xml:space="preserve">Crane &gt;10t External </v>
          </cell>
        </row>
        <row r="2006">
          <cell r="A2006" t="str">
            <v xml:space="preserve">Crane &gt;10t External </v>
          </cell>
        </row>
        <row r="2007">
          <cell r="A2007" t="str">
            <v xml:space="preserve">Crane &gt;10t External </v>
          </cell>
        </row>
        <row r="2008">
          <cell r="A2008" t="str">
            <v xml:space="preserve">Crane &gt;10t External </v>
          </cell>
        </row>
        <row r="2009">
          <cell r="A2009" t="str">
            <v xml:space="preserve">Crane &gt;10t External </v>
          </cell>
        </row>
        <row r="2010">
          <cell r="A2010" t="str">
            <v xml:space="preserve">Crane &gt;10t External </v>
          </cell>
        </row>
        <row r="2011">
          <cell r="A2011" t="str">
            <v xml:space="preserve">Crane &gt;10t External </v>
          </cell>
        </row>
        <row r="2012">
          <cell r="A2012" t="str">
            <v xml:space="preserve">Crane &gt;10t External </v>
          </cell>
        </row>
        <row r="2013">
          <cell r="A2013" t="str">
            <v xml:space="preserve">Crane &gt;10t External </v>
          </cell>
        </row>
        <row r="2014">
          <cell r="A2014" t="str">
            <v xml:space="preserve">Crane &gt;10t External </v>
          </cell>
        </row>
        <row r="2015">
          <cell r="A2015" t="str">
            <v xml:space="preserve">Crane &gt;10t External </v>
          </cell>
        </row>
        <row r="2016">
          <cell r="A2016" t="str">
            <v xml:space="preserve">Crane &gt;10t External </v>
          </cell>
        </row>
        <row r="2017">
          <cell r="A2017" t="str">
            <v xml:space="preserve">Crane &gt;10t External </v>
          </cell>
        </row>
        <row r="2018">
          <cell r="A2018" t="str">
            <v xml:space="preserve">Crane &gt;10t External </v>
          </cell>
        </row>
        <row r="2019">
          <cell r="A2019" t="str">
            <v xml:space="preserve">Crane &gt;10t External </v>
          </cell>
        </row>
        <row r="2020">
          <cell r="A2020" t="str">
            <v xml:space="preserve">Crane &gt;10t External </v>
          </cell>
        </row>
        <row r="2021">
          <cell r="A2021" t="str">
            <v xml:space="preserve">Crane &gt;10t External </v>
          </cell>
        </row>
        <row r="2022">
          <cell r="A2022" t="str">
            <v xml:space="preserve">Crane &gt;10t External </v>
          </cell>
        </row>
        <row r="2023">
          <cell r="A2023" t="str">
            <v xml:space="preserve">Crane &gt;10t External </v>
          </cell>
        </row>
        <row r="2024">
          <cell r="A2024" t="str">
            <v xml:space="preserve">Crane &gt;10t External </v>
          </cell>
        </row>
        <row r="2025">
          <cell r="A2025" t="str">
            <v xml:space="preserve">Crane &gt;10t External </v>
          </cell>
        </row>
        <row r="2026">
          <cell r="A2026" t="str">
            <v xml:space="preserve">Crane &gt;10t External </v>
          </cell>
        </row>
        <row r="2027">
          <cell r="A2027" t="str">
            <v xml:space="preserve">Crane &gt;10t External </v>
          </cell>
        </row>
        <row r="2028">
          <cell r="A2028" t="str">
            <v xml:space="preserve">Crane &gt;10t External </v>
          </cell>
        </row>
        <row r="2029">
          <cell r="A2029" t="str">
            <v xml:space="preserve">Crane &gt;10t External </v>
          </cell>
        </row>
        <row r="2030">
          <cell r="A2030" t="str">
            <v xml:space="preserve">Crane &gt;10t External </v>
          </cell>
        </row>
        <row r="2031">
          <cell r="A2031" t="str">
            <v xml:space="preserve">Crane &gt;10t External </v>
          </cell>
        </row>
        <row r="2032">
          <cell r="A2032" t="str">
            <v xml:space="preserve">Crane &gt;10t External </v>
          </cell>
        </row>
        <row r="2033">
          <cell r="A2033" t="str">
            <v xml:space="preserve">Crane &gt;10t External </v>
          </cell>
        </row>
        <row r="2034">
          <cell r="A2034" t="str">
            <v xml:space="preserve">Crane &gt;10t External </v>
          </cell>
        </row>
        <row r="2035">
          <cell r="A2035" t="str">
            <v xml:space="preserve">Crane &gt;10t External </v>
          </cell>
        </row>
        <row r="2036">
          <cell r="A2036" t="str">
            <v xml:space="preserve">Crane &gt;10t External </v>
          </cell>
        </row>
        <row r="2037">
          <cell r="A2037" t="str">
            <v xml:space="preserve">Crane &gt;10t External </v>
          </cell>
        </row>
        <row r="2038">
          <cell r="A2038" t="str">
            <v xml:space="preserve">Crane &gt;10t External </v>
          </cell>
        </row>
        <row r="2039">
          <cell r="A2039" t="str">
            <v xml:space="preserve">Crane &gt;10t External </v>
          </cell>
        </row>
        <row r="2040">
          <cell r="A2040" t="str">
            <v xml:space="preserve">Crane &gt;10t External </v>
          </cell>
        </row>
        <row r="2041">
          <cell r="A2041" t="str">
            <v xml:space="preserve">Crane &gt;10t External </v>
          </cell>
        </row>
        <row r="2042">
          <cell r="A2042" t="str">
            <v xml:space="preserve">Crane &gt;10t External </v>
          </cell>
        </row>
        <row r="2043">
          <cell r="A2043" t="str">
            <v xml:space="preserve">Crane &gt;10t External </v>
          </cell>
        </row>
        <row r="2044">
          <cell r="A2044" t="str">
            <v xml:space="preserve">Crane &gt;10t External </v>
          </cell>
        </row>
        <row r="2045">
          <cell r="A2045" t="str">
            <v xml:space="preserve">Crane &gt;10t External </v>
          </cell>
        </row>
        <row r="2046">
          <cell r="A2046" t="str">
            <v xml:space="preserve">Crane &gt;10t External </v>
          </cell>
        </row>
        <row r="2047">
          <cell r="A2047" t="str">
            <v xml:space="preserve">Crane &gt;10t External </v>
          </cell>
        </row>
        <row r="2048">
          <cell r="A2048" t="str">
            <v xml:space="preserve">Crane &gt;10t External </v>
          </cell>
        </row>
        <row r="2049">
          <cell r="A2049" t="str">
            <v xml:space="preserve">Crane &gt;10t External </v>
          </cell>
        </row>
        <row r="2050">
          <cell r="A2050" t="str">
            <v xml:space="preserve">Crane &gt;10t External </v>
          </cell>
        </row>
        <row r="2051">
          <cell r="A2051" t="str">
            <v xml:space="preserve">Crane &gt;10t External </v>
          </cell>
        </row>
        <row r="2052">
          <cell r="A2052" t="str">
            <v xml:space="preserve">Crane &gt;10t External </v>
          </cell>
        </row>
        <row r="2053">
          <cell r="A2053" t="str">
            <v xml:space="preserve">Crane &gt;10t External </v>
          </cell>
        </row>
        <row r="2054">
          <cell r="A2054" t="str">
            <v xml:space="preserve">Crane &gt;10t External </v>
          </cell>
        </row>
        <row r="2055">
          <cell r="A2055" t="str">
            <v xml:space="preserve">Crane &gt;10t External </v>
          </cell>
        </row>
        <row r="2056">
          <cell r="A2056" t="str">
            <v xml:space="preserve">Crane &gt;10t External </v>
          </cell>
        </row>
        <row r="2057">
          <cell r="A2057" t="str">
            <v xml:space="preserve">Crane &gt;10t External </v>
          </cell>
        </row>
        <row r="2058">
          <cell r="A2058" t="str">
            <v xml:space="preserve">Crane &gt;10t External </v>
          </cell>
        </row>
        <row r="2059">
          <cell r="A2059" t="str">
            <v xml:space="preserve">Crane &gt;10t External </v>
          </cell>
        </row>
        <row r="2060">
          <cell r="A2060" t="str">
            <v xml:space="preserve">Crane &gt;10t External </v>
          </cell>
        </row>
        <row r="2061">
          <cell r="A2061" t="str">
            <v xml:space="preserve">Crane &gt;10t External </v>
          </cell>
        </row>
        <row r="2062">
          <cell r="A2062" t="str">
            <v xml:space="preserve">Crane &gt;10t External </v>
          </cell>
        </row>
        <row r="2063">
          <cell r="A2063" t="str">
            <v xml:space="preserve">Crane &gt;10t External </v>
          </cell>
        </row>
        <row r="2064">
          <cell r="A2064" t="str">
            <v xml:space="preserve">Crane &gt;10t External </v>
          </cell>
        </row>
        <row r="2065">
          <cell r="A2065" t="str">
            <v xml:space="preserve">Crane &gt;10t External </v>
          </cell>
        </row>
        <row r="2066">
          <cell r="A2066" t="str">
            <v xml:space="preserve">Crane &gt;10t External </v>
          </cell>
        </row>
        <row r="2067">
          <cell r="A2067" t="str">
            <v xml:space="preserve">Crane &gt;10t External </v>
          </cell>
        </row>
        <row r="2068">
          <cell r="A2068" t="str">
            <v xml:space="preserve">Crane &gt;10t External </v>
          </cell>
        </row>
        <row r="2069">
          <cell r="A2069" t="str">
            <v xml:space="preserve">Crane &gt;10t External </v>
          </cell>
        </row>
        <row r="2070">
          <cell r="A2070" t="str">
            <v xml:space="preserve">Crane &gt;10t External </v>
          </cell>
        </row>
        <row r="2071">
          <cell r="A2071" t="str">
            <v xml:space="preserve">Crane &gt;10t External </v>
          </cell>
        </row>
        <row r="2072">
          <cell r="A2072" t="str">
            <v xml:space="preserve">Crane &gt;10t External </v>
          </cell>
        </row>
        <row r="2073">
          <cell r="A2073" t="str">
            <v xml:space="preserve">Crane &gt;10t External </v>
          </cell>
        </row>
        <row r="2074">
          <cell r="A2074" t="str">
            <v xml:space="preserve">Crane &gt;10t External </v>
          </cell>
        </row>
        <row r="2075">
          <cell r="A2075" t="str">
            <v xml:space="preserve">Crane &gt;10t External </v>
          </cell>
        </row>
        <row r="2076">
          <cell r="A2076" t="str">
            <v xml:space="preserve">Crane &gt;10t External </v>
          </cell>
        </row>
        <row r="2077">
          <cell r="A2077" t="str">
            <v xml:space="preserve">Crane &gt;10t External </v>
          </cell>
        </row>
        <row r="2078">
          <cell r="A2078" t="str">
            <v xml:space="preserve">Crane &gt;10t External </v>
          </cell>
        </row>
        <row r="2079">
          <cell r="A2079" t="str">
            <v xml:space="preserve">Crane &gt;10t External </v>
          </cell>
        </row>
        <row r="2080">
          <cell r="A2080" t="str">
            <v xml:space="preserve">Crane &gt;10t External </v>
          </cell>
        </row>
        <row r="2081">
          <cell r="A2081" t="str">
            <v xml:space="preserve">Crane &gt;10t External </v>
          </cell>
        </row>
        <row r="2082">
          <cell r="A2082" t="str">
            <v xml:space="preserve">Crane &gt;10t External </v>
          </cell>
        </row>
        <row r="2083">
          <cell r="A2083" t="str">
            <v xml:space="preserve">Crane &gt;10t External </v>
          </cell>
        </row>
        <row r="2084">
          <cell r="A2084" t="str">
            <v xml:space="preserve">Crane &gt;10t External </v>
          </cell>
        </row>
        <row r="2085">
          <cell r="A2085" t="str">
            <v xml:space="preserve">Crane &gt;10t External </v>
          </cell>
        </row>
        <row r="2086">
          <cell r="A2086" t="str">
            <v xml:space="preserve">Crane &gt;10t External </v>
          </cell>
        </row>
        <row r="2087">
          <cell r="A2087" t="str">
            <v xml:space="preserve">Crane &gt;10t External </v>
          </cell>
        </row>
        <row r="2088">
          <cell r="A2088" t="str">
            <v xml:space="preserve">Crane &gt;10t External </v>
          </cell>
        </row>
        <row r="2089">
          <cell r="A2089" t="str">
            <v xml:space="preserve">Crane &gt;10t External </v>
          </cell>
        </row>
        <row r="2090">
          <cell r="A2090" t="str">
            <v xml:space="preserve">Crane &gt;10t External </v>
          </cell>
        </row>
        <row r="2091">
          <cell r="A2091" t="str">
            <v xml:space="preserve">Crane &gt;10t External </v>
          </cell>
        </row>
        <row r="2092">
          <cell r="A2092" t="str">
            <v xml:space="preserve">Crane &gt;10t External </v>
          </cell>
        </row>
        <row r="2093">
          <cell r="A2093" t="str">
            <v xml:space="preserve">Crane &gt;10t External </v>
          </cell>
        </row>
        <row r="2094">
          <cell r="A2094" t="str">
            <v xml:space="preserve">Crane &gt;10t External </v>
          </cell>
        </row>
        <row r="2095">
          <cell r="A2095" t="str">
            <v xml:space="preserve">Crane &gt;10t External </v>
          </cell>
        </row>
        <row r="2096">
          <cell r="A2096" t="str">
            <v xml:space="preserve">Crane &gt;10t External </v>
          </cell>
        </row>
        <row r="2097">
          <cell r="A2097" t="str">
            <v xml:space="preserve">Crane &gt;10t External </v>
          </cell>
        </row>
        <row r="2098">
          <cell r="A2098" t="str">
            <v xml:space="preserve">Crane &gt;10t External </v>
          </cell>
        </row>
        <row r="2099">
          <cell r="A2099" t="str">
            <v xml:space="preserve">Crane &gt;10t External </v>
          </cell>
        </row>
        <row r="2100">
          <cell r="A2100" t="str">
            <v xml:space="preserve">Crane &gt;10t External </v>
          </cell>
        </row>
        <row r="2101">
          <cell r="A2101" t="str">
            <v xml:space="preserve">Crane &gt;10t External </v>
          </cell>
        </row>
        <row r="2102">
          <cell r="A2102" t="str">
            <v xml:space="preserve">Crane &gt;10t External </v>
          </cell>
        </row>
        <row r="2103">
          <cell r="A2103" t="str">
            <v xml:space="preserve">Crane,&lt;10t          </v>
          </cell>
        </row>
        <row r="2104">
          <cell r="A2104" t="str">
            <v xml:space="preserve">Crane,&lt;10t          </v>
          </cell>
        </row>
        <row r="2105">
          <cell r="A2105" t="str">
            <v xml:space="preserve">Crane,&lt;10t          </v>
          </cell>
        </row>
        <row r="2106">
          <cell r="A2106" t="str">
            <v xml:space="preserve">Crane,&lt;10t          </v>
          </cell>
        </row>
        <row r="2107">
          <cell r="A2107" t="str">
            <v xml:space="preserve">Crane,&lt;10t          </v>
          </cell>
        </row>
        <row r="2108">
          <cell r="A2108" t="str">
            <v xml:space="preserve">Crane,&lt;10t          </v>
          </cell>
        </row>
        <row r="2109">
          <cell r="A2109" t="str">
            <v xml:space="preserve">Crane,&lt;10t          </v>
          </cell>
        </row>
        <row r="2110">
          <cell r="A2110" t="str">
            <v xml:space="preserve">Crane,&lt;10t          </v>
          </cell>
        </row>
        <row r="2111">
          <cell r="A2111" t="str">
            <v xml:space="preserve">Crane,&lt;10t          </v>
          </cell>
        </row>
        <row r="2112">
          <cell r="A2112" t="str">
            <v xml:space="preserve">Crane,&lt;10t          </v>
          </cell>
        </row>
        <row r="2113">
          <cell r="A2113" t="str">
            <v xml:space="preserve">Crane,&lt;10t          </v>
          </cell>
        </row>
        <row r="2114">
          <cell r="A2114" t="str">
            <v xml:space="preserve">Crane,&lt;10t          </v>
          </cell>
        </row>
        <row r="2115">
          <cell r="A2115" t="str">
            <v xml:space="preserve">Crane,&lt;10t          </v>
          </cell>
        </row>
        <row r="2116">
          <cell r="A2116" t="str">
            <v xml:space="preserve">Crane,&lt;10t          </v>
          </cell>
        </row>
        <row r="2117">
          <cell r="A2117" t="str">
            <v xml:space="preserve">Crane,&lt;10t          </v>
          </cell>
        </row>
        <row r="2118">
          <cell r="A2118" t="str">
            <v xml:space="preserve">Crane,&lt;10t          </v>
          </cell>
        </row>
        <row r="2119">
          <cell r="A2119" t="str">
            <v xml:space="preserve">Crane,&lt;10t          </v>
          </cell>
        </row>
        <row r="2120">
          <cell r="A2120" t="str">
            <v xml:space="preserve">Crane,&lt;10t          </v>
          </cell>
        </row>
        <row r="2121">
          <cell r="A2121" t="str">
            <v xml:space="preserve">Crane,&lt;10t          </v>
          </cell>
        </row>
        <row r="2122">
          <cell r="A2122" t="str">
            <v xml:space="preserve">Crane,&lt;10t          </v>
          </cell>
        </row>
        <row r="2123">
          <cell r="A2123" t="str">
            <v xml:space="preserve">Crane,&lt;10t          </v>
          </cell>
        </row>
        <row r="2124">
          <cell r="A2124" t="str">
            <v xml:space="preserve">Crane,&lt;10t          </v>
          </cell>
        </row>
        <row r="2125">
          <cell r="A2125" t="str">
            <v xml:space="preserve">Crane,&lt;10t          </v>
          </cell>
        </row>
        <row r="2126">
          <cell r="A2126" t="str">
            <v xml:space="preserve">Crane,&lt;10t          </v>
          </cell>
        </row>
        <row r="2127">
          <cell r="A2127" t="str">
            <v xml:space="preserve">Crane,&lt;10t          </v>
          </cell>
        </row>
        <row r="2128">
          <cell r="A2128" t="str">
            <v xml:space="preserve">Crane,&lt;10t          </v>
          </cell>
        </row>
        <row r="2129">
          <cell r="A2129" t="str">
            <v xml:space="preserve">Crane,&lt;10t          </v>
          </cell>
        </row>
        <row r="2130">
          <cell r="A2130" t="str">
            <v xml:space="preserve">Crane,&lt;10t          </v>
          </cell>
        </row>
        <row r="2131">
          <cell r="A2131" t="str">
            <v xml:space="preserve">Crane,&lt;10t          </v>
          </cell>
        </row>
        <row r="2132">
          <cell r="A2132" t="str">
            <v xml:space="preserve">Crane,&lt;10t          </v>
          </cell>
        </row>
        <row r="2133">
          <cell r="A2133" t="str">
            <v xml:space="preserve">Crane,&lt;10t          </v>
          </cell>
        </row>
        <row r="2134">
          <cell r="A2134" t="str">
            <v xml:space="preserve">Crane,&lt;10t          </v>
          </cell>
        </row>
        <row r="2135">
          <cell r="A2135" t="str">
            <v xml:space="preserve">Crane,&lt;10t          </v>
          </cell>
        </row>
        <row r="2136">
          <cell r="A2136" t="str">
            <v xml:space="preserve">Crane,&lt;10t          </v>
          </cell>
        </row>
        <row r="2137">
          <cell r="A2137" t="str">
            <v xml:space="preserve">Crane,&lt;10t          </v>
          </cell>
        </row>
        <row r="2138">
          <cell r="A2138" t="str">
            <v xml:space="preserve">Crane,&lt;10t          </v>
          </cell>
        </row>
        <row r="2139">
          <cell r="A2139" t="str">
            <v xml:space="preserve">Crane,&lt;10t          </v>
          </cell>
        </row>
        <row r="2140">
          <cell r="A2140" t="str">
            <v xml:space="preserve">Crane,&lt;10t          </v>
          </cell>
        </row>
        <row r="2141">
          <cell r="A2141" t="str">
            <v xml:space="preserve">Crane,&lt;10t          </v>
          </cell>
        </row>
        <row r="2142">
          <cell r="A2142" t="str">
            <v xml:space="preserve">Crane,&lt;10t          </v>
          </cell>
        </row>
        <row r="2143">
          <cell r="A2143" t="str">
            <v xml:space="preserve">Crane,&lt;10t          </v>
          </cell>
        </row>
        <row r="2144">
          <cell r="A2144" t="str">
            <v xml:space="preserve">Crane,&lt;10t          </v>
          </cell>
        </row>
        <row r="2145">
          <cell r="A2145" t="str">
            <v xml:space="preserve">Crane,&lt;10t          </v>
          </cell>
        </row>
        <row r="2146">
          <cell r="A2146" t="str">
            <v xml:space="preserve">Crane,&lt;10t          </v>
          </cell>
        </row>
        <row r="2147">
          <cell r="A2147" t="str">
            <v xml:space="preserve">Crane,&lt;10t          </v>
          </cell>
        </row>
        <row r="2148">
          <cell r="A2148" t="str">
            <v xml:space="preserve">Crane,&lt;10t          </v>
          </cell>
        </row>
        <row r="2149">
          <cell r="A2149" t="str">
            <v xml:space="preserve">Crane,&lt;10t          </v>
          </cell>
        </row>
        <row r="2150">
          <cell r="A2150" t="str">
            <v xml:space="preserve">Crane,&lt;10t          </v>
          </cell>
        </row>
        <row r="2151">
          <cell r="A2151" t="str">
            <v xml:space="preserve">Crane,&lt;10t          </v>
          </cell>
        </row>
        <row r="2152">
          <cell r="A2152" t="str">
            <v xml:space="preserve">Crane,&lt;10t          </v>
          </cell>
        </row>
        <row r="2153">
          <cell r="A2153" t="str">
            <v xml:space="preserve">Crane,&lt;10t          </v>
          </cell>
        </row>
        <row r="2154">
          <cell r="A2154" t="str">
            <v xml:space="preserve">Crane,&lt;10t          </v>
          </cell>
        </row>
        <row r="2155">
          <cell r="A2155" t="str">
            <v xml:space="preserve">Crane,&lt;10t          </v>
          </cell>
        </row>
        <row r="2156">
          <cell r="A2156" t="str">
            <v xml:space="preserve">Crane,&lt;10t          </v>
          </cell>
        </row>
        <row r="2157">
          <cell r="A2157" t="str">
            <v xml:space="preserve">Crane,&lt;10t          </v>
          </cell>
        </row>
        <row r="2158">
          <cell r="A2158" t="str">
            <v xml:space="preserve">Crane,&lt;10t          </v>
          </cell>
        </row>
        <row r="2159">
          <cell r="A2159" t="str">
            <v xml:space="preserve">Crane,&lt;10t          </v>
          </cell>
        </row>
        <row r="2160">
          <cell r="A2160" t="str">
            <v xml:space="preserve">Crane,&lt;10t          </v>
          </cell>
        </row>
        <row r="2161">
          <cell r="A2161" t="str">
            <v xml:space="preserve">Crane,&lt;10t          </v>
          </cell>
        </row>
        <row r="2162">
          <cell r="A2162" t="str">
            <v xml:space="preserve">Crane,&lt;10t          </v>
          </cell>
        </row>
        <row r="2163">
          <cell r="A2163" t="str">
            <v xml:space="preserve">Crane,&lt;10t          </v>
          </cell>
        </row>
        <row r="2164">
          <cell r="A2164" t="str">
            <v xml:space="preserve">Crane,&lt;10t          </v>
          </cell>
        </row>
        <row r="2165">
          <cell r="A2165" t="str">
            <v xml:space="preserve">Crane,&lt;10t          </v>
          </cell>
        </row>
        <row r="2166">
          <cell r="A2166" t="str">
            <v xml:space="preserve">Crane,&lt;10t          </v>
          </cell>
        </row>
        <row r="2167">
          <cell r="A2167" t="str">
            <v xml:space="preserve">Crane,&lt;10t          </v>
          </cell>
        </row>
        <row r="2168">
          <cell r="A2168" t="str">
            <v xml:space="preserve">Crane,&lt;10t          </v>
          </cell>
        </row>
        <row r="2169">
          <cell r="A2169" t="str">
            <v xml:space="preserve">Crane,&lt;10t          </v>
          </cell>
        </row>
        <row r="2170">
          <cell r="A2170" t="str">
            <v xml:space="preserve">Crane,&lt;10t          </v>
          </cell>
        </row>
        <row r="2171">
          <cell r="A2171" t="str">
            <v xml:space="preserve">Crane,&lt;10t          </v>
          </cell>
        </row>
        <row r="2172">
          <cell r="A2172" t="str">
            <v xml:space="preserve">Crane,&lt;10t          </v>
          </cell>
        </row>
        <row r="2173">
          <cell r="A2173" t="str">
            <v xml:space="preserve">Crane,&lt;10t          </v>
          </cell>
        </row>
        <row r="2174">
          <cell r="A2174" t="str">
            <v xml:space="preserve">Crane,&lt;10t          </v>
          </cell>
        </row>
        <row r="2175">
          <cell r="A2175" t="str">
            <v xml:space="preserve">Crane,&lt;10t          </v>
          </cell>
        </row>
        <row r="2176">
          <cell r="A2176" t="str">
            <v xml:space="preserve">Crane,&lt;10t          </v>
          </cell>
        </row>
        <row r="2177">
          <cell r="A2177" t="str">
            <v xml:space="preserve">Crane,&lt;10t          </v>
          </cell>
        </row>
        <row r="2178">
          <cell r="A2178" t="str">
            <v xml:space="preserve">Crane,&lt;10t          </v>
          </cell>
        </row>
        <row r="2179">
          <cell r="A2179" t="str">
            <v xml:space="preserve">Crane,&lt;10t          </v>
          </cell>
        </row>
        <row r="2180">
          <cell r="A2180" t="str">
            <v xml:space="preserve">Crane,&lt;10t          </v>
          </cell>
        </row>
        <row r="2181">
          <cell r="A2181" t="str">
            <v xml:space="preserve">Crane,&lt;10t          </v>
          </cell>
        </row>
        <row r="2182">
          <cell r="A2182" t="str">
            <v xml:space="preserve">Crane,&lt;10t          </v>
          </cell>
        </row>
        <row r="2183">
          <cell r="A2183" t="str">
            <v xml:space="preserve">Crane,&lt;10t          </v>
          </cell>
        </row>
        <row r="2184">
          <cell r="A2184" t="str">
            <v xml:space="preserve">Crane,&lt;10t          </v>
          </cell>
        </row>
        <row r="2185">
          <cell r="A2185" t="str">
            <v xml:space="preserve">Crane,&lt;10t          </v>
          </cell>
        </row>
        <row r="2186">
          <cell r="A2186" t="str">
            <v xml:space="preserve">Crane,&lt;10t          </v>
          </cell>
        </row>
        <row r="2187">
          <cell r="A2187" t="str">
            <v xml:space="preserve">Crane,&lt;10t          </v>
          </cell>
        </row>
        <row r="2188">
          <cell r="A2188" t="str">
            <v xml:space="preserve">Crane,&lt;10t          </v>
          </cell>
        </row>
        <row r="2189">
          <cell r="A2189" t="str">
            <v xml:space="preserve">Crane,&lt;10t          </v>
          </cell>
        </row>
        <row r="2190">
          <cell r="A2190" t="str">
            <v xml:space="preserve">Crane,&lt;10t          </v>
          </cell>
        </row>
        <row r="2191">
          <cell r="A2191" t="str">
            <v xml:space="preserve">Crane,&lt;10t          </v>
          </cell>
        </row>
        <row r="2192">
          <cell r="A2192" t="str">
            <v xml:space="preserve">Crane,&lt;10t          </v>
          </cell>
        </row>
        <row r="2193">
          <cell r="A2193" t="str">
            <v xml:space="preserve">Crane,&lt;10t          </v>
          </cell>
        </row>
        <row r="2194">
          <cell r="A2194" t="str">
            <v xml:space="preserve">Crane,&lt;10t          </v>
          </cell>
        </row>
        <row r="2195">
          <cell r="A2195" t="str">
            <v xml:space="preserve">Crane,&lt;10t          </v>
          </cell>
        </row>
        <row r="2196">
          <cell r="A2196" t="str">
            <v xml:space="preserve">Crane,&lt;10t          </v>
          </cell>
        </row>
        <row r="2197">
          <cell r="A2197" t="str">
            <v xml:space="preserve">Crane,&lt;10t          </v>
          </cell>
        </row>
        <row r="2198">
          <cell r="A2198" t="str">
            <v xml:space="preserve">Crane,&lt;10t          </v>
          </cell>
        </row>
        <row r="2199">
          <cell r="A2199" t="str">
            <v xml:space="preserve">Crane,&lt;10t          </v>
          </cell>
        </row>
        <row r="2200">
          <cell r="A2200" t="str">
            <v xml:space="preserve">Crane,&lt;10t          </v>
          </cell>
        </row>
        <row r="2201">
          <cell r="A2201" t="str">
            <v xml:space="preserve">Crane,&lt;10t          </v>
          </cell>
        </row>
        <row r="2202">
          <cell r="A2202" t="str">
            <v xml:space="preserve">Crane,&lt;10t          </v>
          </cell>
        </row>
        <row r="2203">
          <cell r="A2203" t="str">
            <v xml:space="preserve">Crane,&lt;10t          </v>
          </cell>
        </row>
        <row r="2204">
          <cell r="A2204" t="str">
            <v xml:space="preserve">Crane,&lt;10t          </v>
          </cell>
        </row>
        <row r="2205">
          <cell r="A2205" t="str">
            <v xml:space="preserve">Crane,&lt;10t          </v>
          </cell>
        </row>
        <row r="2206">
          <cell r="A2206" t="str">
            <v xml:space="preserve">Crane,&lt;10t          </v>
          </cell>
        </row>
        <row r="2207">
          <cell r="A2207" t="str">
            <v xml:space="preserve">Crane,&lt;10t          </v>
          </cell>
        </row>
        <row r="2208">
          <cell r="A2208" t="str">
            <v xml:space="preserve">Crane,&lt;10t          </v>
          </cell>
        </row>
        <row r="2209">
          <cell r="A2209" t="str">
            <v xml:space="preserve">Crane,&lt;10t          </v>
          </cell>
        </row>
        <row r="2210">
          <cell r="A2210" t="str">
            <v xml:space="preserve">Crane,&lt;10t          </v>
          </cell>
        </row>
        <row r="2211">
          <cell r="A2211" t="str">
            <v xml:space="preserve">Crane,&lt;10t          </v>
          </cell>
        </row>
        <row r="2212">
          <cell r="A2212" t="str">
            <v xml:space="preserve">Crane,&lt;10t          </v>
          </cell>
        </row>
        <row r="2213">
          <cell r="A2213" t="str">
            <v xml:space="preserve">Crane,&lt;10t          </v>
          </cell>
        </row>
        <row r="2214">
          <cell r="A2214" t="str">
            <v xml:space="preserve">Crane,&lt;10t          </v>
          </cell>
        </row>
        <row r="2215">
          <cell r="A2215" t="str">
            <v xml:space="preserve">Crane,&lt;10t          </v>
          </cell>
        </row>
        <row r="2216">
          <cell r="A2216" t="str">
            <v xml:space="preserve">Crane,&lt;10t          </v>
          </cell>
        </row>
        <row r="2217">
          <cell r="A2217" t="str">
            <v xml:space="preserve">Crane,&lt;10t          </v>
          </cell>
        </row>
        <row r="2218">
          <cell r="A2218" t="str">
            <v xml:space="preserve">Crane,&lt;10t          </v>
          </cell>
        </row>
        <row r="2219">
          <cell r="A2219" t="str">
            <v xml:space="preserve">Crane,&lt;10t          </v>
          </cell>
        </row>
        <row r="2220">
          <cell r="A2220" t="str">
            <v xml:space="preserve">Crane,&lt;10t          </v>
          </cell>
        </row>
        <row r="2221">
          <cell r="A2221" t="str">
            <v xml:space="preserve">Crane,&lt;10t          </v>
          </cell>
        </row>
        <row r="2222">
          <cell r="A2222" t="str">
            <v xml:space="preserve">Crane,&lt;10t          </v>
          </cell>
        </row>
        <row r="2223">
          <cell r="A2223" t="str">
            <v xml:space="preserve">Crane,&lt;10t          </v>
          </cell>
        </row>
        <row r="2224">
          <cell r="A2224" t="str">
            <v xml:space="preserve">Crane,&lt;10t          </v>
          </cell>
        </row>
        <row r="2225">
          <cell r="A2225" t="str">
            <v xml:space="preserve">Crane,&lt;10t          </v>
          </cell>
        </row>
        <row r="2226">
          <cell r="A2226" t="str">
            <v xml:space="preserve">Crane,&lt;10t          </v>
          </cell>
        </row>
        <row r="2227">
          <cell r="A2227" t="str">
            <v xml:space="preserve">Crane,&lt;10t          </v>
          </cell>
        </row>
        <row r="2228">
          <cell r="A2228" t="str">
            <v xml:space="preserve">Crane,&lt;10t          </v>
          </cell>
        </row>
        <row r="2229">
          <cell r="A2229" t="str">
            <v xml:space="preserve">Crane,&lt;10t          </v>
          </cell>
        </row>
        <row r="2230">
          <cell r="A2230" t="str">
            <v xml:space="preserve">Crane,&lt;10t          </v>
          </cell>
        </row>
        <row r="2231">
          <cell r="A2231" t="str">
            <v xml:space="preserve">Crane,&lt;10t          </v>
          </cell>
        </row>
        <row r="2232">
          <cell r="A2232" t="str">
            <v xml:space="preserve">Crane,&lt;10t          </v>
          </cell>
        </row>
        <row r="2233">
          <cell r="A2233" t="str">
            <v xml:space="preserve">Crane,&lt;10t          </v>
          </cell>
        </row>
        <row r="2234">
          <cell r="A2234" t="str">
            <v xml:space="preserve">Crane,&lt;10t          </v>
          </cell>
        </row>
        <row r="2235">
          <cell r="A2235" t="str">
            <v xml:space="preserve">Crane,&lt;10t          </v>
          </cell>
        </row>
        <row r="2236">
          <cell r="A2236" t="str">
            <v xml:space="preserve">Crane,&lt;10t          </v>
          </cell>
        </row>
        <row r="2237">
          <cell r="A2237" t="str">
            <v xml:space="preserve">Crane,&lt;10t          </v>
          </cell>
        </row>
        <row r="2238">
          <cell r="A2238" t="str">
            <v xml:space="preserve">Crane,&lt;10t          </v>
          </cell>
        </row>
        <row r="2239">
          <cell r="A2239" t="str">
            <v xml:space="preserve">Crane,&lt;10t          </v>
          </cell>
        </row>
        <row r="2240">
          <cell r="A2240" t="str">
            <v xml:space="preserve">Crane,&lt;10t          </v>
          </cell>
        </row>
        <row r="2241">
          <cell r="A2241" t="str">
            <v xml:space="preserve">Crane,&lt;10t          </v>
          </cell>
        </row>
        <row r="2242">
          <cell r="A2242" t="str">
            <v xml:space="preserve">Crane,&lt;10t          </v>
          </cell>
        </row>
        <row r="2243">
          <cell r="A2243" t="str">
            <v xml:space="preserve">Crane,&lt;10t          </v>
          </cell>
        </row>
        <row r="2244">
          <cell r="A2244" t="str">
            <v xml:space="preserve">Crane,&lt;10t          </v>
          </cell>
        </row>
        <row r="2245">
          <cell r="A2245" t="str">
            <v xml:space="preserve">Crane,&lt;10t          </v>
          </cell>
        </row>
        <row r="2246">
          <cell r="A2246" t="str">
            <v xml:space="preserve">Crane,&lt;10t          </v>
          </cell>
        </row>
        <row r="2247">
          <cell r="A2247" t="str">
            <v xml:space="preserve">Crane,&lt;10t          </v>
          </cell>
        </row>
        <row r="2248">
          <cell r="A2248" t="str">
            <v xml:space="preserve">Crane,&lt;10t          </v>
          </cell>
        </row>
        <row r="2249">
          <cell r="A2249" t="str">
            <v xml:space="preserve">Crane,&lt;10t          </v>
          </cell>
        </row>
        <row r="2250">
          <cell r="A2250" t="str">
            <v xml:space="preserve">Crane,&lt;10t          </v>
          </cell>
        </row>
        <row r="2251">
          <cell r="A2251" t="str">
            <v xml:space="preserve">Crane,&lt;10t          </v>
          </cell>
        </row>
        <row r="2252">
          <cell r="A2252" t="str">
            <v xml:space="preserve">Crane,&lt;10t          </v>
          </cell>
        </row>
        <row r="2253">
          <cell r="A2253" t="str">
            <v xml:space="preserve">Crane,&lt;10t          </v>
          </cell>
        </row>
        <row r="2254">
          <cell r="A2254" t="str">
            <v xml:space="preserve">Crane,&lt;10t          </v>
          </cell>
        </row>
        <row r="2255">
          <cell r="A2255" t="str">
            <v xml:space="preserve">Crane,&lt;10t          </v>
          </cell>
        </row>
        <row r="2256">
          <cell r="A2256" t="str">
            <v xml:space="preserve">Crane,&lt;10t          </v>
          </cell>
        </row>
        <row r="2257">
          <cell r="A2257" t="str">
            <v xml:space="preserve">Crane,&lt;10t          </v>
          </cell>
        </row>
        <row r="2258">
          <cell r="A2258" t="str">
            <v xml:space="preserve">Crane,&lt;10t          </v>
          </cell>
        </row>
        <row r="2259">
          <cell r="A2259" t="str">
            <v xml:space="preserve">Crane,&lt;10t          </v>
          </cell>
        </row>
        <row r="2260">
          <cell r="A2260" t="str">
            <v xml:space="preserve">Crane,&lt;10t          </v>
          </cell>
        </row>
        <row r="2261">
          <cell r="A2261" t="str">
            <v xml:space="preserve">Crane,&lt;10t          </v>
          </cell>
        </row>
        <row r="2262">
          <cell r="A2262" t="str">
            <v xml:space="preserve">Crane,&lt;10t          </v>
          </cell>
        </row>
        <row r="2263">
          <cell r="A2263" t="str">
            <v xml:space="preserve">Crane,&lt;10t          </v>
          </cell>
        </row>
        <row r="2264">
          <cell r="A2264" t="str">
            <v xml:space="preserve">Crane,&lt;10t          </v>
          </cell>
        </row>
        <row r="2265">
          <cell r="A2265" t="str">
            <v xml:space="preserve">Crane,&lt;10t          </v>
          </cell>
        </row>
        <row r="2266">
          <cell r="A2266" t="str">
            <v xml:space="preserve">Crane,&lt;10t          </v>
          </cell>
        </row>
        <row r="2267">
          <cell r="A2267" t="str">
            <v xml:space="preserve">Crane,&lt;10t          </v>
          </cell>
        </row>
        <row r="2268">
          <cell r="A2268" t="str">
            <v xml:space="preserve">Crane,&lt;10t          </v>
          </cell>
        </row>
        <row r="2269">
          <cell r="A2269" t="str">
            <v xml:space="preserve">Crane,&lt;10t          </v>
          </cell>
        </row>
        <row r="2270">
          <cell r="A2270" t="str">
            <v xml:space="preserve">Crane,&lt;10t          </v>
          </cell>
        </row>
        <row r="2271">
          <cell r="A2271" t="str">
            <v xml:space="preserve">Crane,&lt;10t          </v>
          </cell>
        </row>
        <row r="2272">
          <cell r="A2272" t="str">
            <v xml:space="preserve">Crane,&lt;10t          </v>
          </cell>
        </row>
        <row r="2273">
          <cell r="A2273" t="str">
            <v xml:space="preserve">Crane,&lt;10t          </v>
          </cell>
        </row>
        <row r="2274">
          <cell r="A2274" t="str">
            <v xml:space="preserve">Crane,&lt;10t          </v>
          </cell>
        </row>
        <row r="2275">
          <cell r="A2275" t="str">
            <v xml:space="preserve">Crane,&lt;10t          </v>
          </cell>
        </row>
        <row r="2276">
          <cell r="A2276" t="str">
            <v xml:space="preserve">Crane,&lt;10t          </v>
          </cell>
        </row>
        <row r="2277">
          <cell r="A2277" t="str">
            <v xml:space="preserve">Crane,&lt;10t          </v>
          </cell>
        </row>
        <row r="2278">
          <cell r="A2278" t="str">
            <v xml:space="preserve">Crane,&lt;10t          </v>
          </cell>
        </row>
        <row r="2279">
          <cell r="A2279" t="str">
            <v xml:space="preserve">Crane,&lt;10t          </v>
          </cell>
        </row>
        <row r="2280">
          <cell r="A2280" t="str">
            <v xml:space="preserve">Crane,&lt;10t          </v>
          </cell>
        </row>
        <row r="2281">
          <cell r="A2281" t="str">
            <v xml:space="preserve">Crane,&lt;10t External </v>
          </cell>
        </row>
        <row r="2282">
          <cell r="A2282" t="str">
            <v xml:space="preserve">Crane,&lt;10t External </v>
          </cell>
        </row>
        <row r="2283">
          <cell r="A2283" t="str">
            <v xml:space="preserve">Crane,&lt;10t External </v>
          </cell>
        </row>
        <row r="2284">
          <cell r="A2284" t="str">
            <v xml:space="preserve">Crane,&lt;10t External </v>
          </cell>
        </row>
        <row r="2285">
          <cell r="A2285" t="str">
            <v xml:space="preserve">Crane,&lt;10t External </v>
          </cell>
        </row>
        <row r="2286">
          <cell r="A2286" t="str">
            <v xml:space="preserve">Crane,&lt;10t External </v>
          </cell>
        </row>
        <row r="2287">
          <cell r="A2287" t="str">
            <v xml:space="preserve">Crane,&lt;10t External </v>
          </cell>
        </row>
        <row r="2288">
          <cell r="A2288" t="str">
            <v xml:space="preserve">Crane,&lt;10t External </v>
          </cell>
        </row>
        <row r="2289">
          <cell r="A2289" t="str">
            <v xml:space="preserve">Crane,&lt;10t External </v>
          </cell>
        </row>
        <row r="2290">
          <cell r="A2290" t="str">
            <v xml:space="preserve">Crane,&lt;10t External </v>
          </cell>
        </row>
        <row r="2291">
          <cell r="A2291" t="str">
            <v xml:space="preserve">Crane,&lt;10t External </v>
          </cell>
        </row>
        <row r="2292">
          <cell r="A2292" t="str">
            <v xml:space="preserve">Crane,&lt;10t External </v>
          </cell>
        </row>
        <row r="2293">
          <cell r="A2293" t="str">
            <v xml:space="preserve">Crane,&lt;10t External </v>
          </cell>
        </row>
        <row r="2294">
          <cell r="A2294" t="str">
            <v xml:space="preserve">Crane,&lt;10t External </v>
          </cell>
        </row>
        <row r="2295">
          <cell r="A2295" t="str">
            <v xml:space="preserve">Crane,&lt;10t External </v>
          </cell>
        </row>
        <row r="2296">
          <cell r="A2296" t="str">
            <v xml:space="preserve">Crane,&lt;10t External </v>
          </cell>
        </row>
        <row r="2297">
          <cell r="A2297" t="str">
            <v xml:space="preserve">Crane,&lt;10t External </v>
          </cell>
        </row>
        <row r="2298">
          <cell r="A2298" t="str">
            <v xml:space="preserve">Crane,&lt;10t External </v>
          </cell>
        </row>
        <row r="2299">
          <cell r="A2299" t="str">
            <v xml:space="preserve">Crane,&lt;10t External </v>
          </cell>
        </row>
        <row r="2300">
          <cell r="A2300" t="str">
            <v xml:space="preserve">Crane,&lt;10t External </v>
          </cell>
        </row>
        <row r="2301">
          <cell r="A2301" t="str">
            <v xml:space="preserve">Crane,&lt;10t External </v>
          </cell>
        </row>
        <row r="2302">
          <cell r="A2302" t="str">
            <v xml:space="preserve">Crane,&lt;10t External </v>
          </cell>
        </row>
        <row r="2303">
          <cell r="A2303" t="str">
            <v xml:space="preserve">Crane,&lt;10t External </v>
          </cell>
        </row>
        <row r="2304">
          <cell r="A2304" t="str">
            <v xml:space="preserve">Crane,&lt;10t External </v>
          </cell>
        </row>
        <row r="2305">
          <cell r="A2305" t="str">
            <v xml:space="preserve">Crane,&lt;10t External </v>
          </cell>
        </row>
        <row r="2306">
          <cell r="A2306" t="str">
            <v xml:space="preserve">Crane,&lt;10t External </v>
          </cell>
        </row>
        <row r="2307">
          <cell r="A2307" t="str">
            <v xml:space="preserve">Crane,&lt;10t External </v>
          </cell>
        </row>
        <row r="2308">
          <cell r="A2308" t="str">
            <v xml:space="preserve">Crane,&lt;10t External </v>
          </cell>
        </row>
        <row r="2309">
          <cell r="A2309" t="str">
            <v xml:space="preserve">Crane,&lt;10t External </v>
          </cell>
        </row>
        <row r="2310">
          <cell r="A2310" t="str">
            <v xml:space="preserve">Crane,&lt;10t External </v>
          </cell>
        </row>
        <row r="2311">
          <cell r="A2311" t="str">
            <v xml:space="preserve">Crane,&lt;10t External </v>
          </cell>
        </row>
        <row r="2312">
          <cell r="A2312" t="str">
            <v xml:space="preserve">Crane,&lt;10t External </v>
          </cell>
        </row>
        <row r="2313">
          <cell r="A2313" t="str">
            <v xml:space="preserve">Crane,&lt;10t External </v>
          </cell>
        </row>
        <row r="2314">
          <cell r="A2314" t="str">
            <v xml:space="preserve">Crane,&lt;10t External </v>
          </cell>
        </row>
        <row r="2315">
          <cell r="A2315" t="str">
            <v xml:space="preserve">Crane,&lt;10t External </v>
          </cell>
        </row>
        <row r="2316">
          <cell r="A2316" t="str">
            <v xml:space="preserve">Crane,&lt;10t External </v>
          </cell>
        </row>
        <row r="2317">
          <cell r="A2317" t="str">
            <v xml:space="preserve">Crane,&lt;10t External </v>
          </cell>
        </row>
        <row r="2318">
          <cell r="A2318" t="str">
            <v xml:space="preserve">Crane,&lt;10t External </v>
          </cell>
        </row>
        <row r="2319">
          <cell r="A2319" t="str">
            <v xml:space="preserve">Crane,&lt;10t External </v>
          </cell>
        </row>
        <row r="2320">
          <cell r="A2320" t="str">
            <v xml:space="preserve">Crane,&lt;10t External </v>
          </cell>
        </row>
        <row r="2321">
          <cell r="A2321" t="str">
            <v xml:space="preserve">Crane,&lt;10t External </v>
          </cell>
        </row>
        <row r="2322">
          <cell r="A2322" t="str">
            <v xml:space="preserve">Crane,&lt;10t External </v>
          </cell>
        </row>
        <row r="2323">
          <cell r="A2323" t="str">
            <v xml:space="preserve">Crane,&lt;10t External </v>
          </cell>
        </row>
        <row r="2324">
          <cell r="A2324" t="str">
            <v xml:space="preserve">Crane,&lt;10t External </v>
          </cell>
        </row>
        <row r="2325">
          <cell r="A2325" t="str">
            <v xml:space="preserve">Crane,&lt;10t External </v>
          </cell>
        </row>
        <row r="2326">
          <cell r="A2326" t="str">
            <v xml:space="preserve">Crane,&lt;10t External </v>
          </cell>
        </row>
        <row r="2327">
          <cell r="A2327" t="str">
            <v xml:space="preserve">Crane,&lt;10t External </v>
          </cell>
        </row>
        <row r="2328">
          <cell r="A2328" t="str">
            <v xml:space="preserve">Crane,&lt;10t External </v>
          </cell>
        </row>
        <row r="2329">
          <cell r="A2329" t="str">
            <v xml:space="preserve">Crane,&lt;10t External </v>
          </cell>
        </row>
        <row r="2330">
          <cell r="A2330" t="str">
            <v xml:space="preserve">Crane,&lt;10t External </v>
          </cell>
        </row>
        <row r="2331">
          <cell r="A2331" t="str">
            <v xml:space="preserve">Crane,&lt;10t External </v>
          </cell>
        </row>
        <row r="2332">
          <cell r="A2332" t="str">
            <v xml:space="preserve">Crane,&lt;10t External </v>
          </cell>
        </row>
        <row r="2333">
          <cell r="A2333" t="str">
            <v xml:space="preserve">Crane,&lt;10t External </v>
          </cell>
        </row>
        <row r="2334">
          <cell r="A2334" t="str">
            <v xml:space="preserve">Crane,&lt;10t External </v>
          </cell>
        </row>
        <row r="2335">
          <cell r="A2335" t="str">
            <v xml:space="preserve">Crane,&lt;10t External </v>
          </cell>
        </row>
        <row r="2336">
          <cell r="A2336" t="str">
            <v xml:space="preserve">Crane,&lt;10t External </v>
          </cell>
        </row>
        <row r="2337">
          <cell r="A2337" t="str">
            <v xml:space="preserve">Crane,&lt;10t External </v>
          </cell>
        </row>
        <row r="2338">
          <cell r="A2338" t="str">
            <v xml:space="preserve">Crane,&lt;10t External </v>
          </cell>
        </row>
        <row r="2339">
          <cell r="A2339" t="str">
            <v xml:space="preserve">Crane,&lt;10t External </v>
          </cell>
        </row>
        <row r="2340">
          <cell r="A2340" t="str">
            <v xml:space="preserve">Crane,&lt;10t External </v>
          </cell>
        </row>
        <row r="2341">
          <cell r="A2341" t="str">
            <v xml:space="preserve">Crane,&lt;10t External </v>
          </cell>
        </row>
        <row r="2342">
          <cell r="A2342" t="str">
            <v xml:space="preserve">Crane,&lt;10t External </v>
          </cell>
        </row>
        <row r="2343">
          <cell r="A2343" t="str">
            <v xml:space="preserve">Crane,&lt;10t External </v>
          </cell>
        </row>
        <row r="2344">
          <cell r="A2344" t="str">
            <v xml:space="preserve">Crane,&lt;10t External </v>
          </cell>
        </row>
        <row r="2345">
          <cell r="A2345" t="str">
            <v xml:space="preserve">Crane,&lt;10t External </v>
          </cell>
        </row>
        <row r="2346">
          <cell r="A2346" t="str">
            <v xml:space="preserve">Crane,&lt;10t External </v>
          </cell>
        </row>
        <row r="2347">
          <cell r="A2347" t="str">
            <v xml:space="preserve">Crane,&lt;10t External </v>
          </cell>
        </row>
        <row r="2348">
          <cell r="A2348" t="str">
            <v xml:space="preserve">Crane,&lt;10t External </v>
          </cell>
        </row>
        <row r="2349">
          <cell r="A2349" t="str">
            <v xml:space="preserve">Crane,&lt;10t External </v>
          </cell>
        </row>
        <row r="2350">
          <cell r="A2350" t="str">
            <v xml:space="preserve">Crane,&lt;10t External </v>
          </cell>
        </row>
        <row r="2351">
          <cell r="A2351" t="str">
            <v xml:space="preserve">Crane,&lt;10t External </v>
          </cell>
        </row>
        <row r="2352">
          <cell r="A2352" t="str">
            <v xml:space="preserve">Crane,&lt;10t External </v>
          </cell>
        </row>
        <row r="2353">
          <cell r="A2353" t="str">
            <v xml:space="preserve">Crane,&lt;10t External </v>
          </cell>
        </row>
        <row r="2354">
          <cell r="A2354" t="str">
            <v xml:space="preserve">Crane,&lt;10t External </v>
          </cell>
        </row>
        <row r="2355">
          <cell r="A2355" t="str">
            <v xml:space="preserve">Crane,&lt;10t External </v>
          </cell>
        </row>
        <row r="2356">
          <cell r="A2356" t="str">
            <v xml:space="preserve">Crane,&lt;10t External </v>
          </cell>
        </row>
        <row r="2357">
          <cell r="A2357" t="str">
            <v xml:space="preserve">Crane,&lt;10t External </v>
          </cell>
        </row>
        <row r="2358">
          <cell r="A2358" t="str">
            <v xml:space="preserve">Crane,&lt;10t External </v>
          </cell>
        </row>
        <row r="2359">
          <cell r="A2359" t="str">
            <v xml:space="preserve">Crane,&lt;10t External </v>
          </cell>
        </row>
        <row r="2360">
          <cell r="A2360" t="str">
            <v xml:space="preserve">Crane,&lt;10t External </v>
          </cell>
        </row>
        <row r="2361">
          <cell r="A2361" t="str">
            <v xml:space="preserve">Crane,&lt;10t External </v>
          </cell>
        </row>
        <row r="2362">
          <cell r="A2362" t="str">
            <v xml:space="preserve">Crane,&lt;10t External </v>
          </cell>
        </row>
        <row r="2363">
          <cell r="A2363" t="str">
            <v xml:space="preserve">Crane,&lt;10t External </v>
          </cell>
        </row>
        <row r="2364">
          <cell r="A2364" t="str">
            <v xml:space="preserve">Crane,&lt;10t External </v>
          </cell>
        </row>
        <row r="2365">
          <cell r="A2365" t="str">
            <v xml:space="preserve">Crane,&lt;10t External </v>
          </cell>
        </row>
        <row r="2366">
          <cell r="A2366" t="str">
            <v xml:space="preserve">Crane,&lt;10t External </v>
          </cell>
        </row>
        <row r="2367">
          <cell r="A2367" t="str">
            <v xml:space="preserve">Crane,&lt;10t External </v>
          </cell>
        </row>
        <row r="2368">
          <cell r="A2368" t="str">
            <v xml:space="preserve">Crane,&lt;10t External </v>
          </cell>
        </row>
        <row r="2369">
          <cell r="A2369" t="str">
            <v xml:space="preserve">Crane,&lt;10t External </v>
          </cell>
        </row>
        <row r="2370">
          <cell r="A2370" t="str">
            <v xml:space="preserve">Crane,&lt;10t External </v>
          </cell>
        </row>
        <row r="2371">
          <cell r="A2371" t="str">
            <v xml:space="preserve">Crane,&lt;10t External </v>
          </cell>
        </row>
        <row r="2372">
          <cell r="A2372" t="str">
            <v xml:space="preserve">Crane,&lt;10t External </v>
          </cell>
        </row>
        <row r="2373">
          <cell r="A2373" t="str">
            <v xml:space="preserve">Crane,&lt;10t External </v>
          </cell>
        </row>
        <row r="2374">
          <cell r="A2374" t="str">
            <v xml:space="preserve">Crane,&lt;10t External </v>
          </cell>
        </row>
        <row r="2375">
          <cell r="A2375" t="str">
            <v xml:space="preserve">Crane,&lt;10t External </v>
          </cell>
        </row>
        <row r="2376">
          <cell r="A2376" t="str">
            <v xml:space="preserve">Crane,&lt;10t External </v>
          </cell>
        </row>
        <row r="2377">
          <cell r="A2377" t="str">
            <v xml:space="preserve">Crane,&lt;10t External </v>
          </cell>
        </row>
        <row r="2378">
          <cell r="A2378" t="str">
            <v xml:space="preserve">Crane,&lt;10t External </v>
          </cell>
        </row>
        <row r="2379">
          <cell r="A2379" t="str">
            <v xml:space="preserve">Crane,&lt;10t External </v>
          </cell>
        </row>
        <row r="2380">
          <cell r="A2380" t="str">
            <v xml:space="preserve">Crane,&lt;10t External </v>
          </cell>
        </row>
        <row r="2381">
          <cell r="A2381" t="str">
            <v xml:space="preserve">Crane,&lt;10t External </v>
          </cell>
        </row>
        <row r="2382">
          <cell r="A2382" t="str">
            <v xml:space="preserve">Crane,&lt;10t External </v>
          </cell>
        </row>
        <row r="2383">
          <cell r="A2383" t="str">
            <v xml:space="preserve">Crane,&lt;10t External </v>
          </cell>
        </row>
        <row r="2384">
          <cell r="A2384" t="str">
            <v xml:space="preserve">Crane,&lt;10t External </v>
          </cell>
        </row>
        <row r="2385">
          <cell r="A2385" t="str">
            <v xml:space="preserve">Crane,&lt;10t External </v>
          </cell>
        </row>
        <row r="2386">
          <cell r="A2386" t="str">
            <v xml:space="preserve">Crane,&lt;10t External </v>
          </cell>
        </row>
        <row r="2387">
          <cell r="A2387" t="str">
            <v xml:space="preserve">Crane,&lt;10t External </v>
          </cell>
        </row>
        <row r="2388">
          <cell r="A2388" t="str">
            <v xml:space="preserve">Crane,&lt;10t External </v>
          </cell>
        </row>
        <row r="2389">
          <cell r="A2389" t="str">
            <v xml:space="preserve">Crane,&lt;10t External </v>
          </cell>
        </row>
        <row r="2390">
          <cell r="A2390" t="str">
            <v xml:space="preserve">Crane,&lt;10t External </v>
          </cell>
        </row>
        <row r="2391">
          <cell r="A2391" t="str">
            <v xml:space="preserve">Crane,&lt;10t External </v>
          </cell>
        </row>
        <row r="2392">
          <cell r="A2392" t="str">
            <v xml:space="preserve">Crane,&lt;10t External </v>
          </cell>
        </row>
        <row r="2393">
          <cell r="A2393" t="str">
            <v xml:space="preserve">Crane,&lt;10t External </v>
          </cell>
        </row>
        <row r="2394">
          <cell r="A2394" t="str">
            <v xml:space="preserve">Crane,&lt;10t External </v>
          </cell>
        </row>
        <row r="2395">
          <cell r="A2395" t="str">
            <v xml:space="preserve">Crane,&lt;10t External </v>
          </cell>
        </row>
        <row r="2396">
          <cell r="A2396" t="str">
            <v xml:space="preserve">Crane,&lt;10t External </v>
          </cell>
        </row>
        <row r="2397">
          <cell r="A2397" t="str">
            <v xml:space="preserve">Crane,&lt;10t External </v>
          </cell>
        </row>
        <row r="2398">
          <cell r="A2398" t="str">
            <v xml:space="preserve">Crane,&lt;10t External </v>
          </cell>
        </row>
        <row r="2399">
          <cell r="A2399" t="str">
            <v xml:space="preserve">Crane,&lt;10t External </v>
          </cell>
        </row>
        <row r="2400">
          <cell r="A2400" t="str">
            <v xml:space="preserve">Crane,&lt;10t External </v>
          </cell>
        </row>
        <row r="2401">
          <cell r="A2401" t="str">
            <v xml:space="preserve">Crane,&lt;10t External </v>
          </cell>
        </row>
        <row r="2402">
          <cell r="A2402" t="str">
            <v xml:space="preserve">Crane,&lt;10t External </v>
          </cell>
        </row>
        <row r="2403">
          <cell r="A2403" t="str">
            <v xml:space="preserve">Crane,&lt;10t External </v>
          </cell>
        </row>
        <row r="2404">
          <cell r="A2404" t="str">
            <v xml:space="preserve">Crane,&lt;10t External </v>
          </cell>
        </row>
        <row r="2405">
          <cell r="A2405" t="str">
            <v xml:space="preserve">Crane,&lt;10t External </v>
          </cell>
        </row>
        <row r="2406">
          <cell r="A2406" t="str">
            <v xml:space="preserve">Crane,&lt;10t External </v>
          </cell>
        </row>
        <row r="2407">
          <cell r="A2407" t="str">
            <v xml:space="preserve">Crane,&lt;10t External </v>
          </cell>
        </row>
        <row r="2408">
          <cell r="A2408" t="str">
            <v xml:space="preserve">Crane,&lt;10t External </v>
          </cell>
        </row>
        <row r="2409">
          <cell r="A2409" t="str">
            <v xml:space="preserve">Crane,&lt;10t External </v>
          </cell>
        </row>
        <row r="2410">
          <cell r="A2410" t="str">
            <v xml:space="preserve">Crane,&lt;10t External </v>
          </cell>
        </row>
        <row r="2411">
          <cell r="A2411" t="str">
            <v xml:space="preserve">Crane,&lt;10t External </v>
          </cell>
        </row>
        <row r="2412">
          <cell r="A2412" t="str">
            <v xml:space="preserve">Crane,&lt;10t External </v>
          </cell>
        </row>
        <row r="2413">
          <cell r="A2413" t="str">
            <v xml:space="preserve">Crane,&lt;10t External </v>
          </cell>
        </row>
        <row r="2414">
          <cell r="A2414" t="str">
            <v xml:space="preserve">Crane,&lt;10t External </v>
          </cell>
        </row>
        <row r="2415">
          <cell r="A2415" t="str">
            <v xml:space="preserve">Crane,&lt;10t External </v>
          </cell>
        </row>
        <row r="2416">
          <cell r="A2416" t="str">
            <v xml:space="preserve">Crane,&lt;10t External </v>
          </cell>
        </row>
        <row r="2417">
          <cell r="A2417" t="str">
            <v xml:space="preserve">Crane,&lt;10t External </v>
          </cell>
        </row>
        <row r="2418">
          <cell r="A2418" t="str">
            <v xml:space="preserve">Crane,&lt;10t External </v>
          </cell>
        </row>
        <row r="2419">
          <cell r="A2419" t="str">
            <v xml:space="preserve">Crane,&lt;10t External </v>
          </cell>
        </row>
        <row r="2420">
          <cell r="A2420" t="str">
            <v xml:space="preserve">Crane,&lt;10t External </v>
          </cell>
        </row>
        <row r="2421">
          <cell r="A2421" t="str">
            <v xml:space="preserve">Crane,&lt;10t External </v>
          </cell>
        </row>
        <row r="2422">
          <cell r="A2422" t="str">
            <v xml:space="preserve">Crane,&lt;10t External </v>
          </cell>
        </row>
        <row r="2423">
          <cell r="A2423" t="str">
            <v xml:space="preserve">Crane,&lt;10t External </v>
          </cell>
        </row>
        <row r="2424">
          <cell r="A2424" t="str">
            <v xml:space="preserve">Crane,&lt;10t External </v>
          </cell>
        </row>
        <row r="2425">
          <cell r="A2425" t="str">
            <v xml:space="preserve">Crane,&lt;10t External </v>
          </cell>
        </row>
        <row r="2426">
          <cell r="A2426" t="str">
            <v xml:space="preserve">Crane,&lt;10t External </v>
          </cell>
        </row>
        <row r="2427">
          <cell r="A2427" t="str">
            <v xml:space="preserve">Crane,&lt;10t External </v>
          </cell>
        </row>
        <row r="2428">
          <cell r="A2428" t="str">
            <v xml:space="preserve">Crane,&lt;10t External </v>
          </cell>
        </row>
        <row r="2429">
          <cell r="A2429" t="str">
            <v xml:space="preserve">Crane,&lt;10t External </v>
          </cell>
        </row>
        <row r="2430">
          <cell r="A2430" t="str">
            <v xml:space="preserve">Crane,&lt;10t External </v>
          </cell>
        </row>
        <row r="2431">
          <cell r="A2431" t="str">
            <v xml:space="preserve">Crane,&lt;10t External </v>
          </cell>
        </row>
        <row r="2432">
          <cell r="A2432" t="str">
            <v xml:space="preserve">Crane,&lt;10t External </v>
          </cell>
        </row>
        <row r="2433">
          <cell r="A2433" t="str">
            <v xml:space="preserve">Crane,&lt;10t External </v>
          </cell>
        </row>
        <row r="2434">
          <cell r="A2434" t="str">
            <v xml:space="preserve">Crane,&lt;10t External </v>
          </cell>
        </row>
        <row r="2435">
          <cell r="A2435" t="str">
            <v xml:space="preserve">Crane,&lt;10t External </v>
          </cell>
        </row>
        <row r="2436">
          <cell r="A2436" t="str">
            <v xml:space="preserve">Crane,&lt;10t External </v>
          </cell>
        </row>
        <row r="2437">
          <cell r="A2437" t="str">
            <v xml:space="preserve">Crane,&lt;10t External </v>
          </cell>
        </row>
        <row r="2438">
          <cell r="A2438" t="str">
            <v xml:space="preserve">Crane,&lt;10t External </v>
          </cell>
        </row>
        <row r="2439">
          <cell r="A2439" t="str">
            <v xml:space="preserve">Crane,&lt;10t External </v>
          </cell>
        </row>
        <row r="2440">
          <cell r="A2440" t="str">
            <v xml:space="preserve">Crane,&lt;10t External </v>
          </cell>
        </row>
        <row r="2441">
          <cell r="A2441" t="str">
            <v xml:space="preserve">Crane,&lt;10t External </v>
          </cell>
        </row>
        <row r="2442">
          <cell r="A2442" t="str">
            <v xml:space="preserve">Crane,&lt;10t External </v>
          </cell>
        </row>
        <row r="2443">
          <cell r="A2443" t="str">
            <v xml:space="preserve">Crane,&lt;10t External </v>
          </cell>
        </row>
        <row r="2444">
          <cell r="A2444" t="str">
            <v xml:space="preserve">Crane,&lt;10t External </v>
          </cell>
        </row>
        <row r="2445">
          <cell r="A2445" t="str">
            <v xml:space="preserve">Crane,&lt;10t External </v>
          </cell>
        </row>
        <row r="2446">
          <cell r="A2446" t="str">
            <v xml:space="preserve">Crane,&lt;10t External </v>
          </cell>
        </row>
        <row r="2447">
          <cell r="A2447" t="str">
            <v xml:space="preserve">Crane,&lt;10t External </v>
          </cell>
        </row>
        <row r="2448">
          <cell r="A2448" t="str">
            <v xml:space="preserve">Crane,&lt;10t External </v>
          </cell>
        </row>
        <row r="2449">
          <cell r="A2449" t="str">
            <v xml:space="preserve">Crane,&lt;10t External </v>
          </cell>
        </row>
        <row r="2450">
          <cell r="A2450" t="str">
            <v xml:space="preserve">Crane,&lt;10t External </v>
          </cell>
        </row>
        <row r="2451">
          <cell r="A2451" t="str">
            <v>Default Vehicle Acti</v>
          </cell>
        </row>
        <row r="2452">
          <cell r="A2452" t="str">
            <v>Default Vehicle Acti</v>
          </cell>
        </row>
        <row r="2453">
          <cell r="A2453" t="str">
            <v>Default Vehicle Acti</v>
          </cell>
        </row>
        <row r="2454">
          <cell r="A2454" t="str">
            <v>Default Vehicle Acti</v>
          </cell>
        </row>
        <row r="2455">
          <cell r="A2455" t="str">
            <v>Default Vehicle Acti</v>
          </cell>
        </row>
        <row r="2456">
          <cell r="A2456" t="str">
            <v>Default Vehicle Acti</v>
          </cell>
        </row>
        <row r="2457">
          <cell r="A2457" t="str">
            <v>Default Vehicle Acti</v>
          </cell>
        </row>
        <row r="2458">
          <cell r="A2458" t="str">
            <v>Default Vehicle Acti</v>
          </cell>
        </row>
        <row r="2459">
          <cell r="A2459" t="str">
            <v>Default Vehicle Acti</v>
          </cell>
        </row>
        <row r="2460">
          <cell r="A2460" t="str">
            <v>Default Vehicle Acti</v>
          </cell>
        </row>
        <row r="2461">
          <cell r="A2461" t="str">
            <v>Default Vehicle Acti</v>
          </cell>
        </row>
        <row r="2462">
          <cell r="A2462" t="str">
            <v>Default Vehicle Acti</v>
          </cell>
        </row>
        <row r="2463">
          <cell r="A2463" t="str">
            <v>Default Vehicle Acti</v>
          </cell>
        </row>
        <row r="2464">
          <cell r="A2464" t="str">
            <v>Default Vehicle Acti</v>
          </cell>
        </row>
        <row r="2465">
          <cell r="A2465" t="str">
            <v>Default Vehicle Acti</v>
          </cell>
        </row>
        <row r="2466">
          <cell r="A2466" t="str">
            <v>Default Vehicle Acti</v>
          </cell>
        </row>
        <row r="2467">
          <cell r="A2467" t="str">
            <v>Default Vehicle Acti</v>
          </cell>
        </row>
        <row r="2468">
          <cell r="A2468" t="str">
            <v>Default Vehicle Acti</v>
          </cell>
        </row>
        <row r="2469">
          <cell r="A2469" t="str">
            <v>Default Vehicle Acti</v>
          </cell>
        </row>
        <row r="2470">
          <cell r="A2470" t="str">
            <v>Default Vehicle Acti</v>
          </cell>
        </row>
        <row r="2471">
          <cell r="A2471" t="str">
            <v>Default Vehicle Acti</v>
          </cell>
        </row>
        <row r="2472">
          <cell r="A2472" t="str">
            <v>Default Vehicle Acti</v>
          </cell>
        </row>
        <row r="2473">
          <cell r="A2473" t="str">
            <v>Default Vehicle Acti</v>
          </cell>
        </row>
        <row r="2474">
          <cell r="A2474" t="str">
            <v>Default Vehicle Acti</v>
          </cell>
        </row>
        <row r="2475">
          <cell r="A2475" t="str">
            <v>Default Vehicle Acti</v>
          </cell>
        </row>
        <row r="2476">
          <cell r="A2476" t="str">
            <v>Default Vehicle Acti</v>
          </cell>
        </row>
        <row r="2477">
          <cell r="A2477" t="str">
            <v>Default Vehicle Acti</v>
          </cell>
        </row>
        <row r="2478">
          <cell r="A2478" t="str">
            <v>Default Vehicle Acti</v>
          </cell>
        </row>
        <row r="2479">
          <cell r="A2479" t="str">
            <v>Default Vehicle Acti</v>
          </cell>
        </row>
        <row r="2480">
          <cell r="A2480" t="str">
            <v>Default Vehicle Acti</v>
          </cell>
        </row>
        <row r="2481">
          <cell r="A2481" t="str">
            <v>Default Vehicle Acti</v>
          </cell>
        </row>
        <row r="2482">
          <cell r="A2482" t="str">
            <v>Default Vehicle Acti</v>
          </cell>
        </row>
        <row r="2483">
          <cell r="A2483" t="str">
            <v>Default Vehicle Acti</v>
          </cell>
        </row>
        <row r="2484">
          <cell r="A2484" t="str">
            <v>Default Vehicle Acti</v>
          </cell>
        </row>
        <row r="2485">
          <cell r="A2485" t="str">
            <v>Default Vehicle Acti</v>
          </cell>
        </row>
        <row r="2486">
          <cell r="A2486" t="str">
            <v>Default Vehicle Acti</v>
          </cell>
        </row>
        <row r="2487">
          <cell r="A2487" t="str">
            <v>Default Vehicle Acti</v>
          </cell>
        </row>
        <row r="2488">
          <cell r="A2488" t="str">
            <v>Default Vehicle Acti</v>
          </cell>
        </row>
        <row r="2489">
          <cell r="A2489" t="str">
            <v>Default Vehicle Acti</v>
          </cell>
        </row>
        <row r="2490">
          <cell r="A2490" t="str">
            <v>Default Vehicle Acti</v>
          </cell>
        </row>
        <row r="2491">
          <cell r="A2491" t="str">
            <v>Default Vehicle Acti</v>
          </cell>
        </row>
        <row r="2492">
          <cell r="A2492" t="str">
            <v>Default Vehicle Acti</v>
          </cell>
        </row>
        <row r="2493">
          <cell r="A2493" t="str">
            <v>Default Vehicle Acti</v>
          </cell>
        </row>
        <row r="2494">
          <cell r="A2494" t="str">
            <v>Default Vehicle Acti</v>
          </cell>
        </row>
        <row r="2495">
          <cell r="A2495" t="str">
            <v>Default Vehicle Acti</v>
          </cell>
        </row>
        <row r="2496">
          <cell r="A2496" t="str">
            <v>Default Vehicle Acti</v>
          </cell>
        </row>
        <row r="2497">
          <cell r="A2497" t="str">
            <v>Default Vehicle Acti</v>
          </cell>
        </row>
        <row r="2498">
          <cell r="A2498" t="str">
            <v>Default Vehicle Acti</v>
          </cell>
        </row>
        <row r="2499">
          <cell r="A2499" t="str">
            <v>Default Vehicle Acti</v>
          </cell>
        </row>
        <row r="2500">
          <cell r="A2500" t="str">
            <v>Default Vehicle Acti</v>
          </cell>
        </row>
        <row r="2501">
          <cell r="A2501" t="str">
            <v>Default Vehicle Acti</v>
          </cell>
        </row>
        <row r="2502">
          <cell r="A2502" t="str">
            <v>Default Vehicle Acti</v>
          </cell>
        </row>
        <row r="2503">
          <cell r="A2503" t="str">
            <v>Default Vehicle Acti</v>
          </cell>
        </row>
        <row r="2504">
          <cell r="A2504" t="str">
            <v>Default Vehicle Acti</v>
          </cell>
        </row>
        <row r="2505">
          <cell r="A2505" t="str">
            <v>Default Vehicle Acti</v>
          </cell>
        </row>
        <row r="2506">
          <cell r="A2506" t="str">
            <v>Default Vehicle Acti</v>
          </cell>
        </row>
        <row r="2507">
          <cell r="A2507" t="str">
            <v>Default Vehicle Acti</v>
          </cell>
        </row>
        <row r="2508">
          <cell r="A2508" t="str">
            <v>Default Vehicle Acti</v>
          </cell>
        </row>
        <row r="2509">
          <cell r="A2509" t="str">
            <v>Default Vehicle Acti</v>
          </cell>
        </row>
        <row r="2510">
          <cell r="A2510" t="str">
            <v>Default Vehicle Acti</v>
          </cell>
        </row>
        <row r="2511">
          <cell r="A2511" t="str">
            <v>Default Vehicle Acti</v>
          </cell>
        </row>
        <row r="2512">
          <cell r="A2512" t="str">
            <v>Default Vehicle Acti</v>
          </cell>
        </row>
        <row r="2513">
          <cell r="A2513" t="str">
            <v>Default Vehicle Acti</v>
          </cell>
        </row>
        <row r="2514">
          <cell r="A2514" t="str">
            <v>Default Vehicle Acti</v>
          </cell>
        </row>
        <row r="2515">
          <cell r="A2515" t="str">
            <v>Default Vehicle Acti</v>
          </cell>
        </row>
        <row r="2516">
          <cell r="A2516" t="str">
            <v xml:space="preserve">Drilling Rig        </v>
          </cell>
        </row>
        <row r="2517">
          <cell r="A2517" t="str">
            <v xml:space="preserve">Drilling Rig        </v>
          </cell>
        </row>
        <row r="2518">
          <cell r="A2518" t="str">
            <v xml:space="preserve">Drilling Rig        </v>
          </cell>
        </row>
        <row r="2519">
          <cell r="A2519" t="str">
            <v xml:space="preserve">Drilling Rig        </v>
          </cell>
        </row>
        <row r="2520">
          <cell r="A2520" t="str">
            <v xml:space="preserve">Drilling Rig        </v>
          </cell>
        </row>
        <row r="2521">
          <cell r="A2521" t="str">
            <v xml:space="preserve">Drilling Rig        </v>
          </cell>
        </row>
        <row r="2522">
          <cell r="A2522" t="str">
            <v xml:space="preserve">Drilling Rig        </v>
          </cell>
        </row>
        <row r="2523">
          <cell r="A2523" t="str">
            <v xml:space="preserve">Drilling Rig        </v>
          </cell>
        </row>
        <row r="2524">
          <cell r="A2524" t="str">
            <v xml:space="preserve">Drilling Rig        </v>
          </cell>
        </row>
        <row r="2525">
          <cell r="A2525" t="str">
            <v xml:space="preserve">Drilling Rig        </v>
          </cell>
        </row>
        <row r="2526">
          <cell r="A2526" t="str">
            <v xml:space="preserve">Drilling Rig        </v>
          </cell>
        </row>
        <row r="2527">
          <cell r="A2527" t="str">
            <v xml:space="preserve">Drilling Rig        </v>
          </cell>
        </row>
        <row r="2528">
          <cell r="A2528" t="str">
            <v xml:space="preserve">Drilling Rig        </v>
          </cell>
        </row>
        <row r="2529">
          <cell r="A2529" t="str">
            <v xml:space="preserve">Drilling Rig        </v>
          </cell>
        </row>
        <row r="2530">
          <cell r="A2530" t="str">
            <v xml:space="preserve">Drilling Rig        </v>
          </cell>
        </row>
        <row r="2531">
          <cell r="A2531" t="str">
            <v xml:space="preserve">Drilling Rig        </v>
          </cell>
        </row>
        <row r="2532">
          <cell r="A2532" t="str">
            <v xml:space="preserve">Drilling Rig        </v>
          </cell>
        </row>
        <row r="2533">
          <cell r="A2533" t="str">
            <v xml:space="preserve">Drilling Rig        </v>
          </cell>
        </row>
        <row r="2534">
          <cell r="A2534" t="str">
            <v xml:space="preserve">Drilling Rig        </v>
          </cell>
        </row>
        <row r="2535">
          <cell r="A2535" t="str">
            <v xml:space="preserve">Drilling Rig        </v>
          </cell>
        </row>
        <row r="2536">
          <cell r="A2536" t="str">
            <v xml:space="preserve">Drilling Rig        </v>
          </cell>
        </row>
        <row r="2537">
          <cell r="A2537" t="str">
            <v xml:space="preserve">Drilling Rig        </v>
          </cell>
        </row>
        <row r="2538">
          <cell r="A2538" t="str">
            <v xml:space="preserve">Drilling Rig        </v>
          </cell>
        </row>
        <row r="2539">
          <cell r="A2539" t="str">
            <v xml:space="preserve">Drilling Rig        </v>
          </cell>
        </row>
        <row r="2540">
          <cell r="A2540" t="str">
            <v xml:space="preserve">Drilling Rig        </v>
          </cell>
        </row>
        <row r="2541">
          <cell r="A2541" t="str">
            <v xml:space="preserve">Drilling Rig        </v>
          </cell>
        </row>
        <row r="2542">
          <cell r="A2542" t="str">
            <v xml:space="preserve">Drilling Rig        </v>
          </cell>
        </row>
        <row r="2543">
          <cell r="A2543" t="str">
            <v xml:space="preserve">Drilling Rig        </v>
          </cell>
        </row>
        <row r="2544">
          <cell r="A2544" t="str">
            <v xml:space="preserve">Drilling Rig        </v>
          </cell>
        </row>
        <row r="2545">
          <cell r="A2545" t="str">
            <v xml:space="preserve">Drilling Rig        </v>
          </cell>
        </row>
        <row r="2546">
          <cell r="A2546" t="str">
            <v xml:space="preserve">Drilling Rig        </v>
          </cell>
        </row>
        <row r="2547">
          <cell r="A2547" t="str">
            <v xml:space="preserve">Drilling Rig        </v>
          </cell>
        </row>
        <row r="2548">
          <cell r="A2548" t="str">
            <v xml:space="preserve">Drilling Rig        </v>
          </cell>
        </row>
        <row r="2549">
          <cell r="A2549" t="str">
            <v xml:space="preserve">Drilling Rig        </v>
          </cell>
        </row>
        <row r="2550">
          <cell r="A2550" t="str">
            <v xml:space="preserve">Drilling Rig        </v>
          </cell>
        </row>
        <row r="2551">
          <cell r="A2551" t="str">
            <v xml:space="preserve">Drilling Rig        </v>
          </cell>
        </row>
        <row r="2552">
          <cell r="A2552" t="str">
            <v xml:space="preserve">Drilling Rig        </v>
          </cell>
        </row>
        <row r="2553">
          <cell r="A2553" t="str">
            <v xml:space="preserve">Drilling Rig        </v>
          </cell>
        </row>
        <row r="2554">
          <cell r="A2554" t="str">
            <v xml:space="preserve">Drilling Rig        </v>
          </cell>
        </row>
        <row r="2555">
          <cell r="A2555" t="str">
            <v xml:space="preserve">Drilling Rig        </v>
          </cell>
        </row>
        <row r="2556">
          <cell r="A2556" t="str">
            <v xml:space="preserve">Drilling Rig        </v>
          </cell>
        </row>
        <row r="2557">
          <cell r="A2557" t="str">
            <v xml:space="preserve">Drilling Rig        </v>
          </cell>
        </row>
        <row r="2558">
          <cell r="A2558" t="str">
            <v xml:space="preserve">Drilling Rig        </v>
          </cell>
        </row>
        <row r="2559">
          <cell r="A2559" t="str">
            <v xml:space="preserve">Drilling Rig        </v>
          </cell>
        </row>
        <row r="2560">
          <cell r="A2560" t="str">
            <v xml:space="preserve">Drilling Rig        </v>
          </cell>
        </row>
        <row r="2561">
          <cell r="A2561" t="str">
            <v xml:space="preserve">Drilling Rig        </v>
          </cell>
        </row>
        <row r="2562">
          <cell r="A2562" t="str">
            <v xml:space="preserve">Drilling Rig        </v>
          </cell>
        </row>
        <row r="2563">
          <cell r="A2563" t="str">
            <v xml:space="preserve">Drilling Rig        </v>
          </cell>
        </row>
        <row r="2564">
          <cell r="A2564" t="str">
            <v xml:space="preserve">Drilling Rig        </v>
          </cell>
        </row>
        <row r="2565">
          <cell r="A2565" t="str">
            <v xml:space="preserve">Drilling Rig        </v>
          </cell>
        </row>
        <row r="2566">
          <cell r="A2566" t="str">
            <v xml:space="preserve">Drilling Rig        </v>
          </cell>
        </row>
        <row r="2567">
          <cell r="A2567" t="str">
            <v xml:space="preserve">Drilling Rig        </v>
          </cell>
        </row>
        <row r="2568">
          <cell r="A2568" t="str">
            <v xml:space="preserve">Drilling Rig        </v>
          </cell>
        </row>
        <row r="2569">
          <cell r="A2569" t="str">
            <v xml:space="preserve">Drilling Rig        </v>
          </cell>
        </row>
        <row r="2570">
          <cell r="A2570" t="str">
            <v xml:space="preserve">Drilling Rig        </v>
          </cell>
        </row>
        <row r="2571">
          <cell r="A2571" t="str">
            <v xml:space="preserve">Drilling Rig        </v>
          </cell>
        </row>
        <row r="2572">
          <cell r="A2572" t="str">
            <v xml:space="preserve">Drilling Rig        </v>
          </cell>
        </row>
        <row r="2573">
          <cell r="A2573" t="str">
            <v xml:space="preserve">Drilling Rig        </v>
          </cell>
        </row>
        <row r="2574">
          <cell r="A2574" t="str">
            <v xml:space="preserve">Drilling Rig        </v>
          </cell>
        </row>
        <row r="2575">
          <cell r="A2575" t="str">
            <v xml:space="preserve">Drilling Rig        </v>
          </cell>
        </row>
        <row r="2576">
          <cell r="A2576" t="str">
            <v xml:space="preserve">Drilling Rig        </v>
          </cell>
        </row>
        <row r="2577">
          <cell r="A2577" t="str">
            <v xml:space="preserve">Drilling Rig        </v>
          </cell>
        </row>
        <row r="2578">
          <cell r="A2578" t="str">
            <v xml:space="preserve">Drilling Rig        </v>
          </cell>
        </row>
        <row r="2579">
          <cell r="A2579" t="str">
            <v xml:space="preserve">Drilling Rig        </v>
          </cell>
        </row>
        <row r="2580">
          <cell r="A2580" t="str">
            <v xml:space="preserve">Drilling Rig        </v>
          </cell>
        </row>
        <row r="2581">
          <cell r="A2581" t="str">
            <v xml:space="preserve">Drilling Rig        </v>
          </cell>
        </row>
        <row r="2582">
          <cell r="A2582" t="str">
            <v xml:space="preserve">Drilling Rig        </v>
          </cell>
        </row>
        <row r="2583">
          <cell r="A2583" t="str">
            <v xml:space="preserve">Drilling Rig        </v>
          </cell>
        </row>
        <row r="2584">
          <cell r="A2584" t="str">
            <v xml:space="preserve">Drilling Rig        </v>
          </cell>
        </row>
        <row r="2585">
          <cell r="A2585" t="str">
            <v xml:space="preserve">Drilling Rig        </v>
          </cell>
        </row>
        <row r="2586">
          <cell r="A2586" t="str">
            <v xml:space="preserve">Drilling Rig        </v>
          </cell>
        </row>
        <row r="2587">
          <cell r="A2587" t="str">
            <v xml:space="preserve">Drilling Rig        </v>
          </cell>
        </row>
        <row r="2588">
          <cell r="A2588" t="str">
            <v xml:space="preserve">Drilling Rig        </v>
          </cell>
        </row>
        <row r="2589">
          <cell r="A2589" t="str">
            <v xml:space="preserve">Drilling Rig        </v>
          </cell>
        </row>
        <row r="2590">
          <cell r="A2590" t="str">
            <v xml:space="preserve">Drilling Rig        </v>
          </cell>
        </row>
        <row r="2591">
          <cell r="A2591" t="str">
            <v xml:space="preserve">Drilling Rig        </v>
          </cell>
        </row>
        <row r="2592">
          <cell r="A2592" t="str">
            <v xml:space="preserve">Drilling Rig        </v>
          </cell>
        </row>
        <row r="2593">
          <cell r="A2593" t="str">
            <v xml:space="preserve">Drilling Rig        </v>
          </cell>
        </row>
        <row r="2594">
          <cell r="A2594" t="str">
            <v xml:space="preserve">Drilling Rig        </v>
          </cell>
        </row>
        <row r="2595">
          <cell r="A2595" t="str">
            <v xml:space="preserve">Drilling Rig        </v>
          </cell>
        </row>
        <row r="2596">
          <cell r="A2596" t="str">
            <v xml:space="preserve">Drilling Rig        </v>
          </cell>
        </row>
        <row r="2597">
          <cell r="A2597" t="str">
            <v xml:space="preserve">Drilling Rig        </v>
          </cell>
        </row>
        <row r="2598">
          <cell r="A2598" t="str">
            <v xml:space="preserve">Drilling Rig        </v>
          </cell>
        </row>
        <row r="2599">
          <cell r="A2599" t="str">
            <v xml:space="preserve">Drilling Rig        </v>
          </cell>
        </row>
        <row r="2600">
          <cell r="A2600" t="str">
            <v xml:space="preserve">Drilling Rig        </v>
          </cell>
        </row>
        <row r="2601">
          <cell r="A2601" t="str">
            <v xml:space="preserve">Drilling Rig        </v>
          </cell>
        </row>
        <row r="2602">
          <cell r="A2602" t="str">
            <v xml:space="preserve">Drilling Rig        </v>
          </cell>
        </row>
        <row r="2603">
          <cell r="A2603" t="str">
            <v xml:space="preserve">Drilling Rig        </v>
          </cell>
        </row>
        <row r="2604">
          <cell r="A2604" t="str">
            <v xml:space="preserve">Drilling Rig        </v>
          </cell>
        </row>
        <row r="2605">
          <cell r="A2605" t="str">
            <v xml:space="preserve">Drilling Rig        </v>
          </cell>
        </row>
        <row r="2606">
          <cell r="A2606" t="str">
            <v xml:space="preserve">Drilling Rig        </v>
          </cell>
        </row>
        <row r="2607">
          <cell r="A2607" t="str">
            <v xml:space="preserve">Drilling Rig        </v>
          </cell>
        </row>
        <row r="2608">
          <cell r="A2608" t="str">
            <v xml:space="preserve">Drilling Rig        </v>
          </cell>
        </row>
        <row r="2609">
          <cell r="A2609" t="str">
            <v xml:space="preserve">Drilling Rig        </v>
          </cell>
        </row>
        <row r="2610">
          <cell r="A2610" t="str">
            <v xml:space="preserve">Drilling Rig        </v>
          </cell>
        </row>
        <row r="2611">
          <cell r="A2611" t="str">
            <v xml:space="preserve">Drilling Rig        </v>
          </cell>
        </row>
        <row r="2612">
          <cell r="A2612" t="str">
            <v xml:space="preserve">Drilling Rig        </v>
          </cell>
        </row>
        <row r="2613">
          <cell r="A2613" t="str">
            <v xml:space="preserve">Drilling Rig        </v>
          </cell>
        </row>
        <row r="2614">
          <cell r="A2614" t="str">
            <v xml:space="preserve">Drilling Rig        </v>
          </cell>
        </row>
        <row r="2615">
          <cell r="A2615" t="str">
            <v xml:space="preserve">Drilling Rig        </v>
          </cell>
        </row>
        <row r="2616">
          <cell r="A2616" t="str">
            <v xml:space="preserve">Drilling Rig        </v>
          </cell>
        </row>
        <row r="2617">
          <cell r="A2617" t="str">
            <v xml:space="preserve">Drilling Rig        </v>
          </cell>
        </row>
        <row r="2618">
          <cell r="A2618" t="str">
            <v xml:space="preserve">Drilling Rig        </v>
          </cell>
        </row>
        <row r="2619">
          <cell r="A2619" t="str">
            <v xml:space="preserve">Drilling Rig        </v>
          </cell>
        </row>
        <row r="2620">
          <cell r="A2620" t="str">
            <v xml:space="preserve">Drilling Rig        </v>
          </cell>
        </row>
        <row r="2621">
          <cell r="A2621" t="str">
            <v xml:space="preserve">Drilling Rig        </v>
          </cell>
        </row>
        <row r="2622">
          <cell r="A2622" t="str">
            <v xml:space="preserve">Drilling Rig        </v>
          </cell>
        </row>
        <row r="2623">
          <cell r="A2623" t="str">
            <v xml:space="preserve">Drilling Rig        </v>
          </cell>
        </row>
        <row r="2624">
          <cell r="A2624" t="str">
            <v xml:space="preserve">Drilling Rig        </v>
          </cell>
        </row>
        <row r="2625">
          <cell r="A2625" t="str">
            <v xml:space="preserve">Drilling Rig        </v>
          </cell>
        </row>
        <row r="2626">
          <cell r="A2626" t="str">
            <v xml:space="preserve">Drilling Rig        </v>
          </cell>
        </row>
        <row r="2627">
          <cell r="A2627" t="str">
            <v xml:space="preserve">Drilling Rig        </v>
          </cell>
        </row>
        <row r="2628">
          <cell r="A2628" t="str">
            <v xml:space="preserve">Drilling Rig        </v>
          </cell>
        </row>
        <row r="2629">
          <cell r="A2629" t="str">
            <v xml:space="preserve">Drilling Rig        </v>
          </cell>
        </row>
        <row r="2630">
          <cell r="A2630" t="str">
            <v xml:space="preserve">Drilling Rig        </v>
          </cell>
        </row>
        <row r="2631">
          <cell r="A2631" t="str">
            <v xml:space="preserve">Drilling Rig        </v>
          </cell>
        </row>
        <row r="2632">
          <cell r="A2632" t="str">
            <v xml:space="preserve">Drilling Rig        </v>
          </cell>
        </row>
        <row r="2633">
          <cell r="A2633" t="str">
            <v xml:space="preserve">Drilling Rig        </v>
          </cell>
        </row>
        <row r="2634">
          <cell r="A2634" t="str">
            <v xml:space="preserve">Drilling Rig        </v>
          </cell>
        </row>
        <row r="2635">
          <cell r="A2635" t="str">
            <v xml:space="preserve">Drilling Rig        </v>
          </cell>
        </row>
        <row r="2636">
          <cell r="A2636" t="str">
            <v xml:space="preserve">Drilling Rig        </v>
          </cell>
        </row>
        <row r="2637">
          <cell r="A2637" t="str">
            <v xml:space="preserve">Drilling Rig        </v>
          </cell>
        </row>
        <row r="2638">
          <cell r="A2638" t="str">
            <v xml:space="preserve">Drilling Rig        </v>
          </cell>
        </row>
        <row r="2639">
          <cell r="A2639" t="str">
            <v xml:space="preserve">Drilling Rig        </v>
          </cell>
        </row>
        <row r="2640">
          <cell r="A2640" t="str">
            <v xml:space="preserve">Drilling Rig        </v>
          </cell>
        </row>
        <row r="2641">
          <cell r="A2641" t="str">
            <v xml:space="preserve">Drilling Rig        </v>
          </cell>
        </row>
        <row r="2642">
          <cell r="A2642" t="str">
            <v xml:space="preserve">Drilling Rig        </v>
          </cell>
        </row>
        <row r="2643">
          <cell r="A2643" t="str">
            <v xml:space="preserve">Drilling Rig        </v>
          </cell>
        </row>
        <row r="2644">
          <cell r="A2644" t="str">
            <v xml:space="preserve">Drilling Rig        </v>
          </cell>
        </row>
        <row r="2645">
          <cell r="A2645" t="str">
            <v xml:space="preserve">Drilling Rig        </v>
          </cell>
        </row>
        <row r="2646">
          <cell r="A2646" t="str">
            <v xml:space="preserve">Drilling Rig        </v>
          </cell>
        </row>
        <row r="2647">
          <cell r="A2647" t="str">
            <v xml:space="preserve">Drilling Rig        </v>
          </cell>
        </row>
        <row r="2648">
          <cell r="A2648" t="str">
            <v xml:space="preserve">Drilling Rig        </v>
          </cell>
        </row>
        <row r="2649">
          <cell r="A2649" t="str">
            <v xml:space="preserve">Drilling Rig        </v>
          </cell>
        </row>
        <row r="2650">
          <cell r="A2650" t="str">
            <v xml:space="preserve">Drilling Rig        </v>
          </cell>
        </row>
        <row r="2651">
          <cell r="A2651" t="str">
            <v xml:space="preserve">Drilling Rig        </v>
          </cell>
        </row>
        <row r="2652">
          <cell r="A2652" t="str">
            <v xml:space="preserve">Drilling Rig        </v>
          </cell>
        </row>
        <row r="2653">
          <cell r="A2653" t="str">
            <v xml:space="preserve">Drilling Rig        </v>
          </cell>
        </row>
        <row r="2654">
          <cell r="A2654" t="str">
            <v xml:space="preserve">Drilling Rig        </v>
          </cell>
        </row>
        <row r="2655">
          <cell r="A2655" t="str">
            <v xml:space="preserve">Drilling Rig        </v>
          </cell>
        </row>
        <row r="2656">
          <cell r="A2656" t="str">
            <v xml:space="preserve">Drilling Rig        </v>
          </cell>
        </row>
        <row r="2657">
          <cell r="A2657" t="str">
            <v xml:space="preserve">Drilling Rig        </v>
          </cell>
        </row>
        <row r="2658">
          <cell r="A2658" t="str">
            <v xml:space="preserve">Drilling Rig        </v>
          </cell>
        </row>
        <row r="2659">
          <cell r="A2659" t="str">
            <v xml:space="preserve">Drilling Rig        </v>
          </cell>
        </row>
        <row r="2660">
          <cell r="A2660" t="str">
            <v xml:space="preserve">Drilling Rig        </v>
          </cell>
        </row>
        <row r="2661">
          <cell r="A2661" t="str">
            <v xml:space="preserve">Drilling Rig        </v>
          </cell>
        </row>
        <row r="2662">
          <cell r="A2662" t="str">
            <v xml:space="preserve">Drilling Rig        </v>
          </cell>
        </row>
        <row r="2663">
          <cell r="A2663" t="str">
            <v xml:space="preserve">Drilling Rig        </v>
          </cell>
        </row>
        <row r="2664">
          <cell r="A2664" t="str">
            <v xml:space="preserve">Drilling Rig        </v>
          </cell>
        </row>
        <row r="2665">
          <cell r="A2665" t="str">
            <v xml:space="preserve">Drilling Rig        </v>
          </cell>
        </row>
        <row r="2666">
          <cell r="A2666" t="str">
            <v xml:space="preserve">Drilling Rig        </v>
          </cell>
        </row>
        <row r="2667">
          <cell r="A2667" t="str">
            <v xml:space="preserve">Drilling Rig        </v>
          </cell>
        </row>
        <row r="2668">
          <cell r="A2668" t="str">
            <v xml:space="preserve">Drilling Rig        </v>
          </cell>
        </row>
        <row r="2669">
          <cell r="A2669" t="str">
            <v xml:space="preserve">Drilling Rig        </v>
          </cell>
        </row>
        <row r="2670">
          <cell r="A2670" t="str">
            <v xml:space="preserve">Drilling Rig        </v>
          </cell>
        </row>
        <row r="2671">
          <cell r="A2671" t="str">
            <v xml:space="preserve">Drilling Rig        </v>
          </cell>
        </row>
        <row r="2672">
          <cell r="A2672" t="str">
            <v xml:space="preserve">Drilling Rig        </v>
          </cell>
        </row>
        <row r="2673">
          <cell r="A2673" t="str">
            <v xml:space="preserve">Drilling Rig        </v>
          </cell>
        </row>
        <row r="2674">
          <cell r="A2674" t="str">
            <v xml:space="preserve">Drilling Rig        </v>
          </cell>
        </row>
        <row r="2675">
          <cell r="A2675" t="str">
            <v xml:space="preserve">Drilling Rig        </v>
          </cell>
        </row>
        <row r="2676">
          <cell r="A2676" t="str">
            <v xml:space="preserve">Drilling Rig        </v>
          </cell>
        </row>
        <row r="2677">
          <cell r="A2677" t="str">
            <v xml:space="preserve">Drilling Rig        </v>
          </cell>
        </row>
        <row r="2678">
          <cell r="A2678" t="str">
            <v xml:space="preserve">Drilling Rig        </v>
          </cell>
        </row>
        <row r="2679">
          <cell r="A2679" t="str">
            <v xml:space="preserve">Drilling Rig        </v>
          </cell>
        </row>
        <row r="2680">
          <cell r="A2680" t="str">
            <v xml:space="preserve">Drilling Rig        </v>
          </cell>
        </row>
        <row r="2681">
          <cell r="A2681" t="str">
            <v xml:space="preserve">Drilling Rig        </v>
          </cell>
        </row>
        <row r="2682">
          <cell r="A2682" t="str">
            <v xml:space="preserve">Drilling Rig        </v>
          </cell>
        </row>
        <row r="2683">
          <cell r="A2683" t="str">
            <v xml:space="preserve">Drilling Rig        </v>
          </cell>
        </row>
        <row r="2684">
          <cell r="A2684" t="str">
            <v xml:space="preserve">Drilling Rig        </v>
          </cell>
        </row>
        <row r="2685">
          <cell r="A2685" t="str">
            <v xml:space="preserve">Drilling Rig        </v>
          </cell>
        </row>
        <row r="2686">
          <cell r="A2686" t="str">
            <v xml:space="preserve">Drilling Rig        </v>
          </cell>
        </row>
        <row r="2687">
          <cell r="A2687" t="str">
            <v xml:space="preserve">Drilling Rig        </v>
          </cell>
        </row>
        <row r="2688">
          <cell r="A2688" t="str">
            <v xml:space="preserve">Drilling Rig        </v>
          </cell>
        </row>
        <row r="2689">
          <cell r="A2689" t="str">
            <v xml:space="preserve">Drilling Rig        </v>
          </cell>
        </row>
        <row r="2690">
          <cell r="A2690" t="str">
            <v xml:space="preserve">Drilling Rig        </v>
          </cell>
        </row>
        <row r="2691">
          <cell r="A2691" t="str">
            <v xml:space="preserve">Drilling Rig        </v>
          </cell>
        </row>
        <row r="2692">
          <cell r="A2692" t="str">
            <v xml:space="preserve">Drilling Rig        </v>
          </cell>
        </row>
        <row r="2693">
          <cell r="A2693" t="str">
            <v xml:space="preserve">Drilling Rig        </v>
          </cell>
        </row>
        <row r="2694">
          <cell r="A2694" t="str">
            <v xml:space="preserve">Drilling Rig        </v>
          </cell>
        </row>
        <row r="2695">
          <cell r="A2695" t="str">
            <v xml:space="preserve">Drilling Rig        </v>
          </cell>
        </row>
        <row r="2696">
          <cell r="A2696" t="str">
            <v xml:space="preserve">Drilling Rig        </v>
          </cell>
        </row>
        <row r="2697">
          <cell r="A2697" t="str">
            <v xml:space="preserve">Drilling Rig        </v>
          </cell>
        </row>
        <row r="2698">
          <cell r="A2698" t="str">
            <v xml:space="preserve">Drilling Rig        </v>
          </cell>
        </row>
        <row r="2699">
          <cell r="A2699" t="str">
            <v xml:space="preserve">Drilling Rig        </v>
          </cell>
        </row>
        <row r="2700">
          <cell r="A2700" t="str">
            <v xml:space="preserve">Drilling Rig        </v>
          </cell>
        </row>
        <row r="2701">
          <cell r="A2701" t="str">
            <v xml:space="preserve">Drilling Rig        </v>
          </cell>
        </row>
        <row r="2702">
          <cell r="A2702" t="str">
            <v xml:space="preserve">Drilling Rig        </v>
          </cell>
        </row>
        <row r="2703">
          <cell r="A2703" t="str">
            <v xml:space="preserve">Drilling Rig        </v>
          </cell>
        </row>
        <row r="2704">
          <cell r="A2704" t="str">
            <v xml:space="preserve">Drilling Rig        </v>
          </cell>
        </row>
        <row r="2705">
          <cell r="A2705" t="str">
            <v xml:space="preserve">Drilling Rig        </v>
          </cell>
        </row>
        <row r="2706">
          <cell r="A2706" t="str">
            <v xml:space="preserve">Drilling Rig        </v>
          </cell>
        </row>
        <row r="2707">
          <cell r="A2707" t="str">
            <v xml:space="preserve">Drilling Rig        </v>
          </cell>
        </row>
        <row r="2708">
          <cell r="A2708" t="str">
            <v xml:space="preserve">Drilling Rig        </v>
          </cell>
        </row>
        <row r="2709">
          <cell r="A2709" t="str">
            <v xml:space="preserve">Drilling Rig        </v>
          </cell>
        </row>
        <row r="2710">
          <cell r="A2710" t="str">
            <v xml:space="preserve">Drilling Rig        </v>
          </cell>
        </row>
        <row r="2711">
          <cell r="A2711" t="str">
            <v xml:space="preserve">Drilling Rig        </v>
          </cell>
        </row>
        <row r="2712">
          <cell r="A2712" t="str">
            <v xml:space="preserve">Drilling Rig        </v>
          </cell>
        </row>
        <row r="2713">
          <cell r="A2713" t="str">
            <v xml:space="preserve">Drilling Rig        </v>
          </cell>
        </row>
        <row r="2714">
          <cell r="A2714" t="str">
            <v xml:space="preserve">Drilling Rig        </v>
          </cell>
        </row>
        <row r="2715">
          <cell r="A2715" t="str">
            <v xml:space="preserve">Drilling Rig        </v>
          </cell>
        </row>
        <row r="2716">
          <cell r="A2716" t="str">
            <v xml:space="preserve">Drilling Rig        </v>
          </cell>
        </row>
        <row r="2717">
          <cell r="A2717" t="str">
            <v xml:space="preserve">Drilling Rig        </v>
          </cell>
        </row>
        <row r="2718">
          <cell r="A2718" t="str">
            <v xml:space="preserve">Drilling Rig        </v>
          </cell>
        </row>
        <row r="2719">
          <cell r="A2719" t="str">
            <v xml:space="preserve">Drilling Rig        </v>
          </cell>
        </row>
        <row r="2720">
          <cell r="A2720" t="str">
            <v xml:space="preserve">Drilling Rig        </v>
          </cell>
        </row>
        <row r="2721">
          <cell r="A2721" t="str">
            <v xml:space="preserve">Drilling Rig        </v>
          </cell>
        </row>
        <row r="2722">
          <cell r="A2722" t="str">
            <v xml:space="preserve">Drilling Rig        </v>
          </cell>
        </row>
        <row r="2723">
          <cell r="A2723" t="str">
            <v xml:space="preserve">Drilling Rig        </v>
          </cell>
        </row>
        <row r="2724">
          <cell r="A2724" t="str">
            <v xml:space="preserve">Drilling Rig        </v>
          </cell>
        </row>
        <row r="2725">
          <cell r="A2725" t="str">
            <v xml:space="preserve">Drilling Rig        </v>
          </cell>
        </row>
        <row r="2726">
          <cell r="A2726" t="str">
            <v xml:space="preserve">Drilling Rig        </v>
          </cell>
        </row>
        <row r="2727">
          <cell r="A2727" t="str">
            <v xml:space="preserve">Drilling Rig        </v>
          </cell>
        </row>
        <row r="2728">
          <cell r="A2728" t="str">
            <v xml:space="preserve">Drilling Rig        </v>
          </cell>
        </row>
        <row r="2729">
          <cell r="A2729" t="str">
            <v xml:space="preserve">Drilling Rig        </v>
          </cell>
        </row>
        <row r="2730">
          <cell r="A2730" t="str">
            <v xml:space="preserve">Drilling Rig        </v>
          </cell>
        </row>
        <row r="2731">
          <cell r="A2731" t="str">
            <v xml:space="preserve">Drilling Rig        </v>
          </cell>
        </row>
        <row r="2732">
          <cell r="A2732" t="str">
            <v xml:space="preserve">Drilling Rig        </v>
          </cell>
        </row>
        <row r="2733">
          <cell r="A2733" t="str">
            <v xml:space="preserve">EWP 11 M            </v>
          </cell>
        </row>
        <row r="2734">
          <cell r="A2734" t="str">
            <v xml:space="preserve">EWP 11 M            </v>
          </cell>
        </row>
        <row r="2735">
          <cell r="A2735" t="str">
            <v xml:space="preserve">EWP 11 M            </v>
          </cell>
        </row>
        <row r="2736">
          <cell r="A2736" t="str">
            <v xml:space="preserve">EWP 11 M            </v>
          </cell>
        </row>
        <row r="2737">
          <cell r="A2737" t="str">
            <v xml:space="preserve">EWP 11 M            </v>
          </cell>
        </row>
        <row r="2738">
          <cell r="A2738" t="str">
            <v xml:space="preserve">EWP 11 M            </v>
          </cell>
        </row>
        <row r="2739">
          <cell r="A2739" t="str">
            <v xml:space="preserve">EWP 11 M            </v>
          </cell>
        </row>
        <row r="2740">
          <cell r="A2740" t="str">
            <v xml:space="preserve">EWP 11 M            </v>
          </cell>
        </row>
        <row r="2741">
          <cell r="A2741" t="str">
            <v xml:space="preserve">EWP 11 M            </v>
          </cell>
        </row>
        <row r="2742">
          <cell r="A2742" t="str">
            <v xml:space="preserve">EWP 11 M            </v>
          </cell>
        </row>
        <row r="2743">
          <cell r="A2743" t="str">
            <v xml:space="preserve">EWP 11 M            </v>
          </cell>
        </row>
        <row r="2744">
          <cell r="A2744" t="str">
            <v xml:space="preserve">EWP 11 M            </v>
          </cell>
        </row>
        <row r="2745">
          <cell r="A2745" t="str">
            <v xml:space="preserve">EWP 11 M            </v>
          </cell>
        </row>
        <row r="2746">
          <cell r="A2746" t="str">
            <v xml:space="preserve">EWP 11 M            </v>
          </cell>
        </row>
        <row r="2747">
          <cell r="A2747" t="str">
            <v xml:space="preserve">EWP 11 M            </v>
          </cell>
        </row>
        <row r="2748">
          <cell r="A2748" t="str">
            <v xml:space="preserve">EWP 11 M            </v>
          </cell>
        </row>
        <row r="2749">
          <cell r="A2749" t="str">
            <v xml:space="preserve">EWP 11 M            </v>
          </cell>
        </row>
        <row r="2750">
          <cell r="A2750" t="str">
            <v xml:space="preserve">EWP 11 M            </v>
          </cell>
        </row>
        <row r="2751">
          <cell r="A2751" t="str">
            <v xml:space="preserve">EWP 11 M            </v>
          </cell>
        </row>
        <row r="2752">
          <cell r="A2752" t="str">
            <v xml:space="preserve">EWP 11 M            </v>
          </cell>
        </row>
        <row r="2753">
          <cell r="A2753" t="str">
            <v xml:space="preserve">EWP 11 M            </v>
          </cell>
        </row>
        <row r="2754">
          <cell r="A2754" t="str">
            <v xml:space="preserve">EWP 11 M            </v>
          </cell>
        </row>
        <row r="2755">
          <cell r="A2755" t="str">
            <v xml:space="preserve">EWP 11 M            </v>
          </cell>
        </row>
        <row r="2756">
          <cell r="A2756" t="str">
            <v xml:space="preserve">EWP 11 M            </v>
          </cell>
        </row>
        <row r="2757">
          <cell r="A2757" t="str">
            <v xml:space="preserve">EWP 11 M            </v>
          </cell>
        </row>
        <row r="2758">
          <cell r="A2758" t="str">
            <v xml:space="preserve">EWP 11 M            </v>
          </cell>
        </row>
        <row r="2759">
          <cell r="A2759" t="str">
            <v xml:space="preserve">EWP 11 M            </v>
          </cell>
        </row>
        <row r="2760">
          <cell r="A2760" t="str">
            <v xml:space="preserve">EWP 11 M            </v>
          </cell>
        </row>
        <row r="2761">
          <cell r="A2761" t="str">
            <v xml:space="preserve">EWP 11 M            </v>
          </cell>
        </row>
        <row r="2762">
          <cell r="A2762" t="str">
            <v xml:space="preserve">EWP 11 M            </v>
          </cell>
        </row>
        <row r="2763">
          <cell r="A2763" t="str">
            <v xml:space="preserve">EWP 11 M            </v>
          </cell>
        </row>
        <row r="2764">
          <cell r="A2764" t="str">
            <v xml:space="preserve">EWP 11 M            </v>
          </cell>
        </row>
        <row r="2765">
          <cell r="A2765" t="str">
            <v xml:space="preserve">EWP 11 M            </v>
          </cell>
        </row>
        <row r="2766">
          <cell r="A2766" t="str">
            <v xml:space="preserve">EWP 11 M            </v>
          </cell>
        </row>
        <row r="2767">
          <cell r="A2767" t="str">
            <v xml:space="preserve">EWP 11 M            </v>
          </cell>
        </row>
        <row r="2768">
          <cell r="A2768" t="str">
            <v xml:space="preserve">EWP 11 M            </v>
          </cell>
        </row>
        <row r="2769">
          <cell r="A2769" t="str">
            <v xml:space="preserve">EWP 11 M            </v>
          </cell>
        </row>
        <row r="2770">
          <cell r="A2770" t="str">
            <v xml:space="preserve">EWP 11 M            </v>
          </cell>
        </row>
        <row r="2771">
          <cell r="A2771" t="str">
            <v xml:space="preserve">EWP 11 M            </v>
          </cell>
        </row>
        <row r="2772">
          <cell r="A2772" t="str">
            <v xml:space="preserve">EWP 11 M            </v>
          </cell>
        </row>
        <row r="2773">
          <cell r="A2773" t="str">
            <v xml:space="preserve">EWP 11 M            </v>
          </cell>
        </row>
        <row r="2774">
          <cell r="A2774" t="str">
            <v xml:space="preserve">EWP 11 M            </v>
          </cell>
        </row>
        <row r="2775">
          <cell r="A2775" t="str">
            <v xml:space="preserve">EWP 11 M            </v>
          </cell>
        </row>
        <row r="2776">
          <cell r="A2776" t="str">
            <v xml:space="preserve">EWP 11 M            </v>
          </cell>
        </row>
        <row r="2777">
          <cell r="A2777" t="str">
            <v xml:space="preserve">EWP 11 M            </v>
          </cell>
        </row>
        <row r="2778">
          <cell r="A2778" t="str">
            <v xml:space="preserve">EWP 11 M            </v>
          </cell>
        </row>
        <row r="2779">
          <cell r="A2779" t="str">
            <v xml:space="preserve">EWP 11 M            </v>
          </cell>
        </row>
        <row r="2780">
          <cell r="A2780" t="str">
            <v xml:space="preserve">EWP 11 M            </v>
          </cell>
        </row>
        <row r="2781">
          <cell r="A2781" t="str">
            <v xml:space="preserve">EWP 11 M            </v>
          </cell>
        </row>
        <row r="2782">
          <cell r="A2782" t="str">
            <v xml:space="preserve">EWP 11 M            </v>
          </cell>
        </row>
        <row r="2783">
          <cell r="A2783" t="str">
            <v xml:space="preserve">EWP 11 M            </v>
          </cell>
        </row>
        <row r="2784">
          <cell r="A2784" t="str">
            <v xml:space="preserve">EWP 11 M            </v>
          </cell>
        </row>
        <row r="2785">
          <cell r="A2785" t="str">
            <v xml:space="preserve">EWP 11 M            </v>
          </cell>
        </row>
        <row r="2786">
          <cell r="A2786" t="str">
            <v xml:space="preserve">EWP 11 M            </v>
          </cell>
        </row>
        <row r="2787">
          <cell r="A2787" t="str">
            <v xml:space="preserve">EWP 11 M            </v>
          </cell>
        </row>
        <row r="2788">
          <cell r="A2788" t="str">
            <v xml:space="preserve">EWP 11 M            </v>
          </cell>
        </row>
        <row r="2789">
          <cell r="A2789" t="str">
            <v xml:space="preserve">EWP 11 M            </v>
          </cell>
        </row>
        <row r="2790">
          <cell r="A2790" t="str">
            <v xml:space="preserve">EWP 11 M            </v>
          </cell>
        </row>
        <row r="2791">
          <cell r="A2791" t="str">
            <v xml:space="preserve">EWP 11 M            </v>
          </cell>
        </row>
        <row r="2792">
          <cell r="A2792" t="str">
            <v xml:space="preserve">EWP 11 M            </v>
          </cell>
        </row>
        <row r="2793">
          <cell r="A2793" t="str">
            <v xml:space="preserve">EWP 11 M            </v>
          </cell>
        </row>
        <row r="2794">
          <cell r="A2794" t="str">
            <v xml:space="preserve">EWP 11 M            </v>
          </cell>
        </row>
        <row r="2795">
          <cell r="A2795" t="str">
            <v xml:space="preserve">EWP 11 M            </v>
          </cell>
        </row>
        <row r="2796">
          <cell r="A2796" t="str">
            <v xml:space="preserve">EWP 11 M            </v>
          </cell>
        </row>
        <row r="2797">
          <cell r="A2797" t="str">
            <v xml:space="preserve">EWP 11 M            </v>
          </cell>
        </row>
        <row r="2798">
          <cell r="A2798" t="str">
            <v xml:space="preserve">EWP 11 M            </v>
          </cell>
        </row>
        <row r="2799">
          <cell r="A2799" t="str">
            <v xml:space="preserve">EWP 11 M            </v>
          </cell>
        </row>
        <row r="2800">
          <cell r="A2800" t="str">
            <v xml:space="preserve">EWP 11 M            </v>
          </cell>
        </row>
        <row r="2801">
          <cell r="A2801" t="str">
            <v xml:space="preserve">EWP 11 M            </v>
          </cell>
        </row>
        <row r="2802">
          <cell r="A2802" t="str">
            <v xml:space="preserve">EWP 11 M            </v>
          </cell>
        </row>
        <row r="2803">
          <cell r="A2803" t="str">
            <v xml:space="preserve">EWP 11 M            </v>
          </cell>
        </row>
        <row r="2804">
          <cell r="A2804" t="str">
            <v xml:space="preserve">EWP 11 M            </v>
          </cell>
        </row>
        <row r="2805">
          <cell r="A2805" t="str">
            <v xml:space="preserve">EWP 11 M            </v>
          </cell>
        </row>
        <row r="2806">
          <cell r="A2806" t="str">
            <v xml:space="preserve">EWP 11 M            </v>
          </cell>
        </row>
        <row r="2807">
          <cell r="A2807" t="str">
            <v xml:space="preserve">EWP 11 M            </v>
          </cell>
        </row>
        <row r="2808">
          <cell r="A2808" t="str">
            <v xml:space="preserve">EWP 11 M            </v>
          </cell>
        </row>
        <row r="2809">
          <cell r="A2809" t="str">
            <v xml:space="preserve">EWP 11 M            </v>
          </cell>
        </row>
        <row r="2810">
          <cell r="A2810" t="str">
            <v xml:space="preserve">EWP 11 M            </v>
          </cell>
        </row>
        <row r="2811">
          <cell r="A2811" t="str">
            <v xml:space="preserve">EWP 11 M            </v>
          </cell>
        </row>
        <row r="2812">
          <cell r="A2812" t="str">
            <v xml:space="preserve">EWP 11 M            </v>
          </cell>
        </row>
        <row r="2813">
          <cell r="A2813" t="str">
            <v xml:space="preserve">EWP 11 M            </v>
          </cell>
        </row>
        <row r="2814">
          <cell r="A2814" t="str">
            <v xml:space="preserve">EWP 11 M            </v>
          </cell>
        </row>
        <row r="2815">
          <cell r="A2815" t="str">
            <v xml:space="preserve">EWP 11 M            </v>
          </cell>
        </row>
        <row r="2816">
          <cell r="A2816" t="str">
            <v xml:space="preserve">EWP 11 M            </v>
          </cell>
        </row>
        <row r="2817">
          <cell r="A2817" t="str">
            <v xml:space="preserve">EWP 11 M            </v>
          </cell>
        </row>
        <row r="2818">
          <cell r="A2818" t="str">
            <v xml:space="preserve">EWP 11 M            </v>
          </cell>
        </row>
        <row r="2819">
          <cell r="A2819" t="str">
            <v xml:space="preserve">EWP 11 M            </v>
          </cell>
        </row>
        <row r="2820">
          <cell r="A2820" t="str">
            <v xml:space="preserve">EWP 11 M            </v>
          </cell>
        </row>
        <row r="2821">
          <cell r="A2821" t="str">
            <v xml:space="preserve">EWP 11 M            </v>
          </cell>
        </row>
        <row r="2822">
          <cell r="A2822" t="str">
            <v xml:space="preserve">EWP 11 M            </v>
          </cell>
        </row>
        <row r="2823">
          <cell r="A2823" t="str">
            <v xml:space="preserve">EWP 11 M            </v>
          </cell>
        </row>
        <row r="2824">
          <cell r="A2824" t="str">
            <v xml:space="preserve">EWP 11 M            </v>
          </cell>
        </row>
        <row r="2825">
          <cell r="A2825" t="str">
            <v xml:space="preserve">EWP 11 M            </v>
          </cell>
        </row>
        <row r="2826">
          <cell r="A2826" t="str">
            <v xml:space="preserve">EWP 11 M            </v>
          </cell>
        </row>
        <row r="2827">
          <cell r="A2827" t="str">
            <v xml:space="preserve">EWP 11 M            </v>
          </cell>
        </row>
        <row r="2828">
          <cell r="A2828" t="str">
            <v xml:space="preserve">EWP 11 M            </v>
          </cell>
        </row>
        <row r="2829">
          <cell r="A2829" t="str">
            <v xml:space="preserve">EWP 11 M            </v>
          </cell>
        </row>
        <row r="2830">
          <cell r="A2830" t="str">
            <v xml:space="preserve">EWP 11 M            </v>
          </cell>
        </row>
        <row r="2831">
          <cell r="A2831" t="str">
            <v xml:space="preserve">EWP 11 M            </v>
          </cell>
        </row>
        <row r="2832">
          <cell r="A2832" t="str">
            <v xml:space="preserve">EWP 11 M            </v>
          </cell>
        </row>
        <row r="2833">
          <cell r="A2833" t="str">
            <v xml:space="preserve">EWP 11 M            </v>
          </cell>
        </row>
        <row r="2834">
          <cell r="A2834" t="str">
            <v xml:space="preserve">EWP 11 M            </v>
          </cell>
        </row>
        <row r="2835">
          <cell r="A2835" t="str">
            <v xml:space="preserve">EWP 11 M            </v>
          </cell>
        </row>
        <row r="2836">
          <cell r="A2836" t="str">
            <v xml:space="preserve">EWP 11 M            </v>
          </cell>
        </row>
        <row r="2837">
          <cell r="A2837" t="str">
            <v xml:space="preserve">EWP 11 M            </v>
          </cell>
        </row>
        <row r="2838">
          <cell r="A2838" t="str">
            <v xml:space="preserve">EWP 11 M            </v>
          </cell>
        </row>
        <row r="2839">
          <cell r="A2839" t="str">
            <v xml:space="preserve">EWP 11 M            </v>
          </cell>
        </row>
        <row r="2840">
          <cell r="A2840" t="str">
            <v xml:space="preserve">EWP 11 M            </v>
          </cell>
        </row>
        <row r="2841">
          <cell r="A2841" t="str">
            <v xml:space="preserve">EWP 11 M            </v>
          </cell>
        </row>
        <row r="2842">
          <cell r="A2842" t="str">
            <v xml:space="preserve">EWP 11 M            </v>
          </cell>
        </row>
        <row r="2843">
          <cell r="A2843" t="str">
            <v xml:space="preserve">EWP 11 M            </v>
          </cell>
        </row>
        <row r="2844">
          <cell r="A2844" t="str">
            <v xml:space="preserve">EWP 11 M            </v>
          </cell>
        </row>
        <row r="2845">
          <cell r="A2845" t="str">
            <v xml:space="preserve">EWP 11 M            </v>
          </cell>
        </row>
        <row r="2846">
          <cell r="A2846" t="str">
            <v xml:space="preserve">EWP 11 M            </v>
          </cell>
        </row>
        <row r="2847">
          <cell r="A2847" t="str">
            <v xml:space="preserve">EWP 11 M            </v>
          </cell>
        </row>
        <row r="2848">
          <cell r="A2848" t="str">
            <v xml:space="preserve">EWP 11 M            </v>
          </cell>
        </row>
        <row r="2849">
          <cell r="A2849" t="str">
            <v xml:space="preserve">EWP 11 M            </v>
          </cell>
        </row>
        <row r="2850">
          <cell r="A2850" t="str">
            <v xml:space="preserve">EWP 11 M            </v>
          </cell>
        </row>
        <row r="2851">
          <cell r="A2851" t="str">
            <v xml:space="preserve">EWP 11 M            </v>
          </cell>
        </row>
        <row r="2852">
          <cell r="A2852" t="str">
            <v xml:space="preserve">EWP 11 M            </v>
          </cell>
        </row>
        <row r="2853">
          <cell r="A2853" t="str">
            <v xml:space="preserve">EWP 11 M            </v>
          </cell>
        </row>
        <row r="2854">
          <cell r="A2854" t="str">
            <v xml:space="preserve">EWP 11 M            </v>
          </cell>
        </row>
        <row r="2855">
          <cell r="A2855" t="str">
            <v xml:space="preserve">EWP 11 M            </v>
          </cell>
        </row>
        <row r="2856">
          <cell r="A2856" t="str">
            <v xml:space="preserve">EWP 11 M            </v>
          </cell>
        </row>
        <row r="2857">
          <cell r="A2857" t="str">
            <v xml:space="preserve">EWP 11 M            </v>
          </cell>
        </row>
        <row r="2858">
          <cell r="A2858" t="str">
            <v xml:space="preserve">EWP 11 M            </v>
          </cell>
        </row>
        <row r="2859">
          <cell r="A2859" t="str">
            <v xml:space="preserve">EWP 11 M            </v>
          </cell>
        </row>
        <row r="2860">
          <cell r="A2860" t="str">
            <v xml:space="preserve">EWP 11 M            </v>
          </cell>
        </row>
        <row r="2861">
          <cell r="A2861" t="str">
            <v xml:space="preserve">EWP 11 M            </v>
          </cell>
        </row>
        <row r="2862">
          <cell r="A2862" t="str">
            <v xml:space="preserve">EWP 11 M            </v>
          </cell>
        </row>
        <row r="2863">
          <cell r="A2863" t="str">
            <v xml:space="preserve">EWP 11 M            </v>
          </cell>
        </row>
        <row r="2864">
          <cell r="A2864" t="str">
            <v xml:space="preserve">EWP 11 M            </v>
          </cell>
        </row>
        <row r="2865">
          <cell r="A2865" t="str">
            <v xml:space="preserve">EWP 11 M            </v>
          </cell>
        </row>
        <row r="2866">
          <cell r="A2866" t="str">
            <v xml:space="preserve">EWP 11 M            </v>
          </cell>
        </row>
        <row r="2867">
          <cell r="A2867" t="str">
            <v xml:space="preserve">EWP 11 M            </v>
          </cell>
        </row>
        <row r="2868">
          <cell r="A2868" t="str">
            <v xml:space="preserve">EWP 11 M            </v>
          </cell>
        </row>
        <row r="2869">
          <cell r="A2869" t="str">
            <v xml:space="preserve">EWP 11 M            </v>
          </cell>
        </row>
        <row r="2870">
          <cell r="A2870" t="str">
            <v xml:space="preserve">EWP 11 M            </v>
          </cell>
        </row>
        <row r="2871">
          <cell r="A2871" t="str">
            <v xml:space="preserve">EWP 11 M            </v>
          </cell>
        </row>
        <row r="2872">
          <cell r="A2872" t="str">
            <v xml:space="preserve">EWP 11 M            </v>
          </cell>
        </row>
        <row r="2873">
          <cell r="A2873" t="str">
            <v xml:space="preserve">EWP 11 M            </v>
          </cell>
        </row>
        <row r="2874">
          <cell r="A2874" t="str">
            <v xml:space="preserve">EWP 11 M            </v>
          </cell>
        </row>
        <row r="2875">
          <cell r="A2875" t="str">
            <v xml:space="preserve">EWP 11 M            </v>
          </cell>
        </row>
        <row r="2876">
          <cell r="A2876" t="str">
            <v xml:space="preserve">EWP 11 M            </v>
          </cell>
        </row>
        <row r="2877">
          <cell r="A2877" t="str">
            <v xml:space="preserve">EWP 11 M            </v>
          </cell>
        </row>
        <row r="2878">
          <cell r="A2878" t="str">
            <v xml:space="preserve">EWP 11 M            </v>
          </cell>
        </row>
        <row r="2879">
          <cell r="A2879" t="str">
            <v xml:space="preserve">EWP 11 M            </v>
          </cell>
        </row>
        <row r="2880">
          <cell r="A2880" t="str">
            <v xml:space="preserve">EWP 11 M            </v>
          </cell>
        </row>
        <row r="2881">
          <cell r="A2881" t="str">
            <v xml:space="preserve">EWP 11 M            </v>
          </cell>
        </row>
        <row r="2882">
          <cell r="A2882" t="str">
            <v xml:space="preserve">EWP 11 M            </v>
          </cell>
        </row>
        <row r="2883">
          <cell r="A2883" t="str">
            <v xml:space="preserve">EWP 11 M            </v>
          </cell>
        </row>
        <row r="2884">
          <cell r="A2884" t="str">
            <v xml:space="preserve">EWP 11 M            </v>
          </cell>
        </row>
        <row r="2885">
          <cell r="A2885" t="str">
            <v xml:space="preserve">EWP 11 M            </v>
          </cell>
        </row>
        <row r="2886">
          <cell r="A2886" t="str">
            <v xml:space="preserve">EWP 11 M            </v>
          </cell>
        </row>
        <row r="2887">
          <cell r="A2887" t="str">
            <v xml:space="preserve">EWP 11 M            </v>
          </cell>
        </row>
        <row r="2888">
          <cell r="A2888" t="str">
            <v xml:space="preserve">EWP 11 M            </v>
          </cell>
        </row>
        <row r="2889">
          <cell r="A2889" t="str">
            <v xml:space="preserve">EWP 11 M            </v>
          </cell>
        </row>
        <row r="2890">
          <cell r="A2890" t="str">
            <v xml:space="preserve">EWP 11 M            </v>
          </cell>
        </row>
        <row r="2891">
          <cell r="A2891" t="str">
            <v xml:space="preserve">EWP 11 M            </v>
          </cell>
        </row>
        <row r="2892">
          <cell r="A2892" t="str">
            <v xml:space="preserve">EWP 11 M            </v>
          </cell>
        </row>
        <row r="2893">
          <cell r="A2893" t="str">
            <v xml:space="preserve">EWP 11 M            </v>
          </cell>
        </row>
        <row r="2894">
          <cell r="A2894" t="str">
            <v xml:space="preserve">EWP 11 M            </v>
          </cell>
        </row>
        <row r="2895">
          <cell r="A2895" t="str">
            <v xml:space="preserve">EWP 11 M            </v>
          </cell>
        </row>
        <row r="2896">
          <cell r="A2896" t="str">
            <v xml:space="preserve">EWP 11 M            </v>
          </cell>
        </row>
        <row r="2897">
          <cell r="A2897" t="str">
            <v xml:space="preserve">EWP 11 M            </v>
          </cell>
        </row>
        <row r="2898">
          <cell r="A2898" t="str">
            <v xml:space="preserve">EWP 11 M            </v>
          </cell>
        </row>
        <row r="2899">
          <cell r="A2899" t="str">
            <v xml:space="preserve">EWP 11 M            </v>
          </cell>
        </row>
        <row r="2900">
          <cell r="A2900" t="str">
            <v xml:space="preserve">EWP 11 M            </v>
          </cell>
        </row>
        <row r="2901">
          <cell r="A2901" t="str">
            <v xml:space="preserve">EWP 11 M            </v>
          </cell>
        </row>
        <row r="2902">
          <cell r="A2902" t="str">
            <v xml:space="preserve">EWP 11 M            </v>
          </cell>
        </row>
        <row r="2903">
          <cell r="A2903" t="str">
            <v xml:space="preserve">EWP 11 M            </v>
          </cell>
        </row>
        <row r="2904">
          <cell r="A2904" t="str">
            <v xml:space="preserve">EWP 11 M            </v>
          </cell>
        </row>
        <row r="2905">
          <cell r="A2905" t="str">
            <v xml:space="preserve">EWP 11 M            </v>
          </cell>
        </row>
        <row r="2906">
          <cell r="A2906" t="str">
            <v xml:space="preserve">EWP 11 M            </v>
          </cell>
        </row>
        <row r="2907">
          <cell r="A2907" t="str">
            <v xml:space="preserve">EWP 11 M            </v>
          </cell>
        </row>
        <row r="2908">
          <cell r="A2908" t="str">
            <v xml:space="preserve">EWP 11 M            </v>
          </cell>
        </row>
        <row r="2909">
          <cell r="A2909" t="str">
            <v xml:space="preserve">EWP 11 M            </v>
          </cell>
        </row>
        <row r="2910">
          <cell r="A2910" t="str">
            <v xml:space="preserve">EWP 11 M            </v>
          </cell>
        </row>
        <row r="2911">
          <cell r="A2911" t="str">
            <v xml:space="preserve">EWP 11 M            </v>
          </cell>
        </row>
        <row r="2912">
          <cell r="A2912" t="str">
            <v xml:space="preserve">EWP 11 M External   </v>
          </cell>
        </row>
        <row r="2913">
          <cell r="A2913" t="str">
            <v xml:space="preserve">EWP 11 M External   </v>
          </cell>
        </row>
        <row r="2914">
          <cell r="A2914" t="str">
            <v xml:space="preserve">EWP 11 M External   </v>
          </cell>
        </row>
        <row r="2915">
          <cell r="A2915" t="str">
            <v xml:space="preserve">EWP 11 M External   </v>
          </cell>
        </row>
        <row r="2916">
          <cell r="A2916" t="str">
            <v xml:space="preserve">EWP 11 M External   </v>
          </cell>
        </row>
        <row r="2917">
          <cell r="A2917" t="str">
            <v xml:space="preserve">EWP 11 M External   </v>
          </cell>
        </row>
        <row r="2918">
          <cell r="A2918" t="str">
            <v xml:space="preserve">EWP 11 M External   </v>
          </cell>
        </row>
        <row r="2919">
          <cell r="A2919" t="str">
            <v xml:space="preserve">EWP 11 M External   </v>
          </cell>
        </row>
        <row r="2920">
          <cell r="A2920" t="str">
            <v xml:space="preserve">EWP 11 M External   </v>
          </cell>
        </row>
        <row r="2921">
          <cell r="A2921" t="str">
            <v xml:space="preserve">EWP 11 M External   </v>
          </cell>
        </row>
        <row r="2922">
          <cell r="A2922" t="str">
            <v xml:space="preserve">EWP 11 M External   </v>
          </cell>
        </row>
        <row r="2923">
          <cell r="A2923" t="str">
            <v xml:space="preserve">EWP 11 M External   </v>
          </cell>
        </row>
        <row r="2924">
          <cell r="A2924" t="str">
            <v xml:space="preserve">EWP 11 M External   </v>
          </cell>
        </row>
        <row r="2925">
          <cell r="A2925" t="str">
            <v xml:space="preserve">EWP 11 M External   </v>
          </cell>
        </row>
        <row r="2926">
          <cell r="A2926" t="str">
            <v xml:space="preserve">EWP 11 M External   </v>
          </cell>
        </row>
        <row r="2927">
          <cell r="A2927" t="str">
            <v xml:space="preserve">EWP 11 M External   </v>
          </cell>
        </row>
        <row r="2928">
          <cell r="A2928" t="str">
            <v xml:space="preserve">EWP 11 M External   </v>
          </cell>
        </row>
        <row r="2929">
          <cell r="A2929" t="str">
            <v xml:space="preserve">EWP 11 M External   </v>
          </cell>
        </row>
        <row r="2930">
          <cell r="A2930" t="str">
            <v xml:space="preserve">EWP 11 M External   </v>
          </cell>
        </row>
        <row r="2931">
          <cell r="A2931" t="str">
            <v xml:space="preserve">EWP 11 M External   </v>
          </cell>
        </row>
        <row r="2932">
          <cell r="A2932" t="str">
            <v xml:space="preserve">EWP 11 M External   </v>
          </cell>
        </row>
        <row r="2933">
          <cell r="A2933" t="str">
            <v xml:space="preserve">EWP 11 M External   </v>
          </cell>
        </row>
        <row r="2934">
          <cell r="A2934" t="str">
            <v xml:space="preserve">EWP 11 M External   </v>
          </cell>
        </row>
        <row r="2935">
          <cell r="A2935" t="str">
            <v xml:space="preserve">EWP 11 M External   </v>
          </cell>
        </row>
        <row r="2936">
          <cell r="A2936" t="str">
            <v xml:space="preserve">EWP 11 M External   </v>
          </cell>
        </row>
        <row r="2937">
          <cell r="A2937" t="str">
            <v xml:space="preserve">EWP 11 M External   </v>
          </cell>
        </row>
        <row r="2938">
          <cell r="A2938" t="str">
            <v xml:space="preserve">EWP 11 M External   </v>
          </cell>
        </row>
        <row r="2939">
          <cell r="A2939" t="str">
            <v xml:space="preserve">EWP 11 M External   </v>
          </cell>
        </row>
        <row r="2940">
          <cell r="A2940" t="str">
            <v xml:space="preserve">EWP 11 M External   </v>
          </cell>
        </row>
        <row r="2941">
          <cell r="A2941" t="str">
            <v xml:space="preserve">EWP 11 M External   </v>
          </cell>
        </row>
        <row r="2942">
          <cell r="A2942" t="str">
            <v xml:space="preserve">EWP 11 M External   </v>
          </cell>
        </row>
        <row r="2943">
          <cell r="A2943" t="str">
            <v xml:space="preserve">EWP 11 M External   </v>
          </cell>
        </row>
        <row r="2944">
          <cell r="A2944" t="str">
            <v xml:space="preserve">EWP 11 M External   </v>
          </cell>
        </row>
        <row r="2945">
          <cell r="A2945" t="str">
            <v xml:space="preserve">EWP 11 M External   </v>
          </cell>
        </row>
        <row r="2946">
          <cell r="A2946" t="str">
            <v xml:space="preserve">EWP 11 M External   </v>
          </cell>
        </row>
        <row r="2947">
          <cell r="A2947" t="str">
            <v xml:space="preserve">EWP 11 M External   </v>
          </cell>
        </row>
        <row r="2948">
          <cell r="A2948" t="str">
            <v xml:space="preserve">EWP 11 M External   </v>
          </cell>
        </row>
        <row r="2949">
          <cell r="A2949" t="str">
            <v xml:space="preserve">EWP 11 M External   </v>
          </cell>
        </row>
        <row r="2950">
          <cell r="A2950" t="str">
            <v xml:space="preserve">EWP 11 M External   </v>
          </cell>
        </row>
        <row r="2951">
          <cell r="A2951" t="str">
            <v xml:space="preserve">EWP 11 M External   </v>
          </cell>
        </row>
        <row r="2952">
          <cell r="A2952" t="str">
            <v xml:space="preserve">EWP 11 M External   </v>
          </cell>
        </row>
        <row r="2953">
          <cell r="A2953" t="str">
            <v xml:space="preserve">EWP 11 M External   </v>
          </cell>
        </row>
        <row r="2954">
          <cell r="A2954" t="str">
            <v xml:space="preserve">EWP 11 M External   </v>
          </cell>
        </row>
        <row r="2955">
          <cell r="A2955" t="str">
            <v xml:space="preserve">EWP 11 M External   </v>
          </cell>
        </row>
        <row r="2956">
          <cell r="A2956" t="str">
            <v xml:space="preserve">EWP 11 M External   </v>
          </cell>
        </row>
        <row r="2957">
          <cell r="A2957" t="str">
            <v xml:space="preserve">EWP 11 M External   </v>
          </cell>
        </row>
        <row r="2958">
          <cell r="A2958" t="str">
            <v xml:space="preserve">EWP 11 M External   </v>
          </cell>
        </row>
        <row r="2959">
          <cell r="A2959" t="str">
            <v xml:space="preserve">EWP 11 M External   </v>
          </cell>
        </row>
        <row r="2960">
          <cell r="A2960" t="str">
            <v xml:space="preserve">EWP 11 M External   </v>
          </cell>
        </row>
        <row r="2961">
          <cell r="A2961" t="str">
            <v xml:space="preserve">EWP 11 M External   </v>
          </cell>
        </row>
        <row r="2962">
          <cell r="A2962" t="str">
            <v xml:space="preserve">EWP 11 M External   </v>
          </cell>
        </row>
        <row r="2963">
          <cell r="A2963" t="str">
            <v xml:space="preserve">EWP 11 M External   </v>
          </cell>
        </row>
        <row r="2964">
          <cell r="A2964" t="str">
            <v xml:space="preserve">EWP 11 M External   </v>
          </cell>
        </row>
        <row r="2965">
          <cell r="A2965" t="str">
            <v xml:space="preserve">EWP 11 M External   </v>
          </cell>
        </row>
        <row r="2966">
          <cell r="A2966" t="str">
            <v xml:space="preserve">EWP 11 M External   </v>
          </cell>
        </row>
        <row r="2967">
          <cell r="A2967" t="str">
            <v xml:space="preserve">EWP 11 M External   </v>
          </cell>
        </row>
        <row r="2968">
          <cell r="A2968" t="str">
            <v xml:space="preserve">EWP 11 M External   </v>
          </cell>
        </row>
        <row r="2969">
          <cell r="A2969" t="str">
            <v xml:space="preserve">EWP 11 M External   </v>
          </cell>
        </row>
        <row r="2970">
          <cell r="A2970" t="str">
            <v xml:space="preserve">EWP 11 M External   </v>
          </cell>
        </row>
        <row r="2971">
          <cell r="A2971" t="str">
            <v xml:space="preserve">EWP 11 M External   </v>
          </cell>
        </row>
        <row r="2972">
          <cell r="A2972" t="str">
            <v xml:space="preserve">EWP 11 M External   </v>
          </cell>
        </row>
        <row r="2973">
          <cell r="A2973" t="str">
            <v xml:space="preserve">EWP 11 M External   </v>
          </cell>
        </row>
        <row r="2974">
          <cell r="A2974" t="str">
            <v xml:space="preserve">EWP 11 M External   </v>
          </cell>
        </row>
        <row r="2975">
          <cell r="A2975" t="str">
            <v xml:space="preserve">EWP 11 M External   </v>
          </cell>
        </row>
        <row r="2976">
          <cell r="A2976" t="str">
            <v xml:space="preserve">EWP 11 M External   </v>
          </cell>
        </row>
        <row r="2977">
          <cell r="A2977" t="str">
            <v xml:space="preserve">EWP 11 M External   </v>
          </cell>
        </row>
        <row r="2978">
          <cell r="A2978" t="str">
            <v xml:space="preserve">EWP 11 M External   </v>
          </cell>
        </row>
        <row r="2979">
          <cell r="A2979" t="str">
            <v xml:space="preserve">EWP 11 M External   </v>
          </cell>
        </row>
        <row r="2980">
          <cell r="A2980" t="str">
            <v xml:space="preserve">EWP 11 M External   </v>
          </cell>
        </row>
        <row r="2981">
          <cell r="A2981" t="str">
            <v xml:space="preserve">EWP 11 M External   </v>
          </cell>
        </row>
        <row r="2982">
          <cell r="A2982" t="str">
            <v xml:space="preserve">EWP 11 M External   </v>
          </cell>
        </row>
        <row r="2983">
          <cell r="A2983" t="str">
            <v xml:space="preserve">EWP 11 M External   </v>
          </cell>
        </row>
        <row r="2984">
          <cell r="A2984" t="str">
            <v xml:space="preserve">EWP 11 M External   </v>
          </cell>
        </row>
        <row r="2985">
          <cell r="A2985" t="str">
            <v xml:space="preserve">EWP 11 M External   </v>
          </cell>
        </row>
        <row r="2986">
          <cell r="A2986" t="str">
            <v xml:space="preserve">EWP 11 M External   </v>
          </cell>
        </row>
        <row r="2987">
          <cell r="A2987" t="str">
            <v xml:space="preserve">EWP 11 M External   </v>
          </cell>
        </row>
        <row r="2988">
          <cell r="A2988" t="str">
            <v xml:space="preserve">EWP 11 M External   </v>
          </cell>
        </row>
        <row r="2989">
          <cell r="A2989" t="str">
            <v xml:space="preserve">EWP 11 M External   </v>
          </cell>
        </row>
        <row r="2990">
          <cell r="A2990" t="str">
            <v xml:space="preserve">EWP 11 M External   </v>
          </cell>
        </row>
        <row r="2991">
          <cell r="A2991" t="str">
            <v xml:space="preserve">EWP 11 M External   </v>
          </cell>
        </row>
        <row r="2992">
          <cell r="A2992" t="str">
            <v xml:space="preserve">EWP 11 M External   </v>
          </cell>
        </row>
        <row r="2993">
          <cell r="A2993" t="str">
            <v xml:space="preserve">EWP 11 M External   </v>
          </cell>
        </row>
        <row r="2994">
          <cell r="A2994" t="str">
            <v xml:space="preserve">EWP 11 M External   </v>
          </cell>
        </row>
        <row r="2995">
          <cell r="A2995" t="str">
            <v xml:space="preserve">EWP 11 M External   </v>
          </cell>
        </row>
        <row r="2996">
          <cell r="A2996" t="str">
            <v xml:space="preserve">EWP 11 M External   </v>
          </cell>
        </row>
        <row r="2997">
          <cell r="A2997" t="str">
            <v xml:space="preserve">EWP 11 M External   </v>
          </cell>
        </row>
        <row r="2998">
          <cell r="A2998" t="str">
            <v xml:space="preserve">EWP 11 M External   </v>
          </cell>
        </row>
        <row r="2999">
          <cell r="A2999" t="str">
            <v xml:space="preserve">EWP 11 M External   </v>
          </cell>
        </row>
        <row r="3000">
          <cell r="A3000" t="str">
            <v xml:space="preserve">EWP 11 M External   </v>
          </cell>
        </row>
        <row r="3001">
          <cell r="A3001" t="str">
            <v xml:space="preserve">EWP 11 M External   </v>
          </cell>
        </row>
        <row r="3002">
          <cell r="A3002" t="str">
            <v xml:space="preserve">EWP 11 M External   </v>
          </cell>
        </row>
        <row r="3003">
          <cell r="A3003" t="str">
            <v xml:space="preserve">EWP 11 M External   </v>
          </cell>
        </row>
        <row r="3004">
          <cell r="A3004" t="str">
            <v xml:space="preserve">EWP 11 M External   </v>
          </cell>
        </row>
        <row r="3005">
          <cell r="A3005" t="str">
            <v xml:space="preserve">EWP 11 M External   </v>
          </cell>
        </row>
        <row r="3006">
          <cell r="A3006" t="str">
            <v xml:space="preserve">EWP 11 M External   </v>
          </cell>
        </row>
        <row r="3007">
          <cell r="A3007" t="str">
            <v xml:space="preserve">EWP 11 M External   </v>
          </cell>
        </row>
        <row r="3008">
          <cell r="A3008" t="str">
            <v xml:space="preserve">EWP 11 M External   </v>
          </cell>
        </row>
        <row r="3009">
          <cell r="A3009" t="str">
            <v xml:space="preserve">EWP 11 M External   </v>
          </cell>
        </row>
        <row r="3010">
          <cell r="A3010" t="str">
            <v xml:space="preserve">EWP 11 M External   </v>
          </cell>
        </row>
        <row r="3011">
          <cell r="A3011" t="str">
            <v xml:space="preserve">EWP 11 M External   </v>
          </cell>
        </row>
        <row r="3012">
          <cell r="A3012" t="str">
            <v xml:space="preserve">EWP 11 M External   </v>
          </cell>
        </row>
        <row r="3013">
          <cell r="A3013" t="str">
            <v xml:space="preserve">EWP 11 M External   </v>
          </cell>
        </row>
        <row r="3014">
          <cell r="A3014" t="str">
            <v xml:space="preserve">EWP 11 M External   </v>
          </cell>
        </row>
        <row r="3015">
          <cell r="A3015" t="str">
            <v xml:space="preserve">EWP 11 M External   </v>
          </cell>
        </row>
        <row r="3016">
          <cell r="A3016" t="str">
            <v xml:space="preserve">EWP 11 M External   </v>
          </cell>
        </row>
        <row r="3017">
          <cell r="A3017" t="str">
            <v xml:space="preserve">EWP 11 M External   </v>
          </cell>
        </row>
        <row r="3018">
          <cell r="A3018" t="str">
            <v xml:space="preserve">EWP 11 M External   </v>
          </cell>
        </row>
        <row r="3019">
          <cell r="A3019" t="str">
            <v xml:space="preserve">EWP 11 M External   </v>
          </cell>
        </row>
        <row r="3020">
          <cell r="A3020" t="str">
            <v xml:space="preserve">EWP 11 M External   </v>
          </cell>
        </row>
        <row r="3021">
          <cell r="A3021" t="str">
            <v xml:space="preserve">EWP 11 M External   </v>
          </cell>
        </row>
        <row r="3022">
          <cell r="A3022" t="str">
            <v xml:space="preserve">EWP 11 M External   </v>
          </cell>
        </row>
        <row r="3023">
          <cell r="A3023" t="str">
            <v xml:space="preserve">EWP 11 M External   </v>
          </cell>
        </row>
        <row r="3024">
          <cell r="A3024" t="str">
            <v xml:space="preserve">EWP 11 M External   </v>
          </cell>
        </row>
        <row r="3025">
          <cell r="A3025" t="str">
            <v xml:space="preserve">EWP 11 M External   </v>
          </cell>
        </row>
        <row r="3026">
          <cell r="A3026" t="str">
            <v xml:space="preserve">EWP 11 M External   </v>
          </cell>
        </row>
        <row r="3027">
          <cell r="A3027" t="str">
            <v xml:space="preserve">EWP 11 M External   </v>
          </cell>
        </row>
        <row r="3028">
          <cell r="A3028" t="str">
            <v xml:space="preserve">EWP 11 M External   </v>
          </cell>
        </row>
        <row r="3029">
          <cell r="A3029" t="str">
            <v xml:space="preserve">EWP 11 M External   </v>
          </cell>
        </row>
        <row r="3030">
          <cell r="A3030" t="str">
            <v xml:space="preserve">EWP 11 M External   </v>
          </cell>
        </row>
        <row r="3031">
          <cell r="A3031" t="str">
            <v xml:space="preserve">EWP 11 M External   </v>
          </cell>
        </row>
        <row r="3032">
          <cell r="A3032" t="str">
            <v xml:space="preserve">EWP 11 M External   </v>
          </cell>
        </row>
        <row r="3033">
          <cell r="A3033" t="str">
            <v xml:space="preserve">EWP 11 M External   </v>
          </cell>
        </row>
        <row r="3034">
          <cell r="A3034" t="str">
            <v xml:space="preserve">EWP 11 M External   </v>
          </cell>
        </row>
        <row r="3035">
          <cell r="A3035" t="str">
            <v xml:space="preserve">EWP 11 M External   </v>
          </cell>
        </row>
        <row r="3036">
          <cell r="A3036" t="str">
            <v xml:space="preserve">EWP 11 M External   </v>
          </cell>
        </row>
        <row r="3037">
          <cell r="A3037" t="str">
            <v xml:space="preserve">EWP 11 M External   </v>
          </cell>
        </row>
        <row r="3038">
          <cell r="A3038" t="str">
            <v xml:space="preserve">EWP 11 M External   </v>
          </cell>
        </row>
        <row r="3039">
          <cell r="A3039" t="str">
            <v xml:space="preserve">EWP 11 M External   </v>
          </cell>
        </row>
        <row r="3040">
          <cell r="A3040" t="str">
            <v xml:space="preserve">EWP 11 M External   </v>
          </cell>
        </row>
        <row r="3041">
          <cell r="A3041" t="str">
            <v xml:space="preserve">EWP 11 M External   </v>
          </cell>
        </row>
        <row r="3042">
          <cell r="A3042" t="str">
            <v xml:space="preserve">EWP 11 M External   </v>
          </cell>
        </row>
        <row r="3043">
          <cell r="A3043" t="str">
            <v xml:space="preserve">EWP 11 M External   </v>
          </cell>
        </row>
        <row r="3044">
          <cell r="A3044" t="str">
            <v xml:space="preserve">EWP 11 M External   </v>
          </cell>
        </row>
        <row r="3045">
          <cell r="A3045" t="str">
            <v xml:space="preserve">EWP 11 M External   </v>
          </cell>
        </row>
        <row r="3046">
          <cell r="A3046" t="str">
            <v xml:space="preserve">EWP 11 M External   </v>
          </cell>
        </row>
        <row r="3047">
          <cell r="A3047" t="str">
            <v xml:space="preserve">EWP 11 M External   </v>
          </cell>
        </row>
        <row r="3048">
          <cell r="A3048" t="str">
            <v xml:space="preserve">EWP 11 M External   </v>
          </cell>
        </row>
        <row r="3049">
          <cell r="A3049" t="str">
            <v xml:space="preserve">EWP 11 M External   </v>
          </cell>
        </row>
        <row r="3050">
          <cell r="A3050" t="str">
            <v xml:space="preserve">EWP 11 M External   </v>
          </cell>
        </row>
        <row r="3051">
          <cell r="A3051" t="str">
            <v xml:space="preserve">EWP 11 M External   </v>
          </cell>
        </row>
        <row r="3052">
          <cell r="A3052" t="str">
            <v xml:space="preserve">EWP 11 M External   </v>
          </cell>
        </row>
        <row r="3053">
          <cell r="A3053" t="str">
            <v xml:space="preserve">EWP 11 M External   </v>
          </cell>
        </row>
        <row r="3054">
          <cell r="A3054" t="str">
            <v xml:space="preserve">EWP 11 M External   </v>
          </cell>
        </row>
        <row r="3055">
          <cell r="A3055" t="str">
            <v xml:space="preserve">EWP 11 M External   </v>
          </cell>
        </row>
        <row r="3056">
          <cell r="A3056" t="str">
            <v xml:space="preserve">EWP 11 M External   </v>
          </cell>
        </row>
        <row r="3057">
          <cell r="A3057" t="str">
            <v xml:space="preserve">EWP 11 M External   </v>
          </cell>
        </row>
        <row r="3058">
          <cell r="A3058" t="str">
            <v xml:space="preserve">EWP 11 M External   </v>
          </cell>
        </row>
        <row r="3059">
          <cell r="A3059" t="str">
            <v xml:space="preserve">EWP 11 M External   </v>
          </cell>
        </row>
        <row r="3060">
          <cell r="A3060" t="str">
            <v xml:space="preserve">EWP 11 M External   </v>
          </cell>
        </row>
        <row r="3061">
          <cell r="A3061" t="str">
            <v xml:space="preserve">EWP 11 M External   </v>
          </cell>
        </row>
        <row r="3062">
          <cell r="A3062" t="str">
            <v xml:space="preserve">EWP 11 M External   </v>
          </cell>
        </row>
        <row r="3063">
          <cell r="A3063" t="str">
            <v xml:space="preserve">EWP 11 M External   </v>
          </cell>
        </row>
        <row r="3064">
          <cell r="A3064" t="str">
            <v xml:space="preserve">EWP 11 M External   </v>
          </cell>
        </row>
        <row r="3065">
          <cell r="A3065" t="str">
            <v xml:space="preserve">EWP 11 M External   </v>
          </cell>
        </row>
        <row r="3066">
          <cell r="A3066" t="str">
            <v xml:space="preserve">EWP 11 M External   </v>
          </cell>
        </row>
        <row r="3067">
          <cell r="A3067" t="str">
            <v xml:space="preserve">EWP 11 M External   </v>
          </cell>
        </row>
        <row r="3068">
          <cell r="A3068" t="str">
            <v xml:space="preserve">EWP 11 M External   </v>
          </cell>
        </row>
        <row r="3069">
          <cell r="A3069" t="str">
            <v xml:space="preserve">EWP 11 M External   </v>
          </cell>
        </row>
        <row r="3070">
          <cell r="A3070" t="str">
            <v xml:space="preserve">EWP 11 M External   </v>
          </cell>
        </row>
        <row r="3071">
          <cell r="A3071" t="str">
            <v xml:space="preserve">EWP 11 M External   </v>
          </cell>
        </row>
        <row r="3072">
          <cell r="A3072" t="str">
            <v xml:space="preserve">EWP 11 M External   </v>
          </cell>
        </row>
        <row r="3073">
          <cell r="A3073" t="str">
            <v xml:space="preserve">EWP 11 M External   </v>
          </cell>
        </row>
        <row r="3074">
          <cell r="A3074" t="str">
            <v xml:space="preserve">EWP 11 M External   </v>
          </cell>
        </row>
        <row r="3075">
          <cell r="A3075" t="str">
            <v xml:space="preserve">EWP 11 M External   </v>
          </cell>
        </row>
        <row r="3076">
          <cell r="A3076" t="str">
            <v xml:space="preserve">EWP 11 M External   </v>
          </cell>
        </row>
        <row r="3077">
          <cell r="A3077" t="str">
            <v xml:space="preserve">EWP 11 M External   </v>
          </cell>
        </row>
        <row r="3078">
          <cell r="A3078" t="str">
            <v xml:space="preserve">EWP 11 M External   </v>
          </cell>
        </row>
        <row r="3079">
          <cell r="A3079" t="str">
            <v xml:space="preserve">EWP 11 M External   </v>
          </cell>
        </row>
        <row r="3080">
          <cell r="A3080" t="str">
            <v xml:space="preserve">EWP 11 M External   </v>
          </cell>
        </row>
        <row r="3081">
          <cell r="A3081" t="str">
            <v xml:space="preserve">EWP 11 M External   </v>
          </cell>
        </row>
        <row r="3082">
          <cell r="A3082" t="str">
            <v xml:space="preserve">EWP 11 M External   </v>
          </cell>
        </row>
        <row r="3083">
          <cell r="A3083" t="str">
            <v xml:space="preserve">EWP 13 &amp; 14 M       </v>
          </cell>
        </row>
        <row r="3084">
          <cell r="A3084" t="str">
            <v xml:space="preserve">EWP 13 &amp; 14 M       </v>
          </cell>
        </row>
        <row r="3085">
          <cell r="A3085" t="str">
            <v xml:space="preserve">EWP 13 &amp; 14 M       </v>
          </cell>
        </row>
        <row r="3086">
          <cell r="A3086" t="str">
            <v xml:space="preserve">EWP 13 &amp; 14 M       </v>
          </cell>
        </row>
        <row r="3087">
          <cell r="A3087" t="str">
            <v xml:space="preserve">EWP 13 &amp; 14 M       </v>
          </cell>
        </row>
        <row r="3088">
          <cell r="A3088" t="str">
            <v xml:space="preserve">EWP 13 &amp; 14 M       </v>
          </cell>
        </row>
        <row r="3089">
          <cell r="A3089" t="str">
            <v xml:space="preserve">EWP 13 &amp; 14 M       </v>
          </cell>
        </row>
        <row r="3090">
          <cell r="A3090" t="str">
            <v xml:space="preserve">EWP 13 &amp; 14 M       </v>
          </cell>
        </row>
        <row r="3091">
          <cell r="A3091" t="str">
            <v xml:space="preserve">EWP 13 &amp; 14 M       </v>
          </cell>
        </row>
        <row r="3092">
          <cell r="A3092" t="str">
            <v xml:space="preserve">EWP 13 &amp; 14 M       </v>
          </cell>
        </row>
        <row r="3093">
          <cell r="A3093" t="str">
            <v xml:space="preserve">EWP 13 &amp; 14 M       </v>
          </cell>
        </row>
        <row r="3094">
          <cell r="A3094" t="str">
            <v xml:space="preserve">EWP 13 &amp; 14 M       </v>
          </cell>
        </row>
        <row r="3095">
          <cell r="A3095" t="str">
            <v xml:space="preserve">EWP 13 &amp; 14 M       </v>
          </cell>
        </row>
        <row r="3096">
          <cell r="A3096" t="str">
            <v xml:space="preserve">EWP 13 &amp; 14 M       </v>
          </cell>
        </row>
        <row r="3097">
          <cell r="A3097" t="str">
            <v xml:space="preserve">EWP 13 &amp; 14 M       </v>
          </cell>
        </row>
        <row r="3098">
          <cell r="A3098" t="str">
            <v xml:space="preserve">EWP 13 &amp; 14 M       </v>
          </cell>
        </row>
        <row r="3099">
          <cell r="A3099" t="str">
            <v xml:space="preserve">EWP 13 &amp; 14 M       </v>
          </cell>
        </row>
        <row r="3100">
          <cell r="A3100" t="str">
            <v xml:space="preserve">EWP 13 &amp; 14 M       </v>
          </cell>
        </row>
        <row r="3101">
          <cell r="A3101" t="str">
            <v xml:space="preserve">EWP 13 &amp; 14 M       </v>
          </cell>
        </row>
        <row r="3102">
          <cell r="A3102" t="str">
            <v xml:space="preserve">EWP 13 &amp; 14 M       </v>
          </cell>
        </row>
        <row r="3103">
          <cell r="A3103" t="str">
            <v xml:space="preserve">EWP 13 &amp; 14 M       </v>
          </cell>
        </row>
        <row r="3104">
          <cell r="A3104" t="str">
            <v xml:space="preserve">EWP 13 &amp; 14 M       </v>
          </cell>
        </row>
        <row r="3105">
          <cell r="A3105" t="str">
            <v xml:space="preserve">EWP 13 &amp; 14 M       </v>
          </cell>
        </row>
        <row r="3106">
          <cell r="A3106" t="str">
            <v xml:space="preserve">EWP 13 &amp; 14 M       </v>
          </cell>
        </row>
        <row r="3107">
          <cell r="A3107" t="str">
            <v xml:space="preserve">EWP 13 &amp; 14 M       </v>
          </cell>
        </row>
        <row r="3108">
          <cell r="A3108" t="str">
            <v xml:space="preserve">EWP 13 &amp; 14 M       </v>
          </cell>
        </row>
        <row r="3109">
          <cell r="A3109" t="str">
            <v xml:space="preserve">EWP 13 &amp; 14 M       </v>
          </cell>
        </row>
        <row r="3110">
          <cell r="A3110" t="str">
            <v xml:space="preserve">EWP 13 &amp; 14 M       </v>
          </cell>
        </row>
        <row r="3111">
          <cell r="A3111" t="str">
            <v xml:space="preserve">EWP 13 &amp; 14 M       </v>
          </cell>
        </row>
        <row r="3112">
          <cell r="A3112" t="str">
            <v xml:space="preserve">EWP 13 &amp; 14 M       </v>
          </cell>
        </row>
        <row r="3113">
          <cell r="A3113" t="str">
            <v xml:space="preserve">EWP 13 &amp; 14 M       </v>
          </cell>
        </row>
        <row r="3114">
          <cell r="A3114" t="str">
            <v xml:space="preserve">EWP 13 &amp; 14 M       </v>
          </cell>
        </row>
        <row r="3115">
          <cell r="A3115" t="str">
            <v xml:space="preserve">EWP 13 &amp; 14 M       </v>
          </cell>
        </row>
        <row r="3116">
          <cell r="A3116" t="str">
            <v xml:space="preserve">EWP 13 &amp; 14 M       </v>
          </cell>
        </row>
        <row r="3117">
          <cell r="A3117" t="str">
            <v xml:space="preserve">EWP 13 &amp; 14 M       </v>
          </cell>
        </row>
        <row r="3118">
          <cell r="A3118" t="str">
            <v xml:space="preserve">EWP 13 &amp; 14 M       </v>
          </cell>
        </row>
        <row r="3119">
          <cell r="A3119" t="str">
            <v xml:space="preserve">EWP 13 &amp; 14 M       </v>
          </cell>
        </row>
        <row r="3120">
          <cell r="A3120" t="str">
            <v xml:space="preserve">EWP 13 &amp; 14 M       </v>
          </cell>
        </row>
        <row r="3121">
          <cell r="A3121" t="str">
            <v xml:space="preserve">EWP 13 &amp; 14 M       </v>
          </cell>
        </row>
        <row r="3122">
          <cell r="A3122" t="str">
            <v xml:space="preserve">EWP 13 &amp; 14 M       </v>
          </cell>
        </row>
        <row r="3123">
          <cell r="A3123" t="str">
            <v xml:space="preserve">EWP 13 &amp; 14 M       </v>
          </cell>
        </row>
        <row r="3124">
          <cell r="A3124" t="str">
            <v xml:space="preserve">EWP 13 &amp; 14 M       </v>
          </cell>
        </row>
        <row r="3125">
          <cell r="A3125" t="str">
            <v xml:space="preserve">EWP 13 &amp; 14 M       </v>
          </cell>
        </row>
        <row r="3126">
          <cell r="A3126" t="str">
            <v xml:space="preserve">EWP 13 &amp; 14 M       </v>
          </cell>
        </row>
        <row r="3127">
          <cell r="A3127" t="str">
            <v xml:space="preserve">EWP 13 &amp; 14 M       </v>
          </cell>
        </row>
        <row r="3128">
          <cell r="A3128" t="str">
            <v xml:space="preserve">EWP 13 &amp; 14 M       </v>
          </cell>
        </row>
        <row r="3129">
          <cell r="A3129" t="str">
            <v xml:space="preserve">EWP 13 &amp; 14 M       </v>
          </cell>
        </row>
        <row r="3130">
          <cell r="A3130" t="str">
            <v xml:space="preserve">EWP 13 &amp; 14 M       </v>
          </cell>
        </row>
        <row r="3131">
          <cell r="A3131" t="str">
            <v xml:space="preserve">EWP 13 &amp; 14 M       </v>
          </cell>
        </row>
        <row r="3132">
          <cell r="A3132" t="str">
            <v xml:space="preserve">EWP 13 &amp; 14 M       </v>
          </cell>
        </row>
        <row r="3133">
          <cell r="A3133" t="str">
            <v xml:space="preserve">EWP 13 &amp; 14 M       </v>
          </cell>
        </row>
        <row r="3134">
          <cell r="A3134" t="str">
            <v xml:space="preserve">EWP 13 &amp; 14 M       </v>
          </cell>
        </row>
        <row r="3135">
          <cell r="A3135" t="str">
            <v xml:space="preserve">EWP 13 &amp; 14 M       </v>
          </cell>
        </row>
        <row r="3136">
          <cell r="A3136" t="str">
            <v xml:space="preserve">EWP 13 &amp; 14 M       </v>
          </cell>
        </row>
        <row r="3137">
          <cell r="A3137" t="str">
            <v xml:space="preserve">EWP 13 &amp; 14 M       </v>
          </cell>
        </row>
        <row r="3138">
          <cell r="A3138" t="str">
            <v xml:space="preserve">EWP 13 &amp; 14 M       </v>
          </cell>
        </row>
        <row r="3139">
          <cell r="A3139" t="str">
            <v xml:space="preserve">EWP 13 &amp; 14 M       </v>
          </cell>
        </row>
        <row r="3140">
          <cell r="A3140" t="str">
            <v xml:space="preserve">EWP 13 &amp; 14 M       </v>
          </cell>
        </row>
        <row r="3141">
          <cell r="A3141" t="str">
            <v xml:space="preserve">EWP 13 &amp; 14 M       </v>
          </cell>
        </row>
        <row r="3142">
          <cell r="A3142" t="str">
            <v xml:space="preserve">EWP 13 &amp; 14 M       </v>
          </cell>
        </row>
        <row r="3143">
          <cell r="A3143" t="str">
            <v xml:space="preserve">EWP 13 &amp; 14 M       </v>
          </cell>
        </row>
        <row r="3144">
          <cell r="A3144" t="str">
            <v xml:space="preserve">EWP 13 &amp; 14 M       </v>
          </cell>
        </row>
        <row r="3145">
          <cell r="A3145" t="str">
            <v xml:space="preserve">EWP 13 &amp; 14 M       </v>
          </cell>
        </row>
        <row r="3146">
          <cell r="A3146" t="str">
            <v xml:space="preserve">EWP 13 &amp; 14 M       </v>
          </cell>
        </row>
        <row r="3147">
          <cell r="A3147" t="str">
            <v xml:space="preserve">EWP 13 &amp; 14 M       </v>
          </cell>
        </row>
        <row r="3148">
          <cell r="A3148" t="str">
            <v xml:space="preserve">EWP 13 &amp; 14 M       </v>
          </cell>
        </row>
        <row r="3149">
          <cell r="A3149" t="str">
            <v xml:space="preserve">EWP 13 &amp; 14 M       </v>
          </cell>
        </row>
        <row r="3150">
          <cell r="A3150" t="str">
            <v xml:space="preserve">EWP 13 &amp; 14 M       </v>
          </cell>
        </row>
        <row r="3151">
          <cell r="A3151" t="str">
            <v xml:space="preserve">EWP 13 &amp; 14 M       </v>
          </cell>
        </row>
        <row r="3152">
          <cell r="A3152" t="str">
            <v xml:space="preserve">EWP 13 &amp; 14 M       </v>
          </cell>
        </row>
        <row r="3153">
          <cell r="A3153" t="str">
            <v xml:space="preserve">EWP 13 &amp; 14 M       </v>
          </cell>
        </row>
        <row r="3154">
          <cell r="A3154" t="str">
            <v xml:space="preserve">EWP 13 &amp; 14 M       </v>
          </cell>
        </row>
        <row r="3155">
          <cell r="A3155" t="str">
            <v xml:space="preserve">EWP 13 &amp; 14 M       </v>
          </cell>
        </row>
        <row r="3156">
          <cell r="A3156" t="str">
            <v xml:space="preserve">EWP 13 &amp; 14 M       </v>
          </cell>
        </row>
        <row r="3157">
          <cell r="A3157" t="str">
            <v xml:space="preserve">EWP 13 &amp; 14 M       </v>
          </cell>
        </row>
        <row r="3158">
          <cell r="A3158" t="str">
            <v xml:space="preserve">EWP 13 &amp; 14 M       </v>
          </cell>
        </row>
        <row r="3159">
          <cell r="A3159" t="str">
            <v xml:space="preserve">EWP 13 &amp; 14 M       </v>
          </cell>
        </row>
        <row r="3160">
          <cell r="A3160" t="str">
            <v xml:space="preserve">EWP 13 &amp; 14 M       </v>
          </cell>
        </row>
        <row r="3161">
          <cell r="A3161" t="str">
            <v xml:space="preserve">EWP 13 &amp; 14 M       </v>
          </cell>
        </row>
        <row r="3162">
          <cell r="A3162" t="str">
            <v xml:space="preserve">EWP 13 &amp; 14 M       </v>
          </cell>
        </row>
        <row r="3163">
          <cell r="A3163" t="str">
            <v xml:space="preserve">EWP 13 &amp; 14 M       </v>
          </cell>
        </row>
        <row r="3164">
          <cell r="A3164" t="str">
            <v xml:space="preserve">EWP 13 &amp; 14 M       </v>
          </cell>
        </row>
        <row r="3165">
          <cell r="A3165" t="str">
            <v xml:space="preserve">EWP 13 &amp; 14 M       </v>
          </cell>
        </row>
        <row r="3166">
          <cell r="A3166" t="str">
            <v xml:space="preserve">EWP 13 &amp; 14 M       </v>
          </cell>
        </row>
        <row r="3167">
          <cell r="A3167" t="str">
            <v xml:space="preserve">EWP 13 &amp; 14 M       </v>
          </cell>
        </row>
        <row r="3168">
          <cell r="A3168" t="str">
            <v xml:space="preserve">EWP 13 &amp; 14 M       </v>
          </cell>
        </row>
        <row r="3169">
          <cell r="A3169" t="str">
            <v xml:space="preserve">EWP 13 &amp; 14 M       </v>
          </cell>
        </row>
        <row r="3170">
          <cell r="A3170" t="str">
            <v xml:space="preserve">EWP 13 &amp; 14 M       </v>
          </cell>
        </row>
        <row r="3171">
          <cell r="A3171" t="str">
            <v xml:space="preserve">EWP 13 &amp; 14 M       </v>
          </cell>
        </row>
        <row r="3172">
          <cell r="A3172" t="str">
            <v xml:space="preserve">EWP 13 &amp; 14 M       </v>
          </cell>
        </row>
        <row r="3173">
          <cell r="A3173" t="str">
            <v xml:space="preserve">EWP 13 &amp; 14 M       </v>
          </cell>
        </row>
        <row r="3174">
          <cell r="A3174" t="str">
            <v xml:space="preserve">EWP 13 &amp; 14 M       </v>
          </cell>
        </row>
        <row r="3175">
          <cell r="A3175" t="str">
            <v xml:space="preserve">EWP 13 &amp; 14 M       </v>
          </cell>
        </row>
        <row r="3176">
          <cell r="A3176" t="str">
            <v xml:space="preserve">EWP 13 &amp; 14 M       </v>
          </cell>
        </row>
        <row r="3177">
          <cell r="A3177" t="str">
            <v xml:space="preserve">EWP 13 &amp; 14 M       </v>
          </cell>
        </row>
        <row r="3178">
          <cell r="A3178" t="str">
            <v xml:space="preserve">EWP 13 &amp; 14 M       </v>
          </cell>
        </row>
        <row r="3179">
          <cell r="A3179" t="str">
            <v xml:space="preserve">EWP 13 &amp; 14 M       </v>
          </cell>
        </row>
        <row r="3180">
          <cell r="A3180" t="str">
            <v xml:space="preserve">EWP 13 &amp; 14 M       </v>
          </cell>
        </row>
        <row r="3181">
          <cell r="A3181" t="str">
            <v xml:space="preserve">EWP 13 &amp; 14 M       </v>
          </cell>
        </row>
        <row r="3182">
          <cell r="A3182" t="str">
            <v xml:space="preserve">EWP 13 &amp; 14 M       </v>
          </cell>
        </row>
        <row r="3183">
          <cell r="A3183" t="str">
            <v xml:space="preserve">EWP 13 &amp; 14 M       </v>
          </cell>
        </row>
        <row r="3184">
          <cell r="A3184" t="str">
            <v xml:space="preserve">EWP 13 &amp; 14 M       </v>
          </cell>
        </row>
        <row r="3185">
          <cell r="A3185" t="str">
            <v xml:space="preserve">EWP 13 &amp; 14 M       </v>
          </cell>
        </row>
        <row r="3186">
          <cell r="A3186" t="str">
            <v xml:space="preserve">EWP 13 &amp; 14 M       </v>
          </cell>
        </row>
        <row r="3187">
          <cell r="A3187" t="str">
            <v xml:space="preserve">EWP 13 &amp; 14 M       </v>
          </cell>
        </row>
        <row r="3188">
          <cell r="A3188" t="str">
            <v xml:space="preserve">EWP 13 &amp; 14 M       </v>
          </cell>
        </row>
        <row r="3189">
          <cell r="A3189" t="str">
            <v xml:space="preserve">EWP 13 &amp; 14 M       </v>
          </cell>
        </row>
        <row r="3190">
          <cell r="A3190" t="str">
            <v xml:space="preserve">EWP 13 &amp; 14 M       </v>
          </cell>
        </row>
        <row r="3191">
          <cell r="A3191" t="str">
            <v xml:space="preserve">EWP 13 &amp; 14 M       </v>
          </cell>
        </row>
        <row r="3192">
          <cell r="A3192" t="str">
            <v xml:space="preserve">EWP 13 &amp; 14 M       </v>
          </cell>
        </row>
        <row r="3193">
          <cell r="A3193" t="str">
            <v xml:space="preserve">EWP 13 &amp; 14 M       </v>
          </cell>
        </row>
        <row r="3194">
          <cell r="A3194" t="str">
            <v xml:space="preserve">EWP 13 &amp; 14 M       </v>
          </cell>
        </row>
        <row r="3195">
          <cell r="A3195" t="str">
            <v xml:space="preserve">EWP 13 &amp; 14 M       </v>
          </cell>
        </row>
        <row r="3196">
          <cell r="A3196" t="str">
            <v xml:space="preserve">EWP 13 &amp; 14 M       </v>
          </cell>
        </row>
        <row r="3197">
          <cell r="A3197" t="str">
            <v xml:space="preserve">EWP 13 &amp; 14 M       </v>
          </cell>
        </row>
        <row r="3198">
          <cell r="A3198" t="str">
            <v xml:space="preserve">EWP 13 &amp; 14 M       </v>
          </cell>
        </row>
        <row r="3199">
          <cell r="A3199" t="str">
            <v xml:space="preserve">EWP 13 &amp; 14 M       </v>
          </cell>
        </row>
        <row r="3200">
          <cell r="A3200" t="str">
            <v xml:space="preserve">EWP 13 &amp; 14 M       </v>
          </cell>
        </row>
        <row r="3201">
          <cell r="A3201" t="str">
            <v xml:space="preserve">EWP 13 &amp; 14 M       </v>
          </cell>
        </row>
        <row r="3202">
          <cell r="A3202" t="str">
            <v xml:space="preserve">EWP 13 &amp; 14 M       </v>
          </cell>
        </row>
        <row r="3203">
          <cell r="A3203" t="str">
            <v xml:space="preserve">EWP 13 &amp; 14 M       </v>
          </cell>
        </row>
        <row r="3204">
          <cell r="A3204" t="str">
            <v xml:space="preserve">EWP 13 &amp; 14 M       </v>
          </cell>
        </row>
        <row r="3205">
          <cell r="A3205" t="str">
            <v xml:space="preserve">EWP 13 &amp; 14 M       </v>
          </cell>
        </row>
        <row r="3206">
          <cell r="A3206" t="str">
            <v xml:space="preserve">EWP 13 &amp; 14 M       </v>
          </cell>
        </row>
        <row r="3207">
          <cell r="A3207" t="str">
            <v xml:space="preserve">EWP 13 &amp; 14 M       </v>
          </cell>
        </row>
        <row r="3208">
          <cell r="A3208" t="str">
            <v xml:space="preserve">EWP 13 &amp; 14 M       </v>
          </cell>
        </row>
        <row r="3209">
          <cell r="A3209" t="str">
            <v xml:space="preserve">EWP 13 &amp; 14 M       </v>
          </cell>
        </row>
        <row r="3210">
          <cell r="A3210" t="str">
            <v xml:space="preserve">EWP 13 &amp; 14 M       </v>
          </cell>
        </row>
        <row r="3211">
          <cell r="A3211" t="str">
            <v xml:space="preserve">EWP 13 &amp; 14 M       </v>
          </cell>
        </row>
        <row r="3212">
          <cell r="A3212" t="str">
            <v xml:space="preserve">EWP 13 &amp; 14 M       </v>
          </cell>
        </row>
        <row r="3213">
          <cell r="A3213" t="str">
            <v xml:space="preserve">EWP 13 &amp; 14 M       </v>
          </cell>
        </row>
        <row r="3214">
          <cell r="A3214" t="str">
            <v xml:space="preserve">EWP 13 &amp; 14 M       </v>
          </cell>
        </row>
        <row r="3215">
          <cell r="A3215" t="str">
            <v xml:space="preserve">EWP 13 &amp; 14 M       </v>
          </cell>
        </row>
        <row r="3216">
          <cell r="A3216" t="str">
            <v xml:space="preserve">EWP 13 &amp; 14 M       </v>
          </cell>
        </row>
        <row r="3217">
          <cell r="A3217" t="str">
            <v xml:space="preserve">EWP 13 &amp; 14 M       </v>
          </cell>
        </row>
        <row r="3218">
          <cell r="A3218" t="str">
            <v xml:space="preserve">EWP 13 &amp; 14 M       </v>
          </cell>
        </row>
        <row r="3219">
          <cell r="A3219" t="str">
            <v xml:space="preserve">EWP 13 &amp; 14 M       </v>
          </cell>
        </row>
        <row r="3220">
          <cell r="A3220" t="str">
            <v xml:space="preserve">EWP 13 &amp; 14 M       </v>
          </cell>
        </row>
        <row r="3221">
          <cell r="A3221" t="str">
            <v xml:space="preserve">EWP 13 &amp; 14 M       </v>
          </cell>
        </row>
        <row r="3222">
          <cell r="A3222" t="str">
            <v xml:space="preserve">EWP 13 &amp; 14 M       </v>
          </cell>
        </row>
        <row r="3223">
          <cell r="A3223" t="str">
            <v xml:space="preserve">EWP 13 &amp; 14 M       </v>
          </cell>
        </row>
        <row r="3224">
          <cell r="A3224" t="str">
            <v xml:space="preserve">EWP 13 &amp; 14 M       </v>
          </cell>
        </row>
        <row r="3225">
          <cell r="A3225" t="str">
            <v xml:space="preserve">EWP 13 &amp; 14 M       </v>
          </cell>
        </row>
        <row r="3226">
          <cell r="A3226" t="str">
            <v xml:space="preserve">EWP 13 &amp; 14 M       </v>
          </cell>
        </row>
        <row r="3227">
          <cell r="A3227" t="str">
            <v xml:space="preserve">EWP 13 &amp; 14 M       </v>
          </cell>
        </row>
        <row r="3228">
          <cell r="A3228" t="str">
            <v xml:space="preserve">EWP 13 &amp; 14 M       </v>
          </cell>
        </row>
        <row r="3229">
          <cell r="A3229" t="str">
            <v xml:space="preserve">EWP 13 &amp; 14 M       </v>
          </cell>
        </row>
        <row r="3230">
          <cell r="A3230" t="str">
            <v xml:space="preserve">EWP 13 &amp; 14 M       </v>
          </cell>
        </row>
        <row r="3231">
          <cell r="A3231" t="str">
            <v xml:space="preserve">EWP 13 &amp; 14 M       </v>
          </cell>
        </row>
        <row r="3232">
          <cell r="A3232" t="str">
            <v xml:space="preserve">EWP 13 &amp; 14 M       </v>
          </cell>
        </row>
        <row r="3233">
          <cell r="A3233" t="str">
            <v xml:space="preserve">EWP 13 &amp; 14 M       </v>
          </cell>
        </row>
        <row r="3234">
          <cell r="A3234" t="str">
            <v xml:space="preserve">EWP 13 &amp; 14 M       </v>
          </cell>
        </row>
        <row r="3235">
          <cell r="A3235" t="str">
            <v xml:space="preserve">EWP 13 &amp; 14 M       </v>
          </cell>
        </row>
        <row r="3236">
          <cell r="A3236" t="str">
            <v xml:space="preserve">EWP 13 &amp; 14 M       </v>
          </cell>
        </row>
        <row r="3237">
          <cell r="A3237" t="str">
            <v xml:space="preserve">EWP 13 &amp; 14 M       </v>
          </cell>
        </row>
        <row r="3238">
          <cell r="A3238" t="str">
            <v xml:space="preserve">EWP 13 &amp; 14 M       </v>
          </cell>
        </row>
        <row r="3239">
          <cell r="A3239" t="str">
            <v xml:space="preserve">EWP 13 &amp; 14 M       </v>
          </cell>
        </row>
        <row r="3240">
          <cell r="A3240" t="str">
            <v xml:space="preserve">EWP 13 &amp; 14 M       </v>
          </cell>
        </row>
        <row r="3241">
          <cell r="A3241" t="str">
            <v xml:space="preserve">EWP 13 &amp; 14 M       </v>
          </cell>
        </row>
        <row r="3242">
          <cell r="A3242" t="str">
            <v xml:space="preserve">EWP 13 &amp; 14 M       </v>
          </cell>
        </row>
        <row r="3243">
          <cell r="A3243" t="str">
            <v xml:space="preserve">EWP 13 &amp; 14 M       </v>
          </cell>
        </row>
        <row r="3244">
          <cell r="A3244" t="str">
            <v xml:space="preserve">EWP 13 &amp; 14 M       </v>
          </cell>
        </row>
        <row r="3245">
          <cell r="A3245" t="str">
            <v xml:space="preserve">EWP 13 &amp; 14 M       </v>
          </cell>
        </row>
        <row r="3246">
          <cell r="A3246" t="str">
            <v xml:space="preserve">EWP 13 &amp; 14 M       </v>
          </cell>
        </row>
        <row r="3247">
          <cell r="A3247" t="str">
            <v xml:space="preserve">EWP 13 &amp; 14 M       </v>
          </cell>
        </row>
        <row r="3248">
          <cell r="A3248" t="str">
            <v xml:space="preserve">EWP 13 &amp; 14 M       </v>
          </cell>
        </row>
        <row r="3249">
          <cell r="A3249" t="str">
            <v xml:space="preserve">EWP 13 &amp; 14 M       </v>
          </cell>
        </row>
        <row r="3250">
          <cell r="A3250" t="str">
            <v xml:space="preserve">EWP 13 &amp; 14 M       </v>
          </cell>
        </row>
        <row r="3251">
          <cell r="A3251" t="str">
            <v xml:space="preserve">EWP 13 &amp; 14 M       </v>
          </cell>
        </row>
        <row r="3252">
          <cell r="A3252" t="str">
            <v xml:space="preserve">EWP 13 &amp; 14 M       </v>
          </cell>
        </row>
        <row r="3253">
          <cell r="A3253" t="str">
            <v xml:space="preserve">EWP 13 &amp; 14 M       </v>
          </cell>
        </row>
        <row r="3254">
          <cell r="A3254" t="str">
            <v xml:space="preserve">EWP 13 &amp; 14 M       </v>
          </cell>
        </row>
        <row r="3255">
          <cell r="A3255" t="str">
            <v xml:space="preserve">EWP 13 &amp; 14 M       </v>
          </cell>
        </row>
        <row r="3256">
          <cell r="A3256" t="str">
            <v xml:space="preserve">EWP 13 &amp; 14 M       </v>
          </cell>
        </row>
        <row r="3257">
          <cell r="A3257" t="str">
            <v xml:space="preserve">EWP 13 &amp; 14 M       </v>
          </cell>
        </row>
        <row r="3258">
          <cell r="A3258" t="str">
            <v xml:space="preserve">EWP 13 &amp; 14 M       </v>
          </cell>
        </row>
        <row r="3259">
          <cell r="A3259" t="str">
            <v xml:space="preserve">EWP 13 &amp; 14 M       </v>
          </cell>
        </row>
        <row r="3260">
          <cell r="A3260" t="str">
            <v xml:space="preserve">EWP 13 &amp; 14 M       </v>
          </cell>
        </row>
        <row r="3261">
          <cell r="A3261" t="str">
            <v xml:space="preserve">EWP 13 &amp; 14 M       </v>
          </cell>
        </row>
        <row r="3262">
          <cell r="A3262" t="str">
            <v>EWP 13&amp;14 M External</v>
          </cell>
        </row>
        <row r="3263">
          <cell r="A3263" t="str">
            <v>EWP 13&amp;14 M External</v>
          </cell>
        </row>
        <row r="3264">
          <cell r="A3264" t="str">
            <v>EWP 13&amp;14 M External</v>
          </cell>
        </row>
        <row r="3265">
          <cell r="A3265" t="str">
            <v>EWP 13&amp;14 M External</v>
          </cell>
        </row>
        <row r="3266">
          <cell r="A3266" t="str">
            <v>EWP 13&amp;14 M External</v>
          </cell>
        </row>
        <row r="3267">
          <cell r="A3267" t="str">
            <v>EWP 13&amp;14 M External</v>
          </cell>
        </row>
        <row r="3268">
          <cell r="A3268" t="str">
            <v>EWP 13&amp;14 M External</v>
          </cell>
        </row>
        <row r="3269">
          <cell r="A3269" t="str">
            <v>EWP 13&amp;14 M External</v>
          </cell>
        </row>
        <row r="3270">
          <cell r="A3270" t="str">
            <v>EWP 13&amp;14 M External</v>
          </cell>
        </row>
        <row r="3271">
          <cell r="A3271" t="str">
            <v>EWP 13&amp;14 M External</v>
          </cell>
        </row>
        <row r="3272">
          <cell r="A3272" t="str">
            <v>EWP 13&amp;14 M External</v>
          </cell>
        </row>
        <row r="3273">
          <cell r="A3273" t="str">
            <v>EWP 13&amp;14 M External</v>
          </cell>
        </row>
        <row r="3274">
          <cell r="A3274" t="str">
            <v>EWP 13&amp;14 M External</v>
          </cell>
        </row>
        <row r="3275">
          <cell r="A3275" t="str">
            <v>EWP 13&amp;14 M External</v>
          </cell>
        </row>
        <row r="3276">
          <cell r="A3276" t="str">
            <v>EWP 13&amp;14 M External</v>
          </cell>
        </row>
        <row r="3277">
          <cell r="A3277" t="str">
            <v>EWP 13&amp;14 M External</v>
          </cell>
        </row>
        <row r="3278">
          <cell r="A3278" t="str">
            <v>EWP 13&amp;14 M External</v>
          </cell>
        </row>
        <row r="3279">
          <cell r="A3279" t="str">
            <v>EWP 13&amp;14 M External</v>
          </cell>
        </row>
        <row r="3280">
          <cell r="A3280" t="str">
            <v>EWP 13&amp;14 M External</v>
          </cell>
        </row>
        <row r="3281">
          <cell r="A3281" t="str">
            <v>EWP 13&amp;14 M External</v>
          </cell>
        </row>
        <row r="3282">
          <cell r="A3282" t="str">
            <v>EWP 13&amp;14 M External</v>
          </cell>
        </row>
        <row r="3283">
          <cell r="A3283" t="str">
            <v>EWP 13&amp;14 M External</v>
          </cell>
        </row>
        <row r="3284">
          <cell r="A3284" t="str">
            <v>EWP 13&amp;14 M External</v>
          </cell>
        </row>
        <row r="3285">
          <cell r="A3285" t="str">
            <v>EWP 13&amp;14 M External</v>
          </cell>
        </row>
        <row r="3286">
          <cell r="A3286" t="str">
            <v>EWP 13&amp;14 M External</v>
          </cell>
        </row>
        <row r="3287">
          <cell r="A3287" t="str">
            <v>EWP 13&amp;14 M External</v>
          </cell>
        </row>
        <row r="3288">
          <cell r="A3288" t="str">
            <v>EWP 13&amp;14 M External</v>
          </cell>
        </row>
        <row r="3289">
          <cell r="A3289" t="str">
            <v>EWP 13&amp;14 M External</v>
          </cell>
        </row>
        <row r="3290">
          <cell r="A3290" t="str">
            <v>EWP 13&amp;14 M External</v>
          </cell>
        </row>
        <row r="3291">
          <cell r="A3291" t="str">
            <v>EWP 13&amp;14 M External</v>
          </cell>
        </row>
        <row r="3292">
          <cell r="A3292" t="str">
            <v>EWP 13&amp;14 M External</v>
          </cell>
        </row>
        <row r="3293">
          <cell r="A3293" t="str">
            <v>EWP 13&amp;14 M External</v>
          </cell>
        </row>
        <row r="3294">
          <cell r="A3294" t="str">
            <v>EWP 13&amp;14 M External</v>
          </cell>
        </row>
        <row r="3295">
          <cell r="A3295" t="str">
            <v>EWP 13&amp;14 M External</v>
          </cell>
        </row>
        <row r="3296">
          <cell r="A3296" t="str">
            <v>EWP 13&amp;14 M External</v>
          </cell>
        </row>
        <row r="3297">
          <cell r="A3297" t="str">
            <v>EWP 13&amp;14 M External</v>
          </cell>
        </row>
        <row r="3298">
          <cell r="A3298" t="str">
            <v>EWP 13&amp;14 M External</v>
          </cell>
        </row>
        <row r="3299">
          <cell r="A3299" t="str">
            <v>EWP 13&amp;14 M External</v>
          </cell>
        </row>
        <row r="3300">
          <cell r="A3300" t="str">
            <v>EWP 13&amp;14 M External</v>
          </cell>
        </row>
        <row r="3301">
          <cell r="A3301" t="str">
            <v>EWP 13&amp;14 M External</v>
          </cell>
        </row>
        <row r="3302">
          <cell r="A3302" t="str">
            <v>EWP 13&amp;14 M External</v>
          </cell>
        </row>
        <row r="3303">
          <cell r="A3303" t="str">
            <v>EWP 13&amp;14 M External</v>
          </cell>
        </row>
        <row r="3304">
          <cell r="A3304" t="str">
            <v>EWP 13&amp;14 M External</v>
          </cell>
        </row>
        <row r="3305">
          <cell r="A3305" t="str">
            <v>EWP 13&amp;14 M External</v>
          </cell>
        </row>
        <row r="3306">
          <cell r="A3306" t="str">
            <v>EWP 13&amp;14 M External</v>
          </cell>
        </row>
        <row r="3307">
          <cell r="A3307" t="str">
            <v>EWP 13&amp;14 M External</v>
          </cell>
        </row>
        <row r="3308">
          <cell r="A3308" t="str">
            <v>EWP 13&amp;14 M External</v>
          </cell>
        </row>
        <row r="3309">
          <cell r="A3309" t="str">
            <v>EWP 13&amp;14 M External</v>
          </cell>
        </row>
        <row r="3310">
          <cell r="A3310" t="str">
            <v>EWP 13&amp;14 M External</v>
          </cell>
        </row>
        <row r="3311">
          <cell r="A3311" t="str">
            <v>EWP 13&amp;14 M External</v>
          </cell>
        </row>
        <row r="3312">
          <cell r="A3312" t="str">
            <v>EWP 13&amp;14 M External</v>
          </cell>
        </row>
        <row r="3313">
          <cell r="A3313" t="str">
            <v>EWP 13&amp;14 M External</v>
          </cell>
        </row>
        <row r="3314">
          <cell r="A3314" t="str">
            <v>EWP 13&amp;14 M External</v>
          </cell>
        </row>
        <row r="3315">
          <cell r="A3315" t="str">
            <v>EWP 13&amp;14 M External</v>
          </cell>
        </row>
        <row r="3316">
          <cell r="A3316" t="str">
            <v>EWP 13&amp;14 M External</v>
          </cell>
        </row>
        <row r="3317">
          <cell r="A3317" t="str">
            <v>EWP 13&amp;14 M External</v>
          </cell>
        </row>
        <row r="3318">
          <cell r="A3318" t="str">
            <v>EWP 13&amp;14 M External</v>
          </cell>
        </row>
        <row r="3319">
          <cell r="A3319" t="str">
            <v>EWP 13&amp;14 M External</v>
          </cell>
        </row>
        <row r="3320">
          <cell r="A3320" t="str">
            <v>EWP 13&amp;14 M External</v>
          </cell>
        </row>
        <row r="3321">
          <cell r="A3321" t="str">
            <v>EWP 13&amp;14 M External</v>
          </cell>
        </row>
        <row r="3322">
          <cell r="A3322" t="str">
            <v>EWP 13&amp;14 M External</v>
          </cell>
        </row>
        <row r="3323">
          <cell r="A3323" t="str">
            <v>EWP 13&amp;14 M External</v>
          </cell>
        </row>
        <row r="3324">
          <cell r="A3324" t="str">
            <v>EWP 13&amp;14 M External</v>
          </cell>
        </row>
        <row r="3325">
          <cell r="A3325" t="str">
            <v>EWP 13&amp;14 M External</v>
          </cell>
        </row>
        <row r="3326">
          <cell r="A3326" t="str">
            <v>EWP 13&amp;14 M External</v>
          </cell>
        </row>
        <row r="3327">
          <cell r="A3327" t="str">
            <v>EWP 13&amp;14 M External</v>
          </cell>
        </row>
        <row r="3328">
          <cell r="A3328" t="str">
            <v>EWP 13&amp;14 M External</v>
          </cell>
        </row>
        <row r="3329">
          <cell r="A3329" t="str">
            <v>EWP 13&amp;14 M External</v>
          </cell>
        </row>
        <row r="3330">
          <cell r="A3330" t="str">
            <v>EWP 13&amp;14 M External</v>
          </cell>
        </row>
        <row r="3331">
          <cell r="A3331" t="str">
            <v>EWP 13&amp;14 M External</v>
          </cell>
        </row>
        <row r="3332">
          <cell r="A3332" t="str">
            <v>EWP 13&amp;14 M External</v>
          </cell>
        </row>
        <row r="3333">
          <cell r="A3333" t="str">
            <v>EWP 13&amp;14 M External</v>
          </cell>
        </row>
        <row r="3334">
          <cell r="A3334" t="str">
            <v>EWP 13&amp;14 M External</v>
          </cell>
        </row>
        <row r="3335">
          <cell r="A3335" t="str">
            <v>EWP 13&amp;14 M External</v>
          </cell>
        </row>
        <row r="3336">
          <cell r="A3336" t="str">
            <v>EWP 13&amp;14 M External</v>
          </cell>
        </row>
        <row r="3337">
          <cell r="A3337" t="str">
            <v>EWP 13&amp;14 M External</v>
          </cell>
        </row>
        <row r="3338">
          <cell r="A3338" t="str">
            <v>EWP 13&amp;14 M External</v>
          </cell>
        </row>
        <row r="3339">
          <cell r="A3339" t="str">
            <v>EWP 13&amp;14 M External</v>
          </cell>
        </row>
        <row r="3340">
          <cell r="A3340" t="str">
            <v>EWP 13&amp;14 M External</v>
          </cell>
        </row>
        <row r="3341">
          <cell r="A3341" t="str">
            <v>EWP 13&amp;14 M External</v>
          </cell>
        </row>
        <row r="3342">
          <cell r="A3342" t="str">
            <v>EWP 13&amp;14 M External</v>
          </cell>
        </row>
        <row r="3343">
          <cell r="A3343" t="str">
            <v>EWP 13&amp;14 M External</v>
          </cell>
        </row>
        <row r="3344">
          <cell r="A3344" t="str">
            <v>EWP 13&amp;14 M External</v>
          </cell>
        </row>
        <row r="3345">
          <cell r="A3345" t="str">
            <v>EWP 13&amp;14 M External</v>
          </cell>
        </row>
        <row r="3346">
          <cell r="A3346" t="str">
            <v>EWP 13&amp;14 M External</v>
          </cell>
        </row>
        <row r="3347">
          <cell r="A3347" t="str">
            <v>EWP 13&amp;14 M External</v>
          </cell>
        </row>
        <row r="3348">
          <cell r="A3348" t="str">
            <v>EWP 13&amp;14 M External</v>
          </cell>
        </row>
        <row r="3349">
          <cell r="A3349" t="str">
            <v>EWP 13&amp;14 M External</v>
          </cell>
        </row>
        <row r="3350">
          <cell r="A3350" t="str">
            <v>EWP 13&amp;14 M External</v>
          </cell>
        </row>
        <row r="3351">
          <cell r="A3351" t="str">
            <v>EWP 13&amp;14 M External</v>
          </cell>
        </row>
        <row r="3352">
          <cell r="A3352" t="str">
            <v>EWP 13&amp;14 M External</v>
          </cell>
        </row>
        <row r="3353">
          <cell r="A3353" t="str">
            <v>EWP 13&amp;14 M External</v>
          </cell>
        </row>
        <row r="3354">
          <cell r="A3354" t="str">
            <v>EWP 13&amp;14 M External</v>
          </cell>
        </row>
        <row r="3355">
          <cell r="A3355" t="str">
            <v>EWP 13&amp;14 M External</v>
          </cell>
        </row>
        <row r="3356">
          <cell r="A3356" t="str">
            <v>EWP 13&amp;14 M External</v>
          </cell>
        </row>
        <row r="3357">
          <cell r="A3357" t="str">
            <v>EWP 13&amp;14 M External</v>
          </cell>
        </row>
        <row r="3358">
          <cell r="A3358" t="str">
            <v>EWP 13&amp;14 M External</v>
          </cell>
        </row>
        <row r="3359">
          <cell r="A3359" t="str">
            <v>EWP 13&amp;14 M External</v>
          </cell>
        </row>
        <row r="3360">
          <cell r="A3360" t="str">
            <v>EWP 13&amp;14 M External</v>
          </cell>
        </row>
        <row r="3361">
          <cell r="A3361" t="str">
            <v>EWP 13&amp;14 M External</v>
          </cell>
        </row>
        <row r="3362">
          <cell r="A3362" t="str">
            <v>EWP 13&amp;14 M External</v>
          </cell>
        </row>
        <row r="3363">
          <cell r="A3363" t="str">
            <v>EWP 13&amp;14 M External</v>
          </cell>
        </row>
        <row r="3364">
          <cell r="A3364" t="str">
            <v>EWP 13&amp;14 M External</v>
          </cell>
        </row>
        <row r="3365">
          <cell r="A3365" t="str">
            <v>EWP 13&amp;14 M External</v>
          </cell>
        </row>
        <row r="3366">
          <cell r="A3366" t="str">
            <v>EWP 13&amp;14 M External</v>
          </cell>
        </row>
        <row r="3367">
          <cell r="A3367" t="str">
            <v>EWP 13&amp;14 M External</v>
          </cell>
        </row>
        <row r="3368">
          <cell r="A3368" t="str">
            <v>EWP 13&amp;14 M External</v>
          </cell>
        </row>
        <row r="3369">
          <cell r="A3369" t="str">
            <v>EWP 13&amp;14 M External</v>
          </cell>
        </row>
        <row r="3370">
          <cell r="A3370" t="str">
            <v>EWP 13&amp;14 M External</v>
          </cell>
        </row>
        <row r="3371">
          <cell r="A3371" t="str">
            <v>EWP 13&amp;14 M External</v>
          </cell>
        </row>
        <row r="3372">
          <cell r="A3372" t="str">
            <v>EWP 13&amp;14 M External</v>
          </cell>
        </row>
        <row r="3373">
          <cell r="A3373" t="str">
            <v>EWP 13&amp;14 M External</v>
          </cell>
        </row>
        <row r="3374">
          <cell r="A3374" t="str">
            <v>EWP 13&amp;14 M External</v>
          </cell>
        </row>
        <row r="3375">
          <cell r="A3375" t="str">
            <v>EWP 13&amp;14 M External</v>
          </cell>
        </row>
        <row r="3376">
          <cell r="A3376" t="str">
            <v>EWP 13&amp;14 M External</v>
          </cell>
        </row>
        <row r="3377">
          <cell r="A3377" t="str">
            <v>EWP 13&amp;14 M External</v>
          </cell>
        </row>
        <row r="3378">
          <cell r="A3378" t="str">
            <v>EWP 13&amp;14 M External</v>
          </cell>
        </row>
        <row r="3379">
          <cell r="A3379" t="str">
            <v>EWP 13&amp;14 M External</v>
          </cell>
        </row>
        <row r="3380">
          <cell r="A3380" t="str">
            <v>EWP 13&amp;14 M External</v>
          </cell>
        </row>
        <row r="3381">
          <cell r="A3381" t="str">
            <v>EWP 13&amp;14 M External</v>
          </cell>
        </row>
        <row r="3382">
          <cell r="A3382" t="str">
            <v>EWP 13&amp;14 M External</v>
          </cell>
        </row>
        <row r="3383">
          <cell r="A3383" t="str">
            <v>EWP 13&amp;14 M External</v>
          </cell>
        </row>
        <row r="3384">
          <cell r="A3384" t="str">
            <v>EWP 13&amp;14 M External</v>
          </cell>
        </row>
        <row r="3385">
          <cell r="A3385" t="str">
            <v>EWP 13&amp;14 M External</v>
          </cell>
        </row>
        <row r="3386">
          <cell r="A3386" t="str">
            <v>EWP 13&amp;14 M External</v>
          </cell>
        </row>
        <row r="3387">
          <cell r="A3387" t="str">
            <v>EWP 13&amp;14 M External</v>
          </cell>
        </row>
        <row r="3388">
          <cell r="A3388" t="str">
            <v>EWP 13&amp;14 M External</v>
          </cell>
        </row>
        <row r="3389">
          <cell r="A3389" t="str">
            <v>EWP 13&amp;14 M External</v>
          </cell>
        </row>
        <row r="3390">
          <cell r="A3390" t="str">
            <v>EWP 13&amp;14 M External</v>
          </cell>
        </row>
        <row r="3391">
          <cell r="A3391" t="str">
            <v>EWP 13&amp;14 M External</v>
          </cell>
        </row>
        <row r="3392">
          <cell r="A3392" t="str">
            <v>EWP 13&amp;14 M External</v>
          </cell>
        </row>
        <row r="3393">
          <cell r="A3393" t="str">
            <v>EWP 13&amp;14 M External</v>
          </cell>
        </row>
        <row r="3394">
          <cell r="A3394" t="str">
            <v>EWP 13&amp;14 M External</v>
          </cell>
        </row>
        <row r="3395">
          <cell r="A3395" t="str">
            <v>EWP 13&amp;14 M External</v>
          </cell>
        </row>
        <row r="3396">
          <cell r="A3396" t="str">
            <v>EWP 13&amp;14 M External</v>
          </cell>
        </row>
        <row r="3397">
          <cell r="A3397" t="str">
            <v>EWP 13&amp;14 M External</v>
          </cell>
        </row>
        <row r="3398">
          <cell r="A3398" t="str">
            <v>EWP 13&amp;14 M External</v>
          </cell>
        </row>
        <row r="3399">
          <cell r="A3399" t="str">
            <v>EWP 13&amp;14 M External</v>
          </cell>
        </row>
        <row r="3400">
          <cell r="A3400" t="str">
            <v>EWP 13&amp;14 M External</v>
          </cell>
        </row>
        <row r="3401">
          <cell r="A3401" t="str">
            <v>EWP 13&amp;14 M External</v>
          </cell>
        </row>
        <row r="3402">
          <cell r="A3402" t="str">
            <v>EWP 13&amp;14 M External</v>
          </cell>
        </row>
        <row r="3403">
          <cell r="A3403" t="str">
            <v>EWP 13&amp;14 M External</v>
          </cell>
        </row>
        <row r="3404">
          <cell r="A3404" t="str">
            <v>EWP 13&amp;14 M External</v>
          </cell>
        </row>
        <row r="3405">
          <cell r="A3405" t="str">
            <v>EWP 13&amp;14 M External</v>
          </cell>
        </row>
        <row r="3406">
          <cell r="A3406" t="str">
            <v>EWP 13&amp;14 M External</v>
          </cell>
        </row>
        <row r="3407">
          <cell r="A3407" t="str">
            <v>EWP 13&amp;14 M External</v>
          </cell>
        </row>
        <row r="3408">
          <cell r="A3408" t="str">
            <v>EWP 13&amp;14 M External</v>
          </cell>
        </row>
        <row r="3409">
          <cell r="A3409" t="str">
            <v>EWP 13&amp;14 M External</v>
          </cell>
        </row>
        <row r="3410">
          <cell r="A3410" t="str">
            <v>EWP 13&amp;14 M External</v>
          </cell>
        </row>
        <row r="3411">
          <cell r="A3411" t="str">
            <v>EWP 13&amp;14 M External</v>
          </cell>
        </row>
        <row r="3412">
          <cell r="A3412" t="str">
            <v>EWP 13&amp;14 M External</v>
          </cell>
        </row>
        <row r="3413">
          <cell r="A3413" t="str">
            <v>EWP 13&amp;14 M External</v>
          </cell>
        </row>
        <row r="3414">
          <cell r="A3414" t="str">
            <v>EWP 13&amp;14 M External</v>
          </cell>
        </row>
        <row r="3415">
          <cell r="A3415" t="str">
            <v>EWP 13&amp;14 M External</v>
          </cell>
        </row>
        <row r="3416">
          <cell r="A3416" t="str">
            <v>EWP 13&amp;14 M External</v>
          </cell>
        </row>
        <row r="3417">
          <cell r="A3417" t="str">
            <v>EWP 13&amp;14 M External</v>
          </cell>
        </row>
        <row r="3418">
          <cell r="A3418" t="str">
            <v>EWP 13&amp;14 M External</v>
          </cell>
        </row>
        <row r="3419">
          <cell r="A3419" t="str">
            <v>EWP 13&amp;14 M External</v>
          </cell>
        </row>
        <row r="3420">
          <cell r="A3420" t="str">
            <v>EWP 13&amp;14 M External</v>
          </cell>
        </row>
        <row r="3421">
          <cell r="A3421" t="str">
            <v>EWP 13&amp;14 M External</v>
          </cell>
        </row>
        <row r="3422">
          <cell r="A3422" t="str">
            <v>EWP 13&amp;14 M External</v>
          </cell>
        </row>
        <row r="3423">
          <cell r="A3423" t="str">
            <v>EWP 13&amp;14 M External</v>
          </cell>
        </row>
        <row r="3424">
          <cell r="A3424" t="str">
            <v>EWP 13&amp;14 M External</v>
          </cell>
        </row>
        <row r="3425">
          <cell r="A3425" t="str">
            <v>EWP 13&amp;14 M External</v>
          </cell>
        </row>
        <row r="3426">
          <cell r="A3426" t="str">
            <v>EWP 13&amp;14 M External</v>
          </cell>
        </row>
        <row r="3427">
          <cell r="A3427" t="str">
            <v>EWP 13&amp;14 M External</v>
          </cell>
        </row>
        <row r="3428">
          <cell r="A3428" t="str">
            <v>EWP 13&amp;14 M External</v>
          </cell>
        </row>
        <row r="3429">
          <cell r="A3429" t="str">
            <v>EWP 13&amp;14 M External</v>
          </cell>
        </row>
        <row r="3430">
          <cell r="A3430" t="str">
            <v>EWP 13&amp;14 M External</v>
          </cell>
        </row>
        <row r="3431">
          <cell r="A3431" t="str">
            <v>EWP 13&amp;14 M External</v>
          </cell>
        </row>
        <row r="3432">
          <cell r="A3432" t="str">
            <v>EWP 13&amp;14 M External</v>
          </cell>
        </row>
        <row r="3433">
          <cell r="A3433" t="str">
            <v xml:space="preserve">EWP 20 to 23 M      </v>
          </cell>
        </row>
        <row r="3434">
          <cell r="A3434" t="str">
            <v xml:space="preserve">EWP 20 to 23 M      </v>
          </cell>
        </row>
        <row r="3435">
          <cell r="A3435" t="str">
            <v xml:space="preserve">EWP 20 to 23 M      </v>
          </cell>
        </row>
        <row r="3436">
          <cell r="A3436" t="str">
            <v xml:space="preserve">EWP 20 to 23 M      </v>
          </cell>
        </row>
        <row r="3437">
          <cell r="A3437" t="str">
            <v xml:space="preserve">EWP 20 to 23 M      </v>
          </cell>
        </row>
        <row r="3438">
          <cell r="A3438" t="str">
            <v xml:space="preserve">EWP 20 to 23 M      </v>
          </cell>
        </row>
        <row r="3439">
          <cell r="A3439" t="str">
            <v xml:space="preserve">EWP 20 to 23 M      </v>
          </cell>
        </row>
        <row r="3440">
          <cell r="A3440" t="str">
            <v xml:space="preserve">EWP 20 to 23 M      </v>
          </cell>
        </row>
        <row r="3441">
          <cell r="A3441" t="str">
            <v xml:space="preserve">EWP 20 to 23 M      </v>
          </cell>
        </row>
        <row r="3442">
          <cell r="A3442" t="str">
            <v xml:space="preserve">EWP 20 to 23 M      </v>
          </cell>
        </row>
        <row r="3443">
          <cell r="A3443" t="str">
            <v xml:space="preserve">EWP 20 to 23 M      </v>
          </cell>
        </row>
        <row r="3444">
          <cell r="A3444" t="str">
            <v xml:space="preserve">EWP 20 to 23 M      </v>
          </cell>
        </row>
        <row r="3445">
          <cell r="A3445" t="str">
            <v xml:space="preserve">EWP 20 to 23 M      </v>
          </cell>
        </row>
        <row r="3446">
          <cell r="A3446" t="str">
            <v xml:space="preserve">EWP 20 to 23 M      </v>
          </cell>
        </row>
        <row r="3447">
          <cell r="A3447" t="str">
            <v xml:space="preserve">EWP 20 to 23 M      </v>
          </cell>
        </row>
        <row r="3448">
          <cell r="A3448" t="str">
            <v xml:space="preserve">EWP 20 to 23 M      </v>
          </cell>
        </row>
        <row r="3449">
          <cell r="A3449" t="str">
            <v xml:space="preserve">EWP 20 to 23 M      </v>
          </cell>
        </row>
        <row r="3450">
          <cell r="A3450" t="str">
            <v xml:space="preserve">EWP 20 to 23 M      </v>
          </cell>
        </row>
        <row r="3451">
          <cell r="A3451" t="str">
            <v xml:space="preserve">EWP 20 to 23 M      </v>
          </cell>
        </row>
        <row r="3452">
          <cell r="A3452" t="str">
            <v xml:space="preserve">EWP 20 to 23 M      </v>
          </cell>
        </row>
        <row r="3453">
          <cell r="A3453" t="str">
            <v xml:space="preserve">EWP 20 to 23 M      </v>
          </cell>
        </row>
        <row r="3454">
          <cell r="A3454" t="str">
            <v xml:space="preserve">EWP 20 to 23 M      </v>
          </cell>
        </row>
        <row r="3455">
          <cell r="A3455" t="str">
            <v xml:space="preserve">EWP 20 to 23 M      </v>
          </cell>
        </row>
        <row r="3456">
          <cell r="A3456" t="str">
            <v xml:space="preserve">EWP 20 to 23 M      </v>
          </cell>
        </row>
        <row r="3457">
          <cell r="A3457" t="str">
            <v xml:space="preserve">EWP 20 to 23 M      </v>
          </cell>
        </row>
        <row r="3458">
          <cell r="A3458" t="str">
            <v xml:space="preserve">EWP 20 to 23 M      </v>
          </cell>
        </row>
        <row r="3459">
          <cell r="A3459" t="str">
            <v xml:space="preserve">EWP 20 to 23 M      </v>
          </cell>
        </row>
        <row r="3460">
          <cell r="A3460" t="str">
            <v xml:space="preserve">EWP 20 to 23 M      </v>
          </cell>
        </row>
        <row r="3461">
          <cell r="A3461" t="str">
            <v xml:space="preserve">EWP 20 to 23 M      </v>
          </cell>
        </row>
        <row r="3462">
          <cell r="A3462" t="str">
            <v xml:space="preserve">EWP 20 to 23 M      </v>
          </cell>
        </row>
        <row r="3463">
          <cell r="A3463" t="str">
            <v xml:space="preserve">EWP 20 to 23 M      </v>
          </cell>
        </row>
        <row r="3464">
          <cell r="A3464" t="str">
            <v xml:space="preserve">EWP 20 to 23 M      </v>
          </cell>
        </row>
        <row r="3465">
          <cell r="A3465" t="str">
            <v xml:space="preserve">EWP 20 to 23 M      </v>
          </cell>
        </row>
        <row r="3466">
          <cell r="A3466" t="str">
            <v xml:space="preserve">EWP 20 to 23 M      </v>
          </cell>
        </row>
        <row r="3467">
          <cell r="A3467" t="str">
            <v xml:space="preserve">EWP 20 to 23 M      </v>
          </cell>
        </row>
        <row r="3468">
          <cell r="A3468" t="str">
            <v xml:space="preserve">EWP 20 to 23 M      </v>
          </cell>
        </row>
        <row r="3469">
          <cell r="A3469" t="str">
            <v xml:space="preserve">EWP 20 to 23 M      </v>
          </cell>
        </row>
        <row r="3470">
          <cell r="A3470" t="str">
            <v xml:space="preserve">EWP 20 to 23 M      </v>
          </cell>
        </row>
        <row r="3471">
          <cell r="A3471" t="str">
            <v xml:space="preserve">EWP 20 to 23 M      </v>
          </cell>
        </row>
        <row r="3472">
          <cell r="A3472" t="str">
            <v xml:space="preserve">EWP 20 to 23 M      </v>
          </cell>
        </row>
        <row r="3473">
          <cell r="A3473" t="str">
            <v xml:space="preserve">EWP 20 to 23 M      </v>
          </cell>
        </row>
        <row r="3474">
          <cell r="A3474" t="str">
            <v xml:space="preserve">EWP 20 to 23 M      </v>
          </cell>
        </row>
        <row r="3475">
          <cell r="A3475" t="str">
            <v xml:space="preserve">EWP 20 to 23 M      </v>
          </cell>
        </row>
        <row r="3476">
          <cell r="A3476" t="str">
            <v xml:space="preserve">EWP 20 to 23 M      </v>
          </cell>
        </row>
        <row r="3477">
          <cell r="A3477" t="str">
            <v xml:space="preserve">EWP 20 to 23 M      </v>
          </cell>
        </row>
        <row r="3478">
          <cell r="A3478" t="str">
            <v xml:space="preserve">EWP 20 to 23 M      </v>
          </cell>
        </row>
        <row r="3479">
          <cell r="A3479" t="str">
            <v xml:space="preserve">EWP 20 to 23 M      </v>
          </cell>
        </row>
        <row r="3480">
          <cell r="A3480" t="str">
            <v xml:space="preserve">EWP 20 to 23 M      </v>
          </cell>
        </row>
        <row r="3481">
          <cell r="A3481" t="str">
            <v xml:space="preserve">EWP 20 to 23 M      </v>
          </cell>
        </row>
        <row r="3482">
          <cell r="A3482" t="str">
            <v xml:space="preserve">EWP 20 to 23 M      </v>
          </cell>
        </row>
        <row r="3483">
          <cell r="A3483" t="str">
            <v xml:space="preserve">EWP 20 to 23 M      </v>
          </cell>
        </row>
        <row r="3484">
          <cell r="A3484" t="str">
            <v xml:space="preserve">EWP 20 to 23 M      </v>
          </cell>
        </row>
        <row r="3485">
          <cell r="A3485" t="str">
            <v xml:space="preserve">EWP 20 to 23 M      </v>
          </cell>
        </row>
        <row r="3486">
          <cell r="A3486" t="str">
            <v xml:space="preserve">EWP 20 to 23 M      </v>
          </cell>
        </row>
        <row r="3487">
          <cell r="A3487" t="str">
            <v xml:space="preserve">EWP 20 to 23 M      </v>
          </cell>
        </row>
        <row r="3488">
          <cell r="A3488" t="str">
            <v xml:space="preserve">EWP 20 to 23 M      </v>
          </cell>
        </row>
        <row r="3489">
          <cell r="A3489" t="str">
            <v xml:space="preserve">EWP 20 to 23 M      </v>
          </cell>
        </row>
        <row r="3490">
          <cell r="A3490" t="str">
            <v xml:space="preserve">EWP 20 to 23 M      </v>
          </cell>
        </row>
        <row r="3491">
          <cell r="A3491" t="str">
            <v xml:space="preserve">EWP 20 to 23 M      </v>
          </cell>
        </row>
        <row r="3492">
          <cell r="A3492" t="str">
            <v xml:space="preserve">EWP 20 to 23 M      </v>
          </cell>
        </row>
        <row r="3493">
          <cell r="A3493" t="str">
            <v xml:space="preserve">EWP 20 to 23 M      </v>
          </cell>
        </row>
        <row r="3494">
          <cell r="A3494" t="str">
            <v xml:space="preserve">EWP 20 to 23 M      </v>
          </cell>
        </row>
        <row r="3495">
          <cell r="A3495" t="str">
            <v xml:space="preserve">EWP 20 to 23 M      </v>
          </cell>
        </row>
        <row r="3496">
          <cell r="A3496" t="str">
            <v xml:space="preserve">EWP 20 to 23 M      </v>
          </cell>
        </row>
        <row r="3497">
          <cell r="A3497" t="str">
            <v xml:space="preserve">EWP 20 to 23 M      </v>
          </cell>
        </row>
        <row r="3498">
          <cell r="A3498" t="str">
            <v xml:space="preserve">EWP 20 to 23 M      </v>
          </cell>
        </row>
        <row r="3499">
          <cell r="A3499" t="str">
            <v xml:space="preserve">EWP 20 to 23 M      </v>
          </cell>
        </row>
        <row r="3500">
          <cell r="A3500" t="str">
            <v xml:space="preserve">EWP 20 to 23 M      </v>
          </cell>
        </row>
        <row r="3501">
          <cell r="A3501" t="str">
            <v xml:space="preserve">EWP 20 to 23 M      </v>
          </cell>
        </row>
        <row r="3502">
          <cell r="A3502" t="str">
            <v xml:space="preserve">EWP 20 to 23 M      </v>
          </cell>
        </row>
        <row r="3503">
          <cell r="A3503" t="str">
            <v xml:space="preserve">EWP 20 to 23 M      </v>
          </cell>
        </row>
        <row r="3504">
          <cell r="A3504" t="str">
            <v xml:space="preserve">EWP 20 to 23 M      </v>
          </cell>
        </row>
        <row r="3505">
          <cell r="A3505" t="str">
            <v xml:space="preserve">EWP 20 to 23 M      </v>
          </cell>
        </row>
        <row r="3506">
          <cell r="A3506" t="str">
            <v xml:space="preserve">EWP 20 to 23 M      </v>
          </cell>
        </row>
        <row r="3507">
          <cell r="A3507" t="str">
            <v xml:space="preserve">EWP 20 to 23 M      </v>
          </cell>
        </row>
        <row r="3508">
          <cell r="A3508" t="str">
            <v xml:space="preserve">EWP 20 to 23 M      </v>
          </cell>
        </row>
        <row r="3509">
          <cell r="A3509" t="str">
            <v xml:space="preserve">EWP 20 to 23 M      </v>
          </cell>
        </row>
        <row r="3510">
          <cell r="A3510" t="str">
            <v xml:space="preserve">EWP 20 to 23 M      </v>
          </cell>
        </row>
        <row r="3511">
          <cell r="A3511" t="str">
            <v xml:space="preserve">EWP 20 to 23 M      </v>
          </cell>
        </row>
        <row r="3512">
          <cell r="A3512" t="str">
            <v xml:space="preserve">EWP 20 to 23 M      </v>
          </cell>
        </row>
        <row r="3513">
          <cell r="A3513" t="str">
            <v xml:space="preserve">EWP 20 to 23 M      </v>
          </cell>
        </row>
        <row r="3514">
          <cell r="A3514" t="str">
            <v xml:space="preserve">EWP 20 to 23 M      </v>
          </cell>
        </row>
        <row r="3515">
          <cell r="A3515" t="str">
            <v xml:space="preserve">EWP 20 to 23 M      </v>
          </cell>
        </row>
        <row r="3516">
          <cell r="A3516" t="str">
            <v xml:space="preserve">EWP 20 to 23 M      </v>
          </cell>
        </row>
        <row r="3517">
          <cell r="A3517" t="str">
            <v xml:space="preserve">EWP 20 to 23 M      </v>
          </cell>
        </row>
        <row r="3518">
          <cell r="A3518" t="str">
            <v xml:space="preserve">EWP 20 to 23 M      </v>
          </cell>
        </row>
        <row r="3519">
          <cell r="A3519" t="str">
            <v xml:space="preserve">EWP 20 to 23 M      </v>
          </cell>
        </row>
        <row r="3520">
          <cell r="A3520" t="str">
            <v xml:space="preserve">EWP 20 to 23 M      </v>
          </cell>
        </row>
        <row r="3521">
          <cell r="A3521" t="str">
            <v xml:space="preserve">EWP 20 to 23 M      </v>
          </cell>
        </row>
        <row r="3522">
          <cell r="A3522" t="str">
            <v xml:space="preserve">EWP 20 to 23 M      </v>
          </cell>
        </row>
        <row r="3523">
          <cell r="A3523" t="str">
            <v xml:space="preserve">EWP 20 to 23 M      </v>
          </cell>
        </row>
        <row r="3524">
          <cell r="A3524" t="str">
            <v xml:space="preserve">EWP 20 to 23 M      </v>
          </cell>
        </row>
        <row r="3525">
          <cell r="A3525" t="str">
            <v xml:space="preserve">EWP 20 to 23 M      </v>
          </cell>
        </row>
        <row r="3526">
          <cell r="A3526" t="str">
            <v xml:space="preserve">EWP 20 to 23 M      </v>
          </cell>
        </row>
        <row r="3527">
          <cell r="A3527" t="str">
            <v xml:space="preserve">EWP 20 to 23 M      </v>
          </cell>
        </row>
        <row r="3528">
          <cell r="A3528" t="str">
            <v xml:space="preserve">EWP 20 to 23 M      </v>
          </cell>
        </row>
        <row r="3529">
          <cell r="A3529" t="str">
            <v xml:space="preserve">EWP 20 to 23 M      </v>
          </cell>
        </row>
        <row r="3530">
          <cell r="A3530" t="str">
            <v xml:space="preserve">EWP 20 to 23 M      </v>
          </cell>
        </row>
        <row r="3531">
          <cell r="A3531" t="str">
            <v xml:space="preserve">EWP 20 to 23 M      </v>
          </cell>
        </row>
        <row r="3532">
          <cell r="A3532" t="str">
            <v xml:space="preserve">EWP 20 to 23 M      </v>
          </cell>
        </row>
        <row r="3533">
          <cell r="A3533" t="str">
            <v xml:space="preserve">EWP 20 to 23 M      </v>
          </cell>
        </row>
        <row r="3534">
          <cell r="A3534" t="str">
            <v xml:space="preserve">EWP 20 to 23 M      </v>
          </cell>
        </row>
        <row r="3535">
          <cell r="A3535" t="str">
            <v xml:space="preserve">EWP 20 to 23 M      </v>
          </cell>
        </row>
        <row r="3536">
          <cell r="A3536" t="str">
            <v xml:space="preserve">EWP 20 to 23 M      </v>
          </cell>
        </row>
        <row r="3537">
          <cell r="A3537" t="str">
            <v xml:space="preserve">EWP 20 to 23 M      </v>
          </cell>
        </row>
        <row r="3538">
          <cell r="A3538" t="str">
            <v xml:space="preserve">EWP 20 to 23 M      </v>
          </cell>
        </row>
        <row r="3539">
          <cell r="A3539" t="str">
            <v xml:space="preserve">EWP 20 to 23 M      </v>
          </cell>
        </row>
        <row r="3540">
          <cell r="A3540" t="str">
            <v xml:space="preserve">EWP 20 to 23 M      </v>
          </cell>
        </row>
        <row r="3541">
          <cell r="A3541" t="str">
            <v xml:space="preserve">EWP 20 to 23 M      </v>
          </cell>
        </row>
        <row r="3542">
          <cell r="A3542" t="str">
            <v xml:space="preserve">EWP 20 to 23 M      </v>
          </cell>
        </row>
        <row r="3543">
          <cell r="A3543" t="str">
            <v xml:space="preserve">EWP 20 to 23 M      </v>
          </cell>
        </row>
        <row r="3544">
          <cell r="A3544" t="str">
            <v xml:space="preserve">EWP 20 to 23 M      </v>
          </cell>
        </row>
        <row r="3545">
          <cell r="A3545" t="str">
            <v xml:space="preserve">EWP 20 to 23 M      </v>
          </cell>
        </row>
        <row r="3546">
          <cell r="A3546" t="str">
            <v xml:space="preserve">EWP 20 to 23 M      </v>
          </cell>
        </row>
        <row r="3547">
          <cell r="A3547" t="str">
            <v xml:space="preserve">EWP 20 to 23 M      </v>
          </cell>
        </row>
        <row r="3548">
          <cell r="A3548" t="str">
            <v xml:space="preserve">EWP 20 to 23 M      </v>
          </cell>
        </row>
        <row r="3549">
          <cell r="A3549" t="str">
            <v xml:space="preserve">EWP 20 to 23 M      </v>
          </cell>
        </row>
        <row r="3550">
          <cell r="A3550" t="str">
            <v xml:space="preserve">EWP 20 to 23 M      </v>
          </cell>
        </row>
        <row r="3551">
          <cell r="A3551" t="str">
            <v xml:space="preserve">EWP 20 to 23 M      </v>
          </cell>
        </row>
        <row r="3552">
          <cell r="A3552" t="str">
            <v xml:space="preserve">EWP 20 to 23 M      </v>
          </cell>
        </row>
        <row r="3553">
          <cell r="A3553" t="str">
            <v xml:space="preserve">EWP 20 to 23 M      </v>
          </cell>
        </row>
        <row r="3554">
          <cell r="A3554" t="str">
            <v xml:space="preserve">EWP 20 to 23 M      </v>
          </cell>
        </row>
        <row r="3555">
          <cell r="A3555" t="str">
            <v xml:space="preserve">EWP 20 to 23 M      </v>
          </cell>
        </row>
        <row r="3556">
          <cell r="A3556" t="str">
            <v xml:space="preserve">EWP 20 to 23 M      </v>
          </cell>
        </row>
        <row r="3557">
          <cell r="A3557" t="str">
            <v xml:space="preserve">EWP 20 to 23 M      </v>
          </cell>
        </row>
        <row r="3558">
          <cell r="A3558" t="str">
            <v xml:space="preserve">EWP 20 to 23 M      </v>
          </cell>
        </row>
        <row r="3559">
          <cell r="A3559" t="str">
            <v xml:space="preserve">EWP 20 to 23 M      </v>
          </cell>
        </row>
        <row r="3560">
          <cell r="A3560" t="str">
            <v xml:space="preserve">EWP 20 to 23 M      </v>
          </cell>
        </row>
        <row r="3561">
          <cell r="A3561" t="str">
            <v xml:space="preserve">EWP 20 to 23 M      </v>
          </cell>
        </row>
        <row r="3562">
          <cell r="A3562" t="str">
            <v xml:space="preserve">EWP 20 to 23 M      </v>
          </cell>
        </row>
        <row r="3563">
          <cell r="A3563" t="str">
            <v xml:space="preserve">EWP 20 to 23 M      </v>
          </cell>
        </row>
        <row r="3564">
          <cell r="A3564" t="str">
            <v xml:space="preserve">EWP 20 to 23 M      </v>
          </cell>
        </row>
        <row r="3565">
          <cell r="A3565" t="str">
            <v xml:space="preserve">EWP 20 to 23 M      </v>
          </cell>
        </row>
        <row r="3566">
          <cell r="A3566" t="str">
            <v xml:space="preserve">EWP 20 to 23 M      </v>
          </cell>
        </row>
        <row r="3567">
          <cell r="A3567" t="str">
            <v xml:space="preserve">EWP 20 to 23 M      </v>
          </cell>
        </row>
        <row r="3568">
          <cell r="A3568" t="str">
            <v xml:space="preserve">EWP 20 to 23 M      </v>
          </cell>
        </row>
        <row r="3569">
          <cell r="A3569" t="str">
            <v xml:space="preserve">EWP 20 to 23 M      </v>
          </cell>
        </row>
        <row r="3570">
          <cell r="A3570" t="str">
            <v xml:space="preserve">EWP 20 to 23 M      </v>
          </cell>
        </row>
        <row r="3571">
          <cell r="A3571" t="str">
            <v xml:space="preserve">EWP 20 to 23 M      </v>
          </cell>
        </row>
        <row r="3572">
          <cell r="A3572" t="str">
            <v xml:space="preserve">EWP 20 to 23 M      </v>
          </cell>
        </row>
        <row r="3573">
          <cell r="A3573" t="str">
            <v xml:space="preserve">EWP 20 to 23 M      </v>
          </cell>
        </row>
        <row r="3574">
          <cell r="A3574" t="str">
            <v xml:space="preserve">EWP 20 to 23 M      </v>
          </cell>
        </row>
        <row r="3575">
          <cell r="A3575" t="str">
            <v xml:space="preserve">EWP 20 to 23 M      </v>
          </cell>
        </row>
        <row r="3576">
          <cell r="A3576" t="str">
            <v xml:space="preserve">EWP 20 to 23 M      </v>
          </cell>
        </row>
        <row r="3577">
          <cell r="A3577" t="str">
            <v xml:space="preserve">EWP 20 to 23 M      </v>
          </cell>
        </row>
        <row r="3578">
          <cell r="A3578" t="str">
            <v xml:space="preserve">EWP 20 to 23 M      </v>
          </cell>
        </row>
        <row r="3579">
          <cell r="A3579" t="str">
            <v xml:space="preserve">EWP 20 to 23 M      </v>
          </cell>
        </row>
        <row r="3580">
          <cell r="A3580" t="str">
            <v xml:space="preserve">EWP 20 to 23 M      </v>
          </cell>
        </row>
        <row r="3581">
          <cell r="A3581" t="str">
            <v xml:space="preserve">EWP 20 to 23 M      </v>
          </cell>
        </row>
        <row r="3582">
          <cell r="A3582" t="str">
            <v xml:space="preserve">EWP 20 to 23 M      </v>
          </cell>
        </row>
        <row r="3583">
          <cell r="A3583" t="str">
            <v xml:space="preserve">EWP 20 to 23 M      </v>
          </cell>
        </row>
        <row r="3584">
          <cell r="A3584" t="str">
            <v xml:space="preserve">EWP 20 to 23 M      </v>
          </cell>
        </row>
        <row r="3585">
          <cell r="A3585" t="str">
            <v xml:space="preserve">EWP 20 to 23 M      </v>
          </cell>
        </row>
        <row r="3586">
          <cell r="A3586" t="str">
            <v xml:space="preserve">EWP 20 to 23 M      </v>
          </cell>
        </row>
        <row r="3587">
          <cell r="A3587" t="str">
            <v xml:space="preserve">EWP 20 to 23 M      </v>
          </cell>
        </row>
        <row r="3588">
          <cell r="A3588" t="str">
            <v xml:space="preserve">EWP 20 to 23 M      </v>
          </cell>
        </row>
        <row r="3589">
          <cell r="A3589" t="str">
            <v xml:space="preserve">EWP 20 to 23 M      </v>
          </cell>
        </row>
        <row r="3590">
          <cell r="A3590" t="str">
            <v xml:space="preserve">EWP 20 to 23 M      </v>
          </cell>
        </row>
        <row r="3591">
          <cell r="A3591" t="str">
            <v xml:space="preserve">EWP 20 to 23 M      </v>
          </cell>
        </row>
        <row r="3592">
          <cell r="A3592" t="str">
            <v xml:space="preserve">EWP 20 to 23 M      </v>
          </cell>
        </row>
        <row r="3593">
          <cell r="A3593" t="str">
            <v xml:space="preserve">EWP 20 to 23 M      </v>
          </cell>
        </row>
        <row r="3594">
          <cell r="A3594" t="str">
            <v xml:space="preserve">EWP 20 to 23 M      </v>
          </cell>
        </row>
        <row r="3595">
          <cell r="A3595" t="str">
            <v xml:space="preserve">EWP 20 to 23 M      </v>
          </cell>
        </row>
        <row r="3596">
          <cell r="A3596" t="str">
            <v xml:space="preserve">EWP 20 to 23 M      </v>
          </cell>
        </row>
        <row r="3597">
          <cell r="A3597" t="str">
            <v xml:space="preserve">EWP 20 to 23 M      </v>
          </cell>
        </row>
        <row r="3598">
          <cell r="A3598" t="str">
            <v xml:space="preserve">EWP 20 to 23 M      </v>
          </cell>
        </row>
        <row r="3599">
          <cell r="A3599" t="str">
            <v xml:space="preserve">EWP 20 to 23 M      </v>
          </cell>
        </row>
        <row r="3600">
          <cell r="A3600" t="str">
            <v xml:space="preserve">EWP 20 to 23 M      </v>
          </cell>
        </row>
        <row r="3601">
          <cell r="A3601" t="str">
            <v xml:space="preserve">EWP 20 to 23 M      </v>
          </cell>
        </row>
        <row r="3602">
          <cell r="A3602" t="str">
            <v xml:space="preserve">EWP 20 to 23 M      </v>
          </cell>
        </row>
        <row r="3603">
          <cell r="A3603" t="str">
            <v xml:space="preserve">EWP 20 to 23 M      </v>
          </cell>
        </row>
        <row r="3604">
          <cell r="A3604" t="str">
            <v xml:space="preserve">EWP 20 to 23 M      </v>
          </cell>
        </row>
        <row r="3605">
          <cell r="A3605" t="str">
            <v xml:space="preserve">EWP 20 to 23 M      </v>
          </cell>
        </row>
        <row r="3606">
          <cell r="A3606" t="str">
            <v xml:space="preserve">EWP 20 to 23 M      </v>
          </cell>
        </row>
        <row r="3607">
          <cell r="A3607" t="str">
            <v xml:space="preserve">EWP 20 to 23 M      </v>
          </cell>
        </row>
        <row r="3608">
          <cell r="A3608" t="str">
            <v xml:space="preserve">EWP 20 to 23 M      </v>
          </cell>
        </row>
        <row r="3609">
          <cell r="A3609" t="str">
            <v xml:space="preserve">EWP 20 to 23 M      </v>
          </cell>
        </row>
        <row r="3610">
          <cell r="A3610" t="str">
            <v xml:space="preserve">EWP 20 to 23 M      </v>
          </cell>
        </row>
        <row r="3611">
          <cell r="A3611" t="str">
            <v xml:space="preserve">EWP 20 to 23 M      </v>
          </cell>
        </row>
        <row r="3612">
          <cell r="A3612" t="str">
            <v>EWP 20to23M External</v>
          </cell>
        </row>
        <row r="3613">
          <cell r="A3613" t="str">
            <v>EWP 20to23M External</v>
          </cell>
        </row>
        <row r="3614">
          <cell r="A3614" t="str">
            <v>EWP 20to23M External</v>
          </cell>
        </row>
        <row r="3615">
          <cell r="A3615" t="str">
            <v>EWP 20to23M External</v>
          </cell>
        </row>
        <row r="3616">
          <cell r="A3616" t="str">
            <v>EWP 20to23M External</v>
          </cell>
        </row>
        <row r="3617">
          <cell r="A3617" t="str">
            <v>EWP 20to23M External</v>
          </cell>
        </row>
        <row r="3618">
          <cell r="A3618" t="str">
            <v>EWP 20to23M External</v>
          </cell>
        </row>
        <row r="3619">
          <cell r="A3619" t="str">
            <v>EWP 20to23M External</v>
          </cell>
        </row>
        <row r="3620">
          <cell r="A3620" t="str">
            <v>EWP 20to23M External</v>
          </cell>
        </row>
        <row r="3621">
          <cell r="A3621" t="str">
            <v>EWP 20to23M External</v>
          </cell>
        </row>
        <row r="3622">
          <cell r="A3622" t="str">
            <v>EWP 20to23M External</v>
          </cell>
        </row>
        <row r="3623">
          <cell r="A3623" t="str">
            <v>EWP 20to23M External</v>
          </cell>
        </row>
        <row r="3624">
          <cell r="A3624" t="str">
            <v>EWP 20to23M External</v>
          </cell>
        </row>
        <row r="3625">
          <cell r="A3625" t="str">
            <v>EWP 20to23M External</v>
          </cell>
        </row>
        <row r="3626">
          <cell r="A3626" t="str">
            <v>EWP 20to23M External</v>
          </cell>
        </row>
        <row r="3627">
          <cell r="A3627" t="str">
            <v>EWP 20to23M External</v>
          </cell>
        </row>
        <row r="3628">
          <cell r="A3628" t="str">
            <v>EWP 20to23M External</v>
          </cell>
        </row>
        <row r="3629">
          <cell r="A3629" t="str">
            <v>EWP 20to23M External</v>
          </cell>
        </row>
        <row r="3630">
          <cell r="A3630" t="str">
            <v>EWP 20to23M External</v>
          </cell>
        </row>
        <row r="3631">
          <cell r="A3631" t="str">
            <v>EWP 20to23M External</v>
          </cell>
        </row>
        <row r="3632">
          <cell r="A3632" t="str">
            <v>EWP 20to23M External</v>
          </cell>
        </row>
        <row r="3633">
          <cell r="A3633" t="str">
            <v>EWP 20to23M External</v>
          </cell>
        </row>
        <row r="3634">
          <cell r="A3634" t="str">
            <v>EWP 20to23M External</v>
          </cell>
        </row>
        <row r="3635">
          <cell r="A3635" t="str">
            <v>EWP 20to23M External</v>
          </cell>
        </row>
        <row r="3636">
          <cell r="A3636" t="str">
            <v>EWP 20to23M External</v>
          </cell>
        </row>
        <row r="3637">
          <cell r="A3637" t="str">
            <v>EWP 20to23M External</v>
          </cell>
        </row>
        <row r="3638">
          <cell r="A3638" t="str">
            <v>EWP 20to23M External</v>
          </cell>
        </row>
        <row r="3639">
          <cell r="A3639" t="str">
            <v>EWP 20to23M External</v>
          </cell>
        </row>
        <row r="3640">
          <cell r="A3640" t="str">
            <v>EWP 20to23M External</v>
          </cell>
        </row>
        <row r="3641">
          <cell r="A3641" t="str">
            <v>EWP 20to23M External</v>
          </cell>
        </row>
        <row r="3642">
          <cell r="A3642" t="str">
            <v>EWP 20to23M External</v>
          </cell>
        </row>
        <row r="3643">
          <cell r="A3643" t="str">
            <v>EWP 20to23M External</v>
          </cell>
        </row>
        <row r="3644">
          <cell r="A3644" t="str">
            <v>EWP 20to23M External</v>
          </cell>
        </row>
        <row r="3645">
          <cell r="A3645" t="str">
            <v>EWP 20to23M External</v>
          </cell>
        </row>
        <row r="3646">
          <cell r="A3646" t="str">
            <v>EWP 20to23M External</v>
          </cell>
        </row>
        <row r="3647">
          <cell r="A3647" t="str">
            <v>EWP 20to23M External</v>
          </cell>
        </row>
        <row r="3648">
          <cell r="A3648" t="str">
            <v>EWP 20to23M External</v>
          </cell>
        </row>
        <row r="3649">
          <cell r="A3649" t="str">
            <v>EWP 20to23M External</v>
          </cell>
        </row>
        <row r="3650">
          <cell r="A3650" t="str">
            <v>EWP 20to23M External</v>
          </cell>
        </row>
        <row r="3651">
          <cell r="A3651" t="str">
            <v>EWP 20to23M External</v>
          </cell>
        </row>
        <row r="3652">
          <cell r="A3652" t="str">
            <v>EWP 20to23M External</v>
          </cell>
        </row>
        <row r="3653">
          <cell r="A3653" t="str">
            <v>EWP 20to23M External</v>
          </cell>
        </row>
        <row r="3654">
          <cell r="A3654" t="str">
            <v>EWP 20to23M External</v>
          </cell>
        </row>
        <row r="3655">
          <cell r="A3655" t="str">
            <v>EWP 20to23M External</v>
          </cell>
        </row>
        <row r="3656">
          <cell r="A3656" t="str">
            <v>EWP 20to23M External</v>
          </cell>
        </row>
        <row r="3657">
          <cell r="A3657" t="str">
            <v>EWP 20to23M External</v>
          </cell>
        </row>
        <row r="3658">
          <cell r="A3658" t="str">
            <v>EWP 20to23M External</v>
          </cell>
        </row>
        <row r="3659">
          <cell r="A3659" t="str">
            <v>EWP 20to23M External</v>
          </cell>
        </row>
        <row r="3660">
          <cell r="A3660" t="str">
            <v>EWP 20to23M External</v>
          </cell>
        </row>
        <row r="3661">
          <cell r="A3661" t="str">
            <v>EWP 20to23M External</v>
          </cell>
        </row>
        <row r="3662">
          <cell r="A3662" t="str">
            <v>EWP 20to23M External</v>
          </cell>
        </row>
        <row r="3663">
          <cell r="A3663" t="str">
            <v>EWP 20to23M External</v>
          </cell>
        </row>
        <row r="3664">
          <cell r="A3664" t="str">
            <v>EWP 20to23M External</v>
          </cell>
        </row>
        <row r="3665">
          <cell r="A3665" t="str">
            <v>EWP 20to23M External</v>
          </cell>
        </row>
        <row r="3666">
          <cell r="A3666" t="str">
            <v>EWP 20to23M External</v>
          </cell>
        </row>
        <row r="3667">
          <cell r="A3667" t="str">
            <v>EWP 20to23M External</v>
          </cell>
        </row>
        <row r="3668">
          <cell r="A3668" t="str">
            <v>EWP 20to23M External</v>
          </cell>
        </row>
        <row r="3669">
          <cell r="A3669" t="str">
            <v>EWP 20to23M External</v>
          </cell>
        </row>
        <row r="3670">
          <cell r="A3670" t="str">
            <v>EWP 20to23M External</v>
          </cell>
        </row>
        <row r="3671">
          <cell r="A3671" t="str">
            <v>EWP 20to23M External</v>
          </cell>
        </row>
        <row r="3672">
          <cell r="A3672" t="str">
            <v>EWP 20to23M External</v>
          </cell>
        </row>
        <row r="3673">
          <cell r="A3673" t="str">
            <v>EWP 20to23M External</v>
          </cell>
        </row>
        <row r="3674">
          <cell r="A3674" t="str">
            <v>EWP 20to23M External</v>
          </cell>
        </row>
        <row r="3675">
          <cell r="A3675" t="str">
            <v>EWP 20to23M External</v>
          </cell>
        </row>
        <row r="3676">
          <cell r="A3676" t="str">
            <v>EWP 20to23M External</v>
          </cell>
        </row>
        <row r="3677">
          <cell r="A3677" t="str">
            <v>EWP 20to23M External</v>
          </cell>
        </row>
        <row r="3678">
          <cell r="A3678" t="str">
            <v>EWP 20to23M External</v>
          </cell>
        </row>
        <row r="3679">
          <cell r="A3679" t="str">
            <v>EWP 20to23M External</v>
          </cell>
        </row>
        <row r="3680">
          <cell r="A3680" t="str">
            <v>EWP 20to23M External</v>
          </cell>
        </row>
        <row r="3681">
          <cell r="A3681" t="str">
            <v>EWP 20to23M External</v>
          </cell>
        </row>
        <row r="3682">
          <cell r="A3682" t="str">
            <v>EWP 20to23M External</v>
          </cell>
        </row>
        <row r="3683">
          <cell r="A3683" t="str">
            <v>EWP 20to23M External</v>
          </cell>
        </row>
        <row r="3684">
          <cell r="A3684" t="str">
            <v>EWP 20to23M External</v>
          </cell>
        </row>
        <row r="3685">
          <cell r="A3685" t="str">
            <v>EWP 20to23M External</v>
          </cell>
        </row>
        <row r="3686">
          <cell r="A3686" t="str">
            <v>EWP 20to23M External</v>
          </cell>
        </row>
        <row r="3687">
          <cell r="A3687" t="str">
            <v>EWP 20to23M External</v>
          </cell>
        </row>
        <row r="3688">
          <cell r="A3688" t="str">
            <v>EWP 20to23M External</v>
          </cell>
        </row>
        <row r="3689">
          <cell r="A3689" t="str">
            <v>EWP 20to23M External</v>
          </cell>
        </row>
        <row r="3690">
          <cell r="A3690" t="str">
            <v>EWP 20to23M External</v>
          </cell>
        </row>
        <row r="3691">
          <cell r="A3691" t="str">
            <v>EWP 20to23M External</v>
          </cell>
        </row>
        <row r="3692">
          <cell r="A3692" t="str">
            <v>EWP 20to23M External</v>
          </cell>
        </row>
        <row r="3693">
          <cell r="A3693" t="str">
            <v>EWP 20to23M External</v>
          </cell>
        </row>
        <row r="3694">
          <cell r="A3694" t="str">
            <v>EWP 20to23M External</v>
          </cell>
        </row>
        <row r="3695">
          <cell r="A3695" t="str">
            <v>EWP 20to23M External</v>
          </cell>
        </row>
        <row r="3696">
          <cell r="A3696" t="str">
            <v>EWP 20to23M External</v>
          </cell>
        </row>
        <row r="3697">
          <cell r="A3697" t="str">
            <v>EWP 20to23M External</v>
          </cell>
        </row>
        <row r="3698">
          <cell r="A3698" t="str">
            <v>EWP 20to23M External</v>
          </cell>
        </row>
        <row r="3699">
          <cell r="A3699" t="str">
            <v>EWP 20to23M External</v>
          </cell>
        </row>
        <row r="3700">
          <cell r="A3700" t="str">
            <v>EWP 20to23M External</v>
          </cell>
        </row>
        <row r="3701">
          <cell r="A3701" t="str">
            <v>EWP 20to23M External</v>
          </cell>
        </row>
        <row r="3702">
          <cell r="A3702" t="str">
            <v>EWP 20to23M External</v>
          </cell>
        </row>
        <row r="3703">
          <cell r="A3703" t="str">
            <v>EWP 20to23M External</v>
          </cell>
        </row>
        <row r="3704">
          <cell r="A3704" t="str">
            <v>EWP 20to23M External</v>
          </cell>
        </row>
        <row r="3705">
          <cell r="A3705" t="str">
            <v>EWP 20to23M External</v>
          </cell>
        </row>
        <row r="3706">
          <cell r="A3706" t="str">
            <v>EWP 20to23M External</v>
          </cell>
        </row>
        <row r="3707">
          <cell r="A3707" t="str">
            <v>EWP 20to23M External</v>
          </cell>
        </row>
        <row r="3708">
          <cell r="A3708" t="str">
            <v>EWP 20to23M External</v>
          </cell>
        </row>
        <row r="3709">
          <cell r="A3709" t="str">
            <v>EWP 20to23M External</v>
          </cell>
        </row>
        <row r="3710">
          <cell r="A3710" t="str">
            <v>EWP 20to23M External</v>
          </cell>
        </row>
        <row r="3711">
          <cell r="A3711" t="str">
            <v>EWP 20to23M External</v>
          </cell>
        </row>
        <row r="3712">
          <cell r="A3712" t="str">
            <v>EWP 20to23M External</v>
          </cell>
        </row>
        <row r="3713">
          <cell r="A3713" t="str">
            <v>EWP 20to23M External</v>
          </cell>
        </row>
        <row r="3714">
          <cell r="A3714" t="str">
            <v>EWP 20to23M External</v>
          </cell>
        </row>
        <row r="3715">
          <cell r="A3715" t="str">
            <v>EWP 20to23M External</v>
          </cell>
        </row>
        <row r="3716">
          <cell r="A3716" t="str">
            <v>EWP 20to23M External</v>
          </cell>
        </row>
        <row r="3717">
          <cell r="A3717" t="str">
            <v>EWP 20to23M External</v>
          </cell>
        </row>
        <row r="3718">
          <cell r="A3718" t="str">
            <v>EWP 20to23M External</v>
          </cell>
        </row>
        <row r="3719">
          <cell r="A3719" t="str">
            <v>EWP 20to23M External</v>
          </cell>
        </row>
        <row r="3720">
          <cell r="A3720" t="str">
            <v>EWP 20to23M External</v>
          </cell>
        </row>
        <row r="3721">
          <cell r="A3721" t="str">
            <v>EWP 20to23M External</v>
          </cell>
        </row>
        <row r="3722">
          <cell r="A3722" t="str">
            <v>EWP 20to23M External</v>
          </cell>
        </row>
        <row r="3723">
          <cell r="A3723" t="str">
            <v>EWP 20to23M External</v>
          </cell>
        </row>
        <row r="3724">
          <cell r="A3724" t="str">
            <v>EWP 20to23M External</v>
          </cell>
        </row>
        <row r="3725">
          <cell r="A3725" t="str">
            <v>EWP 20to23M External</v>
          </cell>
        </row>
        <row r="3726">
          <cell r="A3726" t="str">
            <v>EWP 20to23M External</v>
          </cell>
        </row>
        <row r="3727">
          <cell r="A3727" t="str">
            <v>EWP 20to23M External</v>
          </cell>
        </row>
        <row r="3728">
          <cell r="A3728" t="str">
            <v>EWP 20to23M External</v>
          </cell>
        </row>
        <row r="3729">
          <cell r="A3729" t="str">
            <v>EWP 20to23M External</v>
          </cell>
        </row>
        <row r="3730">
          <cell r="A3730" t="str">
            <v>EWP 20to23M External</v>
          </cell>
        </row>
        <row r="3731">
          <cell r="A3731" t="str">
            <v>EWP 20to23M External</v>
          </cell>
        </row>
        <row r="3732">
          <cell r="A3732" t="str">
            <v>EWP 20to23M External</v>
          </cell>
        </row>
        <row r="3733">
          <cell r="A3733" t="str">
            <v>EWP 20to23M External</v>
          </cell>
        </row>
        <row r="3734">
          <cell r="A3734" t="str">
            <v>EWP 20to23M External</v>
          </cell>
        </row>
        <row r="3735">
          <cell r="A3735" t="str">
            <v>EWP 20to23M External</v>
          </cell>
        </row>
        <row r="3736">
          <cell r="A3736" t="str">
            <v>EWP 20to23M External</v>
          </cell>
        </row>
        <row r="3737">
          <cell r="A3737" t="str">
            <v>EWP 20to23M External</v>
          </cell>
        </row>
        <row r="3738">
          <cell r="A3738" t="str">
            <v>EWP 20to23M External</v>
          </cell>
        </row>
        <row r="3739">
          <cell r="A3739" t="str">
            <v>EWP 20to23M External</v>
          </cell>
        </row>
        <row r="3740">
          <cell r="A3740" t="str">
            <v>EWP 20to23M External</v>
          </cell>
        </row>
        <row r="3741">
          <cell r="A3741" t="str">
            <v>EWP 20to23M External</v>
          </cell>
        </row>
        <row r="3742">
          <cell r="A3742" t="str">
            <v>EWP 20to23M External</v>
          </cell>
        </row>
        <row r="3743">
          <cell r="A3743" t="str">
            <v>EWP 20to23M External</v>
          </cell>
        </row>
        <row r="3744">
          <cell r="A3744" t="str">
            <v>EWP 20to23M External</v>
          </cell>
        </row>
        <row r="3745">
          <cell r="A3745" t="str">
            <v>EWP 20to23M External</v>
          </cell>
        </row>
        <row r="3746">
          <cell r="A3746" t="str">
            <v>EWP 20to23M External</v>
          </cell>
        </row>
        <row r="3747">
          <cell r="A3747" t="str">
            <v>EWP 20to23M External</v>
          </cell>
        </row>
        <row r="3748">
          <cell r="A3748" t="str">
            <v>EWP 20to23M External</v>
          </cell>
        </row>
        <row r="3749">
          <cell r="A3749" t="str">
            <v>EWP 20to23M External</v>
          </cell>
        </row>
        <row r="3750">
          <cell r="A3750" t="str">
            <v>EWP 20to23M External</v>
          </cell>
        </row>
        <row r="3751">
          <cell r="A3751" t="str">
            <v>EWP 20to23M External</v>
          </cell>
        </row>
        <row r="3752">
          <cell r="A3752" t="str">
            <v>EWP 20to23M External</v>
          </cell>
        </row>
        <row r="3753">
          <cell r="A3753" t="str">
            <v>EWP 20to23M External</v>
          </cell>
        </row>
        <row r="3754">
          <cell r="A3754" t="str">
            <v>EWP 20to23M External</v>
          </cell>
        </row>
        <row r="3755">
          <cell r="A3755" t="str">
            <v>EWP 20to23M External</v>
          </cell>
        </row>
        <row r="3756">
          <cell r="A3756" t="str">
            <v>EWP 20to23M External</v>
          </cell>
        </row>
        <row r="3757">
          <cell r="A3757" t="str">
            <v>EWP 20to23M External</v>
          </cell>
        </row>
        <row r="3758">
          <cell r="A3758" t="str">
            <v>EWP 20to23M External</v>
          </cell>
        </row>
        <row r="3759">
          <cell r="A3759" t="str">
            <v>EWP 20to23M External</v>
          </cell>
        </row>
        <row r="3760">
          <cell r="A3760" t="str">
            <v>EWP 20to23M External</v>
          </cell>
        </row>
        <row r="3761">
          <cell r="A3761" t="str">
            <v>EWP 20to23M External</v>
          </cell>
        </row>
        <row r="3762">
          <cell r="A3762" t="str">
            <v>EWP 20to23M External</v>
          </cell>
        </row>
        <row r="3763">
          <cell r="A3763" t="str">
            <v>EWP 20to23M External</v>
          </cell>
        </row>
        <row r="3764">
          <cell r="A3764" t="str">
            <v>EWP 20to23M External</v>
          </cell>
        </row>
        <row r="3765">
          <cell r="A3765" t="str">
            <v>EWP 20to23M External</v>
          </cell>
        </row>
        <row r="3766">
          <cell r="A3766" t="str">
            <v>EWP 20to23M External</v>
          </cell>
        </row>
        <row r="3767">
          <cell r="A3767" t="str">
            <v>EWP 20to23M External</v>
          </cell>
        </row>
        <row r="3768">
          <cell r="A3768" t="str">
            <v>EWP 20to23M External</v>
          </cell>
        </row>
        <row r="3769">
          <cell r="A3769" t="str">
            <v>EWP 20to23M External</v>
          </cell>
        </row>
        <row r="3770">
          <cell r="A3770" t="str">
            <v>EWP 20to23M External</v>
          </cell>
        </row>
        <row r="3771">
          <cell r="A3771" t="str">
            <v>EWP 20to23M External</v>
          </cell>
        </row>
        <row r="3772">
          <cell r="A3772" t="str">
            <v>EWP 20to23M External</v>
          </cell>
        </row>
        <row r="3773">
          <cell r="A3773" t="str">
            <v>EWP 20to23M External</v>
          </cell>
        </row>
        <row r="3774">
          <cell r="A3774" t="str">
            <v>EWP 20to23M External</v>
          </cell>
        </row>
        <row r="3775">
          <cell r="A3775" t="str">
            <v>EWP 20to23M External</v>
          </cell>
        </row>
        <row r="3776">
          <cell r="A3776" t="str">
            <v>EWP 20to23M External</v>
          </cell>
        </row>
        <row r="3777">
          <cell r="A3777" t="str">
            <v>EWP 20to23M External</v>
          </cell>
        </row>
        <row r="3778">
          <cell r="A3778" t="str">
            <v>EWP 20to23M External</v>
          </cell>
        </row>
        <row r="3779">
          <cell r="A3779" t="str">
            <v>EWP 20to23M External</v>
          </cell>
        </row>
        <row r="3780">
          <cell r="A3780" t="str">
            <v>EWP 20to23M External</v>
          </cell>
        </row>
        <row r="3781">
          <cell r="A3781" t="str">
            <v>EWP 20to23M External</v>
          </cell>
        </row>
        <row r="3782">
          <cell r="A3782" t="str">
            <v>EWP 20to23M External</v>
          </cell>
        </row>
        <row r="3783">
          <cell r="A3783" t="str">
            <v xml:space="preserve">Generator Large     </v>
          </cell>
        </row>
        <row r="3784">
          <cell r="A3784" t="str">
            <v xml:space="preserve">Generator Large     </v>
          </cell>
        </row>
        <row r="3785">
          <cell r="A3785" t="str">
            <v xml:space="preserve">Generator Large     </v>
          </cell>
        </row>
        <row r="3786">
          <cell r="A3786" t="str">
            <v xml:space="preserve">Generator Large     </v>
          </cell>
        </row>
        <row r="3787">
          <cell r="A3787" t="str">
            <v xml:space="preserve">Generator Large     </v>
          </cell>
        </row>
        <row r="3788">
          <cell r="A3788" t="str">
            <v xml:space="preserve">Generator Large     </v>
          </cell>
        </row>
        <row r="3789">
          <cell r="A3789" t="str">
            <v xml:space="preserve">Generator Large     </v>
          </cell>
        </row>
        <row r="3790">
          <cell r="A3790" t="str">
            <v xml:space="preserve">Generator Large     </v>
          </cell>
        </row>
        <row r="3791">
          <cell r="A3791" t="str">
            <v xml:space="preserve">Generator Large     </v>
          </cell>
        </row>
        <row r="3792">
          <cell r="A3792" t="str">
            <v xml:space="preserve">Generator Large     </v>
          </cell>
        </row>
        <row r="3793">
          <cell r="A3793" t="str">
            <v xml:space="preserve">Generator Large     </v>
          </cell>
        </row>
        <row r="3794">
          <cell r="A3794" t="str">
            <v xml:space="preserve">Generator Large     </v>
          </cell>
        </row>
        <row r="3795">
          <cell r="A3795" t="str">
            <v xml:space="preserve">Generator Large     </v>
          </cell>
        </row>
        <row r="3796">
          <cell r="A3796" t="str">
            <v xml:space="preserve">Generator Large     </v>
          </cell>
        </row>
        <row r="3797">
          <cell r="A3797" t="str">
            <v xml:space="preserve">Generator Large     </v>
          </cell>
        </row>
        <row r="3798">
          <cell r="A3798" t="str">
            <v xml:space="preserve">Generator Large     </v>
          </cell>
        </row>
        <row r="3799">
          <cell r="A3799" t="str">
            <v xml:space="preserve">Generator Large     </v>
          </cell>
        </row>
        <row r="3800">
          <cell r="A3800" t="str">
            <v xml:space="preserve">Generator Large     </v>
          </cell>
        </row>
        <row r="3801">
          <cell r="A3801" t="str">
            <v xml:space="preserve">Generator Large     </v>
          </cell>
        </row>
        <row r="3802">
          <cell r="A3802" t="str">
            <v xml:space="preserve">Generator Large     </v>
          </cell>
        </row>
        <row r="3803">
          <cell r="A3803" t="str">
            <v xml:space="preserve">Generator Large     </v>
          </cell>
        </row>
        <row r="3804">
          <cell r="A3804" t="str">
            <v xml:space="preserve">Generator Large     </v>
          </cell>
        </row>
        <row r="3805">
          <cell r="A3805" t="str">
            <v xml:space="preserve">Generator Large     </v>
          </cell>
        </row>
        <row r="3806">
          <cell r="A3806" t="str">
            <v xml:space="preserve">Generator Large     </v>
          </cell>
        </row>
        <row r="3807">
          <cell r="A3807" t="str">
            <v xml:space="preserve">Generator Large     </v>
          </cell>
        </row>
        <row r="3808">
          <cell r="A3808" t="str">
            <v xml:space="preserve">Generator Large     </v>
          </cell>
        </row>
        <row r="3809">
          <cell r="A3809" t="str">
            <v xml:space="preserve">Generator Large     </v>
          </cell>
        </row>
        <row r="3810">
          <cell r="A3810" t="str">
            <v xml:space="preserve">Generator Large     </v>
          </cell>
        </row>
        <row r="3811">
          <cell r="A3811" t="str">
            <v xml:space="preserve">Generator Large     </v>
          </cell>
        </row>
        <row r="3812">
          <cell r="A3812" t="str">
            <v xml:space="preserve">Generator Large     </v>
          </cell>
        </row>
        <row r="3813">
          <cell r="A3813" t="str">
            <v xml:space="preserve">Generator Large     </v>
          </cell>
        </row>
        <row r="3814">
          <cell r="A3814" t="str">
            <v xml:space="preserve">Generator Large     </v>
          </cell>
        </row>
        <row r="3815">
          <cell r="A3815" t="str">
            <v xml:space="preserve">Generator Large     </v>
          </cell>
        </row>
        <row r="3816">
          <cell r="A3816" t="str">
            <v xml:space="preserve">Generator Large     </v>
          </cell>
        </row>
        <row r="3817">
          <cell r="A3817" t="str">
            <v xml:space="preserve">Generator Large     </v>
          </cell>
        </row>
        <row r="3818">
          <cell r="A3818" t="str">
            <v xml:space="preserve">Generator Large     </v>
          </cell>
        </row>
        <row r="3819">
          <cell r="A3819" t="str">
            <v xml:space="preserve">Generator Large     </v>
          </cell>
        </row>
        <row r="3820">
          <cell r="A3820" t="str">
            <v xml:space="preserve">Generator Large     </v>
          </cell>
        </row>
        <row r="3821">
          <cell r="A3821" t="str">
            <v xml:space="preserve">Generator Large     </v>
          </cell>
        </row>
        <row r="3822">
          <cell r="A3822" t="str">
            <v xml:space="preserve">Generator Large     </v>
          </cell>
        </row>
        <row r="3823">
          <cell r="A3823" t="str">
            <v xml:space="preserve">Generator Large     </v>
          </cell>
        </row>
        <row r="3824">
          <cell r="A3824" t="str">
            <v xml:space="preserve">Generator Large     </v>
          </cell>
        </row>
        <row r="3825">
          <cell r="A3825" t="str">
            <v xml:space="preserve">Generator Large     </v>
          </cell>
        </row>
        <row r="3826">
          <cell r="A3826" t="str">
            <v xml:space="preserve">Generator Large     </v>
          </cell>
        </row>
        <row r="3827">
          <cell r="A3827" t="str">
            <v xml:space="preserve">Generator Large     </v>
          </cell>
        </row>
        <row r="3828">
          <cell r="A3828" t="str">
            <v xml:space="preserve">Generator Large     </v>
          </cell>
        </row>
        <row r="3829">
          <cell r="A3829" t="str">
            <v xml:space="preserve">Generator Large     </v>
          </cell>
        </row>
        <row r="3830">
          <cell r="A3830" t="str">
            <v xml:space="preserve">Generator Large     </v>
          </cell>
        </row>
        <row r="3831">
          <cell r="A3831" t="str">
            <v xml:space="preserve">Generator Large     </v>
          </cell>
        </row>
        <row r="3832">
          <cell r="A3832" t="str">
            <v xml:space="preserve">Generator Large     </v>
          </cell>
        </row>
        <row r="3833">
          <cell r="A3833" t="str">
            <v xml:space="preserve">Generator Large     </v>
          </cell>
        </row>
        <row r="3834">
          <cell r="A3834" t="str">
            <v xml:space="preserve">Generator Large     </v>
          </cell>
        </row>
        <row r="3835">
          <cell r="A3835" t="str">
            <v xml:space="preserve">Generator Large     </v>
          </cell>
        </row>
        <row r="3836">
          <cell r="A3836" t="str">
            <v xml:space="preserve">Generator Large     </v>
          </cell>
        </row>
        <row r="3837">
          <cell r="A3837" t="str">
            <v xml:space="preserve">Generator Large     </v>
          </cell>
        </row>
        <row r="3838">
          <cell r="A3838" t="str">
            <v xml:space="preserve">Generator Large     </v>
          </cell>
        </row>
        <row r="3839">
          <cell r="A3839" t="str">
            <v xml:space="preserve">Generator Large     </v>
          </cell>
        </row>
        <row r="3840">
          <cell r="A3840" t="str">
            <v xml:space="preserve">Generator Large     </v>
          </cell>
        </row>
        <row r="3841">
          <cell r="A3841" t="str">
            <v xml:space="preserve">Generator Large     </v>
          </cell>
        </row>
        <row r="3842">
          <cell r="A3842" t="str">
            <v xml:space="preserve">Generator Large     </v>
          </cell>
        </row>
        <row r="3843">
          <cell r="A3843" t="str">
            <v xml:space="preserve">Generator Large     </v>
          </cell>
        </row>
        <row r="3844">
          <cell r="A3844" t="str">
            <v xml:space="preserve">Generator Large     </v>
          </cell>
        </row>
        <row r="3845">
          <cell r="A3845" t="str">
            <v xml:space="preserve">Generator Large     </v>
          </cell>
        </row>
        <row r="3846">
          <cell r="A3846" t="str">
            <v xml:space="preserve">Generator Large     </v>
          </cell>
        </row>
        <row r="3847">
          <cell r="A3847" t="str">
            <v xml:space="preserve">Generator Large     </v>
          </cell>
        </row>
        <row r="3848">
          <cell r="A3848" t="str">
            <v xml:space="preserve">Generator Large     </v>
          </cell>
        </row>
        <row r="3849">
          <cell r="A3849" t="str">
            <v xml:space="preserve">Generator Large     </v>
          </cell>
        </row>
        <row r="3850">
          <cell r="A3850" t="str">
            <v xml:space="preserve">Generator Large     </v>
          </cell>
        </row>
        <row r="3851">
          <cell r="A3851" t="str">
            <v xml:space="preserve">Generator Large     </v>
          </cell>
        </row>
        <row r="3852">
          <cell r="A3852" t="str">
            <v xml:space="preserve">Generator Large     </v>
          </cell>
        </row>
        <row r="3853">
          <cell r="A3853" t="str">
            <v xml:space="preserve">Generator Large     </v>
          </cell>
        </row>
        <row r="3854">
          <cell r="A3854" t="str">
            <v xml:space="preserve">Generator Large     </v>
          </cell>
        </row>
        <row r="3855">
          <cell r="A3855" t="str">
            <v xml:space="preserve">Generator Large     </v>
          </cell>
        </row>
        <row r="3856">
          <cell r="A3856" t="str">
            <v xml:space="preserve">Generator Large     </v>
          </cell>
        </row>
        <row r="3857">
          <cell r="A3857" t="str">
            <v xml:space="preserve">Generator Large     </v>
          </cell>
        </row>
        <row r="3858">
          <cell r="A3858" t="str">
            <v xml:space="preserve">Generator Large     </v>
          </cell>
        </row>
        <row r="3859">
          <cell r="A3859" t="str">
            <v xml:space="preserve">Generator Large     </v>
          </cell>
        </row>
        <row r="3860">
          <cell r="A3860" t="str">
            <v xml:space="preserve">Generator Large     </v>
          </cell>
        </row>
        <row r="3861">
          <cell r="A3861" t="str">
            <v xml:space="preserve">Generator Large     </v>
          </cell>
        </row>
        <row r="3862">
          <cell r="A3862" t="str">
            <v xml:space="preserve">Generator Large     </v>
          </cell>
        </row>
        <row r="3863">
          <cell r="A3863" t="str">
            <v xml:space="preserve">Generator Large     </v>
          </cell>
        </row>
        <row r="3864">
          <cell r="A3864" t="str">
            <v xml:space="preserve">Generator Large     </v>
          </cell>
        </row>
        <row r="3865">
          <cell r="A3865" t="str">
            <v xml:space="preserve">Generator Large     </v>
          </cell>
        </row>
        <row r="3866">
          <cell r="A3866" t="str">
            <v xml:space="preserve">Generator Large     </v>
          </cell>
        </row>
        <row r="3867">
          <cell r="A3867" t="str">
            <v xml:space="preserve">Generator Large     </v>
          </cell>
        </row>
        <row r="3868">
          <cell r="A3868" t="str">
            <v xml:space="preserve">Generator Large     </v>
          </cell>
        </row>
        <row r="3869">
          <cell r="A3869" t="str">
            <v xml:space="preserve">Generator Large     </v>
          </cell>
        </row>
        <row r="3870">
          <cell r="A3870" t="str">
            <v xml:space="preserve">Generator Large     </v>
          </cell>
        </row>
        <row r="3871">
          <cell r="A3871" t="str">
            <v xml:space="preserve">Generator Large     </v>
          </cell>
        </row>
        <row r="3872">
          <cell r="A3872" t="str">
            <v xml:space="preserve">Generator Large     </v>
          </cell>
        </row>
        <row r="3873">
          <cell r="A3873" t="str">
            <v xml:space="preserve">Generator Large     </v>
          </cell>
        </row>
        <row r="3874">
          <cell r="A3874" t="str">
            <v xml:space="preserve">Generator Large     </v>
          </cell>
        </row>
        <row r="3875">
          <cell r="A3875" t="str">
            <v xml:space="preserve">Generator Large     </v>
          </cell>
        </row>
        <row r="3876">
          <cell r="A3876" t="str">
            <v xml:space="preserve">Generator Large     </v>
          </cell>
        </row>
        <row r="3877">
          <cell r="A3877" t="str">
            <v xml:space="preserve">Generator Large     </v>
          </cell>
        </row>
        <row r="3878">
          <cell r="A3878" t="str">
            <v xml:space="preserve">Generator Large     </v>
          </cell>
        </row>
        <row r="3879">
          <cell r="A3879" t="str">
            <v xml:space="preserve">Generator Large     </v>
          </cell>
        </row>
        <row r="3880">
          <cell r="A3880" t="str">
            <v xml:space="preserve">Generator Large     </v>
          </cell>
        </row>
        <row r="3881">
          <cell r="A3881" t="str">
            <v xml:space="preserve">Generator Large     </v>
          </cell>
        </row>
        <row r="3882">
          <cell r="A3882" t="str">
            <v xml:space="preserve">Generator Large     </v>
          </cell>
        </row>
        <row r="3883">
          <cell r="A3883" t="str">
            <v xml:space="preserve">Generator Large     </v>
          </cell>
        </row>
        <row r="3884">
          <cell r="A3884" t="str">
            <v xml:space="preserve">Generator Large     </v>
          </cell>
        </row>
        <row r="3885">
          <cell r="A3885" t="str">
            <v xml:space="preserve">Generator Large     </v>
          </cell>
        </row>
        <row r="3886">
          <cell r="A3886" t="str">
            <v xml:space="preserve">Generator Large     </v>
          </cell>
        </row>
        <row r="3887">
          <cell r="A3887" t="str">
            <v xml:space="preserve">Generator Large     </v>
          </cell>
        </row>
        <row r="3888">
          <cell r="A3888" t="str">
            <v xml:space="preserve">Generator Large     </v>
          </cell>
        </row>
        <row r="3889">
          <cell r="A3889" t="str">
            <v xml:space="preserve">Generator Large     </v>
          </cell>
        </row>
        <row r="3890">
          <cell r="A3890" t="str">
            <v xml:space="preserve">Generator Large     </v>
          </cell>
        </row>
        <row r="3891">
          <cell r="A3891" t="str">
            <v xml:space="preserve">Generator Large     </v>
          </cell>
        </row>
        <row r="3892">
          <cell r="A3892" t="str">
            <v xml:space="preserve">Generator Large     </v>
          </cell>
        </row>
        <row r="3893">
          <cell r="A3893" t="str">
            <v xml:space="preserve">Generator Large     </v>
          </cell>
        </row>
        <row r="3894">
          <cell r="A3894" t="str">
            <v xml:space="preserve">Generator Large     </v>
          </cell>
        </row>
        <row r="3895">
          <cell r="A3895" t="str">
            <v xml:space="preserve">Generator Large     </v>
          </cell>
        </row>
        <row r="3896">
          <cell r="A3896" t="str">
            <v xml:space="preserve">Generator Large     </v>
          </cell>
        </row>
        <row r="3897">
          <cell r="A3897" t="str">
            <v xml:space="preserve">Generator Large     </v>
          </cell>
        </row>
        <row r="3898">
          <cell r="A3898" t="str">
            <v xml:space="preserve">Generator Large     </v>
          </cell>
        </row>
        <row r="3899">
          <cell r="A3899" t="str">
            <v xml:space="preserve">Generator Large     </v>
          </cell>
        </row>
        <row r="3900">
          <cell r="A3900" t="str">
            <v xml:space="preserve">Generator Large     </v>
          </cell>
        </row>
        <row r="3901">
          <cell r="A3901" t="str">
            <v xml:space="preserve">Generator Large     </v>
          </cell>
        </row>
        <row r="3902">
          <cell r="A3902" t="str">
            <v xml:space="preserve">Generator Large     </v>
          </cell>
        </row>
        <row r="3903">
          <cell r="A3903" t="str">
            <v xml:space="preserve">Generator Large     </v>
          </cell>
        </row>
        <row r="3904">
          <cell r="A3904" t="str">
            <v xml:space="preserve">Generator Large     </v>
          </cell>
        </row>
        <row r="3905">
          <cell r="A3905" t="str">
            <v xml:space="preserve">Generator Large     </v>
          </cell>
        </row>
        <row r="3906">
          <cell r="A3906" t="str">
            <v xml:space="preserve">Generator Large     </v>
          </cell>
        </row>
        <row r="3907">
          <cell r="A3907" t="str">
            <v xml:space="preserve">Generator Large     </v>
          </cell>
        </row>
        <row r="3908">
          <cell r="A3908" t="str">
            <v xml:space="preserve">Generator Large     </v>
          </cell>
        </row>
        <row r="3909">
          <cell r="A3909" t="str">
            <v xml:space="preserve">Generator Large     </v>
          </cell>
        </row>
        <row r="3910">
          <cell r="A3910" t="str">
            <v xml:space="preserve">Generator Large     </v>
          </cell>
        </row>
        <row r="3911">
          <cell r="A3911" t="str">
            <v xml:space="preserve">Generator Large     </v>
          </cell>
        </row>
        <row r="3912">
          <cell r="A3912" t="str">
            <v xml:space="preserve">Generator Large     </v>
          </cell>
        </row>
        <row r="3913">
          <cell r="A3913" t="str">
            <v xml:space="preserve">Generator Large     </v>
          </cell>
        </row>
        <row r="3914">
          <cell r="A3914" t="str">
            <v xml:space="preserve">Generator Large     </v>
          </cell>
        </row>
        <row r="3915">
          <cell r="A3915" t="str">
            <v xml:space="preserve">Generator Large     </v>
          </cell>
        </row>
        <row r="3916">
          <cell r="A3916" t="str">
            <v xml:space="preserve">Generator Large     </v>
          </cell>
        </row>
        <row r="3917">
          <cell r="A3917" t="str">
            <v xml:space="preserve">Generator Large     </v>
          </cell>
        </row>
        <row r="3918">
          <cell r="A3918" t="str">
            <v xml:space="preserve">Generator Large     </v>
          </cell>
        </row>
        <row r="3919">
          <cell r="A3919" t="str">
            <v xml:space="preserve">Generator Large     </v>
          </cell>
        </row>
        <row r="3920">
          <cell r="A3920" t="str">
            <v xml:space="preserve">Generator Large     </v>
          </cell>
        </row>
        <row r="3921">
          <cell r="A3921" t="str">
            <v xml:space="preserve">Generator Large     </v>
          </cell>
        </row>
        <row r="3922">
          <cell r="A3922" t="str">
            <v xml:space="preserve">Generator Large     </v>
          </cell>
        </row>
        <row r="3923">
          <cell r="A3923" t="str">
            <v xml:space="preserve">Generator Large     </v>
          </cell>
        </row>
        <row r="3924">
          <cell r="A3924" t="str">
            <v xml:space="preserve">Generator Large     </v>
          </cell>
        </row>
        <row r="3925">
          <cell r="A3925" t="str">
            <v xml:space="preserve">Generator Large     </v>
          </cell>
        </row>
        <row r="3926">
          <cell r="A3926" t="str">
            <v xml:space="preserve">Generator Large     </v>
          </cell>
        </row>
        <row r="3927">
          <cell r="A3927" t="str">
            <v xml:space="preserve">Generator Large     </v>
          </cell>
        </row>
        <row r="3928">
          <cell r="A3928" t="str">
            <v xml:space="preserve">Generator Large     </v>
          </cell>
        </row>
        <row r="3929">
          <cell r="A3929" t="str">
            <v xml:space="preserve">Generator Large     </v>
          </cell>
        </row>
        <row r="3930">
          <cell r="A3930" t="str">
            <v xml:space="preserve">Generator Large     </v>
          </cell>
        </row>
        <row r="3931">
          <cell r="A3931" t="str">
            <v xml:space="preserve">Generator Large     </v>
          </cell>
        </row>
        <row r="3932">
          <cell r="A3932" t="str">
            <v xml:space="preserve">Generator Large     </v>
          </cell>
        </row>
        <row r="3933">
          <cell r="A3933" t="str">
            <v xml:space="preserve">Generator Large     </v>
          </cell>
        </row>
        <row r="3934">
          <cell r="A3934" t="str">
            <v xml:space="preserve">Generator Large     </v>
          </cell>
        </row>
        <row r="3935">
          <cell r="A3935" t="str">
            <v xml:space="preserve">Generator Large     </v>
          </cell>
        </row>
        <row r="3936">
          <cell r="A3936" t="str">
            <v xml:space="preserve">Generator Large     </v>
          </cell>
        </row>
        <row r="3937">
          <cell r="A3937" t="str">
            <v xml:space="preserve">Generator Large     </v>
          </cell>
        </row>
        <row r="3938">
          <cell r="A3938" t="str">
            <v xml:space="preserve">Generator Large     </v>
          </cell>
        </row>
        <row r="3939">
          <cell r="A3939" t="str">
            <v xml:space="preserve">Generator Large     </v>
          </cell>
        </row>
        <row r="3940">
          <cell r="A3940" t="str">
            <v xml:space="preserve">Generator Large     </v>
          </cell>
        </row>
        <row r="3941">
          <cell r="A3941" t="str">
            <v xml:space="preserve">Generator Large     </v>
          </cell>
        </row>
        <row r="3942">
          <cell r="A3942" t="str">
            <v xml:space="preserve">Generator Large     </v>
          </cell>
        </row>
        <row r="3943">
          <cell r="A3943" t="str">
            <v xml:space="preserve">Generator Large     </v>
          </cell>
        </row>
        <row r="3944">
          <cell r="A3944" t="str">
            <v xml:space="preserve">Generator Large     </v>
          </cell>
        </row>
        <row r="3945">
          <cell r="A3945" t="str">
            <v xml:space="preserve">Generator Large     </v>
          </cell>
        </row>
        <row r="3946">
          <cell r="A3946" t="str">
            <v xml:space="preserve">Generator Large     </v>
          </cell>
        </row>
        <row r="3947">
          <cell r="A3947" t="str">
            <v xml:space="preserve">Generator Large     </v>
          </cell>
        </row>
        <row r="3948">
          <cell r="A3948" t="str">
            <v xml:space="preserve">Generator Large     </v>
          </cell>
        </row>
        <row r="3949">
          <cell r="A3949" t="str">
            <v xml:space="preserve">Generator Large     </v>
          </cell>
        </row>
        <row r="3950">
          <cell r="A3950" t="str">
            <v xml:space="preserve">Generator Large     </v>
          </cell>
        </row>
        <row r="3951">
          <cell r="A3951" t="str">
            <v xml:space="preserve">Generator Large     </v>
          </cell>
        </row>
        <row r="3952">
          <cell r="A3952" t="str">
            <v xml:space="preserve">Generator Large     </v>
          </cell>
        </row>
        <row r="3953">
          <cell r="A3953" t="str">
            <v xml:space="preserve">Generator Large     </v>
          </cell>
        </row>
        <row r="3954">
          <cell r="A3954" t="str">
            <v xml:space="preserve">Generator Large     </v>
          </cell>
        </row>
        <row r="3955">
          <cell r="A3955" t="str">
            <v xml:space="preserve">Generator Large     </v>
          </cell>
        </row>
        <row r="3956">
          <cell r="A3956" t="str">
            <v xml:space="preserve">Generator Large     </v>
          </cell>
        </row>
        <row r="3957">
          <cell r="A3957" t="str">
            <v xml:space="preserve">Generator Large     </v>
          </cell>
        </row>
        <row r="3958">
          <cell r="A3958" t="str">
            <v xml:space="preserve">Generator Large     </v>
          </cell>
        </row>
        <row r="3959">
          <cell r="A3959" t="str">
            <v xml:space="preserve">Generator Large     </v>
          </cell>
        </row>
        <row r="3960">
          <cell r="A3960" t="str">
            <v xml:space="preserve">Generator Large     </v>
          </cell>
        </row>
        <row r="3961">
          <cell r="A3961" t="str">
            <v xml:space="preserve">Generator Large     </v>
          </cell>
        </row>
        <row r="3962">
          <cell r="A3962" t="str">
            <v xml:space="preserve">Generator Large     </v>
          </cell>
        </row>
        <row r="3963">
          <cell r="A3963" t="str">
            <v xml:space="preserve">Generator Large     </v>
          </cell>
        </row>
        <row r="3964">
          <cell r="A3964" t="str">
            <v xml:space="preserve">Generator Large     </v>
          </cell>
        </row>
        <row r="3965">
          <cell r="A3965" t="str">
            <v xml:space="preserve">Generator Large     </v>
          </cell>
        </row>
        <row r="3966">
          <cell r="A3966" t="str">
            <v xml:space="preserve">Generator Large     </v>
          </cell>
        </row>
        <row r="3967">
          <cell r="A3967" t="str">
            <v xml:space="preserve">Generator Large     </v>
          </cell>
        </row>
        <row r="3968">
          <cell r="A3968" t="str">
            <v xml:space="preserve">Generator Large     </v>
          </cell>
        </row>
        <row r="3969">
          <cell r="A3969" t="str">
            <v xml:space="preserve">Generator Large     </v>
          </cell>
        </row>
        <row r="3970">
          <cell r="A3970" t="str">
            <v xml:space="preserve">Generator Large     </v>
          </cell>
        </row>
        <row r="3971">
          <cell r="A3971" t="str">
            <v xml:space="preserve">Generator Large     </v>
          </cell>
        </row>
        <row r="3972">
          <cell r="A3972" t="str">
            <v xml:space="preserve">Generator Large     </v>
          </cell>
        </row>
        <row r="3973">
          <cell r="A3973" t="str">
            <v xml:space="preserve">Generator Large     </v>
          </cell>
        </row>
        <row r="3974">
          <cell r="A3974" t="str">
            <v xml:space="preserve">Generator Large     </v>
          </cell>
        </row>
        <row r="3975">
          <cell r="A3975" t="str">
            <v xml:space="preserve">Generator Large     </v>
          </cell>
        </row>
        <row r="3976">
          <cell r="A3976" t="str">
            <v xml:space="preserve">Generator Large     </v>
          </cell>
        </row>
        <row r="3977">
          <cell r="A3977" t="str">
            <v xml:space="preserve">Generator Large     </v>
          </cell>
        </row>
        <row r="3978">
          <cell r="A3978" t="str">
            <v xml:space="preserve">Generator Large     </v>
          </cell>
        </row>
        <row r="3979">
          <cell r="A3979" t="str">
            <v xml:space="preserve">Generator Large     </v>
          </cell>
        </row>
        <row r="3980">
          <cell r="A3980" t="str">
            <v xml:space="preserve">Generator Large     </v>
          </cell>
        </row>
        <row r="3981">
          <cell r="A3981" t="str">
            <v xml:space="preserve">Generator Large     </v>
          </cell>
        </row>
        <row r="3982">
          <cell r="A3982" t="str">
            <v xml:space="preserve">Generator Large     </v>
          </cell>
        </row>
        <row r="3983">
          <cell r="A3983" t="str">
            <v xml:space="preserve">Generator Large     </v>
          </cell>
        </row>
        <row r="3984">
          <cell r="A3984" t="str">
            <v xml:space="preserve">Generator Large     </v>
          </cell>
        </row>
        <row r="3985">
          <cell r="A3985" t="str">
            <v xml:space="preserve">Generator Large     </v>
          </cell>
        </row>
        <row r="3986">
          <cell r="A3986" t="str">
            <v xml:space="preserve">Generator Large     </v>
          </cell>
        </row>
        <row r="3987">
          <cell r="A3987" t="str">
            <v xml:space="preserve">Generator Large     </v>
          </cell>
        </row>
        <row r="3988">
          <cell r="A3988" t="str">
            <v xml:space="preserve">Generator Large     </v>
          </cell>
        </row>
        <row r="3989">
          <cell r="A3989" t="str">
            <v xml:space="preserve">Generator Large     </v>
          </cell>
        </row>
        <row r="3990">
          <cell r="A3990" t="str">
            <v xml:space="preserve">Generator Large     </v>
          </cell>
        </row>
        <row r="3991">
          <cell r="A3991" t="str">
            <v xml:space="preserve">Generator Large     </v>
          </cell>
        </row>
        <row r="3992">
          <cell r="A3992" t="str">
            <v xml:space="preserve">Generator Large     </v>
          </cell>
        </row>
        <row r="3993">
          <cell r="A3993" t="str">
            <v xml:space="preserve">Generator Large     </v>
          </cell>
        </row>
        <row r="3994">
          <cell r="A3994" t="str">
            <v xml:space="preserve">Generator Large     </v>
          </cell>
        </row>
        <row r="3995">
          <cell r="A3995" t="str">
            <v xml:space="preserve">Generator Medium    </v>
          </cell>
        </row>
        <row r="3996">
          <cell r="A3996" t="str">
            <v xml:space="preserve">Generator Medium    </v>
          </cell>
        </row>
        <row r="3997">
          <cell r="A3997" t="str">
            <v xml:space="preserve">Generator Medium    </v>
          </cell>
        </row>
        <row r="3998">
          <cell r="A3998" t="str">
            <v xml:space="preserve">Generator Medium    </v>
          </cell>
        </row>
        <row r="3999">
          <cell r="A3999" t="str">
            <v xml:space="preserve">Generator Medium    </v>
          </cell>
        </row>
        <row r="4000">
          <cell r="A4000" t="str">
            <v xml:space="preserve">Generator Medium    </v>
          </cell>
        </row>
        <row r="4001">
          <cell r="A4001" t="str">
            <v xml:space="preserve">Generator Medium    </v>
          </cell>
        </row>
        <row r="4002">
          <cell r="A4002" t="str">
            <v xml:space="preserve">Generator Medium    </v>
          </cell>
        </row>
        <row r="4003">
          <cell r="A4003" t="str">
            <v xml:space="preserve">Generator Medium    </v>
          </cell>
        </row>
        <row r="4004">
          <cell r="A4004" t="str">
            <v xml:space="preserve">Generator Medium    </v>
          </cell>
        </row>
        <row r="4005">
          <cell r="A4005" t="str">
            <v xml:space="preserve">Generator Medium    </v>
          </cell>
        </row>
        <row r="4006">
          <cell r="A4006" t="str">
            <v xml:space="preserve">Generator Medium    </v>
          </cell>
        </row>
        <row r="4007">
          <cell r="A4007" t="str">
            <v xml:space="preserve">Generator Medium    </v>
          </cell>
        </row>
        <row r="4008">
          <cell r="A4008" t="str">
            <v xml:space="preserve">Generator Medium    </v>
          </cell>
        </row>
        <row r="4009">
          <cell r="A4009" t="str">
            <v xml:space="preserve">Generator Medium    </v>
          </cell>
        </row>
        <row r="4010">
          <cell r="A4010" t="str">
            <v xml:space="preserve">Generator Medium    </v>
          </cell>
        </row>
        <row r="4011">
          <cell r="A4011" t="str">
            <v xml:space="preserve">Generator Medium    </v>
          </cell>
        </row>
        <row r="4012">
          <cell r="A4012" t="str">
            <v xml:space="preserve">Generator Medium    </v>
          </cell>
        </row>
        <row r="4013">
          <cell r="A4013" t="str">
            <v xml:space="preserve">Generator Medium    </v>
          </cell>
        </row>
        <row r="4014">
          <cell r="A4014" t="str">
            <v xml:space="preserve">Generator Medium    </v>
          </cell>
        </row>
        <row r="4015">
          <cell r="A4015" t="str">
            <v xml:space="preserve">Generator Medium    </v>
          </cell>
        </row>
        <row r="4016">
          <cell r="A4016" t="str">
            <v xml:space="preserve">Generator Medium    </v>
          </cell>
        </row>
        <row r="4017">
          <cell r="A4017" t="str">
            <v xml:space="preserve">Generator Medium    </v>
          </cell>
        </row>
        <row r="4018">
          <cell r="A4018" t="str">
            <v xml:space="preserve">Generator Medium    </v>
          </cell>
        </row>
        <row r="4019">
          <cell r="A4019" t="str">
            <v xml:space="preserve">Generator Medium    </v>
          </cell>
        </row>
        <row r="4020">
          <cell r="A4020" t="str">
            <v xml:space="preserve">Generator Medium    </v>
          </cell>
        </row>
        <row r="4021">
          <cell r="A4021" t="str">
            <v xml:space="preserve">Generator Medium    </v>
          </cell>
        </row>
        <row r="4022">
          <cell r="A4022" t="str">
            <v xml:space="preserve">Generator Medium    </v>
          </cell>
        </row>
        <row r="4023">
          <cell r="A4023" t="str">
            <v xml:space="preserve">Generator Medium    </v>
          </cell>
        </row>
        <row r="4024">
          <cell r="A4024" t="str">
            <v xml:space="preserve">Generator Medium    </v>
          </cell>
        </row>
        <row r="4025">
          <cell r="A4025" t="str">
            <v xml:space="preserve">Generator Medium    </v>
          </cell>
        </row>
        <row r="4026">
          <cell r="A4026" t="str">
            <v xml:space="preserve">Generator Medium    </v>
          </cell>
        </row>
        <row r="4027">
          <cell r="A4027" t="str">
            <v xml:space="preserve">Generator Medium    </v>
          </cell>
        </row>
        <row r="4028">
          <cell r="A4028" t="str">
            <v xml:space="preserve">Generator Medium    </v>
          </cell>
        </row>
        <row r="4029">
          <cell r="A4029" t="str">
            <v xml:space="preserve">Generator Medium    </v>
          </cell>
        </row>
        <row r="4030">
          <cell r="A4030" t="str">
            <v xml:space="preserve">Generator Medium    </v>
          </cell>
        </row>
        <row r="4031">
          <cell r="A4031" t="str">
            <v xml:space="preserve">Generator Medium    </v>
          </cell>
        </row>
        <row r="4032">
          <cell r="A4032" t="str">
            <v xml:space="preserve">Generator Medium    </v>
          </cell>
        </row>
        <row r="4033">
          <cell r="A4033" t="str">
            <v xml:space="preserve">Generator Medium    </v>
          </cell>
        </row>
        <row r="4034">
          <cell r="A4034" t="str">
            <v xml:space="preserve">Generator Medium    </v>
          </cell>
        </row>
        <row r="4035">
          <cell r="A4035" t="str">
            <v xml:space="preserve">Generator Medium    </v>
          </cell>
        </row>
        <row r="4036">
          <cell r="A4036" t="str">
            <v xml:space="preserve">Generator Medium    </v>
          </cell>
        </row>
        <row r="4037">
          <cell r="A4037" t="str">
            <v xml:space="preserve">Generator Medium    </v>
          </cell>
        </row>
        <row r="4038">
          <cell r="A4038" t="str">
            <v xml:space="preserve">Generator Medium    </v>
          </cell>
        </row>
        <row r="4039">
          <cell r="A4039" t="str">
            <v xml:space="preserve">Generator Medium    </v>
          </cell>
        </row>
        <row r="4040">
          <cell r="A4040" t="str">
            <v xml:space="preserve">Generator Medium    </v>
          </cell>
        </row>
        <row r="4041">
          <cell r="A4041" t="str">
            <v xml:space="preserve">Generator Medium    </v>
          </cell>
        </row>
        <row r="4042">
          <cell r="A4042" t="str">
            <v xml:space="preserve">Generator Medium    </v>
          </cell>
        </row>
        <row r="4043">
          <cell r="A4043" t="str">
            <v xml:space="preserve">Generator Medium    </v>
          </cell>
        </row>
        <row r="4044">
          <cell r="A4044" t="str">
            <v xml:space="preserve">Generator Medium    </v>
          </cell>
        </row>
        <row r="4045">
          <cell r="A4045" t="str">
            <v xml:space="preserve">Generator Medium    </v>
          </cell>
        </row>
        <row r="4046">
          <cell r="A4046" t="str">
            <v xml:space="preserve">Generator Medium    </v>
          </cell>
        </row>
        <row r="4047">
          <cell r="A4047" t="str">
            <v xml:space="preserve">Generator Medium    </v>
          </cell>
        </row>
        <row r="4048">
          <cell r="A4048" t="str">
            <v xml:space="preserve">Generator Medium    </v>
          </cell>
        </row>
        <row r="4049">
          <cell r="A4049" t="str">
            <v xml:space="preserve">Generator Medium    </v>
          </cell>
        </row>
        <row r="4050">
          <cell r="A4050" t="str">
            <v xml:space="preserve">Generator Medium    </v>
          </cell>
        </row>
        <row r="4051">
          <cell r="A4051" t="str">
            <v xml:space="preserve">Generator Medium    </v>
          </cell>
        </row>
        <row r="4052">
          <cell r="A4052" t="str">
            <v xml:space="preserve">Generator Medium    </v>
          </cell>
        </row>
        <row r="4053">
          <cell r="A4053" t="str">
            <v xml:space="preserve">Generator Medium    </v>
          </cell>
        </row>
        <row r="4054">
          <cell r="A4054" t="str">
            <v xml:space="preserve">Generator Medium    </v>
          </cell>
        </row>
        <row r="4055">
          <cell r="A4055" t="str">
            <v xml:space="preserve">Generator Medium    </v>
          </cell>
        </row>
        <row r="4056">
          <cell r="A4056" t="str">
            <v xml:space="preserve">Generator Medium    </v>
          </cell>
        </row>
        <row r="4057">
          <cell r="A4057" t="str">
            <v xml:space="preserve">Generator Medium    </v>
          </cell>
        </row>
        <row r="4058">
          <cell r="A4058" t="str">
            <v xml:space="preserve">Generator Medium    </v>
          </cell>
        </row>
        <row r="4059">
          <cell r="A4059" t="str">
            <v xml:space="preserve">Generator Medium    </v>
          </cell>
        </row>
        <row r="4060">
          <cell r="A4060" t="str">
            <v xml:space="preserve">Generator Medium    </v>
          </cell>
        </row>
        <row r="4061">
          <cell r="A4061" t="str">
            <v xml:space="preserve">Generator Medium    </v>
          </cell>
        </row>
        <row r="4062">
          <cell r="A4062" t="str">
            <v xml:space="preserve">Generator Medium    </v>
          </cell>
        </row>
        <row r="4063">
          <cell r="A4063" t="str">
            <v xml:space="preserve">Generator Medium    </v>
          </cell>
        </row>
        <row r="4064">
          <cell r="A4064" t="str">
            <v xml:space="preserve">Generator Medium    </v>
          </cell>
        </row>
        <row r="4065">
          <cell r="A4065" t="str">
            <v xml:space="preserve">Generator Medium    </v>
          </cell>
        </row>
        <row r="4066">
          <cell r="A4066" t="str">
            <v xml:space="preserve">Generator Medium    </v>
          </cell>
        </row>
        <row r="4067">
          <cell r="A4067" t="str">
            <v xml:space="preserve">Generator Medium    </v>
          </cell>
        </row>
        <row r="4068">
          <cell r="A4068" t="str">
            <v xml:space="preserve">Generator Medium    </v>
          </cell>
        </row>
        <row r="4069">
          <cell r="A4069" t="str">
            <v xml:space="preserve">Generator Medium    </v>
          </cell>
        </row>
        <row r="4070">
          <cell r="A4070" t="str">
            <v xml:space="preserve">Generator Medium    </v>
          </cell>
        </row>
        <row r="4071">
          <cell r="A4071" t="str">
            <v xml:space="preserve">Generator Medium    </v>
          </cell>
        </row>
        <row r="4072">
          <cell r="A4072" t="str">
            <v xml:space="preserve">Generator Medium    </v>
          </cell>
        </row>
        <row r="4073">
          <cell r="A4073" t="str">
            <v xml:space="preserve">Generator Medium    </v>
          </cell>
        </row>
        <row r="4074">
          <cell r="A4074" t="str">
            <v xml:space="preserve">Generator Medium    </v>
          </cell>
        </row>
        <row r="4075">
          <cell r="A4075" t="str">
            <v xml:space="preserve">Generator Medium    </v>
          </cell>
        </row>
        <row r="4076">
          <cell r="A4076" t="str">
            <v xml:space="preserve">Generator Medium    </v>
          </cell>
        </row>
        <row r="4077">
          <cell r="A4077" t="str">
            <v xml:space="preserve">Generator Medium    </v>
          </cell>
        </row>
        <row r="4078">
          <cell r="A4078" t="str">
            <v xml:space="preserve">Generator Medium    </v>
          </cell>
        </row>
        <row r="4079">
          <cell r="A4079" t="str">
            <v xml:space="preserve">Generator Medium    </v>
          </cell>
        </row>
        <row r="4080">
          <cell r="A4080" t="str">
            <v xml:space="preserve">Generator Medium    </v>
          </cell>
        </row>
        <row r="4081">
          <cell r="A4081" t="str">
            <v xml:space="preserve">Generator Medium    </v>
          </cell>
        </row>
        <row r="4082">
          <cell r="A4082" t="str">
            <v xml:space="preserve">Generator Medium    </v>
          </cell>
        </row>
        <row r="4083">
          <cell r="A4083" t="str">
            <v xml:space="preserve">Generator Medium    </v>
          </cell>
        </row>
        <row r="4084">
          <cell r="A4084" t="str">
            <v xml:space="preserve">Generator Medium    </v>
          </cell>
        </row>
        <row r="4085">
          <cell r="A4085" t="str">
            <v xml:space="preserve">Generator Medium    </v>
          </cell>
        </row>
        <row r="4086">
          <cell r="A4086" t="str">
            <v xml:space="preserve">Generator Medium    </v>
          </cell>
        </row>
        <row r="4087">
          <cell r="A4087" t="str">
            <v xml:space="preserve">Generator Medium    </v>
          </cell>
        </row>
        <row r="4088">
          <cell r="A4088" t="str">
            <v xml:space="preserve">Generator Medium    </v>
          </cell>
        </row>
        <row r="4089">
          <cell r="A4089" t="str">
            <v xml:space="preserve">Generator Medium    </v>
          </cell>
        </row>
        <row r="4090">
          <cell r="A4090" t="str">
            <v xml:space="preserve">Generator Medium    </v>
          </cell>
        </row>
        <row r="4091">
          <cell r="A4091" t="str">
            <v xml:space="preserve">Generator Medium    </v>
          </cell>
        </row>
        <row r="4092">
          <cell r="A4092" t="str">
            <v xml:space="preserve">Generator Medium    </v>
          </cell>
        </row>
        <row r="4093">
          <cell r="A4093" t="str">
            <v xml:space="preserve">Generator Medium    </v>
          </cell>
        </row>
        <row r="4094">
          <cell r="A4094" t="str">
            <v xml:space="preserve">Generator Medium    </v>
          </cell>
        </row>
        <row r="4095">
          <cell r="A4095" t="str">
            <v xml:space="preserve">Generator Medium    </v>
          </cell>
        </row>
        <row r="4096">
          <cell r="A4096" t="str">
            <v xml:space="preserve">Generator Medium    </v>
          </cell>
        </row>
        <row r="4097">
          <cell r="A4097" t="str">
            <v xml:space="preserve">Generator Medium    </v>
          </cell>
        </row>
        <row r="4098">
          <cell r="A4098" t="str">
            <v xml:space="preserve">Generator Medium    </v>
          </cell>
        </row>
        <row r="4099">
          <cell r="A4099" t="str">
            <v xml:space="preserve">Generator Medium    </v>
          </cell>
        </row>
        <row r="4100">
          <cell r="A4100" t="str">
            <v xml:space="preserve">Generator Medium    </v>
          </cell>
        </row>
        <row r="4101">
          <cell r="A4101" t="str">
            <v xml:space="preserve">Generator Medium    </v>
          </cell>
        </row>
        <row r="4102">
          <cell r="A4102" t="str">
            <v xml:space="preserve">Generator Medium    </v>
          </cell>
        </row>
        <row r="4103">
          <cell r="A4103" t="str">
            <v xml:space="preserve">Generator Medium    </v>
          </cell>
        </row>
        <row r="4104">
          <cell r="A4104" t="str">
            <v xml:space="preserve">Generator Medium    </v>
          </cell>
        </row>
        <row r="4105">
          <cell r="A4105" t="str">
            <v xml:space="preserve">Generator Medium    </v>
          </cell>
        </row>
        <row r="4106">
          <cell r="A4106" t="str">
            <v xml:space="preserve">Generator Medium    </v>
          </cell>
        </row>
        <row r="4107">
          <cell r="A4107" t="str">
            <v xml:space="preserve">Generator Medium    </v>
          </cell>
        </row>
        <row r="4108">
          <cell r="A4108" t="str">
            <v xml:space="preserve">Generator Medium    </v>
          </cell>
        </row>
        <row r="4109">
          <cell r="A4109" t="str">
            <v xml:space="preserve">Generator Medium    </v>
          </cell>
        </row>
        <row r="4110">
          <cell r="A4110" t="str">
            <v xml:space="preserve">Generator Medium    </v>
          </cell>
        </row>
        <row r="4111">
          <cell r="A4111" t="str">
            <v xml:space="preserve">Generator Medium    </v>
          </cell>
        </row>
        <row r="4112">
          <cell r="A4112" t="str">
            <v xml:space="preserve">Generator Medium    </v>
          </cell>
        </row>
        <row r="4113">
          <cell r="A4113" t="str">
            <v xml:space="preserve">Generator Medium    </v>
          </cell>
        </row>
        <row r="4114">
          <cell r="A4114" t="str">
            <v xml:space="preserve">Generator Medium    </v>
          </cell>
        </row>
        <row r="4115">
          <cell r="A4115" t="str">
            <v xml:space="preserve">Generator Medium    </v>
          </cell>
        </row>
        <row r="4116">
          <cell r="A4116" t="str">
            <v xml:space="preserve">Generator Medium    </v>
          </cell>
        </row>
        <row r="4117">
          <cell r="A4117" t="str">
            <v xml:space="preserve">Generator Medium    </v>
          </cell>
        </row>
        <row r="4118">
          <cell r="A4118" t="str">
            <v xml:space="preserve">Generator Medium    </v>
          </cell>
        </row>
        <row r="4119">
          <cell r="A4119" t="str">
            <v xml:space="preserve">Generator Medium    </v>
          </cell>
        </row>
        <row r="4120">
          <cell r="A4120" t="str">
            <v xml:space="preserve">Generator Medium    </v>
          </cell>
        </row>
        <row r="4121">
          <cell r="A4121" t="str">
            <v xml:space="preserve">Generator Medium    </v>
          </cell>
        </row>
        <row r="4122">
          <cell r="A4122" t="str">
            <v xml:space="preserve">Generator Medium    </v>
          </cell>
        </row>
        <row r="4123">
          <cell r="A4123" t="str">
            <v xml:space="preserve">Generator Medium    </v>
          </cell>
        </row>
        <row r="4124">
          <cell r="A4124" t="str">
            <v xml:space="preserve">Generator Medium    </v>
          </cell>
        </row>
        <row r="4125">
          <cell r="A4125" t="str">
            <v xml:space="preserve">Generator Medium    </v>
          </cell>
        </row>
        <row r="4126">
          <cell r="A4126" t="str">
            <v xml:space="preserve">Generator Medium    </v>
          </cell>
        </row>
        <row r="4127">
          <cell r="A4127" t="str">
            <v xml:space="preserve">Generator Medium    </v>
          </cell>
        </row>
        <row r="4128">
          <cell r="A4128" t="str">
            <v xml:space="preserve">Generator Medium    </v>
          </cell>
        </row>
        <row r="4129">
          <cell r="A4129" t="str">
            <v xml:space="preserve">Generator Medium    </v>
          </cell>
        </row>
        <row r="4130">
          <cell r="A4130" t="str">
            <v xml:space="preserve">Generator Medium    </v>
          </cell>
        </row>
        <row r="4131">
          <cell r="A4131" t="str">
            <v xml:space="preserve">Generator Medium    </v>
          </cell>
        </row>
        <row r="4132">
          <cell r="A4132" t="str">
            <v xml:space="preserve">Generator Medium    </v>
          </cell>
        </row>
        <row r="4133">
          <cell r="A4133" t="str">
            <v xml:space="preserve">Generator Medium    </v>
          </cell>
        </row>
        <row r="4134">
          <cell r="A4134" t="str">
            <v xml:space="preserve">Generator Medium    </v>
          </cell>
        </row>
        <row r="4135">
          <cell r="A4135" t="str">
            <v xml:space="preserve">Generator Medium    </v>
          </cell>
        </row>
        <row r="4136">
          <cell r="A4136" t="str">
            <v xml:space="preserve">Generator Medium    </v>
          </cell>
        </row>
        <row r="4137">
          <cell r="A4137" t="str">
            <v xml:space="preserve">Generator Medium    </v>
          </cell>
        </row>
        <row r="4138">
          <cell r="A4138" t="str">
            <v xml:space="preserve">Generator Medium    </v>
          </cell>
        </row>
        <row r="4139">
          <cell r="A4139" t="str">
            <v xml:space="preserve">Generator Medium    </v>
          </cell>
        </row>
        <row r="4140">
          <cell r="A4140" t="str">
            <v xml:space="preserve">Generator Medium    </v>
          </cell>
        </row>
        <row r="4141">
          <cell r="A4141" t="str">
            <v xml:space="preserve">Generator Medium    </v>
          </cell>
        </row>
        <row r="4142">
          <cell r="A4142" t="str">
            <v xml:space="preserve">Generator Medium    </v>
          </cell>
        </row>
        <row r="4143">
          <cell r="A4143" t="str">
            <v xml:space="preserve">Generator Medium    </v>
          </cell>
        </row>
        <row r="4144">
          <cell r="A4144" t="str">
            <v xml:space="preserve">Generator Medium    </v>
          </cell>
        </row>
        <row r="4145">
          <cell r="A4145" t="str">
            <v xml:space="preserve">Generator Medium    </v>
          </cell>
        </row>
        <row r="4146">
          <cell r="A4146" t="str">
            <v xml:space="preserve">Generator Medium    </v>
          </cell>
        </row>
        <row r="4147">
          <cell r="A4147" t="str">
            <v xml:space="preserve">Generator Medium    </v>
          </cell>
        </row>
        <row r="4148">
          <cell r="A4148" t="str">
            <v xml:space="preserve">Generator Medium    </v>
          </cell>
        </row>
        <row r="4149">
          <cell r="A4149" t="str">
            <v xml:space="preserve">Generator Medium    </v>
          </cell>
        </row>
        <row r="4150">
          <cell r="A4150" t="str">
            <v xml:space="preserve">Generator Medium    </v>
          </cell>
        </row>
        <row r="4151">
          <cell r="A4151" t="str">
            <v xml:space="preserve">Generator Medium    </v>
          </cell>
        </row>
        <row r="4152">
          <cell r="A4152" t="str">
            <v xml:space="preserve">Generator Medium    </v>
          </cell>
        </row>
        <row r="4153">
          <cell r="A4153" t="str">
            <v xml:space="preserve">Generator Medium    </v>
          </cell>
        </row>
        <row r="4154">
          <cell r="A4154" t="str">
            <v xml:space="preserve">Generator Medium    </v>
          </cell>
        </row>
        <row r="4155">
          <cell r="A4155" t="str">
            <v xml:space="preserve">Generator Medium    </v>
          </cell>
        </row>
        <row r="4156">
          <cell r="A4156" t="str">
            <v xml:space="preserve">Generator Medium    </v>
          </cell>
        </row>
        <row r="4157">
          <cell r="A4157" t="str">
            <v xml:space="preserve">Generator Medium    </v>
          </cell>
        </row>
        <row r="4158">
          <cell r="A4158" t="str">
            <v xml:space="preserve">Generator Medium    </v>
          </cell>
        </row>
        <row r="4159">
          <cell r="A4159" t="str">
            <v xml:space="preserve">Generator Medium    </v>
          </cell>
        </row>
        <row r="4160">
          <cell r="A4160" t="str">
            <v xml:space="preserve">Generator Medium    </v>
          </cell>
        </row>
        <row r="4161">
          <cell r="A4161" t="str">
            <v xml:space="preserve">Generator Medium    </v>
          </cell>
        </row>
        <row r="4162">
          <cell r="A4162" t="str">
            <v xml:space="preserve">Generator Medium    </v>
          </cell>
        </row>
        <row r="4163">
          <cell r="A4163" t="str">
            <v xml:space="preserve">Generator Medium    </v>
          </cell>
        </row>
        <row r="4164">
          <cell r="A4164" t="str">
            <v xml:space="preserve">Generator Medium    </v>
          </cell>
        </row>
        <row r="4165">
          <cell r="A4165" t="str">
            <v xml:space="preserve">Generator Medium    </v>
          </cell>
        </row>
        <row r="4166">
          <cell r="A4166" t="str">
            <v xml:space="preserve">Generator Medium    </v>
          </cell>
        </row>
        <row r="4167">
          <cell r="A4167" t="str">
            <v xml:space="preserve">Generator Medium    </v>
          </cell>
        </row>
        <row r="4168">
          <cell r="A4168" t="str">
            <v xml:space="preserve">Generator Medium    </v>
          </cell>
        </row>
        <row r="4169">
          <cell r="A4169" t="str">
            <v xml:space="preserve">Generator Medium    </v>
          </cell>
        </row>
        <row r="4170">
          <cell r="A4170" t="str">
            <v xml:space="preserve">Generator Medium    </v>
          </cell>
        </row>
        <row r="4171">
          <cell r="A4171" t="str">
            <v xml:space="preserve">Generator Medium    </v>
          </cell>
        </row>
        <row r="4172">
          <cell r="A4172" t="str">
            <v xml:space="preserve">Generator Medium    </v>
          </cell>
        </row>
        <row r="4173">
          <cell r="A4173" t="str">
            <v xml:space="preserve">Generator Medium    </v>
          </cell>
        </row>
        <row r="4174">
          <cell r="A4174" t="str">
            <v xml:space="preserve">Generator Medium    </v>
          </cell>
        </row>
        <row r="4175">
          <cell r="A4175" t="str">
            <v xml:space="preserve">Generator Medium    </v>
          </cell>
        </row>
        <row r="4176">
          <cell r="A4176" t="str">
            <v xml:space="preserve">Generator Medium    </v>
          </cell>
        </row>
        <row r="4177">
          <cell r="A4177" t="str">
            <v xml:space="preserve">Generator Medium    </v>
          </cell>
        </row>
        <row r="4178">
          <cell r="A4178" t="str">
            <v xml:space="preserve">Generator Medium    </v>
          </cell>
        </row>
        <row r="4179">
          <cell r="A4179" t="str">
            <v xml:space="preserve">Generator Medium    </v>
          </cell>
        </row>
        <row r="4180">
          <cell r="A4180" t="str">
            <v xml:space="preserve">Generator Medium    </v>
          </cell>
        </row>
        <row r="4181">
          <cell r="A4181" t="str">
            <v xml:space="preserve">Generator Medium    </v>
          </cell>
        </row>
        <row r="4182">
          <cell r="A4182" t="str">
            <v xml:space="preserve">Generator Medium    </v>
          </cell>
        </row>
        <row r="4183">
          <cell r="A4183" t="str">
            <v xml:space="preserve">Generator Medium    </v>
          </cell>
        </row>
        <row r="4184">
          <cell r="A4184" t="str">
            <v xml:space="preserve">Generator Medium    </v>
          </cell>
        </row>
        <row r="4185">
          <cell r="A4185" t="str">
            <v xml:space="preserve">Generator Medium    </v>
          </cell>
        </row>
        <row r="4186">
          <cell r="A4186" t="str">
            <v xml:space="preserve">Generator Medium    </v>
          </cell>
        </row>
        <row r="4187">
          <cell r="A4187" t="str">
            <v xml:space="preserve">Generator Medium    </v>
          </cell>
        </row>
        <row r="4188">
          <cell r="A4188" t="str">
            <v xml:space="preserve">Generator Medium    </v>
          </cell>
        </row>
        <row r="4189">
          <cell r="A4189" t="str">
            <v xml:space="preserve">Generator Medium    </v>
          </cell>
        </row>
        <row r="4190">
          <cell r="A4190" t="str">
            <v xml:space="preserve">Generator Medium    </v>
          </cell>
        </row>
        <row r="4191">
          <cell r="A4191" t="str">
            <v xml:space="preserve">Generator Medium    </v>
          </cell>
        </row>
        <row r="4192">
          <cell r="A4192" t="str">
            <v xml:space="preserve">Generator Medium    </v>
          </cell>
        </row>
        <row r="4193">
          <cell r="A4193" t="str">
            <v xml:space="preserve">Generator Medium    </v>
          </cell>
        </row>
        <row r="4194">
          <cell r="A4194" t="str">
            <v xml:space="preserve">Generator Medium    </v>
          </cell>
        </row>
        <row r="4195">
          <cell r="A4195" t="str">
            <v xml:space="preserve">Generator Medium    </v>
          </cell>
        </row>
        <row r="4196">
          <cell r="A4196" t="str">
            <v xml:space="preserve">Generator Medium    </v>
          </cell>
        </row>
        <row r="4197">
          <cell r="A4197" t="str">
            <v xml:space="preserve">Generator Medium    </v>
          </cell>
        </row>
        <row r="4198">
          <cell r="A4198" t="str">
            <v xml:space="preserve">Generator Medium    </v>
          </cell>
        </row>
        <row r="4199">
          <cell r="A4199" t="str">
            <v xml:space="preserve">Generator Medium    </v>
          </cell>
        </row>
        <row r="4200">
          <cell r="A4200" t="str">
            <v xml:space="preserve">Generator Medium    </v>
          </cell>
        </row>
        <row r="4201">
          <cell r="A4201" t="str">
            <v xml:space="preserve">Generator Medium    </v>
          </cell>
        </row>
        <row r="4202">
          <cell r="A4202" t="str">
            <v xml:space="preserve">Generator Medium    </v>
          </cell>
        </row>
        <row r="4203">
          <cell r="A4203" t="str">
            <v xml:space="preserve">Generator Medium    </v>
          </cell>
        </row>
        <row r="4204">
          <cell r="A4204" t="str">
            <v xml:space="preserve">Generator Medium    </v>
          </cell>
        </row>
        <row r="4205">
          <cell r="A4205" t="str">
            <v xml:space="preserve">Generator Medium    </v>
          </cell>
        </row>
        <row r="4206">
          <cell r="A4206" t="str">
            <v xml:space="preserve">Generator Medium    </v>
          </cell>
        </row>
        <row r="4207">
          <cell r="A4207" t="str">
            <v xml:space="preserve">Generator Small     </v>
          </cell>
        </row>
        <row r="4208">
          <cell r="A4208" t="str">
            <v xml:space="preserve">Generator Small     </v>
          </cell>
        </row>
        <row r="4209">
          <cell r="A4209" t="str">
            <v xml:space="preserve">Generator Small     </v>
          </cell>
        </row>
        <row r="4210">
          <cell r="A4210" t="str">
            <v xml:space="preserve">Generator Small     </v>
          </cell>
        </row>
        <row r="4211">
          <cell r="A4211" t="str">
            <v xml:space="preserve">Generator Small     </v>
          </cell>
        </row>
        <row r="4212">
          <cell r="A4212" t="str">
            <v xml:space="preserve">Generator Small     </v>
          </cell>
        </row>
        <row r="4213">
          <cell r="A4213" t="str">
            <v xml:space="preserve">Generator Small     </v>
          </cell>
        </row>
        <row r="4214">
          <cell r="A4214" t="str">
            <v xml:space="preserve">Generator Small     </v>
          </cell>
        </row>
        <row r="4215">
          <cell r="A4215" t="str">
            <v xml:space="preserve">Generator Small     </v>
          </cell>
        </row>
        <row r="4216">
          <cell r="A4216" t="str">
            <v xml:space="preserve">Generator Small     </v>
          </cell>
        </row>
        <row r="4217">
          <cell r="A4217" t="str">
            <v xml:space="preserve">Generator Small     </v>
          </cell>
        </row>
        <row r="4218">
          <cell r="A4218" t="str">
            <v xml:space="preserve">Generator Small     </v>
          </cell>
        </row>
        <row r="4219">
          <cell r="A4219" t="str">
            <v xml:space="preserve">Generator Small     </v>
          </cell>
        </row>
        <row r="4220">
          <cell r="A4220" t="str">
            <v xml:space="preserve">Generator Small     </v>
          </cell>
        </row>
        <row r="4221">
          <cell r="A4221" t="str">
            <v xml:space="preserve">Generator Small     </v>
          </cell>
        </row>
        <row r="4222">
          <cell r="A4222" t="str">
            <v xml:space="preserve">Generator Small     </v>
          </cell>
        </row>
        <row r="4223">
          <cell r="A4223" t="str">
            <v xml:space="preserve">Generator Small     </v>
          </cell>
        </row>
        <row r="4224">
          <cell r="A4224" t="str">
            <v xml:space="preserve">Generator Small     </v>
          </cell>
        </row>
        <row r="4225">
          <cell r="A4225" t="str">
            <v xml:space="preserve">Generator Small     </v>
          </cell>
        </row>
        <row r="4226">
          <cell r="A4226" t="str">
            <v xml:space="preserve">Generator Small     </v>
          </cell>
        </row>
        <row r="4227">
          <cell r="A4227" t="str">
            <v xml:space="preserve">Generator Small     </v>
          </cell>
        </row>
        <row r="4228">
          <cell r="A4228" t="str">
            <v xml:space="preserve">Generator Small     </v>
          </cell>
        </row>
        <row r="4229">
          <cell r="A4229" t="str">
            <v xml:space="preserve">Generator Small     </v>
          </cell>
        </row>
        <row r="4230">
          <cell r="A4230" t="str">
            <v xml:space="preserve">Generator Small     </v>
          </cell>
        </row>
        <row r="4231">
          <cell r="A4231" t="str">
            <v xml:space="preserve">Generator Small     </v>
          </cell>
        </row>
        <row r="4232">
          <cell r="A4232" t="str">
            <v xml:space="preserve">Generator Small     </v>
          </cell>
        </row>
        <row r="4233">
          <cell r="A4233" t="str">
            <v xml:space="preserve">Generator Small     </v>
          </cell>
        </row>
        <row r="4234">
          <cell r="A4234" t="str">
            <v xml:space="preserve">Generator Small     </v>
          </cell>
        </row>
        <row r="4235">
          <cell r="A4235" t="str">
            <v xml:space="preserve">Generator Small     </v>
          </cell>
        </row>
        <row r="4236">
          <cell r="A4236" t="str">
            <v xml:space="preserve">Generator Small     </v>
          </cell>
        </row>
        <row r="4237">
          <cell r="A4237" t="str">
            <v xml:space="preserve">Generator Small     </v>
          </cell>
        </row>
        <row r="4238">
          <cell r="A4238" t="str">
            <v xml:space="preserve">Generator Small     </v>
          </cell>
        </row>
        <row r="4239">
          <cell r="A4239" t="str">
            <v xml:space="preserve">Generator Small     </v>
          </cell>
        </row>
        <row r="4240">
          <cell r="A4240" t="str">
            <v xml:space="preserve">Generator Small     </v>
          </cell>
        </row>
        <row r="4241">
          <cell r="A4241" t="str">
            <v xml:space="preserve">Generator Small     </v>
          </cell>
        </row>
        <row r="4242">
          <cell r="A4242" t="str">
            <v xml:space="preserve">Generator Small     </v>
          </cell>
        </row>
        <row r="4243">
          <cell r="A4243" t="str">
            <v xml:space="preserve">Generator Small     </v>
          </cell>
        </row>
        <row r="4244">
          <cell r="A4244" t="str">
            <v xml:space="preserve">Generator Small     </v>
          </cell>
        </row>
        <row r="4245">
          <cell r="A4245" t="str">
            <v xml:space="preserve">Generator Small     </v>
          </cell>
        </row>
        <row r="4246">
          <cell r="A4246" t="str">
            <v xml:space="preserve">Generator Small     </v>
          </cell>
        </row>
        <row r="4247">
          <cell r="A4247" t="str">
            <v xml:space="preserve">Generator Small     </v>
          </cell>
        </row>
        <row r="4248">
          <cell r="A4248" t="str">
            <v xml:space="preserve">Generator Small     </v>
          </cell>
        </row>
        <row r="4249">
          <cell r="A4249" t="str">
            <v xml:space="preserve">Generator Small     </v>
          </cell>
        </row>
        <row r="4250">
          <cell r="A4250" t="str">
            <v xml:space="preserve">Generator Small     </v>
          </cell>
        </row>
        <row r="4251">
          <cell r="A4251" t="str">
            <v xml:space="preserve">Generator Small     </v>
          </cell>
        </row>
        <row r="4252">
          <cell r="A4252" t="str">
            <v xml:space="preserve">Generator Small     </v>
          </cell>
        </row>
        <row r="4253">
          <cell r="A4253" t="str">
            <v xml:space="preserve">Generator Small     </v>
          </cell>
        </row>
        <row r="4254">
          <cell r="A4254" t="str">
            <v xml:space="preserve">Generator Small     </v>
          </cell>
        </row>
        <row r="4255">
          <cell r="A4255" t="str">
            <v xml:space="preserve">Generator Small     </v>
          </cell>
        </row>
        <row r="4256">
          <cell r="A4256" t="str">
            <v xml:space="preserve">Generator Small     </v>
          </cell>
        </row>
        <row r="4257">
          <cell r="A4257" t="str">
            <v xml:space="preserve">Generator Small     </v>
          </cell>
        </row>
        <row r="4258">
          <cell r="A4258" t="str">
            <v xml:space="preserve">Generator Small     </v>
          </cell>
        </row>
        <row r="4259">
          <cell r="A4259" t="str">
            <v xml:space="preserve">Generator Small     </v>
          </cell>
        </row>
        <row r="4260">
          <cell r="A4260" t="str">
            <v xml:space="preserve">Generator Small     </v>
          </cell>
        </row>
        <row r="4261">
          <cell r="A4261" t="str">
            <v xml:space="preserve">Generator Small     </v>
          </cell>
        </row>
        <row r="4262">
          <cell r="A4262" t="str">
            <v xml:space="preserve">Generator Small     </v>
          </cell>
        </row>
        <row r="4263">
          <cell r="A4263" t="str">
            <v xml:space="preserve">Generator Small     </v>
          </cell>
        </row>
        <row r="4264">
          <cell r="A4264" t="str">
            <v xml:space="preserve">Generator Small     </v>
          </cell>
        </row>
        <row r="4265">
          <cell r="A4265" t="str">
            <v xml:space="preserve">Generator Small     </v>
          </cell>
        </row>
        <row r="4266">
          <cell r="A4266" t="str">
            <v xml:space="preserve">Generator Small     </v>
          </cell>
        </row>
        <row r="4267">
          <cell r="A4267" t="str">
            <v xml:space="preserve">Generator Small     </v>
          </cell>
        </row>
        <row r="4268">
          <cell r="A4268" t="str">
            <v xml:space="preserve">Generator Small     </v>
          </cell>
        </row>
        <row r="4269">
          <cell r="A4269" t="str">
            <v xml:space="preserve">Generator Small     </v>
          </cell>
        </row>
        <row r="4270">
          <cell r="A4270" t="str">
            <v xml:space="preserve">Generator Small     </v>
          </cell>
        </row>
        <row r="4271">
          <cell r="A4271" t="str">
            <v xml:space="preserve">Generator Small     </v>
          </cell>
        </row>
        <row r="4272">
          <cell r="A4272" t="str">
            <v xml:space="preserve">Generator Small     </v>
          </cell>
        </row>
        <row r="4273">
          <cell r="A4273" t="str">
            <v xml:space="preserve">Generator Small     </v>
          </cell>
        </row>
        <row r="4274">
          <cell r="A4274" t="str">
            <v xml:space="preserve">Generator Small     </v>
          </cell>
        </row>
        <row r="4275">
          <cell r="A4275" t="str">
            <v xml:space="preserve">Generator Small     </v>
          </cell>
        </row>
        <row r="4276">
          <cell r="A4276" t="str">
            <v xml:space="preserve">Generator Small     </v>
          </cell>
        </row>
        <row r="4277">
          <cell r="A4277" t="str">
            <v xml:space="preserve">Generator Small     </v>
          </cell>
        </row>
        <row r="4278">
          <cell r="A4278" t="str">
            <v xml:space="preserve">Generator Small     </v>
          </cell>
        </row>
        <row r="4279">
          <cell r="A4279" t="str">
            <v xml:space="preserve">Generator Small     </v>
          </cell>
        </row>
        <row r="4280">
          <cell r="A4280" t="str">
            <v xml:space="preserve">Generator Small     </v>
          </cell>
        </row>
        <row r="4281">
          <cell r="A4281" t="str">
            <v xml:space="preserve">Generator Small     </v>
          </cell>
        </row>
        <row r="4282">
          <cell r="A4282" t="str">
            <v xml:space="preserve">Generator Small     </v>
          </cell>
        </row>
        <row r="4283">
          <cell r="A4283" t="str">
            <v xml:space="preserve">Generator Small     </v>
          </cell>
        </row>
        <row r="4284">
          <cell r="A4284" t="str">
            <v xml:space="preserve">Generator Small     </v>
          </cell>
        </row>
        <row r="4285">
          <cell r="A4285" t="str">
            <v xml:space="preserve">Generator Small     </v>
          </cell>
        </row>
        <row r="4286">
          <cell r="A4286" t="str">
            <v xml:space="preserve">Generator Small     </v>
          </cell>
        </row>
        <row r="4287">
          <cell r="A4287" t="str">
            <v xml:space="preserve">Generator Small     </v>
          </cell>
        </row>
        <row r="4288">
          <cell r="A4288" t="str">
            <v xml:space="preserve">Generator Small     </v>
          </cell>
        </row>
        <row r="4289">
          <cell r="A4289" t="str">
            <v xml:space="preserve">Generator Small     </v>
          </cell>
        </row>
        <row r="4290">
          <cell r="A4290" t="str">
            <v xml:space="preserve">Generator Small     </v>
          </cell>
        </row>
        <row r="4291">
          <cell r="A4291" t="str">
            <v xml:space="preserve">Generator Small     </v>
          </cell>
        </row>
        <row r="4292">
          <cell r="A4292" t="str">
            <v xml:space="preserve">Generator Small     </v>
          </cell>
        </row>
        <row r="4293">
          <cell r="A4293" t="str">
            <v xml:space="preserve">Generator Small     </v>
          </cell>
        </row>
        <row r="4294">
          <cell r="A4294" t="str">
            <v xml:space="preserve">Generator Small     </v>
          </cell>
        </row>
        <row r="4295">
          <cell r="A4295" t="str">
            <v xml:space="preserve">Generator Small     </v>
          </cell>
        </row>
        <row r="4296">
          <cell r="A4296" t="str">
            <v xml:space="preserve">Generator Small     </v>
          </cell>
        </row>
        <row r="4297">
          <cell r="A4297" t="str">
            <v xml:space="preserve">Generator Small     </v>
          </cell>
        </row>
        <row r="4298">
          <cell r="A4298" t="str">
            <v xml:space="preserve">Generator Small     </v>
          </cell>
        </row>
        <row r="4299">
          <cell r="A4299" t="str">
            <v xml:space="preserve">Generator Small     </v>
          </cell>
        </row>
        <row r="4300">
          <cell r="A4300" t="str">
            <v xml:space="preserve">Generator Small     </v>
          </cell>
        </row>
        <row r="4301">
          <cell r="A4301" t="str">
            <v xml:space="preserve">Generator Small     </v>
          </cell>
        </row>
        <row r="4302">
          <cell r="A4302" t="str">
            <v xml:space="preserve">Generator Small     </v>
          </cell>
        </row>
        <row r="4303">
          <cell r="A4303" t="str">
            <v xml:space="preserve">Generator Small     </v>
          </cell>
        </row>
        <row r="4304">
          <cell r="A4304" t="str">
            <v xml:space="preserve">Generator Small     </v>
          </cell>
        </row>
        <row r="4305">
          <cell r="A4305" t="str">
            <v xml:space="preserve">Generator Small     </v>
          </cell>
        </row>
        <row r="4306">
          <cell r="A4306" t="str">
            <v xml:space="preserve">Generator Small     </v>
          </cell>
        </row>
        <row r="4307">
          <cell r="A4307" t="str">
            <v xml:space="preserve">Generator Small     </v>
          </cell>
        </row>
        <row r="4308">
          <cell r="A4308" t="str">
            <v xml:space="preserve">Generator Small     </v>
          </cell>
        </row>
        <row r="4309">
          <cell r="A4309" t="str">
            <v xml:space="preserve">Generator Small     </v>
          </cell>
        </row>
        <row r="4310">
          <cell r="A4310" t="str">
            <v xml:space="preserve">Generator Small     </v>
          </cell>
        </row>
        <row r="4311">
          <cell r="A4311" t="str">
            <v xml:space="preserve">Generator Small     </v>
          </cell>
        </row>
        <row r="4312">
          <cell r="A4312" t="str">
            <v xml:space="preserve">Generator Small     </v>
          </cell>
        </row>
        <row r="4313">
          <cell r="A4313" t="str">
            <v xml:space="preserve">Generator Small     </v>
          </cell>
        </row>
        <row r="4314">
          <cell r="A4314" t="str">
            <v xml:space="preserve">Generator Small     </v>
          </cell>
        </row>
        <row r="4315">
          <cell r="A4315" t="str">
            <v xml:space="preserve">Generator Small     </v>
          </cell>
        </row>
        <row r="4316">
          <cell r="A4316" t="str">
            <v xml:space="preserve">Generator Small     </v>
          </cell>
        </row>
        <row r="4317">
          <cell r="A4317" t="str">
            <v xml:space="preserve">Generator Small     </v>
          </cell>
        </row>
        <row r="4318">
          <cell r="A4318" t="str">
            <v xml:space="preserve">Generator Small     </v>
          </cell>
        </row>
        <row r="4319">
          <cell r="A4319" t="str">
            <v xml:space="preserve">Generator Small     </v>
          </cell>
        </row>
        <row r="4320">
          <cell r="A4320" t="str">
            <v xml:space="preserve">Generator Small     </v>
          </cell>
        </row>
        <row r="4321">
          <cell r="A4321" t="str">
            <v xml:space="preserve">Generator Small     </v>
          </cell>
        </row>
        <row r="4322">
          <cell r="A4322" t="str">
            <v xml:space="preserve">Generator Small     </v>
          </cell>
        </row>
        <row r="4323">
          <cell r="A4323" t="str">
            <v xml:space="preserve">Generator Small     </v>
          </cell>
        </row>
        <row r="4324">
          <cell r="A4324" t="str">
            <v xml:space="preserve">Generator Small     </v>
          </cell>
        </row>
        <row r="4325">
          <cell r="A4325" t="str">
            <v xml:space="preserve">Generator Small     </v>
          </cell>
        </row>
        <row r="4326">
          <cell r="A4326" t="str">
            <v xml:space="preserve">Generator Small     </v>
          </cell>
        </row>
        <row r="4327">
          <cell r="A4327" t="str">
            <v xml:space="preserve">Generator Small     </v>
          </cell>
        </row>
        <row r="4328">
          <cell r="A4328" t="str">
            <v xml:space="preserve">Generator Small     </v>
          </cell>
        </row>
        <row r="4329">
          <cell r="A4329" t="str">
            <v xml:space="preserve">Generator Small     </v>
          </cell>
        </row>
        <row r="4330">
          <cell r="A4330" t="str">
            <v xml:space="preserve">Generator Small     </v>
          </cell>
        </row>
        <row r="4331">
          <cell r="A4331" t="str">
            <v xml:space="preserve">Generator Small     </v>
          </cell>
        </row>
        <row r="4332">
          <cell r="A4332" t="str">
            <v xml:space="preserve">Generator Small     </v>
          </cell>
        </row>
        <row r="4333">
          <cell r="A4333" t="str">
            <v xml:space="preserve">Generator Small     </v>
          </cell>
        </row>
        <row r="4334">
          <cell r="A4334" t="str">
            <v xml:space="preserve">Generator Small     </v>
          </cell>
        </row>
        <row r="4335">
          <cell r="A4335" t="str">
            <v xml:space="preserve">Generator Small     </v>
          </cell>
        </row>
        <row r="4336">
          <cell r="A4336" t="str">
            <v xml:space="preserve">Generator Small     </v>
          </cell>
        </row>
        <row r="4337">
          <cell r="A4337" t="str">
            <v xml:space="preserve">Generator Small     </v>
          </cell>
        </row>
        <row r="4338">
          <cell r="A4338" t="str">
            <v xml:space="preserve">Generator Small     </v>
          </cell>
        </row>
        <row r="4339">
          <cell r="A4339" t="str">
            <v xml:space="preserve">Generator Small     </v>
          </cell>
        </row>
        <row r="4340">
          <cell r="A4340" t="str">
            <v xml:space="preserve">Generator Small     </v>
          </cell>
        </row>
        <row r="4341">
          <cell r="A4341" t="str">
            <v xml:space="preserve">Generator Small     </v>
          </cell>
        </row>
        <row r="4342">
          <cell r="A4342" t="str">
            <v xml:space="preserve">Generator Small     </v>
          </cell>
        </row>
        <row r="4343">
          <cell r="A4343" t="str">
            <v xml:space="preserve">Generator Small     </v>
          </cell>
        </row>
        <row r="4344">
          <cell r="A4344" t="str">
            <v xml:space="preserve">Generator Small     </v>
          </cell>
        </row>
        <row r="4345">
          <cell r="A4345" t="str">
            <v xml:space="preserve">Generator Small     </v>
          </cell>
        </row>
        <row r="4346">
          <cell r="A4346" t="str">
            <v xml:space="preserve">Generator Small     </v>
          </cell>
        </row>
        <row r="4347">
          <cell r="A4347" t="str">
            <v xml:space="preserve">Generator Small     </v>
          </cell>
        </row>
        <row r="4348">
          <cell r="A4348" t="str">
            <v xml:space="preserve">Generator Small     </v>
          </cell>
        </row>
        <row r="4349">
          <cell r="A4349" t="str">
            <v xml:space="preserve">Generator Small     </v>
          </cell>
        </row>
        <row r="4350">
          <cell r="A4350" t="str">
            <v xml:space="preserve">Generator Small     </v>
          </cell>
        </row>
        <row r="4351">
          <cell r="A4351" t="str">
            <v xml:space="preserve">Generator Small     </v>
          </cell>
        </row>
        <row r="4352">
          <cell r="A4352" t="str">
            <v xml:space="preserve">Generator Small     </v>
          </cell>
        </row>
        <row r="4353">
          <cell r="A4353" t="str">
            <v xml:space="preserve">Generator Small     </v>
          </cell>
        </row>
        <row r="4354">
          <cell r="A4354" t="str">
            <v xml:space="preserve">Generator Small     </v>
          </cell>
        </row>
        <row r="4355">
          <cell r="A4355" t="str">
            <v xml:space="preserve">Generator Small     </v>
          </cell>
        </row>
        <row r="4356">
          <cell r="A4356" t="str">
            <v xml:space="preserve">Generator Small     </v>
          </cell>
        </row>
        <row r="4357">
          <cell r="A4357" t="str">
            <v xml:space="preserve">Generator Small     </v>
          </cell>
        </row>
        <row r="4358">
          <cell r="A4358" t="str">
            <v xml:space="preserve">Generator Small     </v>
          </cell>
        </row>
        <row r="4359">
          <cell r="A4359" t="str">
            <v xml:space="preserve">Generator Small     </v>
          </cell>
        </row>
        <row r="4360">
          <cell r="A4360" t="str">
            <v xml:space="preserve">Generator Small     </v>
          </cell>
        </row>
        <row r="4361">
          <cell r="A4361" t="str">
            <v xml:space="preserve">Generator Small     </v>
          </cell>
        </row>
        <row r="4362">
          <cell r="A4362" t="str">
            <v xml:space="preserve">Generator Small     </v>
          </cell>
        </row>
        <row r="4363">
          <cell r="A4363" t="str">
            <v xml:space="preserve">Generator Small     </v>
          </cell>
        </row>
        <row r="4364">
          <cell r="A4364" t="str">
            <v xml:space="preserve">Generator Small     </v>
          </cell>
        </row>
        <row r="4365">
          <cell r="A4365" t="str">
            <v xml:space="preserve">Generator Small     </v>
          </cell>
        </row>
        <row r="4366">
          <cell r="A4366" t="str">
            <v xml:space="preserve">Generator Small     </v>
          </cell>
        </row>
        <row r="4367">
          <cell r="A4367" t="str">
            <v xml:space="preserve">Generator Small     </v>
          </cell>
        </row>
        <row r="4368">
          <cell r="A4368" t="str">
            <v xml:space="preserve">Generator Small     </v>
          </cell>
        </row>
        <row r="4369">
          <cell r="A4369" t="str">
            <v xml:space="preserve">Generator Small     </v>
          </cell>
        </row>
        <row r="4370">
          <cell r="A4370" t="str">
            <v xml:space="preserve">Generator Small     </v>
          </cell>
        </row>
        <row r="4371">
          <cell r="A4371" t="str">
            <v xml:space="preserve">Generator Small     </v>
          </cell>
        </row>
        <row r="4372">
          <cell r="A4372" t="str">
            <v xml:space="preserve">Generator Small     </v>
          </cell>
        </row>
        <row r="4373">
          <cell r="A4373" t="str">
            <v xml:space="preserve">Generator Small     </v>
          </cell>
        </row>
        <row r="4374">
          <cell r="A4374" t="str">
            <v xml:space="preserve">Generator Small     </v>
          </cell>
        </row>
        <row r="4375">
          <cell r="A4375" t="str">
            <v xml:space="preserve">Generator Small     </v>
          </cell>
        </row>
        <row r="4376">
          <cell r="A4376" t="str">
            <v xml:space="preserve">Generator Small     </v>
          </cell>
        </row>
        <row r="4377">
          <cell r="A4377" t="str">
            <v xml:space="preserve">Generator Small     </v>
          </cell>
        </row>
        <row r="4378">
          <cell r="A4378" t="str">
            <v xml:space="preserve">Generator Small     </v>
          </cell>
        </row>
        <row r="4379">
          <cell r="A4379" t="str">
            <v xml:space="preserve">Generator Small     </v>
          </cell>
        </row>
        <row r="4380">
          <cell r="A4380" t="str">
            <v xml:space="preserve">Generator Small     </v>
          </cell>
        </row>
        <row r="4381">
          <cell r="A4381" t="str">
            <v xml:space="preserve">Generator Small     </v>
          </cell>
        </row>
        <row r="4382">
          <cell r="A4382" t="str">
            <v xml:space="preserve">Generator Small     </v>
          </cell>
        </row>
        <row r="4383">
          <cell r="A4383" t="str">
            <v xml:space="preserve">Generator Small     </v>
          </cell>
        </row>
        <row r="4384">
          <cell r="A4384" t="str">
            <v xml:space="preserve">Generator Small     </v>
          </cell>
        </row>
        <row r="4385">
          <cell r="A4385" t="str">
            <v xml:space="preserve">Generator Small     </v>
          </cell>
        </row>
        <row r="4386">
          <cell r="A4386" t="str">
            <v xml:space="preserve">Generator Small     </v>
          </cell>
        </row>
        <row r="4387">
          <cell r="A4387" t="str">
            <v xml:space="preserve">Generator Small     </v>
          </cell>
        </row>
        <row r="4388">
          <cell r="A4388" t="str">
            <v xml:space="preserve">Generator Small     </v>
          </cell>
        </row>
        <row r="4389">
          <cell r="A4389" t="str">
            <v xml:space="preserve">Generator Small     </v>
          </cell>
        </row>
        <row r="4390">
          <cell r="A4390" t="str">
            <v xml:space="preserve">Generator Small     </v>
          </cell>
        </row>
        <row r="4391">
          <cell r="A4391" t="str">
            <v xml:space="preserve">Generator Small     </v>
          </cell>
        </row>
        <row r="4392">
          <cell r="A4392" t="str">
            <v xml:space="preserve">Generator Small     </v>
          </cell>
        </row>
        <row r="4393">
          <cell r="A4393" t="str">
            <v xml:space="preserve">Generator Small     </v>
          </cell>
        </row>
        <row r="4394">
          <cell r="A4394" t="str">
            <v xml:space="preserve">Generator Small     </v>
          </cell>
        </row>
        <row r="4395">
          <cell r="A4395" t="str">
            <v xml:space="preserve">Generator Small     </v>
          </cell>
        </row>
        <row r="4396">
          <cell r="A4396" t="str">
            <v xml:space="preserve">Generator Small     </v>
          </cell>
        </row>
        <row r="4397">
          <cell r="A4397" t="str">
            <v xml:space="preserve">Generator Small     </v>
          </cell>
        </row>
        <row r="4398">
          <cell r="A4398" t="str">
            <v xml:space="preserve">Generator Small     </v>
          </cell>
        </row>
        <row r="4399">
          <cell r="A4399" t="str">
            <v xml:space="preserve">Generator Small     </v>
          </cell>
        </row>
        <row r="4400">
          <cell r="A4400" t="str">
            <v xml:space="preserve">Generator Small     </v>
          </cell>
        </row>
        <row r="4401">
          <cell r="A4401" t="str">
            <v xml:space="preserve">Generator Small     </v>
          </cell>
        </row>
        <row r="4402">
          <cell r="A4402" t="str">
            <v xml:space="preserve">Generator Small     </v>
          </cell>
        </row>
        <row r="4403">
          <cell r="A4403" t="str">
            <v xml:space="preserve">Generator Small     </v>
          </cell>
        </row>
        <row r="4404">
          <cell r="A4404" t="str">
            <v xml:space="preserve">Generator Small     </v>
          </cell>
        </row>
        <row r="4405">
          <cell r="A4405" t="str">
            <v xml:space="preserve">Generator Small     </v>
          </cell>
        </row>
        <row r="4406">
          <cell r="A4406" t="str">
            <v xml:space="preserve">Generator Small     </v>
          </cell>
        </row>
        <row r="4407">
          <cell r="A4407" t="str">
            <v xml:space="preserve">Generator Small     </v>
          </cell>
        </row>
        <row r="4408">
          <cell r="A4408" t="str">
            <v xml:space="preserve">Generator Small     </v>
          </cell>
        </row>
        <row r="4409">
          <cell r="A4409" t="str">
            <v xml:space="preserve">Generator Small     </v>
          </cell>
        </row>
        <row r="4410">
          <cell r="A4410" t="str">
            <v xml:space="preserve">Generator Small     </v>
          </cell>
        </row>
        <row r="4411">
          <cell r="A4411" t="str">
            <v xml:space="preserve">Generator Small     </v>
          </cell>
        </row>
        <row r="4412">
          <cell r="A4412" t="str">
            <v xml:space="preserve">Generator Small     </v>
          </cell>
        </row>
        <row r="4413">
          <cell r="A4413" t="str">
            <v xml:space="preserve">Generator Small     </v>
          </cell>
        </row>
        <row r="4414">
          <cell r="A4414" t="str">
            <v xml:space="preserve">Generator Small     </v>
          </cell>
        </row>
        <row r="4415">
          <cell r="A4415" t="str">
            <v xml:space="preserve">Generator Small     </v>
          </cell>
        </row>
        <row r="4416">
          <cell r="A4416" t="str">
            <v xml:space="preserve">Generator Small     </v>
          </cell>
        </row>
        <row r="4417">
          <cell r="A4417" t="str">
            <v xml:space="preserve">Generator Small     </v>
          </cell>
        </row>
        <row r="4418">
          <cell r="A4418" t="str">
            <v xml:space="preserve">Generator Small     </v>
          </cell>
        </row>
        <row r="4419">
          <cell r="A4419" t="str">
            <v xml:space="preserve">H_4WD               </v>
          </cell>
        </row>
        <row r="4420">
          <cell r="A4420" t="str">
            <v xml:space="preserve">H_4WD               </v>
          </cell>
        </row>
        <row r="4421">
          <cell r="A4421" t="str">
            <v xml:space="preserve">H_4WD               </v>
          </cell>
        </row>
        <row r="4422">
          <cell r="A4422" t="str">
            <v xml:space="preserve">H_4WD               </v>
          </cell>
        </row>
        <row r="4423">
          <cell r="A4423" t="str">
            <v xml:space="preserve">H_4WD               </v>
          </cell>
        </row>
        <row r="4424">
          <cell r="A4424" t="str">
            <v xml:space="preserve">H_4WD               </v>
          </cell>
        </row>
        <row r="4425">
          <cell r="A4425" t="str">
            <v xml:space="preserve">H_4X4C              </v>
          </cell>
        </row>
        <row r="4426">
          <cell r="A4426" t="str">
            <v xml:space="preserve">H_4X4C              </v>
          </cell>
        </row>
        <row r="4427">
          <cell r="A4427" t="str">
            <v xml:space="preserve">H_4X4C              </v>
          </cell>
        </row>
        <row r="4428">
          <cell r="A4428" t="str">
            <v xml:space="preserve">H_4X4C              </v>
          </cell>
        </row>
        <row r="4429">
          <cell r="A4429" t="str">
            <v xml:space="preserve">H_4X4C              </v>
          </cell>
        </row>
        <row r="4430">
          <cell r="A4430" t="str">
            <v xml:space="preserve">H_4X4C              </v>
          </cell>
        </row>
        <row r="4431">
          <cell r="A4431" t="str">
            <v xml:space="preserve">H_4X4P              </v>
          </cell>
        </row>
        <row r="4432">
          <cell r="A4432" t="str">
            <v xml:space="preserve">H_4X4P              </v>
          </cell>
        </row>
        <row r="4433">
          <cell r="A4433" t="str">
            <v xml:space="preserve">H_4X4P              </v>
          </cell>
        </row>
        <row r="4434">
          <cell r="A4434" t="str">
            <v xml:space="preserve">H_4X4P              </v>
          </cell>
        </row>
        <row r="4435">
          <cell r="A4435" t="str">
            <v xml:space="preserve">H_4X4P              </v>
          </cell>
        </row>
        <row r="4436">
          <cell r="A4436" t="str">
            <v xml:space="preserve">H_4X4P              </v>
          </cell>
        </row>
        <row r="4437">
          <cell r="A4437" t="str">
            <v xml:space="preserve">H_EWP               </v>
          </cell>
        </row>
        <row r="4438">
          <cell r="A4438" t="str">
            <v xml:space="preserve">H_EWP               </v>
          </cell>
        </row>
        <row r="4439">
          <cell r="A4439" t="str">
            <v xml:space="preserve">H_EWP               </v>
          </cell>
        </row>
        <row r="4440">
          <cell r="A4440" t="str">
            <v xml:space="preserve">H_EWP               </v>
          </cell>
        </row>
        <row r="4441">
          <cell r="A4441" t="str">
            <v xml:space="preserve">H_EWP               </v>
          </cell>
        </row>
        <row r="4442">
          <cell r="A4442" t="str">
            <v xml:space="preserve">H_EWP               </v>
          </cell>
        </row>
        <row r="4443">
          <cell r="A4443" t="str">
            <v xml:space="preserve">H_EWP               </v>
          </cell>
        </row>
        <row r="4444">
          <cell r="A4444" t="str">
            <v xml:space="preserve">H_EWP               </v>
          </cell>
        </row>
        <row r="4445">
          <cell r="A4445" t="str">
            <v xml:space="preserve">H_EWP               </v>
          </cell>
        </row>
        <row r="4446">
          <cell r="A4446" t="str">
            <v xml:space="preserve">H_EWP               </v>
          </cell>
        </row>
        <row r="4447">
          <cell r="A4447" t="str">
            <v xml:space="preserve">H_EWP               </v>
          </cell>
        </row>
        <row r="4448">
          <cell r="A4448" t="str">
            <v xml:space="preserve">H_EWP               </v>
          </cell>
        </row>
        <row r="4449">
          <cell r="A4449" t="str">
            <v xml:space="preserve">H_EWP               </v>
          </cell>
        </row>
        <row r="4450">
          <cell r="A4450" t="str">
            <v xml:space="preserve">H_PSGR              </v>
          </cell>
        </row>
        <row r="4451">
          <cell r="A4451" t="str">
            <v xml:space="preserve">H_PSGR              </v>
          </cell>
        </row>
        <row r="4452">
          <cell r="A4452" t="str">
            <v xml:space="preserve">H_PSGR              </v>
          </cell>
        </row>
        <row r="4453">
          <cell r="A4453" t="str">
            <v xml:space="preserve">H_PSGR              </v>
          </cell>
        </row>
        <row r="4454">
          <cell r="A4454" t="str">
            <v xml:space="preserve">H_PSGR              </v>
          </cell>
        </row>
        <row r="4455">
          <cell r="A4455" t="str">
            <v xml:space="preserve">H_PSGR              </v>
          </cell>
        </row>
        <row r="4456">
          <cell r="A4456" t="str">
            <v xml:space="preserve">H_PSGR              </v>
          </cell>
        </row>
        <row r="4457">
          <cell r="A4457" t="str">
            <v xml:space="preserve">H_TLR               </v>
          </cell>
        </row>
        <row r="4458">
          <cell r="A4458" t="str">
            <v xml:space="preserve">H_TLR               </v>
          </cell>
        </row>
        <row r="4459">
          <cell r="A4459" t="str">
            <v xml:space="preserve">H_TLR               </v>
          </cell>
        </row>
        <row r="4460">
          <cell r="A4460" t="str">
            <v xml:space="preserve">H_TLR               </v>
          </cell>
        </row>
        <row r="4461">
          <cell r="A4461" t="str">
            <v xml:space="preserve">H_TLR               </v>
          </cell>
        </row>
        <row r="4462">
          <cell r="A4462" t="str">
            <v xml:space="preserve">H_TLR               </v>
          </cell>
        </row>
        <row r="4463">
          <cell r="A4463" t="str">
            <v xml:space="preserve">H_TRUK              </v>
          </cell>
        </row>
        <row r="4464">
          <cell r="A4464" t="str">
            <v xml:space="preserve">H_TRUK              </v>
          </cell>
        </row>
        <row r="4465">
          <cell r="A4465" t="str">
            <v xml:space="preserve">H_TRUK              </v>
          </cell>
        </row>
        <row r="4466">
          <cell r="A4466" t="str">
            <v xml:space="preserve">H_TRUK              </v>
          </cell>
        </row>
        <row r="4467">
          <cell r="A4467" t="str">
            <v xml:space="preserve">H_TRUK              </v>
          </cell>
        </row>
        <row r="4468">
          <cell r="A4468" t="str">
            <v xml:space="preserve">H_TRUK              </v>
          </cell>
        </row>
        <row r="4469">
          <cell r="A4469" t="str">
            <v xml:space="preserve">H_Ute               </v>
          </cell>
        </row>
        <row r="4470">
          <cell r="A4470" t="str">
            <v xml:space="preserve">H_Ute               </v>
          </cell>
        </row>
        <row r="4471">
          <cell r="A4471" t="str">
            <v xml:space="preserve">H_Ute               </v>
          </cell>
        </row>
        <row r="4472">
          <cell r="A4472" t="str">
            <v xml:space="preserve">H_Ute               </v>
          </cell>
        </row>
        <row r="4473">
          <cell r="A4473" t="str">
            <v xml:space="preserve">H_Ute               </v>
          </cell>
        </row>
        <row r="4474">
          <cell r="A4474" t="str">
            <v xml:space="preserve">H_Ute               </v>
          </cell>
        </row>
        <row r="4475">
          <cell r="A4475" t="str">
            <v xml:space="preserve">H_VAN               </v>
          </cell>
        </row>
        <row r="4476">
          <cell r="A4476" t="str">
            <v xml:space="preserve">H_VAN               </v>
          </cell>
        </row>
        <row r="4477">
          <cell r="A4477" t="str">
            <v xml:space="preserve">H_VAN               </v>
          </cell>
        </row>
        <row r="4478">
          <cell r="A4478" t="str">
            <v xml:space="preserve">H_VAN               </v>
          </cell>
        </row>
        <row r="4479">
          <cell r="A4479" t="str">
            <v xml:space="preserve">H_VAN               </v>
          </cell>
        </row>
        <row r="4480">
          <cell r="A4480" t="str">
            <v xml:space="preserve">H_VAN               </v>
          </cell>
        </row>
        <row r="4481">
          <cell r="A4481" t="str">
            <v xml:space="preserve">H_VAN               </v>
          </cell>
        </row>
        <row r="4482">
          <cell r="A4482" t="str">
            <v xml:space="preserve">H_VAN               </v>
          </cell>
        </row>
        <row r="4483">
          <cell r="A4483" t="str">
            <v xml:space="preserve">H_WGON              </v>
          </cell>
        </row>
        <row r="4484">
          <cell r="A4484" t="str">
            <v xml:space="preserve">H_WGON              </v>
          </cell>
        </row>
        <row r="4485">
          <cell r="A4485" t="str">
            <v xml:space="preserve">H_WGON              </v>
          </cell>
        </row>
        <row r="4486">
          <cell r="A4486" t="str">
            <v xml:space="preserve">H_WGON              </v>
          </cell>
        </row>
        <row r="4487">
          <cell r="A4487" t="str">
            <v xml:space="preserve">H_WGON              </v>
          </cell>
        </row>
        <row r="4488">
          <cell r="A4488" t="str">
            <v xml:space="preserve">H_WGON              </v>
          </cell>
        </row>
        <row r="4489">
          <cell r="A4489" t="str">
            <v xml:space="preserve">Light Vehicles      </v>
          </cell>
        </row>
        <row r="4490">
          <cell r="A4490" t="str">
            <v xml:space="preserve">Light Vehicles      </v>
          </cell>
        </row>
        <row r="4491">
          <cell r="A4491" t="str">
            <v xml:space="preserve">Light Vehicles      </v>
          </cell>
        </row>
        <row r="4492">
          <cell r="A4492" t="str">
            <v xml:space="preserve">Light Vehicles      </v>
          </cell>
        </row>
        <row r="4493">
          <cell r="A4493" t="str">
            <v xml:space="preserve">Light Vehicles      </v>
          </cell>
        </row>
        <row r="4494">
          <cell r="A4494" t="str">
            <v xml:space="preserve">Light Vehicles      </v>
          </cell>
        </row>
        <row r="4495">
          <cell r="A4495" t="str">
            <v xml:space="preserve">Light Vehicles      </v>
          </cell>
        </row>
        <row r="4496">
          <cell r="A4496" t="str">
            <v xml:space="preserve">Light Vehicles      </v>
          </cell>
        </row>
        <row r="4497">
          <cell r="A4497" t="str">
            <v xml:space="preserve">Light Vehicles      </v>
          </cell>
        </row>
        <row r="4498">
          <cell r="A4498" t="str">
            <v xml:space="preserve">Light Vehicles      </v>
          </cell>
        </row>
        <row r="4499">
          <cell r="A4499" t="str">
            <v xml:space="preserve">Light Vehicles      </v>
          </cell>
        </row>
        <row r="4500">
          <cell r="A4500" t="str">
            <v xml:space="preserve">Light Vehicles      </v>
          </cell>
        </row>
        <row r="4501">
          <cell r="A4501" t="str">
            <v xml:space="preserve">Light Vehicles      </v>
          </cell>
        </row>
        <row r="4502">
          <cell r="A4502" t="str">
            <v xml:space="preserve">Light Vehicles      </v>
          </cell>
        </row>
        <row r="4503">
          <cell r="A4503" t="str">
            <v xml:space="preserve">Light Vehicles      </v>
          </cell>
        </row>
        <row r="4504">
          <cell r="A4504" t="str">
            <v xml:space="preserve">Light Vehicles      </v>
          </cell>
        </row>
        <row r="4505">
          <cell r="A4505" t="str">
            <v xml:space="preserve">Light Vehicles      </v>
          </cell>
        </row>
        <row r="4506">
          <cell r="A4506" t="str">
            <v xml:space="preserve">Light Vehicles      </v>
          </cell>
        </row>
        <row r="4507">
          <cell r="A4507" t="str">
            <v xml:space="preserve">Light Vehicles      </v>
          </cell>
        </row>
        <row r="4508">
          <cell r="A4508" t="str">
            <v xml:space="preserve">Light Vehicles      </v>
          </cell>
        </row>
        <row r="4509">
          <cell r="A4509" t="str">
            <v xml:space="preserve">Light Vehicles      </v>
          </cell>
        </row>
        <row r="4510">
          <cell r="A4510" t="str">
            <v xml:space="preserve">Light Vehicles      </v>
          </cell>
        </row>
        <row r="4511">
          <cell r="A4511" t="str">
            <v xml:space="preserve">Light Vehicles      </v>
          </cell>
        </row>
        <row r="4512">
          <cell r="A4512" t="str">
            <v xml:space="preserve">Light Vehicles      </v>
          </cell>
        </row>
        <row r="4513">
          <cell r="A4513" t="str">
            <v xml:space="preserve">Light Vehicles      </v>
          </cell>
        </row>
        <row r="4514">
          <cell r="A4514" t="str">
            <v xml:space="preserve">Light Vehicles      </v>
          </cell>
        </row>
        <row r="4515">
          <cell r="A4515" t="str">
            <v xml:space="preserve">Light Vehicles      </v>
          </cell>
        </row>
        <row r="4516">
          <cell r="A4516" t="str">
            <v xml:space="preserve">Light Vehicles      </v>
          </cell>
        </row>
        <row r="4517">
          <cell r="A4517" t="str">
            <v xml:space="preserve">Light Vehicles      </v>
          </cell>
        </row>
        <row r="4518">
          <cell r="A4518" t="str">
            <v xml:space="preserve">Light Vehicles      </v>
          </cell>
        </row>
        <row r="4519">
          <cell r="A4519" t="str">
            <v xml:space="preserve">Light Vehicles      </v>
          </cell>
        </row>
        <row r="4520">
          <cell r="A4520" t="str">
            <v xml:space="preserve">Light Vehicles      </v>
          </cell>
        </row>
        <row r="4521">
          <cell r="A4521" t="str">
            <v xml:space="preserve">Light Vehicles      </v>
          </cell>
        </row>
        <row r="4522">
          <cell r="A4522" t="str">
            <v xml:space="preserve">Light Vehicles      </v>
          </cell>
        </row>
        <row r="4523">
          <cell r="A4523" t="str">
            <v xml:space="preserve">Light Vehicles      </v>
          </cell>
        </row>
        <row r="4524">
          <cell r="A4524" t="str">
            <v xml:space="preserve">Light Vehicles      </v>
          </cell>
        </row>
        <row r="4525">
          <cell r="A4525" t="str">
            <v xml:space="preserve">Light Vehicles      </v>
          </cell>
        </row>
        <row r="4526">
          <cell r="A4526" t="str">
            <v xml:space="preserve">Light Vehicles      </v>
          </cell>
        </row>
        <row r="4527">
          <cell r="A4527" t="str">
            <v xml:space="preserve">Light Vehicles      </v>
          </cell>
        </row>
        <row r="4528">
          <cell r="A4528" t="str">
            <v xml:space="preserve">Light Vehicles      </v>
          </cell>
        </row>
        <row r="4529">
          <cell r="A4529" t="str">
            <v xml:space="preserve">Light Vehicles      </v>
          </cell>
        </row>
        <row r="4530">
          <cell r="A4530" t="str">
            <v xml:space="preserve">Light Vehicles      </v>
          </cell>
        </row>
        <row r="4531">
          <cell r="A4531" t="str">
            <v xml:space="preserve">Light Vehicles      </v>
          </cell>
        </row>
        <row r="4532">
          <cell r="A4532" t="str">
            <v xml:space="preserve">Light Vehicles      </v>
          </cell>
        </row>
        <row r="4533">
          <cell r="A4533" t="str">
            <v xml:space="preserve">Light Vehicles      </v>
          </cell>
        </row>
        <row r="4534">
          <cell r="A4534" t="str">
            <v xml:space="preserve">Light Vehicles      </v>
          </cell>
        </row>
        <row r="4535">
          <cell r="A4535" t="str">
            <v xml:space="preserve">Light Vehicles      </v>
          </cell>
        </row>
        <row r="4536">
          <cell r="A4536" t="str">
            <v xml:space="preserve">Light Vehicles      </v>
          </cell>
        </row>
        <row r="4537">
          <cell r="A4537" t="str">
            <v xml:space="preserve">Light Vehicles      </v>
          </cell>
        </row>
        <row r="4538">
          <cell r="A4538" t="str">
            <v xml:space="preserve">Light Vehicles      </v>
          </cell>
        </row>
        <row r="4539">
          <cell r="A4539" t="str">
            <v xml:space="preserve">Light Vehicles      </v>
          </cell>
        </row>
        <row r="4540">
          <cell r="A4540" t="str">
            <v xml:space="preserve">Light Vehicles      </v>
          </cell>
        </row>
        <row r="4541">
          <cell r="A4541" t="str">
            <v xml:space="preserve">Light Vehicles      </v>
          </cell>
        </row>
        <row r="4542">
          <cell r="A4542" t="str">
            <v xml:space="preserve">Light Vehicles      </v>
          </cell>
        </row>
        <row r="4543">
          <cell r="A4543" t="str">
            <v xml:space="preserve">Light Vehicles      </v>
          </cell>
        </row>
        <row r="4544">
          <cell r="A4544" t="str">
            <v xml:space="preserve">Light Vehicles      </v>
          </cell>
        </row>
        <row r="4545">
          <cell r="A4545" t="str">
            <v xml:space="preserve">Light Vehicles      </v>
          </cell>
        </row>
        <row r="4546">
          <cell r="A4546" t="str">
            <v xml:space="preserve">Light Vehicles      </v>
          </cell>
        </row>
        <row r="4547">
          <cell r="A4547" t="str">
            <v xml:space="preserve">Light Vehicles      </v>
          </cell>
        </row>
        <row r="4548">
          <cell r="A4548" t="str">
            <v xml:space="preserve">Light Vehicles      </v>
          </cell>
        </row>
        <row r="4549">
          <cell r="A4549" t="str">
            <v xml:space="preserve">Light Vehicles      </v>
          </cell>
        </row>
        <row r="4550">
          <cell r="A4550" t="str">
            <v xml:space="preserve">Light Vehicles      </v>
          </cell>
        </row>
        <row r="4551">
          <cell r="A4551" t="str">
            <v xml:space="preserve">Light Vehicles      </v>
          </cell>
        </row>
        <row r="4552">
          <cell r="A4552" t="str">
            <v xml:space="preserve">Light Vehicles      </v>
          </cell>
        </row>
        <row r="4553">
          <cell r="A4553" t="str">
            <v xml:space="preserve">Light Vehicles      </v>
          </cell>
        </row>
        <row r="4554">
          <cell r="A4554" t="str">
            <v xml:space="preserve">Light Vehicles      </v>
          </cell>
        </row>
        <row r="4555">
          <cell r="A4555" t="str">
            <v xml:space="preserve">Light Vehicles      </v>
          </cell>
        </row>
        <row r="4556">
          <cell r="A4556" t="str">
            <v xml:space="preserve">Light Vehicles      </v>
          </cell>
        </row>
        <row r="4557">
          <cell r="A4557" t="str">
            <v xml:space="preserve">Light Vehicles      </v>
          </cell>
        </row>
        <row r="4558">
          <cell r="A4558" t="str">
            <v xml:space="preserve">Light Vehicles      </v>
          </cell>
        </row>
        <row r="4559">
          <cell r="A4559" t="str">
            <v xml:space="preserve">Light Vehicles      </v>
          </cell>
        </row>
        <row r="4560">
          <cell r="A4560" t="str">
            <v xml:space="preserve">Light Vehicles      </v>
          </cell>
        </row>
        <row r="4561">
          <cell r="A4561" t="str">
            <v xml:space="preserve">Light Vehicles      </v>
          </cell>
        </row>
        <row r="4562">
          <cell r="A4562" t="str">
            <v xml:space="preserve">Light Vehicles      </v>
          </cell>
        </row>
        <row r="4563">
          <cell r="A4563" t="str">
            <v xml:space="preserve">Light Vehicles      </v>
          </cell>
        </row>
        <row r="4564">
          <cell r="A4564" t="str">
            <v xml:space="preserve">Light Vehicles      </v>
          </cell>
        </row>
        <row r="4565">
          <cell r="A4565" t="str">
            <v xml:space="preserve">Light Vehicles      </v>
          </cell>
        </row>
        <row r="4566">
          <cell r="A4566" t="str">
            <v xml:space="preserve">Light Vehicles      </v>
          </cell>
        </row>
        <row r="4567">
          <cell r="A4567" t="str">
            <v xml:space="preserve">Light Vehicles      </v>
          </cell>
        </row>
        <row r="4568">
          <cell r="A4568" t="str">
            <v xml:space="preserve">Light Vehicles      </v>
          </cell>
        </row>
        <row r="4569">
          <cell r="A4569" t="str">
            <v xml:space="preserve">Light Vehicles      </v>
          </cell>
        </row>
        <row r="4570">
          <cell r="A4570" t="str">
            <v xml:space="preserve">Light Vehicles      </v>
          </cell>
        </row>
        <row r="4571">
          <cell r="A4571" t="str">
            <v xml:space="preserve">Light Vehicles      </v>
          </cell>
        </row>
        <row r="4572">
          <cell r="A4572" t="str">
            <v xml:space="preserve">Light Vehicles      </v>
          </cell>
        </row>
        <row r="4573">
          <cell r="A4573" t="str">
            <v xml:space="preserve">Light Vehicles      </v>
          </cell>
        </row>
        <row r="4574">
          <cell r="A4574" t="str">
            <v xml:space="preserve">Light Vehicles      </v>
          </cell>
        </row>
        <row r="4575">
          <cell r="A4575" t="str">
            <v xml:space="preserve">Light Vehicles      </v>
          </cell>
        </row>
        <row r="4576">
          <cell r="A4576" t="str">
            <v xml:space="preserve">Light Vehicles      </v>
          </cell>
        </row>
        <row r="4577">
          <cell r="A4577" t="str">
            <v xml:space="preserve">Light Vehicles      </v>
          </cell>
        </row>
        <row r="4578">
          <cell r="A4578" t="str">
            <v xml:space="preserve">Light Vehicles      </v>
          </cell>
        </row>
        <row r="4579">
          <cell r="A4579" t="str">
            <v xml:space="preserve">Light Vehicles      </v>
          </cell>
        </row>
        <row r="4580">
          <cell r="A4580" t="str">
            <v xml:space="preserve">Light Vehicles      </v>
          </cell>
        </row>
        <row r="4581">
          <cell r="A4581" t="str">
            <v xml:space="preserve">Line Trucks         </v>
          </cell>
        </row>
        <row r="4582">
          <cell r="A4582" t="str">
            <v xml:space="preserve">Line Trucks         </v>
          </cell>
        </row>
        <row r="4583">
          <cell r="A4583" t="str">
            <v xml:space="preserve">Line Trucks         </v>
          </cell>
        </row>
        <row r="4584">
          <cell r="A4584" t="str">
            <v xml:space="preserve">Line Trucks         </v>
          </cell>
        </row>
        <row r="4585">
          <cell r="A4585" t="str">
            <v xml:space="preserve">Line Trucks         </v>
          </cell>
        </row>
        <row r="4586">
          <cell r="A4586" t="str">
            <v xml:space="preserve">Line Trucks         </v>
          </cell>
        </row>
        <row r="4587">
          <cell r="A4587" t="str">
            <v xml:space="preserve">Line Trucks         </v>
          </cell>
        </row>
        <row r="4588">
          <cell r="A4588" t="str">
            <v xml:space="preserve">Line Trucks         </v>
          </cell>
        </row>
        <row r="4589">
          <cell r="A4589" t="str">
            <v xml:space="preserve">Line Trucks         </v>
          </cell>
        </row>
        <row r="4590">
          <cell r="A4590" t="str">
            <v xml:space="preserve">Line Trucks         </v>
          </cell>
        </row>
        <row r="4591">
          <cell r="A4591" t="str">
            <v xml:space="preserve">Line Trucks         </v>
          </cell>
        </row>
        <row r="4592">
          <cell r="A4592" t="str">
            <v xml:space="preserve">Line Trucks         </v>
          </cell>
        </row>
        <row r="4593">
          <cell r="A4593" t="str">
            <v xml:space="preserve">Line Trucks         </v>
          </cell>
        </row>
        <row r="4594">
          <cell r="A4594" t="str">
            <v xml:space="preserve">Line Trucks         </v>
          </cell>
        </row>
        <row r="4595">
          <cell r="A4595" t="str">
            <v xml:space="preserve">Line Trucks         </v>
          </cell>
        </row>
        <row r="4596">
          <cell r="A4596" t="str">
            <v xml:space="preserve">Line Trucks         </v>
          </cell>
        </row>
        <row r="4597">
          <cell r="A4597" t="str">
            <v xml:space="preserve">Line Trucks         </v>
          </cell>
        </row>
        <row r="4598">
          <cell r="A4598" t="str">
            <v xml:space="preserve">Line Trucks         </v>
          </cell>
        </row>
        <row r="4599">
          <cell r="A4599" t="str">
            <v xml:space="preserve">Line Trucks         </v>
          </cell>
        </row>
        <row r="4600">
          <cell r="A4600" t="str">
            <v xml:space="preserve">Line Trucks         </v>
          </cell>
        </row>
        <row r="4601">
          <cell r="A4601" t="str">
            <v xml:space="preserve">Line Trucks         </v>
          </cell>
        </row>
        <row r="4602">
          <cell r="A4602" t="str">
            <v xml:space="preserve">Line Trucks         </v>
          </cell>
        </row>
        <row r="4603">
          <cell r="A4603" t="str">
            <v xml:space="preserve">Line Trucks         </v>
          </cell>
        </row>
        <row r="4604">
          <cell r="A4604" t="str">
            <v xml:space="preserve">Line Trucks         </v>
          </cell>
        </row>
        <row r="4605">
          <cell r="A4605" t="str">
            <v xml:space="preserve">Line Trucks         </v>
          </cell>
        </row>
        <row r="4606">
          <cell r="A4606" t="str">
            <v xml:space="preserve">Line Trucks         </v>
          </cell>
        </row>
        <row r="4607">
          <cell r="A4607" t="str">
            <v xml:space="preserve">Line Trucks         </v>
          </cell>
        </row>
        <row r="4608">
          <cell r="A4608" t="str">
            <v xml:space="preserve">Line Trucks         </v>
          </cell>
        </row>
        <row r="4609">
          <cell r="A4609" t="str">
            <v xml:space="preserve">Line Trucks         </v>
          </cell>
        </row>
        <row r="4610">
          <cell r="A4610" t="str">
            <v xml:space="preserve">Line Trucks         </v>
          </cell>
        </row>
        <row r="4611">
          <cell r="A4611" t="str">
            <v xml:space="preserve">Line Trucks         </v>
          </cell>
        </row>
        <row r="4612">
          <cell r="A4612" t="str">
            <v xml:space="preserve">Line Trucks         </v>
          </cell>
        </row>
        <row r="4613">
          <cell r="A4613" t="str">
            <v xml:space="preserve">Line Trucks         </v>
          </cell>
        </row>
        <row r="4614">
          <cell r="A4614" t="str">
            <v xml:space="preserve">Line Trucks         </v>
          </cell>
        </row>
        <row r="4615">
          <cell r="A4615" t="str">
            <v xml:space="preserve">Line Trucks         </v>
          </cell>
        </row>
        <row r="4616">
          <cell r="A4616" t="str">
            <v xml:space="preserve">Line Trucks         </v>
          </cell>
        </row>
        <row r="4617">
          <cell r="A4617" t="str">
            <v xml:space="preserve">Line Trucks         </v>
          </cell>
        </row>
        <row r="4618">
          <cell r="A4618" t="str">
            <v xml:space="preserve">Line Trucks         </v>
          </cell>
        </row>
        <row r="4619">
          <cell r="A4619" t="str">
            <v xml:space="preserve">Line Trucks         </v>
          </cell>
        </row>
        <row r="4620">
          <cell r="A4620" t="str">
            <v xml:space="preserve">Line Trucks         </v>
          </cell>
        </row>
        <row r="4621">
          <cell r="A4621" t="str">
            <v xml:space="preserve">Line Trucks         </v>
          </cell>
        </row>
        <row r="4622">
          <cell r="A4622" t="str">
            <v xml:space="preserve">Line Trucks         </v>
          </cell>
        </row>
        <row r="4623">
          <cell r="A4623" t="str">
            <v xml:space="preserve">Line Trucks         </v>
          </cell>
        </row>
        <row r="4624">
          <cell r="A4624" t="str">
            <v xml:space="preserve">Line Trucks         </v>
          </cell>
        </row>
        <row r="4625">
          <cell r="A4625" t="str">
            <v xml:space="preserve">Line Trucks         </v>
          </cell>
        </row>
        <row r="4626">
          <cell r="A4626" t="str">
            <v xml:space="preserve">Line Trucks         </v>
          </cell>
        </row>
        <row r="4627">
          <cell r="A4627" t="str">
            <v xml:space="preserve">Line Trucks         </v>
          </cell>
        </row>
        <row r="4628">
          <cell r="A4628" t="str">
            <v xml:space="preserve">Line Trucks         </v>
          </cell>
        </row>
        <row r="4629">
          <cell r="A4629" t="str">
            <v xml:space="preserve">Line Trucks         </v>
          </cell>
        </row>
        <row r="4630">
          <cell r="A4630" t="str">
            <v xml:space="preserve">Line Trucks         </v>
          </cell>
        </row>
        <row r="4631">
          <cell r="A4631" t="str">
            <v xml:space="preserve">Line Trucks         </v>
          </cell>
        </row>
        <row r="4632">
          <cell r="A4632" t="str">
            <v xml:space="preserve">Line Trucks         </v>
          </cell>
        </row>
        <row r="4633">
          <cell r="A4633" t="str">
            <v xml:space="preserve">Line Trucks         </v>
          </cell>
        </row>
        <row r="4634">
          <cell r="A4634" t="str">
            <v xml:space="preserve">Line Trucks         </v>
          </cell>
        </row>
        <row r="4635">
          <cell r="A4635" t="str">
            <v xml:space="preserve">Line Trucks         </v>
          </cell>
        </row>
        <row r="4636">
          <cell r="A4636" t="str">
            <v xml:space="preserve">Line Trucks         </v>
          </cell>
        </row>
        <row r="4637">
          <cell r="A4637" t="str">
            <v xml:space="preserve">Line Trucks         </v>
          </cell>
        </row>
        <row r="4638">
          <cell r="A4638" t="str">
            <v xml:space="preserve">Line Trucks         </v>
          </cell>
        </row>
        <row r="4639">
          <cell r="A4639" t="str">
            <v xml:space="preserve">Line Trucks         </v>
          </cell>
        </row>
        <row r="4640">
          <cell r="A4640" t="str">
            <v xml:space="preserve">Line Trucks         </v>
          </cell>
        </row>
        <row r="4641">
          <cell r="A4641" t="str">
            <v xml:space="preserve">Line Trucks         </v>
          </cell>
        </row>
        <row r="4642">
          <cell r="A4642" t="str">
            <v xml:space="preserve">Line Trucks         </v>
          </cell>
        </row>
        <row r="4643">
          <cell r="A4643" t="str">
            <v xml:space="preserve">Line Trucks         </v>
          </cell>
        </row>
        <row r="4644">
          <cell r="A4644" t="str">
            <v xml:space="preserve">Line Trucks         </v>
          </cell>
        </row>
        <row r="4645">
          <cell r="A4645" t="str">
            <v xml:space="preserve">Line Trucks         </v>
          </cell>
        </row>
        <row r="4646">
          <cell r="A4646" t="str">
            <v xml:space="preserve">Line Trucks         </v>
          </cell>
        </row>
        <row r="4647">
          <cell r="A4647" t="str">
            <v xml:space="preserve">Line Trucks         </v>
          </cell>
        </row>
        <row r="4648">
          <cell r="A4648" t="str">
            <v xml:space="preserve">Line Trucks         </v>
          </cell>
        </row>
        <row r="4649">
          <cell r="A4649" t="str">
            <v xml:space="preserve">Line Trucks         </v>
          </cell>
        </row>
        <row r="4650">
          <cell r="A4650" t="str">
            <v xml:space="preserve">Line Trucks         </v>
          </cell>
        </row>
        <row r="4651">
          <cell r="A4651" t="str">
            <v xml:space="preserve">Line Trucks         </v>
          </cell>
        </row>
        <row r="4652">
          <cell r="A4652" t="str">
            <v xml:space="preserve">Line Trucks         </v>
          </cell>
        </row>
        <row r="4653">
          <cell r="A4653" t="str">
            <v xml:space="preserve">Line Trucks         </v>
          </cell>
        </row>
        <row r="4654">
          <cell r="A4654" t="str">
            <v xml:space="preserve">Line Trucks         </v>
          </cell>
        </row>
        <row r="4655">
          <cell r="A4655" t="str">
            <v xml:space="preserve">Line Trucks         </v>
          </cell>
        </row>
        <row r="4656">
          <cell r="A4656" t="str">
            <v xml:space="preserve">Line Trucks         </v>
          </cell>
        </row>
        <row r="4657">
          <cell r="A4657" t="str">
            <v xml:space="preserve">Line Trucks         </v>
          </cell>
        </row>
        <row r="4658">
          <cell r="A4658" t="str">
            <v xml:space="preserve">Line Trucks         </v>
          </cell>
        </row>
        <row r="4659">
          <cell r="A4659" t="str">
            <v xml:space="preserve">Line Trucks         </v>
          </cell>
        </row>
        <row r="4660">
          <cell r="A4660" t="str">
            <v xml:space="preserve">Line Trucks         </v>
          </cell>
        </row>
        <row r="4661">
          <cell r="A4661" t="str">
            <v xml:space="preserve">Line Trucks         </v>
          </cell>
        </row>
        <row r="4662">
          <cell r="A4662" t="str">
            <v xml:space="preserve">Line Trucks         </v>
          </cell>
        </row>
        <row r="4663">
          <cell r="A4663" t="str">
            <v xml:space="preserve">Line Trucks         </v>
          </cell>
        </row>
        <row r="4664">
          <cell r="A4664" t="str">
            <v xml:space="preserve">Line Trucks         </v>
          </cell>
        </row>
        <row r="4665">
          <cell r="A4665" t="str">
            <v xml:space="preserve">Line Trucks         </v>
          </cell>
        </row>
        <row r="4666">
          <cell r="A4666" t="str">
            <v xml:space="preserve">Line Trucks         </v>
          </cell>
        </row>
        <row r="4667">
          <cell r="A4667" t="str">
            <v xml:space="preserve">Line Trucks         </v>
          </cell>
        </row>
        <row r="4668">
          <cell r="A4668" t="str">
            <v xml:space="preserve">Line Trucks         </v>
          </cell>
        </row>
        <row r="4669">
          <cell r="A4669" t="str">
            <v xml:space="preserve">Line Trucks         </v>
          </cell>
        </row>
        <row r="4670">
          <cell r="A4670" t="str">
            <v xml:space="preserve">Line Trucks         </v>
          </cell>
        </row>
        <row r="4671">
          <cell r="A4671" t="str">
            <v xml:space="preserve">Line Trucks         </v>
          </cell>
        </row>
        <row r="4672">
          <cell r="A4672" t="str">
            <v xml:space="preserve">Line Trucks         </v>
          </cell>
        </row>
        <row r="4673">
          <cell r="A4673" t="str">
            <v xml:space="preserve">Line Trucks         </v>
          </cell>
        </row>
        <row r="4674">
          <cell r="A4674" t="str">
            <v xml:space="preserve">Line Trucks         </v>
          </cell>
        </row>
        <row r="4675">
          <cell r="A4675" t="str">
            <v xml:space="preserve">Line Trucks         </v>
          </cell>
        </row>
        <row r="4676">
          <cell r="A4676" t="str">
            <v xml:space="preserve">Line Trucks         </v>
          </cell>
        </row>
        <row r="4677">
          <cell r="A4677" t="str">
            <v xml:space="preserve">Line Trucks         </v>
          </cell>
        </row>
        <row r="4678">
          <cell r="A4678" t="str">
            <v xml:space="preserve">Line Trucks         </v>
          </cell>
        </row>
        <row r="4679">
          <cell r="A4679" t="str">
            <v xml:space="preserve">Line Trucks         </v>
          </cell>
        </row>
        <row r="4680">
          <cell r="A4680" t="str">
            <v xml:space="preserve">Line Trucks         </v>
          </cell>
        </row>
        <row r="4681">
          <cell r="A4681" t="str">
            <v xml:space="preserve">Line Trucks         </v>
          </cell>
        </row>
        <row r="4682">
          <cell r="A4682" t="str">
            <v xml:space="preserve">Line Trucks         </v>
          </cell>
        </row>
        <row r="4683">
          <cell r="A4683" t="str">
            <v xml:space="preserve">Line Trucks         </v>
          </cell>
        </row>
        <row r="4684">
          <cell r="A4684" t="str">
            <v xml:space="preserve">Line Trucks         </v>
          </cell>
        </row>
        <row r="4685">
          <cell r="A4685" t="str">
            <v xml:space="preserve">Line Trucks         </v>
          </cell>
        </row>
        <row r="4686">
          <cell r="A4686" t="str">
            <v xml:space="preserve">Line Trucks         </v>
          </cell>
        </row>
        <row r="4687">
          <cell r="A4687" t="str">
            <v xml:space="preserve">Line Trucks         </v>
          </cell>
        </row>
        <row r="4688">
          <cell r="A4688" t="str">
            <v xml:space="preserve">Line Trucks         </v>
          </cell>
        </row>
        <row r="4689">
          <cell r="A4689" t="str">
            <v xml:space="preserve">Line Trucks         </v>
          </cell>
        </row>
        <row r="4690">
          <cell r="A4690" t="str">
            <v xml:space="preserve">Line Trucks         </v>
          </cell>
        </row>
        <row r="4691">
          <cell r="A4691" t="str">
            <v xml:space="preserve">Line Trucks         </v>
          </cell>
        </row>
        <row r="4692">
          <cell r="A4692" t="str">
            <v xml:space="preserve">Line Trucks         </v>
          </cell>
        </row>
        <row r="4693">
          <cell r="A4693" t="str">
            <v xml:space="preserve">Line Trucks         </v>
          </cell>
        </row>
        <row r="4694">
          <cell r="A4694" t="str">
            <v xml:space="preserve">Line Trucks         </v>
          </cell>
        </row>
        <row r="4695">
          <cell r="A4695" t="str">
            <v xml:space="preserve">Line Trucks         </v>
          </cell>
        </row>
        <row r="4696">
          <cell r="A4696" t="str">
            <v xml:space="preserve">Line Trucks         </v>
          </cell>
        </row>
        <row r="4697">
          <cell r="A4697" t="str">
            <v xml:space="preserve">Line Trucks         </v>
          </cell>
        </row>
        <row r="4698">
          <cell r="A4698" t="str">
            <v xml:space="preserve">Line Trucks         </v>
          </cell>
        </row>
        <row r="4699">
          <cell r="A4699" t="str">
            <v xml:space="preserve">Line Trucks         </v>
          </cell>
        </row>
        <row r="4700">
          <cell r="A4700" t="str">
            <v xml:space="preserve">Line Trucks         </v>
          </cell>
        </row>
        <row r="4701">
          <cell r="A4701" t="str">
            <v xml:space="preserve">Line Trucks         </v>
          </cell>
        </row>
        <row r="4702">
          <cell r="A4702" t="str">
            <v xml:space="preserve">Line Trucks         </v>
          </cell>
        </row>
        <row r="4703">
          <cell r="A4703" t="str">
            <v xml:space="preserve">Line Trucks         </v>
          </cell>
        </row>
        <row r="4704">
          <cell r="A4704" t="str">
            <v xml:space="preserve">Line Trucks         </v>
          </cell>
        </row>
        <row r="4705">
          <cell r="A4705" t="str">
            <v xml:space="preserve">Line Trucks         </v>
          </cell>
        </row>
        <row r="4706">
          <cell r="A4706" t="str">
            <v xml:space="preserve">Line Trucks         </v>
          </cell>
        </row>
        <row r="4707">
          <cell r="A4707" t="str">
            <v xml:space="preserve">Line Trucks         </v>
          </cell>
        </row>
        <row r="4708">
          <cell r="A4708" t="str">
            <v xml:space="preserve">Line Trucks         </v>
          </cell>
        </row>
        <row r="4709">
          <cell r="A4709" t="str">
            <v xml:space="preserve">Line Trucks         </v>
          </cell>
        </row>
        <row r="4710">
          <cell r="A4710" t="str">
            <v xml:space="preserve">Line Trucks         </v>
          </cell>
        </row>
        <row r="4711">
          <cell r="A4711" t="str">
            <v xml:space="preserve">Line Trucks         </v>
          </cell>
        </row>
        <row r="4712">
          <cell r="A4712" t="str">
            <v xml:space="preserve">Line Trucks         </v>
          </cell>
        </row>
        <row r="4713">
          <cell r="A4713" t="str">
            <v xml:space="preserve">Line Trucks         </v>
          </cell>
        </row>
        <row r="4714">
          <cell r="A4714" t="str">
            <v xml:space="preserve">Line Trucks         </v>
          </cell>
        </row>
        <row r="4715">
          <cell r="A4715" t="str">
            <v xml:space="preserve">Line Trucks         </v>
          </cell>
        </row>
        <row r="4716">
          <cell r="A4716" t="str">
            <v xml:space="preserve">Line Trucks         </v>
          </cell>
        </row>
        <row r="4717">
          <cell r="A4717" t="str">
            <v xml:space="preserve">Line Trucks         </v>
          </cell>
        </row>
        <row r="4718">
          <cell r="A4718" t="str">
            <v xml:space="preserve">Line Trucks         </v>
          </cell>
        </row>
        <row r="4719">
          <cell r="A4719" t="str">
            <v xml:space="preserve">Line Trucks         </v>
          </cell>
        </row>
        <row r="4720">
          <cell r="A4720" t="str">
            <v xml:space="preserve">Line Trucks         </v>
          </cell>
        </row>
        <row r="4721">
          <cell r="A4721" t="str">
            <v xml:space="preserve">Line Trucks         </v>
          </cell>
        </row>
        <row r="4722">
          <cell r="A4722" t="str">
            <v xml:space="preserve">Line Trucks         </v>
          </cell>
        </row>
        <row r="4723">
          <cell r="A4723" t="str">
            <v xml:space="preserve">Line Trucks         </v>
          </cell>
        </row>
        <row r="4724">
          <cell r="A4724" t="str">
            <v xml:space="preserve">Line Trucks         </v>
          </cell>
        </row>
        <row r="4725">
          <cell r="A4725" t="str">
            <v xml:space="preserve">Line Trucks         </v>
          </cell>
        </row>
        <row r="4726">
          <cell r="A4726" t="str">
            <v xml:space="preserve">Line Trucks         </v>
          </cell>
        </row>
        <row r="4727">
          <cell r="A4727" t="str">
            <v xml:space="preserve">Line Trucks         </v>
          </cell>
        </row>
        <row r="4728">
          <cell r="A4728" t="str">
            <v xml:space="preserve">Line Trucks         </v>
          </cell>
        </row>
        <row r="4729">
          <cell r="A4729" t="str">
            <v xml:space="preserve">Line Trucks         </v>
          </cell>
        </row>
        <row r="4730">
          <cell r="A4730" t="str">
            <v xml:space="preserve">Line Trucks         </v>
          </cell>
        </row>
        <row r="4731">
          <cell r="A4731" t="str">
            <v xml:space="preserve">Line Trucks         </v>
          </cell>
        </row>
        <row r="4732">
          <cell r="A4732" t="str">
            <v xml:space="preserve">Line Trucks         </v>
          </cell>
        </row>
        <row r="4733">
          <cell r="A4733" t="str">
            <v xml:space="preserve">Line Trucks         </v>
          </cell>
        </row>
        <row r="4734">
          <cell r="A4734" t="str">
            <v xml:space="preserve">Line Trucks         </v>
          </cell>
        </row>
        <row r="4735">
          <cell r="A4735" t="str">
            <v xml:space="preserve">Line Trucks         </v>
          </cell>
        </row>
        <row r="4736">
          <cell r="A4736" t="str">
            <v xml:space="preserve">Line Trucks         </v>
          </cell>
        </row>
        <row r="4737">
          <cell r="A4737" t="str">
            <v xml:space="preserve">Line Trucks         </v>
          </cell>
        </row>
        <row r="4738">
          <cell r="A4738" t="str">
            <v xml:space="preserve">Line Trucks         </v>
          </cell>
        </row>
        <row r="4739">
          <cell r="A4739" t="str">
            <v xml:space="preserve">Line Trucks         </v>
          </cell>
        </row>
        <row r="4740">
          <cell r="A4740" t="str">
            <v xml:space="preserve">Line Trucks         </v>
          </cell>
        </row>
        <row r="4741">
          <cell r="A4741" t="str">
            <v xml:space="preserve">Line Trucks         </v>
          </cell>
        </row>
        <row r="4742">
          <cell r="A4742" t="str">
            <v xml:space="preserve">Line Trucks         </v>
          </cell>
        </row>
        <row r="4743">
          <cell r="A4743" t="str">
            <v xml:space="preserve">Line Trucks         </v>
          </cell>
        </row>
        <row r="4744">
          <cell r="A4744" t="str">
            <v xml:space="preserve">Line Trucks         </v>
          </cell>
        </row>
        <row r="4745">
          <cell r="A4745" t="str">
            <v xml:space="preserve">Line Trucks         </v>
          </cell>
        </row>
        <row r="4746">
          <cell r="A4746" t="str">
            <v xml:space="preserve">Line Trucks         </v>
          </cell>
        </row>
        <row r="4747">
          <cell r="A4747" t="str">
            <v xml:space="preserve">Line Trucks         </v>
          </cell>
        </row>
        <row r="4748">
          <cell r="A4748" t="str">
            <v xml:space="preserve">Line Trucks         </v>
          </cell>
        </row>
        <row r="4749">
          <cell r="A4749" t="str">
            <v xml:space="preserve">Line Trucks         </v>
          </cell>
        </row>
        <row r="4750">
          <cell r="A4750" t="str">
            <v xml:space="preserve">Line Trucks         </v>
          </cell>
        </row>
        <row r="4751">
          <cell r="A4751" t="str">
            <v xml:space="preserve">Line Trucks         </v>
          </cell>
        </row>
        <row r="4752">
          <cell r="A4752" t="str">
            <v xml:space="preserve">Line Trucks         </v>
          </cell>
        </row>
        <row r="4753">
          <cell r="A4753" t="str">
            <v xml:space="preserve">Line Trucks         </v>
          </cell>
        </row>
        <row r="4754">
          <cell r="A4754" t="str">
            <v xml:space="preserve">Line Trucks         </v>
          </cell>
        </row>
        <row r="4755">
          <cell r="A4755" t="str">
            <v xml:space="preserve">Line Trucks         </v>
          </cell>
        </row>
        <row r="4756">
          <cell r="A4756" t="str">
            <v xml:space="preserve">Line Trucks         </v>
          </cell>
        </row>
        <row r="4757">
          <cell r="A4757" t="str">
            <v xml:space="preserve">Line Trucks         </v>
          </cell>
        </row>
        <row r="4758">
          <cell r="A4758" t="str">
            <v xml:space="preserve">Line Trucks         </v>
          </cell>
        </row>
        <row r="4759">
          <cell r="A4759" t="str">
            <v>Line Trucks External</v>
          </cell>
        </row>
        <row r="4760">
          <cell r="A4760" t="str">
            <v>Line Trucks External</v>
          </cell>
        </row>
        <row r="4761">
          <cell r="A4761" t="str">
            <v>Line Trucks External</v>
          </cell>
        </row>
        <row r="4762">
          <cell r="A4762" t="str">
            <v>Line Trucks External</v>
          </cell>
        </row>
        <row r="4763">
          <cell r="A4763" t="str">
            <v>Line Trucks External</v>
          </cell>
        </row>
        <row r="4764">
          <cell r="A4764" t="str">
            <v>Line Trucks External</v>
          </cell>
        </row>
        <row r="4765">
          <cell r="A4765" t="str">
            <v>Line Trucks External</v>
          </cell>
        </row>
        <row r="4766">
          <cell r="A4766" t="str">
            <v>Line Trucks External</v>
          </cell>
        </row>
        <row r="4767">
          <cell r="A4767" t="str">
            <v>Line Trucks External</v>
          </cell>
        </row>
        <row r="4768">
          <cell r="A4768" t="str">
            <v>Line Trucks External</v>
          </cell>
        </row>
        <row r="4769">
          <cell r="A4769" t="str">
            <v>Line Trucks External</v>
          </cell>
        </row>
        <row r="4770">
          <cell r="A4770" t="str">
            <v>Line Trucks External</v>
          </cell>
        </row>
        <row r="4771">
          <cell r="A4771" t="str">
            <v>Line Trucks External</v>
          </cell>
        </row>
        <row r="4772">
          <cell r="A4772" t="str">
            <v>Line Trucks External</v>
          </cell>
        </row>
        <row r="4773">
          <cell r="A4773" t="str">
            <v>Line Trucks External</v>
          </cell>
        </row>
        <row r="4774">
          <cell r="A4774" t="str">
            <v>Line Trucks External</v>
          </cell>
        </row>
        <row r="4775">
          <cell r="A4775" t="str">
            <v>Line Trucks External</v>
          </cell>
        </row>
        <row r="4776">
          <cell r="A4776" t="str">
            <v>Line Trucks External</v>
          </cell>
        </row>
        <row r="4777">
          <cell r="A4777" t="str">
            <v>Line Trucks External</v>
          </cell>
        </row>
        <row r="4778">
          <cell r="A4778" t="str">
            <v>Line Trucks External</v>
          </cell>
        </row>
        <row r="4779">
          <cell r="A4779" t="str">
            <v>Line Trucks External</v>
          </cell>
        </row>
        <row r="4780">
          <cell r="A4780" t="str">
            <v>Line Trucks External</v>
          </cell>
        </row>
        <row r="4781">
          <cell r="A4781" t="str">
            <v>Line Trucks External</v>
          </cell>
        </row>
        <row r="4782">
          <cell r="A4782" t="str">
            <v>Line Trucks External</v>
          </cell>
        </row>
        <row r="4783">
          <cell r="A4783" t="str">
            <v>Line Trucks External</v>
          </cell>
        </row>
        <row r="4784">
          <cell r="A4784" t="str">
            <v>Line Trucks External</v>
          </cell>
        </row>
        <row r="4785">
          <cell r="A4785" t="str">
            <v>Line Trucks External</v>
          </cell>
        </row>
        <row r="4786">
          <cell r="A4786" t="str">
            <v>Line Trucks External</v>
          </cell>
        </row>
        <row r="4787">
          <cell r="A4787" t="str">
            <v>Line Trucks External</v>
          </cell>
        </row>
        <row r="4788">
          <cell r="A4788" t="str">
            <v>Line Trucks External</v>
          </cell>
        </row>
        <row r="4789">
          <cell r="A4789" t="str">
            <v>Line Trucks External</v>
          </cell>
        </row>
        <row r="4790">
          <cell r="A4790" t="str">
            <v>Line Trucks External</v>
          </cell>
        </row>
        <row r="4791">
          <cell r="A4791" t="str">
            <v>Line Trucks External</v>
          </cell>
        </row>
        <row r="4792">
          <cell r="A4792" t="str">
            <v>Line Trucks External</v>
          </cell>
        </row>
        <row r="4793">
          <cell r="A4793" t="str">
            <v>Line Trucks External</v>
          </cell>
        </row>
        <row r="4794">
          <cell r="A4794" t="str">
            <v>Line Trucks External</v>
          </cell>
        </row>
        <row r="4795">
          <cell r="A4795" t="str">
            <v>Line Trucks External</v>
          </cell>
        </row>
        <row r="4796">
          <cell r="A4796" t="str">
            <v>Line Trucks External</v>
          </cell>
        </row>
        <row r="4797">
          <cell r="A4797" t="str">
            <v>Line Trucks External</v>
          </cell>
        </row>
        <row r="4798">
          <cell r="A4798" t="str">
            <v>Line Trucks External</v>
          </cell>
        </row>
        <row r="4799">
          <cell r="A4799" t="str">
            <v>Line Trucks External</v>
          </cell>
        </row>
        <row r="4800">
          <cell r="A4800" t="str">
            <v>Line Trucks External</v>
          </cell>
        </row>
        <row r="4801">
          <cell r="A4801" t="str">
            <v>Line Trucks External</v>
          </cell>
        </row>
        <row r="4802">
          <cell r="A4802" t="str">
            <v>Line Trucks External</v>
          </cell>
        </row>
        <row r="4803">
          <cell r="A4803" t="str">
            <v>Line Trucks External</v>
          </cell>
        </row>
        <row r="4804">
          <cell r="A4804" t="str">
            <v>Line Trucks External</v>
          </cell>
        </row>
        <row r="4805">
          <cell r="A4805" t="str">
            <v>Line Trucks External</v>
          </cell>
        </row>
        <row r="4806">
          <cell r="A4806" t="str">
            <v>Line Trucks External</v>
          </cell>
        </row>
        <row r="4807">
          <cell r="A4807" t="str">
            <v>Line Trucks External</v>
          </cell>
        </row>
        <row r="4808">
          <cell r="A4808" t="str">
            <v>Line Trucks External</v>
          </cell>
        </row>
        <row r="4809">
          <cell r="A4809" t="str">
            <v>Line Trucks External</v>
          </cell>
        </row>
        <row r="4810">
          <cell r="A4810" t="str">
            <v>Line Trucks External</v>
          </cell>
        </row>
        <row r="4811">
          <cell r="A4811" t="str">
            <v>Line Trucks External</v>
          </cell>
        </row>
        <row r="4812">
          <cell r="A4812" t="str">
            <v>Line Trucks External</v>
          </cell>
        </row>
        <row r="4813">
          <cell r="A4813" t="str">
            <v>Line Trucks External</v>
          </cell>
        </row>
        <row r="4814">
          <cell r="A4814" t="str">
            <v>Line Trucks External</v>
          </cell>
        </row>
        <row r="4815">
          <cell r="A4815" t="str">
            <v>Line Trucks External</v>
          </cell>
        </row>
        <row r="4816">
          <cell r="A4816" t="str">
            <v>Line Trucks External</v>
          </cell>
        </row>
        <row r="4817">
          <cell r="A4817" t="str">
            <v>Line Trucks External</v>
          </cell>
        </row>
        <row r="4818">
          <cell r="A4818" t="str">
            <v>Line Trucks External</v>
          </cell>
        </row>
        <row r="4819">
          <cell r="A4819" t="str">
            <v>Line Trucks External</v>
          </cell>
        </row>
        <row r="4820">
          <cell r="A4820" t="str">
            <v>Line Trucks External</v>
          </cell>
        </row>
        <row r="4821">
          <cell r="A4821" t="str">
            <v>Line Trucks External</v>
          </cell>
        </row>
        <row r="4822">
          <cell r="A4822" t="str">
            <v>Line Trucks External</v>
          </cell>
        </row>
        <row r="4823">
          <cell r="A4823" t="str">
            <v>Line Trucks External</v>
          </cell>
        </row>
        <row r="4824">
          <cell r="A4824" t="str">
            <v>Line Trucks External</v>
          </cell>
        </row>
        <row r="4825">
          <cell r="A4825" t="str">
            <v>Line Trucks External</v>
          </cell>
        </row>
        <row r="4826">
          <cell r="A4826" t="str">
            <v>Line Trucks External</v>
          </cell>
        </row>
        <row r="4827">
          <cell r="A4827" t="str">
            <v>Line Trucks External</v>
          </cell>
        </row>
        <row r="4828">
          <cell r="A4828" t="str">
            <v>Line Trucks External</v>
          </cell>
        </row>
        <row r="4829">
          <cell r="A4829" t="str">
            <v>Line Trucks External</v>
          </cell>
        </row>
        <row r="4830">
          <cell r="A4830" t="str">
            <v>Line Trucks External</v>
          </cell>
        </row>
        <row r="4831">
          <cell r="A4831" t="str">
            <v>Line Trucks External</v>
          </cell>
        </row>
        <row r="4832">
          <cell r="A4832" t="str">
            <v>Line Trucks External</v>
          </cell>
        </row>
        <row r="4833">
          <cell r="A4833" t="str">
            <v>Line Trucks External</v>
          </cell>
        </row>
        <row r="4834">
          <cell r="A4834" t="str">
            <v>Line Trucks External</v>
          </cell>
        </row>
        <row r="4835">
          <cell r="A4835" t="str">
            <v>Line Trucks External</v>
          </cell>
        </row>
        <row r="4836">
          <cell r="A4836" t="str">
            <v>Line Trucks External</v>
          </cell>
        </row>
        <row r="4837">
          <cell r="A4837" t="str">
            <v>Line Trucks External</v>
          </cell>
        </row>
        <row r="4838">
          <cell r="A4838" t="str">
            <v>Line Trucks External</v>
          </cell>
        </row>
        <row r="4839">
          <cell r="A4839" t="str">
            <v>Line Trucks External</v>
          </cell>
        </row>
        <row r="4840">
          <cell r="A4840" t="str">
            <v>Line Trucks External</v>
          </cell>
        </row>
        <row r="4841">
          <cell r="A4841" t="str">
            <v>Line Trucks External</v>
          </cell>
        </row>
        <row r="4842">
          <cell r="A4842" t="str">
            <v>Line Trucks External</v>
          </cell>
        </row>
        <row r="4843">
          <cell r="A4843" t="str">
            <v>Line Trucks External</v>
          </cell>
        </row>
        <row r="4844">
          <cell r="A4844" t="str">
            <v>Line Trucks External</v>
          </cell>
        </row>
        <row r="4845">
          <cell r="A4845" t="str">
            <v>Line Trucks External</v>
          </cell>
        </row>
        <row r="4846">
          <cell r="A4846" t="str">
            <v>Line Trucks External</v>
          </cell>
        </row>
        <row r="4847">
          <cell r="A4847" t="str">
            <v>Line Trucks External</v>
          </cell>
        </row>
        <row r="4848">
          <cell r="A4848" t="str">
            <v>Line Trucks External</v>
          </cell>
        </row>
        <row r="4849">
          <cell r="A4849" t="str">
            <v>Line Trucks External</v>
          </cell>
        </row>
        <row r="4850">
          <cell r="A4850" t="str">
            <v>Line Trucks External</v>
          </cell>
        </row>
        <row r="4851">
          <cell r="A4851" t="str">
            <v>Line Trucks External</v>
          </cell>
        </row>
        <row r="4852">
          <cell r="A4852" t="str">
            <v>Line Trucks External</v>
          </cell>
        </row>
        <row r="4853">
          <cell r="A4853" t="str">
            <v>Line Trucks External</v>
          </cell>
        </row>
        <row r="4854">
          <cell r="A4854" t="str">
            <v>Line Trucks External</v>
          </cell>
        </row>
        <row r="4855">
          <cell r="A4855" t="str">
            <v>Line Trucks External</v>
          </cell>
        </row>
        <row r="4856">
          <cell r="A4856" t="str">
            <v>Line Trucks External</v>
          </cell>
        </row>
        <row r="4857">
          <cell r="A4857" t="str">
            <v>Line Trucks External</v>
          </cell>
        </row>
        <row r="4858">
          <cell r="A4858" t="str">
            <v>Line Trucks External</v>
          </cell>
        </row>
        <row r="4859">
          <cell r="A4859" t="str">
            <v>Line Trucks External</v>
          </cell>
        </row>
        <row r="4860">
          <cell r="A4860" t="str">
            <v>Line Trucks External</v>
          </cell>
        </row>
        <row r="4861">
          <cell r="A4861" t="str">
            <v>Line Trucks External</v>
          </cell>
        </row>
        <row r="4862">
          <cell r="A4862" t="str">
            <v>Line Trucks External</v>
          </cell>
        </row>
        <row r="4863">
          <cell r="A4863" t="str">
            <v>Line Trucks External</v>
          </cell>
        </row>
        <row r="4864">
          <cell r="A4864" t="str">
            <v>Line Trucks External</v>
          </cell>
        </row>
        <row r="4865">
          <cell r="A4865" t="str">
            <v>Line Trucks External</v>
          </cell>
        </row>
        <row r="4866">
          <cell r="A4866" t="str">
            <v>Line Trucks External</v>
          </cell>
        </row>
        <row r="4867">
          <cell r="A4867" t="str">
            <v>Line Trucks External</v>
          </cell>
        </row>
        <row r="4868">
          <cell r="A4868" t="str">
            <v>Line Trucks External</v>
          </cell>
        </row>
        <row r="4869">
          <cell r="A4869" t="str">
            <v>Line Trucks External</v>
          </cell>
        </row>
        <row r="4870">
          <cell r="A4870" t="str">
            <v>Line Trucks External</v>
          </cell>
        </row>
        <row r="4871">
          <cell r="A4871" t="str">
            <v>Line Trucks External</v>
          </cell>
        </row>
        <row r="4872">
          <cell r="A4872" t="str">
            <v>Line Trucks External</v>
          </cell>
        </row>
        <row r="4873">
          <cell r="A4873" t="str">
            <v>Line Trucks External</v>
          </cell>
        </row>
        <row r="4874">
          <cell r="A4874" t="str">
            <v>Line Trucks External</v>
          </cell>
        </row>
        <row r="4875">
          <cell r="A4875" t="str">
            <v>Line Trucks External</v>
          </cell>
        </row>
        <row r="4876">
          <cell r="A4876" t="str">
            <v>Line Trucks External</v>
          </cell>
        </row>
        <row r="4877">
          <cell r="A4877" t="str">
            <v>Line Trucks External</v>
          </cell>
        </row>
        <row r="4878">
          <cell r="A4878" t="str">
            <v>Line Trucks External</v>
          </cell>
        </row>
        <row r="4879">
          <cell r="A4879" t="str">
            <v>Line Trucks External</v>
          </cell>
        </row>
        <row r="4880">
          <cell r="A4880" t="str">
            <v>Line Trucks External</v>
          </cell>
        </row>
        <row r="4881">
          <cell r="A4881" t="str">
            <v>Line Trucks External</v>
          </cell>
        </row>
        <row r="4882">
          <cell r="A4882" t="str">
            <v>Line Trucks External</v>
          </cell>
        </row>
        <row r="4883">
          <cell r="A4883" t="str">
            <v>Line Trucks External</v>
          </cell>
        </row>
        <row r="4884">
          <cell r="A4884" t="str">
            <v>Line Trucks External</v>
          </cell>
        </row>
        <row r="4885">
          <cell r="A4885" t="str">
            <v>Line Trucks External</v>
          </cell>
        </row>
        <row r="4886">
          <cell r="A4886" t="str">
            <v>Line Trucks External</v>
          </cell>
        </row>
        <row r="4887">
          <cell r="A4887" t="str">
            <v>Line Trucks External</v>
          </cell>
        </row>
        <row r="4888">
          <cell r="A4888" t="str">
            <v>Line Trucks External</v>
          </cell>
        </row>
        <row r="4889">
          <cell r="A4889" t="str">
            <v>Line Trucks External</v>
          </cell>
        </row>
        <row r="4890">
          <cell r="A4890" t="str">
            <v>Line Trucks External</v>
          </cell>
        </row>
        <row r="4891">
          <cell r="A4891" t="str">
            <v>Line Trucks External</v>
          </cell>
        </row>
        <row r="4892">
          <cell r="A4892" t="str">
            <v>Line Trucks External</v>
          </cell>
        </row>
        <row r="4893">
          <cell r="A4893" t="str">
            <v>Line Trucks External</v>
          </cell>
        </row>
        <row r="4894">
          <cell r="A4894" t="str">
            <v>Line Trucks External</v>
          </cell>
        </row>
        <row r="4895">
          <cell r="A4895" t="str">
            <v>Line Trucks External</v>
          </cell>
        </row>
        <row r="4896">
          <cell r="A4896" t="str">
            <v>Line Trucks External</v>
          </cell>
        </row>
        <row r="4897">
          <cell r="A4897" t="str">
            <v>Line Trucks External</v>
          </cell>
        </row>
        <row r="4898">
          <cell r="A4898" t="str">
            <v>Line Trucks External</v>
          </cell>
        </row>
        <row r="4899">
          <cell r="A4899" t="str">
            <v>Line Trucks External</v>
          </cell>
        </row>
        <row r="4900">
          <cell r="A4900" t="str">
            <v>Line Trucks External</v>
          </cell>
        </row>
        <row r="4901">
          <cell r="A4901" t="str">
            <v>Line Trucks External</v>
          </cell>
        </row>
        <row r="4902">
          <cell r="A4902" t="str">
            <v>Line Trucks External</v>
          </cell>
        </row>
        <row r="4903">
          <cell r="A4903" t="str">
            <v>Line Trucks External</v>
          </cell>
        </row>
        <row r="4904">
          <cell r="A4904" t="str">
            <v>Line Trucks External</v>
          </cell>
        </row>
        <row r="4905">
          <cell r="A4905" t="str">
            <v>Line Trucks External</v>
          </cell>
        </row>
        <row r="4906">
          <cell r="A4906" t="str">
            <v>Line Trucks External</v>
          </cell>
        </row>
        <row r="4907">
          <cell r="A4907" t="str">
            <v>Line Trucks External</v>
          </cell>
        </row>
        <row r="4908">
          <cell r="A4908" t="str">
            <v>Line Trucks External</v>
          </cell>
        </row>
        <row r="4909">
          <cell r="A4909" t="str">
            <v>Line Trucks External</v>
          </cell>
        </row>
        <row r="4910">
          <cell r="A4910" t="str">
            <v>Line Trucks External</v>
          </cell>
        </row>
        <row r="4911">
          <cell r="A4911" t="str">
            <v>Line Trucks External</v>
          </cell>
        </row>
        <row r="4912">
          <cell r="A4912" t="str">
            <v>Line Trucks External</v>
          </cell>
        </row>
        <row r="4913">
          <cell r="A4913" t="str">
            <v>Line Trucks External</v>
          </cell>
        </row>
        <row r="4914">
          <cell r="A4914" t="str">
            <v>Line Trucks External</v>
          </cell>
        </row>
        <row r="4915">
          <cell r="A4915" t="str">
            <v>Line Trucks External</v>
          </cell>
        </row>
        <row r="4916">
          <cell r="A4916" t="str">
            <v>Line Trucks External</v>
          </cell>
        </row>
        <row r="4917">
          <cell r="A4917" t="str">
            <v>Line Trucks External</v>
          </cell>
        </row>
        <row r="4918">
          <cell r="A4918" t="str">
            <v>Line Trucks External</v>
          </cell>
        </row>
        <row r="4919">
          <cell r="A4919" t="str">
            <v>Line Trucks External</v>
          </cell>
        </row>
        <row r="4920">
          <cell r="A4920" t="str">
            <v>Line Trucks External</v>
          </cell>
        </row>
        <row r="4921">
          <cell r="A4921" t="str">
            <v>Line Trucks External</v>
          </cell>
        </row>
        <row r="4922">
          <cell r="A4922" t="str">
            <v>Line Trucks External</v>
          </cell>
        </row>
        <row r="4923">
          <cell r="A4923" t="str">
            <v>Line Trucks External</v>
          </cell>
        </row>
        <row r="4924">
          <cell r="A4924" t="str">
            <v>Line Trucks External</v>
          </cell>
        </row>
        <row r="4925">
          <cell r="A4925" t="str">
            <v>Line Trucks External</v>
          </cell>
        </row>
        <row r="4926">
          <cell r="A4926" t="str">
            <v>Line Trucks External</v>
          </cell>
        </row>
        <row r="4927">
          <cell r="A4927" t="str">
            <v>Line Trucks External</v>
          </cell>
        </row>
        <row r="4928">
          <cell r="A4928" t="str">
            <v>Line Trucks External</v>
          </cell>
        </row>
        <row r="4929">
          <cell r="A4929" t="str">
            <v xml:space="preserve">Misc Forklift/FEL   </v>
          </cell>
        </row>
        <row r="4930">
          <cell r="A4930" t="str">
            <v xml:space="preserve">Misc Forklift/FEL   </v>
          </cell>
        </row>
        <row r="4931">
          <cell r="A4931" t="str">
            <v xml:space="preserve">Misc Forklift/FEL   </v>
          </cell>
        </row>
        <row r="4932">
          <cell r="A4932" t="str">
            <v xml:space="preserve">Misc Forklift/FEL   </v>
          </cell>
        </row>
        <row r="4933">
          <cell r="A4933" t="str">
            <v xml:space="preserve">Misc Forklift/FEL   </v>
          </cell>
        </row>
        <row r="4934">
          <cell r="A4934" t="str">
            <v xml:space="preserve">Misc Forklift/FEL   </v>
          </cell>
        </row>
        <row r="4935">
          <cell r="A4935" t="str">
            <v xml:space="preserve">Misc Forklift/FEL   </v>
          </cell>
        </row>
        <row r="4936">
          <cell r="A4936" t="str">
            <v xml:space="preserve">Misc Forklift/FEL   </v>
          </cell>
        </row>
        <row r="4937">
          <cell r="A4937" t="str">
            <v xml:space="preserve">Misc Forklift/FEL   </v>
          </cell>
        </row>
        <row r="4938">
          <cell r="A4938" t="str">
            <v xml:space="preserve">Misc Forklift/FEL   </v>
          </cell>
        </row>
        <row r="4939">
          <cell r="A4939" t="str">
            <v xml:space="preserve">Misc Forklift/FEL   </v>
          </cell>
        </row>
        <row r="4940">
          <cell r="A4940" t="str">
            <v xml:space="preserve">Misc Forklift/FEL   </v>
          </cell>
        </row>
        <row r="4941">
          <cell r="A4941" t="str">
            <v xml:space="preserve">Misc Forklift/FEL   </v>
          </cell>
        </row>
        <row r="4942">
          <cell r="A4942" t="str">
            <v xml:space="preserve">Misc Forklift/FEL   </v>
          </cell>
        </row>
        <row r="4943">
          <cell r="A4943" t="str">
            <v xml:space="preserve">Misc Forklift/FEL   </v>
          </cell>
        </row>
        <row r="4944">
          <cell r="A4944" t="str">
            <v xml:space="preserve">Misc Forklift/FEL   </v>
          </cell>
        </row>
        <row r="4945">
          <cell r="A4945" t="str">
            <v xml:space="preserve">Misc Forklift/FEL   </v>
          </cell>
        </row>
        <row r="4946">
          <cell r="A4946" t="str">
            <v xml:space="preserve">Misc Forklift/FEL   </v>
          </cell>
        </row>
        <row r="4947">
          <cell r="A4947" t="str">
            <v xml:space="preserve">Misc Forklift/FEL   </v>
          </cell>
        </row>
        <row r="4948">
          <cell r="A4948" t="str">
            <v xml:space="preserve">Misc Forklift/FEL   </v>
          </cell>
        </row>
        <row r="4949">
          <cell r="A4949" t="str">
            <v xml:space="preserve">Misc Forklift/FEL   </v>
          </cell>
        </row>
        <row r="4950">
          <cell r="A4950" t="str">
            <v xml:space="preserve">Misc Forklift/FEL   </v>
          </cell>
        </row>
        <row r="4951">
          <cell r="A4951" t="str">
            <v xml:space="preserve">Misc Forklift/FEL   </v>
          </cell>
        </row>
        <row r="4952">
          <cell r="A4952" t="str">
            <v xml:space="preserve">Misc Forklift/FEL   </v>
          </cell>
        </row>
        <row r="4953">
          <cell r="A4953" t="str">
            <v xml:space="preserve">Misc Forklift/FEL   </v>
          </cell>
        </row>
        <row r="4954">
          <cell r="A4954" t="str">
            <v xml:space="preserve">Misc Forklift/FEL   </v>
          </cell>
        </row>
        <row r="4955">
          <cell r="A4955" t="str">
            <v xml:space="preserve">Misc Forklift/FEL   </v>
          </cell>
        </row>
        <row r="4956">
          <cell r="A4956" t="str">
            <v xml:space="preserve">Misc Forklift/FEL   </v>
          </cell>
        </row>
        <row r="4957">
          <cell r="A4957" t="str">
            <v xml:space="preserve">Misc Forklift/FEL   </v>
          </cell>
        </row>
        <row r="4958">
          <cell r="A4958" t="str">
            <v xml:space="preserve">Misc Forklift/FEL   </v>
          </cell>
        </row>
        <row r="4959">
          <cell r="A4959" t="str">
            <v xml:space="preserve">Misc Forklift/FEL   </v>
          </cell>
        </row>
        <row r="4960">
          <cell r="A4960" t="str">
            <v xml:space="preserve">Misc Forklift/FEL   </v>
          </cell>
        </row>
        <row r="4961">
          <cell r="A4961" t="str">
            <v xml:space="preserve">Misc Forklift/FEL   </v>
          </cell>
        </row>
        <row r="4962">
          <cell r="A4962" t="str">
            <v xml:space="preserve">Misc Forklift/FEL   </v>
          </cell>
        </row>
        <row r="4963">
          <cell r="A4963" t="str">
            <v xml:space="preserve">Misc Forklift/FEL   </v>
          </cell>
        </row>
        <row r="4964">
          <cell r="A4964" t="str">
            <v xml:space="preserve">Misc Forklift/FEL   </v>
          </cell>
        </row>
        <row r="4965">
          <cell r="A4965" t="str">
            <v xml:space="preserve">Misc Forklift/FEL   </v>
          </cell>
        </row>
        <row r="4966">
          <cell r="A4966" t="str">
            <v xml:space="preserve">Misc Forklift/FEL   </v>
          </cell>
        </row>
        <row r="4967">
          <cell r="A4967" t="str">
            <v xml:space="preserve">Misc Forklift/FEL   </v>
          </cell>
        </row>
        <row r="4968">
          <cell r="A4968" t="str">
            <v xml:space="preserve">Misc Forklift/FEL   </v>
          </cell>
        </row>
        <row r="4969">
          <cell r="A4969" t="str">
            <v xml:space="preserve">Misc Forklift/FEL   </v>
          </cell>
        </row>
        <row r="4970">
          <cell r="A4970" t="str">
            <v xml:space="preserve">Misc Forklift/FEL   </v>
          </cell>
        </row>
        <row r="4971">
          <cell r="A4971" t="str">
            <v xml:space="preserve">Misc Forklift/FEL   </v>
          </cell>
        </row>
        <row r="4972">
          <cell r="A4972" t="str">
            <v xml:space="preserve">Misc Forklift/FEL   </v>
          </cell>
        </row>
        <row r="4973">
          <cell r="A4973" t="str">
            <v xml:space="preserve">Misc Forklift/FEL   </v>
          </cell>
        </row>
        <row r="4974">
          <cell r="A4974" t="str">
            <v xml:space="preserve">Misc Forklift/FEL   </v>
          </cell>
        </row>
        <row r="4975">
          <cell r="A4975" t="str">
            <v xml:space="preserve">Misc Forklift/FEL   </v>
          </cell>
        </row>
        <row r="4976">
          <cell r="A4976" t="str">
            <v xml:space="preserve">Misc Forklift/FEL   </v>
          </cell>
        </row>
        <row r="4977">
          <cell r="A4977" t="str">
            <v xml:space="preserve">Misc Forklift/FEL   </v>
          </cell>
        </row>
        <row r="4978">
          <cell r="A4978" t="str">
            <v xml:space="preserve">Misc Forklift/FEL   </v>
          </cell>
        </row>
        <row r="4979">
          <cell r="A4979" t="str">
            <v xml:space="preserve">Misc Forklift/FEL   </v>
          </cell>
        </row>
        <row r="4980">
          <cell r="A4980" t="str">
            <v xml:space="preserve">Misc Forklift/FEL   </v>
          </cell>
        </row>
        <row r="4981">
          <cell r="A4981" t="str">
            <v xml:space="preserve">Misc Forklift/FEL   </v>
          </cell>
        </row>
        <row r="4982">
          <cell r="A4982" t="str">
            <v xml:space="preserve">Misc Forklift/FEL   </v>
          </cell>
        </row>
        <row r="4983">
          <cell r="A4983" t="str">
            <v xml:space="preserve">Misc Forklift/FEL   </v>
          </cell>
        </row>
        <row r="4984">
          <cell r="A4984" t="str">
            <v xml:space="preserve">Misc Forklift/FEL   </v>
          </cell>
        </row>
        <row r="4985">
          <cell r="A4985" t="str">
            <v xml:space="preserve">Misc Forklift/FEL   </v>
          </cell>
        </row>
        <row r="4986">
          <cell r="A4986" t="str">
            <v xml:space="preserve">Misc Forklift/FEL   </v>
          </cell>
        </row>
        <row r="4987">
          <cell r="A4987" t="str">
            <v xml:space="preserve">Misc Forklift/FEL   </v>
          </cell>
        </row>
        <row r="4988">
          <cell r="A4988" t="str">
            <v xml:space="preserve">Misc Forklift/FEL   </v>
          </cell>
        </row>
        <row r="4989">
          <cell r="A4989" t="str">
            <v xml:space="preserve">Misc Forklift/FEL   </v>
          </cell>
        </row>
        <row r="4990">
          <cell r="A4990" t="str">
            <v xml:space="preserve">Misc Forklift/FEL   </v>
          </cell>
        </row>
        <row r="4991">
          <cell r="A4991" t="str">
            <v xml:space="preserve">Misc Forklift/FEL   </v>
          </cell>
        </row>
        <row r="4992">
          <cell r="A4992" t="str">
            <v xml:space="preserve">Misc Forklift/FEL   </v>
          </cell>
        </row>
        <row r="4993">
          <cell r="A4993" t="str">
            <v xml:space="preserve">Misc Forklift/FEL   </v>
          </cell>
        </row>
        <row r="4994">
          <cell r="A4994" t="str">
            <v xml:space="preserve">Misc Forklift/FEL   </v>
          </cell>
        </row>
        <row r="4995">
          <cell r="A4995" t="str">
            <v xml:space="preserve">Misc Forklift/FEL   </v>
          </cell>
        </row>
        <row r="4996">
          <cell r="A4996" t="str">
            <v xml:space="preserve">Misc Forklift/FEL   </v>
          </cell>
        </row>
        <row r="4997">
          <cell r="A4997" t="str">
            <v xml:space="preserve">Misc Forklift/FEL   </v>
          </cell>
        </row>
        <row r="4998">
          <cell r="A4998" t="str">
            <v xml:space="preserve">Misc Forklift/FEL   </v>
          </cell>
        </row>
        <row r="4999">
          <cell r="A4999" t="str">
            <v xml:space="preserve">Misc Forklift/FEL   </v>
          </cell>
        </row>
        <row r="5000">
          <cell r="A5000" t="str">
            <v xml:space="preserve">Misc Forklift/FEL   </v>
          </cell>
        </row>
        <row r="5001">
          <cell r="A5001" t="str">
            <v xml:space="preserve">Misc Forklift/FEL   </v>
          </cell>
        </row>
        <row r="5002">
          <cell r="A5002" t="str">
            <v xml:space="preserve">Misc Forklift/FEL   </v>
          </cell>
        </row>
        <row r="5003">
          <cell r="A5003" t="str">
            <v xml:space="preserve">Misc Forklift/FEL   </v>
          </cell>
        </row>
        <row r="5004">
          <cell r="A5004" t="str">
            <v xml:space="preserve">Misc Forklift/FEL   </v>
          </cell>
        </row>
        <row r="5005">
          <cell r="A5005" t="str">
            <v xml:space="preserve">Misc Forklift/FEL   </v>
          </cell>
        </row>
        <row r="5006">
          <cell r="A5006" t="str">
            <v xml:space="preserve">Misc Forklift/FEL   </v>
          </cell>
        </row>
        <row r="5007">
          <cell r="A5007" t="str">
            <v xml:space="preserve">Misc Forklift/FEL   </v>
          </cell>
        </row>
        <row r="5008">
          <cell r="A5008" t="str">
            <v xml:space="preserve">Misc Forklift/FEL   </v>
          </cell>
        </row>
        <row r="5009">
          <cell r="A5009" t="str">
            <v xml:space="preserve">Misc Forklift/FEL   </v>
          </cell>
        </row>
        <row r="5010">
          <cell r="A5010" t="str">
            <v xml:space="preserve">Misc Forklift/FEL   </v>
          </cell>
        </row>
        <row r="5011">
          <cell r="A5011" t="str">
            <v xml:space="preserve">Misc Forklift/FEL   </v>
          </cell>
        </row>
        <row r="5012">
          <cell r="A5012" t="str">
            <v xml:space="preserve">Misc Forklift/FEL   </v>
          </cell>
        </row>
        <row r="5013">
          <cell r="A5013" t="str">
            <v xml:space="preserve">Misc Forklift/FEL   </v>
          </cell>
        </row>
        <row r="5014">
          <cell r="A5014" t="str">
            <v xml:space="preserve">Misc Forklift/FEL   </v>
          </cell>
        </row>
        <row r="5015">
          <cell r="A5015" t="str">
            <v xml:space="preserve">Misc Forklift/FEL   </v>
          </cell>
        </row>
        <row r="5016">
          <cell r="A5016" t="str">
            <v xml:space="preserve">Misc Forklift/FEL   </v>
          </cell>
        </row>
        <row r="5017">
          <cell r="A5017" t="str">
            <v xml:space="preserve">Misc Forklift/FEL   </v>
          </cell>
        </row>
        <row r="5018">
          <cell r="A5018" t="str">
            <v xml:space="preserve">Misc Forklift/FEL   </v>
          </cell>
        </row>
        <row r="5019">
          <cell r="A5019" t="str">
            <v xml:space="preserve">Misc Forklift/FEL   </v>
          </cell>
        </row>
        <row r="5020">
          <cell r="A5020" t="str">
            <v xml:space="preserve">Misc Forklift/FEL   </v>
          </cell>
        </row>
        <row r="5021">
          <cell r="A5021" t="str">
            <v xml:space="preserve">Misc Forklift/FEL   </v>
          </cell>
        </row>
        <row r="5022">
          <cell r="A5022" t="str">
            <v xml:space="preserve">Misc Forklift/FEL   </v>
          </cell>
        </row>
        <row r="5023">
          <cell r="A5023" t="str">
            <v xml:space="preserve">Misc Forklift/FEL   </v>
          </cell>
        </row>
        <row r="5024">
          <cell r="A5024" t="str">
            <v xml:space="preserve">Misc Forklift/FEL   </v>
          </cell>
        </row>
        <row r="5025">
          <cell r="A5025" t="str">
            <v xml:space="preserve">Misc Forklift/FEL   </v>
          </cell>
        </row>
        <row r="5026">
          <cell r="A5026" t="str">
            <v xml:space="preserve">Misc Forklift/FEL   </v>
          </cell>
        </row>
        <row r="5027">
          <cell r="A5027" t="str">
            <v xml:space="preserve">Misc Forklift/FEL   </v>
          </cell>
        </row>
        <row r="5028">
          <cell r="A5028" t="str">
            <v xml:space="preserve">Misc Forklift/FEL   </v>
          </cell>
        </row>
        <row r="5029">
          <cell r="A5029" t="str">
            <v xml:space="preserve">Misc Forklift/FEL   </v>
          </cell>
        </row>
        <row r="5030">
          <cell r="A5030" t="str">
            <v xml:space="preserve">Misc Forklift/FEL   </v>
          </cell>
        </row>
        <row r="5031">
          <cell r="A5031" t="str">
            <v xml:space="preserve">Misc Forklift/FEL   </v>
          </cell>
        </row>
        <row r="5032">
          <cell r="A5032" t="str">
            <v xml:space="preserve">Misc Forklift/FEL   </v>
          </cell>
        </row>
        <row r="5033">
          <cell r="A5033" t="str">
            <v xml:space="preserve">Misc Forklift/FEL   </v>
          </cell>
        </row>
        <row r="5034">
          <cell r="A5034" t="str">
            <v xml:space="preserve">Misc Forklift/FEL   </v>
          </cell>
        </row>
        <row r="5035">
          <cell r="A5035" t="str">
            <v xml:space="preserve">Misc Forklift/FEL   </v>
          </cell>
        </row>
        <row r="5036">
          <cell r="A5036" t="str">
            <v xml:space="preserve">Misc Forklift/FEL   </v>
          </cell>
        </row>
        <row r="5037">
          <cell r="A5037" t="str">
            <v xml:space="preserve">Misc Forklift/FEL   </v>
          </cell>
        </row>
        <row r="5038">
          <cell r="A5038" t="str">
            <v xml:space="preserve">Misc Forklift/FEL   </v>
          </cell>
        </row>
        <row r="5039">
          <cell r="A5039" t="str">
            <v xml:space="preserve">Misc Forklift/FEL   </v>
          </cell>
        </row>
        <row r="5040">
          <cell r="A5040" t="str">
            <v xml:space="preserve">Misc Forklift/FEL   </v>
          </cell>
        </row>
        <row r="5041">
          <cell r="A5041" t="str">
            <v xml:space="preserve">Misc Forklift/FEL   </v>
          </cell>
        </row>
        <row r="5042">
          <cell r="A5042" t="str">
            <v xml:space="preserve">Misc Forklift/FEL   </v>
          </cell>
        </row>
        <row r="5043">
          <cell r="A5043" t="str">
            <v xml:space="preserve">Misc Forklift/FEL   </v>
          </cell>
        </row>
        <row r="5044">
          <cell r="A5044" t="str">
            <v xml:space="preserve">Misc Forklift/FEL   </v>
          </cell>
        </row>
        <row r="5045">
          <cell r="A5045" t="str">
            <v xml:space="preserve">Misc Forklift/FEL   </v>
          </cell>
        </row>
        <row r="5046">
          <cell r="A5046" t="str">
            <v xml:space="preserve">Misc Forklift/FEL   </v>
          </cell>
        </row>
        <row r="5047">
          <cell r="A5047" t="str">
            <v xml:space="preserve">Misc Forklift/FEL   </v>
          </cell>
        </row>
        <row r="5048">
          <cell r="A5048" t="str">
            <v xml:space="preserve">Misc Forklift/FEL   </v>
          </cell>
        </row>
        <row r="5049">
          <cell r="A5049" t="str">
            <v xml:space="preserve">Misc Forklift/FEL   </v>
          </cell>
        </row>
        <row r="5050">
          <cell r="A5050" t="str">
            <v xml:space="preserve">Misc Forklift/FEL   </v>
          </cell>
        </row>
        <row r="5051">
          <cell r="A5051" t="str">
            <v xml:space="preserve">Misc Forklift/FEL   </v>
          </cell>
        </row>
        <row r="5052">
          <cell r="A5052" t="str">
            <v xml:space="preserve">Misc Forklift/FEL   </v>
          </cell>
        </row>
        <row r="5053">
          <cell r="A5053" t="str">
            <v xml:space="preserve">Misc Forklift/FEL   </v>
          </cell>
        </row>
        <row r="5054">
          <cell r="A5054" t="str">
            <v xml:space="preserve">Misc Forklift/FEL   </v>
          </cell>
        </row>
        <row r="5055">
          <cell r="A5055" t="str">
            <v xml:space="preserve">Misc Forklift/FEL   </v>
          </cell>
        </row>
        <row r="5056">
          <cell r="A5056" t="str">
            <v xml:space="preserve">Misc Forklift/FEL   </v>
          </cell>
        </row>
        <row r="5057">
          <cell r="A5057" t="str">
            <v xml:space="preserve">Misc Forklift/FEL   </v>
          </cell>
        </row>
        <row r="5058">
          <cell r="A5058" t="str">
            <v xml:space="preserve">Misc Forklift/FEL   </v>
          </cell>
        </row>
        <row r="5059">
          <cell r="A5059" t="str">
            <v xml:space="preserve">Misc Forklift/FEL   </v>
          </cell>
        </row>
        <row r="5060">
          <cell r="A5060" t="str">
            <v xml:space="preserve">Misc Forklift/FEL   </v>
          </cell>
        </row>
        <row r="5061">
          <cell r="A5061" t="str">
            <v xml:space="preserve">Misc Forklift/FEL   </v>
          </cell>
        </row>
        <row r="5062">
          <cell r="A5062" t="str">
            <v xml:space="preserve">Misc Forklift/FEL   </v>
          </cell>
        </row>
        <row r="5063">
          <cell r="A5063" t="str">
            <v xml:space="preserve">Misc Forklift/FEL   </v>
          </cell>
        </row>
        <row r="5064">
          <cell r="A5064" t="str">
            <v xml:space="preserve">Misc Forklift/FEL   </v>
          </cell>
        </row>
        <row r="5065">
          <cell r="A5065" t="str">
            <v xml:space="preserve">Misc Forklift/FEL   </v>
          </cell>
        </row>
        <row r="5066">
          <cell r="A5066" t="str">
            <v xml:space="preserve">Misc Forklift/FEL   </v>
          </cell>
        </row>
        <row r="5067">
          <cell r="A5067" t="str">
            <v xml:space="preserve">Misc Forklift/FEL   </v>
          </cell>
        </row>
        <row r="5068">
          <cell r="A5068" t="str">
            <v xml:space="preserve">Misc Forklift/FEL   </v>
          </cell>
        </row>
        <row r="5069">
          <cell r="A5069" t="str">
            <v xml:space="preserve">Misc Forklift/FEL   </v>
          </cell>
        </row>
        <row r="5070">
          <cell r="A5070" t="str">
            <v xml:space="preserve">Misc Forklift/FEL   </v>
          </cell>
        </row>
        <row r="5071">
          <cell r="A5071" t="str">
            <v xml:space="preserve">Misc Forklift/FEL   </v>
          </cell>
        </row>
        <row r="5072">
          <cell r="A5072" t="str">
            <v xml:space="preserve">Misc Forklift/FEL   </v>
          </cell>
        </row>
        <row r="5073">
          <cell r="A5073" t="str">
            <v xml:space="preserve">Misc Forklift/FEL   </v>
          </cell>
        </row>
        <row r="5074">
          <cell r="A5074" t="str">
            <v xml:space="preserve">Misc Forklift/FEL   </v>
          </cell>
        </row>
        <row r="5075">
          <cell r="A5075" t="str">
            <v xml:space="preserve">Misc Forklift/FEL   </v>
          </cell>
        </row>
        <row r="5076">
          <cell r="A5076" t="str">
            <v xml:space="preserve">Misc Forklift/FEL   </v>
          </cell>
        </row>
        <row r="5077">
          <cell r="A5077" t="str">
            <v xml:space="preserve">Misc Forklift/FEL   </v>
          </cell>
        </row>
        <row r="5078">
          <cell r="A5078" t="str">
            <v xml:space="preserve">Misc Forklift/FEL   </v>
          </cell>
        </row>
        <row r="5079">
          <cell r="A5079" t="str">
            <v xml:space="preserve">Misc Forklift/FEL   </v>
          </cell>
        </row>
        <row r="5080">
          <cell r="A5080" t="str">
            <v xml:space="preserve">Misc Forklift/FEL   </v>
          </cell>
        </row>
        <row r="5081">
          <cell r="A5081" t="str">
            <v xml:space="preserve">Misc Forklift/FEL   </v>
          </cell>
        </row>
        <row r="5082">
          <cell r="A5082" t="str">
            <v xml:space="preserve">Misc Forklift/FEL   </v>
          </cell>
        </row>
        <row r="5083">
          <cell r="A5083" t="str">
            <v xml:space="preserve">Misc Forklift/FEL   </v>
          </cell>
        </row>
        <row r="5084">
          <cell r="A5084" t="str">
            <v xml:space="preserve">Misc Forklift/FEL   </v>
          </cell>
        </row>
        <row r="5085">
          <cell r="A5085" t="str">
            <v xml:space="preserve">Misc Forklift/FEL   </v>
          </cell>
        </row>
        <row r="5086">
          <cell r="A5086" t="str">
            <v xml:space="preserve">Misc Forklift/FEL   </v>
          </cell>
        </row>
        <row r="5087">
          <cell r="A5087" t="str">
            <v xml:space="preserve">Misc Forklift/FEL   </v>
          </cell>
        </row>
        <row r="5088">
          <cell r="A5088" t="str">
            <v xml:space="preserve">Misc Forklift/FEL   </v>
          </cell>
        </row>
        <row r="5089">
          <cell r="A5089" t="str">
            <v xml:space="preserve">Misc Forklift/FEL   </v>
          </cell>
        </row>
        <row r="5090">
          <cell r="A5090" t="str">
            <v xml:space="preserve">Misc Forklift/FEL   </v>
          </cell>
        </row>
        <row r="5091">
          <cell r="A5091" t="str">
            <v xml:space="preserve">Misc Forklift/FEL   </v>
          </cell>
        </row>
        <row r="5092">
          <cell r="A5092" t="str">
            <v xml:space="preserve">Misc Forklift/FEL   </v>
          </cell>
        </row>
        <row r="5093">
          <cell r="A5093" t="str">
            <v xml:space="preserve">Misc Forklift/FEL   </v>
          </cell>
        </row>
        <row r="5094">
          <cell r="A5094" t="str">
            <v xml:space="preserve">Misc Forklift/FEL   </v>
          </cell>
        </row>
        <row r="5095">
          <cell r="A5095" t="str">
            <v xml:space="preserve">Misc Forklift/FEL   </v>
          </cell>
        </row>
        <row r="5096">
          <cell r="A5096" t="str">
            <v xml:space="preserve">Misc Forklift/FEL   </v>
          </cell>
        </row>
        <row r="5097">
          <cell r="A5097" t="str">
            <v xml:space="preserve">Misc Forklift/FEL   </v>
          </cell>
        </row>
        <row r="5098">
          <cell r="A5098" t="str">
            <v xml:space="preserve">Misc Forklift/FEL   </v>
          </cell>
        </row>
        <row r="5099">
          <cell r="A5099" t="str">
            <v xml:space="preserve">Misc Forklift/FEL   </v>
          </cell>
        </row>
        <row r="5100">
          <cell r="A5100" t="str">
            <v xml:space="preserve">Misc Forklift/FEL   </v>
          </cell>
        </row>
        <row r="5101">
          <cell r="A5101" t="str">
            <v xml:space="preserve">Misc Forklift/FEL   </v>
          </cell>
        </row>
        <row r="5102">
          <cell r="A5102" t="str">
            <v xml:space="preserve">Misc Forklift/FEL   </v>
          </cell>
        </row>
        <row r="5103">
          <cell r="A5103" t="str">
            <v xml:space="preserve">Misc Forklift/FEL   </v>
          </cell>
        </row>
        <row r="5104">
          <cell r="A5104" t="str">
            <v xml:space="preserve">Misc Forklift/FEL   </v>
          </cell>
        </row>
        <row r="5105">
          <cell r="A5105" t="str">
            <v xml:space="preserve">Misc Forklift/FEL   </v>
          </cell>
        </row>
        <row r="5106">
          <cell r="A5106" t="str">
            <v xml:space="preserve">Misc Forklift/FEL   </v>
          </cell>
        </row>
        <row r="5107">
          <cell r="A5107" t="str">
            <v>Misc Forks/FEL Exter</v>
          </cell>
        </row>
        <row r="5108">
          <cell r="A5108" t="str">
            <v>Misc Forks/FEL Exter</v>
          </cell>
        </row>
        <row r="5109">
          <cell r="A5109" t="str">
            <v>Misc Forks/FEL Exter</v>
          </cell>
        </row>
        <row r="5110">
          <cell r="A5110" t="str">
            <v>Misc Forks/FEL Exter</v>
          </cell>
        </row>
        <row r="5111">
          <cell r="A5111" t="str">
            <v>Misc Forks/FEL Exter</v>
          </cell>
        </row>
        <row r="5112">
          <cell r="A5112" t="str">
            <v>Misc Forks/FEL Exter</v>
          </cell>
        </row>
        <row r="5113">
          <cell r="A5113" t="str">
            <v>Misc Forks/FEL Exter</v>
          </cell>
        </row>
        <row r="5114">
          <cell r="A5114" t="str">
            <v>Misc Forks/FEL Exter</v>
          </cell>
        </row>
        <row r="5115">
          <cell r="A5115" t="str">
            <v>Misc Forks/FEL Exter</v>
          </cell>
        </row>
        <row r="5116">
          <cell r="A5116" t="str">
            <v>Misc Forks/FEL Exter</v>
          </cell>
        </row>
        <row r="5117">
          <cell r="A5117" t="str">
            <v>Misc Forks/FEL Exter</v>
          </cell>
        </row>
        <row r="5118">
          <cell r="A5118" t="str">
            <v>Misc Forks/FEL Exter</v>
          </cell>
        </row>
        <row r="5119">
          <cell r="A5119" t="str">
            <v>Misc Forks/FEL Exter</v>
          </cell>
        </row>
        <row r="5120">
          <cell r="A5120" t="str">
            <v>Misc Forks/FEL Exter</v>
          </cell>
        </row>
        <row r="5121">
          <cell r="A5121" t="str">
            <v>Misc Forks/FEL Exter</v>
          </cell>
        </row>
        <row r="5122">
          <cell r="A5122" t="str">
            <v>Misc Forks/FEL Exter</v>
          </cell>
        </row>
        <row r="5123">
          <cell r="A5123" t="str">
            <v>Misc Forks/FEL Exter</v>
          </cell>
        </row>
        <row r="5124">
          <cell r="A5124" t="str">
            <v>Misc Forks/FEL Exter</v>
          </cell>
        </row>
        <row r="5125">
          <cell r="A5125" t="str">
            <v>Misc Forks/FEL Exter</v>
          </cell>
        </row>
        <row r="5126">
          <cell r="A5126" t="str">
            <v>Misc Forks/FEL Exter</v>
          </cell>
        </row>
        <row r="5127">
          <cell r="A5127" t="str">
            <v>Misc Forks/FEL Exter</v>
          </cell>
        </row>
        <row r="5128">
          <cell r="A5128" t="str">
            <v>Misc Forks/FEL Exter</v>
          </cell>
        </row>
        <row r="5129">
          <cell r="A5129" t="str">
            <v>Misc Forks/FEL Exter</v>
          </cell>
        </row>
        <row r="5130">
          <cell r="A5130" t="str">
            <v>Misc Forks/FEL Exter</v>
          </cell>
        </row>
        <row r="5131">
          <cell r="A5131" t="str">
            <v>Misc Forks/FEL Exter</v>
          </cell>
        </row>
        <row r="5132">
          <cell r="A5132" t="str">
            <v>Misc Forks/FEL Exter</v>
          </cell>
        </row>
        <row r="5133">
          <cell r="A5133" t="str">
            <v>Misc Forks/FEL Exter</v>
          </cell>
        </row>
        <row r="5134">
          <cell r="A5134" t="str">
            <v>Misc Forks/FEL Exter</v>
          </cell>
        </row>
        <row r="5135">
          <cell r="A5135" t="str">
            <v>Misc Forks/FEL Exter</v>
          </cell>
        </row>
        <row r="5136">
          <cell r="A5136" t="str">
            <v>Misc Forks/FEL Exter</v>
          </cell>
        </row>
        <row r="5137">
          <cell r="A5137" t="str">
            <v>Misc Forks/FEL Exter</v>
          </cell>
        </row>
        <row r="5138">
          <cell r="A5138" t="str">
            <v>Misc Forks/FEL Exter</v>
          </cell>
        </row>
        <row r="5139">
          <cell r="A5139" t="str">
            <v>Misc Forks/FEL Exter</v>
          </cell>
        </row>
        <row r="5140">
          <cell r="A5140" t="str">
            <v>Misc Forks/FEL Exter</v>
          </cell>
        </row>
        <row r="5141">
          <cell r="A5141" t="str">
            <v>Misc Forks/FEL Exter</v>
          </cell>
        </row>
        <row r="5142">
          <cell r="A5142" t="str">
            <v>Misc Forks/FEL Exter</v>
          </cell>
        </row>
        <row r="5143">
          <cell r="A5143" t="str">
            <v>Misc Forks/FEL Exter</v>
          </cell>
        </row>
        <row r="5144">
          <cell r="A5144" t="str">
            <v>Misc Forks/FEL Exter</v>
          </cell>
        </row>
        <row r="5145">
          <cell r="A5145" t="str">
            <v>Misc Forks/FEL Exter</v>
          </cell>
        </row>
        <row r="5146">
          <cell r="A5146" t="str">
            <v>Misc Forks/FEL Exter</v>
          </cell>
        </row>
        <row r="5147">
          <cell r="A5147" t="str">
            <v>Misc Forks/FEL Exter</v>
          </cell>
        </row>
        <row r="5148">
          <cell r="A5148" t="str">
            <v>Misc Forks/FEL Exter</v>
          </cell>
        </row>
        <row r="5149">
          <cell r="A5149" t="str">
            <v>Misc Forks/FEL Exter</v>
          </cell>
        </row>
        <row r="5150">
          <cell r="A5150" t="str">
            <v>Misc Forks/FEL Exter</v>
          </cell>
        </row>
        <row r="5151">
          <cell r="A5151" t="str">
            <v>Misc Forks/FEL Exter</v>
          </cell>
        </row>
        <row r="5152">
          <cell r="A5152" t="str">
            <v>Misc Forks/FEL Exter</v>
          </cell>
        </row>
        <row r="5153">
          <cell r="A5153" t="str">
            <v>Misc Forks/FEL Exter</v>
          </cell>
        </row>
        <row r="5154">
          <cell r="A5154" t="str">
            <v>Misc Forks/FEL Exter</v>
          </cell>
        </row>
        <row r="5155">
          <cell r="A5155" t="str">
            <v>Misc Forks/FEL Exter</v>
          </cell>
        </row>
        <row r="5156">
          <cell r="A5156" t="str">
            <v>Misc Forks/FEL Exter</v>
          </cell>
        </row>
        <row r="5157">
          <cell r="A5157" t="str">
            <v>Misc Forks/FEL Exter</v>
          </cell>
        </row>
        <row r="5158">
          <cell r="A5158" t="str">
            <v>Misc Forks/FEL Exter</v>
          </cell>
        </row>
        <row r="5159">
          <cell r="A5159" t="str">
            <v>Misc Forks/FEL Exter</v>
          </cell>
        </row>
        <row r="5160">
          <cell r="A5160" t="str">
            <v>Misc Forks/FEL Exter</v>
          </cell>
        </row>
        <row r="5161">
          <cell r="A5161" t="str">
            <v>Misc Forks/FEL Exter</v>
          </cell>
        </row>
        <row r="5162">
          <cell r="A5162" t="str">
            <v>Misc Forks/FEL Exter</v>
          </cell>
        </row>
        <row r="5163">
          <cell r="A5163" t="str">
            <v>Misc Forks/FEL Exter</v>
          </cell>
        </row>
        <row r="5164">
          <cell r="A5164" t="str">
            <v>Misc Forks/FEL Exter</v>
          </cell>
        </row>
        <row r="5165">
          <cell r="A5165" t="str">
            <v>Misc Forks/FEL Exter</v>
          </cell>
        </row>
        <row r="5166">
          <cell r="A5166" t="str">
            <v>Misc Forks/FEL Exter</v>
          </cell>
        </row>
        <row r="5167">
          <cell r="A5167" t="str">
            <v>Misc Forks/FEL Exter</v>
          </cell>
        </row>
        <row r="5168">
          <cell r="A5168" t="str">
            <v>Misc Forks/FEL Exter</v>
          </cell>
        </row>
        <row r="5169">
          <cell r="A5169" t="str">
            <v>Misc Forks/FEL Exter</v>
          </cell>
        </row>
        <row r="5170">
          <cell r="A5170" t="str">
            <v>Misc Forks/FEL Exter</v>
          </cell>
        </row>
        <row r="5171">
          <cell r="A5171" t="str">
            <v>Misc Forks/FEL Exter</v>
          </cell>
        </row>
        <row r="5172">
          <cell r="A5172" t="str">
            <v>Misc Forks/FEL Exter</v>
          </cell>
        </row>
        <row r="5173">
          <cell r="A5173" t="str">
            <v>Misc Forks/FEL Exter</v>
          </cell>
        </row>
        <row r="5174">
          <cell r="A5174" t="str">
            <v>Misc Forks/FEL Exter</v>
          </cell>
        </row>
        <row r="5175">
          <cell r="A5175" t="str">
            <v>Misc Forks/FEL Exter</v>
          </cell>
        </row>
        <row r="5176">
          <cell r="A5176" t="str">
            <v>Misc Forks/FEL Exter</v>
          </cell>
        </row>
        <row r="5177">
          <cell r="A5177" t="str">
            <v>Misc Forks/FEL Exter</v>
          </cell>
        </row>
        <row r="5178">
          <cell r="A5178" t="str">
            <v>Misc Forks/FEL Exter</v>
          </cell>
        </row>
        <row r="5179">
          <cell r="A5179" t="str">
            <v>Misc Forks/FEL Exter</v>
          </cell>
        </row>
        <row r="5180">
          <cell r="A5180" t="str">
            <v>Misc Forks/FEL Exter</v>
          </cell>
        </row>
        <row r="5181">
          <cell r="A5181" t="str">
            <v>Misc Forks/FEL Exter</v>
          </cell>
        </row>
        <row r="5182">
          <cell r="A5182" t="str">
            <v>Misc Forks/FEL Exter</v>
          </cell>
        </row>
        <row r="5183">
          <cell r="A5183" t="str">
            <v>Misc Forks/FEL Exter</v>
          </cell>
        </row>
        <row r="5184">
          <cell r="A5184" t="str">
            <v>Misc Forks/FEL Exter</v>
          </cell>
        </row>
        <row r="5185">
          <cell r="A5185" t="str">
            <v>Misc Forks/FEL Exter</v>
          </cell>
        </row>
        <row r="5186">
          <cell r="A5186" t="str">
            <v>Misc Forks/FEL Exter</v>
          </cell>
        </row>
        <row r="5187">
          <cell r="A5187" t="str">
            <v>Misc Forks/FEL Exter</v>
          </cell>
        </row>
        <row r="5188">
          <cell r="A5188" t="str">
            <v>Misc Forks/FEL Exter</v>
          </cell>
        </row>
        <row r="5189">
          <cell r="A5189" t="str">
            <v>Misc Forks/FEL Exter</v>
          </cell>
        </row>
        <row r="5190">
          <cell r="A5190" t="str">
            <v>Misc Forks/FEL Exter</v>
          </cell>
        </row>
        <row r="5191">
          <cell r="A5191" t="str">
            <v>Misc Forks/FEL Exter</v>
          </cell>
        </row>
        <row r="5192">
          <cell r="A5192" t="str">
            <v>Misc Forks/FEL Exter</v>
          </cell>
        </row>
        <row r="5193">
          <cell r="A5193" t="str">
            <v>Misc Forks/FEL Exter</v>
          </cell>
        </row>
        <row r="5194">
          <cell r="A5194" t="str">
            <v>Misc Forks/FEL Exter</v>
          </cell>
        </row>
        <row r="5195">
          <cell r="A5195" t="str">
            <v>Misc Forks/FEL Exter</v>
          </cell>
        </row>
        <row r="5196">
          <cell r="A5196" t="str">
            <v>Misc Forks/FEL Exter</v>
          </cell>
        </row>
        <row r="5197">
          <cell r="A5197" t="str">
            <v>Misc Forks/FEL Exter</v>
          </cell>
        </row>
        <row r="5198">
          <cell r="A5198" t="str">
            <v>Misc Forks/FEL Exter</v>
          </cell>
        </row>
        <row r="5199">
          <cell r="A5199" t="str">
            <v>Misc Forks/FEL Exter</v>
          </cell>
        </row>
        <row r="5200">
          <cell r="A5200" t="str">
            <v>Misc Forks/FEL Exter</v>
          </cell>
        </row>
        <row r="5201">
          <cell r="A5201" t="str">
            <v>Misc Forks/FEL Exter</v>
          </cell>
        </row>
        <row r="5202">
          <cell r="A5202" t="str">
            <v>Misc Forks/FEL Exter</v>
          </cell>
        </row>
        <row r="5203">
          <cell r="A5203" t="str">
            <v>Misc Forks/FEL Exter</v>
          </cell>
        </row>
        <row r="5204">
          <cell r="A5204" t="str">
            <v>Misc Forks/FEL Exter</v>
          </cell>
        </row>
        <row r="5205">
          <cell r="A5205" t="str">
            <v>Misc Forks/FEL Exter</v>
          </cell>
        </row>
        <row r="5206">
          <cell r="A5206" t="str">
            <v>Misc Forks/FEL Exter</v>
          </cell>
        </row>
        <row r="5207">
          <cell r="A5207" t="str">
            <v>Misc Forks/FEL Exter</v>
          </cell>
        </row>
        <row r="5208">
          <cell r="A5208" t="str">
            <v>Misc Forks/FEL Exter</v>
          </cell>
        </row>
        <row r="5209">
          <cell r="A5209" t="str">
            <v>Misc Forks/FEL Exter</v>
          </cell>
        </row>
        <row r="5210">
          <cell r="A5210" t="str">
            <v>Misc Forks/FEL Exter</v>
          </cell>
        </row>
        <row r="5211">
          <cell r="A5211" t="str">
            <v>Misc Forks/FEL Exter</v>
          </cell>
        </row>
        <row r="5212">
          <cell r="A5212" t="str">
            <v>Misc Forks/FEL Exter</v>
          </cell>
        </row>
        <row r="5213">
          <cell r="A5213" t="str">
            <v>Misc Forks/FEL Exter</v>
          </cell>
        </row>
        <row r="5214">
          <cell r="A5214" t="str">
            <v>Misc Forks/FEL Exter</v>
          </cell>
        </row>
        <row r="5215">
          <cell r="A5215" t="str">
            <v>Misc Forks/FEL Exter</v>
          </cell>
        </row>
        <row r="5216">
          <cell r="A5216" t="str">
            <v>Misc Forks/FEL Exter</v>
          </cell>
        </row>
        <row r="5217">
          <cell r="A5217" t="str">
            <v>Misc Forks/FEL Exter</v>
          </cell>
        </row>
        <row r="5218">
          <cell r="A5218" t="str">
            <v>Misc Forks/FEL Exter</v>
          </cell>
        </row>
        <row r="5219">
          <cell r="A5219" t="str">
            <v>Misc Forks/FEL Exter</v>
          </cell>
        </row>
        <row r="5220">
          <cell r="A5220" t="str">
            <v>Misc Forks/FEL Exter</v>
          </cell>
        </row>
        <row r="5221">
          <cell r="A5221" t="str">
            <v>Misc Forks/FEL Exter</v>
          </cell>
        </row>
        <row r="5222">
          <cell r="A5222" t="str">
            <v>Misc Forks/FEL Exter</v>
          </cell>
        </row>
        <row r="5223">
          <cell r="A5223" t="str">
            <v>Misc Forks/FEL Exter</v>
          </cell>
        </row>
        <row r="5224">
          <cell r="A5224" t="str">
            <v>Misc Forks/FEL Exter</v>
          </cell>
        </row>
        <row r="5225">
          <cell r="A5225" t="str">
            <v>Misc Forks/FEL Exter</v>
          </cell>
        </row>
        <row r="5226">
          <cell r="A5226" t="str">
            <v>Misc Forks/FEL Exter</v>
          </cell>
        </row>
        <row r="5227">
          <cell r="A5227" t="str">
            <v>Misc Forks/FEL Exter</v>
          </cell>
        </row>
        <row r="5228">
          <cell r="A5228" t="str">
            <v>Misc Forks/FEL Exter</v>
          </cell>
        </row>
        <row r="5229">
          <cell r="A5229" t="str">
            <v>Misc Forks/FEL Exter</v>
          </cell>
        </row>
        <row r="5230">
          <cell r="A5230" t="str">
            <v>Misc Forks/FEL Exter</v>
          </cell>
        </row>
        <row r="5231">
          <cell r="A5231" t="str">
            <v>Misc Forks/FEL Exter</v>
          </cell>
        </row>
        <row r="5232">
          <cell r="A5232" t="str">
            <v>Misc Forks/FEL Exter</v>
          </cell>
        </row>
        <row r="5233">
          <cell r="A5233" t="str">
            <v>Misc Forks/FEL Exter</v>
          </cell>
        </row>
        <row r="5234">
          <cell r="A5234" t="str">
            <v>Misc Forks/FEL Exter</v>
          </cell>
        </row>
        <row r="5235">
          <cell r="A5235" t="str">
            <v>Misc Forks/FEL Exter</v>
          </cell>
        </row>
        <row r="5236">
          <cell r="A5236" t="str">
            <v>Misc Forks/FEL Exter</v>
          </cell>
        </row>
        <row r="5237">
          <cell r="A5237" t="str">
            <v>Misc Forks/FEL Exter</v>
          </cell>
        </row>
        <row r="5238">
          <cell r="A5238" t="str">
            <v>Misc Forks/FEL Exter</v>
          </cell>
        </row>
        <row r="5239">
          <cell r="A5239" t="str">
            <v>Misc Forks/FEL Exter</v>
          </cell>
        </row>
        <row r="5240">
          <cell r="A5240" t="str">
            <v>Misc Forks/FEL Exter</v>
          </cell>
        </row>
        <row r="5241">
          <cell r="A5241" t="str">
            <v>Misc Forks/FEL Exter</v>
          </cell>
        </row>
        <row r="5242">
          <cell r="A5242" t="str">
            <v>Misc Forks/FEL Exter</v>
          </cell>
        </row>
        <row r="5243">
          <cell r="A5243" t="str">
            <v>Misc Forks/FEL Exter</v>
          </cell>
        </row>
        <row r="5244">
          <cell r="A5244" t="str">
            <v>Misc Forks/FEL Exter</v>
          </cell>
        </row>
        <row r="5245">
          <cell r="A5245" t="str">
            <v>Misc Forks/FEL Exter</v>
          </cell>
        </row>
        <row r="5246">
          <cell r="A5246" t="str">
            <v>Misc Forks/FEL Exter</v>
          </cell>
        </row>
        <row r="5247">
          <cell r="A5247" t="str">
            <v>Misc Forks/FEL Exter</v>
          </cell>
        </row>
        <row r="5248">
          <cell r="A5248" t="str">
            <v>Misc Forks/FEL Exter</v>
          </cell>
        </row>
        <row r="5249">
          <cell r="A5249" t="str">
            <v>Misc Forks/FEL Exter</v>
          </cell>
        </row>
        <row r="5250">
          <cell r="A5250" t="str">
            <v>Misc Forks/FEL Exter</v>
          </cell>
        </row>
        <row r="5251">
          <cell r="A5251" t="str">
            <v>Misc Forks/FEL Exter</v>
          </cell>
        </row>
        <row r="5252">
          <cell r="A5252" t="str">
            <v>Misc Forks/FEL Exter</v>
          </cell>
        </row>
        <row r="5253">
          <cell r="A5253" t="str">
            <v>Misc Forks/FEL Exter</v>
          </cell>
        </row>
        <row r="5254">
          <cell r="A5254" t="str">
            <v>Misc Forks/FEL Exter</v>
          </cell>
        </row>
        <row r="5255">
          <cell r="A5255" t="str">
            <v>Misc Forks/FEL Exter</v>
          </cell>
        </row>
        <row r="5256">
          <cell r="A5256" t="str">
            <v>Misc Forks/FEL Exter</v>
          </cell>
        </row>
        <row r="5257">
          <cell r="A5257" t="str">
            <v>Misc Forks/FEL Exter</v>
          </cell>
        </row>
        <row r="5258">
          <cell r="A5258" t="str">
            <v>Misc Forks/FEL Exter</v>
          </cell>
        </row>
        <row r="5259">
          <cell r="A5259" t="str">
            <v>Misc Forks/FEL Exter</v>
          </cell>
        </row>
        <row r="5260">
          <cell r="A5260" t="str">
            <v>Misc Forks/FEL Exter</v>
          </cell>
        </row>
        <row r="5261">
          <cell r="A5261" t="str">
            <v>Misc Forks/FEL Exter</v>
          </cell>
        </row>
        <row r="5262">
          <cell r="A5262" t="str">
            <v>Misc Forks/FEL Exter</v>
          </cell>
        </row>
        <row r="5263">
          <cell r="A5263" t="str">
            <v>Misc Forks/FEL Exter</v>
          </cell>
        </row>
        <row r="5264">
          <cell r="A5264" t="str">
            <v>Misc Forks/FEL Exter</v>
          </cell>
        </row>
        <row r="5265">
          <cell r="A5265" t="str">
            <v>Misc Forks/FEL Exter</v>
          </cell>
        </row>
        <row r="5266">
          <cell r="A5266" t="str">
            <v>Misc Forks/FEL Exter</v>
          </cell>
        </row>
        <row r="5267">
          <cell r="A5267" t="str">
            <v>Misc Forks/FEL Exter</v>
          </cell>
        </row>
        <row r="5268">
          <cell r="A5268" t="str">
            <v>Misc Forks/FEL Exter</v>
          </cell>
        </row>
        <row r="5269">
          <cell r="A5269" t="str">
            <v>Misc Forks/FEL Exter</v>
          </cell>
        </row>
        <row r="5270">
          <cell r="A5270" t="str">
            <v>Misc Forks/FEL Exter</v>
          </cell>
        </row>
        <row r="5271">
          <cell r="A5271" t="str">
            <v>Misc Forks/FEL Exter</v>
          </cell>
        </row>
        <row r="5272">
          <cell r="A5272" t="str">
            <v>Misc Forks/FEL Exter</v>
          </cell>
        </row>
        <row r="5273">
          <cell r="A5273" t="str">
            <v>Misc Forks/FEL Exter</v>
          </cell>
        </row>
        <row r="5274">
          <cell r="A5274" t="str">
            <v>Misc Forks/FEL Exter</v>
          </cell>
        </row>
        <row r="5275">
          <cell r="A5275" t="str">
            <v>Misc Forks/FEL Exter</v>
          </cell>
        </row>
        <row r="5276">
          <cell r="A5276" t="str">
            <v>Misc Forks/FEL Exter</v>
          </cell>
        </row>
        <row r="5277">
          <cell r="A5277" t="str">
            <v xml:space="preserve">Non Productive Lab  </v>
          </cell>
        </row>
        <row r="5278">
          <cell r="A5278" t="str">
            <v xml:space="preserve">Non Productive Lab  </v>
          </cell>
        </row>
        <row r="5279">
          <cell r="A5279" t="str">
            <v xml:space="preserve">Non Productive Lab  </v>
          </cell>
        </row>
        <row r="5280">
          <cell r="A5280" t="str">
            <v xml:space="preserve">Non Productive Lab  </v>
          </cell>
        </row>
        <row r="5281">
          <cell r="A5281" t="str">
            <v xml:space="preserve">Non Productive Lab  </v>
          </cell>
        </row>
        <row r="5282">
          <cell r="A5282" t="str">
            <v xml:space="preserve">Non Productive Lab  </v>
          </cell>
        </row>
        <row r="5283">
          <cell r="A5283" t="str">
            <v xml:space="preserve">Non Productive Lab  </v>
          </cell>
        </row>
        <row r="5284">
          <cell r="A5284" t="str">
            <v xml:space="preserve">Non Productive Lab  </v>
          </cell>
        </row>
        <row r="5285">
          <cell r="A5285" t="str">
            <v xml:space="preserve">Non Productive Lab  </v>
          </cell>
        </row>
        <row r="5286">
          <cell r="A5286" t="str">
            <v xml:space="preserve">Non Productive Lab  </v>
          </cell>
        </row>
        <row r="5287">
          <cell r="A5287" t="str">
            <v xml:space="preserve">Non Productive Lab  </v>
          </cell>
        </row>
        <row r="5288">
          <cell r="A5288" t="str">
            <v xml:space="preserve">Non Productive Lab  </v>
          </cell>
        </row>
        <row r="5289">
          <cell r="A5289" t="str">
            <v xml:space="preserve">Non Productive Lab  </v>
          </cell>
        </row>
        <row r="5290">
          <cell r="A5290" t="str">
            <v xml:space="preserve">Non Productive Lab  </v>
          </cell>
        </row>
        <row r="5291">
          <cell r="A5291" t="str">
            <v xml:space="preserve">Non Productive Lab  </v>
          </cell>
        </row>
        <row r="5292">
          <cell r="A5292" t="str">
            <v xml:space="preserve">Non Productive Lab  </v>
          </cell>
        </row>
        <row r="5293">
          <cell r="A5293" t="str">
            <v xml:space="preserve">Non Productive Lab  </v>
          </cell>
        </row>
        <row r="5294">
          <cell r="A5294" t="str">
            <v xml:space="preserve">Non Productive Lab  </v>
          </cell>
        </row>
        <row r="5295">
          <cell r="A5295" t="str">
            <v xml:space="preserve">Non Productive Lab  </v>
          </cell>
        </row>
        <row r="5296">
          <cell r="A5296" t="str">
            <v xml:space="preserve">Non Productive Lab  </v>
          </cell>
        </row>
        <row r="5297">
          <cell r="A5297" t="str">
            <v xml:space="preserve">Non Productive Lab  </v>
          </cell>
        </row>
        <row r="5298">
          <cell r="A5298" t="str">
            <v xml:space="preserve">Non Productive Lab  </v>
          </cell>
        </row>
        <row r="5299">
          <cell r="A5299" t="str">
            <v xml:space="preserve">Non Productive Lab  </v>
          </cell>
        </row>
        <row r="5300">
          <cell r="A5300" t="str">
            <v xml:space="preserve">Non Productive Lab  </v>
          </cell>
        </row>
        <row r="5301">
          <cell r="A5301" t="str">
            <v xml:space="preserve">Non Productive Lab  </v>
          </cell>
        </row>
        <row r="5302">
          <cell r="A5302" t="str">
            <v xml:space="preserve">Non Productive Lab  </v>
          </cell>
        </row>
        <row r="5303">
          <cell r="A5303" t="str">
            <v xml:space="preserve">Non Productive Lab  </v>
          </cell>
        </row>
        <row r="5304">
          <cell r="A5304" t="str">
            <v xml:space="preserve">Non Productive Lab  </v>
          </cell>
        </row>
        <row r="5305">
          <cell r="A5305" t="str">
            <v xml:space="preserve">Non Productive Lab  </v>
          </cell>
        </row>
        <row r="5306">
          <cell r="A5306" t="str">
            <v xml:space="preserve">Non Productive Lab  </v>
          </cell>
        </row>
        <row r="5307">
          <cell r="A5307" t="str">
            <v xml:space="preserve">Non Productive Lab  </v>
          </cell>
        </row>
        <row r="5308">
          <cell r="A5308" t="str">
            <v xml:space="preserve">Non Productive Lab  </v>
          </cell>
        </row>
        <row r="5309">
          <cell r="A5309" t="str">
            <v xml:space="preserve">Non Productive Lab  </v>
          </cell>
        </row>
        <row r="5310">
          <cell r="A5310" t="str">
            <v xml:space="preserve">Non Productive Lab  </v>
          </cell>
        </row>
        <row r="5311">
          <cell r="A5311" t="str">
            <v xml:space="preserve">Non Productive Lab  </v>
          </cell>
        </row>
        <row r="5312">
          <cell r="A5312" t="str">
            <v xml:space="preserve">Non Productive Lab  </v>
          </cell>
        </row>
        <row r="5313">
          <cell r="A5313" t="str">
            <v xml:space="preserve">Non Productive Lab  </v>
          </cell>
        </row>
        <row r="5314">
          <cell r="A5314" t="str">
            <v xml:space="preserve">Non Productive Lab  </v>
          </cell>
        </row>
        <row r="5315">
          <cell r="A5315" t="str">
            <v xml:space="preserve">Non Productive Lab  </v>
          </cell>
        </row>
        <row r="5316">
          <cell r="A5316" t="str">
            <v xml:space="preserve">Non Productive Lab  </v>
          </cell>
        </row>
        <row r="5317">
          <cell r="A5317" t="str">
            <v xml:space="preserve">Non Productive Lab  </v>
          </cell>
        </row>
        <row r="5318">
          <cell r="A5318" t="str">
            <v xml:space="preserve">Non Productive Lab  </v>
          </cell>
        </row>
        <row r="5319">
          <cell r="A5319" t="str">
            <v xml:space="preserve">Non Productive Lab  </v>
          </cell>
        </row>
        <row r="5320">
          <cell r="A5320" t="str">
            <v xml:space="preserve">Non Productive Lab  </v>
          </cell>
        </row>
        <row r="5321">
          <cell r="A5321" t="str">
            <v xml:space="preserve">Non Productive Lab  </v>
          </cell>
        </row>
        <row r="5322">
          <cell r="A5322" t="str">
            <v xml:space="preserve">Non Productive Lab  </v>
          </cell>
        </row>
        <row r="5323">
          <cell r="A5323" t="str">
            <v xml:space="preserve">Non Productive Lab  </v>
          </cell>
        </row>
        <row r="5324">
          <cell r="A5324" t="str">
            <v xml:space="preserve">Non Productive Lab  </v>
          </cell>
        </row>
        <row r="5325">
          <cell r="A5325" t="str">
            <v xml:space="preserve">Non Productive Lab  </v>
          </cell>
        </row>
        <row r="5326">
          <cell r="A5326" t="str">
            <v xml:space="preserve">Non Productive Lab  </v>
          </cell>
        </row>
        <row r="5327">
          <cell r="A5327" t="str">
            <v xml:space="preserve">Non Productive Lab  </v>
          </cell>
        </row>
        <row r="5328">
          <cell r="A5328" t="str">
            <v xml:space="preserve">Non Productive Lab  </v>
          </cell>
        </row>
        <row r="5329">
          <cell r="A5329" t="str">
            <v xml:space="preserve">Non Productive Lab  </v>
          </cell>
        </row>
        <row r="5330">
          <cell r="A5330" t="str">
            <v xml:space="preserve">Non Productive Lab  </v>
          </cell>
        </row>
        <row r="5331">
          <cell r="A5331" t="str">
            <v xml:space="preserve">Non Productive Lab  </v>
          </cell>
        </row>
        <row r="5332">
          <cell r="A5332" t="str">
            <v xml:space="preserve">Non Productive Lab  </v>
          </cell>
        </row>
        <row r="5333">
          <cell r="A5333" t="str">
            <v xml:space="preserve">Non Productive Lab  </v>
          </cell>
        </row>
        <row r="5334">
          <cell r="A5334" t="str">
            <v xml:space="preserve">Non Productive Lab  </v>
          </cell>
        </row>
        <row r="5335">
          <cell r="A5335" t="str">
            <v xml:space="preserve">Non Productive Lab  </v>
          </cell>
        </row>
        <row r="5336">
          <cell r="A5336" t="str">
            <v xml:space="preserve">Non Productive Lab  </v>
          </cell>
        </row>
        <row r="5337">
          <cell r="A5337" t="str">
            <v xml:space="preserve">Non Productive Lab  </v>
          </cell>
        </row>
        <row r="5338">
          <cell r="A5338" t="str">
            <v xml:space="preserve">Non Productive Lab  </v>
          </cell>
        </row>
        <row r="5339">
          <cell r="A5339" t="str">
            <v xml:space="preserve">Non Productive Lab  </v>
          </cell>
        </row>
        <row r="5340">
          <cell r="A5340" t="str">
            <v xml:space="preserve">Non Productive Lab  </v>
          </cell>
        </row>
        <row r="5341">
          <cell r="A5341" t="str">
            <v xml:space="preserve">Non Productive Lab  </v>
          </cell>
        </row>
        <row r="5342">
          <cell r="A5342" t="str">
            <v xml:space="preserve">Non Productive Lab  </v>
          </cell>
        </row>
        <row r="5343">
          <cell r="A5343" t="str">
            <v xml:space="preserve">Non Productive Lab  </v>
          </cell>
        </row>
        <row r="5344">
          <cell r="A5344" t="str">
            <v xml:space="preserve">Non Productive Lab  </v>
          </cell>
        </row>
        <row r="5345">
          <cell r="A5345" t="str">
            <v xml:space="preserve">Non Productive Lab  </v>
          </cell>
        </row>
        <row r="5346">
          <cell r="A5346" t="str">
            <v xml:space="preserve">Non Productive Lab  </v>
          </cell>
        </row>
        <row r="5347">
          <cell r="A5347" t="str">
            <v xml:space="preserve">Non Productive Lab  </v>
          </cell>
        </row>
        <row r="5348">
          <cell r="A5348" t="str">
            <v xml:space="preserve">Non Productive Lab  </v>
          </cell>
        </row>
        <row r="5349">
          <cell r="A5349" t="str">
            <v xml:space="preserve">Non Productive Lab  </v>
          </cell>
        </row>
        <row r="5350">
          <cell r="A5350" t="str">
            <v xml:space="preserve">Non Productive Lab  </v>
          </cell>
        </row>
        <row r="5351">
          <cell r="A5351" t="str">
            <v xml:space="preserve">Non Productive Lab  </v>
          </cell>
        </row>
        <row r="5352">
          <cell r="A5352" t="str">
            <v xml:space="preserve">Non Productive Lab  </v>
          </cell>
        </row>
        <row r="5353">
          <cell r="A5353" t="str">
            <v xml:space="preserve">Non Productive Lab  </v>
          </cell>
        </row>
        <row r="5354">
          <cell r="A5354" t="str">
            <v xml:space="preserve">Non Productive Lab  </v>
          </cell>
        </row>
        <row r="5355">
          <cell r="A5355" t="str">
            <v xml:space="preserve">Non Productive Lab  </v>
          </cell>
        </row>
        <row r="5356">
          <cell r="A5356" t="str">
            <v xml:space="preserve">Non Productive Lab  </v>
          </cell>
        </row>
        <row r="5357">
          <cell r="A5357" t="str">
            <v xml:space="preserve">Non Productive Lab  </v>
          </cell>
        </row>
        <row r="5358">
          <cell r="A5358" t="str">
            <v xml:space="preserve">Non Productive Lab  </v>
          </cell>
        </row>
        <row r="5359">
          <cell r="A5359" t="str">
            <v xml:space="preserve">Non Productive Lab  </v>
          </cell>
        </row>
        <row r="5360">
          <cell r="A5360" t="str">
            <v xml:space="preserve">Non Productive Lab  </v>
          </cell>
        </row>
        <row r="5361">
          <cell r="A5361" t="str">
            <v xml:space="preserve">Non Productive Lab  </v>
          </cell>
        </row>
        <row r="5362">
          <cell r="A5362" t="str">
            <v xml:space="preserve">Non Productive Lab  </v>
          </cell>
        </row>
        <row r="5363">
          <cell r="A5363" t="str">
            <v xml:space="preserve">Non Productive Lab  </v>
          </cell>
        </row>
        <row r="5364">
          <cell r="A5364" t="str">
            <v xml:space="preserve">Non Productive Lab  </v>
          </cell>
        </row>
        <row r="5365">
          <cell r="A5365" t="str">
            <v xml:space="preserve">Non Productive Lab  </v>
          </cell>
        </row>
        <row r="5366">
          <cell r="A5366" t="str">
            <v xml:space="preserve">Non Productive Lab  </v>
          </cell>
        </row>
        <row r="5367">
          <cell r="A5367" t="str">
            <v xml:space="preserve">Non Productive Lab  </v>
          </cell>
        </row>
        <row r="5368">
          <cell r="A5368" t="str">
            <v xml:space="preserve">Non Productive Lab  </v>
          </cell>
        </row>
        <row r="5369">
          <cell r="A5369" t="str">
            <v xml:space="preserve">Non Productive Lab  </v>
          </cell>
        </row>
        <row r="5370">
          <cell r="A5370" t="str">
            <v xml:space="preserve">Non Productive Lab  </v>
          </cell>
        </row>
        <row r="5371">
          <cell r="A5371" t="str">
            <v xml:space="preserve">Non Productive Lab  </v>
          </cell>
        </row>
        <row r="5372">
          <cell r="A5372" t="str">
            <v xml:space="preserve">Non Productive Lab  </v>
          </cell>
        </row>
        <row r="5373">
          <cell r="A5373" t="str">
            <v xml:space="preserve">Non Productive Lab  </v>
          </cell>
        </row>
        <row r="5374">
          <cell r="A5374" t="str">
            <v xml:space="preserve">Non Productive Lab  </v>
          </cell>
        </row>
        <row r="5375">
          <cell r="A5375" t="str">
            <v xml:space="preserve">Non Productive Lab  </v>
          </cell>
        </row>
        <row r="5376">
          <cell r="A5376" t="str">
            <v xml:space="preserve">Non Productive Lab  </v>
          </cell>
        </row>
        <row r="5377">
          <cell r="A5377" t="str">
            <v xml:space="preserve">Non Productive Lab  </v>
          </cell>
        </row>
        <row r="5378">
          <cell r="A5378" t="str">
            <v xml:space="preserve">Non Productive Lab  </v>
          </cell>
        </row>
        <row r="5379">
          <cell r="A5379" t="str">
            <v xml:space="preserve">Non Productive Lab  </v>
          </cell>
        </row>
        <row r="5380">
          <cell r="A5380" t="str">
            <v xml:space="preserve">Non Productive Lab  </v>
          </cell>
        </row>
        <row r="5381">
          <cell r="A5381" t="str">
            <v xml:space="preserve">Non Productive Lab  </v>
          </cell>
        </row>
        <row r="5382">
          <cell r="A5382" t="str">
            <v xml:space="preserve">Non Productive Lab  </v>
          </cell>
        </row>
        <row r="5383">
          <cell r="A5383" t="str">
            <v xml:space="preserve">Non Productive Lab  </v>
          </cell>
        </row>
        <row r="5384">
          <cell r="A5384" t="str">
            <v xml:space="preserve">Non Productive Lab  </v>
          </cell>
        </row>
        <row r="5385">
          <cell r="A5385" t="str">
            <v xml:space="preserve">Non Productive Lab  </v>
          </cell>
        </row>
        <row r="5386">
          <cell r="A5386" t="str">
            <v xml:space="preserve">Non Productive Lab  </v>
          </cell>
        </row>
        <row r="5387">
          <cell r="A5387" t="str">
            <v xml:space="preserve">Non Productive Lab  </v>
          </cell>
        </row>
        <row r="5388">
          <cell r="A5388" t="str">
            <v xml:space="preserve">Non Productive Lab  </v>
          </cell>
        </row>
        <row r="5389">
          <cell r="A5389" t="str">
            <v xml:space="preserve">Non Productive Lab  </v>
          </cell>
        </row>
        <row r="5390">
          <cell r="A5390" t="str">
            <v xml:space="preserve">Non Productive Lab  </v>
          </cell>
        </row>
        <row r="5391">
          <cell r="A5391" t="str">
            <v xml:space="preserve">Non Productive Lab  </v>
          </cell>
        </row>
        <row r="5392">
          <cell r="A5392" t="str">
            <v xml:space="preserve">Non Productive Lab  </v>
          </cell>
        </row>
        <row r="5393">
          <cell r="A5393" t="str">
            <v xml:space="preserve">Non Productive Lab  </v>
          </cell>
        </row>
        <row r="5394">
          <cell r="A5394" t="str">
            <v xml:space="preserve">Non Productive Lab  </v>
          </cell>
        </row>
        <row r="5395">
          <cell r="A5395" t="str">
            <v xml:space="preserve">Non Productive Lab  </v>
          </cell>
        </row>
        <row r="5396">
          <cell r="A5396" t="str">
            <v xml:space="preserve">Non Productive Lab  </v>
          </cell>
        </row>
        <row r="5397">
          <cell r="A5397" t="str">
            <v xml:space="preserve">Non Productive Lab  </v>
          </cell>
        </row>
        <row r="5398">
          <cell r="A5398" t="str">
            <v xml:space="preserve">Non Productive Lab  </v>
          </cell>
        </row>
        <row r="5399">
          <cell r="A5399" t="str">
            <v xml:space="preserve">Non Productive Lab  </v>
          </cell>
        </row>
        <row r="5400">
          <cell r="A5400" t="str">
            <v xml:space="preserve">Non Productive Lab  </v>
          </cell>
        </row>
        <row r="5401">
          <cell r="A5401" t="str">
            <v xml:space="preserve">Non Productive Lab  </v>
          </cell>
        </row>
        <row r="5402">
          <cell r="A5402" t="str">
            <v xml:space="preserve">Non Productive Lab  </v>
          </cell>
        </row>
        <row r="5403">
          <cell r="A5403" t="str">
            <v xml:space="preserve">Non Productive Lab  </v>
          </cell>
        </row>
        <row r="5404">
          <cell r="A5404" t="str">
            <v xml:space="preserve">Non Productive Lab  </v>
          </cell>
        </row>
        <row r="5405">
          <cell r="A5405" t="str">
            <v xml:space="preserve">Non Productive Lab  </v>
          </cell>
        </row>
        <row r="5406">
          <cell r="A5406" t="str">
            <v xml:space="preserve">Non Productive Lab  </v>
          </cell>
        </row>
        <row r="5407">
          <cell r="A5407" t="str">
            <v xml:space="preserve">Non Productive Lab  </v>
          </cell>
        </row>
        <row r="5408">
          <cell r="A5408" t="str">
            <v xml:space="preserve">Non Productive Lab  </v>
          </cell>
        </row>
        <row r="5409">
          <cell r="A5409" t="str">
            <v xml:space="preserve">Non Productive Lab  </v>
          </cell>
        </row>
        <row r="5410">
          <cell r="A5410" t="str">
            <v xml:space="preserve">Non Productive Lab  </v>
          </cell>
        </row>
        <row r="5411">
          <cell r="A5411" t="str">
            <v xml:space="preserve">Non Productive Lab  </v>
          </cell>
        </row>
        <row r="5412">
          <cell r="A5412" t="str">
            <v xml:space="preserve">Non Productive Lab  </v>
          </cell>
        </row>
        <row r="5413">
          <cell r="A5413" t="str">
            <v xml:space="preserve">Non Productive Lab  </v>
          </cell>
        </row>
        <row r="5414">
          <cell r="A5414" t="str">
            <v xml:space="preserve">Non Productive Lab  </v>
          </cell>
        </row>
        <row r="5415">
          <cell r="A5415" t="str">
            <v xml:space="preserve">Non Productive Lab  </v>
          </cell>
        </row>
        <row r="5416">
          <cell r="A5416" t="str">
            <v xml:space="preserve">Non Productive Lab  </v>
          </cell>
        </row>
        <row r="5417">
          <cell r="A5417" t="str">
            <v xml:space="preserve">Non Productive Lab  </v>
          </cell>
        </row>
        <row r="5418">
          <cell r="A5418" t="str">
            <v xml:space="preserve">Non Productive Lab  </v>
          </cell>
        </row>
        <row r="5419">
          <cell r="A5419" t="str">
            <v xml:space="preserve">Non Productive Lab  </v>
          </cell>
        </row>
        <row r="5420">
          <cell r="A5420" t="str">
            <v xml:space="preserve">Non Productive Lab  </v>
          </cell>
        </row>
        <row r="5421">
          <cell r="A5421" t="str">
            <v xml:space="preserve">Non Productive Lab  </v>
          </cell>
        </row>
        <row r="5422">
          <cell r="A5422" t="str">
            <v xml:space="preserve">Non Productive Lab  </v>
          </cell>
        </row>
        <row r="5423">
          <cell r="A5423" t="str">
            <v xml:space="preserve">Non Productive Lab  </v>
          </cell>
        </row>
        <row r="5424">
          <cell r="A5424" t="str">
            <v xml:space="preserve">Non Productive Lab  </v>
          </cell>
        </row>
        <row r="5425">
          <cell r="A5425" t="str">
            <v xml:space="preserve">Non Productive Lab  </v>
          </cell>
        </row>
        <row r="5426">
          <cell r="A5426" t="str">
            <v xml:space="preserve">Non Productive Lab  </v>
          </cell>
        </row>
        <row r="5427">
          <cell r="A5427" t="str">
            <v xml:space="preserve">Non Productive Lab  </v>
          </cell>
        </row>
        <row r="5428">
          <cell r="A5428" t="str">
            <v xml:space="preserve">Non Productive Lab  </v>
          </cell>
        </row>
        <row r="5429">
          <cell r="A5429" t="str">
            <v xml:space="preserve">Non Productive Lab  </v>
          </cell>
        </row>
        <row r="5430">
          <cell r="A5430" t="str">
            <v xml:space="preserve">Non Productive Lab  </v>
          </cell>
        </row>
        <row r="5431">
          <cell r="A5431" t="str">
            <v xml:space="preserve">Non Productive Lab  </v>
          </cell>
        </row>
        <row r="5432">
          <cell r="A5432" t="str">
            <v xml:space="preserve">Non Productive Lab  </v>
          </cell>
        </row>
        <row r="5433">
          <cell r="A5433" t="str">
            <v xml:space="preserve">Non Productive Lab  </v>
          </cell>
        </row>
        <row r="5434">
          <cell r="A5434" t="str">
            <v xml:space="preserve">Non Productive Lab  </v>
          </cell>
        </row>
        <row r="5435">
          <cell r="A5435" t="str">
            <v xml:space="preserve">Non Productive Lab  </v>
          </cell>
        </row>
        <row r="5436">
          <cell r="A5436" t="str">
            <v xml:space="preserve">Non Productive Lab  </v>
          </cell>
        </row>
        <row r="5437">
          <cell r="A5437" t="str">
            <v xml:space="preserve">Non Productive Lab  </v>
          </cell>
        </row>
        <row r="5438">
          <cell r="A5438" t="str">
            <v xml:space="preserve">Non Productive Lab  </v>
          </cell>
        </row>
        <row r="5439">
          <cell r="A5439" t="str">
            <v xml:space="preserve">Non Productive Lab  </v>
          </cell>
        </row>
        <row r="5440">
          <cell r="A5440" t="str">
            <v xml:space="preserve">Non Productive Lab  </v>
          </cell>
        </row>
        <row r="5441">
          <cell r="A5441" t="str">
            <v xml:space="preserve">Non Productive Lab  </v>
          </cell>
        </row>
        <row r="5442">
          <cell r="A5442" t="str">
            <v xml:space="preserve">Non Productive Lab  </v>
          </cell>
        </row>
        <row r="5443">
          <cell r="A5443" t="str">
            <v xml:space="preserve">Non Productive Lab  </v>
          </cell>
        </row>
        <row r="5444">
          <cell r="A5444" t="str">
            <v xml:space="preserve">Non Productive Lab  </v>
          </cell>
        </row>
        <row r="5445">
          <cell r="A5445" t="str">
            <v xml:space="preserve">Non Productive Lab  </v>
          </cell>
        </row>
        <row r="5446">
          <cell r="A5446" t="str">
            <v xml:space="preserve">Non Productive Lab  </v>
          </cell>
        </row>
        <row r="5447">
          <cell r="A5447" t="str">
            <v xml:space="preserve">Non Productive Lab  </v>
          </cell>
        </row>
        <row r="5448">
          <cell r="A5448" t="str">
            <v xml:space="preserve">Non Productive Lab  </v>
          </cell>
        </row>
        <row r="5449">
          <cell r="A5449" t="str">
            <v xml:space="preserve">Overtime 1.5        </v>
          </cell>
        </row>
        <row r="5450">
          <cell r="A5450" t="str">
            <v xml:space="preserve">Overtime 1.5        </v>
          </cell>
        </row>
        <row r="5451">
          <cell r="A5451" t="str">
            <v xml:space="preserve">Overtime 1.5        </v>
          </cell>
        </row>
        <row r="5452">
          <cell r="A5452" t="str">
            <v xml:space="preserve">Overtime 1.5        </v>
          </cell>
        </row>
        <row r="5453">
          <cell r="A5453" t="str">
            <v xml:space="preserve">Overtime 1.5        </v>
          </cell>
        </row>
        <row r="5454">
          <cell r="A5454" t="str">
            <v xml:space="preserve">Overtime 1.5        </v>
          </cell>
        </row>
        <row r="5455">
          <cell r="A5455" t="str">
            <v xml:space="preserve">Overtime 1.5        </v>
          </cell>
        </row>
        <row r="5456">
          <cell r="A5456" t="str">
            <v xml:space="preserve">Overtime 1.5        </v>
          </cell>
        </row>
        <row r="5457">
          <cell r="A5457" t="str">
            <v xml:space="preserve">Overtime 1.5        </v>
          </cell>
        </row>
        <row r="5458">
          <cell r="A5458" t="str">
            <v xml:space="preserve">Overtime 1.5        </v>
          </cell>
        </row>
        <row r="5459">
          <cell r="A5459" t="str">
            <v xml:space="preserve">Overtime 1.5        </v>
          </cell>
        </row>
        <row r="5460">
          <cell r="A5460" t="str">
            <v xml:space="preserve">Overtime 1.5        </v>
          </cell>
        </row>
        <row r="5461">
          <cell r="A5461" t="str">
            <v xml:space="preserve">Overtime 1.5        </v>
          </cell>
        </row>
        <row r="5462">
          <cell r="A5462" t="str">
            <v xml:space="preserve">Overtime 1.5        </v>
          </cell>
        </row>
        <row r="5463">
          <cell r="A5463" t="str">
            <v xml:space="preserve">Overtime 1.5        </v>
          </cell>
        </row>
        <row r="5464">
          <cell r="A5464" t="str">
            <v xml:space="preserve">Overtime 1.5        </v>
          </cell>
        </row>
        <row r="5465">
          <cell r="A5465" t="str">
            <v xml:space="preserve">Overtime 1.5        </v>
          </cell>
        </row>
        <row r="5466">
          <cell r="A5466" t="str">
            <v xml:space="preserve">Overtime 1.5        </v>
          </cell>
        </row>
        <row r="5467">
          <cell r="A5467" t="str">
            <v xml:space="preserve">Overtime 1.5        </v>
          </cell>
        </row>
        <row r="5468">
          <cell r="A5468" t="str">
            <v xml:space="preserve">Overtime 1.5        </v>
          </cell>
        </row>
        <row r="5469">
          <cell r="A5469" t="str">
            <v xml:space="preserve">Overtime 1.5        </v>
          </cell>
        </row>
        <row r="5470">
          <cell r="A5470" t="str">
            <v xml:space="preserve">Overtime 1.5        </v>
          </cell>
        </row>
        <row r="5471">
          <cell r="A5471" t="str">
            <v xml:space="preserve">Overtime 1.5        </v>
          </cell>
        </row>
        <row r="5472">
          <cell r="A5472" t="str">
            <v xml:space="preserve">Overtime 1.5        </v>
          </cell>
        </row>
        <row r="5473">
          <cell r="A5473" t="str">
            <v xml:space="preserve">Overtime 1.5        </v>
          </cell>
        </row>
        <row r="5474">
          <cell r="A5474" t="str">
            <v xml:space="preserve">Overtime 1.5        </v>
          </cell>
        </row>
        <row r="5475">
          <cell r="A5475" t="str">
            <v xml:space="preserve">Overtime 1.5        </v>
          </cell>
        </row>
        <row r="5476">
          <cell r="A5476" t="str">
            <v xml:space="preserve">Overtime 1.5        </v>
          </cell>
        </row>
        <row r="5477">
          <cell r="A5477" t="str">
            <v xml:space="preserve">Overtime 1.5        </v>
          </cell>
        </row>
        <row r="5478">
          <cell r="A5478" t="str">
            <v xml:space="preserve">Overtime 1.5        </v>
          </cell>
        </row>
        <row r="5479">
          <cell r="A5479" t="str">
            <v xml:space="preserve">Overtime 1.5        </v>
          </cell>
        </row>
        <row r="5480">
          <cell r="A5480" t="str">
            <v xml:space="preserve">Overtime 1.5        </v>
          </cell>
        </row>
        <row r="5481">
          <cell r="A5481" t="str">
            <v xml:space="preserve">Overtime 1.5        </v>
          </cell>
        </row>
        <row r="5482">
          <cell r="A5482" t="str">
            <v xml:space="preserve">Overtime 1.5        </v>
          </cell>
        </row>
        <row r="5483">
          <cell r="A5483" t="str">
            <v xml:space="preserve">Overtime 1.5        </v>
          </cell>
        </row>
        <row r="5484">
          <cell r="A5484" t="str">
            <v xml:space="preserve">Overtime 1.5        </v>
          </cell>
        </row>
        <row r="5485">
          <cell r="A5485" t="str">
            <v xml:space="preserve">Overtime 1.5        </v>
          </cell>
        </row>
        <row r="5486">
          <cell r="A5486" t="str">
            <v xml:space="preserve">Overtime 1.5        </v>
          </cell>
        </row>
        <row r="5487">
          <cell r="A5487" t="str">
            <v xml:space="preserve">Overtime 1.5        </v>
          </cell>
        </row>
        <row r="5488">
          <cell r="A5488" t="str">
            <v xml:space="preserve">Overtime 1.5        </v>
          </cell>
        </row>
        <row r="5489">
          <cell r="A5489" t="str">
            <v xml:space="preserve">Overtime 1.5        </v>
          </cell>
        </row>
        <row r="5490">
          <cell r="A5490" t="str">
            <v xml:space="preserve">Overtime 1.5        </v>
          </cell>
        </row>
        <row r="5491">
          <cell r="A5491" t="str">
            <v xml:space="preserve">Overtime 1.5        </v>
          </cell>
        </row>
        <row r="5492">
          <cell r="A5492" t="str">
            <v xml:space="preserve">Overtime 1.5        </v>
          </cell>
        </row>
        <row r="5493">
          <cell r="A5493" t="str">
            <v xml:space="preserve">Overtime 1.5        </v>
          </cell>
        </row>
        <row r="5494">
          <cell r="A5494" t="str">
            <v xml:space="preserve">Overtime 1.5        </v>
          </cell>
        </row>
        <row r="5495">
          <cell r="A5495" t="str">
            <v xml:space="preserve">Overtime 1.5        </v>
          </cell>
        </row>
        <row r="5496">
          <cell r="A5496" t="str">
            <v xml:space="preserve">Overtime 1.5        </v>
          </cell>
        </row>
        <row r="5497">
          <cell r="A5497" t="str">
            <v xml:space="preserve">Overtime 1.5        </v>
          </cell>
        </row>
        <row r="5498">
          <cell r="A5498" t="str">
            <v xml:space="preserve">Overtime 1.5        </v>
          </cell>
        </row>
        <row r="5499">
          <cell r="A5499" t="str">
            <v xml:space="preserve">Overtime 1.5        </v>
          </cell>
        </row>
        <row r="5500">
          <cell r="A5500" t="str">
            <v xml:space="preserve">Overtime 1.5        </v>
          </cell>
        </row>
        <row r="5501">
          <cell r="A5501" t="str">
            <v xml:space="preserve">Overtime 1.5        </v>
          </cell>
        </row>
        <row r="5502">
          <cell r="A5502" t="str">
            <v xml:space="preserve">Overtime 1.5        </v>
          </cell>
        </row>
        <row r="5503">
          <cell r="A5503" t="str">
            <v xml:space="preserve">Overtime 1.5        </v>
          </cell>
        </row>
        <row r="5504">
          <cell r="A5504" t="str">
            <v xml:space="preserve">Overtime 1.5        </v>
          </cell>
        </row>
        <row r="5505">
          <cell r="A5505" t="str">
            <v xml:space="preserve">Overtime 1.5        </v>
          </cell>
        </row>
        <row r="5506">
          <cell r="A5506" t="str">
            <v xml:space="preserve">Overtime 1.5        </v>
          </cell>
        </row>
        <row r="5507">
          <cell r="A5507" t="str">
            <v xml:space="preserve">Overtime 1.5        </v>
          </cell>
        </row>
        <row r="5508">
          <cell r="A5508" t="str">
            <v xml:space="preserve">Overtime 1.5        </v>
          </cell>
        </row>
        <row r="5509">
          <cell r="A5509" t="str">
            <v xml:space="preserve">Overtime 1.5        </v>
          </cell>
        </row>
        <row r="5510">
          <cell r="A5510" t="str">
            <v xml:space="preserve">Overtime 1.5        </v>
          </cell>
        </row>
        <row r="5511">
          <cell r="A5511" t="str">
            <v xml:space="preserve">Overtime 1.5        </v>
          </cell>
        </row>
        <row r="5512">
          <cell r="A5512" t="str">
            <v xml:space="preserve">Overtime 1.5        </v>
          </cell>
        </row>
        <row r="5513">
          <cell r="A5513" t="str">
            <v xml:space="preserve">Overtime 1.5        </v>
          </cell>
        </row>
        <row r="5514">
          <cell r="A5514" t="str">
            <v xml:space="preserve">Overtime 1.5        </v>
          </cell>
        </row>
        <row r="5515">
          <cell r="A5515" t="str">
            <v xml:space="preserve">Overtime 1.5        </v>
          </cell>
        </row>
        <row r="5516">
          <cell r="A5516" t="str">
            <v xml:space="preserve">Overtime 1.5        </v>
          </cell>
        </row>
        <row r="5517">
          <cell r="A5517" t="str">
            <v xml:space="preserve">Overtime 1.5        </v>
          </cell>
        </row>
        <row r="5518">
          <cell r="A5518" t="str">
            <v xml:space="preserve">Overtime 1.5        </v>
          </cell>
        </row>
        <row r="5519">
          <cell r="A5519" t="str">
            <v xml:space="preserve">Overtime 1.5        </v>
          </cell>
        </row>
        <row r="5520">
          <cell r="A5520" t="str">
            <v xml:space="preserve">Overtime 1.5        </v>
          </cell>
        </row>
        <row r="5521">
          <cell r="A5521" t="str">
            <v xml:space="preserve">Overtime 1.5        </v>
          </cell>
        </row>
        <row r="5522">
          <cell r="A5522" t="str">
            <v xml:space="preserve">Overtime 1.5        </v>
          </cell>
        </row>
        <row r="5523">
          <cell r="A5523" t="str">
            <v xml:space="preserve">Overtime 1.5        </v>
          </cell>
        </row>
        <row r="5524">
          <cell r="A5524" t="str">
            <v xml:space="preserve">Overtime 1.5        </v>
          </cell>
        </row>
        <row r="5525">
          <cell r="A5525" t="str">
            <v xml:space="preserve">Overtime 1.5        </v>
          </cell>
        </row>
        <row r="5526">
          <cell r="A5526" t="str">
            <v xml:space="preserve">Overtime 1.5        </v>
          </cell>
        </row>
        <row r="5527">
          <cell r="A5527" t="str">
            <v xml:space="preserve">Overtime 1.5        </v>
          </cell>
        </row>
        <row r="5528">
          <cell r="A5528" t="str">
            <v xml:space="preserve">Overtime 1.5        </v>
          </cell>
        </row>
        <row r="5529">
          <cell r="A5529" t="str">
            <v xml:space="preserve">Overtime 1.5        </v>
          </cell>
        </row>
        <row r="5530">
          <cell r="A5530" t="str">
            <v xml:space="preserve">Overtime 1.5        </v>
          </cell>
        </row>
        <row r="5531">
          <cell r="A5531" t="str">
            <v xml:space="preserve">Overtime 1.5        </v>
          </cell>
        </row>
        <row r="5532">
          <cell r="A5532" t="str">
            <v xml:space="preserve">Overtime 1.5        </v>
          </cell>
        </row>
        <row r="5533">
          <cell r="A5533" t="str">
            <v xml:space="preserve">Overtime 1.5        </v>
          </cell>
        </row>
        <row r="5534">
          <cell r="A5534" t="str">
            <v xml:space="preserve">Overtime 1.5        </v>
          </cell>
        </row>
        <row r="5535">
          <cell r="A5535" t="str">
            <v xml:space="preserve">Overtime 1.5        </v>
          </cell>
        </row>
        <row r="5536">
          <cell r="A5536" t="str">
            <v xml:space="preserve">Overtime 1.5        </v>
          </cell>
        </row>
        <row r="5537">
          <cell r="A5537" t="str">
            <v xml:space="preserve">Overtime 1.5        </v>
          </cell>
        </row>
        <row r="5538">
          <cell r="A5538" t="str">
            <v xml:space="preserve">Overtime 1.5        </v>
          </cell>
        </row>
        <row r="5539">
          <cell r="A5539" t="str">
            <v xml:space="preserve">Overtime 1.5        </v>
          </cell>
        </row>
        <row r="5540">
          <cell r="A5540" t="str">
            <v xml:space="preserve">Overtime 1.5        </v>
          </cell>
        </row>
        <row r="5541">
          <cell r="A5541" t="str">
            <v xml:space="preserve">Overtime 1.5        </v>
          </cell>
        </row>
        <row r="5542">
          <cell r="A5542" t="str">
            <v xml:space="preserve">Overtime 1.5        </v>
          </cell>
        </row>
        <row r="5543">
          <cell r="A5543" t="str">
            <v xml:space="preserve">Overtime 1.5        </v>
          </cell>
        </row>
        <row r="5544">
          <cell r="A5544" t="str">
            <v xml:space="preserve">Overtime 1.5        </v>
          </cell>
        </row>
        <row r="5545">
          <cell r="A5545" t="str">
            <v xml:space="preserve">Overtime 1.5        </v>
          </cell>
        </row>
        <row r="5546">
          <cell r="A5546" t="str">
            <v xml:space="preserve">Overtime 1.5        </v>
          </cell>
        </row>
        <row r="5547">
          <cell r="A5547" t="str">
            <v xml:space="preserve">Overtime 1.5        </v>
          </cell>
        </row>
        <row r="5548">
          <cell r="A5548" t="str">
            <v xml:space="preserve">Overtime 1.5        </v>
          </cell>
        </row>
        <row r="5549">
          <cell r="A5549" t="str">
            <v xml:space="preserve">Overtime 1.5        </v>
          </cell>
        </row>
        <row r="5550">
          <cell r="A5550" t="str">
            <v xml:space="preserve">Overtime 1.5        </v>
          </cell>
        </row>
        <row r="5551">
          <cell r="A5551" t="str">
            <v xml:space="preserve">Overtime 1.5        </v>
          </cell>
        </row>
        <row r="5552">
          <cell r="A5552" t="str">
            <v xml:space="preserve">Overtime 1.5        </v>
          </cell>
        </row>
        <row r="5553">
          <cell r="A5553" t="str">
            <v xml:space="preserve">Overtime 1.5        </v>
          </cell>
        </row>
        <row r="5554">
          <cell r="A5554" t="str">
            <v xml:space="preserve">Overtime 1.5        </v>
          </cell>
        </row>
        <row r="5555">
          <cell r="A5555" t="str">
            <v xml:space="preserve">Overtime 1.5        </v>
          </cell>
        </row>
        <row r="5556">
          <cell r="A5556" t="str">
            <v xml:space="preserve">Overtime 1.5        </v>
          </cell>
        </row>
        <row r="5557">
          <cell r="A5557" t="str">
            <v xml:space="preserve">Overtime 1.5        </v>
          </cell>
        </row>
        <row r="5558">
          <cell r="A5558" t="str">
            <v xml:space="preserve">Overtime 1.5        </v>
          </cell>
        </row>
        <row r="5559">
          <cell r="A5559" t="str">
            <v xml:space="preserve">Overtime 1.5        </v>
          </cell>
        </row>
        <row r="5560">
          <cell r="A5560" t="str">
            <v xml:space="preserve">Overtime 1.5        </v>
          </cell>
        </row>
        <row r="5561">
          <cell r="A5561" t="str">
            <v xml:space="preserve">Overtime 1.5        </v>
          </cell>
        </row>
        <row r="5562">
          <cell r="A5562" t="str">
            <v xml:space="preserve">Overtime 1.5        </v>
          </cell>
        </row>
        <row r="5563">
          <cell r="A5563" t="str">
            <v xml:space="preserve">Overtime 1.5        </v>
          </cell>
        </row>
        <row r="5564">
          <cell r="A5564" t="str">
            <v xml:space="preserve">Overtime 1.5        </v>
          </cell>
        </row>
        <row r="5565">
          <cell r="A5565" t="str">
            <v xml:space="preserve">Overtime 1.5        </v>
          </cell>
        </row>
        <row r="5566">
          <cell r="A5566" t="str">
            <v xml:space="preserve">Overtime 1.5        </v>
          </cell>
        </row>
        <row r="5567">
          <cell r="A5567" t="str">
            <v xml:space="preserve">Overtime 1.5        </v>
          </cell>
        </row>
        <row r="5568">
          <cell r="A5568" t="str">
            <v xml:space="preserve">Overtime 1.5        </v>
          </cell>
        </row>
        <row r="5569">
          <cell r="A5569" t="str">
            <v xml:space="preserve">Overtime 1.5        </v>
          </cell>
        </row>
        <row r="5570">
          <cell r="A5570" t="str">
            <v xml:space="preserve">Overtime 1.5        </v>
          </cell>
        </row>
        <row r="5571">
          <cell r="A5571" t="str">
            <v xml:space="preserve">Overtime 1.5        </v>
          </cell>
        </row>
        <row r="5572">
          <cell r="A5572" t="str">
            <v xml:space="preserve">Overtime 1.5        </v>
          </cell>
        </row>
        <row r="5573">
          <cell r="A5573" t="str">
            <v xml:space="preserve">Overtime 1.5        </v>
          </cell>
        </row>
        <row r="5574">
          <cell r="A5574" t="str">
            <v xml:space="preserve">Overtime 1.5        </v>
          </cell>
        </row>
        <row r="5575">
          <cell r="A5575" t="str">
            <v xml:space="preserve">Overtime 1.5        </v>
          </cell>
        </row>
        <row r="5576">
          <cell r="A5576" t="str">
            <v xml:space="preserve">Overtime 1.5        </v>
          </cell>
        </row>
        <row r="5577">
          <cell r="A5577" t="str">
            <v xml:space="preserve">Overtime 1.5        </v>
          </cell>
        </row>
        <row r="5578">
          <cell r="A5578" t="str">
            <v xml:space="preserve">Overtime 1.5        </v>
          </cell>
        </row>
        <row r="5579">
          <cell r="A5579" t="str">
            <v xml:space="preserve">Overtime 1.5        </v>
          </cell>
        </row>
        <row r="5580">
          <cell r="A5580" t="str">
            <v xml:space="preserve">Overtime 1.5        </v>
          </cell>
        </row>
        <row r="5581">
          <cell r="A5581" t="str">
            <v xml:space="preserve">Overtime 1.5        </v>
          </cell>
        </row>
        <row r="5582">
          <cell r="A5582" t="str">
            <v xml:space="preserve">Overtime 1.5        </v>
          </cell>
        </row>
        <row r="5583">
          <cell r="A5583" t="str">
            <v xml:space="preserve">Overtime 1.5        </v>
          </cell>
        </row>
        <row r="5584">
          <cell r="A5584" t="str">
            <v xml:space="preserve">Overtime 1.5        </v>
          </cell>
        </row>
        <row r="5585">
          <cell r="A5585" t="str">
            <v xml:space="preserve">Overtime 1.5        </v>
          </cell>
        </row>
        <row r="5586">
          <cell r="A5586" t="str">
            <v xml:space="preserve">Overtime 1.5        </v>
          </cell>
        </row>
        <row r="5587">
          <cell r="A5587" t="str">
            <v xml:space="preserve">Overtime 1.5        </v>
          </cell>
        </row>
        <row r="5588">
          <cell r="A5588" t="str">
            <v xml:space="preserve">Overtime 1.5        </v>
          </cell>
        </row>
        <row r="5589">
          <cell r="A5589" t="str">
            <v xml:space="preserve">Overtime 1.5        </v>
          </cell>
        </row>
        <row r="5590">
          <cell r="A5590" t="str">
            <v xml:space="preserve">Overtime 1.5        </v>
          </cell>
        </row>
        <row r="5591">
          <cell r="A5591" t="str">
            <v xml:space="preserve">Overtime 1.5        </v>
          </cell>
        </row>
        <row r="5592">
          <cell r="A5592" t="str">
            <v xml:space="preserve">Overtime 1.5        </v>
          </cell>
        </row>
        <row r="5593">
          <cell r="A5593" t="str">
            <v xml:space="preserve">Overtime 1.5        </v>
          </cell>
        </row>
        <row r="5594">
          <cell r="A5594" t="str">
            <v xml:space="preserve">Overtime 1.5        </v>
          </cell>
        </row>
        <row r="5595">
          <cell r="A5595" t="str">
            <v xml:space="preserve">Overtime 1.5        </v>
          </cell>
        </row>
        <row r="5596">
          <cell r="A5596" t="str">
            <v xml:space="preserve">Overtime 1.5        </v>
          </cell>
        </row>
        <row r="5597">
          <cell r="A5597" t="str">
            <v xml:space="preserve">Overtime 1.5        </v>
          </cell>
        </row>
        <row r="5598">
          <cell r="A5598" t="str">
            <v xml:space="preserve">Overtime 1.5        </v>
          </cell>
        </row>
        <row r="5599">
          <cell r="A5599" t="str">
            <v xml:space="preserve">Overtime 1.5        </v>
          </cell>
        </row>
        <row r="5600">
          <cell r="A5600" t="str">
            <v xml:space="preserve">Overtime 1.5        </v>
          </cell>
        </row>
        <row r="5601">
          <cell r="A5601" t="str">
            <v xml:space="preserve">Overtime 1.5        </v>
          </cell>
        </row>
        <row r="5602">
          <cell r="A5602" t="str">
            <v xml:space="preserve">Overtime 1.5        </v>
          </cell>
        </row>
        <row r="5603">
          <cell r="A5603" t="str">
            <v xml:space="preserve">Overtime 1.5        </v>
          </cell>
        </row>
        <row r="5604">
          <cell r="A5604" t="str">
            <v xml:space="preserve">Overtime 1.5        </v>
          </cell>
        </row>
        <row r="5605">
          <cell r="A5605" t="str">
            <v xml:space="preserve">Overtime 1.5        </v>
          </cell>
        </row>
        <row r="5606">
          <cell r="A5606" t="str">
            <v xml:space="preserve">Overtime 1.5        </v>
          </cell>
        </row>
        <row r="5607">
          <cell r="A5607" t="str">
            <v xml:space="preserve">Overtime 1.5        </v>
          </cell>
        </row>
        <row r="5608">
          <cell r="A5608" t="str">
            <v xml:space="preserve">Overtime 1.5        </v>
          </cell>
        </row>
        <row r="5609">
          <cell r="A5609" t="str">
            <v xml:space="preserve">Overtime 1.5        </v>
          </cell>
        </row>
        <row r="5610">
          <cell r="A5610" t="str">
            <v xml:space="preserve">Overtime 1.5        </v>
          </cell>
        </row>
        <row r="5611">
          <cell r="A5611" t="str">
            <v xml:space="preserve">Overtime 1.5        </v>
          </cell>
        </row>
        <row r="5612">
          <cell r="A5612" t="str">
            <v xml:space="preserve">Overtime 2.0        </v>
          </cell>
        </row>
        <row r="5613">
          <cell r="A5613" t="str">
            <v xml:space="preserve">Overtime 2.0        </v>
          </cell>
        </row>
        <row r="5614">
          <cell r="A5614" t="str">
            <v xml:space="preserve">Overtime 2.0        </v>
          </cell>
        </row>
        <row r="5615">
          <cell r="A5615" t="str">
            <v xml:space="preserve">Overtime 2.0        </v>
          </cell>
        </row>
        <row r="5616">
          <cell r="A5616" t="str">
            <v xml:space="preserve">Overtime 2.0        </v>
          </cell>
        </row>
        <row r="5617">
          <cell r="A5617" t="str">
            <v xml:space="preserve">Overtime 2.0        </v>
          </cell>
        </row>
        <row r="5618">
          <cell r="A5618" t="str">
            <v xml:space="preserve">Overtime 2.0        </v>
          </cell>
        </row>
        <row r="5619">
          <cell r="A5619" t="str">
            <v xml:space="preserve">Overtime 2.0        </v>
          </cell>
        </row>
        <row r="5620">
          <cell r="A5620" t="str">
            <v xml:space="preserve">Overtime 2.0        </v>
          </cell>
        </row>
        <row r="5621">
          <cell r="A5621" t="str">
            <v xml:space="preserve">Overtime 2.0        </v>
          </cell>
        </row>
        <row r="5622">
          <cell r="A5622" t="str">
            <v xml:space="preserve">Overtime 2.0        </v>
          </cell>
        </row>
        <row r="5623">
          <cell r="A5623" t="str">
            <v xml:space="preserve">Overtime 2.0        </v>
          </cell>
        </row>
        <row r="5624">
          <cell r="A5624" t="str">
            <v xml:space="preserve">Overtime 2.0        </v>
          </cell>
        </row>
        <row r="5625">
          <cell r="A5625" t="str">
            <v xml:space="preserve">Overtime 2.0        </v>
          </cell>
        </row>
        <row r="5626">
          <cell r="A5626" t="str">
            <v xml:space="preserve">Overtime 2.0        </v>
          </cell>
        </row>
        <row r="5627">
          <cell r="A5627" t="str">
            <v xml:space="preserve">Overtime 2.0        </v>
          </cell>
        </row>
        <row r="5628">
          <cell r="A5628" t="str">
            <v xml:space="preserve">Overtime 2.0        </v>
          </cell>
        </row>
        <row r="5629">
          <cell r="A5629" t="str">
            <v xml:space="preserve">Overtime 2.0        </v>
          </cell>
        </row>
        <row r="5630">
          <cell r="A5630" t="str">
            <v xml:space="preserve">Overtime 2.0        </v>
          </cell>
        </row>
        <row r="5631">
          <cell r="A5631" t="str">
            <v xml:space="preserve">Overtime 2.0        </v>
          </cell>
        </row>
        <row r="5632">
          <cell r="A5632" t="str">
            <v xml:space="preserve">Overtime 2.0        </v>
          </cell>
        </row>
        <row r="5633">
          <cell r="A5633" t="str">
            <v xml:space="preserve">Overtime 2.0        </v>
          </cell>
        </row>
        <row r="5634">
          <cell r="A5634" t="str">
            <v xml:space="preserve">Overtime 2.0        </v>
          </cell>
        </row>
        <row r="5635">
          <cell r="A5635" t="str">
            <v xml:space="preserve">Overtime 2.0        </v>
          </cell>
        </row>
        <row r="5636">
          <cell r="A5636" t="str">
            <v xml:space="preserve">Overtime 2.0        </v>
          </cell>
        </row>
        <row r="5637">
          <cell r="A5637" t="str">
            <v xml:space="preserve">Overtime 2.0        </v>
          </cell>
        </row>
        <row r="5638">
          <cell r="A5638" t="str">
            <v xml:space="preserve">Overtime 2.0        </v>
          </cell>
        </row>
        <row r="5639">
          <cell r="A5639" t="str">
            <v xml:space="preserve">Overtime 2.0        </v>
          </cell>
        </row>
        <row r="5640">
          <cell r="A5640" t="str">
            <v xml:space="preserve">Overtime 2.0        </v>
          </cell>
        </row>
        <row r="5641">
          <cell r="A5641" t="str">
            <v xml:space="preserve">Overtime 2.0        </v>
          </cell>
        </row>
        <row r="5642">
          <cell r="A5642" t="str">
            <v xml:space="preserve">Overtime 2.0        </v>
          </cell>
        </row>
        <row r="5643">
          <cell r="A5643" t="str">
            <v xml:space="preserve">Overtime 2.0        </v>
          </cell>
        </row>
        <row r="5644">
          <cell r="A5644" t="str">
            <v xml:space="preserve">Overtime 2.0        </v>
          </cell>
        </row>
        <row r="5645">
          <cell r="A5645" t="str">
            <v xml:space="preserve">Overtime 2.0        </v>
          </cell>
        </row>
        <row r="5646">
          <cell r="A5646" t="str">
            <v xml:space="preserve">Overtime 2.0        </v>
          </cell>
        </row>
        <row r="5647">
          <cell r="A5647" t="str">
            <v xml:space="preserve">Overtime 2.0        </v>
          </cell>
        </row>
        <row r="5648">
          <cell r="A5648" t="str">
            <v xml:space="preserve">Overtime 2.0        </v>
          </cell>
        </row>
        <row r="5649">
          <cell r="A5649" t="str">
            <v xml:space="preserve">Overtime 2.0        </v>
          </cell>
        </row>
        <row r="5650">
          <cell r="A5650" t="str">
            <v xml:space="preserve">Overtime 2.0        </v>
          </cell>
        </row>
        <row r="5651">
          <cell r="A5651" t="str">
            <v xml:space="preserve">Overtime 2.0        </v>
          </cell>
        </row>
        <row r="5652">
          <cell r="A5652" t="str">
            <v xml:space="preserve">Overtime 2.0        </v>
          </cell>
        </row>
        <row r="5653">
          <cell r="A5653" t="str">
            <v xml:space="preserve">Overtime 2.0        </v>
          </cell>
        </row>
        <row r="5654">
          <cell r="A5654" t="str">
            <v xml:space="preserve">Overtime 2.0        </v>
          </cell>
        </row>
        <row r="5655">
          <cell r="A5655" t="str">
            <v xml:space="preserve">Overtime 2.0        </v>
          </cell>
        </row>
        <row r="5656">
          <cell r="A5656" t="str">
            <v xml:space="preserve">Overtime 2.0        </v>
          </cell>
        </row>
        <row r="5657">
          <cell r="A5657" t="str">
            <v xml:space="preserve">Overtime 2.0        </v>
          </cell>
        </row>
        <row r="5658">
          <cell r="A5658" t="str">
            <v xml:space="preserve">Overtime 2.0        </v>
          </cell>
        </row>
        <row r="5659">
          <cell r="A5659" t="str">
            <v xml:space="preserve">Overtime 2.0        </v>
          </cell>
        </row>
        <row r="5660">
          <cell r="A5660" t="str">
            <v xml:space="preserve">Overtime 2.0        </v>
          </cell>
        </row>
        <row r="5661">
          <cell r="A5661" t="str">
            <v xml:space="preserve">Overtime 2.0        </v>
          </cell>
        </row>
        <row r="5662">
          <cell r="A5662" t="str">
            <v xml:space="preserve">Overtime 2.0        </v>
          </cell>
        </row>
        <row r="5663">
          <cell r="A5663" t="str">
            <v xml:space="preserve">Overtime 2.0        </v>
          </cell>
        </row>
        <row r="5664">
          <cell r="A5664" t="str">
            <v xml:space="preserve">Overtime 2.0        </v>
          </cell>
        </row>
        <row r="5665">
          <cell r="A5665" t="str">
            <v xml:space="preserve">Overtime 2.0        </v>
          </cell>
        </row>
        <row r="5666">
          <cell r="A5666" t="str">
            <v xml:space="preserve">Overtime 2.0        </v>
          </cell>
        </row>
        <row r="5667">
          <cell r="A5667" t="str">
            <v xml:space="preserve">Overtime 2.0        </v>
          </cell>
        </row>
        <row r="5668">
          <cell r="A5668" t="str">
            <v xml:space="preserve">Overtime 2.0        </v>
          </cell>
        </row>
        <row r="5669">
          <cell r="A5669" t="str">
            <v xml:space="preserve">Overtime 2.0        </v>
          </cell>
        </row>
        <row r="5670">
          <cell r="A5670" t="str">
            <v xml:space="preserve">Overtime 2.0        </v>
          </cell>
        </row>
        <row r="5671">
          <cell r="A5671" t="str">
            <v xml:space="preserve">Overtime 2.0        </v>
          </cell>
        </row>
        <row r="5672">
          <cell r="A5672" t="str">
            <v xml:space="preserve">Overtime 2.0        </v>
          </cell>
        </row>
        <row r="5673">
          <cell r="A5673" t="str">
            <v xml:space="preserve">Overtime 2.0        </v>
          </cell>
        </row>
        <row r="5674">
          <cell r="A5674" t="str">
            <v xml:space="preserve">Overtime 2.0        </v>
          </cell>
        </row>
        <row r="5675">
          <cell r="A5675" t="str">
            <v xml:space="preserve">Overtime 2.0        </v>
          </cell>
        </row>
        <row r="5676">
          <cell r="A5676" t="str">
            <v xml:space="preserve">Overtime 2.0        </v>
          </cell>
        </row>
        <row r="5677">
          <cell r="A5677" t="str">
            <v xml:space="preserve">Overtime 2.0        </v>
          </cell>
        </row>
        <row r="5678">
          <cell r="A5678" t="str">
            <v xml:space="preserve">Overtime 2.0        </v>
          </cell>
        </row>
        <row r="5679">
          <cell r="A5679" t="str">
            <v xml:space="preserve">Overtime 2.0        </v>
          </cell>
        </row>
        <row r="5680">
          <cell r="A5680" t="str">
            <v xml:space="preserve">Overtime 2.0        </v>
          </cell>
        </row>
        <row r="5681">
          <cell r="A5681" t="str">
            <v xml:space="preserve">Overtime 2.0        </v>
          </cell>
        </row>
        <row r="5682">
          <cell r="A5682" t="str">
            <v xml:space="preserve">Overtime 2.0        </v>
          </cell>
        </row>
        <row r="5683">
          <cell r="A5683" t="str">
            <v xml:space="preserve">Overtime 2.0        </v>
          </cell>
        </row>
        <row r="5684">
          <cell r="A5684" t="str">
            <v xml:space="preserve">Overtime 2.0        </v>
          </cell>
        </row>
        <row r="5685">
          <cell r="A5685" t="str">
            <v xml:space="preserve">Overtime 2.0        </v>
          </cell>
        </row>
        <row r="5686">
          <cell r="A5686" t="str">
            <v xml:space="preserve">Overtime 2.0        </v>
          </cell>
        </row>
        <row r="5687">
          <cell r="A5687" t="str">
            <v xml:space="preserve">Overtime 2.0        </v>
          </cell>
        </row>
        <row r="5688">
          <cell r="A5688" t="str">
            <v xml:space="preserve">Overtime 2.0        </v>
          </cell>
        </row>
        <row r="5689">
          <cell r="A5689" t="str">
            <v xml:space="preserve">Overtime 2.0        </v>
          </cell>
        </row>
        <row r="5690">
          <cell r="A5690" t="str">
            <v xml:space="preserve">Overtime 2.0        </v>
          </cell>
        </row>
        <row r="5691">
          <cell r="A5691" t="str">
            <v xml:space="preserve">Overtime 2.0        </v>
          </cell>
        </row>
        <row r="5692">
          <cell r="A5692" t="str">
            <v xml:space="preserve">Overtime 2.0        </v>
          </cell>
        </row>
        <row r="5693">
          <cell r="A5693" t="str">
            <v xml:space="preserve">Overtime 2.0        </v>
          </cell>
        </row>
        <row r="5694">
          <cell r="A5694" t="str">
            <v xml:space="preserve">Overtime 2.0        </v>
          </cell>
        </row>
        <row r="5695">
          <cell r="A5695" t="str">
            <v xml:space="preserve">Overtime 2.0        </v>
          </cell>
        </row>
        <row r="5696">
          <cell r="A5696" t="str">
            <v xml:space="preserve">Overtime 2.0        </v>
          </cell>
        </row>
        <row r="5697">
          <cell r="A5697" t="str">
            <v xml:space="preserve">Overtime 2.0        </v>
          </cell>
        </row>
        <row r="5698">
          <cell r="A5698" t="str">
            <v xml:space="preserve">Overtime 2.0        </v>
          </cell>
        </row>
        <row r="5699">
          <cell r="A5699" t="str">
            <v xml:space="preserve">Overtime 2.0        </v>
          </cell>
        </row>
        <row r="5700">
          <cell r="A5700" t="str">
            <v xml:space="preserve">Overtime 2.0        </v>
          </cell>
        </row>
        <row r="5701">
          <cell r="A5701" t="str">
            <v xml:space="preserve">Overtime 2.0        </v>
          </cell>
        </row>
        <row r="5702">
          <cell r="A5702" t="str">
            <v xml:space="preserve">Overtime 2.0        </v>
          </cell>
        </row>
        <row r="5703">
          <cell r="A5703" t="str">
            <v xml:space="preserve">Overtime 2.0        </v>
          </cell>
        </row>
        <row r="5704">
          <cell r="A5704" t="str">
            <v xml:space="preserve">Overtime 2.0        </v>
          </cell>
        </row>
        <row r="5705">
          <cell r="A5705" t="str">
            <v xml:space="preserve">Overtime 2.0        </v>
          </cell>
        </row>
        <row r="5706">
          <cell r="A5706" t="str">
            <v xml:space="preserve">Overtime 2.0        </v>
          </cell>
        </row>
        <row r="5707">
          <cell r="A5707" t="str">
            <v xml:space="preserve">Overtime 2.0        </v>
          </cell>
        </row>
        <row r="5708">
          <cell r="A5708" t="str">
            <v xml:space="preserve">Overtime 2.0        </v>
          </cell>
        </row>
        <row r="5709">
          <cell r="A5709" t="str">
            <v xml:space="preserve">Overtime 2.0        </v>
          </cell>
        </row>
        <row r="5710">
          <cell r="A5710" t="str">
            <v xml:space="preserve">Overtime 2.0        </v>
          </cell>
        </row>
        <row r="5711">
          <cell r="A5711" t="str">
            <v xml:space="preserve">Overtime 2.0        </v>
          </cell>
        </row>
        <row r="5712">
          <cell r="A5712" t="str">
            <v xml:space="preserve">Overtime 2.0        </v>
          </cell>
        </row>
        <row r="5713">
          <cell r="A5713" t="str">
            <v xml:space="preserve">Overtime 2.0        </v>
          </cell>
        </row>
        <row r="5714">
          <cell r="A5714" t="str">
            <v xml:space="preserve">Overtime 2.0        </v>
          </cell>
        </row>
        <row r="5715">
          <cell r="A5715" t="str">
            <v xml:space="preserve">Overtime 2.0        </v>
          </cell>
        </row>
        <row r="5716">
          <cell r="A5716" t="str">
            <v xml:space="preserve">Overtime 2.0        </v>
          </cell>
        </row>
        <row r="5717">
          <cell r="A5717" t="str">
            <v xml:space="preserve">Overtime 2.0        </v>
          </cell>
        </row>
        <row r="5718">
          <cell r="A5718" t="str">
            <v xml:space="preserve">Overtime 2.0        </v>
          </cell>
        </row>
        <row r="5719">
          <cell r="A5719" t="str">
            <v xml:space="preserve">Overtime 2.0        </v>
          </cell>
        </row>
        <row r="5720">
          <cell r="A5720" t="str">
            <v xml:space="preserve">Overtime 2.0        </v>
          </cell>
        </row>
        <row r="5721">
          <cell r="A5721" t="str">
            <v xml:space="preserve">Overtime 2.0        </v>
          </cell>
        </row>
        <row r="5722">
          <cell r="A5722" t="str">
            <v xml:space="preserve">Overtime 2.0        </v>
          </cell>
        </row>
        <row r="5723">
          <cell r="A5723" t="str">
            <v xml:space="preserve">Overtime 2.0        </v>
          </cell>
        </row>
        <row r="5724">
          <cell r="A5724" t="str">
            <v xml:space="preserve">Overtime 2.0        </v>
          </cell>
        </row>
        <row r="5725">
          <cell r="A5725" t="str">
            <v xml:space="preserve">Overtime 2.0        </v>
          </cell>
        </row>
        <row r="5726">
          <cell r="A5726" t="str">
            <v xml:space="preserve">Overtime 2.0        </v>
          </cell>
        </row>
        <row r="5727">
          <cell r="A5727" t="str">
            <v xml:space="preserve">Overtime 2.0        </v>
          </cell>
        </row>
        <row r="5728">
          <cell r="A5728" t="str">
            <v xml:space="preserve">Overtime 2.0        </v>
          </cell>
        </row>
        <row r="5729">
          <cell r="A5729" t="str">
            <v xml:space="preserve">Overtime 2.0        </v>
          </cell>
        </row>
        <row r="5730">
          <cell r="A5730" t="str">
            <v xml:space="preserve">Overtime 2.0        </v>
          </cell>
        </row>
        <row r="5731">
          <cell r="A5731" t="str">
            <v xml:space="preserve">Overtime 2.0        </v>
          </cell>
        </row>
        <row r="5732">
          <cell r="A5732" t="str">
            <v xml:space="preserve">Overtime 2.0        </v>
          </cell>
        </row>
        <row r="5733">
          <cell r="A5733" t="str">
            <v xml:space="preserve">Overtime 2.0        </v>
          </cell>
        </row>
        <row r="5734">
          <cell r="A5734" t="str">
            <v xml:space="preserve">Overtime 2.0        </v>
          </cell>
        </row>
        <row r="5735">
          <cell r="A5735" t="str">
            <v xml:space="preserve">Overtime 2.0        </v>
          </cell>
        </row>
        <row r="5736">
          <cell r="A5736" t="str">
            <v xml:space="preserve">Overtime 2.0        </v>
          </cell>
        </row>
        <row r="5737">
          <cell r="A5737" t="str">
            <v xml:space="preserve">Overtime 2.0        </v>
          </cell>
        </row>
        <row r="5738">
          <cell r="A5738" t="str">
            <v xml:space="preserve">Overtime 2.0        </v>
          </cell>
        </row>
        <row r="5739">
          <cell r="A5739" t="str">
            <v xml:space="preserve">Overtime 2.0        </v>
          </cell>
        </row>
        <row r="5740">
          <cell r="A5740" t="str">
            <v xml:space="preserve">Overtime 2.0        </v>
          </cell>
        </row>
        <row r="5741">
          <cell r="A5741" t="str">
            <v xml:space="preserve">Overtime 2.0        </v>
          </cell>
        </row>
        <row r="5742">
          <cell r="A5742" t="str">
            <v xml:space="preserve">Overtime 2.0        </v>
          </cell>
        </row>
        <row r="5743">
          <cell r="A5743" t="str">
            <v xml:space="preserve">Overtime 2.0        </v>
          </cell>
        </row>
        <row r="5744">
          <cell r="A5744" t="str">
            <v xml:space="preserve">Overtime 2.0        </v>
          </cell>
        </row>
        <row r="5745">
          <cell r="A5745" t="str">
            <v xml:space="preserve">Overtime 2.0        </v>
          </cell>
        </row>
        <row r="5746">
          <cell r="A5746" t="str">
            <v xml:space="preserve">Overtime 2.0        </v>
          </cell>
        </row>
        <row r="5747">
          <cell r="A5747" t="str">
            <v xml:space="preserve">Overtime 2.0        </v>
          </cell>
        </row>
        <row r="5748">
          <cell r="A5748" t="str">
            <v xml:space="preserve">Overtime 2.0        </v>
          </cell>
        </row>
        <row r="5749">
          <cell r="A5749" t="str">
            <v xml:space="preserve">Overtime 2.0        </v>
          </cell>
        </row>
        <row r="5750">
          <cell r="A5750" t="str">
            <v xml:space="preserve">Overtime 2.0        </v>
          </cell>
        </row>
        <row r="5751">
          <cell r="A5751" t="str">
            <v xml:space="preserve">Overtime 2.0        </v>
          </cell>
        </row>
        <row r="5752">
          <cell r="A5752" t="str">
            <v xml:space="preserve">Overtime 2.0        </v>
          </cell>
        </row>
        <row r="5753">
          <cell r="A5753" t="str">
            <v xml:space="preserve">Overtime 2.0        </v>
          </cell>
        </row>
        <row r="5754">
          <cell r="A5754" t="str">
            <v xml:space="preserve">Overtime 2.0        </v>
          </cell>
        </row>
        <row r="5755">
          <cell r="A5755" t="str">
            <v xml:space="preserve">Overtime 2.0        </v>
          </cell>
        </row>
        <row r="5756">
          <cell r="A5756" t="str">
            <v xml:space="preserve">Overtime 2.0        </v>
          </cell>
        </row>
        <row r="5757">
          <cell r="A5757" t="str">
            <v xml:space="preserve">Overtime 2.0        </v>
          </cell>
        </row>
        <row r="5758">
          <cell r="A5758" t="str">
            <v xml:space="preserve">Overtime 2.0        </v>
          </cell>
        </row>
        <row r="5759">
          <cell r="A5759" t="str">
            <v xml:space="preserve">Overtime 2.0        </v>
          </cell>
        </row>
        <row r="5760">
          <cell r="A5760" t="str">
            <v xml:space="preserve">Overtime 2.0        </v>
          </cell>
        </row>
        <row r="5761">
          <cell r="A5761" t="str">
            <v xml:space="preserve">Overtime 2.0        </v>
          </cell>
        </row>
        <row r="5762">
          <cell r="A5762" t="str">
            <v xml:space="preserve">Overtime 2.0        </v>
          </cell>
        </row>
        <row r="5763">
          <cell r="A5763" t="str">
            <v>Passeng Veh External</v>
          </cell>
        </row>
        <row r="5764">
          <cell r="A5764" t="str">
            <v>Passeng Veh External</v>
          </cell>
        </row>
        <row r="5765">
          <cell r="A5765" t="str">
            <v>Passeng Veh External</v>
          </cell>
        </row>
        <row r="5766">
          <cell r="A5766" t="str">
            <v>Passeng Veh External</v>
          </cell>
        </row>
        <row r="5767">
          <cell r="A5767" t="str">
            <v>Passeng Veh External</v>
          </cell>
        </row>
        <row r="5768">
          <cell r="A5768" t="str">
            <v>Passeng Veh External</v>
          </cell>
        </row>
        <row r="5769">
          <cell r="A5769" t="str">
            <v>Passeng Veh External</v>
          </cell>
        </row>
        <row r="5770">
          <cell r="A5770" t="str">
            <v>Passeng Veh External</v>
          </cell>
        </row>
        <row r="5771">
          <cell r="A5771" t="str">
            <v>Passeng Veh External</v>
          </cell>
        </row>
        <row r="5772">
          <cell r="A5772" t="str">
            <v>Passeng Veh External</v>
          </cell>
        </row>
        <row r="5773">
          <cell r="A5773" t="str">
            <v>Passeng Veh External</v>
          </cell>
        </row>
        <row r="5774">
          <cell r="A5774" t="str">
            <v>Passeng Veh External</v>
          </cell>
        </row>
        <row r="5775">
          <cell r="A5775" t="str">
            <v>Passeng Veh External</v>
          </cell>
        </row>
        <row r="5776">
          <cell r="A5776" t="str">
            <v>Passeng Veh External</v>
          </cell>
        </row>
        <row r="5777">
          <cell r="A5777" t="str">
            <v>Passeng Veh External</v>
          </cell>
        </row>
        <row r="5778">
          <cell r="A5778" t="str">
            <v>Passeng Veh External</v>
          </cell>
        </row>
        <row r="5779">
          <cell r="A5779" t="str">
            <v>Passeng Veh External</v>
          </cell>
        </row>
        <row r="5780">
          <cell r="A5780" t="str">
            <v>Passeng Veh External</v>
          </cell>
        </row>
        <row r="5781">
          <cell r="A5781" t="str">
            <v>Passeng Veh External</v>
          </cell>
        </row>
        <row r="5782">
          <cell r="A5782" t="str">
            <v>Passeng Veh External</v>
          </cell>
        </row>
        <row r="5783">
          <cell r="A5783" t="str">
            <v>Passeng Veh External</v>
          </cell>
        </row>
        <row r="5784">
          <cell r="A5784" t="str">
            <v>Passeng Veh External</v>
          </cell>
        </row>
        <row r="5785">
          <cell r="A5785" t="str">
            <v>Passeng Veh External</v>
          </cell>
        </row>
        <row r="5786">
          <cell r="A5786" t="str">
            <v>Passeng Veh External</v>
          </cell>
        </row>
        <row r="5787">
          <cell r="A5787" t="str">
            <v>Passeng Veh External</v>
          </cell>
        </row>
        <row r="5788">
          <cell r="A5788" t="str">
            <v>Passeng Veh External</v>
          </cell>
        </row>
        <row r="5789">
          <cell r="A5789" t="str">
            <v>Passeng Veh External</v>
          </cell>
        </row>
        <row r="5790">
          <cell r="A5790" t="str">
            <v>Passeng Veh External</v>
          </cell>
        </row>
        <row r="5791">
          <cell r="A5791" t="str">
            <v>Passeng Veh External</v>
          </cell>
        </row>
        <row r="5792">
          <cell r="A5792" t="str">
            <v>Passeng Veh External</v>
          </cell>
        </row>
        <row r="5793">
          <cell r="A5793" t="str">
            <v>Passeng Veh External</v>
          </cell>
        </row>
        <row r="5794">
          <cell r="A5794" t="str">
            <v>Passeng Veh External</v>
          </cell>
        </row>
        <row r="5795">
          <cell r="A5795" t="str">
            <v>Passeng Veh External</v>
          </cell>
        </row>
        <row r="5796">
          <cell r="A5796" t="str">
            <v>Passeng Veh External</v>
          </cell>
        </row>
        <row r="5797">
          <cell r="A5797" t="str">
            <v>Passeng Veh External</v>
          </cell>
        </row>
        <row r="5798">
          <cell r="A5798" t="str">
            <v>Passeng Veh External</v>
          </cell>
        </row>
        <row r="5799">
          <cell r="A5799" t="str">
            <v>Passeng Veh External</v>
          </cell>
        </row>
        <row r="5800">
          <cell r="A5800" t="str">
            <v>Passeng Veh External</v>
          </cell>
        </row>
        <row r="5801">
          <cell r="A5801" t="str">
            <v>Passeng Veh External</v>
          </cell>
        </row>
        <row r="5802">
          <cell r="A5802" t="str">
            <v>Passeng Veh External</v>
          </cell>
        </row>
        <row r="5803">
          <cell r="A5803" t="str">
            <v>Passeng Veh External</v>
          </cell>
        </row>
        <row r="5804">
          <cell r="A5804" t="str">
            <v>Passeng Veh External</v>
          </cell>
        </row>
        <row r="5805">
          <cell r="A5805" t="str">
            <v>Passeng Veh External</v>
          </cell>
        </row>
        <row r="5806">
          <cell r="A5806" t="str">
            <v>Passeng Veh External</v>
          </cell>
        </row>
        <row r="5807">
          <cell r="A5807" t="str">
            <v>Passeng Veh External</v>
          </cell>
        </row>
        <row r="5808">
          <cell r="A5808" t="str">
            <v>Passeng Veh External</v>
          </cell>
        </row>
        <row r="5809">
          <cell r="A5809" t="str">
            <v>Passeng Veh External</v>
          </cell>
        </row>
        <row r="5810">
          <cell r="A5810" t="str">
            <v>Passeng Veh External</v>
          </cell>
        </row>
        <row r="5811">
          <cell r="A5811" t="str">
            <v>Passeng Veh External</v>
          </cell>
        </row>
        <row r="5812">
          <cell r="A5812" t="str">
            <v>Passeng Veh External</v>
          </cell>
        </row>
        <row r="5813">
          <cell r="A5813" t="str">
            <v>Passeng Veh External</v>
          </cell>
        </row>
        <row r="5814">
          <cell r="A5814" t="str">
            <v>Passeng Veh External</v>
          </cell>
        </row>
        <row r="5815">
          <cell r="A5815" t="str">
            <v>Passeng Veh External</v>
          </cell>
        </row>
        <row r="5816">
          <cell r="A5816" t="str">
            <v>Passeng Veh External</v>
          </cell>
        </row>
        <row r="5817">
          <cell r="A5817" t="str">
            <v>Passeng Veh External</v>
          </cell>
        </row>
        <row r="5818">
          <cell r="A5818" t="str">
            <v>Passeng Veh External</v>
          </cell>
        </row>
        <row r="5819">
          <cell r="A5819" t="str">
            <v>Passeng Veh External</v>
          </cell>
        </row>
        <row r="5820">
          <cell r="A5820" t="str">
            <v>Passeng Veh External</v>
          </cell>
        </row>
        <row r="5821">
          <cell r="A5821" t="str">
            <v>Passeng Veh External</v>
          </cell>
        </row>
        <row r="5822">
          <cell r="A5822" t="str">
            <v>Passeng Veh External</v>
          </cell>
        </row>
        <row r="5823">
          <cell r="A5823" t="str">
            <v>Passeng Veh External</v>
          </cell>
        </row>
        <row r="5824">
          <cell r="A5824" t="str">
            <v>Passeng Veh External</v>
          </cell>
        </row>
        <row r="5825">
          <cell r="A5825" t="str">
            <v>Passeng Veh External</v>
          </cell>
        </row>
        <row r="5826">
          <cell r="A5826" t="str">
            <v>Passeng Veh External</v>
          </cell>
        </row>
        <row r="5827">
          <cell r="A5827" t="str">
            <v>Passeng Veh External</v>
          </cell>
        </row>
        <row r="5828">
          <cell r="A5828" t="str">
            <v>Passeng Veh External</v>
          </cell>
        </row>
        <row r="5829">
          <cell r="A5829" t="str">
            <v>Passeng Veh External</v>
          </cell>
        </row>
        <row r="5830">
          <cell r="A5830" t="str">
            <v>Passeng Veh External</v>
          </cell>
        </row>
        <row r="5831">
          <cell r="A5831" t="str">
            <v>Passeng Veh External</v>
          </cell>
        </row>
        <row r="5832">
          <cell r="A5832" t="str">
            <v>Passeng Veh External</v>
          </cell>
        </row>
        <row r="5833">
          <cell r="A5833" t="str">
            <v>Passeng Veh External</v>
          </cell>
        </row>
        <row r="5834">
          <cell r="A5834" t="str">
            <v>Passeng Veh External</v>
          </cell>
        </row>
        <row r="5835">
          <cell r="A5835" t="str">
            <v>Passeng Veh External</v>
          </cell>
        </row>
        <row r="5836">
          <cell r="A5836" t="str">
            <v>Passeng Veh External</v>
          </cell>
        </row>
        <row r="5837">
          <cell r="A5837" t="str">
            <v>Passeng Veh External</v>
          </cell>
        </row>
        <row r="5838">
          <cell r="A5838" t="str">
            <v>Passeng Veh External</v>
          </cell>
        </row>
        <row r="5839">
          <cell r="A5839" t="str">
            <v>Passeng Veh External</v>
          </cell>
        </row>
        <row r="5840">
          <cell r="A5840" t="str">
            <v>Passeng Veh External</v>
          </cell>
        </row>
        <row r="5841">
          <cell r="A5841" t="str">
            <v>Passeng Veh External</v>
          </cell>
        </row>
        <row r="5842">
          <cell r="A5842" t="str">
            <v>Passeng Veh External</v>
          </cell>
        </row>
        <row r="5843">
          <cell r="A5843" t="str">
            <v>Passeng Veh External</v>
          </cell>
        </row>
        <row r="5844">
          <cell r="A5844" t="str">
            <v>Passeng Veh External</v>
          </cell>
        </row>
        <row r="5845">
          <cell r="A5845" t="str">
            <v>Passeng Veh External</v>
          </cell>
        </row>
        <row r="5846">
          <cell r="A5846" t="str">
            <v>Passeng Veh External</v>
          </cell>
        </row>
        <row r="5847">
          <cell r="A5847" t="str">
            <v>Passeng Veh External</v>
          </cell>
        </row>
        <row r="5848">
          <cell r="A5848" t="str">
            <v>Passeng Veh External</v>
          </cell>
        </row>
        <row r="5849">
          <cell r="A5849" t="str">
            <v>Passeng Veh External</v>
          </cell>
        </row>
        <row r="5850">
          <cell r="A5850" t="str">
            <v>Passeng Veh External</v>
          </cell>
        </row>
        <row r="5851">
          <cell r="A5851" t="str">
            <v>Passeng Veh External</v>
          </cell>
        </row>
        <row r="5852">
          <cell r="A5852" t="str">
            <v>Passeng Veh External</v>
          </cell>
        </row>
        <row r="5853">
          <cell r="A5853" t="str">
            <v>Passeng Veh External</v>
          </cell>
        </row>
        <row r="5854">
          <cell r="A5854" t="str">
            <v>Passeng Veh External</v>
          </cell>
        </row>
        <row r="5855">
          <cell r="A5855" t="str">
            <v>Passeng Veh External</v>
          </cell>
        </row>
        <row r="5856">
          <cell r="A5856" t="str">
            <v>Passeng Veh External</v>
          </cell>
        </row>
        <row r="5857">
          <cell r="A5857" t="str">
            <v>Passeng Veh External</v>
          </cell>
        </row>
        <row r="5858">
          <cell r="A5858" t="str">
            <v>Passeng Veh External</v>
          </cell>
        </row>
        <row r="5859">
          <cell r="A5859" t="str">
            <v>Passeng Veh External</v>
          </cell>
        </row>
        <row r="5860">
          <cell r="A5860" t="str">
            <v>Passeng Veh External</v>
          </cell>
        </row>
        <row r="5861">
          <cell r="A5861" t="str">
            <v>Passeng Veh External</v>
          </cell>
        </row>
        <row r="5862">
          <cell r="A5862" t="str">
            <v>Passeng Veh External</v>
          </cell>
        </row>
        <row r="5863">
          <cell r="A5863" t="str">
            <v>Passeng Veh External</v>
          </cell>
        </row>
        <row r="5864">
          <cell r="A5864" t="str">
            <v>Passeng Veh External</v>
          </cell>
        </row>
        <row r="5865">
          <cell r="A5865" t="str">
            <v>Passeng Veh External</v>
          </cell>
        </row>
        <row r="5866">
          <cell r="A5866" t="str">
            <v>Passeng Veh External</v>
          </cell>
        </row>
        <row r="5867">
          <cell r="A5867" t="str">
            <v>Passeng Veh External</v>
          </cell>
        </row>
        <row r="5868">
          <cell r="A5868" t="str">
            <v>Passeng Veh External</v>
          </cell>
        </row>
        <row r="5869">
          <cell r="A5869" t="str">
            <v>Passeng Veh External</v>
          </cell>
        </row>
        <row r="5870">
          <cell r="A5870" t="str">
            <v>Passeng Veh External</v>
          </cell>
        </row>
        <row r="5871">
          <cell r="A5871" t="str">
            <v>Passeng Veh External</v>
          </cell>
        </row>
        <row r="5872">
          <cell r="A5872" t="str">
            <v>Passeng Veh External</v>
          </cell>
        </row>
        <row r="5873">
          <cell r="A5873" t="str">
            <v>Passeng Veh External</v>
          </cell>
        </row>
        <row r="5874">
          <cell r="A5874" t="str">
            <v>Passeng Veh External</v>
          </cell>
        </row>
        <row r="5875">
          <cell r="A5875" t="str">
            <v>Passeng Veh External</v>
          </cell>
        </row>
        <row r="5876">
          <cell r="A5876" t="str">
            <v>Passeng Veh External</v>
          </cell>
        </row>
        <row r="5877">
          <cell r="A5877" t="str">
            <v>Passeng Veh External</v>
          </cell>
        </row>
        <row r="5878">
          <cell r="A5878" t="str">
            <v>Passeng Veh External</v>
          </cell>
        </row>
        <row r="5879">
          <cell r="A5879" t="str">
            <v>Passeng Veh External</v>
          </cell>
        </row>
        <row r="5880">
          <cell r="A5880" t="str">
            <v>Passeng Veh External</v>
          </cell>
        </row>
        <row r="5881">
          <cell r="A5881" t="str">
            <v>Passeng Veh External</v>
          </cell>
        </row>
        <row r="5882">
          <cell r="A5882" t="str">
            <v>Passeng Veh External</v>
          </cell>
        </row>
        <row r="5883">
          <cell r="A5883" t="str">
            <v>Passeng Veh External</v>
          </cell>
        </row>
        <row r="5884">
          <cell r="A5884" t="str">
            <v>Passeng Veh External</v>
          </cell>
        </row>
        <row r="5885">
          <cell r="A5885" t="str">
            <v>Passeng Veh External</v>
          </cell>
        </row>
        <row r="5886">
          <cell r="A5886" t="str">
            <v>Passeng Veh External</v>
          </cell>
        </row>
        <row r="5887">
          <cell r="A5887" t="str">
            <v>Passeng Veh External</v>
          </cell>
        </row>
        <row r="5888">
          <cell r="A5888" t="str">
            <v>Passeng Veh External</v>
          </cell>
        </row>
        <row r="5889">
          <cell r="A5889" t="str">
            <v>Passeng Veh External</v>
          </cell>
        </row>
        <row r="5890">
          <cell r="A5890" t="str">
            <v>Passeng Veh External</v>
          </cell>
        </row>
        <row r="5891">
          <cell r="A5891" t="str">
            <v>Passeng Veh External</v>
          </cell>
        </row>
        <row r="5892">
          <cell r="A5892" t="str">
            <v>Passeng Veh External</v>
          </cell>
        </row>
        <row r="5893">
          <cell r="A5893" t="str">
            <v>Passeng Veh External</v>
          </cell>
        </row>
        <row r="5894">
          <cell r="A5894" t="str">
            <v>Passeng Veh External</v>
          </cell>
        </row>
        <row r="5895">
          <cell r="A5895" t="str">
            <v>Passeng Veh External</v>
          </cell>
        </row>
        <row r="5896">
          <cell r="A5896" t="str">
            <v>Passeng Veh External</v>
          </cell>
        </row>
        <row r="5897">
          <cell r="A5897" t="str">
            <v>Passeng Veh External</v>
          </cell>
        </row>
        <row r="5898">
          <cell r="A5898" t="str">
            <v>Passeng Veh External</v>
          </cell>
        </row>
        <row r="5899">
          <cell r="A5899" t="str">
            <v>Passeng Veh External</v>
          </cell>
        </row>
        <row r="5900">
          <cell r="A5900" t="str">
            <v>Passeng Veh External</v>
          </cell>
        </row>
        <row r="5901">
          <cell r="A5901" t="str">
            <v>Passeng Veh External</v>
          </cell>
        </row>
        <row r="5902">
          <cell r="A5902" t="str">
            <v>Passeng Veh External</v>
          </cell>
        </row>
        <row r="5903">
          <cell r="A5903" t="str">
            <v>Passeng Veh External</v>
          </cell>
        </row>
        <row r="5904">
          <cell r="A5904" t="str">
            <v>Passeng Veh External</v>
          </cell>
        </row>
        <row r="5905">
          <cell r="A5905" t="str">
            <v>Passeng Veh External</v>
          </cell>
        </row>
        <row r="5906">
          <cell r="A5906" t="str">
            <v>Passeng Veh External</v>
          </cell>
        </row>
        <row r="5907">
          <cell r="A5907" t="str">
            <v>Passeng Veh External</v>
          </cell>
        </row>
        <row r="5908">
          <cell r="A5908" t="str">
            <v>Passeng Veh External</v>
          </cell>
        </row>
        <row r="5909">
          <cell r="A5909" t="str">
            <v>Passeng Veh External</v>
          </cell>
        </row>
        <row r="5910">
          <cell r="A5910" t="str">
            <v>Passeng Veh External</v>
          </cell>
        </row>
        <row r="5911">
          <cell r="A5911" t="str">
            <v>Passeng Veh External</v>
          </cell>
        </row>
        <row r="5912">
          <cell r="A5912" t="str">
            <v>Passeng Veh External</v>
          </cell>
        </row>
        <row r="5913">
          <cell r="A5913" t="str">
            <v>Passeng Veh External</v>
          </cell>
        </row>
        <row r="5914">
          <cell r="A5914" t="str">
            <v>Passeng Veh External</v>
          </cell>
        </row>
        <row r="5915">
          <cell r="A5915" t="str">
            <v>Passeng Veh External</v>
          </cell>
        </row>
        <row r="5916">
          <cell r="A5916" t="str">
            <v>Passeng Veh External</v>
          </cell>
        </row>
        <row r="5917">
          <cell r="A5917" t="str">
            <v>Passeng Veh External</v>
          </cell>
        </row>
        <row r="5918">
          <cell r="A5918" t="str">
            <v>Passeng Veh External</v>
          </cell>
        </row>
        <row r="5919">
          <cell r="A5919" t="str">
            <v>Passeng Veh External</v>
          </cell>
        </row>
        <row r="5920">
          <cell r="A5920" t="str">
            <v>Passeng Veh External</v>
          </cell>
        </row>
        <row r="5921">
          <cell r="A5921" t="str">
            <v>Passeng Veh External</v>
          </cell>
        </row>
        <row r="5922">
          <cell r="A5922" t="str">
            <v>Passeng Veh External</v>
          </cell>
        </row>
        <row r="5923">
          <cell r="A5923" t="str">
            <v>Passeng Veh External</v>
          </cell>
        </row>
        <row r="5924">
          <cell r="A5924" t="str">
            <v>Passeng Veh External</v>
          </cell>
        </row>
        <row r="5925">
          <cell r="A5925" t="str">
            <v>Passeng Veh External</v>
          </cell>
        </row>
        <row r="5926">
          <cell r="A5926" t="str">
            <v>Passeng Veh External</v>
          </cell>
        </row>
        <row r="5927">
          <cell r="A5927" t="str">
            <v>Passeng Veh External</v>
          </cell>
        </row>
        <row r="5928">
          <cell r="A5928" t="str">
            <v>Passeng Veh External</v>
          </cell>
        </row>
        <row r="5929">
          <cell r="A5929" t="str">
            <v>Passeng Veh External</v>
          </cell>
        </row>
        <row r="5930">
          <cell r="A5930" t="str">
            <v>Passeng Veh External</v>
          </cell>
        </row>
        <row r="5931">
          <cell r="A5931" t="str">
            <v>Passeng Veh External</v>
          </cell>
        </row>
        <row r="5932">
          <cell r="A5932" t="str">
            <v>Passeng Veh External</v>
          </cell>
        </row>
        <row r="5933">
          <cell r="A5933" t="str">
            <v>Passeng Veh External</v>
          </cell>
        </row>
        <row r="5934">
          <cell r="A5934" t="str">
            <v xml:space="preserve">Passenger Vehicles  </v>
          </cell>
        </row>
        <row r="5935">
          <cell r="A5935" t="str">
            <v xml:space="preserve">Passenger Vehicles  </v>
          </cell>
        </row>
        <row r="5936">
          <cell r="A5936" t="str">
            <v xml:space="preserve">Passenger Vehicles  </v>
          </cell>
        </row>
        <row r="5937">
          <cell r="A5937" t="str">
            <v xml:space="preserve">Passenger Vehicles  </v>
          </cell>
        </row>
        <row r="5938">
          <cell r="A5938" t="str">
            <v xml:space="preserve">Passenger Vehicles  </v>
          </cell>
        </row>
        <row r="5939">
          <cell r="A5939" t="str">
            <v xml:space="preserve">Passenger Vehicles  </v>
          </cell>
        </row>
        <row r="5940">
          <cell r="A5940" t="str">
            <v xml:space="preserve">Passenger Vehicles  </v>
          </cell>
        </row>
        <row r="5941">
          <cell r="A5941" t="str">
            <v xml:space="preserve">Passenger Vehicles  </v>
          </cell>
        </row>
        <row r="5942">
          <cell r="A5942" t="str">
            <v xml:space="preserve">Passenger Vehicles  </v>
          </cell>
        </row>
        <row r="5943">
          <cell r="A5943" t="str">
            <v xml:space="preserve">Passenger Vehicles  </v>
          </cell>
        </row>
        <row r="5944">
          <cell r="A5944" t="str">
            <v xml:space="preserve">Passenger Vehicles  </v>
          </cell>
        </row>
        <row r="5945">
          <cell r="A5945" t="str">
            <v xml:space="preserve">Passenger Vehicles  </v>
          </cell>
        </row>
        <row r="5946">
          <cell r="A5946" t="str">
            <v xml:space="preserve">Passenger Vehicles  </v>
          </cell>
        </row>
        <row r="5947">
          <cell r="A5947" t="str">
            <v xml:space="preserve">Passenger Vehicles  </v>
          </cell>
        </row>
        <row r="5948">
          <cell r="A5948" t="str">
            <v xml:space="preserve">Passenger Vehicles  </v>
          </cell>
        </row>
        <row r="5949">
          <cell r="A5949" t="str">
            <v xml:space="preserve">Passenger Vehicles  </v>
          </cell>
        </row>
        <row r="5950">
          <cell r="A5950" t="str">
            <v xml:space="preserve">Passenger Vehicles  </v>
          </cell>
        </row>
        <row r="5951">
          <cell r="A5951" t="str">
            <v xml:space="preserve">Passenger Vehicles  </v>
          </cell>
        </row>
        <row r="5952">
          <cell r="A5952" t="str">
            <v xml:space="preserve">Passenger Vehicles  </v>
          </cell>
        </row>
        <row r="5953">
          <cell r="A5953" t="str">
            <v xml:space="preserve">Passenger Vehicles  </v>
          </cell>
        </row>
        <row r="5954">
          <cell r="A5954" t="str">
            <v xml:space="preserve">Passenger Vehicles  </v>
          </cell>
        </row>
        <row r="5955">
          <cell r="A5955" t="str">
            <v xml:space="preserve">Passenger Vehicles  </v>
          </cell>
        </row>
        <row r="5956">
          <cell r="A5956" t="str">
            <v xml:space="preserve">Passenger Vehicles  </v>
          </cell>
        </row>
        <row r="5957">
          <cell r="A5957" t="str">
            <v xml:space="preserve">Passenger Vehicles  </v>
          </cell>
        </row>
        <row r="5958">
          <cell r="A5958" t="str">
            <v xml:space="preserve">Passenger Vehicles  </v>
          </cell>
        </row>
        <row r="5959">
          <cell r="A5959" t="str">
            <v xml:space="preserve">Passenger Vehicles  </v>
          </cell>
        </row>
        <row r="5960">
          <cell r="A5960" t="str">
            <v xml:space="preserve">Passenger Vehicles  </v>
          </cell>
        </row>
        <row r="5961">
          <cell r="A5961" t="str">
            <v xml:space="preserve">Passenger Vehicles  </v>
          </cell>
        </row>
        <row r="5962">
          <cell r="A5962" t="str">
            <v xml:space="preserve">Passenger Vehicles  </v>
          </cell>
        </row>
        <row r="5963">
          <cell r="A5963" t="str">
            <v xml:space="preserve">Passenger Vehicles  </v>
          </cell>
        </row>
        <row r="5964">
          <cell r="A5964" t="str">
            <v xml:space="preserve">Passenger Vehicles  </v>
          </cell>
        </row>
        <row r="5965">
          <cell r="A5965" t="str">
            <v xml:space="preserve">Passenger Vehicles  </v>
          </cell>
        </row>
        <row r="5966">
          <cell r="A5966" t="str">
            <v xml:space="preserve">Passenger Vehicles  </v>
          </cell>
        </row>
        <row r="5967">
          <cell r="A5967" t="str">
            <v xml:space="preserve">Passenger Vehicles  </v>
          </cell>
        </row>
        <row r="5968">
          <cell r="A5968" t="str">
            <v xml:space="preserve">Passenger Vehicles  </v>
          </cell>
        </row>
        <row r="5969">
          <cell r="A5969" t="str">
            <v xml:space="preserve">Passenger Vehicles  </v>
          </cell>
        </row>
        <row r="5970">
          <cell r="A5970" t="str">
            <v xml:space="preserve">Passenger Vehicles  </v>
          </cell>
        </row>
        <row r="5971">
          <cell r="A5971" t="str">
            <v xml:space="preserve">Passenger Vehicles  </v>
          </cell>
        </row>
        <row r="5972">
          <cell r="A5972" t="str">
            <v xml:space="preserve">Passenger Vehicles  </v>
          </cell>
        </row>
        <row r="5973">
          <cell r="A5973" t="str">
            <v xml:space="preserve">Passenger Vehicles  </v>
          </cell>
        </row>
        <row r="5974">
          <cell r="A5974" t="str">
            <v xml:space="preserve">Passenger Vehicles  </v>
          </cell>
        </row>
        <row r="5975">
          <cell r="A5975" t="str">
            <v xml:space="preserve">Passenger Vehicles  </v>
          </cell>
        </row>
        <row r="5976">
          <cell r="A5976" t="str">
            <v xml:space="preserve">Passenger Vehicles  </v>
          </cell>
        </row>
        <row r="5977">
          <cell r="A5977" t="str">
            <v xml:space="preserve">Passenger Vehicles  </v>
          </cell>
        </row>
        <row r="5978">
          <cell r="A5978" t="str">
            <v xml:space="preserve">Passenger Vehicles  </v>
          </cell>
        </row>
        <row r="5979">
          <cell r="A5979" t="str">
            <v xml:space="preserve">Passenger Vehicles  </v>
          </cell>
        </row>
        <row r="5980">
          <cell r="A5980" t="str">
            <v xml:space="preserve">Passenger Vehicles  </v>
          </cell>
        </row>
        <row r="5981">
          <cell r="A5981" t="str">
            <v xml:space="preserve">Passenger Vehicles  </v>
          </cell>
        </row>
        <row r="5982">
          <cell r="A5982" t="str">
            <v xml:space="preserve">Passenger Vehicles  </v>
          </cell>
        </row>
        <row r="5983">
          <cell r="A5983" t="str">
            <v xml:space="preserve">Passenger Vehicles  </v>
          </cell>
        </row>
        <row r="5984">
          <cell r="A5984" t="str">
            <v xml:space="preserve">Passenger Vehicles  </v>
          </cell>
        </row>
        <row r="5985">
          <cell r="A5985" t="str">
            <v xml:space="preserve">Passenger Vehicles  </v>
          </cell>
        </row>
        <row r="5986">
          <cell r="A5986" t="str">
            <v xml:space="preserve">Passenger Vehicles  </v>
          </cell>
        </row>
        <row r="5987">
          <cell r="A5987" t="str">
            <v xml:space="preserve">Passenger Vehicles  </v>
          </cell>
        </row>
        <row r="5988">
          <cell r="A5988" t="str">
            <v xml:space="preserve">Passenger Vehicles  </v>
          </cell>
        </row>
        <row r="5989">
          <cell r="A5989" t="str">
            <v xml:space="preserve">Passenger Vehicles  </v>
          </cell>
        </row>
        <row r="5990">
          <cell r="A5990" t="str">
            <v xml:space="preserve">Passenger Vehicles  </v>
          </cell>
        </row>
        <row r="5991">
          <cell r="A5991" t="str">
            <v xml:space="preserve">Passenger Vehicles  </v>
          </cell>
        </row>
        <row r="5992">
          <cell r="A5992" t="str">
            <v xml:space="preserve">Passenger Vehicles  </v>
          </cell>
        </row>
        <row r="5993">
          <cell r="A5993" t="str">
            <v xml:space="preserve">Passenger Vehicles  </v>
          </cell>
        </row>
        <row r="5994">
          <cell r="A5994" t="str">
            <v xml:space="preserve">Passenger Vehicles  </v>
          </cell>
        </row>
        <row r="5995">
          <cell r="A5995" t="str">
            <v xml:space="preserve">Passenger Vehicles  </v>
          </cell>
        </row>
        <row r="5996">
          <cell r="A5996" t="str">
            <v xml:space="preserve">Passenger Vehicles  </v>
          </cell>
        </row>
        <row r="5997">
          <cell r="A5997" t="str">
            <v xml:space="preserve">Passenger Vehicles  </v>
          </cell>
        </row>
        <row r="5998">
          <cell r="A5998" t="str">
            <v xml:space="preserve">Passenger Vehicles  </v>
          </cell>
        </row>
        <row r="5999">
          <cell r="A5999" t="str">
            <v xml:space="preserve">Passenger Vehicles  </v>
          </cell>
        </row>
        <row r="6000">
          <cell r="A6000" t="str">
            <v xml:space="preserve">Passenger Vehicles  </v>
          </cell>
        </row>
        <row r="6001">
          <cell r="A6001" t="str">
            <v xml:space="preserve">Passenger Vehicles  </v>
          </cell>
        </row>
        <row r="6002">
          <cell r="A6002" t="str">
            <v xml:space="preserve">Passenger Vehicles  </v>
          </cell>
        </row>
        <row r="6003">
          <cell r="A6003" t="str">
            <v xml:space="preserve">Passenger Vehicles  </v>
          </cell>
        </row>
        <row r="6004">
          <cell r="A6004" t="str">
            <v xml:space="preserve">Passenger Vehicles  </v>
          </cell>
        </row>
        <row r="6005">
          <cell r="A6005" t="str">
            <v xml:space="preserve">Passenger Vehicles  </v>
          </cell>
        </row>
        <row r="6006">
          <cell r="A6006" t="str">
            <v xml:space="preserve">Passenger Vehicles  </v>
          </cell>
        </row>
        <row r="6007">
          <cell r="A6007" t="str">
            <v xml:space="preserve">Passenger Vehicles  </v>
          </cell>
        </row>
        <row r="6008">
          <cell r="A6008" t="str">
            <v xml:space="preserve">Passenger Vehicles  </v>
          </cell>
        </row>
        <row r="6009">
          <cell r="A6009" t="str">
            <v xml:space="preserve">Passenger Vehicles  </v>
          </cell>
        </row>
        <row r="6010">
          <cell r="A6010" t="str">
            <v xml:space="preserve">Passenger Vehicles  </v>
          </cell>
        </row>
        <row r="6011">
          <cell r="A6011" t="str">
            <v xml:space="preserve">Passenger Vehicles  </v>
          </cell>
        </row>
        <row r="6012">
          <cell r="A6012" t="str">
            <v xml:space="preserve">Passenger Vehicles  </v>
          </cell>
        </row>
        <row r="6013">
          <cell r="A6013" t="str">
            <v xml:space="preserve">Passenger Vehicles  </v>
          </cell>
        </row>
        <row r="6014">
          <cell r="A6014" t="str">
            <v xml:space="preserve">Passenger Vehicles  </v>
          </cell>
        </row>
        <row r="6015">
          <cell r="A6015" t="str">
            <v xml:space="preserve">Passenger Vehicles  </v>
          </cell>
        </row>
        <row r="6016">
          <cell r="A6016" t="str">
            <v xml:space="preserve">Passenger Vehicles  </v>
          </cell>
        </row>
        <row r="6017">
          <cell r="A6017" t="str">
            <v xml:space="preserve">Passenger Vehicles  </v>
          </cell>
        </row>
        <row r="6018">
          <cell r="A6018" t="str">
            <v xml:space="preserve">Passenger Vehicles  </v>
          </cell>
        </row>
        <row r="6019">
          <cell r="A6019" t="str">
            <v xml:space="preserve">Passenger Vehicles  </v>
          </cell>
        </row>
        <row r="6020">
          <cell r="A6020" t="str">
            <v xml:space="preserve">Passenger Vehicles  </v>
          </cell>
        </row>
        <row r="6021">
          <cell r="A6021" t="str">
            <v xml:space="preserve">Passenger Vehicles  </v>
          </cell>
        </row>
        <row r="6022">
          <cell r="A6022" t="str">
            <v xml:space="preserve">Passenger Vehicles  </v>
          </cell>
        </row>
        <row r="6023">
          <cell r="A6023" t="str">
            <v xml:space="preserve">Passenger Vehicles  </v>
          </cell>
        </row>
        <row r="6024">
          <cell r="A6024" t="str">
            <v xml:space="preserve">Passenger Vehicles  </v>
          </cell>
        </row>
        <row r="6025">
          <cell r="A6025" t="str">
            <v xml:space="preserve">Passenger Vehicles  </v>
          </cell>
        </row>
        <row r="6026">
          <cell r="A6026" t="str">
            <v xml:space="preserve">Passenger Vehicles  </v>
          </cell>
        </row>
        <row r="6027">
          <cell r="A6027" t="str">
            <v xml:space="preserve">Passenger Vehicles  </v>
          </cell>
        </row>
        <row r="6028">
          <cell r="A6028" t="str">
            <v xml:space="preserve">Passenger Vehicles  </v>
          </cell>
        </row>
        <row r="6029">
          <cell r="A6029" t="str">
            <v xml:space="preserve">Passenger Vehicles  </v>
          </cell>
        </row>
        <row r="6030">
          <cell r="A6030" t="str">
            <v xml:space="preserve">Passenger Vehicles  </v>
          </cell>
        </row>
        <row r="6031">
          <cell r="A6031" t="str">
            <v xml:space="preserve">Passenger Vehicles  </v>
          </cell>
        </row>
        <row r="6032">
          <cell r="A6032" t="str">
            <v xml:space="preserve">Passenger Vehicles  </v>
          </cell>
        </row>
        <row r="6033">
          <cell r="A6033" t="str">
            <v xml:space="preserve">Passenger Vehicles  </v>
          </cell>
        </row>
        <row r="6034">
          <cell r="A6034" t="str">
            <v xml:space="preserve">Passenger Vehicles  </v>
          </cell>
        </row>
        <row r="6035">
          <cell r="A6035" t="str">
            <v xml:space="preserve">Passenger Vehicles  </v>
          </cell>
        </row>
        <row r="6036">
          <cell r="A6036" t="str">
            <v xml:space="preserve">Passenger Vehicles  </v>
          </cell>
        </row>
        <row r="6037">
          <cell r="A6037" t="str">
            <v xml:space="preserve">Passenger Vehicles  </v>
          </cell>
        </row>
        <row r="6038">
          <cell r="A6038" t="str">
            <v xml:space="preserve">Passenger Vehicles  </v>
          </cell>
        </row>
        <row r="6039">
          <cell r="A6039" t="str">
            <v xml:space="preserve">Passenger Vehicles  </v>
          </cell>
        </row>
        <row r="6040">
          <cell r="A6040" t="str">
            <v xml:space="preserve">Passenger Vehicles  </v>
          </cell>
        </row>
        <row r="6041">
          <cell r="A6041" t="str">
            <v xml:space="preserve">Passenger Vehicles  </v>
          </cell>
        </row>
        <row r="6042">
          <cell r="A6042" t="str">
            <v xml:space="preserve">Passenger Vehicles  </v>
          </cell>
        </row>
        <row r="6043">
          <cell r="A6043" t="str">
            <v xml:space="preserve">Passenger Vehicles  </v>
          </cell>
        </row>
        <row r="6044">
          <cell r="A6044" t="str">
            <v xml:space="preserve">Passenger Vehicles  </v>
          </cell>
        </row>
        <row r="6045">
          <cell r="A6045" t="str">
            <v xml:space="preserve">Passenger Vehicles  </v>
          </cell>
        </row>
        <row r="6046">
          <cell r="A6046" t="str">
            <v xml:space="preserve">Passenger Vehicles  </v>
          </cell>
        </row>
        <row r="6047">
          <cell r="A6047" t="str">
            <v xml:space="preserve">Passenger Vehicles  </v>
          </cell>
        </row>
        <row r="6048">
          <cell r="A6048" t="str">
            <v xml:space="preserve">Passenger Vehicles  </v>
          </cell>
        </row>
        <row r="6049">
          <cell r="A6049" t="str">
            <v xml:space="preserve">Passenger Vehicles  </v>
          </cell>
        </row>
        <row r="6050">
          <cell r="A6050" t="str">
            <v xml:space="preserve">Passenger Vehicles  </v>
          </cell>
        </row>
        <row r="6051">
          <cell r="A6051" t="str">
            <v xml:space="preserve">Passenger Vehicles  </v>
          </cell>
        </row>
        <row r="6052">
          <cell r="A6052" t="str">
            <v xml:space="preserve">Passenger Vehicles  </v>
          </cell>
        </row>
        <row r="6053">
          <cell r="A6053" t="str">
            <v xml:space="preserve">Passenger Vehicles  </v>
          </cell>
        </row>
        <row r="6054">
          <cell r="A6054" t="str">
            <v xml:space="preserve">Passenger Vehicles  </v>
          </cell>
        </row>
        <row r="6055">
          <cell r="A6055" t="str">
            <v xml:space="preserve">Passenger Vehicles  </v>
          </cell>
        </row>
        <row r="6056">
          <cell r="A6056" t="str">
            <v xml:space="preserve">Passenger Vehicles  </v>
          </cell>
        </row>
        <row r="6057">
          <cell r="A6057" t="str">
            <v xml:space="preserve">Passenger Vehicles  </v>
          </cell>
        </row>
        <row r="6058">
          <cell r="A6058" t="str">
            <v xml:space="preserve">Passenger Vehicles  </v>
          </cell>
        </row>
        <row r="6059">
          <cell r="A6059" t="str">
            <v xml:space="preserve">Passenger Vehicles  </v>
          </cell>
        </row>
        <row r="6060">
          <cell r="A6060" t="str">
            <v xml:space="preserve">Passenger Vehicles  </v>
          </cell>
        </row>
        <row r="6061">
          <cell r="A6061" t="str">
            <v xml:space="preserve">Passenger Vehicles  </v>
          </cell>
        </row>
        <row r="6062">
          <cell r="A6062" t="str">
            <v xml:space="preserve">Passenger Vehicles  </v>
          </cell>
        </row>
        <row r="6063">
          <cell r="A6063" t="str">
            <v xml:space="preserve">Passenger Vehicles  </v>
          </cell>
        </row>
        <row r="6064">
          <cell r="A6064" t="str">
            <v xml:space="preserve">Passenger Vehicles  </v>
          </cell>
        </row>
        <row r="6065">
          <cell r="A6065" t="str">
            <v xml:space="preserve">Passenger Vehicles  </v>
          </cell>
        </row>
        <row r="6066">
          <cell r="A6066" t="str">
            <v xml:space="preserve">Passenger Vehicles  </v>
          </cell>
        </row>
        <row r="6067">
          <cell r="A6067" t="str">
            <v xml:space="preserve">Passenger Vehicles  </v>
          </cell>
        </row>
        <row r="6068">
          <cell r="A6068" t="str">
            <v xml:space="preserve">Passenger Vehicles  </v>
          </cell>
        </row>
        <row r="6069">
          <cell r="A6069" t="str">
            <v xml:space="preserve">Passenger Vehicles  </v>
          </cell>
        </row>
        <row r="6070">
          <cell r="A6070" t="str">
            <v xml:space="preserve">Passenger Vehicles  </v>
          </cell>
        </row>
        <row r="6071">
          <cell r="A6071" t="str">
            <v xml:space="preserve">Passenger Vehicles  </v>
          </cell>
        </row>
        <row r="6072">
          <cell r="A6072" t="str">
            <v xml:space="preserve">Passenger Vehicles  </v>
          </cell>
        </row>
        <row r="6073">
          <cell r="A6073" t="str">
            <v xml:space="preserve">Passenger Vehicles  </v>
          </cell>
        </row>
        <row r="6074">
          <cell r="A6074" t="str">
            <v xml:space="preserve">Passenger Vehicles  </v>
          </cell>
        </row>
        <row r="6075">
          <cell r="A6075" t="str">
            <v xml:space="preserve">Passenger Vehicles  </v>
          </cell>
        </row>
        <row r="6076">
          <cell r="A6076" t="str">
            <v xml:space="preserve">Passenger Vehicles  </v>
          </cell>
        </row>
        <row r="6077">
          <cell r="A6077" t="str">
            <v xml:space="preserve">Passenger Vehicles  </v>
          </cell>
        </row>
        <row r="6078">
          <cell r="A6078" t="str">
            <v xml:space="preserve">Passenger Vehicles  </v>
          </cell>
        </row>
        <row r="6079">
          <cell r="A6079" t="str">
            <v xml:space="preserve">Passenger Vehicles  </v>
          </cell>
        </row>
        <row r="6080">
          <cell r="A6080" t="str">
            <v xml:space="preserve">Passenger Vehicles  </v>
          </cell>
        </row>
        <row r="6081">
          <cell r="A6081" t="str">
            <v xml:space="preserve">Passenger Vehicles  </v>
          </cell>
        </row>
        <row r="6082">
          <cell r="A6082" t="str">
            <v xml:space="preserve">Passenger Vehicles  </v>
          </cell>
        </row>
        <row r="6083">
          <cell r="A6083" t="str">
            <v xml:space="preserve">Passenger Vehicles  </v>
          </cell>
        </row>
        <row r="6084">
          <cell r="A6084" t="str">
            <v xml:space="preserve">Passenger Vehicles  </v>
          </cell>
        </row>
        <row r="6085">
          <cell r="A6085" t="str">
            <v xml:space="preserve">Passenger Vehicles  </v>
          </cell>
        </row>
        <row r="6086">
          <cell r="A6086" t="str">
            <v xml:space="preserve">Passenger Vehicles  </v>
          </cell>
        </row>
        <row r="6087">
          <cell r="A6087" t="str">
            <v xml:space="preserve">Passenger Vehicles  </v>
          </cell>
        </row>
        <row r="6088">
          <cell r="A6088" t="str">
            <v xml:space="preserve">Passenger Vehicles  </v>
          </cell>
        </row>
        <row r="6089">
          <cell r="A6089" t="str">
            <v xml:space="preserve">Passenger Vehicles  </v>
          </cell>
        </row>
        <row r="6090">
          <cell r="A6090" t="str">
            <v xml:space="preserve">Passenger Vehicles  </v>
          </cell>
        </row>
        <row r="6091">
          <cell r="A6091" t="str">
            <v xml:space="preserve">Passenger Vehicles  </v>
          </cell>
        </row>
        <row r="6092">
          <cell r="A6092" t="str">
            <v xml:space="preserve">Passenger Vehicles  </v>
          </cell>
        </row>
        <row r="6093">
          <cell r="A6093" t="str">
            <v xml:space="preserve">Passenger Vehicles  </v>
          </cell>
        </row>
        <row r="6094">
          <cell r="A6094" t="str">
            <v xml:space="preserve">Passenger Vehicles  </v>
          </cell>
        </row>
        <row r="6095">
          <cell r="A6095" t="str">
            <v xml:space="preserve">Passenger Vehicles  </v>
          </cell>
        </row>
        <row r="6096">
          <cell r="A6096" t="str">
            <v xml:space="preserve">Passenger Vehicles  </v>
          </cell>
        </row>
        <row r="6097">
          <cell r="A6097" t="str">
            <v xml:space="preserve">Passenger Vehicles  </v>
          </cell>
        </row>
        <row r="6098">
          <cell r="A6098" t="str">
            <v xml:space="preserve">Passenger Vehicles  </v>
          </cell>
        </row>
        <row r="6099">
          <cell r="A6099" t="str">
            <v xml:space="preserve">Passenger Vehicles  </v>
          </cell>
        </row>
        <row r="6100">
          <cell r="A6100" t="str">
            <v xml:space="preserve">Passenger Vehicles  </v>
          </cell>
        </row>
        <row r="6101">
          <cell r="A6101" t="str">
            <v xml:space="preserve">Passenger Vehicles  </v>
          </cell>
        </row>
        <row r="6102">
          <cell r="A6102" t="str">
            <v xml:space="preserve">Passenger Vehicles  </v>
          </cell>
        </row>
        <row r="6103">
          <cell r="A6103" t="str">
            <v xml:space="preserve">Passenger Vehicles  </v>
          </cell>
        </row>
        <row r="6104">
          <cell r="A6104" t="str">
            <v xml:space="preserve">Passenger Vehicles  </v>
          </cell>
        </row>
        <row r="6105">
          <cell r="A6105" t="str">
            <v xml:space="preserve">Passenger Vehicles  </v>
          </cell>
        </row>
        <row r="6106">
          <cell r="A6106" t="str">
            <v xml:space="preserve">Passenger Vehicles  </v>
          </cell>
        </row>
        <row r="6107">
          <cell r="A6107" t="str">
            <v xml:space="preserve">Passenger Vehicles  </v>
          </cell>
        </row>
        <row r="6108">
          <cell r="A6108" t="str">
            <v xml:space="preserve">Passenger Vehicles  </v>
          </cell>
        </row>
        <row r="6109">
          <cell r="A6109" t="str">
            <v xml:space="preserve">Passenger Vehicles  </v>
          </cell>
        </row>
        <row r="6110">
          <cell r="A6110" t="str">
            <v xml:space="preserve">Passenger Vehicles  </v>
          </cell>
        </row>
        <row r="6111">
          <cell r="A6111" t="str">
            <v xml:space="preserve">Passenger Vehicles  </v>
          </cell>
        </row>
        <row r="6112">
          <cell r="A6112" t="str">
            <v xml:space="preserve">Passenger Vehicles  </v>
          </cell>
        </row>
        <row r="6113">
          <cell r="A6113" t="str">
            <v xml:space="preserve">Prime Movers        </v>
          </cell>
        </row>
        <row r="6114">
          <cell r="A6114" t="str">
            <v xml:space="preserve">Prime Movers        </v>
          </cell>
        </row>
        <row r="6115">
          <cell r="A6115" t="str">
            <v xml:space="preserve">Prime Movers        </v>
          </cell>
        </row>
        <row r="6116">
          <cell r="A6116" t="str">
            <v xml:space="preserve">Prime Movers        </v>
          </cell>
        </row>
        <row r="6117">
          <cell r="A6117" t="str">
            <v xml:space="preserve">Prime Movers        </v>
          </cell>
        </row>
        <row r="6118">
          <cell r="A6118" t="str">
            <v xml:space="preserve">Prime Movers        </v>
          </cell>
        </row>
        <row r="6119">
          <cell r="A6119" t="str">
            <v xml:space="preserve">Prime Movers        </v>
          </cell>
        </row>
        <row r="6120">
          <cell r="A6120" t="str">
            <v xml:space="preserve">Prime Movers        </v>
          </cell>
        </row>
        <row r="6121">
          <cell r="A6121" t="str">
            <v xml:space="preserve">Prime Movers        </v>
          </cell>
        </row>
        <row r="6122">
          <cell r="A6122" t="str">
            <v xml:space="preserve">Prime Movers        </v>
          </cell>
        </row>
        <row r="6123">
          <cell r="A6123" t="str">
            <v xml:space="preserve">Prime Movers        </v>
          </cell>
        </row>
        <row r="6124">
          <cell r="A6124" t="str">
            <v xml:space="preserve">Prime Movers        </v>
          </cell>
        </row>
        <row r="6125">
          <cell r="A6125" t="str">
            <v xml:space="preserve">Prime Movers        </v>
          </cell>
        </row>
        <row r="6126">
          <cell r="A6126" t="str">
            <v xml:space="preserve">Prime Movers        </v>
          </cell>
        </row>
        <row r="6127">
          <cell r="A6127" t="str">
            <v xml:space="preserve">Prime Movers        </v>
          </cell>
        </row>
        <row r="6128">
          <cell r="A6128" t="str">
            <v xml:space="preserve">Prime Movers        </v>
          </cell>
        </row>
        <row r="6129">
          <cell r="A6129" t="str">
            <v xml:space="preserve">Prime Movers        </v>
          </cell>
        </row>
        <row r="6130">
          <cell r="A6130" t="str">
            <v xml:space="preserve">Prime Movers        </v>
          </cell>
        </row>
        <row r="6131">
          <cell r="A6131" t="str">
            <v xml:space="preserve">Prime Movers        </v>
          </cell>
        </row>
        <row r="6132">
          <cell r="A6132" t="str">
            <v xml:space="preserve">Prime Movers        </v>
          </cell>
        </row>
        <row r="6133">
          <cell r="A6133" t="str">
            <v xml:space="preserve">Prime Movers        </v>
          </cell>
        </row>
        <row r="6134">
          <cell r="A6134" t="str">
            <v xml:space="preserve">Prime Movers        </v>
          </cell>
        </row>
        <row r="6135">
          <cell r="A6135" t="str">
            <v xml:space="preserve">Prime Movers        </v>
          </cell>
        </row>
        <row r="6136">
          <cell r="A6136" t="str">
            <v xml:space="preserve">Prime Movers        </v>
          </cell>
        </row>
        <row r="6137">
          <cell r="A6137" t="str">
            <v xml:space="preserve">Prime Movers        </v>
          </cell>
        </row>
        <row r="6138">
          <cell r="A6138" t="str">
            <v xml:space="preserve">Prime Movers        </v>
          </cell>
        </row>
        <row r="6139">
          <cell r="A6139" t="str">
            <v xml:space="preserve">Prime Movers        </v>
          </cell>
        </row>
        <row r="6140">
          <cell r="A6140" t="str">
            <v xml:space="preserve">Prime Movers        </v>
          </cell>
        </row>
        <row r="6141">
          <cell r="A6141" t="str">
            <v xml:space="preserve">Prime Movers        </v>
          </cell>
        </row>
        <row r="6142">
          <cell r="A6142" t="str">
            <v xml:space="preserve">Prime Movers        </v>
          </cell>
        </row>
        <row r="6143">
          <cell r="A6143" t="str">
            <v xml:space="preserve">Prime Movers        </v>
          </cell>
        </row>
        <row r="6144">
          <cell r="A6144" t="str">
            <v xml:space="preserve">Prime Movers        </v>
          </cell>
        </row>
        <row r="6145">
          <cell r="A6145" t="str">
            <v xml:space="preserve">Prime Movers        </v>
          </cell>
        </row>
        <row r="6146">
          <cell r="A6146" t="str">
            <v xml:space="preserve">Prime Movers        </v>
          </cell>
        </row>
        <row r="6147">
          <cell r="A6147" t="str">
            <v xml:space="preserve">Prime Movers        </v>
          </cell>
        </row>
        <row r="6148">
          <cell r="A6148" t="str">
            <v xml:space="preserve">Prime Movers        </v>
          </cell>
        </row>
        <row r="6149">
          <cell r="A6149" t="str">
            <v xml:space="preserve">Prime Movers        </v>
          </cell>
        </row>
        <row r="6150">
          <cell r="A6150" t="str">
            <v xml:space="preserve">Prime Movers        </v>
          </cell>
        </row>
        <row r="6151">
          <cell r="A6151" t="str">
            <v xml:space="preserve">Prime Movers        </v>
          </cell>
        </row>
        <row r="6152">
          <cell r="A6152" t="str">
            <v xml:space="preserve">Prime Movers        </v>
          </cell>
        </row>
        <row r="6153">
          <cell r="A6153" t="str">
            <v xml:space="preserve">Prime Movers        </v>
          </cell>
        </row>
        <row r="6154">
          <cell r="A6154" t="str">
            <v xml:space="preserve">Prime Movers        </v>
          </cell>
        </row>
        <row r="6155">
          <cell r="A6155" t="str">
            <v xml:space="preserve">Prime Movers        </v>
          </cell>
        </row>
        <row r="6156">
          <cell r="A6156" t="str">
            <v xml:space="preserve">Prime Movers        </v>
          </cell>
        </row>
        <row r="6157">
          <cell r="A6157" t="str">
            <v xml:space="preserve">Prime Movers        </v>
          </cell>
        </row>
        <row r="6158">
          <cell r="A6158" t="str">
            <v xml:space="preserve">Prime Movers        </v>
          </cell>
        </row>
        <row r="6159">
          <cell r="A6159" t="str">
            <v xml:space="preserve">Prime Movers        </v>
          </cell>
        </row>
        <row r="6160">
          <cell r="A6160" t="str">
            <v xml:space="preserve">Prime Movers        </v>
          </cell>
        </row>
        <row r="6161">
          <cell r="A6161" t="str">
            <v xml:space="preserve">Prime Movers        </v>
          </cell>
        </row>
        <row r="6162">
          <cell r="A6162" t="str">
            <v xml:space="preserve">Prime Movers        </v>
          </cell>
        </row>
        <row r="6163">
          <cell r="A6163" t="str">
            <v xml:space="preserve">Prime Movers        </v>
          </cell>
        </row>
        <row r="6164">
          <cell r="A6164" t="str">
            <v xml:space="preserve">Prime Movers        </v>
          </cell>
        </row>
        <row r="6165">
          <cell r="A6165" t="str">
            <v xml:space="preserve">Prime Movers        </v>
          </cell>
        </row>
        <row r="6166">
          <cell r="A6166" t="str">
            <v xml:space="preserve">Prime Movers        </v>
          </cell>
        </row>
        <row r="6167">
          <cell r="A6167" t="str">
            <v xml:space="preserve">Prime Movers        </v>
          </cell>
        </row>
        <row r="6168">
          <cell r="A6168" t="str">
            <v xml:space="preserve">Prime Movers        </v>
          </cell>
        </row>
        <row r="6169">
          <cell r="A6169" t="str">
            <v xml:space="preserve">Prime Movers        </v>
          </cell>
        </row>
        <row r="6170">
          <cell r="A6170" t="str">
            <v xml:space="preserve">Prime Movers        </v>
          </cell>
        </row>
        <row r="6171">
          <cell r="A6171" t="str">
            <v xml:space="preserve">Prime Movers        </v>
          </cell>
        </row>
        <row r="6172">
          <cell r="A6172" t="str">
            <v xml:space="preserve">Prime Movers        </v>
          </cell>
        </row>
        <row r="6173">
          <cell r="A6173" t="str">
            <v xml:space="preserve">Prime Movers        </v>
          </cell>
        </row>
        <row r="6174">
          <cell r="A6174" t="str">
            <v xml:space="preserve">Prime Movers        </v>
          </cell>
        </row>
        <row r="6175">
          <cell r="A6175" t="str">
            <v xml:space="preserve">Prime Movers        </v>
          </cell>
        </row>
        <row r="6176">
          <cell r="A6176" t="str">
            <v xml:space="preserve">Prime Movers        </v>
          </cell>
        </row>
        <row r="6177">
          <cell r="A6177" t="str">
            <v xml:space="preserve">Prime Movers        </v>
          </cell>
        </row>
        <row r="6178">
          <cell r="A6178" t="str">
            <v xml:space="preserve">Prime Movers        </v>
          </cell>
        </row>
        <row r="6179">
          <cell r="A6179" t="str">
            <v xml:space="preserve">Prime Movers        </v>
          </cell>
        </row>
        <row r="6180">
          <cell r="A6180" t="str">
            <v xml:space="preserve">Prime Movers        </v>
          </cell>
        </row>
        <row r="6181">
          <cell r="A6181" t="str">
            <v xml:space="preserve">Prime Movers        </v>
          </cell>
        </row>
        <row r="6182">
          <cell r="A6182" t="str">
            <v xml:space="preserve">Prime Movers        </v>
          </cell>
        </row>
        <row r="6183">
          <cell r="A6183" t="str">
            <v xml:space="preserve">Prime Movers        </v>
          </cell>
        </row>
        <row r="6184">
          <cell r="A6184" t="str">
            <v xml:space="preserve">Prime Movers        </v>
          </cell>
        </row>
        <row r="6185">
          <cell r="A6185" t="str">
            <v xml:space="preserve">Prime Movers        </v>
          </cell>
        </row>
        <row r="6186">
          <cell r="A6186" t="str">
            <v xml:space="preserve">Prime Movers        </v>
          </cell>
        </row>
        <row r="6187">
          <cell r="A6187" t="str">
            <v xml:space="preserve">Prime Movers        </v>
          </cell>
        </row>
        <row r="6188">
          <cell r="A6188" t="str">
            <v xml:space="preserve">Prime Movers        </v>
          </cell>
        </row>
        <row r="6189">
          <cell r="A6189" t="str">
            <v xml:space="preserve">Prime Movers        </v>
          </cell>
        </row>
        <row r="6190">
          <cell r="A6190" t="str">
            <v xml:space="preserve">Prime Movers        </v>
          </cell>
        </row>
        <row r="6191">
          <cell r="A6191" t="str">
            <v xml:space="preserve">Prime Movers        </v>
          </cell>
        </row>
        <row r="6192">
          <cell r="A6192" t="str">
            <v xml:space="preserve">Prime Movers        </v>
          </cell>
        </row>
        <row r="6193">
          <cell r="A6193" t="str">
            <v xml:space="preserve">Prime Movers        </v>
          </cell>
        </row>
        <row r="6194">
          <cell r="A6194" t="str">
            <v xml:space="preserve">Prime Movers        </v>
          </cell>
        </row>
        <row r="6195">
          <cell r="A6195" t="str">
            <v xml:space="preserve">Prime Movers        </v>
          </cell>
        </row>
        <row r="6196">
          <cell r="A6196" t="str">
            <v xml:space="preserve">Prime Movers        </v>
          </cell>
        </row>
        <row r="6197">
          <cell r="A6197" t="str">
            <v xml:space="preserve">Prime Movers        </v>
          </cell>
        </row>
        <row r="6198">
          <cell r="A6198" t="str">
            <v xml:space="preserve">Prime Movers        </v>
          </cell>
        </row>
        <row r="6199">
          <cell r="A6199" t="str">
            <v xml:space="preserve">Prime Movers        </v>
          </cell>
        </row>
        <row r="6200">
          <cell r="A6200" t="str">
            <v xml:space="preserve">Prime Movers        </v>
          </cell>
        </row>
        <row r="6201">
          <cell r="A6201" t="str">
            <v xml:space="preserve">Prime Movers        </v>
          </cell>
        </row>
        <row r="6202">
          <cell r="A6202" t="str">
            <v xml:space="preserve">Prime Movers        </v>
          </cell>
        </row>
        <row r="6203">
          <cell r="A6203" t="str">
            <v xml:space="preserve">Prime Movers        </v>
          </cell>
        </row>
        <row r="6204">
          <cell r="A6204" t="str">
            <v xml:space="preserve">Prime Movers        </v>
          </cell>
        </row>
        <row r="6205">
          <cell r="A6205" t="str">
            <v xml:space="preserve">Prime Movers        </v>
          </cell>
        </row>
        <row r="6206">
          <cell r="A6206" t="str">
            <v xml:space="preserve">Prime Movers        </v>
          </cell>
        </row>
        <row r="6207">
          <cell r="A6207" t="str">
            <v xml:space="preserve">Prime Movers        </v>
          </cell>
        </row>
        <row r="6208">
          <cell r="A6208" t="str">
            <v xml:space="preserve">Prime Movers        </v>
          </cell>
        </row>
        <row r="6209">
          <cell r="A6209" t="str">
            <v xml:space="preserve">Prime Movers        </v>
          </cell>
        </row>
        <row r="6210">
          <cell r="A6210" t="str">
            <v xml:space="preserve">Prime Movers        </v>
          </cell>
        </row>
        <row r="6211">
          <cell r="A6211" t="str">
            <v xml:space="preserve">Prime Movers        </v>
          </cell>
        </row>
        <row r="6212">
          <cell r="A6212" t="str">
            <v xml:space="preserve">Prime Movers        </v>
          </cell>
        </row>
        <row r="6213">
          <cell r="A6213" t="str">
            <v xml:space="preserve">Prime Movers        </v>
          </cell>
        </row>
        <row r="6214">
          <cell r="A6214" t="str">
            <v xml:space="preserve">Prime Movers        </v>
          </cell>
        </row>
        <row r="6215">
          <cell r="A6215" t="str">
            <v xml:space="preserve">Prime Movers        </v>
          </cell>
        </row>
        <row r="6216">
          <cell r="A6216" t="str">
            <v xml:space="preserve">Prime Movers        </v>
          </cell>
        </row>
        <row r="6217">
          <cell r="A6217" t="str">
            <v xml:space="preserve">Prime Movers        </v>
          </cell>
        </row>
        <row r="6218">
          <cell r="A6218" t="str">
            <v xml:space="preserve">Prime Movers        </v>
          </cell>
        </row>
        <row r="6219">
          <cell r="A6219" t="str">
            <v xml:space="preserve">Prime Movers        </v>
          </cell>
        </row>
        <row r="6220">
          <cell r="A6220" t="str">
            <v xml:space="preserve">Prime Movers        </v>
          </cell>
        </row>
        <row r="6221">
          <cell r="A6221" t="str">
            <v xml:space="preserve">Prime Movers        </v>
          </cell>
        </row>
        <row r="6222">
          <cell r="A6222" t="str">
            <v xml:space="preserve">Prime Movers        </v>
          </cell>
        </row>
        <row r="6223">
          <cell r="A6223" t="str">
            <v xml:space="preserve">Prime Movers        </v>
          </cell>
        </row>
        <row r="6224">
          <cell r="A6224" t="str">
            <v xml:space="preserve">Prime Movers        </v>
          </cell>
        </row>
        <row r="6225">
          <cell r="A6225" t="str">
            <v xml:space="preserve">Prime Movers        </v>
          </cell>
        </row>
        <row r="6226">
          <cell r="A6226" t="str">
            <v xml:space="preserve">Prime Movers        </v>
          </cell>
        </row>
        <row r="6227">
          <cell r="A6227" t="str">
            <v xml:space="preserve">Prime Movers        </v>
          </cell>
        </row>
        <row r="6228">
          <cell r="A6228" t="str">
            <v xml:space="preserve">Prime Movers        </v>
          </cell>
        </row>
        <row r="6229">
          <cell r="A6229" t="str">
            <v xml:space="preserve">Prime Movers        </v>
          </cell>
        </row>
        <row r="6230">
          <cell r="A6230" t="str">
            <v xml:space="preserve">Prime Movers        </v>
          </cell>
        </row>
        <row r="6231">
          <cell r="A6231" t="str">
            <v xml:space="preserve">Prime Movers        </v>
          </cell>
        </row>
        <row r="6232">
          <cell r="A6232" t="str">
            <v xml:space="preserve">Prime Movers        </v>
          </cell>
        </row>
        <row r="6233">
          <cell r="A6233" t="str">
            <v xml:space="preserve">Prime Movers        </v>
          </cell>
        </row>
        <row r="6234">
          <cell r="A6234" t="str">
            <v xml:space="preserve">Prime Movers        </v>
          </cell>
        </row>
        <row r="6235">
          <cell r="A6235" t="str">
            <v xml:space="preserve">Prime Movers        </v>
          </cell>
        </row>
        <row r="6236">
          <cell r="A6236" t="str">
            <v xml:space="preserve">Prime Movers        </v>
          </cell>
        </row>
        <row r="6237">
          <cell r="A6237" t="str">
            <v xml:space="preserve">Prime Movers        </v>
          </cell>
        </row>
        <row r="6238">
          <cell r="A6238" t="str">
            <v xml:space="preserve">Prime Movers        </v>
          </cell>
        </row>
        <row r="6239">
          <cell r="A6239" t="str">
            <v xml:space="preserve">Prime Movers        </v>
          </cell>
        </row>
        <row r="6240">
          <cell r="A6240" t="str">
            <v xml:space="preserve">Prime Movers        </v>
          </cell>
        </row>
        <row r="6241">
          <cell r="A6241" t="str">
            <v xml:space="preserve">Prime Movers        </v>
          </cell>
        </row>
        <row r="6242">
          <cell r="A6242" t="str">
            <v xml:space="preserve">Prime Movers        </v>
          </cell>
        </row>
        <row r="6243">
          <cell r="A6243" t="str">
            <v xml:space="preserve">Prime Movers        </v>
          </cell>
        </row>
        <row r="6244">
          <cell r="A6244" t="str">
            <v xml:space="preserve">Prime Movers        </v>
          </cell>
        </row>
        <row r="6245">
          <cell r="A6245" t="str">
            <v xml:space="preserve">Prime Movers        </v>
          </cell>
        </row>
        <row r="6246">
          <cell r="A6246" t="str">
            <v xml:space="preserve">Prime Movers        </v>
          </cell>
        </row>
        <row r="6247">
          <cell r="A6247" t="str">
            <v xml:space="preserve">Prime Movers        </v>
          </cell>
        </row>
        <row r="6248">
          <cell r="A6248" t="str">
            <v xml:space="preserve">Prime Movers        </v>
          </cell>
        </row>
        <row r="6249">
          <cell r="A6249" t="str">
            <v xml:space="preserve">Prime Movers        </v>
          </cell>
        </row>
        <row r="6250">
          <cell r="A6250" t="str">
            <v xml:space="preserve">Prime Movers        </v>
          </cell>
        </row>
        <row r="6251">
          <cell r="A6251" t="str">
            <v xml:space="preserve">Prime Movers        </v>
          </cell>
        </row>
        <row r="6252">
          <cell r="A6252" t="str">
            <v xml:space="preserve">Prime Movers        </v>
          </cell>
        </row>
        <row r="6253">
          <cell r="A6253" t="str">
            <v xml:space="preserve">Prime Movers        </v>
          </cell>
        </row>
        <row r="6254">
          <cell r="A6254" t="str">
            <v xml:space="preserve">Prime Movers        </v>
          </cell>
        </row>
        <row r="6255">
          <cell r="A6255" t="str">
            <v xml:space="preserve">Prime Movers        </v>
          </cell>
        </row>
        <row r="6256">
          <cell r="A6256" t="str">
            <v xml:space="preserve">Prime Movers        </v>
          </cell>
        </row>
        <row r="6257">
          <cell r="A6257" t="str">
            <v xml:space="preserve">Prime Movers        </v>
          </cell>
        </row>
        <row r="6258">
          <cell r="A6258" t="str">
            <v xml:space="preserve">Prime Movers        </v>
          </cell>
        </row>
        <row r="6259">
          <cell r="A6259" t="str">
            <v xml:space="preserve">Prime Movers        </v>
          </cell>
        </row>
        <row r="6260">
          <cell r="A6260" t="str">
            <v xml:space="preserve">Prime Movers        </v>
          </cell>
        </row>
        <row r="6261">
          <cell r="A6261" t="str">
            <v xml:space="preserve">Prime Movers        </v>
          </cell>
        </row>
        <row r="6262">
          <cell r="A6262" t="str">
            <v xml:space="preserve">Prime Movers        </v>
          </cell>
        </row>
        <row r="6263">
          <cell r="A6263" t="str">
            <v xml:space="preserve">Prime Movers        </v>
          </cell>
        </row>
        <row r="6264">
          <cell r="A6264" t="str">
            <v xml:space="preserve">Prime Movers        </v>
          </cell>
        </row>
        <row r="6265">
          <cell r="A6265" t="str">
            <v xml:space="preserve">Prime Movers        </v>
          </cell>
        </row>
        <row r="6266">
          <cell r="A6266" t="str">
            <v xml:space="preserve">Prime Movers        </v>
          </cell>
        </row>
        <row r="6267">
          <cell r="A6267" t="str">
            <v xml:space="preserve">Prime Movers        </v>
          </cell>
        </row>
        <row r="6268">
          <cell r="A6268" t="str">
            <v xml:space="preserve">Prime Movers        </v>
          </cell>
        </row>
        <row r="6269">
          <cell r="A6269" t="str">
            <v xml:space="preserve">Prime Movers        </v>
          </cell>
        </row>
        <row r="6270">
          <cell r="A6270" t="str">
            <v xml:space="preserve">Prime Movers        </v>
          </cell>
        </row>
        <row r="6271">
          <cell r="A6271" t="str">
            <v xml:space="preserve">Prime Movers        </v>
          </cell>
        </row>
        <row r="6272">
          <cell r="A6272" t="str">
            <v xml:space="preserve">Prime Movers        </v>
          </cell>
        </row>
        <row r="6273">
          <cell r="A6273" t="str">
            <v xml:space="preserve">Prime Movers        </v>
          </cell>
        </row>
        <row r="6274">
          <cell r="A6274" t="str">
            <v xml:space="preserve">Prime Movers        </v>
          </cell>
        </row>
        <row r="6275">
          <cell r="A6275" t="str">
            <v xml:space="preserve">Prime Movers        </v>
          </cell>
        </row>
        <row r="6276">
          <cell r="A6276" t="str">
            <v xml:space="preserve">Prime Movers        </v>
          </cell>
        </row>
        <row r="6277">
          <cell r="A6277" t="str">
            <v xml:space="preserve">Prime Movers        </v>
          </cell>
        </row>
        <row r="6278">
          <cell r="A6278" t="str">
            <v xml:space="preserve">Prime Movers        </v>
          </cell>
        </row>
        <row r="6279">
          <cell r="A6279" t="str">
            <v xml:space="preserve">Prime Movers        </v>
          </cell>
        </row>
        <row r="6280">
          <cell r="A6280" t="str">
            <v xml:space="preserve">Prime Movers        </v>
          </cell>
        </row>
        <row r="6281">
          <cell r="A6281" t="str">
            <v xml:space="preserve">Prime Movers        </v>
          </cell>
        </row>
        <row r="6282">
          <cell r="A6282" t="str">
            <v xml:space="preserve">Prime Movers        </v>
          </cell>
        </row>
        <row r="6283">
          <cell r="A6283" t="str">
            <v xml:space="preserve">Prime Movers        </v>
          </cell>
        </row>
        <row r="6284">
          <cell r="A6284" t="str">
            <v xml:space="preserve">Prime Movers        </v>
          </cell>
        </row>
        <row r="6285">
          <cell r="A6285" t="str">
            <v xml:space="preserve">Prime Movers        </v>
          </cell>
        </row>
        <row r="6286">
          <cell r="A6286" t="str">
            <v xml:space="preserve">Prime Movers        </v>
          </cell>
        </row>
        <row r="6287">
          <cell r="A6287" t="str">
            <v xml:space="preserve">Prime Movers        </v>
          </cell>
        </row>
        <row r="6288">
          <cell r="A6288" t="str">
            <v xml:space="preserve">Prime Movers        </v>
          </cell>
        </row>
        <row r="6289">
          <cell r="A6289" t="str">
            <v xml:space="preserve">Prime Movers        </v>
          </cell>
        </row>
        <row r="6290">
          <cell r="A6290" t="str">
            <v xml:space="preserve">Prime Movers        </v>
          </cell>
        </row>
        <row r="6291">
          <cell r="A6291" t="str">
            <v>Prime Movers Externa</v>
          </cell>
        </row>
        <row r="6292">
          <cell r="A6292" t="str">
            <v>Prime Movers Externa</v>
          </cell>
        </row>
        <row r="6293">
          <cell r="A6293" t="str">
            <v>Prime Movers Externa</v>
          </cell>
        </row>
        <row r="6294">
          <cell r="A6294" t="str">
            <v>Prime Movers Externa</v>
          </cell>
        </row>
        <row r="6295">
          <cell r="A6295" t="str">
            <v>Prime Movers Externa</v>
          </cell>
        </row>
        <row r="6296">
          <cell r="A6296" t="str">
            <v>Prime Movers Externa</v>
          </cell>
        </row>
        <row r="6297">
          <cell r="A6297" t="str">
            <v>Prime Movers Externa</v>
          </cell>
        </row>
        <row r="6298">
          <cell r="A6298" t="str">
            <v>Prime Movers Externa</v>
          </cell>
        </row>
        <row r="6299">
          <cell r="A6299" t="str">
            <v>Prime Movers Externa</v>
          </cell>
        </row>
        <row r="6300">
          <cell r="A6300" t="str">
            <v>Prime Movers Externa</v>
          </cell>
        </row>
        <row r="6301">
          <cell r="A6301" t="str">
            <v>Prime Movers Externa</v>
          </cell>
        </row>
        <row r="6302">
          <cell r="A6302" t="str">
            <v>Prime Movers Externa</v>
          </cell>
        </row>
        <row r="6303">
          <cell r="A6303" t="str">
            <v>Prime Movers Externa</v>
          </cell>
        </row>
        <row r="6304">
          <cell r="A6304" t="str">
            <v>Prime Movers Externa</v>
          </cell>
        </row>
        <row r="6305">
          <cell r="A6305" t="str">
            <v>Prime Movers Externa</v>
          </cell>
        </row>
        <row r="6306">
          <cell r="A6306" t="str">
            <v>Prime Movers Externa</v>
          </cell>
        </row>
        <row r="6307">
          <cell r="A6307" t="str">
            <v>Prime Movers Externa</v>
          </cell>
        </row>
        <row r="6308">
          <cell r="A6308" t="str">
            <v>Prime Movers Externa</v>
          </cell>
        </row>
        <row r="6309">
          <cell r="A6309" t="str">
            <v>Prime Movers Externa</v>
          </cell>
        </row>
        <row r="6310">
          <cell r="A6310" t="str">
            <v>Prime Movers Externa</v>
          </cell>
        </row>
        <row r="6311">
          <cell r="A6311" t="str">
            <v>Prime Movers Externa</v>
          </cell>
        </row>
        <row r="6312">
          <cell r="A6312" t="str">
            <v>Prime Movers Externa</v>
          </cell>
        </row>
        <row r="6313">
          <cell r="A6313" t="str">
            <v>Prime Movers Externa</v>
          </cell>
        </row>
        <row r="6314">
          <cell r="A6314" t="str">
            <v>Prime Movers Externa</v>
          </cell>
        </row>
        <row r="6315">
          <cell r="A6315" t="str">
            <v>Prime Movers Externa</v>
          </cell>
        </row>
        <row r="6316">
          <cell r="A6316" t="str">
            <v>Prime Movers Externa</v>
          </cell>
        </row>
        <row r="6317">
          <cell r="A6317" t="str">
            <v>Prime Movers Externa</v>
          </cell>
        </row>
        <row r="6318">
          <cell r="A6318" t="str">
            <v>Prime Movers Externa</v>
          </cell>
        </row>
        <row r="6319">
          <cell r="A6319" t="str">
            <v>Prime Movers Externa</v>
          </cell>
        </row>
        <row r="6320">
          <cell r="A6320" t="str">
            <v>Prime Movers Externa</v>
          </cell>
        </row>
        <row r="6321">
          <cell r="A6321" t="str">
            <v>Prime Movers Externa</v>
          </cell>
        </row>
        <row r="6322">
          <cell r="A6322" t="str">
            <v>Prime Movers Externa</v>
          </cell>
        </row>
        <row r="6323">
          <cell r="A6323" t="str">
            <v>Prime Movers Externa</v>
          </cell>
        </row>
        <row r="6324">
          <cell r="A6324" t="str">
            <v>Prime Movers Externa</v>
          </cell>
        </row>
        <row r="6325">
          <cell r="A6325" t="str">
            <v>Prime Movers Externa</v>
          </cell>
        </row>
        <row r="6326">
          <cell r="A6326" t="str">
            <v>Prime Movers Externa</v>
          </cell>
        </row>
        <row r="6327">
          <cell r="A6327" t="str">
            <v>Prime Movers Externa</v>
          </cell>
        </row>
        <row r="6328">
          <cell r="A6328" t="str">
            <v>Prime Movers Externa</v>
          </cell>
        </row>
        <row r="6329">
          <cell r="A6329" t="str">
            <v>Prime Movers Externa</v>
          </cell>
        </row>
        <row r="6330">
          <cell r="A6330" t="str">
            <v>Prime Movers Externa</v>
          </cell>
        </row>
        <row r="6331">
          <cell r="A6331" t="str">
            <v>Prime Movers Externa</v>
          </cell>
        </row>
        <row r="6332">
          <cell r="A6332" t="str">
            <v>Prime Movers Externa</v>
          </cell>
        </row>
        <row r="6333">
          <cell r="A6333" t="str">
            <v>Prime Movers Externa</v>
          </cell>
        </row>
        <row r="6334">
          <cell r="A6334" t="str">
            <v>Prime Movers Externa</v>
          </cell>
        </row>
        <row r="6335">
          <cell r="A6335" t="str">
            <v>Prime Movers Externa</v>
          </cell>
        </row>
        <row r="6336">
          <cell r="A6336" t="str">
            <v>Prime Movers Externa</v>
          </cell>
        </row>
        <row r="6337">
          <cell r="A6337" t="str">
            <v>Prime Movers Externa</v>
          </cell>
        </row>
        <row r="6338">
          <cell r="A6338" t="str">
            <v>Prime Movers Externa</v>
          </cell>
        </row>
        <row r="6339">
          <cell r="A6339" t="str">
            <v>Prime Movers Externa</v>
          </cell>
        </row>
        <row r="6340">
          <cell r="A6340" t="str">
            <v>Prime Movers Externa</v>
          </cell>
        </row>
        <row r="6341">
          <cell r="A6341" t="str">
            <v>Prime Movers Externa</v>
          </cell>
        </row>
        <row r="6342">
          <cell r="A6342" t="str">
            <v>Prime Movers Externa</v>
          </cell>
        </row>
        <row r="6343">
          <cell r="A6343" t="str">
            <v>Prime Movers Externa</v>
          </cell>
        </row>
        <row r="6344">
          <cell r="A6344" t="str">
            <v>Prime Movers Externa</v>
          </cell>
        </row>
        <row r="6345">
          <cell r="A6345" t="str">
            <v>Prime Movers Externa</v>
          </cell>
        </row>
        <row r="6346">
          <cell r="A6346" t="str">
            <v>Prime Movers Externa</v>
          </cell>
        </row>
        <row r="6347">
          <cell r="A6347" t="str">
            <v>Prime Movers Externa</v>
          </cell>
        </row>
        <row r="6348">
          <cell r="A6348" t="str">
            <v>Prime Movers Externa</v>
          </cell>
        </row>
        <row r="6349">
          <cell r="A6349" t="str">
            <v>Prime Movers Externa</v>
          </cell>
        </row>
        <row r="6350">
          <cell r="A6350" t="str">
            <v>Prime Movers Externa</v>
          </cell>
        </row>
        <row r="6351">
          <cell r="A6351" t="str">
            <v>Prime Movers Externa</v>
          </cell>
        </row>
        <row r="6352">
          <cell r="A6352" t="str">
            <v>Prime Movers Externa</v>
          </cell>
        </row>
        <row r="6353">
          <cell r="A6353" t="str">
            <v>Prime Movers Externa</v>
          </cell>
        </row>
        <row r="6354">
          <cell r="A6354" t="str">
            <v>Prime Movers Externa</v>
          </cell>
        </row>
        <row r="6355">
          <cell r="A6355" t="str">
            <v>Prime Movers Externa</v>
          </cell>
        </row>
        <row r="6356">
          <cell r="A6356" t="str">
            <v>Prime Movers Externa</v>
          </cell>
        </row>
        <row r="6357">
          <cell r="A6357" t="str">
            <v>Prime Movers Externa</v>
          </cell>
        </row>
        <row r="6358">
          <cell r="A6358" t="str">
            <v>Prime Movers Externa</v>
          </cell>
        </row>
        <row r="6359">
          <cell r="A6359" t="str">
            <v>Prime Movers Externa</v>
          </cell>
        </row>
        <row r="6360">
          <cell r="A6360" t="str">
            <v>Prime Movers Externa</v>
          </cell>
        </row>
        <row r="6361">
          <cell r="A6361" t="str">
            <v>Prime Movers Externa</v>
          </cell>
        </row>
        <row r="6362">
          <cell r="A6362" t="str">
            <v>Prime Movers Externa</v>
          </cell>
        </row>
        <row r="6363">
          <cell r="A6363" t="str">
            <v>Prime Movers Externa</v>
          </cell>
        </row>
        <row r="6364">
          <cell r="A6364" t="str">
            <v>Prime Movers Externa</v>
          </cell>
        </row>
        <row r="6365">
          <cell r="A6365" t="str">
            <v>Prime Movers Externa</v>
          </cell>
        </row>
        <row r="6366">
          <cell r="A6366" t="str">
            <v>Prime Movers Externa</v>
          </cell>
        </row>
        <row r="6367">
          <cell r="A6367" t="str">
            <v>Prime Movers Externa</v>
          </cell>
        </row>
        <row r="6368">
          <cell r="A6368" t="str">
            <v>Prime Movers Externa</v>
          </cell>
        </row>
        <row r="6369">
          <cell r="A6369" t="str">
            <v>Prime Movers Externa</v>
          </cell>
        </row>
        <row r="6370">
          <cell r="A6370" t="str">
            <v>Prime Movers Externa</v>
          </cell>
        </row>
        <row r="6371">
          <cell r="A6371" t="str">
            <v>Prime Movers Externa</v>
          </cell>
        </row>
        <row r="6372">
          <cell r="A6372" t="str">
            <v>Prime Movers Externa</v>
          </cell>
        </row>
        <row r="6373">
          <cell r="A6373" t="str">
            <v>Prime Movers Externa</v>
          </cell>
        </row>
        <row r="6374">
          <cell r="A6374" t="str">
            <v>Prime Movers Externa</v>
          </cell>
        </row>
        <row r="6375">
          <cell r="A6375" t="str">
            <v>Prime Movers Externa</v>
          </cell>
        </row>
        <row r="6376">
          <cell r="A6376" t="str">
            <v>Prime Movers Externa</v>
          </cell>
        </row>
        <row r="6377">
          <cell r="A6377" t="str">
            <v>Prime Movers Externa</v>
          </cell>
        </row>
        <row r="6378">
          <cell r="A6378" t="str">
            <v>Prime Movers Externa</v>
          </cell>
        </row>
        <row r="6379">
          <cell r="A6379" t="str">
            <v>Prime Movers Externa</v>
          </cell>
        </row>
        <row r="6380">
          <cell r="A6380" t="str">
            <v>Prime Movers Externa</v>
          </cell>
        </row>
        <row r="6381">
          <cell r="A6381" t="str">
            <v>Prime Movers Externa</v>
          </cell>
        </row>
        <row r="6382">
          <cell r="A6382" t="str">
            <v>Prime Movers Externa</v>
          </cell>
        </row>
        <row r="6383">
          <cell r="A6383" t="str">
            <v>Prime Movers Externa</v>
          </cell>
        </row>
        <row r="6384">
          <cell r="A6384" t="str">
            <v>Prime Movers Externa</v>
          </cell>
        </row>
        <row r="6385">
          <cell r="A6385" t="str">
            <v>Prime Movers Externa</v>
          </cell>
        </row>
        <row r="6386">
          <cell r="A6386" t="str">
            <v>Prime Movers Externa</v>
          </cell>
        </row>
        <row r="6387">
          <cell r="A6387" t="str">
            <v>Prime Movers Externa</v>
          </cell>
        </row>
        <row r="6388">
          <cell r="A6388" t="str">
            <v>Prime Movers Externa</v>
          </cell>
        </row>
        <row r="6389">
          <cell r="A6389" t="str">
            <v>Prime Movers Externa</v>
          </cell>
        </row>
        <row r="6390">
          <cell r="A6390" t="str">
            <v>Prime Movers Externa</v>
          </cell>
        </row>
        <row r="6391">
          <cell r="A6391" t="str">
            <v>Prime Movers Externa</v>
          </cell>
        </row>
        <row r="6392">
          <cell r="A6392" t="str">
            <v>Prime Movers Externa</v>
          </cell>
        </row>
        <row r="6393">
          <cell r="A6393" t="str">
            <v>Prime Movers Externa</v>
          </cell>
        </row>
        <row r="6394">
          <cell r="A6394" t="str">
            <v>Prime Movers Externa</v>
          </cell>
        </row>
        <row r="6395">
          <cell r="A6395" t="str">
            <v>Prime Movers Externa</v>
          </cell>
        </row>
        <row r="6396">
          <cell r="A6396" t="str">
            <v>Prime Movers Externa</v>
          </cell>
        </row>
        <row r="6397">
          <cell r="A6397" t="str">
            <v>Prime Movers Externa</v>
          </cell>
        </row>
        <row r="6398">
          <cell r="A6398" t="str">
            <v>Prime Movers Externa</v>
          </cell>
        </row>
        <row r="6399">
          <cell r="A6399" t="str">
            <v>Prime Movers Externa</v>
          </cell>
        </row>
        <row r="6400">
          <cell r="A6400" t="str">
            <v>Prime Movers Externa</v>
          </cell>
        </row>
        <row r="6401">
          <cell r="A6401" t="str">
            <v>Prime Movers Externa</v>
          </cell>
        </row>
        <row r="6402">
          <cell r="A6402" t="str">
            <v>Prime Movers Externa</v>
          </cell>
        </row>
        <row r="6403">
          <cell r="A6403" t="str">
            <v>Prime Movers Externa</v>
          </cell>
        </row>
        <row r="6404">
          <cell r="A6404" t="str">
            <v>Prime Movers Externa</v>
          </cell>
        </row>
        <row r="6405">
          <cell r="A6405" t="str">
            <v>Prime Movers Externa</v>
          </cell>
        </row>
        <row r="6406">
          <cell r="A6406" t="str">
            <v>Prime Movers Externa</v>
          </cell>
        </row>
        <row r="6407">
          <cell r="A6407" t="str">
            <v>Prime Movers Externa</v>
          </cell>
        </row>
        <row r="6408">
          <cell r="A6408" t="str">
            <v>Prime Movers Externa</v>
          </cell>
        </row>
        <row r="6409">
          <cell r="A6409" t="str">
            <v>Prime Movers Externa</v>
          </cell>
        </row>
        <row r="6410">
          <cell r="A6410" t="str">
            <v>Prime Movers Externa</v>
          </cell>
        </row>
        <row r="6411">
          <cell r="A6411" t="str">
            <v>Prime Movers Externa</v>
          </cell>
        </row>
        <row r="6412">
          <cell r="A6412" t="str">
            <v>Prime Movers Externa</v>
          </cell>
        </row>
        <row r="6413">
          <cell r="A6413" t="str">
            <v>Prime Movers Externa</v>
          </cell>
        </row>
        <row r="6414">
          <cell r="A6414" t="str">
            <v>Prime Movers Externa</v>
          </cell>
        </row>
        <row r="6415">
          <cell r="A6415" t="str">
            <v>Prime Movers Externa</v>
          </cell>
        </row>
        <row r="6416">
          <cell r="A6416" t="str">
            <v>Prime Movers Externa</v>
          </cell>
        </row>
        <row r="6417">
          <cell r="A6417" t="str">
            <v>Prime Movers Externa</v>
          </cell>
        </row>
        <row r="6418">
          <cell r="A6418" t="str">
            <v>Prime Movers Externa</v>
          </cell>
        </row>
        <row r="6419">
          <cell r="A6419" t="str">
            <v>Prime Movers Externa</v>
          </cell>
        </row>
        <row r="6420">
          <cell r="A6420" t="str">
            <v>Prime Movers Externa</v>
          </cell>
        </row>
        <row r="6421">
          <cell r="A6421" t="str">
            <v>Prime Movers Externa</v>
          </cell>
        </row>
        <row r="6422">
          <cell r="A6422" t="str">
            <v>Prime Movers Externa</v>
          </cell>
        </row>
        <row r="6423">
          <cell r="A6423" t="str">
            <v>Prime Movers Externa</v>
          </cell>
        </row>
        <row r="6424">
          <cell r="A6424" t="str">
            <v>Prime Movers Externa</v>
          </cell>
        </row>
        <row r="6425">
          <cell r="A6425" t="str">
            <v>Prime Movers Externa</v>
          </cell>
        </row>
        <row r="6426">
          <cell r="A6426" t="str">
            <v>Prime Movers Externa</v>
          </cell>
        </row>
        <row r="6427">
          <cell r="A6427" t="str">
            <v>Prime Movers Externa</v>
          </cell>
        </row>
        <row r="6428">
          <cell r="A6428" t="str">
            <v>Prime Movers Externa</v>
          </cell>
        </row>
        <row r="6429">
          <cell r="A6429" t="str">
            <v>Prime Movers Externa</v>
          </cell>
        </row>
        <row r="6430">
          <cell r="A6430" t="str">
            <v>Prime Movers Externa</v>
          </cell>
        </row>
        <row r="6431">
          <cell r="A6431" t="str">
            <v>Prime Movers Externa</v>
          </cell>
        </row>
        <row r="6432">
          <cell r="A6432" t="str">
            <v>Prime Movers Externa</v>
          </cell>
        </row>
        <row r="6433">
          <cell r="A6433" t="str">
            <v>Prime Movers Externa</v>
          </cell>
        </row>
        <row r="6434">
          <cell r="A6434" t="str">
            <v>Prime Movers Externa</v>
          </cell>
        </row>
        <row r="6435">
          <cell r="A6435" t="str">
            <v>Prime Movers Externa</v>
          </cell>
        </row>
        <row r="6436">
          <cell r="A6436" t="str">
            <v>Prime Movers Externa</v>
          </cell>
        </row>
        <row r="6437">
          <cell r="A6437" t="str">
            <v>Prime Movers Externa</v>
          </cell>
        </row>
        <row r="6438">
          <cell r="A6438" t="str">
            <v>Prime Movers Externa</v>
          </cell>
        </row>
        <row r="6439">
          <cell r="A6439" t="str">
            <v>Prime Movers Externa</v>
          </cell>
        </row>
        <row r="6440">
          <cell r="A6440" t="str">
            <v>Prime Movers Externa</v>
          </cell>
        </row>
        <row r="6441">
          <cell r="A6441" t="str">
            <v>Prime Movers Externa</v>
          </cell>
        </row>
        <row r="6442">
          <cell r="A6442" t="str">
            <v>Prime Movers Externa</v>
          </cell>
        </row>
        <row r="6443">
          <cell r="A6443" t="str">
            <v>Prime Movers Externa</v>
          </cell>
        </row>
        <row r="6444">
          <cell r="A6444" t="str">
            <v>Prime Movers Externa</v>
          </cell>
        </row>
        <row r="6445">
          <cell r="A6445" t="str">
            <v>Prime Movers Externa</v>
          </cell>
        </row>
        <row r="6446">
          <cell r="A6446" t="str">
            <v>Prime Movers Externa</v>
          </cell>
        </row>
        <row r="6447">
          <cell r="A6447" t="str">
            <v>Prime Movers Externa</v>
          </cell>
        </row>
        <row r="6448">
          <cell r="A6448" t="str">
            <v>Prime Movers Externa</v>
          </cell>
        </row>
        <row r="6449">
          <cell r="A6449" t="str">
            <v>Prime Movers Externa</v>
          </cell>
        </row>
        <row r="6450">
          <cell r="A6450" t="str">
            <v>Prime Movers Externa</v>
          </cell>
        </row>
        <row r="6451">
          <cell r="A6451" t="str">
            <v>Prime Movers Externa</v>
          </cell>
        </row>
        <row r="6452">
          <cell r="A6452" t="str">
            <v>Prime Movers Externa</v>
          </cell>
        </row>
        <row r="6453">
          <cell r="A6453" t="str">
            <v>Prime Movers Externa</v>
          </cell>
        </row>
        <row r="6454">
          <cell r="A6454" t="str">
            <v>Prime Movers Externa</v>
          </cell>
        </row>
        <row r="6455">
          <cell r="A6455" t="str">
            <v>Prime Movers Externa</v>
          </cell>
        </row>
        <row r="6456">
          <cell r="A6456" t="str">
            <v>Prime Movers Externa</v>
          </cell>
        </row>
        <row r="6457">
          <cell r="A6457" t="str">
            <v>Prime Movers Externa</v>
          </cell>
        </row>
        <row r="6458">
          <cell r="A6458" t="str">
            <v>Prime Movers Externa</v>
          </cell>
        </row>
        <row r="6459">
          <cell r="A6459" t="str">
            <v>Prime Movers Externa</v>
          </cell>
        </row>
        <row r="6460">
          <cell r="A6460" t="str">
            <v>Prime Movers Externa</v>
          </cell>
        </row>
        <row r="6461">
          <cell r="A6461" t="str">
            <v xml:space="preserve">Prod - MakeUp/Stdwn </v>
          </cell>
        </row>
        <row r="6462">
          <cell r="A6462" t="str">
            <v xml:space="preserve">Prod - MakeUp/Stdwn </v>
          </cell>
        </row>
        <row r="6463">
          <cell r="A6463" t="str">
            <v xml:space="preserve">Prod - MakeUp/Stdwn </v>
          </cell>
        </row>
        <row r="6464">
          <cell r="A6464" t="str">
            <v xml:space="preserve">Prod - MakeUp/Stdwn </v>
          </cell>
        </row>
        <row r="6465">
          <cell r="A6465" t="str">
            <v xml:space="preserve">Prod - MakeUp/Stdwn </v>
          </cell>
        </row>
        <row r="6466">
          <cell r="A6466" t="str">
            <v xml:space="preserve">Prod - MakeUp/Stdwn </v>
          </cell>
        </row>
        <row r="6467">
          <cell r="A6467" t="str">
            <v xml:space="preserve">Prod - MakeUp/Stdwn </v>
          </cell>
        </row>
        <row r="6468">
          <cell r="A6468" t="str">
            <v xml:space="preserve">Prod - MakeUp/Stdwn </v>
          </cell>
        </row>
        <row r="6469">
          <cell r="A6469" t="str">
            <v xml:space="preserve">Prod - MakeUp/Stdwn </v>
          </cell>
        </row>
        <row r="6470">
          <cell r="A6470" t="str">
            <v xml:space="preserve">Prod - MakeUp/Stdwn </v>
          </cell>
        </row>
        <row r="6471">
          <cell r="A6471" t="str">
            <v xml:space="preserve">Prod - MakeUp/Stdwn </v>
          </cell>
        </row>
        <row r="6472">
          <cell r="A6472" t="str">
            <v xml:space="preserve">Prod - MakeUp/Stdwn </v>
          </cell>
        </row>
        <row r="6473">
          <cell r="A6473" t="str">
            <v xml:space="preserve">Prod - MakeUp/Stdwn </v>
          </cell>
        </row>
        <row r="6474">
          <cell r="A6474" t="str">
            <v xml:space="preserve">Prod - MakeUp/Stdwn </v>
          </cell>
        </row>
        <row r="6475">
          <cell r="A6475" t="str">
            <v xml:space="preserve">Prod - MakeUp/Stdwn </v>
          </cell>
        </row>
        <row r="6476">
          <cell r="A6476" t="str">
            <v xml:space="preserve">Prod - MakeUp/Stdwn </v>
          </cell>
        </row>
        <row r="6477">
          <cell r="A6477" t="str">
            <v xml:space="preserve">Prod - MakeUp/Stdwn </v>
          </cell>
        </row>
        <row r="6478">
          <cell r="A6478" t="str">
            <v xml:space="preserve">Prod - MakeUp/Stdwn </v>
          </cell>
        </row>
        <row r="6479">
          <cell r="A6479" t="str">
            <v xml:space="preserve">Prod - MakeUp/Stdwn </v>
          </cell>
        </row>
        <row r="6480">
          <cell r="A6480" t="str">
            <v xml:space="preserve">Prod - MakeUp/Stdwn </v>
          </cell>
        </row>
        <row r="6481">
          <cell r="A6481" t="str">
            <v xml:space="preserve">Prod - MakeUp/Stdwn </v>
          </cell>
        </row>
        <row r="6482">
          <cell r="A6482" t="str">
            <v xml:space="preserve">Prod - MakeUp/Stdwn </v>
          </cell>
        </row>
        <row r="6483">
          <cell r="A6483" t="str">
            <v xml:space="preserve">Prod - MakeUp/Stdwn </v>
          </cell>
        </row>
        <row r="6484">
          <cell r="A6484" t="str">
            <v xml:space="preserve">Prod - MakeUp/Stdwn </v>
          </cell>
        </row>
        <row r="6485">
          <cell r="A6485" t="str">
            <v xml:space="preserve">Prod - MakeUp/Stdwn </v>
          </cell>
        </row>
        <row r="6486">
          <cell r="A6486" t="str">
            <v xml:space="preserve">Prod - MakeUp/Stdwn </v>
          </cell>
        </row>
        <row r="6487">
          <cell r="A6487" t="str">
            <v xml:space="preserve">Prod - MakeUp/Stdwn </v>
          </cell>
        </row>
        <row r="6488">
          <cell r="A6488" t="str">
            <v xml:space="preserve">Prod - MakeUp/Stdwn </v>
          </cell>
        </row>
        <row r="6489">
          <cell r="A6489" t="str">
            <v xml:space="preserve">Prod - MakeUp/Stdwn </v>
          </cell>
        </row>
        <row r="6490">
          <cell r="A6490" t="str">
            <v xml:space="preserve">Prod - MakeUp/Stdwn </v>
          </cell>
        </row>
        <row r="6491">
          <cell r="A6491" t="str">
            <v xml:space="preserve">Prod - MakeUp/Stdwn </v>
          </cell>
        </row>
        <row r="6492">
          <cell r="A6492" t="str">
            <v xml:space="preserve">Prod - MakeUp/Stdwn </v>
          </cell>
        </row>
        <row r="6493">
          <cell r="A6493" t="str">
            <v xml:space="preserve">Prod - MakeUp/Stdwn </v>
          </cell>
        </row>
        <row r="6494">
          <cell r="A6494" t="str">
            <v xml:space="preserve">Prod - MakeUp/Stdwn </v>
          </cell>
        </row>
        <row r="6495">
          <cell r="A6495" t="str">
            <v xml:space="preserve">Prod - MakeUp/Stdwn </v>
          </cell>
        </row>
        <row r="6496">
          <cell r="A6496" t="str">
            <v xml:space="preserve">Prod - MakeUp/Stdwn </v>
          </cell>
        </row>
        <row r="6497">
          <cell r="A6497" t="str">
            <v xml:space="preserve">Prod - MakeUp/Stdwn </v>
          </cell>
        </row>
        <row r="6498">
          <cell r="A6498" t="str">
            <v xml:space="preserve">Prod - MakeUp/Stdwn </v>
          </cell>
        </row>
        <row r="6499">
          <cell r="A6499" t="str">
            <v xml:space="preserve">Prod - MakeUp/Stdwn </v>
          </cell>
        </row>
        <row r="6500">
          <cell r="A6500" t="str">
            <v xml:space="preserve">Prod - MakeUp/Stdwn </v>
          </cell>
        </row>
        <row r="6501">
          <cell r="A6501" t="str">
            <v xml:space="preserve">Prod - MakeUp/Stdwn </v>
          </cell>
        </row>
        <row r="6502">
          <cell r="A6502" t="str">
            <v xml:space="preserve">Prod - MakeUp/Stdwn </v>
          </cell>
        </row>
        <row r="6503">
          <cell r="A6503" t="str">
            <v xml:space="preserve">Prod - MakeUp/Stdwn </v>
          </cell>
        </row>
        <row r="6504">
          <cell r="A6504" t="str">
            <v xml:space="preserve">Prod - MakeUp/Stdwn </v>
          </cell>
        </row>
        <row r="6505">
          <cell r="A6505" t="str">
            <v xml:space="preserve">Prod - MakeUp/Stdwn </v>
          </cell>
        </row>
        <row r="6506">
          <cell r="A6506" t="str">
            <v xml:space="preserve">Prod - MakeUp/Stdwn </v>
          </cell>
        </row>
        <row r="6507">
          <cell r="A6507" t="str">
            <v xml:space="preserve">Prod - MakeUp/Stdwn </v>
          </cell>
        </row>
        <row r="6508">
          <cell r="A6508" t="str">
            <v xml:space="preserve">Prod - MakeUp/Stdwn </v>
          </cell>
        </row>
        <row r="6509">
          <cell r="A6509" t="str">
            <v xml:space="preserve">Prod - MakeUp/Stdwn </v>
          </cell>
        </row>
        <row r="6510">
          <cell r="A6510" t="str">
            <v xml:space="preserve">Prod - MakeUp/Stdwn </v>
          </cell>
        </row>
        <row r="6511">
          <cell r="A6511" t="str">
            <v xml:space="preserve">Prod - MakeUp/Stdwn </v>
          </cell>
        </row>
        <row r="6512">
          <cell r="A6512" t="str">
            <v xml:space="preserve">Prod - MakeUp/Stdwn </v>
          </cell>
        </row>
        <row r="6513">
          <cell r="A6513" t="str">
            <v xml:space="preserve">Prod - MakeUp/Stdwn </v>
          </cell>
        </row>
        <row r="6514">
          <cell r="A6514" t="str">
            <v xml:space="preserve">Prod - MakeUp/Stdwn </v>
          </cell>
        </row>
        <row r="6515">
          <cell r="A6515" t="str">
            <v xml:space="preserve">Prod - MakeUp/Stdwn </v>
          </cell>
        </row>
        <row r="6516">
          <cell r="A6516" t="str">
            <v xml:space="preserve">Prod - MakeUp/Stdwn </v>
          </cell>
        </row>
        <row r="6517">
          <cell r="A6517" t="str">
            <v xml:space="preserve">Prod - MakeUp/Stdwn </v>
          </cell>
        </row>
        <row r="6518">
          <cell r="A6518" t="str">
            <v xml:space="preserve">Prod - MakeUp/Stdwn </v>
          </cell>
        </row>
        <row r="6519">
          <cell r="A6519" t="str">
            <v xml:space="preserve">Prod - MakeUp/Stdwn </v>
          </cell>
        </row>
        <row r="6520">
          <cell r="A6520" t="str">
            <v xml:space="preserve">Prod - MakeUp/Stdwn </v>
          </cell>
        </row>
        <row r="6521">
          <cell r="A6521" t="str">
            <v xml:space="preserve">Prod - MakeUp/Stdwn </v>
          </cell>
        </row>
        <row r="6522">
          <cell r="A6522" t="str">
            <v xml:space="preserve">Prod - MakeUp/Stdwn </v>
          </cell>
        </row>
        <row r="6523">
          <cell r="A6523" t="str">
            <v xml:space="preserve">Prod - MakeUp/Stdwn </v>
          </cell>
        </row>
        <row r="6524">
          <cell r="A6524" t="str">
            <v xml:space="preserve">Prod - MakeUp/Stdwn </v>
          </cell>
        </row>
        <row r="6525">
          <cell r="A6525" t="str">
            <v xml:space="preserve">Prod - MakeUp/Stdwn </v>
          </cell>
        </row>
        <row r="6526">
          <cell r="A6526" t="str">
            <v xml:space="preserve">Prod - MakeUp/Stdwn </v>
          </cell>
        </row>
        <row r="6527">
          <cell r="A6527" t="str">
            <v xml:space="preserve">Prod - MakeUp/Stdwn </v>
          </cell>
        </row>
        <row r="6528">
          <cell r="A6528" t="str">
            <v xml:space="preserve">Prod - MakeUp/Stdwn </v>
          </cell>
        </row>
        <row r="6529">
          <cell r="A6529" t="str">
            <v xml:space="preserve">Prod - MakeUp/Stdwn </v>
          </cell>
        </row>
        <row r="6530">
          <cell r="A6530" t="str">
            <v xml:space="preserve">Prod - MakeUp/Stdwn </v>
          </cell>
        </row>
        <row r="6531">
          <cell r="A6531" t="str">
            <v xml:space="preserve">Prod - MakeUp/Stdwn </v>
          </cell>
        </row>
        <row r="6532">
          <cell r="A6532" t="str">
            <v xml:space="preserve">Prod - MakeUp/Stdwn </v>
          </cell>
        </row>
        <row r="6533">
          <cell r="A6533" t="str">
            <v xml:space="preserve">Prod - MakeUp/Stdwn </v>
          </cell>
        </row>
        <row r="6534">
          <cell r="A6534" t="str">
            <v xml:space="preserve">Prod - MakeUp/Stdwn </v>
          </cell>
        </row>
        <row r="6535">
          <cell r="A6535" t="str">
            <v xml:space="preserve">Prod - MakeUp/Stdwn </v>
          </cell>
        </row>
        <row r="6536">
          <cell r="A6536" t="str">
            <v xml:space="preserve">Prod - MakeUp/Stdwn </v>
          </cell>
        </row>
        <row r="6537">
          <cell r="A6537" t="str">
            <v xml:space="preserve">Prod - MakeUp/Stdwn </v>
          </cell>
        </row>
        <row r="6538">
          <cell r="A6538" t="str">
            <v xml:space="preserve">Prod - MakeUp/Stdwn </v>
          </cell>
        </row>
        <row r="6539">
          <cell r="A6539" t="str">
            <v xml:space="preserve">Prod - MakeUp/Stdwn </v>
          </cell>
        </row>
        <row r="6540">
          <cell r="A6540" t="str">
            <v xml:space="preserve">Prod - MakeUp/Stdwn </v>
          </cell>
        </row>
        <row r="6541">
          <cell r="A6541" t="str">
            <v xml:space="preserve">Prod - MakeUp/Stdwn </v>
          </cell>
        </row>
        <row r="6542">
          <cell r="A6542" t="str">
            <v xml:space="preserve">Prod - MakeUp/Stdwn </v>
          </cell>
        </row>
        <row r="6543">
          <cell r="A6543" t="str">
            <v xml:space="preserve">Prod - MakeUp/Stdwn </v>
          </cell>
        </row>
        <row r="6544">
          <cell r="A6544" t="str">
            <v xml:space="preserve">Prod - MakeUp/Stdwn </v>
          </cell>
        </row>
        <row r="6545">
          <cell r="A6545" t="str">
            <v xml:space="preserve">Prod - MakeUp/Stdwn </v>
          </cell>
        </row>
        <row r="6546">
          <cell r="A6546" t="str">
            <v xml:space="preserve">Prod - MakeUp/Stdwn </v>
          </cell>
        </row>
        <row r="6547">
          <cell r="A6547" t="str">
            <v xml:space="preserve">Prod - MakeUp/Stdwn </v>
          </cell>
        </row>
        <row r="6548">
          <cell r="A6548" t="str">
            <v xml:space="preserve">Prod - MakeUp/Stdwn </v>
          </cell>
        </row>
        <row r="6549">
          <cell r="A6549" t="str">
            <v xml:space="preserve">Prod - MakeUp/Stdwn </v>
          </cell>
        </row>
        <row r="6550">
          <cell r="A6550" t="str">
            <v xml:space="preserve">Prod - MakeUp/Stdwn </v>
          </cell>
        </row>
        <row r="6551">
          <cell r="A6551" t="str">
            <v xml:space="preserve">Prod - MakeUp/Stdwn </v>
          </cell>
        </row>
        <row r="6552">
          <cell r="A6552" t="str">
            <v xml:space="preserve">Prod - MakeUp/Stdwn </v>
          </cell>
        </row>
        <row r="6553">
          <cell r="A6553" t="str">
            <v xml:space="preserve">Prod - MakeUp/Stdwn </v>
          </cell>
        </row>
        <row r="6554">
          <cell r="A6554" t="str">
            <v xml:space="preserve">Prod - MakeUp/Stdwn </v>
          </cell>
        </row>
        <row r="6555">
          <cell r="A6555" t="str">
            <v xml:space="preserve">Prod - MakeUp/Stdwn </v>
          </cell>
        </row>
        <row r="6556">
          <cell r="A6556" t="str">
            <v xml:space="preserve">Prod - MakeUp/Stdwn </v>
          </cell>
        </row>
        <row r="6557">
          <cell r="A6557" t="str">
            <v xml:space="preserve">Prod - MakeUp/Stdwn </v>
          </cell>
        </row>
        <row r="6558">
          <cell r="A6558" t="str">
            <v xml:space="preserve">Prod - MakeUp/Stdwn </v>
          </cell>
        </row>
        <row r="6559">
          <cell r="A6559" t="str">
            <v xml:space="preserve">Prod - MakeUp/Stdwn </v>
          </cell>
        </row>
        <row r="6560">
          <cell r="A6560" t="str">
            <v xml:space="preserve">Prod - MakeUp/Stdwn </v>
          </cell>
        </row>
        <row r="6561">
          <cell r="A6561" t="str">
            <v xml:space="preserve">Prod - MakeUp/Stdwn </v>
          </cell>
        </row>
        <row r="6562">
          <cell r="A6562" t="str">
            <v xml:space="preserve">Prod - MakeUp/Stdwn </v>
          </cell>
        </row>
        <row r="6563">
          <cell r="A6563" t="str">
            <v xml:space="preserve">Prod - MakeUp/Stdwn </v>
          </cell>
        </row>
        <row r="6564">
          <cell r="A6564" t="str">
            <v xml:space="preserve">Prod - MakeUp/Stdwn </v>
          </cell>
        </row>
        <row r="6565">
          <cell r="A6565" t="str">
            <v xml:space="preserve">Prod - MakeUp/Stdwn </v>
          </cell>
        </row>
        <row r="6566">
          <cell r="A6566" t="str">
            <v xml:space="preserve">Prod - MakeUp/Stdwn </v>
          </cell>
        </row>
        <row r="6567">
          <cell r="A6567" t="str">
            <v xml:space="preserve">Prod - MakeUp/Stdwn </v>
          </cell>
        </row>
        <row r="6568">
          <cell r="A6568" t="str">
            <v xml:space="preserve">Prod - MakeUp/Stdwn </v>
          </cell>
        </row>
        <row r="6569">
          <cell r="A6569" t="str">
            <v xml:space="preserve">Prod - MakeUp/Stdwn </v>
          </cell>
        </row>
        <row r="6570">
          <cell r="A6570" t="str">
            <v xml:space="preserve">Prod - MakeUp/Stdwn </v>
          </cell>
        </row>
        <row r="6571">
          <cell r="A6571" t="str">
            <v xml:space="preserve">Prod - MakeUp/Stdwn </v>
          </cell>
        </row>
        <row r="6572">
          <cell r="A6572" t="str">
            <v xml:space="preserve">Prod - MakeUp/Stdwn </v>
          </cell>
        </row>
        <row r="6573">
          <cell r="A6573" t="str">
            <v xml:space="preserve">Prod - MakeUp/Stdwn </v>
          </cell>
        </row>
        <row r="6574">
          <cell r="A6574" t="str">
            <v xml:space="preserve">Prod - MakeUp/Stdwn </v>
          </cell>
        </row>
        <row r="6575">
          <cell r="A6575" t="str">
            <v xml:space="preserve">Prod - MakeUp/Stdwn </v>
          </cell>
        </row>
        <row r="6576">
          <cell r="A6576" t="str">
            <v xml:space="preserve">Prod - MakeUp/Stdwn </v>
          </cell>
        </row>
        <row r="6577">
          <cell r="A6577" t="str">
            <v xml:space="preserve">Prod - MakeUp/Stdwn </v>
          </cell>
        </row>
        <row r="6578">
          <cell r="A6578" t="str">
            <v xml:space="preserve">Prod - MakeUp/Stdwn </v>
          </cell>
        </row>
        <row r="6579">
          <cell r="A6579" t="str">
            <v xml:space="preserve">Prod - MakeUp/Stdwn </v>
          </cell>
        </row>
        <row r="6580">
          <cell r="A6580" t="str">
            <v xml:space="preserve">Prod - MakeUp/Stdwn </v>
          </cell>
        </row>
        <row r="6581">
          <cell r="A6581" t="str">
            <v xml:space="preserve">Prod - MakeUp/Stdwn </v>
          </cell>
        </row>
        <row r="6582">
          <cell r="A6582" t="str">
            <v xml:space="preserve">Prod - MakeUp/Stdwn </v>
          </cell>
        </row>
        <row r="6583">
          <cell r="A6583" t="str">
            <v xml:space="preserve">Prod - MakeUp/Stdwn </v>
          </cell>
        </row>
        <row r="6584">
          <cell r="A6584" t="str">
            <v xml:space="preserve">Prod - MakeUp/Stdwn </v>
          </cell>
        </row>
        <row r="6585">
          <cell r="A6585" t="str">
            <v xml:space="preserve">Prod - MakeUp/Stdwn </v>
          </cell>
        </row>
        <row r="6586">
          <cell r="A6586" t="str">
            <v xml:space="preserve">Prod - MakeUp/Stdwn </v>
          </cell>
        </row>
        <row r="6587">
          <cell r="A6587" t="str">
            <v xml:space="preserve">Prod - MakeUp/Stdwn </v>
          </cell>
        </row>
        <row r="6588">
          <cell r="A6588" t="str">
            <v xml:space="preserve">Prod - MakeUp/Stdwn </v>
          </cell>
        </row>
        <row r="6589">
          <cell r="A6589" t="str">
            <v xml:space="preserve">Prod - MakeUp/Stdwn </v>
          </cell>
        </row>
        <row r="6590">
          <cell r="A6590" t="str">
            <v xml:space="preserve">Prod - MakeUp/Stdwn </v>
          </cell>
        </row>
        <row r="6591">
          <cell r="A6591" t="str">
            <v xml:space="preserve">Prod - MakeUp/Stdwn </v>
          </cell>
        </row>
        <row r="6592">
          <cell r="A6592" t="str">
            <v xml:space="preserve">Prod - MakeUp/Stdwn </v>
          </cell>
        </row>
        <row r="6593">
          <cell r="A6593" t="str">
            <v xml:space="preserve">Prod - MakeUp/Stdwn </v>
          </cell>
        </row>
        <row r="6594">
          <cell r="A6594" t="str">
            <v xml:space="preserve">Prod - MakeUp/Stdwn </v>
          </cell>
        </row>
        <row r="6595">
          <cell r="A6595" t="str">
            <v xml:space="preserve">Prod - MakeUp/Stdwn </v>
          </cell>
        </row>
        <row r="6596">
          <cell r="A6596" t="str">
            <v xml:space="preserve">Prod - MakeUp/Stdwn </v>
          </cell>
        </row>
        <row r="6597">
          <cell r="A6597" t="str">
            <v xml:space="preserve">Prod - MakeUp/Stdwn </v>
          </cell>
        </row>
        <row r="6598">
          <cell r="A6598" t="str">
            <v xml:space="preserve">Prod - MakeUp/Stdwn </v>
          </cell>
        </row>
        <row r="6599">
          <cell r="A6599" t="str">
            <v xml:space="preserve">Prod - MakeUp/Stdwn </v>
          </cell>
        </row>
        <row r="6600">
          <cell r="A6600" t="str">
            <v xml:space="preserve">Prod - MakeUp/Stdwn </v>
          </cell>
        </row>
        <row r="6601">
          <cell r="A6601" t="str">
            <v xml:space="preserve">Prod - MakeUp/Stdwn </v>
          </cell>
        </row>
        <row r="6602">
          <cell r="A6602" t="str">
            <v xml:space="preserve">Prod - MakeUp/Stdwn </v>
          </cell>
        </row>
        <row r="6603">
          <cell r="A6603" t="str">
            <v xml:space="preserve">Prod - MakeUp/Stdwn </v>
          </cell>
        </row>
        <row r="6604">
          <cell r="A6604" t="str">
            <v xml:space="preserve">Prod - MakeUp/Stdwn </v>
          </cell>
        </row>
        <row r="6605">
          <cell r="A6605" t="str">
            <v xml:space="preserve">Prod - MakeUp/Stdwn </v>
          </cell>
        </row>
        <row r="6606">
          <cell r="A6606" t="str">
            <v xml:space="preserve">Prod - MakeUp/Stdwn </v>
          </cell>
        </row>
        <row r="6607">
          <cell r="A6607" t="str">
            <v xml:space="preserve">Prod - MakeUp/Stdwn </v>
          </cell>
        </row>
        <row r="6608">
          <cell r="A6608" t="str">
            <v xml:space="preserve">Prod - MakeUp/Stdwn </v>
          </cell>
        </row>
        <row r="6609">
          <cell r="A6609" t="str">
            <v xml:space="preserve">Prod - MakeUp/Stdwn </v>
          </cell>
        </row>
        <row r="6610">
          <cell r="A6610" t="str">
            <v xml:space="preserve">Prod - MakeUp/Stdwn </v>
          </cell>
        </row>
        <row r="6611">
          <cell r="A6611" t="str">
            <v xml:space="preserve">Prod - MakeUp/Stdwn </v>
          </cell>
        </row>
        <row r="6612">
          <cell r="A6612" t="str">
            <v xml:space="preserve">Prod - MakeUp/Stdwn </v>
          </cell>
        </row>
        <row r="6613">
          <cell r="A6613" t="str">
            <v xml:space="preserve">Prod - MakeUp/Stdwn </v>
          </cell>
        </row>
        <row r="6614">
          <cell r="A6614" t="str">
            <v xml:space="preserve">Prod - MakeUp/Stdwn </v>
          </cell>
        </row>
        <row r="6615">
          <cell r="A6615" t="str">
            <v xml:space="preserve">Prod - MakeUp/Stdwn </v>
          </cell>
        </row>
        <row r="6616">
          <cell r="A6616" t="str">
            <v xml:space="preserve">Prod - MakeUp/Stdwn </v>
          </cell>
        </row>
        <row r="6617">
          <cell r="A6617" t="str">
            <v xml:space="preserve">Prod - MakeUp/Stdwn </v>
          </cell>
        </row>
        <row r="6618">
          <cell r="A6618" t="str">
            <v xml:space="preserve">Prod - MakeUp/Stdwn </v>
          </cell>
        </row>
        <row r="6619">
          <cell r="A6619" t="str">
            <v xml:space="preserve">Prod - MakeUp/Stdwn </v>
          </cell>
        </row>
        <row r="6620">
          <cell r="A6620" t="str">
            <v xml:space="preserve">Prod - MakeUp/Stdwn </v>
          </cell>
        </row>
        <row r="6621">
          <cell r="A6621" t="str">
            <v xml:space="preserve">Prod - MakeUp/Stdwn </v>
          </cell>
        </row>
        <row r="6622">
          <cell r="A6622" t="str">
            <v xml:space="preserve">Prod - MakeUp/Stdwn </v>
          </cell>
        </row>
        <row r="6623">
          <cell r="A6623" t="str">
            <v xml:space="preserve">Prod - MakeUp/Stdwn </v>
          </cell>
        </row>
        <row r="6624">
          <cell r="A6624" t="str">
            <v>Prod Labour Fld Cons</v>
          </cell>
        </row>
        <row r="6625">
          <cell r="A6625" t="str">
            <v>Prod Labour Fld Cons</v>
          </cell>
        </row>
        <row r="6626">
          <cell r="A6626" t="str">
            <v>Prod Labour Fld Cons</v>
          </cell>
        </row>
        <row r="6627">
          <cell r="A6627" t="str">
            <v>Prod Labour Fld Cons</v>
          </cell>
        </row>
        <row r="6628">
          <cell r="A6628" t="str">
            <v>Prod Labour Fld Cons</v>
          </cell>
        </row>
        <row r="6629">
          <cell r="A6629" t="str">
            <v>Prod Labour Fld Cons</v>
          </cell>
        </row>
        <row r="6630">
          <cell r="A6630" t="str">
            <v>Prod Labour Fld Cons</v>
          </cell>
        </row>
        <row r="6631">
          <cell r="A6631" t="str">
            <v>Prod Labour Fld Cons</v>
          </cell>
        </row>
        <row r="6632">
          <cell r="A6632" t="str">
            <v>Prod Labour Fld Cons</v>
          </cell>
        </row>
        <row r="6633">
          <cell r="A6633" t="str">
            <v>Prod Labour Fld Cons</v>
          </cell>
        </row>
        <row r="6634">
          <cell r="A6634" t="str">
            <v>Prod Labour Fld Cons</v>
          </cell>
        </row>
        <row r="6635">
          <cell r="A6635" t="str">
            <v>Prod Labour Fld Cons</v>
          </cell>
        </row>
        <row r="6636">
          <cell r="A6636" t="str">
            <v>Prod Labour Fld Cons</v>
          </cell>
        </row>
        <row r="6637">
          <cell r="A6637" t="str">
            <v>Prod Labour Fld Cons</v>
          </cell>
        </row>
        <row r="6638">
          <cell r="A6638" t="str">
            <v>Prod Labour Fld Cons</v>
          </cell>
        </row>
        <row r="6639">
          <cell r="A6639" t="str">
            <v>Prod Labour Fld Cons</v>
          </cell>
        </row>
        <row r="6640">
          <cell r="A6640" t="str">
            <v>Prod Labour Fld Cons</v>
          </cell>
        </row>
        <row r="6641">
          <cell r="A6641" t="str">
            <v>Prod Labour Fld Cons</v>
          </cell>
        </row>
        <row r="6642">
          <cell r="A6642" t="str">
            <v>Prod Labour Fld Cons</v>
          </cell>
        </row>
        <row r="6643">
          <cell r="A6643" t="str">
            <v>Prod Labour Fld Cons</v>
          </cell>
        </row>
        <row r="6644">
          <cell r="A6644" t="str">
            <v>Prod Labour Fld Cons</v>
          </cell>
        </row>
        <row r="6645">
          <cell r="A6645" t="str">
            <v>Prod Labour Fld Cons</v>
          </cell>
        </row>
        <row r="6646">
          <cell r="A6646" t="str">
            <v>Prod Labour Fld Cons</v>
          </cell>
        </row>
        <row r="6647">
          <cell r="A6647" t="str">
            <v>Prod Labour Fld Cons</v>
          </cell>
        </row>
        <row r="6648">
          <cell r="A6648" t="str">
            <v>Prod Labour Fld Cons</v>
          </cell>
        </row>
        <row r="6649">
          <cell r="A6649" t="str">
            <v>Prod Labour Fld Cons</v>
          </cell>
        </row>
        <row r="6650">
          <cell r="A6650" t="str">
            <v>Prod Labour Fld Cons</v>
          </cell>
        </row>
        <row r="6651">
          <cell r="A6651" t="str">
            <v>Prod Labour Fld Cons</v>
          </cell>
        </row>
        <row r="6652">
          <cell r="A6652" t="str">
            <v>Prod Labour Fld Cons</v>
          </cell>
        </row>
        <row r="6653">
          <cell r="A6653" t="str">
            <v>Prod Labour Fld Cons</v>
          </cell>
        </row>
        <row r="6654">
          <cell r="A6654" t="str">
            <v>Prod Labour Fld Cons</v>
          </cell>
        </row>
        <row r="6655">
          <cell r="A6655" t="str">
            <v>Prod Labour Fld Cons</v>
          </cell>
        </row>
        <row r="6656">
          <cell r="A6656" t="str">
            <v>Prod Labour Fld Cons</v>
          </cell>
        </row>
        <row r="6657">
          <cell r="A6657" t="str">
            <v>Prod Labour Fld Cons</v>
          </cell>
        </row>
        <row r="6658">
          <cell r="A6658" t="str">
            <v>Prod Labour Fld Cons</v>
          </cell>
        </row>
        <row r="6659">
          <cell r="A6659" t="str">
            <v>Prod Labour Fld Cons</v>
          </cell>
        </row>
        <row r="6660">
          <cell r="A6660" t="str">
            <v>Prod Labour Fld Cons</v>
          </cell>
        </row>
        <row r="6661">
          <cell r="A6661" t="str">
            <v>Prod Labour Fld Cons</v>
          </cell>
        </row>
        <row r="6662">
          <cell r="A6662" t="str">
            <v>Prod Labour Fld Cons</v>
          </cell>
        </row>
        <row r="6663">
          <cell r="A6663" t="str">
            <v>Prod Labour Fld Cons</v>
          </cell>
        </row>
        <row r="6664">
          <cell r="A6664" t="str">
            <v>Prod Labour Fld Cons</v>
          </cell>
        </row>
        <row r="6665">
          <cell r="A6665" t="str">
            <v>Prod Labour Fld Cons</v>
          </cell>
        </row>
        <row r="6666">
          <cell r="A6666" t="str">
            <v>Prod Labour Fld Cons</v>
          </cell>
        </row>
        <row r="6667">
          <cell r="A6667" t="str">
            <v>Prod Labour Fld Cons</v>
          </cell>
        </row>
        <row r="6668">
          <cell r="A6668" t="str">
            <v>Prod Labour Fld Cons</v>
          </cell>
        </row>
        <row r="6669">
          <cell r="A6669" t="str">
            <v>Prod Labour Fld Cons</v>
          </cell>
        </row>
        <row r="6670">
          <cell r="A6670" t="str">
            <v>Prod Labour Fld Cons</v>
          </cell>
        </row>
        <row r="6671">
          <cell r="A6671" t="str">
            <v>Prod Labour Fld Cons</v>
          </cell>
        </row>
        <row r="6672">
          <cell r="A6672" t="str">
            <v>Prod Labour Fld Cons</v>
          </cell>
        </row>
        <row r="6673">
          <cell r="A6673" t="str">
            <v>Prod Labour Fld Cons</v>
          </cell>
        </row>
        <row r="6674">
          <cell r="A6674" t="str">
            <v>Prod Labour Fld Cons</v>
          </cell>
        </row>
        <row r="6675">
          <cell r="A6675" t="str">
            <v>Prod Labour Fld Cons</v>
          </cell>
        </row>
        <row r="6676">
          <cell r="A6676" t="str">
            <v>Prod Labour Fld Cons</v>
          </cell>
        </row>
        <row r="6677">
          <cell r="A6677" t="str">
            <v>Prod Labour Fld Cons</v>
          </cell>
        </row>
        <row r="6678">
          <cell r="A6678" t="str">
            <v>Prod Labour Fld Cons</v>
          </cell>
        </row>
        <row r="6679">
          <cell r="A6679" t="str">
            <v>Prod Labour Fld Cons</v>
          </cell>
        </row>
        <row r="6680">
          <cell r="A6680" t="str">
            <v>Prod Labour Fld Cons</v>
          </cell>
        </row>
        <row r="6681">
          <cell r="A6681" t="str">
            <v>Prod Labour Fld Cons</v>
          </cell>
        </row>
        <row r="6682">
          <cell r="A6682" t="str">
            <v>Prod Labour Fld Cons</v>
          </cell>
        </row>
        <row r="6683">
          <cell r="A6683" t="str">
            <v>Prod Labour Fld Cons</v>
          </cell>
        </row>
        <row r="6684">
          <cell r="A6684" t="str">
            <v>Prod Labour Fld Cons</v>
          </cell>
        </row>
        <row r="6685">
          <cell r="A6685" t="str">
            <v>Prod Labour Fld Cons</v>
          </cell>
        </row>
        <row r="6686">
          <cell r="A6686" t="str">
            <v>Prod Labour Fld Cons</v>
          </cell>
        </row>
        <row r="6687">
          <cell r="A6687" t="str">
            <v>Prod Labour Fld Cons</v>
          </cell>
        </row>
        <row r="6688">
          <cell r="A6688" t="str">
            <v>Prod Labour Fld Cons</v>
          </cell>
        </row>
        <row r="6689">
          <cell r="A6689" t="str">
            <v>Prod Labour Fld Cons</v>
          </cell>
        </row>
        <row r="6690">
          <cell r="A6690" t="str">
            <v>Prod Labour Fld Cons</v>
          </cell>
        </row>
        <row r="6691">
          <cell r="A6691" t="str">
            <v>Prod Labour Fld Cons</v>
          </cell>
        </row>
        <row r="6692">
          <cell r="A6692" t="str">
            <v>Prod Labour Fld Cons</v>
          </cell>
        </row>
        <row r="6693">
          <cell r="A6693" t="str">
            <v>Prod Labour Fld Cons</v>
          </cell>
        </row>
        <row r="6694">
          <cell r="A6694" t="str">
            <v>Prod Labour Fld Cons</v>
          </cell>
        </row>
        <row r="6695">
          <cell r="A6695" t="str">
            <v>Prod Labour Fld Cons</v>
          </cell>
        </row>
        <row r="6696">
          <cell r="A6696" t="str">
            <v>Prod Labour Fld Cons</v>
          </cell>
        </row>
        <row r="6697">
          <cell r="A6697" t="str">
            <v>Prod Labour Fld Cons</v>
          </cell>
        </row>
        <row r="6698">
          <cell r="A6698" t="str">
            <v>Prod Labour Fld Cons</v>
          </cell>
        </row>
        <row r="6699">
          <cell r="A6699" t="str">
            <v>Prod Labour Fld Cons</v>
          </cell>
        </row>
        <row r="6700">
          <cell r="A6700" t="str">
            <v>Prod Labour Fld Cons</v>
          </cell>
        </row>
        <row r="6701">
          <cell r="A6701" t="str">
            <v>Prod Labour Fld Cons</v>
          </cell>
        </row>
        <row r="6702">
          <cell r="A6702" t="str">
            <v>Prod Labour Fld Cons</v>
          </cell>
        </row>
        <row r="6703">
          <cell r="A6703" t="str">
            <v>Prod Labour Fld Cons</v>
          </cell>
        </row>
        <row r="6704">
          <cell r="A6704" t="str">
            <v>Prod Labour Fld Cons</v>
          </cell>
        </row>
        <row r="6705">
          <cell r="A6705" t="str">
            <v>Prod Labour Fld Cons</v>
          </cell>
        </row>
        <row r="6706">
          <cell r="A6706" t="str">
            <v>Prod Labour Fld Cons</v>
          </cell>
        </row>
        <row r="6707">
          <cell r="A6707" t="str">
            <v>Prod Labour Fld Cons</v>
          </cell>
        </row>
        <row r="6708">
          <cell r="A6708" t="str">
            <v>Prod Labour Fld Cons</v>
          </cell>
        </row>
        <row r="6709">
          <cell r="A6709" t="str">
            <v>Prod Labour Fld Cons</v>
          </cell>
        </row>
        <row r="6710">
          <cell r="A6710" t="str">
            <v>Prod Labour Fld Cons</v>
          </cell>
        </row>
        <row r="6711">
          <cell r="A6711" t="str">
            <v>Prod Labour Fld Cons</v>
          </cell>
        </row>
        <row r="6712">
          <cell r="A6712" t="str">
            <v>Prod Labour Fld Cons</v>
          </cell>
        </row>
        <row r="6713">
          <cell r="A6713" t="str">
            <v>Prod Labour Fld Cons</v>
          </cell>
        </row>
        <row r="6714">
          <cell r="A6714" t="str">
            <v>Prod Labour Fld Cons</v>
          </cell>
        </row>
        <row r="6715">
          <cell r="A6715" t="str">
            <v>Prod Labour Fld Cons</v>
          </cell>
        </row>
        <row r="6716">
          <cell r="A6716" t="str">
            <v>Prod Labour Fld Cons</v>
          </cell>
        </row>
        <row r="6717">
          <cell r="A6717" t="str">
            <v>Prod Labour Fld Cons</v>
          </cell>
        </row>
        <row r="6718">
          <cell r="A6718" t="str">
            <v>Prod Labour Fld Cons</v>
          </cell>
        </row>
        <row r="6719">
          <cell r="A6719" t="str">
            <v>Prod Labour Fld Cons</v>
          </cell>
        </row>
        <row r="6720">
          <cell r="A6720" t="str">
            <v>Prod Labour Fld Cons</v>
          </cell>
        </row>
        <row r="6721">
          <cell r="A6721" t="str">
            <v>Prod Labour Fld Cons</v>
          </cell>
        </row>
        <row r="6722">
          <cell r="A6722" t="str">
            <v>Prod Labour Fld Cons</v>
          </cell>
        </row>
        <row r="6723">
          <cell r="A6723" t="str">
            <v>Prod Labour Fld Cons</v>
          </cell>
        </row>
        <row r="6724">
          <cell r="A6724" t="str">
            <v>Prod Labour Fld Cons</v>
          </cell>
        </row>
        <row r="6725">
          <cell r="A6725" t="str">
            <v>Prod Labour Fld Cons</v>
          </cell>
        </row>
        <row r="6726">
          <cell r="A6726" t="str">
            <v>Prod Labour Fld Cons</v>
          </cell>
        </row>
        <row r="6727">
          <cell r="A6727" t="str">
            <v>Prod Labour Fld Cons</v>
          </cell>
        </row>
        <row r="6728">
          <cell r="A6728" t="str">
            <v>Prod Labour Fld Cons</v>
          </cell>
        </row>
        <row r="6729">
          <cell r="A6729" t="str">
            <v>Prod Labour Fld Cons</v>
          </cell>
        </row>
        <row r="6730">
          <cell r="A6730" t="str">
            <v>Prod Labour Fld Cons</v>
          </cell>
        </row>
        <row r="6731">
          <cell r="A6731" t="str">
            <v>Prod Labour Fld Cons</v>
          </cell>
        </row>
        <row r="6732">
          <cell r="A6732" t="str">
            <v>Prod Labour Fld Cons</v>
          </cell>
        </row>
        <row r="6733">
          <cell r="A6733" t="str">
            <v>Prod Labour Fld Cons</v>
          </cell>
        </row>
        <row r="6734">
          <cell r="A6734" t="str">
            <v>Prod Labour Fld Cons</v>
          </cell>
        </row>
        <row r="6735">
          <cell r="A6735" t="str">
            <v>Prod Labour Fld Cons</v>
          </cell>
        </row>
        <row r="6736">
          <cell r="A6736" t="str">
            <v>Prod Labour Fld Cons</v>
          </cell>
        </row>
        <row r="6737">
          <cell r="A6737" t="str">
            <v>Prod Labour Fld Cons</v>
          </cell>
        </row>
        <row r="6738">
          <cell r="A6738" t="str">
            <v>Prod Labour Fld Cons</v>
          </cell>
        </row>
        <row r="6739">
          <cell r="A6739" t="str">
            <v>Prod Labour Fld Cons</v>
          </cell>
        </row>
        <row r="6740">
          <cell r="A6740" t="str">
            <v>Prod Labour Fld Cons</v>
          </cell>
        </row>
        <row r="6741">
          <cell r="A6741" t="str">
            <v>Prod Labour Fld Cons</v>
          </cell>
        </row>
        <row r="6742">
          <cell r="A6742" t="str">
            <v>Prod Labour Fld Cons</v>
          </cell>
        </row>
        <row r="6743">
          <cell r="A6743" t="str">
            <v>Prod Labour Fld Cons</v>
          </cell>
        </row>
        <row r="6744">
          <cell r="A6744" t="str">
            <v>Prod Labour Fld Cons</v>
          </cell>
        </row>
        <row r="6745">
          <cell r="A6745" t="str">
            <v>Prod Labour Fld Cons</v>
          </cell>
        </row>
        <row r="6746">
          <cell r="A6746" t="str">
            <v>Prod Labour Fld Cons</v>
          </cell>
        </row>
        <row r="6747">
          <cell r="A6747" t="str">
            <v>Prod Labour Fld Cons</v>
          </cell>
        </row>
        <row r="6748">
          <cell r="A6748" t="str">
            <v>Prod Labour Fld Cons</v>
          </cell>
        </row>
        <row r="6749">
          <cell r="A6749" t="str">
            <v>Prod Labour Fld Cons</v>
          </cell>
        </row>
        <row r="6750">
          <cell r="A6750" t="str">
            <v>Prod Labour Fld Cons</v>
          </cell>
        </row>
        <row r="6751">
          <cell r="A6751" t="str">
            <v>Prod Labour Fld Cons</v>
          </cell>
        </row>
        <row r="6752">
          <cell r="A6752" t="str">
            <v>Prod Labour Fld Cons</v>
          </cell>
        </row>
        <row r="6753">
          <cell r="A6753" t="str">
            <v>Prod Labour Fld Cons</v>
          </cell>
        </row>
        <row r="6754">
          <cell r="A6754" t="str">
            <v>Prod Labour Fld Cons</v>
          </cell>
        </row>
        <row r="6755">
          <cell r="A6755" t="str">
            <v>Prod Labour Fld Cons</v>
          </cell>
        </row>
        <row r="6756">
          <cell r="A6756" t="str">
            <v>Prod Labour Fld Cons</v>
          </cell>
        </row>
        <row r="6757">
          <cell r="A6757" t="str">
            <v>Prod Labour Fld Cons</v>
          </cell>
        </row>
        <row r="6758">
          <cell r="A6758" t="str">
            <v>Prod Labour Fld Cons</v>
          </cell>
        </row>
        <row r="6759">
          <cell r="A6759" t="str">
            <v>Prod Labour Fld Cons</v>
          </cell>
        </row>
        <row r="6760">
          <cell r="A6760" t="str">
            <v>Prod Labour Fld Cons</v>
          </cell>
        </row>
        <row r="6761">
          <cell r="A6761" t="str">
            <v>Prod Labour Fld Cons</v>
          </cell>
        </row>
        <row r="6762">
          <cell r="A6762" t="str">
            <v>Prod Labour Fld Cons</v>
          </cell>
        </row>
        <row r="6763">
          <cell r="A6763" t="str">
            <v>Prod Labour Fld Cons</v>
          </cell>
        </row>
        <row r="6764">
          <cell r="A6764" t="str">
            <v xml:space="preserve">Productive - Travel </v>
          </cell>
        </row>
        <row r="6765">
          <cell r="A6765" t="str">
            <v xml:space="preserve">Productive - Travel </v>
          </cell>
        </row>
        <row r="6766">
          <cell r="A6766" t="str">
            <v xml:space="preserve">Productive - Travel </v>
          </cell>
        </row>
        <row r="6767">
          <cell r="A6767" t="str">
            <v xml:space="preserve">Productive - Travel </v>
          </cell>
        </row>
        <row r="6768">
          <cell r="A6768" t="str">
            <v xml:space="preserve">Productive - Travel </v>
          </cell>
        </row>
        <row r="6769">
          <cell r="A6769" t="str">
            <v xml:space="preserve">Productive - Travel </v>
          </cell>
        </row>
        <row r="6770">
          <cell r="A6770" t="str">
            <v xml:space="preserve">Productive - Travel </v>
          </cell>
        </row>
        <row r="6771">
          <cell r="A6771" t="str">
            <v xml:space="preserve">Productive - Travel </v>
          </cell>
        </row>
        <row r="6772">
          <cell r="A6772" t="str">
            <v xml:space="preserve">Productive - Travel </v>
          </cell>
        </row>
        <row r="6773">
          <cell r="A6773" t="str">
            <v xml:space="preserve">Productive - Travel </v>
          </cell>
        </row>
        <row r="6774">
          <cell r="A6774" t="str">
            <v xml:space="preserve">Productive - Travel </v>
          </cell>
        </row>
        <row r="6775">
          <cell r="A6775" t="str">
            <v xml:space="preserve">Productive - Travel </v>
          </cell>
        </row>
        <row r="6776">
          <cell r="A6776" t="str">
            <v xml:space="preserve">Productive - Travel </v>
          </cell>
        </row>
        <row r="6777">
          <cell r="A6777" t="str">
            <v xml:space="preserve">Productive - Travel </v>
          </cell>
        </row>
        <row r="6778">
          <cell r="A6778" t="str">
            <v xml:space="preserve">Productive - Travel </v>
          </cell>
        </row>
        <row r="6779">
          <cell r="A6779" t="str">
            <v xml:space="preserve">Productive - Travel </v>
          </cell>
        </row>
        <row r="6780">
          <cell r="A6780" t="str">
            <v xml:space="preserve">Productive - Travel </v>
          </cell>
        </row>
        <row r="6781">
          <cell r="A6781" t="str">
            <v xml:space="preserve">Productive - Travel </v>
          </cell>
        </row>
        <row r="6782">
          <cell r="A6782" t="str">
            <v xml:space="preserve">Productive - Travel </v>
          </cell>
        </row>
        <row r="6783">
          <cell r="A6783" t="str">
            <v xml:space="preserve">Productive - Travel </v>
          </cell>
        </row>
        <row r="6784">
          <cell r="A6784" t="str">
            <v xml:space="preserve">Productive - Travel </v>
          </cell>
        </row>
        <row r="6785">
          <cell r="A6785" t="str">
            <v xml:space="preserve">Productive - Travel </v>
          </cell>
        </row>
        <row r="6786">
          <cell r="A6786" t="str">
            <v xml:space="preserve">Productive - Travel </v>
          </cell>
        </row>
        <row r="6787">
          <cell r="A6787" t="str">
            <v xml:space="preserve">Productive - Travel </v>
          </cell>
        </row>
        <row r="6788">
          <cell r="A6788" t="str">
            <v xml:space="preserve">Productive - Travel </v>
          </cell>
        </row>
        <row r="6789">
          <cell r="A6789" t="str">
            <v xml:space="preserve">Productive - Travel </v>
          </cell>
        </row>
        <row r="6790">
          <cell r="A6790" t="str">
            <v xml:space="preserve">Productive - Travel </v>
          </cell>
        </row>
        <row r="6791">
          <cell r="A6791" t="str">
            <v xml:space="preserve">Productive - Travel </v>
          </cell>
        </row>
        <row r="6792">
          <cell r="A6792" t="str">
            <v xml:space="preserve">Productive - Travel </v>
          </cell>
        </row>
        <row r="6793">
          <cell r="A6793" t="str">
            <v xml:space="preserve">Productive - Travel </v>
          </cell>
        </row>
        <row r="6794">
          <cell r="A6794" t="str">
            <v xml:space="preserve">Productive - Travel </v>
          </cell>
        </row>
        <row r="6795">
          <cell r="A6795" t="str">
            <v xml:space="preserve">Productive - Travel </v>
          </cell>
        </row>
        <row r="6796">
          <cell r="A6796" t="str">
            <v xml:space="preserve">Productive - Travel </v>
          </cell>
        </row>
        <row r="6797">
          <cell r="A6797" t="str">
            <v xml:space="preserve">Productive - Travel </v>
          </cell>
        </row>
        <row r="6798">
          <cell r="A6798" t="str">
            <v xml:space="preserve">Productive - Travel </v>
          </cell>
        </row>
        <row r="6799">
          <cell r="A6799" t="str">
            <v xml:space="preserve">Productive - Travel </v>
          </cell>
        </row>
        <row r="6800">
          <cell r="A6800" t="str">
            <v xml:space="preserve">Productive - Travel </v>
          </cell>
        </row>
        <row r="6801">
          <cell r="A6801" t="str">
            <v xml:space="preserve">Productive - Travel </v>
          </cell>
        </row>
        <row r="6802">
          <cell r="A6802" t="str">
            <v xml:space="preserve">Productive - Travel </v>
          </cell>
        </row>
        <row r="6803">
          <cell r="A6803" t="str">
            <v xml:space="preserve">Productive - Travel </v>
          </cell>
        </row>
        <row r="6804">
          <cell r="A6804" t="str">
            <v xml:space="preserve">Productive - Travel </v>
          </cell>
        </row>
        <row r="6805">
          <cell r="A6805" t="str">
            <v xml:space="preserve">Productive - Travel </v>
          </cell>
        </row>
        <row r="6806">
          <cell r="A6806" t="str">
            <v xml:space="preserve">Productive - Travel </v>
          </cell>
        </row>
        <row r="6807">
          <cell r="A6807" t="str">
            <v xml:space="preserve">Productive - Travel </v>
          </cell>
        </row>
        <row r="6808">
          <cell r="A6808" t="str">
            <v xml:space="preserve">Productive - Travel </v>
          </cell>
        </row>
        <row r="6809">
          <cell r="A6809" t="str">
            <v xml:space="preserve">Productive - Travel </v>
          </cell>
        </row>
        <row r="6810">
          <cell r="A6810" t="str">
            <v xml:space="preserve">Productive - Travel </v>
          </cell>
        </row>
        <row r="6811">
          <cell r="A6811" t="str">
            <v xml:space="preserve">Productive - Travel </v>
          </cell>
        </row>
        <row r="6812">
          <cell r="A6812" t="str">
            <v xml:space="preserve">Productive - Travel </v>
          </cell>
        </row>
        <row r="6813">
          <cell r="A6813" t="str">
            <v xml:space="preserve">Productive - Travel </v>
          </cell>
        </row>
        <row r="6814">
          <cell r="A6814" t="str">
            <v xml:space="preserve">Productive - Travel </v>
          </cell>
        </row>
        <row r="6815">
          <cell r="A6815" t="str">
            <v xml:space="preserve">Productive - Travel </v>
          </cell>
        </row>
        <row r="6816">
          <cell r="A6816" t="str">
            <v xml:space="preserve">Productive - Travel </v>
          </cell>
        </row>
        <row r="6817">
          <cell r="A6817" t="str">
            <v xml:space="preserve">Productive - Travel </v>
          </cell>
        </row>
        <row r="6818">
          <cell r="A6818" t="str">
            <v xml:space="preserve">Productive - Travel </v>
          </cell>
        </row>
        <row r="6819">
          <cell r="A6819" t="str">
            <v xml:space="preserve">Productive - Travel </v>
          </cell>
        </row>
        <row r="6820">
          <cell r="A6820" t="str">
            <v xml:space="preserve">Productive - Travel </v>
          </cell>
        </row>
        <row r="6821">
          <cell r="A6821" t="str">
            <v xml:space="preserve">Productive - Travel </v>
          </cell>
        </row>
        <row r="6822">
          <cell r="A6822" t="str">
            <v xml:space="preserve">Productive - Travel </v>
          </cell>
        </row>
        <row r="6823">
          <cell r="A6823" t="str">
            <v xml:space="preserve">Productive - Travel </v>
          </cell>
        </row>
        <row r="6824">
          <cell r="A6824" t="str">
            <v xml:space="preserve">Productive - Travel </v>
          </cell>
        </row>
        <row r="6825">
          <cell r="A6825" t="str">
            <v xml:space="preserve">Productive - Travel </v>
          </cell>
        </row>
        <row r="6826">
          <cell r="A6826" t="str">
            <v xml:space="preserve">Productive - Travel </v>
          </cell>
        </row>
        <row r="6827">
          <cell r="A6827" t="str">
            <v xml:space="preserve">Productive - Travel </v>
          </cell>
        </row>
        <row r="6828">
          <cell r="A6828" t="str">
            <v xml:space="preserve">Productive - Travel </v>
          </cell>
        </row>
        <row r="6829">
          <cell r="A6829" t="str">
            <v xml:space="preserve">Productive - Travel </v>
          </cell>
        </row>
        <row r="6830">
          <cell r="A6830" t="str">
            <v xml:space="preserve">Productive - Travel </v>
          </cell>
        </row>
        <row r="6831">
          <cell r="A6831" t="str">
            <v xml:space="preserve">Productive - Travel </v>
          </cell>
        </row>
        <row r="6832">
          <cell r="A6832" t="str">
            <v xml:space="preserve">Productive - Travel </v>
          </cell>
        </row>
        <row r="6833">
          <cell r="A6833" t="str">
            <v xml:space="preserve">Productive - Travel </v>
          </cell>
        </row>
        <row r="6834">
          <cell r="A6834" t="str">
            <v xml:space="preserve">Productive - Travel </v>
          </cell>
        </row>
        <row r="6835">
          <cell r="A6835" t="str">
            <v xml:space="preserve">Productive - Travel </v>
          </cell>
        </row>
        <row r="6836">
          <cell r="A6836" t="str">
            <v xml:space="preserve">Productive - Travel </v>
          </cell>
        </row>
        <row r="6837">
          <cell r="A6837" t="str">
            <v xml:space="preserve">Productive - Travel </v>
          </cell>
        </row>
        <row r="6838">
          <cell r="A6838" t="str">
            <v xml:space="preserve">Productive - Travel </v>
          </cell>
        </row>
        <row r="6839">
          <cell r="A6839" t="str">
            <v xml:space="preserve">Productive - Travel </v>
          </cell>
        </row>
        <row r="6840">
          <cell r="A6840" t="str">
            <v xml:space="preserve">Productive - Travel </v>
          </cell>
        </row>
        <row r="6841">
          <cell r="A6841" t="str">
            <v xml:space="preserve">Productive - Travel </v>
          </cell>
        </row>
        <row r="6842">
          <cell r="A6842" t="str">
            <v xml:space="preserve">Productive - Travel </v>
          </cell>
        </row>
        <row r="6843">
          <cell r="A6843" t="str">
            <v xml:space="preserve">Productive - Travel </v>
          </cell>
        </row>
        <row r="6844">
          <cell r="A6844" t="str">
            <v xml:space="preserve">Productive - Travel </v>
          </cell>
        </row>
        <row r="6845">
          <cell r="A6845" t="str">
            <v xml:space="preserve">Productive - Travel </v>
          </cell>
        </row>
        <row r="6846">
          <cell r="A6846" t="str">
            <v xml:space="preserve">Productive - Travel </v>
          </cell>
        </row>
        <row r="6847">
          <cell r="A6847" t="str">
            <v xml:space="preserve">Productive - Travel </v>
          </cell>
        </row>
        <row r="6848">
          <cell r="A6848" t="str">
            <v xml:space="preserve">Productive - Travel </v>
          </cell>
        </row>
        <row r="6849">
          <cell r="A6849" t="str">
            <v xml:space="preserve">Productive - Travel </v>
          </cell>
        </row>
        <row r="6850">
          <cell r="A6850" t="str">
            <v xml:space="preserve">Productive - Travel </v>
          </cell>
        </row>
        <row r="6851">
          <cell r="A6851" t="str">
            <v xml:space="preserve">Productive - Travel </v>
          </cell>
        </row>
        <row r="6852">
          <cell r="A6852" t="str">
            <v xml:space="preserve">Productive - Travel </v>
          </cell>
        </row>
        <row r="6853">
          <cell r="A6853" t="str">
            <v xml:space="preserve">Productive - Travel </v>
          </cell>
        </row>
        <row r="6854">
          <cell r="A6854" t="str">
            <v xml:space="preserve">Productive - Travel </v>
          </cell>
        </row>
        <row r="6855">
          <cell r="A6855" t="str">
            <v xml:space="preserve">Productive - Travel </v>
          </cell>
        </row>
        <row r="6856">
          <cell r="A6856" t="str">
            <v xml:space="preserve">Productive - Travel </v>
          </cell>
        </row>
        <row r="6857">
          <cell r="A6857" t="str">
            <v xml:space="preserve">Productive - Travel </v>
          </cell>
        </row>
        <row r="6858">
          <cell r="A6858" t="str">
            <v xml:space="preserve">Productive - Travel </v>
          </cell>
        </row>
        <row r="6859">
          <cell r="A6859" t="str">
            <v xml:space="preserve">Productive - Travel </v>
          </cell>
        </row>
        <row r="6860">
          <cell r="A6860" t="str">
            <v xml:space="preserve">Productive - Travel </v>
          </cell>
        </row>
        <row r="6861">
          <cell r="A6861" t="str">
            <v xml:space="preserve">Productive - Travel </v>
          </cell>
        </row>
        <row r="6862">
          <cell r="A6862" t="str">
            <v xml:space="preserve">Productive - Travel </v>
          </cell>
        </row>
        <row r="6863">
          <cell r="A6863" t="str">
            <v xml:space="preserve">Productive - Travel </v>
          </cell>
        </row>
        <row r="6864">
          <cell r="A6864" t="str">
            <v xml:space="preserve">Productive - Travel </v>
          </cell>
        </row>
        <row r="6865">
          <cell r="A6865" t="str">
            <v xml:space="preserve">Productive - Travel </v>
          </cell>
        </row>
        <row r="6866">
          <cell r="A6866" t="str">
            <v xml:space="preserve">Productive - Travel </v>
          </cell>
        </row>
        <row r="6867">
          <cell r="A6867" t="str">
            <v xml:space="preserve">Productive - Travel </v>
          </cell>
        </row>
        <row r="6868">
          <cell r="A6868" t="str">
            <v xml:space="preserve">Productive - Travel </v>
          </cell>
        </row>
        <row r="6869">
          <cell r="A6869" t="str">
            <v xml:space="preserve">Productive - Travel </v>
          </cell>
        </row>
        <row r="6870">
          <cell r="A6870" t="str">
            <v xml:space="preserve">Productive - Travel </v>
          </cell>
        </row>
        <row r="6871">
          <cell r="A6871" t="str">
            <v xml:space="preserve">Productive - Travel </v>
          </cell>
        </row>
        <row r="6872">
          <cell r="A6872" t="str">
            <v xml:space="preserve">Productive - Travel </v>
          </cell>
        </row>
        <row r="6873">
          <cell r="A6873" t="str">
            <v xml:space="preserve">Productive - Travel </v>
          </cell>
        </row>
        <row r="6874">
          <cell r="A6874" t="str">
            <v xml:space="preserve">Productive - Travel </v>
          </cell>
        </row>
        <row r="6875">
          <cell r="A6875" t="str">
            <v xml:space="preserve">Productive - Travel </v>
          </cell>
        </row>
        <row r="6876">
          <cell r="A6876" t="str">
            <v xml:space="preserve">Productive - Travel </v>
          </cell>
        </row>
        <row r="6877">
          <cell r="A6877" t="str">
            <v xml:space="preserve">Productive - Travel </v>
          </cell>
        </row>
        <row r="6878">
          <cell r="A6878" t="str">
            <v xml:space="preserve">Productive - Travel </v>
          </cell>
        </row>
        <row r="6879">
          <cell r="A6879" t="str">
            <v xml:space="preserve">Productive - Travel </v>
          </cell>
        </row>
        <row r="6880">
          <cell r="A6880" t="str">
            <v xml:space="preserve">Productive - Travel </v>
          </cell>
        </row>
        <row r="6881">
          <cell r="A6881" t="str">
            <v xml:space="preserve">Productive - Travel </v>
          </cell>
        </row>
        <row r="6882">
          <cell r="A6882" t="str">
            <v xml:space="preserve">Productive - Travel </v>
          </cell>
        </row>
        <row r="6883">
          <cell r="A6883" t="str">
            <v xml:space="preserve">Productive - Travel </v>
          </cell>
        </row>
        <row r="6884">
          <cell r="A6884" t="str">
            <v xml:space="preserve">Productive - Travel </v>
          </cell>
        </row>
        <row r="6885">
          <cell r="A6885" t="str">
            <v xml:space="preserve">Productive - Travel </v>
          </cell>
        </row>
        <row r="6886">
          <cell r="A6886" t="str">
            <v xml:space="preserve">Productive - Travel </v>
          </cell>
        </row>
        <row r="6887">
          <cell r="A6887" t="str">
            <v xml:space="preserve">Productive - Travel </v>
          </cell>
        </row>
        <row r="6888">
          <cell r="A6888" t="str">
            <v xml:space="preserve">Productive - Travel </v>
          </cell>
        </row>
        <row r="6889">
          <cell r="A6889" t="str">
            <v xml:space="preserve">Productive - Travel </v>
          </cell>
        </row>
        <row r="6890">
          <cell r="A6890" t="str">
            <v xml:space="preserve">Productive - Travel </v>
          </cell>
        </row>
        <row r="6891">
          <cell r="A6891" t="str">
            <v xml:space="preserve">Productive - Travel </v>
          </cell>
        </row>
        <row r="6892">
          <cell r="A6892" t="str">
            <v xml:space="preserve">Productive - Travel </v>
          </cell>
        </row>
        <row r="6893">
          <cell r="A6893" t="str">
            <v xml:space="preserve">Productive - Travel </v>
          </cell>
        </row>
        <row r="6894">
          <cell r="A6894" t="str">
            <v xml:space="preserve">Productive - Travel </v>
          </cell>
        </row>
        <row r="6895">
          <cell r="A6895" t="str">
            <v xml:space="preserve">Productive - Travel </v>
          </cell>
        </row>
        <row r="6896">
          <cell r="A6896" t="str">
            <v xml:space="preserve">Productive - Travel </v>
          </cell>
        </row>
        <row r="6897">
          <cell r="A6897" t="str">
            <v xml:space="preserve">Productive - Travel </v>
          </cell>
        </row>
        <row r="6898">
          <cell r="A6898" t="str">
            <v xml:space="preserve">Productive - Travel </v>
          </cell>
        </row>
        <row r="6899">
          <cell r="A6899" t="str">
            <v xml:space="preserve">Productive - Travel </v>
          </cell>
        </row>
        <row r="6900">
          <cell r="A6900" t="str">
            <v xml:space="preserve">Productive - Travel </v>
          </cell>
        </row>
        <row r="6901">
          <cell r="A6901" t="str">
            <v xml:space="preserve">Productive - Travel </v>
          </cell>
        </row>
        <row r="6902">
          <cell r="A6902" t="str">
            <v xml:space="preserve">Productive - Travel </v>
          </cell>
        </row>
        <row r="6903">
          <cell r="A6903" t="str">
            <v xml:space="preserve">Productive - Travel </v>
          </cell>
        </row>
        <row r="6904">
          <cell r="A6904" t="str">
            <v xml:space="preserve">Productive - Travel </v>
          </cell>
        </row>
        <row r="6905">
          <cell r="A6905" t="str">
            <v xml:space="preserve">Productive - Travel </v>
          </cell>
        </row>
        <row r="6906">
          <cell r="A6906" t="str">
            <v xml:space="preserve">Productive - Travel </v>
          </cell>
        </row>
        <row r="6907">
          <cell r="A6907" t="str">
            <v xml:space="preserve">Productive - Travel </v>
          </cell>
        </row>
        <row r="6908">
          <cell r="A6908" t="str">
            <v xml:space="preserve">Productive - Travel </v>
          </cell>
        </row>
        <row r="6909">
          <cell r="A6909" t="str">
            <v xml:space="preserve">Productive - Travel </v>
          </cell>
        </row>
        <row r="6910">
          <cell r="A6910" t="str">
            <v xml:space="preserve">Productive - Travel </v>
          </cell>
        </row>
        <row r="6911">
          <cell r="A6911" t="str">
            <v xml:space="preserve">Productive - Travel </v>
          </cell>
        </row>
        <row r="6912">
          <cell r="A6912" t="str">
            <v xml:space="preserve">Productive - Travel </v>
          </cell>
        </row>
        <row r="6913">
          <cell r="A6913" t="str">
            <v xml:space="preserve">Productive - Travel </v>
          </cell>
        </row>
        <row r="6914">
          <cell r="A6914" t="str">
            <v xml:space="preserve">Productive - Travel </v>
          </cell>
        </row>
        <row r="6915">
          <cell r="A6915" t="str">
            <v xml:space="preserve">Productive - Travel </v>
          </cell>
        </row>
        <row r="6916">
          <cell r="A6916" t="str">
            <v xml:space="preserve">Productive - Travel </v>
          </cell>
        </row>
        <row r="6917">
          <cell r="A6917" t="str">
            <v xml:space="preserve">Productive - Travel </v>
          </cell>
        </row>
        <row r="6918">
          <cell r="A6918" t="str">
            <v xml:space="preserve">Productive - Travel </v>
          </cell>
        </row>
        <row r="6919">
          <cell r="A6919" t="str">
            <v xml:space="preserve">Productive - Travel </v>
          </cell>
        </row>
        <row r="6920">
          <cell r="A6920" t="str">
            <v xml:space="preserve">Productive - Travel </v>
          </cell>
        </row>
        <row r="6921">
          <cell r="A6921" t="str">
            <v xml:space="preserve">Productive - Travel </v>
          </cell>
        </row>
        <row r="6922">
          <cell r="A6922" t="str">
            <v xml:space="preserve">Productive - Travel </v>
          </cell>
        </row>
        <row r="6923">
          <cell r="A6923" t="str">
            <v xml:space="preserve">Productive - Travel </v>
          </cell>
        </row>
        <row r="6924">
          <cell r="A6924" t="str">
            <v xml:space="preserve">Productive - Travel </v>
          </cell>
        </row>
        <row r="6925">
          <cell r="A6925" t="str">
            <v xml:space="preserve">Productive - Travel </v>
          </cell>
        </row>
        <row r="6926">
          <cell r="A6926" t="str">
            <v xml:space="preserve">Productive - Travel </v>
          </cell>
        </row>
        <row r="6927">
          <cell r="A6927" t="str">
            <v xml:space="preserve">Productive Labour   </v>
          </cell>
        </row>
        <row r="6928">
          <cell r="A6928" t="str">
            <v xml:space="preserve">Productive Labour   </v>
          </cell>
        </row>
        <row r="6929">
          <cell r="A6929" t="str">
            <v xml:space="preserve">Productive Labour   </v>
          </cell>
        </row>
        <row r="6930">
          <cell r="A6930" t="str">
            <v xml:space="preserve">Productive Labour   </v>
          </cell>
        </row>
        <row r="6931">
          <cell r="A6931" t="str">
            <v xml:space="preserve">Productive Labour   </v>
          </cell>
        </row>
        <row r="6932">
          <cell r="A6932" t="str">
            <v xml:space="preserve">Productive Labour   </v>
          </cell>
        </row>
        <row r="6933">
          <cell r="A6933" t="str">
            <v xml:space="preserve">Productive Labour   </v>
          </cell>
        </row>
        <row r="6934">
          <cell r="A6934" t="str">
            <v xml:space="preserve">Productive Labour   </v>
          </cell>
        </row>
        <row r="6935">
          <cell r="A6935" t="str">
            <v xml:space="preserve">Productive Labour   </v>
          </cell>
        </row>
        <row r="6936">
          <cell r="A6936" t="str">
            <v xml:space="preserve">Productive Labour   </v>
          </cell>
        </row>
        <row r="6937">
          <cell r="A6937" t="str">
            <v xml:space="preserve">Productive Labour   </v>
          </cell>
        </row>
        <row r="6938">
          <cell r="A6938" t="str">
            <v xml:space="preserve">Productive Labour   </v>
          </cell>
        </row>
        <row r="6939">
          <cell r="A6939" t="str">
            <v xml:space="preserve">Productive Labour   </v>
          </cell>
        </row>
        <row r="6940">
          <cell r="A6940" t="str">
            <v xml:space="preserve">Productive Labour   </v>
          </cell>
        </row>
        <row r="6941">
          <cell r="A6941" t="str">
            <v xml:space="preserve">Productive Labour   </v>
          </cell>
        </row>
        <row r="6942">
          <cell r="A6942" t="str">
            <v xml:space="preserve">Productive Labour   </v>
          </cell>
        </row>
        <row r="6943">
          <cell r="A6943" t="str">
            <v xml:space="preserve">Productive Labour   </v>
          </cell>
        </row>
        <row r="6944">
          <cell r="A6944" t="str">
            <v xml:space="preserve">Productive Labour   </v>
          </cell>
        </row>
        <row r="6945">
          <cell r="A6945" t="str">
            <v xml:space="preserve">Productive Labour   </v>
          </cell>
        </row>
        <row r="6946">
          <cell r="A6946" t="str">
            <v xml:space="preserve">Productive Labour   </v>
          </cell>
        </row>
        <row r="6947">
          <cell r="A6947" t="str">
            <v xml:space="preserve">Productive Labour   </v>
          </cell>
        </row>
        <row r="6948">
          <cell r="A6948" t="str">
            <v xml:space="preserve">Productive Labour   </v>
          </cell>
        </row>
        <row r="6949">
          <cell r="A6949" t="str">
            <v xml:space="preserve">Productive Labour   </v>
          </cell>
        </row>
        <row r="6950">
          <cell r="A6950" t="str">
            <v xml:space="preserve">Productive Labour   </v>
          </cell>
        </row>
        <row r="6951">
          <cell r="A6951" t="str">
            <v xml:space="preserve">Productive Labour   </v>
          </cell>
        </row>
        <row r="6952">
          <cell r="A6952" t="str">
            <v xml:space="preserve">Productive Labour   </v>
          </cell>
        </row>
        <row r="6953">
          <cell r="A6953" t="str">
            <v xml:space="preserve">Productive Labour   </v>
          </cell>
        </row>
        <row r="6954">
          <cell r="A6954" t="str">
            <v xml:space="preserve">Productive Labour   </v>
          </cell>
        </row>
        <row r="6955">
          <cell r="A6955" t="str">
            <v xml:space="preserve">Productive Labour   </v>
          </cell>
        </row>
        <row r="6956">
          <cell r="A6956" t="str">
            <v xml:space="preserve">Productive Labour   </v>
          </cell>
        </row>
        <row r="6957">
          <cell r="A6957" t="str">
            <v xml:space="preserve">Productive Labour   </v>
          </cell>
        </row>
        <row r="6958">
          <cell r="A6958" t="str">
            <v xml:space="preserve">Productive Labour   </v>
          </cell>
        </row>
        <row r="6959">
          <cell r="A6959" t="str">
            <v xml:space="preserve">Productive Labour   </v>
          </cell>
        </row>
        <row r="6960">
          <cell r="A6960" t="str">
            <v xml:space="preserve">Productive Labour   </v>
          </cell>
        </row>
        <row r="6961">
          <cell r="A6961" t="str">
            <v xml:space="preserve">Productive Labour   </v>
          </cell>
        </row>
        <row r="6962">
          <cell r="A6962" t="str">
            <v xml:space="preserve">Productive Labour   </v>
          </cell>
        </row>
        <row r="6963">
          <cell r="A6963" t="str">
            <v xml:space="preserve">Productive Labour   </v>
          </cell>
        </row>
        <row r="6964">
          <cell r="A6964" t="str">
            <v xml:space="preserve">Productive Labour   </v>
          </cell>
        </row>
        <row r="6965">
          <cell r="A6965" t="str">
            <v xml:space="preserve">Productive Labour   </v>
          </cell>
        </row>
        <row r="6966">
          <cell r="A6966" t="str">
            <v xml:space="preserve">Productive Labour   </v>
          </cell>
        </row>
        <row r="6967">
          <cell r="A6967" t="str">
            <v xml:space="preserve">Productive Labour   </v>
          </cell>
        </row>
        <row r="6968">
          <cell r="A6968" t="str">
            <v xml:space="preserve">Productive Labour   </v>
          </cell>
        </row>
        <row r="6969">
          <cell r="A6969" t="str">
            <v xml:space="preserve">Productive Labour   </v>
          </cell>
        </row>
        <row r="6970">
          <cell r="A6970" t="str">
            <v xml:space="preserve">Productive Labour   </v>
          </cell>
        </row>
        <row r="6971">
          <cell r="A6971" t="str">
            <v xml:space="preserve">Productive Labour   </v>
          </cell>
        </row>
        <row r="6972">
          <cell r="A6972" t="str">
            <v xml:space="preserve">Productive Labour   </v>
          </cell>
        </row>
        <row r="6973">
          <cell r="A6973" t="str">
            <v xml:space="preserve">Productive Labour   </v>
          </cell>
        </row>
        <row r="6974">
          <cell r="A6974" t="str">
            <v xml:space="preserve">Productive Labour   </v>
          </cell>
        </row>
        <row r="6975">
          <cell r="A6975" t="str">
            <v xml:space="preserve">Productive Labour   </v>
          </cell>
        </row>
        <row r="6976">
          <cell r="A6976" t="str">
            <v xml:space="preserve">Productive Labour   </v>
          </cell>
        </row>
        <row r="6977">
          <cell r="A6977" t="str">
            <v xml:space="preserve">Productive Labour   </v>
          </cell>
        </row>
        <row r="6978">
          <cell r="A6978" t="str">
            <v xml:space="preserve">Productive Labour   </v>
          </cell>
        </row>
        <row r="6979">
          <cell r="A6979" t="str">
            <v xml:space="preserve">Productive Labour   </v>
          </cell>
        </row>
        <row r="6980">
          <cell r="A6980" t="str">
            <v xml:space="preserve">Productive Labour   </v>
          </cell>
        </row>
        <row r="6981">
          <cell r="A6981" t="str">
            <v xml:space="preserve">Productive Labour   </v>
          </cell>
        </row>
        <row r="6982">
          <cell r="A6982" t="str">
            <v xml:space="preserve">Productive Labour   </v>
          </cell>
        </row>
        <row r="6983">
          <cell r="A6983" t="str">
            <v xml:space="preserve">Productive Labour   </v>
          </cell>
        </row>
        <row r="6984">
          <cell r="A6984" t="str">
            <v xml:space="preserve">Productive Labour   </v>
          </cell>
        </row>
        <row r="6985">
          <cell r="A6985" t="str">
            <v xml:space="preserve">Productive Labour   </v>
          </cell>
        </row>
        <row r="6986">
          <cell r="A6986" t="str">
            <v xml:space="preserve">Productive Labour   </v>
          </cell>
        </row>
        <row r="6987">
          <cell r="A6987" t="str">
            <v xml:space="preserve">Productive Labour   </v>
          </cell>
        </row>
        <row r="6988">
          <cell r="A6988" t="str">
            <v xml:space="preserve">Productive Labour   </v>
          </cell>
        </row>
        <row r="6989">
          <cell r="A6989" t="str">
            <v xml:space="preserve">Productive Labour   </v>
          </cell>
        </row>
        <row r="6990">
          <cell r="A6990" t="str">
            <v xml:space="preserve">Productive Labour   </v>
          </cell>
        </row>
        <row r="6991">
          <cell r="A6991" t="str">
            <v xml:space="preserve">Productive Labour   </v>
          </cell>
        </row>
        <row r="6992">
          <cell r="A6992" t="str">
            <v xml:space="preserve">Productive Labour   </v>
          </cell>
        </row>
        <row r="6993">
          <cell r="A6993" t="str">
            <v xml:space="preserve">Productive Labour   </v>
          </cell>
        </row>
        <row r="6994">
          <cell r="A6994" t="str">
            <v xml:space="preserve">Productive Labour   </v>
          </cell>
        </row>
        <row r="6995">
          <cell r="A6995" t="str">
            <v xml:space="preserve">Productive Labour   </v>
          </cell>
        </row>
        <row r="6996">
          <cell r="A6996" t="str">
            <v xml:space="preserve">Productive Labour   </v>
          </cell>
        </row>
        <row r="6997">
          <cell r="A6997" t="str">
            <v xml:space="preserve">Productive Labour   </v>
          </cell>
        </row>
        <row r="6998">
          <cell r="A6998" t="str">
            <v xml:space="preserve">Productive Labour   </v>
          </cell>
        </row>
        <row r="6999">
          <cell r="A6999" t="str">
            <v xml:space="preserve">Productive Labour   </v>
          </cell>
        </row>
        <row r="7000">
          <cell r="A7000" t="str">
            <v xml:space="preserve">Productive Labour   </v>
          </cell>
        </row>
        <row r="7001">
          <cell r="A7001" t="str">
            <v xml:space="preserve">Productive Labour   </v>
          </cell>
        </row>
        <row r="7002">
          <cell r="A7002" t="str">
            <v xml:space="preserve">Productive Labour   </v>
          </cell>
        </row>
        <row r="7003">
          <cell r="A7003" t="str">
            <v xml:space="preserve">Productive Labour   </v>
          </cell>
        </row>
        <row r="7004">
          <cell r="A7004" t="str">
            <v xml:space="preserve">Productive Labour   </v>
          </cell>
        </row>
        <row r="7005">
          <cell r="A7005" t="str">
            <v xml:space="preserve">Productive Labour   </v>
          </cell>
        </row>
        <row r="7006">
          <cell r="A7006" t="str">
            <v xml:space="preserve">Productive Labour   </v>
          </cell>
        </row>
        <row r="7007">
          <cell r="A7007" t="str">
            <v xml:space="preserve">Productive Labour   </v>
          </cell>
        </row>
        <row r="7008">
          <cell r="A7008" t="str">
            <v xml:space="preserve">Productive Labour   </v>
          </cell>
        </row>
        <row r="7009">
          <cell r="A7009" t="str">
            <v xml:space="preserve">Productive Labour   </v>
          </cell>
        </row>
        <row r="7010">
          <cell r="A7010" t="str">
            <v xml:space="preserve">Productive Labour   </v>
          </cell>
        </row>
        <row r="7011">
          <cell r="A7011" t="str">
            <v xml:space="preserve">Productive Labour   </v>
          </cell>
        </row>
        <row r="7012">
          <cell r="A7012" t="str">
            <v xml:space="preserve">Productive Labour   </v>
          </cell>
        </row>
        <row r="7013">
          <cell r="A7013" t="str">
            <v xml:space="preserve">Productive Labour   </v>
          </cell>
        </row>
        <row r="7014">
          <cell r="A7014" t="str">
            <v xml:space="preserve">Productive Labour   </v>
          </cell>
        </row>
        <row r="7015">
          <cell r="A7015" t="str">
            <v xml:space="preserve">Productive Labour   </v>
          </cell>
        </row>
        <row r="7016">
          <cell r="A7016" t="str">
            <v xml:space="preserve">Productive Labour   </v>
          </cell>
        </row>
        <row r="7017">
          <cell r="A7017" t="str">
            <v xml:space="preserve">Productive Labour   </v>
          </cell>
        </row>
        <row r="7018">
          <cell r="A7018" t="str">
            <v xml:space="preserve">Productive Labour   </v>
          </cell>
        </row>
        <row r="7019">
          <cell r="A7019" t="str">
            <v xml:space="preserve">Productive Labour   </v>
          </cell>
        </row>
        <row r="7020">
          <cell r="A7020" t="str">
            <v xml:space="preserve">Productive Labour   </v>
          </cell>
        </row>
        <row r="7021">
          <cell r="A7021" t="str">
            <v xml:space="preserve">Productive Labour   </v>
          </cell>
        </row>
        <row r="7022">
          <cell r="A7022" t="str">
            <v xml:space="preserve">Productive Labour   </v>
          </cell>
        </row>
        <row r="7023">
          <cell r="A7023" t="str">
            <v xml:space="preserve">Productive Labour   </v>
          </cell>
        </row>
        <row r="7024">
          <cell r="A7024" t="str">
            <v xml:space="preserve">Productive Labour   </v>
          </cell>
        </row>
        <row r="7025">
          <cell r="A7025" t="str">
            <v xml:space="preserve">Productive Labour   </v>
          </cell>
        </row>
        <row r="7026">
          <cell r="A7026" t="str">
            <v xml:space="preserve">Productive Labour   </v>
          </cell>
        </row>
        <row r="7027">
          <cell r="A7027" t="str">
            <v xml:space="preserve">Productive Labour   </v>
          </cell>
        </row>
        <row r="7028">
          <cell r="A7028" t="str">
            <v xml:space="preserve">Productive Labour   </v>
          </cell>
        </row>
        <row r="7029">
          <cell r="A7029" t="str">
            <v xml:space="preserve">Productive Labour   </v>
          </cell>
        </row>
        <row r="7030">
          <cell r="A7030" t="str">
            <v xml:space="preserve">Productive Labour   </v>
          </cell>
        </row>
        <row r="7031">
          <cell r="A7031" t="str">
            <v xml:space="preserve">Productive Labour   </v>
          </cell>
        </row>
        <row r="7032">
          <cell r="A7032" t="str">
            <v xml:space="preserve">Productive Labour   </v>
          </cell>
        </row>
        <row r="7033">
          <cell r="A7033" t="str">
            <v xml:space="preserve">Productive Labour   </v>
          </cell>
        </row>
        <row r="7034">
          <cell r="A7034" t="str">
            <v xml:space="preserve">Productive Labour   </v>
          </cell>
        </row>
        <row r="7035">
          <cell r="A7035" t="str">
            <v xml:space="preserve">Productive Labour   </v>
          </cell>
        </row>
        <row r="7036">
          <cell r="A7036" t="str">
            <v xml:space="preserve">Productive Labour   </v>
          </cell>
        </row>
        <row r="7037">
          <cell r="A7037" t="str">
            <v xml:space="preserve">Productive Labour   </v>
          </cell>
        </row>
        <row r="7038">
          <cell r="A7038" t="str">
            <v xml:space="preserve">Productive Labour   </v>
          </cell>
        </row>
        <row r="7039">
          <cell r="A7039" t="str">
            <v xml:space="preserve">Productive Labour   </v>
          </cell>
        </row>
        <row r="7040">
          <cell r="A7040" t="str">
            <v xml:space="preserve">Productive Labour   </v>
          </cell>
        </row>
        <row r="7041">
          <cell r="A7041" t="str">
            <v xml:space="preserve">Productive Labour   </v>
          </cell>
        </row>
        <row r="7042">
          <cell r="A7042" t="str">
            <v xml:space="preserve">Productive Labour   </v>
          </cell>
        </row>
        <row r="7043">
          <cell r="A7043" t="str">
            <v xml:space="preserve">Productive Labour   </v>
          </cell>
        </row>
        <row r="7044">
          <cell r="A7044" t="str">
            <v xml:space="preserve">Productive Labour   </v>
          </cell>
        </row>
        <row r="7045">
          <cell r="A7045" t="str">
            <v xml:space="preserve">Productive Labour   </v>
          </cell>
        </row>
        <row r="7046">
          <cell r="A7046" t="str">
            <v xml:space="preserve">Productive Labour   </v>
          </cell>
        </row>
        <row r="7047">
          <cell r="A7047" t="str">
            <v xml:space="preserve">Productive Labour   </v>
          </cell>
        </row>
        <row r="7048">
          <cell r="A7048" t="str">
            <v xml:space="preserve">Productive Labour   </v>
          </cell>
        </row>
        <row r="7049">
          <cell r="A7049" t="str">
            <v xml:space="preserve">Productive Labour   </v>
          </cell>
        </row>
        <row r="7050">
          <cell r="A7050" t="str">
            <v xml:space="preserve">Productive Labour   </v>
          </cell>
        </row>
        <row r="7051">
          <cell r="A7051" t="str">
            <v xml:space="preserve">Productive Labour   </v>
          </cell>
        </row>
        <row r="7052">
          <cell r="A7052" t="str">
            <v xml:space="preserve">Productive Labour   </v>
          </cell>
        </row>
        <row r="7053">
          <cell r="A7053" t="str">
            <v xml:space="preserve">Productive Labour   </v>
          </cell>
        </row>
        <row r="7054">
          <cell r="A7054" t="str">
            <v xml:space="preserve">Productive Labour   </v>
          </cell>
        </row>
        <row r="7055">
          <cell r="A7055" t="str">
            <v xml:space="preserve">Productive Labour   </v>
          </cell>
        </row>
        <row r="7056">
          <cell r="A7056" t="str">
            <v xml:space="preserve">Productive Labour   </v>
          </cell>
        </row>
        <row r="7057">
          <cell r="A7057" t="str">
            <v xml:space="preserve">Productive Labour   </v>
          </cell>
        </row>
        <row r="7058">
          <cell r="A7058" t="str">
            <v xml:space="preserve">Productive Labour   </v>
          </cell>
        </row>
        <row r="7059">
          <cell r="A7059" t="str">
            <v xml:space="preserve">Productive Labour   </v>
          </cell>
        </row>
        <row r="7060">
          <cell r="A7060" t="str">
            <v xml:space="preserve">Productive Labour   </v>
          </cell>
        </row>
        <row r="7061">
          <cell r="A7061" t="str">
            <v xml:space="preserve">Productive Labour   </v>
          </cell>
        </row>
        <row r="7062">
          <cell r="A7062" t="str">
            <v xml:space="preserve">Productive Labour   </v>
          </cell>
        </row>
        <row r="7063">
          <cell r="A7063" t="str">
            <v xml:space="preserve">Productive Labour   </v>
          </cell>
        </row>
        <row r="7064">
          <cell r="A7064" t="str">
            <v xml:space="preserve">Productive Labour   </v>
          </cell>
        </row>
        <row r="7065">
          <cell r="A7065" t="str">
            <v xml:space="preserve">Productive Labour   </v>
          </cell>
        </row>
        <row r="7066">
          <cell r="A7066" t="str">
            <v xml:space="preserve">Productive Labour   </v>
          </cell>
        </row>
        <row r="7067">
          <cell r="A7067" t="str">
            <v xml:space="preserve">Productive Labour   </v>
          </cell>
        </row>
        <row r="7068">
          <cell r="A7068" t="str">
            <v xml:space="preserve">Productive Labour   </v>
          </cell>
        </row>
        <row r="7069">
          <cell r="A7069" t="str">
            <v xml:space="preserve">Productive Labour   </v>
          </cell>
        </row>
        <row r="7070">
          <cell r="A7070" t="str">
            <v xml:space="preserve">Productive Labour   </v>
          </cell>
        </row>
        <row r="7071">
          <cell r="A7071" t="str">
            <v xml:space="preserve">Productive Labour   </v>
          </cell>
        </row>
        <row r="7072">
          <cell r="A7072" t="str">
            <v xml:space="preserve">Productive Labour   </v>
          </cell>
        </row>
        <row r="7073">
          <cell r="A7073" t="str">
            <v xml:space="preserve">Productive Labour   </v>
          </cell>
        </row>
        <row r="7074">
          <cell r="A7074" t="str">
            <v xml:space="preserve">Productive Labour   </v>
          </cell>
        </row>
        <row r="7075">
          <cell r="A7075" t="str">
            <v xml:space="preserve">Productive Labour   </v>
          </cell>
        </row>
        <row r="7076">
          <cell r="A7076" t="str">
            <v xml:space="preserve">Productive Labour   </v>
          </cell>
        </row>
        <row r="7077">
          <cell r="A7077" t="str">
            <v xml:space="preserve">Productive Labour   </v>
          </cell>
        </row>
        <row r="7078">
          <cell r="A7078" t="str">
            <v xml:space="preserve">Productive Labour   </v>
          </cell>
        </row>
        <row r="7079">
          <cell r="A7079" t="str">
            <v xml:space="preserve">Productive Labour   </v>
          </cell>
        </row>
        <row r="7080">
          <cell r="A7080" t="str">
            <v xml:space="preserve">Productive Labour   </v>
          </cell>
        </row>
        <row r="7081">
          <cell r="A7081" t="str">
            <v xml:space="preserve">Productive Labour   </v>
          </cell>
        </row>
        <row r="7082">
          <cell r="A7082" t="str">
            <v xml:space="preserve">Productive Labour   </v>
          </cell>
        </row>
        <row r="7083">
          <cell r="A7083" t="str">
            <v xml:space="preserve">Productive Labour   </v>
          </cell>
        </row>
        <row r="7084">
          <cell r="A7084" t="str">
            <v xml:space="preserve">Productive Labour   </v>
          </cell>
        </row>
        <row r="7085">
          <cell r="A7085" t="str">
            <v xml:space="preserve">Productive Labour   </v>
          </cell>
        </row>
        <row r="7086">
          <cell r="A7086" t="str">
            <v xml:space="preserve">Productive Labour   </v>
          </cell>
        </row>
        <row r="7087">
          <cell r="A7087" t="str">
            <v xml:space="preserve">Productive Labour   </v>
          </cell>
        </row>
        <row r="7088">
          <cell r="A7088" t="str">
            <v xml:space="preserve">Productive Labour   </v>
          </cell>
        </row>
        <row r="7089">
          <cell r="A7089" t="str">
            <v xml:space="preserve">Productive Labour   </v>
          </cell>
        </row>
        <row r="7090">
          <cell r="A7090" t="str">
            <v xml:space="preserve">Productive Labour   </v>
          </cell>
        </row>
        <row r="7091">
          <cell r="A7091" t="str">
            <v xml:space="preserve">Productive Labour   </v>
          </cell>
        </row>
        <row r="7092">
          <cell r="A7092" t="str">
            <v xml:space="preserve">Productive Labour   </v>
          </cell>
        </row>
        <row r="7093">
          <cell r="A7093" t="str">
            <v xml:space="preserve">Productive Labour   </v>
          </cell>
        </row>
        <row r="7094">
          <cell r="A7094" t="str">
            <v xml:space="preserve">Productive Labour   </v>
          </cell>
        </row>
        <row r="7095">
          <cell r="A7095" t="str">
            <v xml:space="preserve">Productive Labour   </v>
          </cell>
        </row>
        <row r="7096">
          <cell r="A7096" t="str">
            <v xml:space="preserve">Productive Labour   </v>
          </cell>
        </row>
        <row r="7097">
          <cell r="A7097" t="str">
            <v xml:space="preserve">Productive Labour   </v>
          </cell>
        </row>
        <row r="7098">
          <cell r="A7098" t="str">
            <v xml:space="preserve">Productive Labour   </v>
          </cell>
        </row>
        <row r="7099">
          <cell r="A7099" t="str">
            <v>Productive-Switching</v>
          </cell>
        </row>
        <row r="7100">
          <cell r="A7100" t="str">
            <v>Productive-Switching</v>
          </cell>
        </row>
        <row r="7101">
          <cell r="A7101" t="str">
            <v>Productive-Switching</v>
          </cell>
        </row>
        <row r="7102">
          <cell r="A7102" t="str">
            <v>Productive-Switching</v>
          </cell>
        </row>
        <row r="7103">
          <cell r="A7103" t="str">
            <v>Productive-Switching</v>
          </cell>
        </row>
        <row r="7104">
          <cell r="A7104" t="str">
            <v>Productive-Switching</v>
          </cell>
        </row>
        <row r="7105">
          <cell r="A7105" t="str">
            <v>Productive-Switching</v>
          </cell>
        </row>
        <row r="7106">
          <cell r="A7106" t="str">
            <v>Productive-Switching</v>
          </cell>
        </row>
        <row r="7107">
          <cell r="A7107" t="str">
            <v>Productive-Switching</v>
          </cell>
        </row>
        <row r="7108">
          <cell r="A7108" t="str">
            <v>Productive-Switching</v>
          </cell>
        </row>
        <row r="7109">
          <cell r="A7109" t="str">
            <v>Productive-Switching</v>
          </cell>
        </row>
        <row r="7110">
          <cell r="A7110" t="str">
            <v>Productive-Switching</v>
          </cell>
        </row>
        <row r="7111">
          <cell r="A7111" t="str">
            <v>Productive-Switching</v>
          </cell>
        </row>
        <row r="7112">
          <cell r="A7112" t="str">
            <v>Productive-Switching</v>
          </cell>
        </row>
        <row r="7113">
          <cell r="A7113" t="str">
            <v>Productive-Switching</v>
          </cell>
        </row>
        <row r="7114">
          <cell r="A7114" t="str">
            <v>Productive-Switching</v>
          </cell>
        </row>
        <row r="7115">
          <cell r="A7115" t="str">
            <v>Productive-Switching</v>
          </cell>
        </row>
        <row r="7116">
          <cell r="A7116" t="str">
            <v>Productive-Switching</v>
          </cell>
        </row>
        <row r="7117">
          <cell r="A7117" t="str">
            <v>Productive-Switching</v>
          </cell>
        </row>
        <row r="7118">
          <cell r="A7118" t="str">
            <v>Productive-Switching</v>
          </cell>
        </row>
        <row r="7119">
          <cell r="A7119" t="str">
            <v>Productive-Switching</v>
          </cell>
        </row>
        <row r="7120">
          <cell r="A7120" t="str">
            <v>Productive-Switching</v>
          </cell>
        </row>
        <row r="7121">
          <cell r="A7121" t="str">
            <v>Productive-Switching</v>
          </cell>
        </row>
        <row r="7122">
          <cell r="A7122" t="str">
            <v>Productive-Switching</v>
          </cell>
        </row>
        <row r="7123">
          <cell r="A7123" t="str">
            <v>Productive-Switching</v>
          </cell>
        </row>
        <row r="7124">
          <cell r="A7124" t="str">
            <v>Productive-Switching</v>
          </cell>
        </row>
        <row r="7125">
          <cell r="A7125" t="str">
            <v>Productive-Switching</v>
          </cell>
        </row>
        <row r="7126">
          <cell r="A7126" t="str">
            <v>Productive-Switching</v>
          </cell>
        </row>
        <row r="7127">
          <cell r="A7127" t="str">
            <v>Productive-Switching</v>
          </cell>
        </row>
        <row r="7128">
          <cell r="A7128" t="str">
            <v>Productive-Switching</v>
          </cell>
        </row>
        <row r="7129">
          <cell r="A7129" t="str">
            <v>Productive-Switching</v>
          </cell>
        </row>
        <row r="7130">
          <cell r="A7130" t="str">
            <v>Productive-Switching</v>
          </cell>
        </row>
        <row r="7131">
          <cell r="A7131" t="str">
            <v>Productive-Switching</v>
          </cell>
        </row>
        <row r="7132">
          <cell r="A7132" t="str">
            <v>Productive-Switching</v>
          </cell>
        </row>
        <row r="7133">
          <cell r="A7133" t="str">
            <v>Productive-Switching</v>
          </cell>
        </row>
        <row r="7134">
          <cell r="A7134" t="str">
            <v>Productive-Switching</v>
          </cell>
        </row>
        <row r="7135">
          <cell r="A7135" t="str">
            <v>Productive-Switching</v>
          </cell>
        </row>
        <row r="7136">
          <cell r="A7136" t="str">
            <v>Productive-Switching</v>
          </cell>
        </row>
        <row r="7137">
          <cell r="A7137" t="str">
            <v>Productive-Switching</v>
          </cell>
        </row>
        <row r="7138">
          <cell r="A7138" t="str">
            <v>Productive-Switching</v>
          </cell>
        </row>
        <row r="7139">
          <cell r="A7139" t="str">
            <v>Productive-Switching</v>
          </cell>
        </row>
        <row r="7140">
          <cell r="A7140" t="str">
            <v>Productive-Switching</v>
          </cell>
        </row>
        <row r="7141">
          <cell r="A7141" t="str">
            <v>Productive-Switching</v>
          </cell>
        </row>
        <row r="7142">
          <cell r="A7142" t="str">
            <v>Productive-Switching</v>
          </cell>
        </row>
        <row r="7143">
          <cell r="A7143" t="str">
            <v>Productive-Switching</v>
          </cell>
        </row>
        <row r="7144">
          <cell r="A7144" t="str">
            <v>Productive-Switching</v>
          </cell>
        </row>
        <row r="7145">
          <cell r="A7145" t="str">
            <v>Productive-Switching</v>
          </cell>
        </row>
        <row r="7146">
          <cell r="A7146" t="str">
            <v>Productive-Switching</v>
          </cell>
        </row>
        <row r="7147">
          <cell r="A7147" t="str">
            <v>Productive-Switching</v>
          </cell>
        </row>
        <row r="7148">
          <cell r="A7148" t="str">
            <v>Productive-Switching</v>
          </cell>
        </row>
        <row r="7149">
          <cell r="A7149" t="str">
            <v>Productive-Switching</v>
          </cell>
        </row>
        <row r="7150">
          <cell r="A7150" t="str">
            <v>Productive-Switching</v>
          </cell>
        </row>
        <row r="7151">
          <cell r="A7151" t="str">
            <v>Productive-Switching</v>
          </cell>
        </row>
        <row r="7152">
          <cell r="A7152" t="str">
            <v>Productive-Switching</v>
          </cell>
        </row>
        <row r="7153">
          <cell r="A7153" t="str">
            <v>Productive-Switching</v>
          </cell>
        </row>
        <row r="7154">
          <cell r="A7154" t="str">
            <v>Productive-Switching</v>
          </cell>
        </row>
        <row r="7155">
          <cell r="A7155" t="str">
            <v>Productive-Switching</v>
          </cell>
        </row>
        <row r="7156">
          <cell r="A7156" t="str">
            <v>Productive-Switching</v>
          </cell>
        </row>
        <row r="7157">
          <cell r="A7157" t="str">
            <v>Productive-Switching</v>
          </cell>
        </row>
        <row r="7158">
          <cell r="A7158" t="str">
            <v>Productive-Switching</v>
          </cell>
        </row>
        <row r="7159">
          <cell r="A7159" t="str">
            <v>Productive-Switching</v>
          </cell>
        </row>
        <row r="7160">
          <cell r="A7160" t="str">
            <v>Productive-Switching</v>
          </cell>
        </row>
        <row r="7161">
          <cell r="A7161" t="str">
            <v>Productive-Switching</v>
          </cell>
        </row>
        <row r="7162">
          <cell r="A7162" t="str">
            <v>Productive-Switching</v>
          </cell>
        </row>
        <row r="7163">
          <cell r="A7163" t="str">
            <v>Productive-Switching</v>
          </cell>
        </row>
        <row r="7164">
          <cell r="A7164" t="str">
            <v>Productive-Switching</v>
          </cell>
        </row>
        <row r="7165">
          <cell r="A7165" t="str">
            <v>Productive-Switching</v>
          </cell>
        </row>
        <row r="7166">
          <cell r="A7166" t="str">
            <v>Productive-Switching</v>
          </cell>
        </row>
        <row r="7167">
          <cell r="A7167" t="str">
            <v>Productive-Switching</v>
          </cell>
        </row>
        <row r="7168">
          <cell r="A7168" t="str">
            <v>Productive-Switching</v>
          </cell>
        </row>
        <row r="7169">
          <cell r="A7169" t="str">
            <v>Productive-Switching</v>
          </cell>
        </row>
        <row r="7170">
          <cell r="A7170" t="str">
            <v>Productive-Switching</v>
          </cell>
        </row>
        <row r="7171">
          <cell r="A7171" t="str">
            <v>Productive-Switching</v>
          </cell>
        </row>
        <row r="7172">
          <cell r="A7172" t="str">
            <v>Productive-Switching</v>
          </cell>
        </row>
        <row r="7173">
          <cell r="A7173" t="str">
            <v>Productive-Switching</v>
          </cell>
        </row>
        <row r="7174">
          <cell r="A7174" t="str">
            <v>Productive-Switching</v>
          </cell>
        </row>
        <row r="7175">
          <cell r="A7175" t="str">
            <v>Productive-Switching</v>
          </cell>
        </row>
        <row r="7176">
          <cell r="A7176" t="str">
            <v>Productive-Switching</v>
          </cell>
        </row>
        <row r="7177">
          <cell r="A7177" t="str">
            <v>Productive-Switching</v>
          </cell>
        </row>
        <row r="7178">
          <cell r="A7178" t="str">
            <v>Productive-Switching</v>
          </cell>
        </row>
        <row r="7179">
          <cell r="A7179" t="str">
            <v>Productive-Switching</v>
          </cell>
        </row>
        <row r="7180">
          <cell r="A7180" t="str">
            <v>Productive-Switching</v>
          </cell>
        </row>
        <row r="7181">
          <cell r="A7181" t="str">
            <v>Productive-Switching</v>
          </cell>
        </row>
        <row r="7182">
          <cell r="A7182" t="str">
            <v>Productive-Switching</v>
          </cell>
        </row>
        <row r="7183">
          <cell r="A7183" t="str">
            <v>Productive-Switching</v>
          </cell>
        </row>
        <row r="7184">
          <cell r="A7184" t="str">
            <v>Productive-Switching</v>
          </cell>
        </row>
        <row r="7185">
          <cell r="A7185" t="str">
            <v>Productive-Switching</v>
          </cell>
        </row>
        <row r="7186">
          <cell r="A7186" t="str">
            <v>Productive-Switching</v>
          </cell>
        </row>
        <row r="7187">
          <cell r="A7187" t="str">
            <v>Productive-Switching</v>
          </cell>
        </row>
        <row r="7188">
          <cell r="A7188" t="str">
            <v>Productive-Switching</v>
          </cell>
        </row>
        <row r="7189">
          <cell r="A7189" t="str">
            <v>Productive-Switching</v>
          </cell>
        </row>
        <row r="7190">
          <cell r="A7190" t="str">
            <v>Productive-Switching</v>
          </cell>
        </row>
        <row r="7191">
          <cell r="A7191" t="str">
            <v>Productive-Switching</v>
          </cell>
        </row>
        <row r="7192">
          <cell r="A7192" t="str">
            <v>Productive-Switching</v>
          </cell>
        </row>
        <row r="7193">
          <cell r="A7193" t="str">
            <v>Productive-Switching</v>
          </cell>
        </row>
        <row r="7194">
          <cell r="A7194" t="str">
            <v>Productive-Switching</v>
          </cell>
        </row>
        <row r="7195">
          <cell r="A7195" t="str">
            <v>Productive-Switching</v>
          </cell>
        </row>
        <row r="7196">
          <cell r="A7196" t="str">
            <v>Productive-Switching</v>
          </cell>
        </row>
        <row r="7197">
          <cell r="A7197" t="str">
            <v>Productive-Switching</v>
          </cell>
        </row>
        <row r="7198">
          <cell r="A7198" t="str">
            <v>Productive-Switching</v>
          </cell>
        </row>
        <row r="7199">
          <cell r="A7199" t="str">
            <v>Productive-Switching</v>
          </cell>
        </row>
        <row r="7200">
          <cell r="A7200" t="str">
            <v>Productive-Switching</v>
          </cell>
        </row>
        <row r="7201">
          <cell r="A7201" t="str">
            <v>Productive-Switching</v>
          </cell>
        </row>
        <row r="7202">
          <cell r="A7202" t="str">
            <v>Productive-Switching</v>
          </cell>
        </row>
        <row r="7203">
          <cell r="A7203" t="str">
            <v>Productive-Switching</v>
          </cell>
        </row>
        <row r="7204">
          <cell r="A7204" t="str">
            <v>Productive-Switching</v>
          </cell>
        </row>
        <row r="7205">
          <cell r="A7205" t="str">
            <v>Productive-Switching</v>
          </cell>
        </row>
        <row r="7206">
          <cell r="A7206" t="str">
            <v>Productive-Switching</v>
          </cell>
        </row>
        <row r="7207">
          <cell r="A7207" t="str">
            <v>Productive-Switching</v>
          </cell>
        </row>
        <row r="7208">
          <cell r="A7208" t="str">
            <v>Productive-Switching</v>
          </cell>
        </row>
        <row r="7209">
          <cell r="A7209" t="str">
            <v>Productive-Switching</v>
          </cell>
        </row>
        <row r="7210">
          <cell r="A7210" t="str">
            <v>Productive-Switching</v>
          </cell>
        </row>
        <row r="7211">
          <cell r="A7211" t="str">
            <v>Productive-Switching</v>
          </cell>
        </row>
        <row r="7212">
          <cell r="A7212" t="str">
            <v>Productive-Switching</v>
          </cell>
        </row>
        <row r="7213">
          <cell r="A7213" t="str">
            <v>Productive-Switching</v>
          </cell>
        </row>
        <row r="7214">
          <cell r="A7214" t="str">
            <v>Productive-Switching</v>
          </cell>
        </row>
        <row r="7215">
          <cell r="A7215" t="str">
            <v>Productive-Switching</v>
          </cell>
        </row>
        <row r="7216">
          <cell r="A7216" t="str">
            <v>Productive-Switching</v>
          </cell>
        </row>
        <row r="7217">
          <cell r="A7217" t="str">
            <v>Productive-Switching</v>
          </cell>
        </row>
        <row r="7218">
          <cell r="A7218" t="str">
            <v>Productive-Switching</v>
          </cell>
        </row>
        <row r="7219">
          <cell r="A7219" t="str">
            <v>Productive-Switching</v>
          </cell>
        </row>
        <row r="7220">
          <cell r="A7220" t="str">
            <v>Productive-Switching</v>
          </cell>
        </row>
        <row r="7221">
          <cell r="A7221" t="str">
            <v>Productive-Switching</v>
          </cell>
        </row>
        <row r="7222">
          <cell r="A7222" t="str">
            <v>Productive-Switching</v>
          </cell>
        </row>
        <row r="7223">
          <cell r="A7223" t="str">
            <v>Productive-Switching</v>
          </cell>
        </row>
        <row r="7224">
          <cell r="A7224" t="str">
            <v>Productive-Switching</v>
          </cell>
        </row>
        <row r="7225">
          <cell r="A7225" t="str">
            <v>Productive-Switching</v>
          </cell>
        </row>
        <row r="7226">
          <cell r="A7226" t="str">
            <v>Productive-Switching</v>
          </cell>
        </row>
        <row r="7227">
          <cell r="A7227" t="str">
            <v>Productive-Switching</v>
          </cell>
        </row>
        <row r="7228">
          <cell r="A7228" t="str">
            <v>Productive-Switching</v>
          </cell>
        </row>
        <row r="7229">
          <cell r="A7229" t="str">
            <v>Productive-Switching</v>
          </cell>
        </row>
        <row r="7230">
          <cell r="A7230" t="str">
            <v>Productive-Switching</v>
          </cell>
        </row>
        <row r="7231">
          <cell r="A7231" t="str">
            <v>Productive-Switching</v>
          </cell>
        </row>
        <row r="7232">
          <cell r="A7232" t="str">
            <v>Productive-Switching</v>
          </cell>
        </row>
        <row r="7233">
          <cell r="A7233" t="str">
            <v>Productive-Switching</v>
          </cell>
        </row>
        <row r="7234">
          <cell r="A7234" t="str">
            <v>Productive-Switching</v>
          </cell>
        </row>
        <row r="7235">
          <cell r="A7235" t="str">
            <v>Productive-Switching</v>
          </cell>
        </row>
        <row r="7236">
          <cell r="A7236" t="str">
            <v>Productive-Switching</v>
          </cell>
        </row>
        <row r="7237">
          <cell r="A7237" t="str">
            <v>Productive-Switching</v>
          </cell>
        </row>
        <row r="7238">
          <cell r="A7238" t="str">
            <v>Productive-Switching</v>
          </cell>
        </row>
        <row r="7239">
          <cell r="A7239" t="str">
            <v>Productive-Switching</v>
          </cell>
        </row>
        <row r="7240">
          <cell r="A7240" t="str">
            <v>Productive-Switching</v>
          </cell>
        </row>
        <row r="7241">
          <cell r="A7241" t="str">
            <v>Productive-Switching</v>
          </cell>
        </row>
        <row r="7242">
          <cell r="A7242" t="str">
            <v>Productive-Switching</v>
          </cell>
        </row>
        <row r="7243">
          <cell r="A7243" t="str">
            <v>Productive-Switching</v>
          </cell>
        </row>
        <row r="7244">
          <cell r="A7244" t="str">
            <v>Productive-Switching</v>
          </cell>
        </row>
        <row r="7245">
          <cell r="A7245" t="str">
            <v>Productive-Switching</v>
          </cell>
        </row>
        <row r="7246">
          <cell r="A7246" t="str">
            <v>Productive-Switching</v>
          </cell>
        </row>
        <row r="7247">
          <cell r="A7247" t="str">
            <v>Productive-Switching</v>
          </cell>
        </row>
        <row r="7248">
          <cell r="A7248" t="str">
            <v>Productive-Switching</v>
          </cell>
        </row>
        <row r="7249">
          <cell r="A7249" t="str">
            <v>Productive-Switching</v>
          </cell>
        </row>
        <row r="7250">
          <cell r="A7250" t="str">
            <v>Productive-Switching</v>
          </cell>
        </row>
        <row r="7251">
          <cell r="A7251" t="str">
            <v>Productive-Switching</v>
          </cell>
        </row>
        <row r="7252">
          <cell r="A7252" t="str">
            <v>Productive-Switching</v>
          </cell>
        </row>
        <row r="7253">
          <cell r="A7253" t="str">
            <v>Productive-Switching</v>
          </cell>
        </row>
        <row r="7254">
          <cell r="A7254" t="str">
            <v>Productive-Switching</v>
          </cell>
        </row>
        <row r="7255">
          <cell r="A7255" t="str">
            <v>Productive-Switching</v>
          </cell>
        </row>
        <row r="7256">
          <cell r="A7256" t="str">
            <v>Productive-Switching</v>
          </cell>
        </row>
        <row r="7257">
          <cell r="A7257" t="str">
            <v>Productive-Switching</v>
          </cell>
        </row>
        <row r="7258">
          <cell r="A7258" t="str">
            <v>Productive-Switching</v>
          </cell>
        </row>
        <row r="7259">
          <cell r="A7259" t="str">
            <v>Productive-Switching</v>
          </cell>
        </row>
        <row r="7260">
          <cell r="A7260" t="str">
            <v>Productive-Switching</v>
          </cell>
        </row>
        <row r="7261">
          <cell r="A7261" t="str">
            <v>Productive-Switching</v>
          </cell>
        </row>
        <row r="7262">
          <cell r="A7262" t="str">
            <v>Specialist Veh Lease</v>
          </cell>
        </row>
        <row r="7263">
          <cell r="A7263" t="str">
            <v>Specialist Veh Lease</v>
          </cell>
        </row>
        <row r="7264">
          <cell r="A7264" t="str">
            <v>Specialist Veh Lease</v>
          </cell>
        </row>
        <row r="7265">
          <cell r="A7265" t="str">
            <v>Specialist Veh Lease</v>
          </cell>
        </row>
        <row r="7266">
          <cell r="A7266" t="str">
            <v>Specialist Veh Lease</v>
          </cell>
        </row>
        <row r="7267">
          <cell r="A7267" t="str">
            <v>Specialist Veh Lease</v>
          </cell>
        </row>
        <row r="7268">
          <cell r="A7268" t="str">
            <v>Specialist Veh Lease</v>
          </cell>
        </row>
        <row r="7269">
          <cell r="A7269" t="str">
            <v>Specialist Veh Lease</v>
          </cell>
        </row>
        <row r="7270">
          <cell r="A7270" t="str">
            <v>Specialist Veh Lease</v>
          </cell>
        </row>
        <row r="7271">
          <cell r="A7271" t="str">
            <v>Specialist Veh Lease</v>
          </cell>
        </row>
        <row r="7272">
          <cell r="A7272" t="str">
            <v>Specialist Veh Lease</v>
          </cell>
        </row>
        <row r="7273">
          <cell r="A7273" t="str">
            <v>Specialist Veh Lease</v>
          </cell>
        </row>
        <row r="7274">
          <cell r="A7274" t="str">
            <v>Specialist Veh Lease</v>
          </cell>
        </row>
        <row r="7275">
          <cell r="A7275" t="str">
            <v>Specialist Veh Lease</v>
          </cell>
        </row>
        <row r="7276">
          <cell r="A7276" t="str">
            <v>Specialist Veh Lease</v>
          </cell>
        </row>
        <row r="7277">
          <cell r="A7277" t="str">
            <v>Specialist Veh Lease</v>
          </cell>
        </row>
        <row r="7278">
          <cell r="A7278" t="str">
            <v>Specialist Veh Lease</v>
          </cell>
        </row>
        <row r="7279">
          <cell r="A7279" t="str">
            <v>Specialist Veh Lease</v>
          </cell>
        </row>
        <row r="7280">
          <cell r="A7280" t="str">
            <v>Specialist Veh Lease</v>
          </cell>
        </row>
        <row r="7281">
          <cell r="A7281" t="str">
            <v>Specialist Veh Lease</v>
          </cell>
        </row>
        <row r="7282">
          <cell r="A7282" t="str">
            <v>Specialist Veh Lease</v>
          </cell>
        </row>
        <row r="7283">
          <cell r="A7283" t="str">
            <v>Specialist Veh Lease</v>
          </cell>
        </row>
        <row r="7284">
          <cell r="A7284" t="str">
            <v>Specialist Veh Lease</v>
          </cell>
        </row>
        <row r="7285">
          <cell r="A7285" t="str">
            <v>Specialist Veh Lease</v>
          </cell>
        </row>
        <row r="7286">
          <cell r="A7286" t="str">
            <v>Specialist Veh Lease</v>
          </cell>
        </row>
        <row r="7287">
          <cell r="A7287" t="str">
            <v>Specialist Veh Lease</v>
          </cell>
        </row>
        <row r="7288">
          <cell r="A7288" t="str">
            <v>Specialist Veh Lease</v>
          </cell>
        </row>
        <row r="7289">
          <cell r="A7289" t="str">
            <v>Specialist Veh Lease</v>
          </cell>
        </row>
        <row r="7290">
          <cell r="A7290" t="str">
            <v>Specialist Veh Lease</v>
          </cell>
        </row>
        <row r="7291">
          <cell r="A7291" t="str">
            <v>Specialist Veh Lease</v>
          </cell>
        </row>
        <row r="7292">
          <cell r="A7292" t="str">
            <v>Specialist Veh Lease</v>
          </cell>
        </row>
        <row r="7293">
          <cell r="A7293" t="str">
            <v>Specialist Veh Lease</v>
          </cell>
        </row>
        <row r="7294">
          <cell r="A7294" t="str">
            <v>Specialist Veh Lease</v>
          </cell>
        </row>
        <row r="7295">
          <cell r="A7295" t="str">
            <v>Specialist Veh Lease</v>
          </cell>
        </row>
        <row r="7296">
          <cell r="A7296" t="str">
            <v>Specialist Veh Lease</v>
          </cell>
        </row>
        <row r="7297">
          <cell r="A7297" t="str">
            <v>Specialist Veh Lease</v>
          </cell>
        </row>
        <row r="7298">
          <cell r="A7298" t="str">
            <v>Specialist Veh Lease</v>
          </cell>
        </row>
        <row r="7299">
          <cell r="A7299" t="str">
            <v>Specialist Veh Lease</v>
          </cell>
        </row>
        <row r="7300">
          <cell r="A7300" t="str">
            <v>Specialist Veh Lease</v>
          </cell>
        </row>
        <row r="7301">
          <cell r="A7301" t="str">
            <v>Specialist Veh Lease</v>
          </cell>
        </row>
        <row r="7302">
          <cell r="A7302" t="str">
            <v>Specialist Veh Lease</v>
          </cell>
        </row>
        <row r="7303">
          <cell r="A7303" t="str">
            <v>Specialist Veh Lease</v>
          </cell>
        </row>
        <row r="7304">
          <cell r="A7304" t="str">
            <v>Specialist Veh Lease</v>
          </cell>
        </row>
        <row r="7305">
          <cell r="A7305" t="str">
            <v>Specialist Veh Lease</v>
          </cell>
        </row>
        <row r="7306">
          <cell r="A7306" t="str">
            <v>Specialist Veh Lease</v>
          </cell>
        </row>
        <row r="7307">
          <cell r="A7307" t="str">
            <v>Specialist Veh Lease</v>
          </cell>
        </row>
        <row r="7308">
          <cell r="A7308" t="str">
            <v>Specialist Veh Lease</v>
          </cell>
        </row>
        <row r="7309">
          <cell r="A7309" t="str">
            <v>Specialist Veh Lease</v>
          </cell>
        </row>
        <row r="7310">
          <cell r="A7310" t="str">
            <v>Specialist Veh Lease</v>
          </cell>
        </row>
        <row r="7311">
          <cell r="A7311" t="str">
            <v>Specialist Veh Lease</v>
          </cell>
        </row>
        <row r="7312">
          <cell r="A7312" t="str">
            <v>Specialist Veh Lease</v>
          </cell>
        </row>
        <row r="7313">
          <cell r="A7313" t="str">
            <v>Specialist Veh Lease</v>
          </cell>
        </row>
        <row r="7314">
          <cell r="A7314" t="str">
            <v>Specialist Veh Lease</v>
          </cell>
        </row>
        <row r="7315">
          <cell r="A7315" t="str">
            <v>Specialist Veh Lease</v>
          </cell>
        </row>
        <row r="7316">
          <cell r="A7316" t="str">
            <v>Specialist Veh Lease</v>
          </cell>
        </row>
        <row r="7317">
          <cell r="A7317" t="str">
            <v>Specialist Veh Lease</v>
          </cell>
        </row>
        <row r="7318">
          <cell r="A7318" t="str">
            <v>Specialist Veh Lease</v>
          </cell>
        </row>
        <row r="7319">
          <cell r="A7319" t="str">
            <v>Specialist Veh Lease</v>
          </cell>
        </row>
        <row r="7320">
          <cell r="A7320" t="str">
            <v>Specialist Veh Lease</v>
          </cell>
        </row>
        <row r="7321">
          <cell r="A7321" t="str">
            <v>Specialist Veh Lease</v>
          </cell>
        </row>
        <row r="7322">
          <cell r="A7322" t="str">
            <v>Specialist Veh Lease</v>
          </cell>
        </row>
        <row r="7323">
          <cell r="A7323" t="str">
            <v>Specialist Veh Lease</v>
          </cell>
        </row>
        <row r="7324">
          <cell r="A7324" t="str">
            <v>Specialist Veh Lease</v>
          </cell>
        </row>
        <row r="7325">
          <cell r="A7325" t="str">
            <v>Specialist Veh Lease</v>
          </cell>
        </row>
        <row r="7326">
          <cell r="A7326" t="str">
            <v>Specialist Veh Lease</v>
          </cell>
        </row>
        <row r="7327">
          <cell r="A7327" t="str">
            <v>Specialist Veh Lease</v>
          </cell>
        </row>
        <row r="7328">
          <cell r="A7328" t="str">
            <v>Specialist Veh Lease</v>
          </cell>
        </row>
        <row r="7329">
          <cell r="A7329" t="str">
            <v>Specialist Veh Lease</v>
          </cell>
        </row>
        <row r="7330">
          <cell r="A7330" t="str">
            <v>Specialist Veh Lease</v>
          </cell>
        </row>
        <row r="7331">
          <cell r="A7331" t="str">
            <v>Specialist Veh Lease</v>
          </cell>
        </row>
        <row r="7332">
          <cell r="A7332" t="str">
            <v>Specialist Veh Lease</v>
          </cell>
        </row>
        <row r="7333">
          <cell r="A7333" t="str">
            <v>Specialist Veh Lease</v>
          </cell>
        </row>
        <row r="7334">
          <cell r="A7334" t="str">
            <v>Specialist Veh Lease</v>
          </cell>
        </row>
        <row r="7335">
          <cell r="A7335" t="str">
            <v>Specialist Veh Lease</v>
          </cell>
        </row>
        <row r="7336">
          <cell r="A7336" t="str">
            <v>Specialist Veh Lease</v>
          </cell>
        </row>
        <row r="7337">
          <cell r="A7337" t="str">
            <v>Specialist Veh Lease</v>
          </cell>
        </row>
        <row r="7338">
          <cell r="A7338" t="str">
            <v>Specialist Veh Lease</v>
          </cell>
        </row>
        <row r="7339">
          <cell r="A7339" t="str">
            <v>Specialist Veh Lease</v>
          </cell>
        </row>
        <row r="7340">
          <cell r="A7340" t="str">
            <v>Specialist Veh Lease</v>
          </cell>
        </row>
        <row r="7341">
          <cell r="A7341" t="str">
            <v>Specialist Veh Lease</v>
          </cell>
        </row>
        <row r="7342">
          <cell r="A7342" t="str">
            <v>Specialist Veh Lease</v>
          </cell>
        </row>
        <row r="7343">
          <cell r="A7343" t="str">
            <v>Specialist Veh Lease</v>
          </cell>
        </row>
        <row r="7344">
          <cell r="A7344" t="str">
            <v>Specialist Veh Lease</v>
          </cell>
        </row>
        <row r="7345">
          <cell r="A7345" t="str">
            <v>Specialist Veh Lease</v>
          </cell>
        </row>
        <row r="7346">
          <cell r="A7346" t="str">
            <v>Specialist Veh Lease</v>
          </cell>
        </row>
        <row r="7347">
          <cell r="A7347" t="str">
            <v>Specialist Veh Lease</v>
          </cell>
        </row>
        <row r="7348">
          <cell r="A7348" t="str">
            <v>Specialist Veh Lease</v>
          </cell>
        </row>
        <row r="7349">
          <cell r="A7349" t="str">
            <v>Specialist Veh Lease</v>
          </cell>
        </row>
        <row r="7350">
          <cell r="A7350" t="str">
            <v>Specialist Veh Lease</v>
          </cell>
        </row>
        <row r="7351">
          <cell r="A7351" t="str">
            <v>Specialist Veh Lease</v>
          </cell>
        </row>
        <row r="7352">
          <cell r="A7352" t="str">
            <v>Specialist Veh Lease</v>
          </cell>
        </row>
        <row r="7353">
          <cell r="A7353" t="str">
            <v>Specialist Veh Lease</v>
          </cell>
        </row>
        <row r="7354">
          <cell r="A7354" t="str">
            <v>Specialist Veh Lease</v>
          </cell>
        </row>
        <row r="7355">
          <cell r="A7355" t="str">
            <v>Specialist Veh Lease</v>
          </cell>
        </row>
        <row r="7356">
          <cell r="A7356" t="str">
            <v>Specialist Veh Lease</v>
          </cell>
        </row>
        <row r="7357">
          <cell r="A7357" t="str">
            <v>Specialist Veh Lease</v>
          </cell>
        </row>
        <row r="7358">
          <cell r="A7358" t="str">
            <v>Specialist Veh Lease</v>
          </cell>
        </row>
        <row r="7359">
          <cell r="A7359" t="str">
            <v>Specialist Veh Lease</v>
          </cell>
        </row>
        <row r="7360">
          <cell r="A7360" t="str">
            <v>Specialist Veh Lease</v>
          </cell>
        </row>
        <row r="7361">
          <cell r="A7361" t="str">
            <v>Specialist Veh Lease</v>
          </cell>
        </row>
        <row r="7362">
          <cell r="A7362" t="str">
            <v>Specialist Veh Lease</v>
          </cell>
        </row>
        <row r="7363">
          <cell r="A7363" t="str">
            <v>Specialist Veh Lease</v>
          </cell>
        </row>
        <row r="7364">
          <cell r="A7364" t="str">
            <v>Specialist Veh Lease</v>
          </cell>
        </row>
        <row r="7365">
          <cell r="A7365" t="str">
            <v>Specialist Veh Lease</v>
          </cell>
        </row>
        <row r="7366">
          <cell r="A7366" t="str">
            <v>Specialist Veh Lease</v>
          </cell>
        </row>
        <row r="7367">
          <cell r="A7367" t="str">
            <v>Specialist Veh Lease</v>
          </cell>
        </row>
        <row r="7368">
          <cell r="A7368" t="str">
            <v>Specialist Veh Lease</v>
          </cell>
        </row>
        <row r="7369">
          <cell r="A7369" t="str">
            <v>Specialist Veh Lease</v>
          </cell>
        </row>
        <row r="7370">
          <cell r="A7370" t="str">
            <v>Specialist Veh Lease</v>
          </cell>
        </row>
        <row r="7371">
          <cell r="A7371" t="str">
            <v>Specialist Veh Lease</v>
          </cell>
        </row>
        <row r="7372">
          <cell r="A7372" t="str">
            <v>Specialist Veh Lease</v>
          </cell>
        </row>
        <row r="7373">
          <cell r="A7373" t="str">
            <v>Specialist Veh Lease</v>
          </cell>
        </row>
        <row r="7374">
          <cell r="A7374" t="str">
            <v>Specialist Veh Lease</v>
          </cell>
        </row>
        <row r="7375">
          <cell r="A7375" t="str">
            <v>Specialist Veh Lease</v>
          </cell>
        </row>
        <row r="7376">
          <cell r="A7376" t="str">
            <v>Specialist Veh Lease</v>
          </cell>
        </row>
        <row r="7377">
          <cell r="A7377" t="str">
            <v>Specialist Veh Lease</v>
          </cell>
        </row>
        <row r="7378">
          <cell r="A7378" t="str">
            <v>Specialist Veh Lease</v>
          </cell>
        </row>
        <row r="7379">
          <cell r="A7379" t="str">
            <v>Specialist Veh Lease</v>
          </cell>
        </row>
        <row r="7380">
          <cell r="A7380" t="str">
            <v>Specialist Veh Lease</v>
          </cell>
        </row>
        <row r="7381">
          <cell r="A7381" t="str">
            <v>Specialist Veh Lease</v>
          </cell>
        </row>
        <row r="7382">
          <cell r="A7382" t="str">
            <v>Specialist Veh Lease</v>
          </cell>
        </row>
        <row r="7383">
          <cell r="A7383" t="str">
            <v>Specialist Veh Lease</v>
          </cell>
        </row>
        <row r="7384">
          <cell r="A7384" t="str">
            <v>Specialist Veh Lease</v>
          </cell>
        </row>
        <row r="7385">
          <cell r="A7385" t="str">
            <v>Specialist Veh Lease</v>
          </cell>
        </row>
        <row r="7386">
          <cell r="A7386" t="str">
            <v>Specialist Veh Lease</v>
          </cell>
        </row>
        <row r="7387">
          <cell r="A7387" t="str">
            <v>Specialist Veh Lease</v>
          </cell>
        </row>
        <row r="7388">
          <cell r="A7388" t="str">
            <v>Specialist Veh Lease</v>
          </cell>
        </row>
        <row r="7389">
          <cell r="A7389" t="str">
            <v>Sub cons-normal time</v>
          </cell>
        </row>
        <row r="7390">
          <cell r="A7390" t="str">
            <v>Substation Field Off</v>
          </cell>
        </row>
        <row r="7391">
          <cell r="A7391" t="str">
            <v xml:space="preserve">Techmark            </v>
          </cell>
        </row>
        <row r="7392">
          <cell r="A7392" t="str">
            <v xml:space="preserve">Techmark            </v>
          </cell>
        </row>
        <row r="7393">
          <cell r="A7393" t="str">
            <v xml:space="preserve">Techmark            </v>
          </cell>
        </row>
        <row r="7394">
          <cell r="A7394" t="str">
            <v xml:space="preserve">Techmark            </v>
          </cell>
        </row>
        <row r="7395">
          <cell r="A7395" t="str">
            <v xml:space="preserve">Techmark            </v>
          </cell>
        </row>
        <row r="7396">
          <cell r="A7396" t="str">
            <v xml:space="preserve">Techmark            </v>
          </cell>
        </row>
        <row r="7397">
          <cell r="A7397" t="str">
            <v xml:space="preserve">Techmark            </v>
          </cell>
        </row>
        <row r="7398">
          <cell r="A7398" t="str">
            <v xml:space="preserve">Techmark            </v>
          </cell>
        </row>
        <row r="7399">
          <cell r="A7399" t="str">
            <v xml:space="preserve">Techmark            </v>
          </cell>
        </row>
        <row r="7400">
          <cell r="A7400" t="str">
            <v xml:space="preserve">Techmark            </v>
          </cell>
        </row>
        <row r="7401">
          <cell r="A7401" t="str">
            <v xml:space="preserve">Techmark            </v>
          </cell>
        </row>
        <row r="7402">
          <cell r="A7402" t="str">
            <v xml:space="preserve">Techmark            </v>
          </cell>
        </row>
        <row r="7403">
          <cell r="A7403" t="str">
            <v xml:space="preserve">Techmark            </v>
          </cell>
        </row>
        <row r="7404">
          <cell r="A7404" t="str">
            <v xml:space="preserve">Techmark            </v>
          </cell>
        </row>
        <row r="7405">
          <cell r="A7405" t="str">
            <v xml:space="preserve">Techmark            </v>
          </cell>
        </row>
        <row r="7406">
          <cell r="A7406" t="str">
            <v xml:space="preserve">Techmark            </v>
          </cell>
        </row>
        <row r="7407">
          <cell r="A7407" t="str">
            <v xml:space="preserve">Techmark            </v>
          </cell>
        </row>
        <row r="7408">
          <cell r="A7408" t="str">
            <v xml:space="preserve">Techmark            </v>
          </cell>
        </row>
        <row r="7409">
          <cell r="A7409" t="str">
            <v xml:space="preserve">Techmark            </v>
          </cell>
        </row>
        <row r="7410">
          <cell r="A7410" t="str">
            <v xml:space="preserve">Techmark            </v>
          </cell>
        </row>
        <row r="7411">
          <cell r="A7411" t="str">
            <v xml:space="preserve">Techmark            </v>
          </cell>
        </row>
        <row r="7412">
          <cell r="A7412" t="str">
            <v xml:space="preserve">Techmark            </v>
          </cell>
        </row>
        <row r="7413">
          <cell r="A7413" t="str">
            <v xml:space="preserve">Techmark            </v>
          </cell>
        </row>
        <row r="7414">
          <cell r="A7414" t="str">
            <v xml:space="preserve">Techmark            </v>
          </cell>
        </row>
        <row r="7415">
          <cell r="A7415" t="str">
            <v xml:space="preserve">Techmark            </v>
          </cell>
        </row>
        <row r="7416">
          <cell r="A7416" t="str">
            <v xml:space="preserve">Techmark            </v>
          </cell>
        </row>
        <row r="7417">
          <cell r="A7417" t="str">
            <v xml:space="preserve">Techmark            </v>
          </cell>
        </row>
        <row r="7418">
          <cell r="A7418" t="str">
            <v xml:space="preserve">Techmark            </v>
          </cell>
        </row>
        <row r="7419">
          <cell r="A7419" t="str">
            <v xml:space="preserve">Techmark            </v>
          </cell>
        </row>
        <row r="7420">
          <cell r="A7420" t="str">
            <v xml:space="preserve">Techmark            </v>
          </cell>
        </row>
        <row r="7421">
          <cell r="A7421" t="str">
            <v xml:space="preserve">Techmark            </v>
          </cell>
        </row>
        <row r="7422">
          <cell r="A7422" t="str">
            <v xml:space="preserve">Techmark            </v>
          </cell>
        </row>
        <row r="7423">
          <cell r="A7423" t="str">
            <v xml:space="preserve">Techmark            </v>
          </cell>
        </row>
        <row r="7424">
          <cell r="A7424" t="str">
            <v xml:space="preserve">Techmark            </v>
          </cell>
        </row>
        <row r="7425">
          <cell r="A7425" t="str">
            <v xml:space="preserve">Techmark            </v>
          </cell>
        </row>
        <row r="7426">
          <cell r="A7426" t="str">
            <v xml:space="preserve">Techmark            </v>
          </cell>
        </row>
        <row r="7427">
          <cell r="A7427" t="str">
            <v xml:space="preserve">Techmark            </v>
          </cell>
        </row>
        <row r="7428">
          <cell r="A7428" t="str">
            <v xml:space="preserve">Techmark            </v>
          </cell>
        </row>
        <row r="7429">
          <cell r="A7429" t="str">
            <v xml:space="preserve">Techmark            </v>
          </cell>
        </row>
        <row r="7430">
          <cell r="A7430" t="str">
            <v xml:space="preserve">Techmark            </v>
          </cell>
        </row>
        <row r="7431">
          <cell r="A7431" t="str">
            <v xml:space="preserve">Techmark            </v>
          </cell>
        </row>
        <row r="7432">
          <cell r="A7432" t="str">
            <v xml:space="preserve">Techmark            </v>
          </cell>
        </row>
        <row r="7433">
          <cell r="A7433" t="str">
            <v xml:space="preserve">Techmark            </v>
          </cell>
        </row>
        <row r="7434">
          <cell r="A7434" t="str">
            <v xml:space="preserve">Techmark            </v>
          </cell>
        </row>
        <row r="7435">
          <cell r="A7435" t="str">
            <v xml:space="preserve">Techmark            </v>
          </cell>
        </row>
        <row r="7436">
          <cell r="A7436" t="str">
            <v xml:space="preserve">Techmark            </v>
          </cell>
        </row>
        <row r="7437">
          <cell r="A7437" t="str">
            <v xml:space="preserve">Techmark            </v>
          </cell>
        </row>
        <row r="7438">
          <cell r="A7438" t="str">
            <v xml:space="preserve">Techmark            </v>
          </cell>
        </row>
        <row r="7439">
          <cell r="A7439" t="str">
            <v xml:space="preserve">Techmark            </v>
          </cell>
        </row>
        <row r="7440">
          <cell r="A7440" t="str">
            <v xml:space="preserve">Techmark            </v>
          </cell>
        </row>
        <row r="7441">
          <cell r="A7441" t="str">
            <v xml:space="preserve">Techmark            </v>
          </cell>
        </row>
        <row r="7442">
          <cell r="A7442" t="str">
            <v xml:space="preserve">Techmark            </v>
          </cell>
        </row>
        <row r="7443">
          <cell r="A7443" t="str">
            <v xml:space="preserve">Techmark            </v>
          </cell>
        </row>
        <row r="7444">
          <cell r="A7444" t="str">
            <v xml:space="preserve">Techmark            </v>
          </cell>
        </row>
        <row r="7445">
          <cell r="A7445" t="str">
            <v xml:space="preserve">Techmark            </v>
          </cell>
        </row>
        <row r="7446">
          <cell r="A7446" t="str">
            <v xml:space="preserve">Techmark            </v>
          </cell>
        </row>
        <row r="7447">
          <cell r="A7447" t="str">
            <v xml:space="preserve">Techmark            </v>
          </cell>
        </row>
        <row r="7448">
          <cell r="A7448" t="str">
            <v xml:space="preserve">Techmark            </v>
          </cell>
        </row>
        <row r="7449">
          <cell r="A7449" t="str">
            <v xml:space="preserve">Techmark            </v>
          </cell>
        </row>
        <row r="7450">
          <cell r="A7450" t="str">
            <v xml:space="preserve">Techmark            </v>
          </cell>
        </row>
        <row r="7451">
          <cell r="A7451" t="str">
            <v xml:space="preserve">Techmark            </v>
          </cell>
        </row>
        <row r="7452">
          <cell r="A7452" t="str">
            <v xml:space="preserve">Techmark            </v>
          </cell>
        </row>
        <row r="7453">
          <cell r="A7453" t="str">
            <v xml:space="preserve">Techmark            </v>
          </cell>
        </row>
        <row r="7454">
          <cell r="A7454" t="str">
            <v xml:space="preserve">Techmark            </v>
          </cell>
        </row>
        <row r="7455">
          <cell r="A7455" t="str">
            <v xml:space="preserve">Techmark            </v>
          </cell>
        </row>
        <row r="7456">
          <cell r="A7456" t="str">
            <v xml:space="preserve">Techmark            </v>
          </cell>
        </row>
        <row r="7457">
          <cell r="A7457" t="str">
            <v xml:space="preserve">Techmark            </v>
          </cell>
        </row>
        <row r="7458">
          <cell r="A7458" t="str">
            <v xml:space="preserve">Techmark            </v>
          </cell>
        </row>
        <row r="7459">
          <cell r="A7459" t="str">
            <v xml:space="preserve">Techmark            </v>
          </cell>
        </row>
        <row r="7460">
          <cell r="A7460" t="str">
            <v xml:space="preserve">Techmark            </v>
          </cell>
        </row>
        <row r="7461">
          <cell r="A7461" t="str">
            <v xml:space="preserve">Techmark            </v>
          </cell>
        </row>
        <row r="7462">
          <cell r="A7462" t="str">
            <v xml:space="preserve">Techmark            </v>
          </cell>
        </row>
        <row r="7463">
          <cell r="A7463" t="str">
            <v xml:space="preserve">Techmark            </v>
          </cell>
        </row>
        <row r="7464">
          <cell r="A7464" t="str">
            <v xml:space="preserve">Techmark            </v>
          </cell>
        </row>
        <row r="7465">
          <cell r="A7465" t="str">
            <v xml:space="preserve">Techmark            </v>
          </cell>
        </row>
        <row r="7466">
          <cell r="A7466" t="str">
            <v xml:space="preserve">Techmark            </v>
          </cell>
        </row>
        <row r="7467">
          <cell r="A7467" t="str">
            <v xml:space="preserve">Techmark            </v>
          </cell>
        </row>
        <row r="7468">
          <cell r="A7468" t="str">
            <v xml:space="preserve">Techmark            </v>
          </cell>
        </row>
        <row r="7469">
          <cell r="A7469" t="str">
            <v xml:space="preserve">Techmark            </v>
          </cell>
        </row>
        <row r="7470">
          <cell r="A7470" t="str">
            <v xml:space="preserve">Techmark            </v>
          </cell>
        </row>
        <row r="7471">
          <cell r="A7471" t="str">
            <v xml:space="preserve">Techmark            </v>
          </cell>
        </row>
        <row r="7472">
          <cell r="A7472" t="str">
            <v xml:space="preserve">Techmark            </v>
          </cell>
        </row>
        <row r="7473">
          <cell r="A7473" t="str">
            <v xml:space="preserve">Techmark            </v>
          </cell>
        </row>
        <row r="7474">
          <cell r="A7474" t="str">
            <v xml:space="preserve">Techmark            </v>
          </cell>
        </row>
        <row r="7475">
          <cell r="A7475" t="str">
            <v xml:space="preserve">Techmark            </v>
          </cell>
        </row>
        <row r="7476">
          <cell r="A7476" t="str">
            <v xml:space="preserve">Techmark            </v>
          </cell>
        </row>
        <row r="7477">
          <cell r="A7477" t="str">
            <v xml:space="preserve">Techmark            </v>
          </cell>
        </row>
        <row r="7478">
          <cell r="A7478" t="str">
            <v xml:space="preserve">Techmark            </v>
          </cell>
        </row>
        <row r="7479">
          <cell r="A7479" t="str">
            <v xml:space="preserve">Techmark            </v>
          </cell>
        </row>
        <row r="7480">
          <cell r="A7480" t="str">
            <v xml:space="preserve">Techmark            </v>
          </cell>
        </row>
        <row r="7481">
          <cell r="A7481" t="str">
            <v xml:space="preserve">Techmark            </v>
          </cell>
        </row>
        <row r="7482">
          <cell r="A7482" t="str">
            <v xml:space="preserve">Techmark            </v>
          </cell>
        </row>
        <row r="7483">
          <cell r="A7483" t="str">
            <v xml:space="preserve">Techmark            </v>
          </cell>
        </row>
        <row r="7484">
          <cell r="A7484" t="str">
            <v xml:space="preserve">Techmark            </v>
          </cell>
        </row>
        <row r="7485">
          <cell r="A7485" t="str">
            <v xml:space="preserve">Techmark            </v>
          </cell>
        </row>
        <row r="7486">
          <cell r="A7486" t="str">
            <v xml:space="preserve">Techmark            </v>
          </cell>
        </row>
        <row r="7487">
          <cell r="A7487" t="str">
            <v xml:space="preserve">Techmark            </v>
          </cell>
        </row>
        <row r="7488">
          <cell r="A7488" t="str">
            <v xml:space="preserve">Techmark            </v>
          </cell>
        </row>
        <row r="7489">
          <cell r="A7489" t="str">
            <v xml:space="preserve">Techmark            </v>
          </cell>
        </row>
        <row r="7490">
          <cell r="A7490" t="str">
            <v xml:space="preserve">Techmark            </v>
          </cell>
        </row>
        <row r="7491">
          <cell r="A7491" t="str">
            <v xml:space="preserve">Techmark            </v>
          </cell>
        </row>
        <row r="7492">
          <cell r="A7492" t="str">
            <v xml:space="preserve">Techmark            </v>
          </cell>
        </row>
        <row r="7493">
          <cell r="A7493" t="str">
            <v xml:space="preserve">Techmark            </v>
          </cell>
        </row>
        <row r="7494">
          <cell r="A7494" t="str">
            <v xml:space="preserve">Techmark            </v>
          </cell>
        </row>
        <row r="7495">
          <cell r="A7495" t="str">
            <v xml:space="preserve">Techmark            </v>
          </cell>
        </row>
        <row r="7496">
          <cell r="A7496" t="str">
            <v xml:space="preserve">Techmark            </v>
          </cell>
        </row>
        <row r="7497">
          <cell r="A7497" t="str">
            <v xml:space="preserve">Techmark            </v>
          </cell>
        </row>
        <row r="7498">
          <cell r="A7498" t="str">
            <v xml:space="preserve">Techmark            </v>
          </cell>
        </row>
        <row r="7499">
          <cell r="A7499" t="str">
            <v xml:space="preserve">Techmark            </v>
          </cell>
        </row>
        <row r="7500">
          <cell r="A7500" t="str">
            <v xml:space="preserve">Techmark            </v>
          </cell>
        </row>
        <row r="7501">
          <cell r="A7501" t="str">
            <v xml:space="preserve">Techmark            </v>
          </cell>
        </row>
        <row r="7502">
          <cell r="A7502" t="str">
            <v xml:space="preserve">Techmark            </v>
          </cell>
        </row>
        <row r="7503">
          <cell r="A7503" t="str">
            <v xml:space="preserve">Techmark            </v>
          </cell>
        </row>
        <row r="7504">
          <cell r="A7504" t="str">
            <v xml:space="preserve">Techmark            </v>
          </cell>
        </row>
        <row r="7505">
          <cell r="A7505" t="str">
            <v xml:space="preserve">Techmark            </v>
          </cell>
        </row>
        <row r="7506">
          <cell r="A7506" t="str">
            <v xml:space="preserve">Techmark            </v>
          </cell>
        </row>
        <row r="7507">
          <cell r="A7507" t="str">
            <v xml:space="preserve">Techmark            </v>
          </cell>
        </row>
        <row r="7508">
          <cell r="A7508" t="str">
            <v xml:space="preserve">Techmark            </v>
          </cell>
        </row>
        <row r="7509">
          <cell r="A7509" t="str">
            <v xml:space="preserve">Techmark            </v>
          </cell>
        </row>
        <row r="7510">
          <cell r="A7510" t="str">
            <v xml:space="preserve">Techmark            </v>
          </cell>
        </row>
        <row r="7511">
          <cell r="A7511" t="str">
            <v xml:space="preserve">Techmark            </v>
          </cell>
        </row>
        <row r="7512">
          <cell r="A7512" t="str">
            <v xml:space="preserve">Techmark            </v>
          </cell>
        </row>
        <row r="7513">
          <cell r="A7513" t="str">
            <v xml:space="preserve">Techmark            </v>
          </cell>
        </row>
        <row r="7514">
          <cell r="A7514" t="str">
            <v xml:space="preserve">Techmark            </v>
          </cell>
        </row>
        <row r="7515">
          <cell r="A7515" t="str">
            <v xml:space="preserve">Techmark            </v>
          </cell>
        </row>
        <row r="7516">
          <cell r="A7516" t="str">
            <v xml:space="preserve">Techmark            </v>
          </cell>
        </row>
        <row r="7517">
          <cell r="A7517" t="str">
            <v xml:space="preserve">Techmark            </v>
          </cell>
        </row>
        <row r="7518">
          <cell r="A7518" t="str">
            <v xml:space="preserve">Techmark            </v>
          </cell>
        </row>
        <row r="7519">
          <cell r="A7519" t="str">
            <v xml:space="preserve">Techmark            </v>
          </cell>
        </row>
        <row r="7520">
          <cell r="A7520" t="str">
            <v xml:space="preserve">Techmark            </v>
          </cell>
        </row>
        <row r="7521">
          <cell r="A7521" t="str">
            <v xml:space="preserve">Techmark            </v>
          </cell>
        </row>
        <row r="7522">
          <cell r="A7522" t="str">
            <v xml:space="preserve">Techmark            </v>
          </cell>
        </row>
        <row r="7523">
          <cell r="A7523" t="str">
            <v xml:space="preserve">Techmark            </v>
          </cell>
        </row>
        <row r="7524">
          <cell r="A7524" t="str">
            <v xml:space="preserve">Techmark            </v>
          </cell>
        </row>
        <row r="7525">
          <cell r="A7525" t="str">
            <v xml:space="preserve">Techmark            </v>
          </cell>
        </row>
        <row r="7526">
          <cell r="A7526" t="str">
            <v xml:space="preserve">Techmark            </v>
          </cell>
        </row>
        <row r="7527">
          <cell r="A7527" t="str">
            <v xml:space="preserve">Techmark            </v>
          </cell>
        </row>
        <row r="7528">
          <cell r="A7528" t="str">
            <v xml:space="preserve">Techmark            </v>
          </cell>
        </row>
        <row r="7529">
          <cell r="A7529" t="str">
            <v xml:space="preserve">Techmark            </v>
          </cell>
        </row>
        <row r="7530">
          <cell r="A7530" t="str">
            <v xml:space="preserve">Techmark            </v>
          </cell>
        </row>
        <row r="7531">
          <cell r="A7531" t="str">
            <v xml:space="preserve">Techmark            </v>
          </cell>
        </row>
        <row r="7532">
          <cell r="A7532" t="str">
            <v xml:space="preserve">Techmark            </v>
          </cell>
        </row>
        <row r="7533">
          <cell r="A7533" t="str">
            <v xml:space="preserve">Techmark            </v>
          </cell>
        </row>
        <row r="7534">
          <cell r="A7534" t="str">
            <v xml:space="preserve">Techmark            </v>
          </cell>
        </row>
        <row r="7535">
          <cell r="A7535" t="str">
            <v xml:space="preserve">Techmark            </v>
          </cell>
        </row>
        <row r="7536">
          <cell r="A7536" t="str">
            <v xml:space="preserve">Techmark            </v>
          </cell>
        </row>
        <row r="7537">
          <cell r="A7537" t="str">
            <v xml:space="preserve">Techmark            </v>
          </cell>
        </row>
        <row r="7538">
          <cell r="A7538" t="str">
            <v xml:space="preserve">Techmark            </v>
          </cell>
        </row>
        <row r="7539">
          <cell r="A7539" t="str">
            <v xml:space="preserve">Techmark            </v>
          </cell>
        </row>
        <row r="7540">
          <cell r="A7540" t="str">
            <v xml:space="preserve">Techmark            </v>
          </cell>
        </row>
        <row r="7541">
          <cell r="A7541" t="str">
            <v xml:space="preserve">Techmark            </v>
          </cell>
        </row>
        <row r="7542">
          <cell r="A7542" t="str">
            <v xml:space="preserve">Techmark            </v>
          </cell>
        </row>
        <row r="7543">
          <cell r="A7543" t="str">
            <v xml:space="preserve">Techmark            </v>
          </cell>
        </row>
        <row r="7544">
          <cell r="A7544" t="str">
            <v xml:space="preserve">Techmark            </v>
          </cell>
        </row>
        <row r="7545">
          <cell r="A7545" t="str">
            <v xml:space="preserve">Techmark            </v>
          </cell>
        </row>
        <row r="7546">
          <cell r="A7546" t="str">
            <v xml:space="preserve">Techmark            </v>
          </cell>
        </row>
        <row r="7547">
          <cell r="A7547" t="str">
            <v xml:space="preserve">Techmark            </v>
          </cell>
        </row>
        <row r="7548">
          <cell r="A7548" t="str">
            <v xml:space="preserve">Techmark            </v>
          </cell>
        </row>
        <row r="7549">
          <cell r="A7549" t="str">
            <v xml:space="preserve">Techmark            </v>
          </cell>
        </row>
        <row r="7550">
          <cell r="A7550" t="str">
            <v xml:space="preserve">Techmark            </v>
          </cell>
        </row>
        <row r="7551">
          <cell r="A7551" t="str">
            <v xml:space="preserve">Techmark            </v>
          </cell>
        </row>
        <row r="7552">
          <cell r="A7552" t="str">
            <v xml:space="preserve">Techmark            </v>
          </cell>
        </row>
        <row r="7553">
          <cell r="A7553" t="str">
            <v xml:space="preserve">Techmark            </v>
          </cell>
        </row>
        <row r="7554">
          <cell r="A7554" t="str">
            <v xml:space="preserve">Techmark            </v>
          </cell>
        </row>
        <row r="7555">
          <cell r="A7555" t="str">
            <v xml:space="preserve">Techmark            </v>
          </cell>
        </row>
        <row r="7556">
          <cell r="A7556" t="str">
            <v xml:space="preserve">Techmark            </v>
          </cell>
        </row>
        <row r="7557">
          <cell r="A7557" t="str">
            <v xml:space="preserve">Techmark            </v>
          </cell>
        </row>
        <row r="7558">
          <cell r="A7558" t="str">
            <v xml:space="preserve">Techmark            </v>
          </cell>
        </row>
        <row r="7559">
          <cell r="A7559" t="str">
            <v xml:space="preserve">Techmark            </v>
          </cell>
        </row>
        <row r="7560">
          <cell r="A7560" t="str">
            <v xml:space="preserve">Techmark            </v>
          </cell>
        </row>
        <row r="7561">
          <cell r="A7561" t="str">
            <v xml:space="preserve">Techmark            </v>
          </cell>
        </row>
        <row r="7562">
          <cell r="A7562" t="str">
            <v xml:space="preserve">Techmark            </v>
          </cell>
        </row>
        <row r="7563">
          <cell r="A7563" t="str">
            <v xml:space="preserve">Techmark            </v>
          </cell>
        </row>
        <row r="7564">
          <cell r="A7564" t="str">
            <v xml:space="preserve">Techmark            </v>
          </cell>
        </row>
        <row r="7565">
          <cell r="A7565" t="str">
            <v xml:space="preserve">Techmark            </v>
          </cell>
        </row>
        <row r="7566">
          <cell r="A7566" t="str">
            <v xml:space="preserve">Techmark            </v>
          </cell>
        </row>
        <row r="7567">
          <cell r="A7567" t="str">
            <v xml:space="preserve">Tippers/Traytops    </v>
          </cell>
        </row>
        <row r="7568">
          <cell r="A7568" t="str">
            <v xml:space="preserve">Tippers/Traytops    </v>
          </cell>
        </row>
        <row r="7569">
          <cell r="A7569" t="str">
            <v xml:space="preserve">Tippers/Traytops    </v>
          </cell>
        </row>
        <row r="7570">
          <cell r="A7570" t="str">
            <v xml:space="preserve">Tippers/Traytops    </v>
          </cell>
        </row>
        <row r="7571">
          <cell r="A7571" t="str">
            <v xml:space="preserve">Tippers/Traytops    </v>
          </cell>
        </row>
        <row r="7572">
          <cell r="A7572" t="str">
            <v xml:space="preserve">Tippers/Traytops    </v>
          </cell>
        </row>
        <row r="7573">
          <cell r="A7573" t="str">
            <v xml:space="preserve">Tippers/Traytops    </v>
          </cell>
        </row>
        <row r="7574">
          <cell r="A7574" t="str">
            <v xml:space="preserve">Tippers/Traytops    </v>
          </cell>
        </row>
        <row r="7575">
          <cell r="A7575" t="str">
            <v xml:space="preserve">Tippers/Traytops    </v>
          </cell>
        </row>
        <row r="7576">
          <cell r="A7576" t="str">
            <v xml:space="preserve">Tippers/Traytops    </v>
          </cell>
        </row>
        <row r="7577">
          <cell r="A7577" t="str">
            <v xml:space="preserve">Tippers/Traytops    </v>
          </cell>
        </row>
        <row r="7578">
          <cell r="A7578" t="str">
            <v xml:space="preserve">Tippers/Traytops    </v>
          </cell>
        </row>
        <row r="7579">
          <cell r="A7579" t="str">
            <v xml:space="preserve">Tippers/Traytops    </v>
          </cell>
        </row>
        <row r="7580">
          <cell r="A7580" t="str">
            <v xml:space="preserve">Tippers/Traytops    </v>
          </cell>
        </row>
        <row r="7581">
          <cell r="A7581" t="str">
            <v xml:space="preserve">Tippers/Traytops    </v>
          </cell>
        </row>
        <row r="7582">
          <cell r="A7582" t="str">
            <v xml:space="preserve">Tippers/Traytops    </v>
          </cell>
        </row>
        <row r="7583">
          <cell r="A7583" t="str">
            <v xml:space="preserve">Tippers/Traytops    </v>
          </cell>
        </row>
        <row r="7584">
          <cell r="A7584" t="str">
            <v xml:space="preserve">Tippers/Traytops    </v>
          </cell>
        </row>
        <row r="7585">
          <cell r="A7585" t="str">
            <v xml:space="preserve">Tippers/Traytops    </v>
          </cell>
        </row>
        <row r="7586">
          <cell r="A7586" t="str">
            <v xml:space="preserve">Tippers/Traytops    </v>
          </cell>
        </row>
        <row r="7587">
          <cell r="A7587" t="str">
            <v xml:space="preserve">Tippers/Traytops    </v>
          </cell>
        </row>
        <row r="7588">
          <cell r="A7588" t="str">
            <v xml:space="preserve">Tippers/Traytops    </v>
          </cell>
        </row>
        <row r="7589">
          <cell r="A7589" t="str">
            <v xml:space="preserve">Tippers/Traytops    </v>
          </cell>
        </row>
        <row r="7590">
          <cell r="A7590" t="str">
            <v xml:space="preserve">Tippers/Traytops    </v>
          </cell>
        </row>
        <row r="7591">
          <cell r="A7591" t="str">
            <v xml:space="preserve">Tippers/Traytops    </v>
          </cell>
        </row>
        <row r="7592">
          <cell r="A7592" t="str">
            <v xml:space="preserve">Tippers/Traytops    </v>
          </cell>
        </row>
        <row r="7593">
          <cell r="A7593" t="str">
            <v xml:space="preserve">Tippers/Traytops    </v>
          </cell>
        </row>
        <row r="7594">
          <cell r="A7594" t="str">
            <v xml:space="preserve">Tippers/Traytops    </v>
          </cell>
        </row>
        <row r="7595">
          <cell r="A7595" t="str">
            <v xml:space="preserve">Tippers/Traytops    </v>
          </cell>
        </row>
        <row r="7596">
          <cell r="A7596" t="str">
            <v xml:space="preserve">Tippers/Traytops    </v>
          </cell>
        </row>
        <row r="7597">
          <cell r="A7597" t="str">
            <v xml:space="preserve">Tippers/Traytops    </v>
          </cell>
        </row>
        <row r="7598">
          <cell r="A7598" t="str">
            <v xml:space="preserve">Tippers/Traytops    </v>
          </cell>
        </row>
        <row r="7599">
          <cell r="A7599" t="str">
            <v xml:space="preserve">Tippers/Traytops    </v>
          </cell>
        </row>
        <row r="7600">
          <cell r="A7600" t="str">
            <v xml:space="preserve">Tippers/Traytops    </v>
          </cell>
        </row>
        <row r="7601">
          <cell r="A7601" t="str">
            <v xml:space="preserve">Tippers/Traytops    </v>
          </cell>
        </row>
        <row r="7602">
          <cell r="A7602" t="str">
            <v xml:space="preserve">Tippers/Traytops    </v>
          </cell>
        </row>
        <row r="7603">
          <cell r="A7603" t="str">
            <v xml:space="preserve">Tippers/Traytops    </v>
          </cell>
        </row>
        <row r="7604">
          <cell r="A7604" t="str">
            <v xml:space="preserve">Tippers/Traytops    </v>
          </cell>
        </row>
        <row r="7605">
          <cell r="A7605" t="str">
            <v xml:space="preserve">Tippers/Traytops    </v>
          </cell>
        </row>
        <row r="7606">
          <cell r="A7606" t="str">
            <v xml:space="preserve">Tippers/Traytops    </v>
          </cell>
        </row>
        <row r="7607">
          <cell r="A7607" t="str">
            <v xml:space="preserve">Tippers/Traytops    </v>
          </cell>
        </row>
        <row r="7608">
          <cell r="A7608" t="str">
            <v xml:space="preserve">Tippers/Traytops    </v>
          </cell>
        </row>
        <row r="7609">
          <cell r="A7609" t="str">
            <v xml:space="preserve">Tippers/Traytops    </v>
          </cell>
        </row>
        <row r="7610">
          <cell r="A7610" t="str">
            <v xml:space="preserve">Tippers/Traytops    </v>
          </cell>
        </row>
        <row r="7611">
          <cell r="A7611" t="str">
            <v xml:space="preserve">Tippers/Traytops    </v>
          </cell>
        </row>
        <row r="7612">
          <cell r="A7612" t="str">
            <v xml:space="preserve">Tippers/Traytops    </v>
          </cell>
        </row>
        <row r="7613">
          <cell r="A7613" t="str">
            <v xml:space="preserve">Tippers/Traytops    </v>
          </cell>
        </row>
        <row r="7614">
          <cell r="A7614" t="str">
            <v xml:space="preserve">Tippers/Traytops    </v>
          </cell>
        </row>
        <row r="7615">
          <cell r="A7615" t="str">
            <v xml:space="preserve">Tippers/Traytops    </v>
          </cell>
        </row>
        <row r="7616">
          <cell r="A7616" t="str">
            <v xml:space="preserve">Tippers/Traytops    </v>
          </cell>
        </row>
        <row r="7617">
          <cell r="A7617" t="str">
            <v xml:space="preserve">Tippers/Traytops    </v>
          </cell>
        </row>
        <row r="7618">
          <cell r="A7618" t="str">
            <v xml:space="preserve">Tippers/Traytops    </v>
          </cell>
        </row>
        <row r="7619">
          <cell r="A7619" t="str">
            <v xml:space="preserve">Tippers/Traytops    </v>
          </cell>
        </row>
        <row r="7620">
          <cell r="A7620" t="str">
            <v xml:space="preserve">Tippers/Traytops    </v>
          </cell>
        </row>
        <row r="7621">
          <cell r="A7621" t="str">
            <v xml:space="preserve">Tippers/Traytops    </v>
          </cell>
        </row>
        <row r="7622">
          <cell r="A7622" t="str">
            <v xml:space="preserve">Tippers/Traytops    </v>
          </cell>
        </row>
        <row r="7623">
          <cell r="A7623" t="str">
            <v xml:space="preserve">Tippers/Traytops    </v>
          </cell>
        </row>
        <row r="7624">
          <cell r="A7624" t="str">
            <v xml:space="preserve">Tippers/Traytops    </v>
          </cell>
        </row>
        <row r="7625">
          <cell r="A7625" t="str">
            <v xml:space="preserve">Tippers/Traytops    </v>
          </cell>
        </row>
        <row r="7626">
          <cell r="A7626" t="str">
            <v xml:space="preserve">Tippers/Traytops    </v>
          </cell>
        </row>
        <row r="7627">
          <cell r="A7627" t="str">
            <v xml:space="preserve">Tippers/Traytops    </v>
          </cell>
        </row>
        <row r="7628">
          <cell r="A7628" t="str">
            <v xml:space="preserve">Tippers/Traytops    </v>
          </cell>
        </row>
        <row r="7629">
          <cell r="A7629" t="str">
            <v xml:space="preserve">Tippers/Traytops    </v>
          </cell>
        </row>
        <row r="7630">
          <cell r="A7630" t="str">
            <v xml:space="preserve">Tippers/Traytops    </v>
          </cell>
        </row>
        <row r="7631">
          <cell r="A7631" t="str">
            <v xml:space="preserve">Tippers/Traytops    </v>
          </cell>
        </row>
        <row r="7632">
          <cell r="A7632" t="str">
            <v xml:space="preserve">Tippers/Traytops    </v>
          </cell>
        </row>
        <row r="7633">
          <cell r="A7633" t="str">
            <v xml:space="preserve">Tippers/Traytops    </v>
          </cell>
        </row>
        <row r="7634">
          <cell r="A7634" t="str">
            <v xml:space="preserve">Tippers/Traytops    </v>
          </cell>
        </row>
        <row r="7635">
          <cell r="A7635" t="str">
            <v xml:space="preserve">Tippers/Traytops    </v>
          </cell>
        </row>
        <row r="7636">
          <cell r="A7636" t="str">
            <v xml:space="preserve">Tippers/Traytops    </v>
          </cell>
        </row>
        <row r="7637">
          <cell r="A7637" t="str">
            <v xml:space="preserve">Tippers/Traytops    </v>
          </cell>
        </row>
        <row r="7638">
          <cell r="A7638" t="str">
            <v xml:space="preserve">Tippers/Traytops    </v>
          </cell>
        </row>
        <row r="7639">
          <cell r="A7639" t="str">
            <v xml:space="preserve">Tippers/Traytops    </v>
          </cell>
        </row>
        <row r="7640">
          <cell r="A7640" t="str">
            <v xml:space="preserve">Tippers/Traytops    </v>
          </cell>
        </row>
        <row r="7641">
          <cell r="A7641" t="str">
            <v xml:space="preserve">Tippers/Traytops    </v>
          </cell>
        </row>
        <row r="7642">
          <cell r="A7642" t="str">
            <v xml:space="preserve">Tippers/Traytops    </v>
          </cell>
        </row>
        <row r="7643">
          <cell r="A7643" t="str">
            <v xml:space="preserve">Tippers/Traytops    </v>
          </cell>
        </row>
        <row r="7644">
          <cell r="A7644" t="str">
            <v xml:space="preserve">Tippers/Traytops    </v>
          </cell>
        </row>
        <row r="7645">
          <cell r="A7645" t="str">
            <v xml:space="preserve">Tippers/Traytops    </v>
          </cell>
        </row>
        <row r="7646">
          <cell r="A7646" t="str">
            <v xml:space="preserve">Tippers/Traytops    </v>
          </cell>
        </row>
        <row r="7647">
          <cell r="A7647" t="str">
            <v xml:space="preserve">Tippers/Traytops    </v>
          </cell>
        </row>
        <row r="7648">
          <cell r="A7648" t="str">
            <v xml:space="preserve">Tippers/Traytops    </v>
          </cell>
        </row>
        <row r="7649">
          <cell r="A7649" t="str">
            <v xml:space="preserve">Tippers/Traytops    </v>
          </cell>
        </row>
        <row r="7650">
          <cell r="A7650" t="str">
            <v xml:space="preserve">Tippers/Traytops    </v>
          </cell>
        </row>
        <row r="7651">
          <cell r="A7651" t="str">
            <v xml:space="preserve">Tippers/Traytops    </v>
          </cell>
        </row>
        <row r="7652">
          <cell r="A7652" t="str">
            <v xml:space="preserve">Tippers/Traytops    </v>
          </cell>
        </row>
        <row r="7653">
          <cell r="A7653" t="str">
            <v xml:space="preserve">Tippers/Traytops    </v>
          </cell>
        </row>
        <row r="7654">
          <cell r="A7654" t="str">
            <v xml:space="preserve">Tippers/Traytops    </v>
          </cell>
        </row>
        <row r="7655">
          <cell r="A7655" t="str">
            <v xml:space="preserve">Tippers/Traytops    </v>
          </cell>
        </row>
        <row r="7656">
          <cell r="A7656" t="str">
            <v xml:space="preserve">Tippers/Traytops    </v>
          </cell>
        </row>
        <row r="7657">
          <cell r="A7657" t="str">
            <v xml:space="preserve">Tippers/Traytops    </v>
          </cell>
        </row>
        <row r="7658">
          <cell r="A7658" t="str">
            <v xml:space="preserve">Tippers/Traytops    </v>
          </cell>
        </row>
        <row r="7659">
          <cell r="A7659" t="str">
            <v xml:space="preserve">Tippers/Traytops    </v>
          </cell>
        </row>
        <row r="7660">
          <cell r="A7660" t="str">
            <v xml:space="preserve">Tippers/Traytops    </v>
          </cell>
        </row>
        <row r="7661">
          <cell r="A7661" t="str">
            <v xml:space="preserve">Tippers/Traytops    </v>
          </cell>
        </row>
        <row r="7662">
          <cell r="A7662" t="str">
            <v xml:space="preserve">Tippers/Traytops    </v>
          </cell>
        </row>
        <row r="7663">
          <cell r="A7663" t="str">
            <v xml:space="preserve">Tippers/Traytops    </v>
          </cell>
        </row>
        <row r="7664">
          <cell r="A7664" t="str">
            <v xml:space="preserve">Tippers/Traytops    </v>
          </cell>
        </row>
        <row r="7665">
          <cell r="A7665" t="str">
            <v xml:space="preserve">Tippers/Traytops    </v>
          </cell>
        </row>
        <row r="7666">
          <cell r="A7666" t="str">
            <v xml:space="preserve">Tippers/Traytops    </v>
          </cell>
        </row>
        <row r="7667">
          <cell r="A7667" t="str">
            <v xml:space="preserve">Tippers/Traytops    </v>
          </cell>
        </row>
        <row r="7668">
          <cell r="A7668" t="str">
            <v xml:space="preserve">Tippers/Traytops    </v>
          </cell>
        </row>
        <row r="7669">
          <cell r="A7669" t="str">
            <v xml:space="preserve">Tippers/Traytops    </v>
          </cell>
        </row>
        <row r="7670">
          <cell r="A7670" t="str">
            <v xml:space="preserve">Tippers/Traytops    </v>
          </cell>
        </row>
        <row r="7671">
          <cell r="A7671" t="str">
            <v xml:space="preserve">Tippers/Traytops    </v>
          </cell>
        </row>
        <row r="7672">
          <cell r="A7672" t="str">
            <v xml:space="preserve">Tippers/Traytops    </v>
          </cell>
        </row>
        <row r="7673">
          <cell r="A7673" t="str">
            <v xml:space="preserve">Tippers/Traytops    </v>
          </cell>
        </row>
        <row r="7674">
          <cell r="A7674" t="str">
            <v xml:space="preserve">Tippers/Traytops    </v>
          </cell>
        </row>
        <row r="7675">
          <cell r="A7675" t="str">
            <v xml:space="preserve">Tippers/Traytops    </v>
          </cell>
        </row>
        <row r="7676">
          <cell r="A7676" t="str">
            <v xml:space="preserve">Tippers/Traytops    </v>
          </cell>
        </row>
        <row r="7677">
          <cell r="A7677" t="str">
            <v xml:space="preserve">Tippers/Traytops    </v>
          </cell>
        </row>
        <row r="7678">
          <cell r="A7678" t="str">
            <v xml:space="preserve">Tippers/Traytops    </v>
          </cell>
        </row>
        <row r="7679">
          <cell r="A7679" t="str">
            <v xml:space="preserve">Tippers/Traytops    </v>
          </cell>
        </row>
        <row r="7680">
          <cell r="A7680" t="str">
            <v xml:space="preserve">Tippers/Traytops    </v>
          </cell>
        </row>
        <row r="7681">
          <cell r="A7681" t="str">
            <v xml:space="preserve">Tippers/Traytops    </v>
          </cell>
        </row>
        <row r="7682">
          <cell r="A7682" t="str">
            <v xml:space="preserve">Tippers/Traytops    </v>
          </cell>
        </row>
        <row r="7683">
          <cell r="A7683" t="str">
            <v xml:space="preserve">Tippers/Traytops    </v>
          </cell>
        </row>
        <row r="7684">
          <cell r="A7684" t="str">
            <v xml:space="preserve">Tippers/Traytops    </v>
          </cell>
        </row>
        <row r="7685">
          <cell r="A7685" t="str">
            <v xml:space="preserve">Tippers/Traytops    </v>
          </cell>
        </row>
        <row r="7686">
          <cell r="A7686" t="str">
            <v xml:space="preserve">Tippers/Traytops    </v>
          </cell>
        </row>
        <row r="7687">
          <cell r="A7687" t="str">
            <v xml:space="preserve">Tippers/Traytops    </v>
          </cell>
        </row>
        <row r="7688">
          <cell r="A7688" t="str">
            <v xml:space="preserve">Tippers/Traytops    </v>
          </cell>
        </row>
        <row r="7689">
          <cell r="A7689" t="str">
            <v xml:space="preserve">Tippers/Traytops    </v>
          </cell>
        </row>
        <row r="7690">
          <cell r="A7690" t="str">
            <v xml:space="preserve">Tippers/Traytops    </v>
          </cell>
        </row>
        <row r="7691">
          <cell r="A7691" t="str">
            <v xml:space="preserve">Tippers/Traytops    </v>
          </cell>
        </row>
        <row r="7692">
          <cell r="A7692" t="str">
            <v xml:space="preserve">Tippers/Traytops    </v>
          </cell>
        </row>
        <row r="7693">
          <cell r="A7693" t="str">
            <v xml:space="preserve">Tippers/Traytops    </v>
          </cell>
        </row>
        <row r="7694">
          <cell r="A7694" t="str">
            <v xml:space="preserve">Tippers/Traytops    </v>
          </cell>
        </row>
        <row r="7695">
          <cell r="A7695" t="str">
            <v xml:space="preserve">Tippers/Traytops    </v>
          </cell>
        </row>
        <row r="7696">
          <cell r="A7696" t="str">
            <v xml:space="preserve">Tippers/Traytops    </v>
          </cell>
        </row>
        <row r="7697">
          <cell r="A7697" t="str">
            <v xml:space="preserve">Tippers/Traytops    </v>
          </cell>
        </row>
        <row r="7698">
          <cell r="A7698" t="str">
            <v xml:space="preserve">Tippers/Traytops    </v>
          </cell>
        </row>
        <row r="7699">
          <cell r="A7699" t="str">
            <v xml:space="preserve">Tippers/Traytops    </v>
          </cell>
        </row>
        <row r="7700">
          <cell r="A7700" t="str">
            <v xml:space="preserve">Tippers/Traytops    </v>
          </cell>
        </row>
        <row r="7701">
          <cell r="A7701" t="str">
            <v xml:space="preserve">Tippers/Traytops    </v>
          </cell>
        </row>
        <row r="7702">
          <cell r="A7702" t="str">
            <v xml:space="preserve">Tippers/Traytops    </v>
          </cell>
        </row>
        <row r="7703">
          <cell r="A7703" t="str">
            <v xml:space="preserve">Tippers/Traytops    </v>
          </cell>
        </row>
        <row r="7704">
          <cell r="A7704" t="str">
            <v xml:space="preserve">Tippers/Traytops    </v>
          </cell>
        </row>
        <row r="7705">
          <cell r="A7705" t="str">
            <v xml:space="preserve">Tippers/Traytops    </v>
          </cell>
        </row>
        <row r="7706">
          <cell r="A7706" t="str">
            <v xml:space="preserve">Tippers/Traytops    </v>
          </cell>
        </row>
        <row r="7707">
          <cell r="A7707" t="str">
            <v xml:space="preserve">Tippers/Traytops    </v>
          </cell>
        </row>
        <row r="7708">
          <cell r="A7708" t="str">
            <v xml:space="preserve">Tippers/Traytops    </v>
          </cell>
        </row>
        <row r="7709">
          <cell r="A7709" t="str">
            <v xml:space="preserve">Tippers/Traytops    </v>
          </cell>
        </row>
        <row r="7710">
          <cell r="A7710" t="str">
            <v xml:space="preserve">Tippers/Traytops    </v>
          </cell>
        </row>
        <row r="7711">
          <cell r="A7711" t="str">
            <v xml:space="preserve">Tippers/Traytops    </v>
          </cell>
        </row>
        <row r="7712">
          <cell r="A7712" t="str">
            <v xml:space="preserve">Tippers/Traytops    </v>
          </cell>
        </row>
        <row r="7713">
          <cell r="A7713" t="str">
            <v xml:space="preserve">Tippers/Traytops    </v>
          </cell>
        </row>
        <row r="7714">
          <cell r="A7714" t="str">
            <v xml:space="preserve">Tippers/Traytops    </v>
          </cell>
        </row>
        <row r="7715">
          <cell r="A7715" t="str">
            <v xml:space="preserve">Tippers/Traytops    </v>
          </cell>
        </row>
        <row r="7716">
          <cell r="A7716" t="str">
            <v xml:space="preserve">Tippers/Traytops    </v>
          </cell>
        </row>
        <row r="7717">
          <cell r="A7717" t="str">
            <v xml:space="preserve">Tippers/Traytops    </v>
          </cell>
        </row>
        <row r="7718">
          <cell r="A7718" t="str">
            <v xml:space="preserve">Tippers/Traytops    </v>
          </cell>
        </row>
        <row r="7719">
          <cell r="A7719" t="str">
            <v xml:space="preserve">Tippers/Traytops    </v>
          </cell>
        </row>
        <row r="7720">
          <cell r="A7720" t="str">
            <v xml:space="preserve">Tippers/Traytops    </v>
          </cell>
        </row>
        <row r="7721">
          <cell r="A7721" t="str">
            <v xml:space="preserve">Tippers/Traytops    </v>
          </cell>
        </row>
        <row r="7722">
          <cell r="A7722" t="str">
            <v xml:space="preserve">Tippers/Traytops    </v>
          </cell>
        </row>
        <row r="7723">
          <cell r="A7723" t="str">
            <v xml:space="preserve">Tippers/Traytops    </v>
          </cell>
        </row>
        <row r="7724">
          <cell r="A7724" t="str">
            <v xml:space="preserve">Tippers/Traytops    </v>
          </cell>
        </row>
        <row r="7725">
          <cell r="A7725" t="str">
            <v xml:space="preserve">Tippers/Traytops    </v>
          </cell>
        </row>
        <row r="7726">
          <cell r="A7726" t="str">
            <v xml:space="preserve">Tippers/Traytops    </v>
          </cell>
        </row>
        <row r="7727">
          <cell r="A7727" t="str">
            <v xml:space="preserve">Tippers/Traytops    </v>
          </cell>
        </row>
        <row r="7728">
          <cell r="A7728" t="str">
            <v xml:space="preserve">Tippers/Traytops    </v>
          </cell>
        </row>
        <row r="7729">
          <cell r="A7729" t="str">
            <v xml:space="preserve">Tippers/Traytops    </v>
          </cell>
        </row>
        <row r="7730">
          <cell r="A7730" t="str">
            <v xml:space="preserve">Tippers/Traytops    </v>
          </cell>
        </row>
        <row r="7731">
          <cell r="A7731" t="str">
            <v xml:space="preserve">Tippers/Traytops    </v>
          </cell>
        </row>
        <row r="7732">
          <cell r="A7732" t="str">
            <v xml:space="preserve">Tippers/Traytops    </v>
          </cell>
        </row>
        <row r="7733">
          <cell r="A7733" t="str">
            <v xml:space="preserve">Tippers/Traytops    </v>
          </cell>
        </row>
        <row r="7734">
          <cell r="A7734" t="str">
            <v xml:space="preserve">Tippers/Traytops    </v>
          </cell>
        </row>
        <row r="7735">
          <cell r="A7735" t="str">
            <v xml:space="preserve">Tippers/Traytops    </v>
          </cell>
        </row>
        <row r="7736">
          <cell r="A7736" t="str">
            <v xml:space="preserve">Tippers/Traytops    </v>
          </cell>
        </row>
        <row r="7737">
          <cell r="A7737" t="str">
            <v xml:space="preserve">Tippers/Traytops    </v>
          </cell>
        </row>
        <row r="7738">
          <cell r="A7738" t="str">
            <v xml:space="preserve">Tippers/Traytops    </v>
          </cell>
        </row>
        <row r="7739">
          <cell r="A7739" t="str">
            <v xml:space="preserve">Tippers/Traytops    </v>
          </cell>
        </row>
        <row r="7740">
          <cell r="A7740" t="str">
            <v xml:space="preserve">Tippers/Traytops    </v>
          </cell>
        </row>
        <row r="7741">
          <cell r="A7741" t="str">
            <v xml:space="preserve">Tippers/Traytops    </v>
          </cell>
        </row>
        <row r="7742">
          <cell r="A7742" t="str">
            <v xml:space="preserve">Tippers/Traytops    </v>
          </cell>
        </row>
        <row r="7743">
          <cell r="A7743" t="str">
            <v xml:space="preserve">Tippers/Traytops    </v>
          </cell>
        </row>
        <row r="7744">
          <cell r="A7744" t="str">
            <v xml:space="preserve">Tippers/Traytops    </v>
          </cell>
        </row>
        <row r="7745">
          <cell r="A7745" t="str">
            <v xml:space="preserve">Tippers/Traytops    </v>
          </cell>
        </row>
        <row r="7746">
          <cell r="A7746" t="str">
            <v>Tippers/Traytops Ext</v>
          </cell>
        </row>
        <row r="7747">
          <cell r="A7747" t="str">
            <v>Tippers/Traytops Ext</v>
          </cell>
        </row>
        <row r="7748">
          <cell r="A7748" t="str">
            <v>Tippers/Traytops Ext</v>
          </cell>
        </row>
        <row r="7749">
          <cell r="A7749" t="str">
            <v>Tippers/Traytops Ext</v>
          </cell>
        </row>
        <row r="7750">
          <cell r="A7750" t="str">
            <v>Tippers/Traytops Ext</v>
          </cell>
        </row>
        <row r="7751">
          <cell r="A7751" t="str">
            <v>Tippers/Traytops Ext</v>
          </cell>
        </row>
        <row r="7752">
          <cell r="A7752" t="str">
            <v>Tippers/Traytops Ext</v>
          </cell>
        </row>
        <row r="7753">
          <cell r="A7753" t="str">
            <v>Tippers/Traytops Ext</v>
          </cell>
        </row>
        <row r="7754">
          <cell r="A7754" t="str">
            <v>Tippers/Traytops Ext</v>
          </cell>
        </row>
        <row r="7755">
          <cell r="A7755" t="str">
            <v>Tippers/Traytops Ext</v>
          </cell>
        </row>
        <row r="7756">
          <cell r="A7756" t="str">
            <v>Tippers/Traytops Ext</v>
          </cell>
        </row>
        <row r="7757">
          <cell r="A7757" t="str">
            <v>Tippers/Traytops Ext</v>
          </cell>
        </row>
        <row r="7758">
          <cell r="A7758" t="str">
            <v>Tippers/Traytops Ext</v>
          </cell>
        </row>
        <row r="7759">
          <cell r="A7759" t="str">
            <v>Tippers/Traytops Ext</v>
          </cell>
        </row>
        <row r="7760">
          <cell r="A7760" t="str">
            <v>Tippers/Traytops Ext</v>
          </cell>
        </row>
        <row r="7761">
          <cell r="A7761" t="str">
            <v>Tippers/Traytops Ext</v>
          </cell>
        </row>
        <row r="7762">
          <cell r="A7762" t="str">
            <v>Tippers/Traytops Ext</v>
          </cell>
        </row>
        <row r="7763">
          <cell r="A7763" t="str">
            <v>Tippers/Traytops Ext</v>
          </cell>
        </row>
        <row r="7764">
          <cell r="A7764" t="str">
            <v>Tippers/Traytops Ext</v>
          </cell>
        </row>
        <row r="7765">
          <cell r="A7765" t="str">
            <v>Tippers/Traytops Ext</v>
          </cell>
        </row>
        <row r="7766">
          <cell r="A7766" t="str">
            <v>Tippers/Traytops Ext</v>
          </cell>
        </row>
        <row r="7767">
          <cell r="A7767" t="str">
            <v>Tippers/Traytops Ext</v>
          </cell>
        </row>
        <row r="7768">
          <cell r="A7768" t="str">
            <v>Tippers/Traytops Ext</v>
          </cell>
        </row>
        <row r="7769">
          <cell r="A7769" t="str">
            <v>Tippers/Traytops Ext</v>
          </cell>
        </row>
        <row r="7770">
          <cell r="A7770" t="str">
            <v>Tippers/Traytops Ext</v>
          </cell>
        </row>
        <row r="7771">
          <cell r="A7771" t="str">
            <v>Tippers/Traytops Ext</v>
          </cell>
        </row>
        <row r="7772">
          <cell r="A7772" t="str">
            <v>Tippers/Traytops Ext</v>
          </cell>
        </row>
        <row r="7773">
          <cell r="A7773" t="str">
            <v>Tippers/Traytops Ext</v>
          </cell>
        </row>
        <row r="7774">
          <cell r="A7774" t="str">
            <v>Tippers/Traytops Ext</v>
          </cell>
        </row>
        <row r="7775">
          <cell r="A7775" t="str">
            <v>Tippers/Traytops Ext</v>
          </cell>
        </row>
        <row r="7776">
          <cell r="A7776" t="str">
            <v>Tippers/Traytops Ext</v>
          </cell>
        </row>
        <row r="7777">
          <cell r="A7777" t="str">
            <v>Tippers/Traytops Ext</v>
          </cell>
        </row>
        <row r="7778">
          <cell r="A7778" t="str">
            <v>Tippers/Traytops Ext</v>
          </cell>
        </row>
        <row r="7779">
          <cell r="A7779" t="str">
            <v>Tippers/Traytops Ext</v>
          </cell>
        </row>
        <row r="7780">
          <cell r="A7780" t="str">
            <v>Tippers/Traytops Ext</v>
          </cell>
        </row>
        <row r="7781">
          <cell r="A7781" t="str">
            <v>Tippers/Traytops Ext</v>
          </cell>
        </row>
        <row r="7782">
          <cell r="A7782" t="str">
            <v>Tippers/Traytops Ext</v>
          </cell>
        </row>
        <row r="7783">
          <cell r="A7783" t="str">
            <v>Tippers/Traytops Ext</v>
          </cell>
        </row>
        <row r="7784">
          <cell r="A7784" t="str">
            <v>Tippers/Traytops Ext</v>
          </cell>
        </row>
        <row r="7785">
          <cell r="A7785" t="str">
            <v>Tippers/Traytops Ext</v>
          </cell>
        </row>
        <row r="7786">
          <cell r="A7786" t="str">
            <v>Tippers/Traytops Ext</v>
          </cell>
        </row>
        <row r="7787">
          <cell r="A7787" t="str">
            <v>Tippers/Traytops Ext</v>
          </cell>
        </row>
        <row r="7788">
          <cell r="A7788" t="str">
            <v>Tippers/Traytops Ext</v>
          </cell>
        </row>
        <row r="7789">
          <cell r="A7789" t="str">
            <v>Tippers/Traytops Ext</v>
          </cell>
        </row>
        <row r="7790">
          <cell r="A7790" t="str">
            <v>Tippers/Traytops Ext</v>
          </cell>
        </row>
        <row r="7791">
          <cell r="A7791" t="str">
            <v>Tippers/Traytops Ext</v>
          </cell>
        </row>
        <row r="7792">
          <cell r="A7792" t="str">
            <v>Tippers/Traytops Ext</v>
          </cell>
        </row>
        <row r="7793">
          <cell r="A7793" t="str">
            <v>Tippers/Traytops Ext</v>
          </cell>
        </row>
        <row r="7794">
          <cell r="A7794" t="str">
            <v>Tippers/Traytops Ext</v>
          </cell>
        </row>
        <row r="7795">
          <cell r="A7795" t="str">
            <v>Tippers/Traytops Ext</v>
          </cell>
        </row>
        <row r="7796">
          <cell r="A7796" t="str">
            <v>Tippers/Traytops Ext</v>
          </cell>
        </row>
        <row r="7797">
          <cell r="A7797" t="str">
            <v>Tippers/Traytops Ext</v>
          </cell>
        </row>
        <row r="7798">
          <cell r="A7798" t="str">
            <v>Tippers/Traytops Ext</v>
          </cell>
        </row>
        <row r="7799">
          <cell r="A7799" t="str">
            <v>Tippers/Traytops Ext</v>
          </cell>
        </row>
        <row r="7800">
          <cell r="A7800" t="str">
            <v>Tippers/Traytops Ext</v>
          </cell>
        </row>
        <row r="7801">
          <cell r="A7801" t="str">
            <v>Tippers/Traytops Ext</v>
          </cell>
        </row>
        <row r="7802">
          <cell r="A7802" t="str">
            <v>Tippers/Traytops Ext</v>
          </cell>
        </row>
        <row r="7803">
          <cell r="A7803" t="str">
            <v>Tippers/Traytops Ext</v>
          </cell>
        </row>
        <row r="7804">
          <cell r="A7804" t="str">
            <v>Tippers/Traytops Ext</v>
          </cell>
        </row>
        <row r="7805">
          <cell r="A7805" t="str">
            <v>Tippers/Traytops Ext</v>
          </cell>
        </row>
        <row r="7806">
          <cell r="A7806" t="str">
            <v>Tippers/Traytops Ext</v>
          </cell>
        </row>
        <row r="7807">
          <cell r="A7807" t="str">
            <v>Tippers/Traytops Ext</v>
          </cell>
        </row>
        <row r="7808">
          <cell r="A7808" t="str">
            <v>Tippers/Traytops Ext</v>
          </cell>
        </row>
        <row r="7809">
          <cell r="A7809" t="str">
            <v>Tippers/Traytops Ext</v>
          </cell>
        </row>
        <row r="7810">
          <cell r="A7810" t="str">
            <v>Tippers/Traytops Ext</v>
          </cell>
        </row>
        <row r="7811">
          <cell r="A7811" t="str">
            <v>Tippers/Traytops Ext</v>
          </cell>
        </row>
        <row r="7812">
          <cell r="A7812" t="str">
            <v>Tippers/Traytops Ext</v>
          </cell>
        </row>
        <row r="7813">
          <cell r="A7813" t="str">
            <v>Tippers/Traytops Ext</v>
          </cell>
        </row>
        <row r="7814">
          <cell r="A7814" t="str">
            <v>Tippers/Traytops Ext</v>
          </cell>
        </row>
        <row r="7815">
          <cell r="A7815" t="str">
            <v>Tippers/Traytops Ext</v>
          </cell>
        </row>
        <row r="7816">
          <cell r="A7816" t="str">
            <v>Tippers/Traytops Ext</v>
          </cell>
        </row>
        <row r="7817">
          <cell r="A7817" t="str">
            <v>Tippers/Traytops Ext</v>
          </cell>
        </row>
        <row r="7818">
          <cell r="A7818" t="str">
            <v>Tippers/Traytops Ext</v>
          </cell>
        </row>
        <row r="7819">
          <cell r="A7819" t="str">
            <v>Tippers/Traytops Ext</v>
          </cell>
        </row>
        <row r="7820">
          <cell r="A7820" t="str">
            <v>Tippers/Traytops Ext</v>
          </cell>
        </row>
        <row r="7821">
          <cell r="A7821" t="str">
            <v>Tippers/Traytops Ext</v>
          </cell>
        </row>
        <row r="7822">
          <cell r="A7822" t="str">
            <v>Tippers/Traytops Ext</v>
          </cell>
        </row>
        <row r="7823">
          <cell r="A7823" t="str">
            <v>Tippers/Traytops Ext</v>
          </cell>
        </row>
        <row r="7824">
          <cell r="A7824" t="str">
            <v>Tippers/Traytops Ext</v>
          </cell>
        </row>
        <row r="7825">
          <cell r="A7825" t="str">
            <v>Tippers/Traytops Ext</v>
          </cell>
        </row>
        <row r="7826">
          <cell r="A7826" t="str">
            <v>Tippers/Traytops Ext</v>
          </cell>
        </row>
        <row r="7827">
          <cell r="A7827" t="str">
            <v>Tippers/Traytops Ext</v>
          </cell>
        </row>
        <row r="7828">
          <cell r="A7828" t="str">
            <v>Tippers/Traytops Ext</v>
          </cell>
        </row>
        <row r="7829">
          <cell r="A7829" t="str">
            <v>Tippers/Traytops Ext</v>
          </cell>
        </row>
        <row r="7830">
          <cell r="A7830" t="str">
            <v>Tippers/Traytops Ext</v>
          </cell>
        </row>
        <row r="7831">
          <cell r="A7831" t="str">
            <v>Tippers/Traytops Ext</v>
          </cell>
        </row>
        <row r="7832">
          <cell r="A7832" t="str">
            <v>Tippers/Traytops Ext</v>
          </cell>
        </row>
        <row r="7833">
          <cell r="A7833" t="str">
            <v>Tippers/Traytops Ext</v>
          </cell>
        </row>
        <row r="7834">
          <cell r="A7834" t="str">
            <v>Tippers/Traytops Ext</v>
          </cell>
        </row>
        <row r="7835">
          <cell r="A7835" t="str">
            <v>Tippers/Traytops Ext</v>
          </cell>
        </row>
        <row r="7836">
          <cell r="A7836" t="str">
            <v>Tippers/Traytops Ext</v>
          </cell>
        </row>
        <row r="7837">
          <cell r="A7837" t="str">
            <v>Tippers/Traytops Ext</v>
          </cell>
        </row>
        <row r="7838">
          <cell r="A7838" t="str">
            <v>Tippers/Traytops Ext</v>
          </cell>
        </row>
        <row r="7839">
          <cell r="A7839" t="str">
            <v>Tippers/Traytops Ext</v>
          </cell>
        </row>
        <row r="7840">
          <cell r="A7840" t="str">
            <v>Tippers/Traytops Ext</v>
          </cell>
        </row>
        <row r="7841">
          <cell r="A7841" t="str">
            <v>Tippers/Traytops Ext</v>
          </cell>
        </row>
        <row r="7842">
          <cell r="A7842" t="str">
            <v>Tippers/Traytops Ext</v>
          </cell>
        </row>
        <row r="7843">
          <cell r="A7843" t="str">
            <v>Tippers/Traytops Ext</v>
          </cell>
        </row>
        <row r="7844">
          <cell r="A7844" t="str">
            <v>Tippers/Traytops Ext</v>
          </cell>
        </row>
        <row r="7845">
          <cell r="A7845" t="str">
            <v>Tippers/Traytops Ext</v>
          </cell>
        </row>
        <row r="7846">
          <cell r="A7846" t="str">
            <v>Tippers/Traytops Ext</v>
          </cell>
        </row>
        <row r="7847">
          <cell r="A7847" t="str">
            <v>Tippers/Traytops Ext</v>
          </cell>
        </row>
        <row r="7848">
          <cell r="A7848" t="str">
            <v>Tippers/Traytops Ext</v>
          </cell>
        </row>
        <row r="7849">
          <cell r="A7849" t="str">
            <v>Tippers/Traytops Ext</v>
          </cell>
        </row>
        <row r="7850">
          <cell r="A7850" t="str">
            <v>Tippers/Traytops Ext</v>
          </cell>
        </row>
        <row r="7851">
          <cell r="A7851" t="str">
            <v>Tippers/Traytops Ext</v>
          </cell>
        </row>
        <row r="7852">
          <cell r="A7852" t="str">
            <v>Tippers/Traytops Ext</v>
          </cell>
        </row>
        <row r="7853">
          <cell r="A7853" t="str">
            <v>Tippers/Traytops Ext</v>
          </cell>
        </row>
        <row r="7854">
          <cell r="A7854" t="str">
            <v>Tippers/Traytops Ext</v>
          </cell>
        </row>
        <row r="7855">
          <cell r="A7855" t="str">
            <v>Tippers/Traytops Ext</v>
          </cell>
        </row>
        <row r="7856">
          <cell r="A7856" t="str">
            <v>Tippers/Traytops Ext</v>
          </cell>
        </row>
        <row r="7857">
          <cell r="A7857" t="str">
            <v>Tippers/Traytops Ext</v>
          </cell>
        </row>
        <row r="7858">
          <cell r="A7858" t="str">
            <v>Tippers/Traytops Ext</v>
          </cell>
        </row>
        <row r="7859">
          <cell r="A7859" t="str">
            <v>Tippers/Traytops Ext</v>
          </cell>
        </row>
        <row r="7860">
          <cell r="A7860" t="str">
            <v>Tippers/Traytops Ext</v>
          </cell>
        </row>
        <row r="7861">
          <cell r="A7861" t="str">
            <v>Tippers/Traytops Ext</v>
          </cell>
        </row>
        <row r="7862">
          <cell r="A7862" t="str">
            <v>Tippers/Traytops Ext</v>
          </cell>
        </row>
        <row r="7863">
          <cell r="A7863" t="str">
            <v>Tippers/Traytops Ext</v>
          </cell>
        </row>
        <row r="7864">
          <cell r="A7864" t="str">
            <v>Tippers/Traytops Ext</v>
          </cell>
        </row>
        <row r="7865">
          <cell r="A7865" t="str">
            <v>Tippers/Traytops Ext</v>
          </cell>
        </row>
        <row r="7866">
          <cell r="A7866" t="str">
            <v>Tippers/Traytops Ext</v>
          </cell>
        </row>
        <row r="7867">
          <cell r="A7867" t="str">
            <v>Tippers/Traytops Ext</v>
          </cell>
        </row>
        <row r="7868">
          <cell r="A7868" t="str">
            <v>Tippers/Traytops Ext</v>
          </cell>
        </row>
        <row r="7869">
          <cell r="A7869" t="str">
            <v>Tippers/Traytops Ext</v>
          </cell>
        </row>
        <row r="7870">
          <cell r="A7870" t="str">
            <v>Tippers/Traytops Ext</v>
          </cell>
        </row>
        <row r="7871">
          <cell r="A7871" t="str">
            <v>Tippers/Traytops Ext</v>
          </cell>
        </row>
        <row r="7872">
          <cell r="A7872" t="str">
            <v>Tippers/Traytops Ext</v>
          </cell>
        </row>
        <row r="7873">
          <cell r="A7873" t="str">
            <v>Tippers/Traytops Ext</v>
          </cell>
        </row>
        <row r="7874">
          <cell r="A7874" t="str">
            <v>Tippers/Traytops Ext</v>
          </cell>
        </row>
        <row r="7875">
          <cell r="A7875" t="str">
            <v>Tippers/Traytops Ext</v>
          </cell>
        </row>
        <row r="7876">
          <cell r="A7876" t="str">
            <v>Tippers/Traytops Ext</v>
          </cell>
        </row>
        <row r="7877">
          <cell r="A7877" t="str">
            <v>Tippers/Traytops Ext</v>
          </cell>
        </row>
        <row r="7878">
          <cell r="A7878" t="str">
            <v>Tippers/Traytops Ext</v>
          </cell>
        </row>
        <row r="7879">
          <cell r="A7879" t="str">
            <v>Tippers/Traytops Ext</v>
          </cell>
        </row>
        <row r="7880">
          <cell r="A7880" t="str">
            <v>Tippers/Traytops Ext</v>
          </cell>
        </row>
        <row r="7881">
          <cell r="A7881" t="str">
            <v>Tippers/Traytops Ext</v>
          </cell>
        </row>
        <row r="7882">
          <cell r="A7882" t="str">
            <v>Tippers/Traytops Ext</v>
          </cell>
        </row>
        <row r="7883">
          <cell r="A7883" t="str">
            <v>Tippers/Traytops Ext</v>
          </cell>
        </row>
        <row r="7884">
          <cell r="A7884" t="str">
            <v>Tippers/Traytops Ext</v>
          </cell>
        </row>
        <row r="7885">
          <cell r="A7885" t="str">
            <v>Tippers/Traytops Ext</v>
          </cell>
        </row>
        <row r="7886">
          <cell r="A7886" t="str">
            <v>Tippers/Traytops Ext</v>
          </cell>
        </row>
        <row r="7887">
          <cell r="A7887" t="str">
            <v>Tippers/Traytops Ext</v>
          </cell>
        </row>
        <row r="7888">
          <cell r="A7888" t="str">
            <v>Tippers/Traytops Ext</v>
          </cell>
        </row>
        <row r="7889">
          <cell r="A7889" t="str">
            <v>Tippers/Traytops Ext</v>
          </cell>
        </row>
        <row r="7890">
          <cell r="A7890" t="str">
            <v>Tippers/Traytops Ext</v>
          </cell>
        </row>
        <row r="7891">
          <cell r="A7891" t="str">
            <v>Tippers/Traytops Ext</v>
          </cell>
        </row>
        <row r="7892">
          <cell r="A7892" t="str">
            <v>Tippers/Traytops Ext</v>
          </cell>
        </row>
        <row r="7893">
          <cell r="A7893" t="str">
            <v>Tippers/Traytops Ext</v>
          </cell>
        </row>
        <row r="7894">
          <cell r="A7894" t="str">
            <v>Tippers/Traytops Ext</v>
          </cell>
        </row>
        <row r="7895">
          <cell r="A7895" t="str">
            <v>Tippers/Traytops Ext</v>
          </cell>
        </row>
        <row r="7896">
          <cell r="A7896" t="str">
            <v>Tippers/Traytops Ext</v>
          </cell>
        </row>
        <row r="7897">
          <cell r="A7897" t="str">
            <v>Tippers/Traytops Ext</v>
          </cell>
        </row>
        <row r="7898">
          <cell r="A7898" t="str">
            <v>Tippers/Traytops Ext</v>
          </cell>
        </row>
        <row r="7899">
          <cell r="A7899" t="str">
            <v>Tippers/Traytops Ext</v>
          </cell>
        </row>
        <row r="7900">
          <cell r="A7900" t="str">
            <v>Tippers/Traytops Ext</v>
          </cell>
        </row>
        <row r="7901">
          <cell r="A7901" t="str">
            <v>Tippers/Traytops Ext</v>
          </cell>
        </row>
        <row r="7902">
          <cell r="A7902" t="str">
            <v>Tippers/Traytops Ext</v>
          </cell>
        </row>
        <row r="7903">
          <cell r="A7903" t="str">
            <v>Tippers/Traytops Ext</v>
          </cell>
        </row>
        <row r="7904">
          <cell r="A7904" t="str">
            <v>Tippers/Traytops Ext</v>
          </cell>
        </row>
        <row r="7905">
          <cell r="A7905" t="str">
            <v>Tippers/Traytops Ext</v>
          </cell>
        </row>
        <row r="7906">
          <cell r="A7906" t="str">
            <v>Tippers/Traytops Ext</v>
          </cell>
        </row>
        <row r="7907">
          <cell r="A7907" t="str">
            <v>Tippers/Traytops Ext</v>
          </cell>
        </row>
        <row r="7908">
          <cell r="A7908" t="str">
            <v>Tippers/Traytops Ext</v>
          </cell>
        </row>
        <row r="7909">
          <cell r="A7909" t="str">
            <v>Tippers/Traytops Ext</v>
          </cell>
        </row>
        <row r="7910">
          <cell r="A7910" t="str">
            <v>Tippers/Traytops Ext</v>
          </cell>
        </row>
        <row r="7911">
          <cell r="A7911" t="str">
            <v>Tippers/Traytops Ext</v>
          </cell>
        </row>
        <row r="7912">
          <cell r="A7912" t="str">
            <v>Tippers/Traytops Ext</v>
          </cell>
        </row>
        <row r="7913">
          <cell r="A7913" t="str">
            <v>Tippers/Traytops Ext</v>
          </cell>
        </row>
        <row r="7914">
          <cell r="A7914" t="str">
            <v>Tippers/Traytops Ext</v>
          </cell>
        </row>
        <row r="7915">
          <cell r="A7915" t="str">
            <v>Tippers/Traytops Ext</v>
          </cell>
        </row>
        <row r="7916">
          <cell r="A7916" t="str">
            <v>Tippers/Traytops Ext</v>
          </cell>
        </row>
        <row r="7917">
          <cell r="A7917" t="str">
            <v>Trailers - Heavy Ext</v>
          </cell>
        </row>
        <row r="7918">
          <cell r="A7918" t="str">
            <v>Trailers - Heavy Ext</v>
          </cell>
        </row>
        <row r="7919">
          <cell r="A7919" t="str">
            <v>Trailers - Heavy Ext</v>
          </cell>
        </row>
        <row r="7920">
          <cell r="A7920" t="str">
            <v>Trailers - Heavy Ext</v>
          </cell>
        </row>
        <row r="7921">
          <cell r="A7921" t="str">
            <v>Trailers - Heavy Ext</v>
          </cell>
        </row>
        <row r="7922">
          <cell r="A7922" t="str">
            <v>Trailers - Heavy Ext</v>
          </cell>
        </row>
        <row r="7923">
          <cell r="A7923" t="str">
            <v>Trailers - Heavy Ext</v>
          </cell>
        </row>
        <row r="7924">
          <cell r="A7924" t="str">
            <v>Trailers - Heavy Ext</v>
          </cell>
        </row>
        <row r="7925">
          <cell r="A7925" t="str">
            <v>Trailers - Heavy Ext</v>
          </cell>
        </row>
        <row r="7926">
          <cell r="A7926" t="str">
            <v>Trailers - Heavy Ext</v>
          </cell>
        </row>
        <row r="7927">
          <cell r="A7927" t="str">
            <v>Trailers - Heavy Ext</v>
          </cell>
        </row>
        <row r="7928">
          <cell r="A7928" t="str">
            <v>Trailers - Heavy Ext</v>
          </cell>
        </row>
        <row r="7929">
          <cell r="A7929" t="str">
            <v>Trailers - Heavy Ext</v>
          </cell>
        </row>
        <row r="7930">
          <cell r="A7930" t="str">
            <v>Trailers - Heavy Ext</v>
          </cell>
        </row>
        <row r="7931">
          <cell r="A7931" t="str">
            <v>Trailers - Heavy Ext</v>
          </cell>
        </row>
        <row r="7932">
          <cell r="A7932" t="str">
            <v>Trailers - Heavy Ext</v>
          </cell>
        </row>
        <row r="7933">
          <cell r="A7933" t="str">
            <v>Trailers - Heavy Ext</v>
          </cell>
        </row>
        <row r="7934">
          <cell r="A7934" t="str">
            <v>Trailers - Heavy Ext</v>
          </cell>
        </row>
        <row r="7935">
          <cell r="A7935" t="str">
            <v>Trailers - Heavy Ext</v>
          </cell>
        </row>
        <row r="7936">
          <cell r="A7936" t="str">
            <v>Trailers - Heavy Ext</v>
          </cell>
        </row>
        <row r="7937">
          <cell r="A7937" t="str">
            <v>Trailers - Heavy Ext</v>
          </cell>
        </row>
        <row r="7938">
          <cell r="A7938" t="str">
            <v>Trailers - Heavy Ext</v>
          </cell>
        </row>
        <row r="7939">
          <cell r="A7939" t="str">
            <v>Trailers - Heavy Ext</v>
          </cell>
        </row>
        <row r="7940">
          <cell r="A7940" t="str">
            <v>Trailers - Heavy Ext</v>
          </cell>
        </row>
        <row r="7941">
          <cell r="A7941" t="str">
            <v>Trailers - Heavy Ext</v>
          </cell>
        </row>
        <row r="7942">
          <cell r="A7942" t="str">
            <v>Trailers - Heavy Ext</v>
          </cell>
        </row>
        <row r="7943">
          <cell r="A7943" t="str">
            <v>Trailers - Heavy Ext</v>
          </cell>
        </row>
        <row r="7944">
          <cell r="A7944" t="str">
            <v>Trailers - Heavy Ext</v>
          </cell>
        </row>
        <row r="7945">
          <cell r="A7945" t="str">
            <v>Trailers - Heavy Ext</v>
          </cell>
        </row>
        <row r="7946">
          <cell r="A7946" t="str">
            <v>Trailers - Heavy Ext</v>
          </cell>
        </row>
        <row r="7947">
          <cell r="A7947" t="str">
            <v>Trailers - Heavy Ext</v>
          </cell>
        </row>
        <row r="7948">
          <cell r="A7948" t="str">
            <v>Trailers - Heavy Ext</v>
          </cell>
        </row>
        <row r="7949">
          <cell r="A7949" t="str">
            <v>Trailers - Heavy Ext</v>
          </cell>
        </row>
        <row r="7950">
          <cell r="A7950" t="str">
            <v>Trailers - Heavy Ext</v>
          </cell>
        </row>
        <row r="7951">
          <cell r="A7951" t="str">
            <v>Trailers - Heavy Ext</v>
          </cell>
        </row>
        <row r="7952">
          <cell r="A7952" t="str">
            <v>Trailers - Heavy Ext</v>
          </cell>
        </row>
        <row r="7953">
          <cell r="A7953" t="str">
            <v>Trailers - Heavy Ext</v>
          </cell>
        </row>
        <row r="7954">
          <cell r="A7954" t="str">
            <v>Trailers - Heavy Ext</v>
          </cell>
        </row>
        <row r="7955">
          <cell r="A7955" t="str">
            <v>Trailers - Heavy Ext</v>
          </cell>
        </row>
        <row r="7956">
          <cell r="A7956" t="str">
            <v>Trailers - Heavy Ext</v>
          </cell>
        </row>
        <row r="7957">
          <cell r="A7957" t="str">
            <v>Trailers - Heavy Ext</v>
          </cell>
        </row>
        <row r="7958">
          <cell r="A7958" t="str">
            <v>Trailers - Heavy Ext</v>
          </cell>
        </row>
        <row r="7959">
          <cell r="A7959" t="str">
            <v>Trailers - Heavy Ext</v>
          </cell>
        </row>
        <row r="7960">
          <cell r="A7960" t="str">
            <v>Trailers - Heavy Ext</v>
          </cell>
        </row>
        <row r="7961">
          <cell r="A7961" t="str">
            <v>Trailers - Heavy Ext</v>
          </cell>
        </row>
        <row r="7962">
          <cell r="A7962" t="str">
            <v>Trailers - Heavy Ext</v>
          </cell>
        </row>
        <row r="7963">
          <cell r="A7963" t="str">
            <v>Trailers - Heavy Ext</v>
          </cell>
        </row>
        <row r="7964">
          <cell r="A7964" t="str">
            <v>Trailers - Heavy Ext</v>
          </cell>
        </row>
        <row r="7965">
          <cell r="A7965" t="str">
            <v>Trailers - Heavy Ext</v>
          </cell>
        </row>
        <row r="7966">
          <cell r="A7966" t="str">
            <v>Trailers - Heavy Ext</v>
          </cell>
        </row>
        <row r="7967">
          <cell r="A7967" t="str">
            <v>Trailers - Heavy Ext</v>
          </cell>
        </row>
        <row r="7968">
          <cell r="A7968" t="str">
            <v>Trailers - Heavy Ext</v>
          </cell>
        </row>
        <row r="7969">
          <cell r="A7969" t="str">
            <v>Trailers - Heavy Ext</v>
          </cell>
        </row>
        <row r="7970">
          <cell r="A7970" t="str">
            <v>Trailers - Heavy Ext</v>
          </cell>
        </row>
        <row r="7971">
          <cell r="A7971" t="str">
            <v>Trailers - Heavy Ext</v>
          </cell>
        </row>
        <row r="7972">
          <cell r="A7972" t="str">
            <v>Trailers - Heavy Ext</v>
          </cell>
        </row>
        <row r="7973">
          <cell r="A7973" t="str">
            <v>Trailers - Heavy Ext</v>
          </cell>
        </row>
        <row r="7974">
          <cell r="A7974" t="str">
            <v>Trailers - Heavy Ext</v>
          </cell>
        </row>
        <row r="7975">
          <cell r="A7975" t="str">
            <v>Trailers - Heavy Ext</v>
          </cell>
        </row>
        <row r="7976">
          <cell r="A7976" t="str">
            <v>Trailers - Heavy Ext</v>
          </cell>
        </row>
        <row r="7977">
          <cell r="A7977" t="str">
            <v>Trailers - Heavy Ext</v>
          </cell>
        </row>
        <row r="7978">
          <cell r="A7978" t="str">
            <v>Trailers - Heavy Ext</v>
          </cell>
        </row>
        <row r="7979">
          <cell r="A7979" t="str">
            <v>Trailers - Heavy Ext</v>
          </cell>
        </row>
        <row r="7980">
          <cell r="A7980" t="str">
            <v>Trailers - Heavy Ext</v>
          </cell>
        </row>
        <row r="7981">
          <cell r="A7981" t="str">
            <v>Trailers - Heavy Ext</v>
          </cell>
        </row>
        <row r="7982">
          <cell r="A7982" t="str">
            <v>Trailers - Heavy Ext</v>
          </cell>
        </row>
        <row r="7983">
          <cell r="A7983" t="str">
            <v>Trailers - Heavy Ext</v>
          </cell>
        </row>
        <row r="7984">
          <cell r="A7984" t="str">
            <v>Trailers - Heavy Ext</v>
          </cell>
        </row>
        <row r="7985">
          <cell r="A7985" t="str">
            <v>Trailers - Heavy Ext</v>
          </cell>
        </row>
        <row r="7986">
          <cell r="A7986" t="str">
            <v>Trailers - Heavy Ext</v>
          </cell>
        </row>
        <row r="7987">
          <cell r="A7987" t="str">
            <v>Trailers - Heavy Ext</v>
          </cell>
        </row>
        <row r="7988">
          <cell r="A7988" t="str">
            <v>Trailers - Heavy Ext</v>
          </cell>
        </row>
        <row r="7989">
          <cell r="A7989" t="str">
            <v>Trailers - Heavy Ext</v>
          </cell>
        </row>
        <row r="7990">
          <cell r="A7990" t="str">
            <v>Trailers - Heavy Ext</v>
          </cell>
        </row>
        <row r="7991">
          <cell r="A7991" t="str">
            <v>Trailers - Heavy Ext</v>
          </cell>
        </row>
        <row r="7992">
          <cell r="A7992" t="str">
            <v>Trailers - Heavy Ext</v>
          </cell>
        </row>
        <row r="7993">
          <cell r="A7993" t="str">
            <v>Trailers - Heavy Ext</v>
          </cell>
        </row>
        <row r="7994">
          <cell r="A7994" t="str">
            <v>Trailers - Heavy Ext</v>
          </cell>
        </row>
        <row r="7995">
          <cell r="A7995" t="str">
            <v>Trailers - Heavy Ext</v>
          </cell>
        </row>
        <row r="7996">
          <cell r="A7996" t="str">
            <v>Trailers - Heavy Ext</v>
          </cell>
        </row>
        <row r="7997">
          <cell r="A7997" t="str">
            <v>Trailers - Heavy Ext</v>
          </cell>
        </row>
        <row r="7998">
          <cell r="A7998" t="str">
            <v>Trailers - Heavy Ext</v>
          </cell>
        </row>
        <row r="7999">
          <cell r="A7999" t="str">
            <v>Trailers - Heavy Ext</v>
          </cell>
        </row>
        <row r="8000">
          <cell r="A8000" t="str">
            <v>Trailers - Heavy Ext</v>
          </cell>
        </row>
        <row r="8001">
          <cell r="A8001" t="str">
            <v>Trailers - Heavy Ext</v>
          </cell>
        </row>
        <row r="8002">
          <cell r="A8002" t="str">
            <v>Trailers - Heavy Ext</v>
          </cell>
        </row>
        <row r="8003">
          <cell r="A8003" t="str">
            <v>Trailers - Heavy Ext</v>
          </cell>
        </row>
        <row r="8004">
          <cell r="A8004" t="str">
            <v>Trailers - Heavy Ext</v>
          </cell>
        </row>
        <row r="8005">
          <cell r="A8005" t="str">
            <v>Trailers - Heavy Ext</v>
          </cell>
        </row>
        <row r="8006">
          <cell r="A8006" t="str">
            <v>Trailers - Heavy Ext</v>
          </cell>
        </row>
        <row r="8007">
          <cell r="A8007" t="str">
            <v>Trailers - Heavy Ext</v>
          </cell>
        </row>
        <row r="8008">
          <cell r="A8008" t="str">
            <v>Trailers - Heavy Ext</v>
          </cell>
        </row>
        <row r="8009">
          <cell r="A8009" t="str">
            <v>Trailers - Heavy Ext</v>
          </cell>
        </row>
        <row r="8010">
          <cell r="A8010" t="str">
            <v>Trailers - Heavy Ext</v>
          </cell>
        </row>
        <row r="8011">
          <cell r="A8011" t="str">
            <v>Trailers - Heavy Ext</v>
          </cell>
        </row>
        <row r="8012">
          <cell r="A8012" t="str">
            <v>Trailers - Heavy Ext</v>
          </cell>
        </row>
        <row r="8013">
          <cell r="A8013" t="str">
            <v>Trailers - Heavy Ext</v>
          </cell>
        </row>
        <row r="8014">
          <cell r="A8014" t="str">
            <v>Trailers - Heavy Ext</v>
          </cell>
        </row>
        <row r="8015">
          <cell r="A8015" t="str">
            <v>Trailers - Heavy Ext</v>
          </cell>
        </row>
        <row r="8016">
          <cell r="A8016" t="str">
            <v>Trailers - Heavy Ext</v>
          </cell>
        </row>
        <row r="8017">
          <cell r="A8017" t="str">
            <v>Trailers - Heavy Ext</v>
          </cell>
        </row>
        <row r="8018">
          <cell r="A8018" t="str">
            <v>Trailers - Heavy Ext</v>
          </cell>
        </row>
        <row r="8019">
          <cell r="A8019" t="str">
            <v>Trailers - Heavy Ext</v>
          </cell>
        </row>
        <row r="8020">
          <cell r="A8020" t="str">
            <v>Trailers - Heavy Ext</v>
          </cell>
        </row>
        <row r="8021">
          <cell r="A8021" t="str">
            <v>Trailers - Heavy Ext</v>
          </cell>
        </row>
        <row r="8022">
          <cell r="A8022" t="str">
            <v>Trailers - Heavy Ext</v>
          </cell>
        </row>
        <row r="8023">
          <cell r="A8023" t="str">
            <v>Trailers - Heavy Ext</v>
          </cell>
        </row>
        <row r="8024">
          <cell r="A8024" t="str">
            <v>Trailers - Heavy Ext</v>
          </cell>
        </row>
        <row r="8025">
          <cell r="A8025" t="str">
            <v>Trailers - Heavy Ext</v>
          </cell>
        </row>
        <row r="8026">
          <cell r="A8026" t="str">
            <v>Trailers - Heavy Ext</v>
          </cell>
        </row>
        <row r="8027">
          <cell r="A8027" t="str">
            <v>Trailers - Heavy Ext</v>
          </cell>
        </row>
        <row r="8028">
          <cell r="A8028" t="str">
            <v>Trailers - Heavy Ext</v>
          </cell>
        </row>
        <row r="8029">
          <cell r="A8029" t="str">
            <v>Trailers - Heavy Ext</v>
          </cell>
        </row>
        <row r="8030">
          <cell r="A8030" t="str">
            <v>Trailers - Heavy Ext</v>
          </cell>
        </row>
        <row r="8031">
          <cell r="A8031" t="str">
            <v>Trailers - Heavy Ext</v>
          </cell>
        </row>
        <row r="8032">
          <cell r="A8032" t="str">
            <v>Trailers - Heavy Ext</v>
          </cell>
        </row>
        <row r="8033">
          <cell r="A8033" t="str">
            <v>Trailers - Heavy Ext</v>
          </cell>
        </row>
        <row r="8034">
          <cell r="A8034" t="str">
            <v>Trailers - Heavy Ext</v>
          </cell>
        </row>
        <row r="8035">
          <cell r="A8035" t="str">
            <v>Trailers - Heavy Ext</v>
          </cell>
        </row>
        <row r="8036">
          <cell r="A8036" t="str">
            <v>Trailers - Heavy Ext</v>
          </cell>
        </row>
        <row r="8037">
          <cell r="A8037" t="str">
            <v>Trailers - Heavy Ext</v>
          </cell>
        </row>
        <row r="8038">
          <cell r="A8038" t="str">
            <v>Trailers - Heavy Ext</v>
          </cell>
        </row>
        <row r="8039">
          <cell r="A8039" t="str">
            <v>Trailers - Heavy Ext</v>
          </cell>
        </row>
        <row r="8040">
          <cell r="A8040" t="str">
            <v>Trailers - Heavy Ext</v>
          </cell>
        </row>
        <row r="8041">
          <cell r="A8041" t="str">
            <v>Trailers - Heavy Ext</v>
          </cell>
        </row>
        <row r="8042">
          <cell r="A8042" t="str">
            <v>Trailers - Heavy Ext</v>
          </cell>
        </row>
        <row r="8043">
          <cell r="A8043" t="str">
            <v>Trailers - Heavy Ext</v>
          </cell>
        </row>
        <row r="8044">
          <cell r="A8044" t="str">
            <v>Trailers - Heavy Ext</v>
          </cell>
        </row>
        <row r="8045">
          <cell r="A8045" t="str">
            <v>Trailers - Heavy Ext</v>
          </cell>
        </row>
        <row r="8046">
          <cell r="A8046" t="str">
            <v>Trailers - Heavy Ext</v>
          </cell>
        </row>
        <row r="8047">
          <cell r="A8047" t="str">
            <v>Trailers - Heavy Ext</v>
          </cell>
        </row>
        <row r="8048">
          <cell r="A8048" t="str">
            <v>Trailers - Heavy Ext</v>
          </cell>
        </row>
        <row r="8049">
          <cell r="A8049" t="str">
            <v>Trailers - Heavy Ext</v>
          </cell>
        </row>
        <row r="8050">
          <cell r="A8050" t="str">
            <v>Trailers - Heavy Ext</v>
          </cell>
        </row>
        <row r="8051">
          <cell r="A8051" t="str">
            <v>Trailers - Heavy Ext</v>
          </cell>
        </row>
        <row r="8052">
          <cell r="A8052" t="str">
            <v>Trailers - Heavy Ext</v>
          </cell>
        </row>
        <row r="8053">
          <cell r="A8053" t="str">
            <v>Trailers - Heavy Ext</v>
          </cell>
        </row>
        <row r="8054">
          <cell r="A8054" t="str">
            <v>Trailers - Heavy Ext</v>
          </cell>
        </row>
        <row r="8055">
          <cell r="A8055" t="str">
            <v>Trailers - Heavy Ext</v>
          </cell>
        </row>
        <row r="8056">
          <cell r="A8056" t="str">
            <v>Trailers - Heavy Ext</v>
          </cell>
        </row>
        <row r="8057">
          <cell r="A8057" t="str">
            <v>Trailers - Heavy Ext</v>
          </cell>
        </row>
        <row r="8058">
          <cell r="A8058" t="str">
            <v>Trailers - Heavy Ext</v>
          </cell>
        </row>
        <row r="8059">
          <cell r="A8059" t="str">
            <v>Trailers - Heavy Ext</v>
          </cell>
        </row>
        <row r="8060">
          <cell r="A8060" t="str">
            <v>Trailers - Heavy Ext</v>
          </cell>
        </row>
        <row r="8061">
          <cell r="A8061" t="str">
            <v>Trailers - Heavy Ext</v>
          </cell>
        </row>
        <row r="8062">
          <cell r="A8062" t="str">
            <v>Trailers - Heavy Ext</v>
          </cell>
        </row>
        <row r="8063">
          <cell r="A8063" t="str">
            <v>Trailers - Heavy Ext</v>
          </cell>
        </row>
        <row r="8064">
          <cell r="A8064" t="str">
            <v>Trailers - Heavy Ext</v>
          </cell>
        </row>
        <row r="8065">
          <cell r="A8065" t="str">
            <v>Trailers - Heavy Ext</v>
          </cell>
        </row>
        <row r="8066">
          <cell r="A8066" t="str">
            <v>Trailers - Heavy Ext</v>
          </cell>
        </row>
        <row r="8067">
          <cell r="A8067" t="str">
            <v>Trailers - Heavy Ext</v>
          </cell>
        </row>
        <row r="8068">
          <cell r="A8068" t="str">
            <v>Trailers - Heavy Ext</v>
          </cell>
        </row>
        <row r="8069">
          <cell r="A8069" t="str">
            <v>Trailers - Heavy Ext</v>
          </cell>
        </row>
        <row r="8070">
          <cell r="A8070" t="str">
            <v>Trailers - Heavy Ext</v>
          </cell>
        </row>
        <row r="8071">
          <cell r="A8071" t="str">
            <v>Trailers - Heavy Ext</v>
          </cell>
        </row>
        <row r="8072">
          <cell r="A8072" t="str">
            <v>Trailers - Heavy Ext</v>
          </cell>
        </row>
        <row r="8073">
          <cell r="A8073" t="str">
            <v>Trailers - Heavy Ext</v>
          </cell>
        </row>
        <row r="8074">
          <cell r="A8074" t="str">
            <v>Trailers - Heavy Ext</v>
          </cell>
        </row>
        <row r="8075">
          <cell r="A8075" t="str">
            <v>Trailers - Heavy Ext</v>
          </cell>
        </row>
        <row r="8076">
          <cell r="A8076" t="str">
            <v>Trailers - Heavy Ext</v>
          </cell>
        </row>
        <row r="8077">
          <cell r="A8077" t="str">
            <v>Trailers - Heavy Ext</v>
          </cell>
        </row>
        <row r="8078">
          <cell r="A8078" t="str">
            <v>Trailers - Heavy Ext</v>
          </cell>
        </row>
        <row r="8079">
          <cell r="A8079" t="str">
            <v>Trailers - Heavy Ext</v>
          </cell>
        </row>
        <row r="8080">
          <cell r="A8080" t="str">
            <v>Trailers - Heavy Ext</v>
          </cell>
        </row>
        <row r="8081">
          <cell r="A8081" t="str">
            <v>Trailers - Heavy Ext</v>
          </cell>
        </row>
        <row r="8082">
          <cell r="A8082" t="str">
            <v>Trailers - Heavy Ext</v>
          </cell>
        </row>
        <row r="8083">
          <cell r="A8083" t="str">
            <v>Trailers - Heavy Ext</v>
          </cell>
        </row>
        <row r="8084">
          <cell r="A8084" t="str">
            <v>Trailers - Heavy Ext</v>
          </cell>
        </row>
        <row r="8085">
          <cell r="A8085" t="str">
            <v>Trailers - Heavy Ext</v>
          </cell>
        </row>
        <row r="8086">
          <cell r="A8086" t="str">
            <v>Trailers - Heavy Ext</v>
          </cell>
        </row>
        <row r="8087">
          <cell r="A8087" t="str">
            <v>Trailers - Heavy Ext</v>
          </cell>
        </row>
        <row r="8088">
          <cell r="A8088" t="str">
            <v xml:space="preserve">Trailers - Light    </v>
          </cell>
        </row>
        <row r="8089">
          <cell r="A8089" t="str">
            <v xml:space="preserve">Trailers - Light    </v>
          </cell>
        </row>
        <row r="8090">
          <cell r="A8090" t="str">
            <v xml:space="preserve">Trailers - Light    </v>
          </cell>
        </row>
        <row r="8091">
          <cell r="A8091" t="str">
            <v xml:space="preserve">Trailers - Light    </v>
          </cell>
        </row>
        <row r="8092">
          <cell r="A8092" t="str">
            <v xml:space="preserve">Trailers - Light    </v>
          </cell>
        </row>
        <row r="8093">
          <cell r="A8093" t="str">
            <v xml:space="preserve">Trailers - Light    </v>
          </cell>
        </row>
        <row r="8094">
          <cell r="A8094" t="str">
            <v xml:space="preserve">Trailers - Light    </v>
          </cell>
        </row>
        <row r="8095">
          <cell r="A8095" t="str">
            <v xml:space="preserve">Trailers - Light    </v>
          </cell>
        </row>
        <row r="8096">
          <cell r="A8096" t="str">
            <v xml:space="preserve">Trailers - Light    </v>
          </cell>
        </row>
        <row r="8097">
          <cell r="A8097" t="str">
            <v xml:space="preserve">Trailers - Light    </v>
          </cell>
        </row>
        <row r="8098">
          <cell r="A8098" t="str">
            <v xml:space="preserve">Trailers - Light    </v>
          </cell>
        </row>
        <row r="8099">
          <cell r="A8099" t="str">
            <v xml:space="preserve">Trailers - Light    </v>
          </cell>
        </row>
        <row r="8100">
          <cell r="A8100" t="str">
            <v xml:space="preserve">Trailers - Light    </v>
          </cell>
        </row>
        <row r="8101">
          <cell r="A8101" t="str">
            <v xml:space="preserve">Trailers - Light    </v>
          </cell>
        </row>
        <row r="8102">
          <cell r="A8102" t="str">
            <v xml:space="preserve">Trailers - Light    </v>
          </cell>
        </row>
        <row r="8103">
          <cell r="A8103" t="str">
            <v xml:space="preserve">Trailers - Light    </v>
          </cell>
        </row>
        <row r="8104">
          <cell r="A8104" t="str">
            <v xml:space="preserve">Trailers - Light    </v>
          </cell>
        </row>
        <row r="8105">
          <cell r="A8105" t="str">
            <v xml:space="preserve">Trailers - Light    </v>
          </cell>
        </row>
        <row r="8106">
          <cell r="A8106" t="str">
            <v xml:space="preserve">Trailers - Light    </v>
          </cell>
        </row>
        <row r="8107">
          <cell r="A8107" t="str">
            <v xml:space="preserve">Trailers - Light    </v>
          </cell>
        </row>
        <row r="8108">
          <cell r="A8108" t="str">
            <v xml:space="preserve">Trailers - Light    </v>
          </cell>
        </row>
        <row r="8109">
          <cell r="A8109" t="str">
            <v xml:space="preserve">Trailers - Light    </v>
          </cell>
        </row>
        <row r="8110">
          <cell r="A8110" t="str">
            <v xml:space="preserve">Trailers - Light    </v>
          </cell>
        </row>
        <row r="8111">
          <cell r="A8111" t="str">
            <v xml:space="preserve">Trailers - Light    </v>
          </cell>
        </row>
        <row r="8112">
          <cell r="A8112" t="str">
            <v xml:space="preserve">Trailers - Light    </v>
          </cell>
        </row>
        <row r="8113">
          <cell r="A8113" t="str">
            <v xml:space="preserve">Trailers - Light    </v>
          </cell>
        </row>
        <row r="8114">
          <cell r="A8114" t="str">
            <v xml:space="preserve">Trailers - Light    </v>
          </cell>
        </row>
        <row r="8115">
          <cell r="A8115" t="str">
            <v xml:space="preserve">Trailers - Light    </v>
          </cell>
        </row>
        <row r="8116">
          <cell r="A8116" t="str">
            <v xml:space="preserve">Trailers - Light    </v>
          </cell>
        </row>
        <row r="8117">
          <cell r="A8117" t="str">
            <v xml:space="preserve">Trailers - Light    </v>
          </cell>
        </row>
        <row r="8118">
          <cell r="A8118" t="str">
            <v xml:space="preserve">Trailers - Light    </v>
          </cell>
        </row>
        <row r="8119">
          <cell r="A8119" t="str">
            <v xml:space="preserve">Trailers - Light    </v>
          </cell>
        </row>
        <row r="8120">
          <cell r="A8120" t="str">
            <v xml:space="preserve">Trailers - Light    </v>
          </cell>
        </row>
        <row r="8121">
          <cell r="A8121" t="str">
            <v xml:space="preserve">Trailers - Light    </v>
          </cell>
        </row>
        <row r="8122">
          <cell r="A8122" t="str">
            <v xml:space="preserve">Trailers - Light    </v>
          </cell>
        </row>
        <row r="8123">
          <cell r="A8123" t="str">
            <v xml:space="preserve">Trailers - Light    </v>
          </cell>
        </row>
        <row r="8124">
          <cell r="A8124" t="str">
            <v xml:space="preserve">Trailers - Light    </v>
          </cell>
        </row>
        <row r="8125">
          <cell r="A8125" t="str">
            <v xml:space="preserve">Trailers - Light    </v>
          </cell>
        </row>
        <row r="8126">
          <cell r="A8126" t="str">
            <v xml:space="preserve">Trailers - Light    </v>
          </cell>
        </row>
        <row r="8127">
          <cell r="A8127" t="str">
            <v xml:space="preserve">Trailers - Light    </v>
          </cell>
        </row>
        <row r="8128">
          <cell r="A8128" t="str">
            <v xml:space="preserve">Trailers - Light    </v>
          </cell>
        </row>
        <row r="8129">
          <cell r="A8129" t="str">
            <v xml:space="preserve">Trailers - Light    </v>
          </cell>
        </row>
        <row r="8130">
          <cell r="A8130" t="str">
            <v xml:space="preserve">Trailers - Light    </v>
          </cell>
        </row>
        <row r="8131">
          <cell r="A8131" t="str">
            <v xml:space="preserve">Trailers - Light    </v>
          </cell>
        </row>
        <row r="8132">
          <cell r="A8132" t="str">
            <v xml:space="preserve">Trailers - Light    </v>
          </cell>
        </row>
        <row r="8133">
          <cell r="A8133" t="str">
            <v xml:space="preserve">Trailers - Light    </v>
          </cell>
        </row>
        <row r="8134">
          <cell r="A8134" t="str">
            <v xml:space="preserve">Trailers - Light    </v>
          </cell>
        </row>
        <row r="8135">
          <cell r="A8135" t="str">
            <v xml:space="preserve">Trailers - Light    </v>
          </cell>
        </row>
        <row r="8136">
          <cell r="A8136" t="str">
            <v xml:space="preserve">Trailers - Light    </v>
          </cell>
        </row>
        <row r="8137">
          <cell r="A8137" t="str">
            <v xml:space="preserve">Trailers - Light    </v>
          </cell>
        </row>
        <row r="8138">
          <cell r="A8138" t="str">
            <v xml:space="preserve">Trailers - Light    </v>
          </cell>
        </row>
        <row r="8139">
          <cell r="A8139" t="str">
            <v xml:space="preserve">Trailers - Light    </v>
          </cell>
        </row>
        <row r="8140">
          <cell r="A8140" t="str">
            <v xml:space="preserve">Trailers - Light    </v>
          </cell>
        </row>
        <row r="8141">
          <cell r="A8141" t="str">
            <v xml:space="preserve">Trailers - Light    </v>
          </cell>
        </row>
        <row r="8142">
          <cell r="A8142" t="str">
            <v xml:space="preserve">Trailers - Light    </v>
          </cell>
        </row>
        <row r="8143">
          <cell r="A8143" t="str">
            <v xml:space="preserve">Trailers - Light    </v>
          </cell>
        </row>
        <row r="8144">
          <cell r="A8144" t="str">
            <v xml:space="preserve">Trailers - Light    </v>
          </cell>
        </row>
        <row r="8145">
          <cell r="A8145" t="str">
            <v xml:space="preserve">Trailers - Light    </v>
          </cell>
        </row>
        <row r="8146">
          <cell r="A8146" t="str">
            <v xml:space="preserve">Trailers - Light    </v>
          </cell>
        </row>
        <row r="8147">
          <cell r="A8147" t="str">
            <v xml:space="preserve">Trailers - Light    </v>
          </cell>
        </row>
        <row r="8148">
          <cell r="A8148" t="str">
            <v xml:space="preserve">Trailers - Light    </v>
          </cell>
        </row>
        <row r="8149">
          <cell r="A8149" t="str">
            <v xml:space="preserve">Trailers - Light    </v>
          </cell>
        </row>
        <row r="8150">
          <cell r="A8150" t="str">
            <v xml:space="preserve">Trailers - Light    </v>
          </cell>
        </row>
        <row r="8151">
          <cell r="A8151" t="str">
            <v xml:space="preserve">Trailers - Light    </v>
          </cell>
        </row>
        <row r="8152">
          <cell r="A8152" t="str">
            <v xml:space="preserve">Trailers - Light    </v>
          </cell>
        </row>
        <row r="8153">
          <cell r="A8153" t="str">
            <v xml:space="preserve">Trailers - Light    </v>
          </cell>
        </row>
        <row r="8154">
          <cell r="A8154" t="str">
            <v xml:space="preserve">Trailers - Light    </v>
          </cell>
        </row>
        <row r="8155">
          <cell r="A8155" t="str">
            <v xml:space="preserve">Trailers - Light    </v>
          </cell>
        </row>
        <row r="8156">
          <cell r="A8156" t="str">
            <v xml:space="preserve">Trailers - Light    </v>
          </cell>
        </row>
        <row r="8157">
          <cell r="A8157" t="str">
            <v xml:space="preserve">Trailers - Light    </v>
          </cell>
        </row>
        <row r="8158">
          <cell r="A8158" t="str">
            <v xml:space="preserve">Trailers - Light    </v>
          </cell>
        </row>
        <row r="8159">
          <cell r="A8159" t="str">
            <v xml:space="preserve">Trailers - Light    </v>
          </cell>
        </row>
        <row r="8160">
          <cell r="A8160" t="str">
            <v xml:space="preserve">Trailers - Light    </v>
          </cell>
        </row>
        <row r="8161">
          <cell r="A8161" t="str">
            <v xml:space="preserve">Trailers - Light    </v>
          </cell>
        </row>
        <row r="8162">
          <cell r="A8162" t="str">
            <v xml:space="preserve">Trailers - Light    </v>
          </cell>
        </row>
        <row r="8163">
          <cell r="A8163" t="str">
            <v xml:space="preserve">Trailers - Light    </v>
          </cell>
        </row>
        <row r="8164">
          <cell r="A8164" t="str">
            <v xml:space="preserve">Trailers - Light    </v>
          </cell>
        </row>
        <row r="8165">
          <cell r="A8165" t="str">
            <v xml:space="preserve">Trailers - Light    </v>
          </cell>
        </row>
        <row r="8166">
          <cell r="A8166" t="str">
            <v xml:space="preserve">Trailers - Light    </v>
          </cell>
        </row>
        <row r="8167">
          <cell r="A8167" t="str">
            <v xml:space="preserve">Trailers - Light    </v>
          </cell>
        </row>
        <row r="8168">
          <cell r="A8168" t="str">
            <v xml:space="preserve">Trailers - Light    </v>
          </cell>
        </row>
        <row r="8169">
          <cell r="A8169" t="str">
            <v xml:space="preserve">Trailers - Light    </v>
          </cell>
        </row>
        <row r="8170">
          <cell r="A8170" t="str">
            <v xml:space="preserve">Trailers - Light    </v>
          </cell>
        </row>
        <row r="8171">
          <cell r="A8171" t="str">
            <v xml:space="preserve">Trailers - Light    </v>
          </cell>
        </row>
        <row r="8172">
          <cell r="A8172" t="str">
            <v xml:space="preserve">Trailers - Light    </v>
          </cell>
        </row>
        <row r="8173">
          <cell r="A8173" t="str">
            <v xml:space="preserve">Trailers - Light    </v>
          </cell>
        </row>
        <row r="8174">
          <cell r="A8174" t="str">
            <v xml:space="preserve">Trailers - Light    </v>
          </cell>
        </row>
        <row r="8175">
          <cell r="A8175" t="str">
            <v xml:space="preserve">Trailers - Light    </v>
          </cell>
        </row>
        <row r="8176">
          <cell r="A8176" t="str">
            <v xml:space="preserve">Trailers - Light    </v>
          </cell>
        </row>
        <row r="8177">
          <cell r="A8177" t="str">
            <v xml:space="preserve">Trailers - Light    </v>
          </cell>
        </row>
        <row r="8178">
          <cell r="A8178" t="str">
            <v xml:space="preserve">Trailers - Light    </v>
          </cell>
        </row>
        <row r="8179">
          <cell r="A8179" t="str">
            <v xml:space="preserve">Trailers - Light    </v>
          </cell>
        </row>
        <row r="8180">
          <cell r="A8180" t="str">
            <v xml:space="preserve">Trailers - Light    </v>
          </cell>
        </row>
        <row r="8181">
          <cell r="A8181" t="str">
            <v xml:space="preserve">Trailers - Light    </v>
          </cell>
        </row>
        <row r="8182">
          <cell r="A8182" t="str">
            <v xml:space="preserve">Trailers - Light    </v>
          </cell>
        </row>
        <row r="8183">
          <cell r="A8183" t="str">
            <v xml:space="preserve">Trailers - Light    </v>
          </cell>
        </row>
        <row r="8184">
          <cell r="A8184" t="str">
            <v xml:space="preserve">Trailers - Light    </v>
          </cell>
        </row>
        <row r="8185">
          <cell r="A8185" t="str">
            <v xml:space="preserve">Trailers - Light    </v>
          </cell>
        </row>
        <row r="8186">
          <cell r="A8186" t="str">
            <v xml:space="preserve">Trailers - Light    </v>
          </cell>
        </row>
        <row r="8187">
          <cell r="A8187" t="str">
            <v xml:space="preserve">Trailers - Light    </v>
          </cell>
        </row>
        <row r="8188">
          <cell r="A8188" t="str">
            <v xml:space="preserve">Trailers - Light    </v>
          </cell>
        </row>
        <row r="8189">
          <cell r="A8189" t="str">
            <v xml:space="preserve">Trailers - Light    </v>
          </cell>
        </row>
        <row r="8190">
          <cell r="A8190" t="str">
            <v xml:space="preserve">Trailers - Light    </v>
          </cell>
        </row>
        <row r="8191">
          <cell r="A8191" t="str">
            <v xml:space="preserve">Trailers - Light    </v>
          </cell>
        </row>
        <row r="8192">
          <cell r="A8192" t="str">
            <v xml:space="preserve">Trailers - Light    </v>
          </cell>
        </row>
        <row r="8193">
          <cell r="A8193" t="str">
            <v xml:space="preserve">Trailers - Light    </v>
          </cell>
        </row>
        <row r="8194">
          <cell r="A8194" t="str">
            <v xml:space="preserve">Trailers - Light    </v>
          </cell>
        </row>
        <row r="8195">
          <cell r="A8195" t="str">
            <v xml:space="preserve">Trailers - Light    </v>
          </cell>
        </row>
        <row r="8196">
          <cell r="A8196" t="str">
            <v xml:space="preserve">Trailers - Light    </v>
          </cell>
        </row>
        <row r="8197">
          <cell r="A8197" t="str">
            <v xml:space="preserve">Trailers - Light    </v>
          </cell>
        </row>
        <row r="8198">
          <cell r="A8198" t="str">
            <v xml:space="preserve">Trailers - Light    </v>
          </cell>
        </row>
        <row r="8199">
          <cell r="A8199" t="str">
            <v xml:space="preserve">Trailers - Light    </v>
          </cell>
        </row>
        <row r="8200">
          <cell r="A8200" t="str">
            <v xml:space="preserve">Trailers - Light    </v>
          </cell>
        </row>
        <row r="8201">
          <cell r="A8201" t="str">
            <v xml:space="preserve">Trailers - Light    </v>
          </cell>
        </row>
        <row r="8202">
          <cell r="A8202" t="str">
            <v xml:space="preserve">Trailers - Light    </v>
          </cell>
        </row>
        <row r="8203">
          <cell r="A8203" t="str">
            <v xml:space="preserve">Trailers - Light    </v>
          </cell>
        </row>
        <row r="8204">
          <cell r="A8204" t="str">
            <v xml:space="preserve">Trailers - Light    </v>
          </cell>
        </row>
        <row r="8205">
          <cell r="A8205" t="str">
            <v xml:space="preserve">Trailers - Light    </v>
          </cell>
        </row>
        <row r="8206">
          <cell r="A8206" t="str">
            <v xml:space="preserve">Trailers - Light    </v>
          </cell>
        </row>
        <row r="8207">
          <cell r="A8207" t="str">
            <v xml:space="preserve">Trailers - Light    </v>
          </cell>
        </row>
        <row r="8208">
          <cell r="A8208" t="str">
            <v xml:space="preserve">Trailers - Light    </v>
          </cell>
        </row>
        <row r="8209">
          <cell r="A8209" t="str">
            <v xml:space="preserve">Trailers - Light    </v>
          </cell>
        </row>
        <row r="8210">
          <cell r="A8210" t="str">
            <v xml:space="preserve">Trailers - Light    </v>
          </cell>
        </row>
        <row r="8211">
          <cell r="A8211" t="str">
            <v xml:space="preserve">Trailers - Light    </v>
          </cell>
        </row>
        <row r="8212">
          <cell r="A8212" t="str">
            <v xml:space="preserve">Trailers - Light    </v>
          </cell>
        </row>
        <row r="8213">
          <cell r="A8213" t="str">
            <v xml:space="preserve">Trailers - Light    </v>
          </cell>
        </row>
        <row r="8214">
          <cell r="A8214" t="str">
            <v xml:space="preserve">Trailers - Light    </v>
          </cell>
        </row>
        <row r="8215">
          <cell r="A8215" t="str">
            <v xml:space="preserve">Trailers - Light    </v>
          </cell>
        </row>
        <row r="8216">
          <cell r="A8216" t="str">
            <v xml:space="preserve">Trailers - Light    </v>
          </cell>
        </row>
        <row r="8217">
          <cell r="A8217" t="str">
            <v xml:space="preserve">Trailers - Light    </v>
          </cell>
        </row>
        <row r="8218">
          <cell r="A8218" t="str">
            <v xml:space="preserve">Trailers - Light    </v>
          </cell>
        </row>
        <row r="8219">
          <cell r="A8219" t="str">
            <v xml:space="preserve">Trailers - Light    </v>
          </cell>
        </row>
        <row r="8220">
          <cell r="A8220" t="str">
            <v xml:space="preserve">Trailers - Light    </v>
          </cell>
        </row>
        <row r="8221">
          <cell r="A8221" t="str">
            <v xml:space="preserve">Trailers - Light    </v>
          </cell>
        </row>
        <row r="8222">
          <cell r="A8222" t="str">
            <v xml:space="preserve">Trailers - Light    </v>
          </cell>
        </row>
        <row r="8223">
          <cell r="A8223" t="str">
            <v xml:space="preserve">Trailers - Light    </v>
          </cell>
        </row>
        <row r="8224">
          <cell r="A8224" t="str">
            <v xml:space="preserve">Trailers - Light    </v>
          </cell>
        </row>
        <row r="8225">
          <cell r="A8225" t="str">
            <v xml:space="preserve">Trailers - Light    </v>
          </cell>
        </row>
        <row r="8226">
          <cell r="A8226" t="str">
            <v xml:space="preserve">Trailers - Light    </v>
          </cell>
        </row>
        <row r="8227">
          <cell r="A8227" t="str">
            <v xml:space="preserve">Trailers - Light    </v>
          </cell>
        </row>
        <row r="8228">
          <cell r="A8228" t="str">
            <v xml:space="preserve">Trailers - Light    </v>
          </cell>
        </row>
        <row r="8229">
          <cell r="A8229" t="str">
            <v xml:space="preserve">Trailers - Light    </v>
          </cell>
        </row>
        <row r="8230">
          <cell r="A8230" t="str">
            <v xml:space="preserve">Trailers - Light    </v>
          </cell>
        </row>
        <row r="8231">
          <cell r="A8231" t="str">
            <v xml:space="preserve">Trailers - Light    </v>
          </cell>
        </row>
        <row r="8232">
          <cell r="A8232" t="str">
            <v xml:space="preserve">Trailers - Light    </v>
          </cell>
        </row>
        <row r="8233">
          <cell r="A8233" t="str">
            <v xml:space="preserve">Trailers - Light    </v>
          </cell>
        </row>
        <row r="8234">
          <cell r="A8234" t="str">
            <v xml:space="preserve">Trailers - Light    </v>
          </cell>
        </row>
        <row r="8235">
          <cell r="A8235" t="str">
            <v xml:space="preserve">Trailers - Light    </v>
          </cell>
        </row>
        <row r="8236">
          <cell r="A8236" t="str">
            <v xml:space="preserve">Trailers - Light    </v>
          </cell>
        </row>
        <row r="8237">
          <cell r="A8237" t="str">
            <v xml:space="preserve">Trailers - Light    </v>
          </cell>
        </row>
        <row r="8238">
          <cell r="A8238" t="str">
            <v xml:space="preserve">Trailers - Light    </v>
          </cell>
        </row>
        <row r="8239">
          <cell r="A8239" t="str">
            <v xml:space="preserve">Trailers - Light    </v>
          </cell>
        </row>
        <row r="8240">
          <cell r="A8240" t="str">
            <v xml:space="preserve">Trailers - Light    </v>
          </cell>
        </row>
        <row r="8241">
          <cell r="A8241" t="str">
            <v xml:space="preserve">Trailers - Light    </v>
          </cell>
        </row>
        <row r="8242">
          <cell r="A8242" t="str">
            <v xml:space="preserve">Trailers - Light    </v>
          </cell>
        </row>
        <row r="8243">
          <cell r="A8243" t="str">
            <v xml:space="preserve">Trailers - Light    </v>
          </cell>
        </row>
        <row r="8244">
          <cell r="A8244" t="str">
            <v xml:space="preserve">Trailers - Light    </v>
          </cell>
        </row>
        <row r="8245">
          <cell r="A8245" t="str">
            <v xml:space="preserve">Trailers - Light    </v>
          </cell>
        </row>
        <row r="8246">
          <cell r="A8246" t="str">
            <v xml:space="preserve">Trailers - Light    </v>
          </cell>
        </row>
        <row r="8247">
          <cell r="A8247" t="str">
            <v xml:space="preserve">Trailers - Light    </v>
          </cell>
        </row>
        <row r="8248">
          <cell r="A8248" t="str">
            <v xml:space="preserve">Trailers - Light    </v>
          </cell>
        </row>
        <row r="8249">
          <cell r="A8249" t="str">
            <v xml:space="preserve">Trailers - Light    </v>
          </cell>
        </row>
        <row r="8250">
          <cell r="A8250" t="str">
            <v xml:space="preserve">Trailers - Light    </v>
          </cell>
        </row>
        <row r="8251">
          <cell r="A8251" t="str">
            <v xml:space="preserve">Trailers - Light    </v>
          </cell>
        </row>
        <row r="8252">
          <cell r="A8252" t="str">
            <v xml:space="preserve">Trailers - Light    </v>
          </cell>
        </row>
        <row r="8253">
          <cell r="A8253" t="str">
            <v xml:space="preserve">Trailers - Light    </v>
          </cell>
        </row>
        <row r="8254">
          <cell r="A8254" t="str">
            <v xml:space="preserve">Trailers - Light    </v>
          </cell>
        </row>
        <row r="8255">
          <cell r="A8255" t="str">
            <v xml:space="preserve">Trailers - Light    </v>
          </cell>
        </row>
        <row r="8256">
          <cell r="A8256" t="str">
            <v xml:space="preserve">Trailers - Light    </v>
          </cell>
        </row>
        <row r="8257">
          <cell r="A8257" t="str">
            <v xml:space="preserve">Trailers - Light    </v>
          </cell>
        </row>
        <row r="8258">
          <cell r="A8258" t="str">
            <v xml:space="preserve">Trailers - Light    </v>
          </cell>
        </row>
        <row r="8259">
          <cell r="A8259" t="str">
            <v xml:space="preserve">Trailers - Light    </v>
          </cell>
        </row>
        <row r="8260">
          <cell r="A8260" t="str">
            <v xml:space="preserve">Trailers - Light    </v>
          </cell>
        </row>
        <row r="8261">
          <cell r="A8261" t="str">
            <v xml:space="preserve">Trailers - Light    </v>
          </cell>
        </row>
        <row r="8262">
          <cell r="A8262" t="str">
            <v xml:space="preserve">Trailers - Light    </v>
          </cell>
        </row>
        <row r="8263">
          <cell r="A8263" t="str">
            <v xml:space="preserve">Trailers - Light    </v>
          </cell>
        </row>
        <row r="8264">
          <cell r="A8264" t="str">
            <v xml:space="preserve">Trailers - Light    </v>
          </cell>
        </row>
        <row r="8265">
          <cell r="A8265" t="str">
            <v xml:space="preserve">Trailers - Light    </v>
          </cell>
        </row>
        <row r="8266">
          <cell r="A8266" t="str">
            <v>Trailers - Light Ext</v>
          </cell>
        </row>
        <row r="8267">
          <cell r="A8267" t="str">
            <v>Trailers - Light Ext</v>
          </cell>
        </row>
        <row r="8268">
          <cell r="A8268" t="str">
            <v>Trailers - Light Ext</v>
          </cell>
        </row>
        <row r="8269">
          <cell r="A8269" t="str">
            <v>Trailers - Light Ext</v>
          </cell>
        </row>
        <row r="8270">
          <cell r="A8270" t="str">
            <v>Trailers - Light Ext</v>
          </cell>
        </row>
        <row r="8271">
          <cell r="A8271" t="str">
            <v>Trailers - Light Ext</v>
          </cell>
        </row>
        <row r="8272">
          <cell r="A8272" t="str">
            <v>Trailers - Light Ext</v>
          </cell>
        </row>
        <row r="8273">
          <cell r="A8273" t="str">
            <v>Trailers - Light Ext</v>
          </cell>
        </row>
        <row r="8274">
          <cell r="A8274" t="str">
            <v>Trailers - Light Ext</v>
          </cell>
        </row>
        <row r="8275">
          <cell r="A8275" t="str">
            <v>Trailers - Light Ext</v>
          </cell>
        </row>
        <row r="8276">
          <cell r="A8276" t="str">
            <v>Trailers - Light Ext</v>
          </cell>
        </row>
        <row r="8277">
          <cell r="A8277" t="str">
            <v>Trailers - Light Ext</v>
          </cell>
        </row>
        <row r="8278">
          <cell r="A8278" t="str">
            <v>Trailers - Light Ext</v>
          </cell>
        </row>
        <row r="8279">
          <cell r="A8279" t="str">
            <v>Trailers - Light Ext</v>
          </cell>
        </row>
        <row r="8280">
          <cell r="A8280" t="str">
            <v>Trailers - Light Ext</v>
          </cell>
        </row>
        <row r="8281">
          <cell r="A8281" t="str">
            <v>Trailers - Light Ext</v>
          </cell>
        </row>
        <row r="8282">
          <cell r="A8282" t="str">
            <v>Trailers - Light Ext</v>
          </cell>
        </row>
        <row r="8283">
          <cell r="A8283" t="str">
            <v>Trailers - Light Ext</v>
          </cell>
        </row>
        <row r="8284">
          <cell r="A8284" t="str">
            <v>Trailers - Light Ext</v>
          </cell>
        </row>
        <row r="8285">
          <cell r="A8285" t="str">
            <v>Trailers - Light Ext</v>
          </cell>
        </row>
        <row r="8286">
          <cell r="A8286" t="str">
            <v>Trailers - Light Ext</v>
          </cell>
        </row>
        <row r="8287">
          <cell r="A8287" t="str">
            <v>Trailers - Light Ext</v>
          </cell>
        </row>
        <row r="8288">
          <cell r="A8288" t="str">
            <v>Trailers - Light Ext</v>
          </cell>
        </row>
        <row r="8289">
          <cell r="A8289" t="str">
            <v>Trailers - Light Ext</v>
          </cell>
        </row>
        <row r="8290">
          <cell r="A8290" t="str">
            <v>Trailers - Light Ext</v>
          </cell>
        </row>
        <row r="8291">
          <cell r="A8291" t="str">
            <v>Trailers - Light Ext</v>
          </cell>
        </row>
        <row r="8292">
          <cell r="A8292" t="str">
            <v>Trailers - Light Ext</v>
          </cell>
        </row>
        <row r="8293">
          <cell r="A8293" t="str">
            <v>Trailers - Light Ext</v>
          </cell>
        </row>
        <row r="8294">
          <cell r="A8294" t="str">
            <v>Trailers - Light Ext</v>
          </cell>
        </row>
        <row r="8295">
          <cell r="A8295" t="str">
            <v>Trailers - Light Ext</v>
          </cell>
        </row>
        <row r="8296">
          <cell r="A8296" t="str">
            <v>Trailers - Light Ext</v>
          </cell>
        </row>
        <row r="8297">
          <cell r="A8297" t="str">
            <v>Trailers - Light Ext</v>
          </cell>
        </row>
        <row r="8298">
          <cell r="A8298" t="str">
            <v>Trailers - Light Ext</v>
          </cell>
        </row>
        <row r="8299">
          <cell r="A8299" t="str">
            <v>Trailers - Light Ext</v>
          </cell>
        </row>
        <row r="8300">
          <cell r="A8300" t="str">
            <v>Trailers - Light Ext</v>
          </cell>
        </row>
        <row r="8301">
          <cell r="A8301" t="str">
            <v>Trailers - Light Ext</v>
          </cell>
        </row>
        <row r="8302">
          <cell r="A8302" t="str">
            <v>Trailers - Light Ext</v>
          </cell>
        </row>
        <row r="8303">
          <cell r="A8303" t="str">
            <v>Trailers - Light Ext</v>
          </cell>
        </row>
        <row r="8304">
          <cell r="A8304" t="str">
            <v>Trailers - Light Ext</v>
          </cell>
        </row>
        <row r="8305">
          <cell r="A8305" t="str">
            <v>Trailers - Light Ext</v>
          </cell>
        </row>
        <row r="8306">
          <cell r="A8306" t="str">
            <v>Trailers - Light Ext</v>
          </cell>
        </row>
        <row r="8307">
          <cell r="A8307" t="str">
            <v>Trailers - Light Ext</v>
          </cell>
        </row>
        <row r="8308">
          <cell r="A8308" t="str">
            <v>Trailers - Light Ext</v>
          </cell>
        </row>
        <row r="8309">
          <cell r="A8309" t="str">
            <v>Trailers - Light Ext</v>
          </cell>
        </row>
        <row r="8310">
          <cell r="A8310" t="str">
            <v>Trailers - Light Ext</v>
          </cell>
        </row>
        <row r="8311">
          <cell r="A8311" t="str">
            <v>Trailers - Light Ext</v>
          </cell>
        </row>
        <row r="8312">
          <cell r="A8312" t="str">
            <v>Trailers - Light Ext</v>
          </cell>
        </row>
        <row r="8313">
          <cell r="A8313" t="str">
            <v>Trailers - Light Ext</v>
          </cell>
        </row>
        <row r="8314">
          <cell r="A8314" t="str">
            <v>Trailers - Light Ext</v>
          </cell>
        </row>
        <row r="8315">
          <cell r="A8315" t="str">
            <v>Trailers - Light Ext</v>
          </cell>
        </row>
        <row r="8316">
          <cell r="A8316" t="str">
            <v>Trailers - Light Ext</v>
          </cell>
        </row>
        <row r="8317">
          <cell r="A8317" t="str">
            <v>Trailers - Light Ext</v>
          </cell>
        </row>
        <row r="8318">
          <cell r="A8318" t="str">
            <v>Trailers - Light Ext</v>
          </cell>
        </row>
        <row r="8319">
          <cell r="A8319" t="str">
            <v>Trailers - Light Ext</v>
          </cell>
        </row>
        <row r="8320">
          <cell r="A8320" t="str">
            <v>Trailers - Light Ext</v>
          </cell>
        </row>
        <row r="8321">
          <cell r="A8321" t="str">
            <v>Trailers - Light Ext</v>
          </cell>
        </row>
        <row r="8322">
          <cell r="A8322" t="str">
            <v>Trailers - Light Ext</v>
          </cell>
        </row>
        <row r="8323">
          <cell r="A8323" t="str">
            <v>Trailers - Light Ext</v>
          </cell>
        </row>
        <row r="8324">
          <cell r="A8324" t="str">
            <v>Trailers - Light Ext</v>
          </cell>
        </row>
        <row r="8325">
          <cell r="A8325" t="str">
            <v>Trailers - Light Ext</v>
          </cell>
        </row>
        <row r="8326">
          <cell r="A8326" t="str">
            <v>Trailers - Light Ext</v>
          </cell>
        </row>
        <row r="8327">
          <cell r="A8327" t="str">
            <v>Trailers - Light Ext</v>
          </cell>
        </row>
        <row r="8328">
          <cell r="A8328" t="str">
            <v>Trailers - Light Ext</v>
          </cell>
        </row>
        <row r="8329">
          <cell r="A8329" t="str">
            <v>Trailers - Light Ext</v>
          </cell>
        </row>
        <row r="8330">
          <cell r="A8330" t="str">
            <v>Trailers - Light Ext</v>
          </cell>
        </row>
        <row r="8331">
          <cell r="A8331" t="str">
            <v>Trailers - Light Ext</v>
          </cell>
        </row>
        <row r="8332">
          <cell r="A8332" t="str">
            <v>Trailers - Light Ext</v>
          </cell>
        </row>
        <row r="8333">
          <cell r="A8333" t="str">
            <v>Trailers - Light Ext</v>
          </cell>
        </row>
        <row r="8334">
          <cell r="A8334" t="str">
            <v>Trailers - Light Ext</v>
          </cell>
        </row>
        <row r="8335">
          <cell r="A8335" t="str">
            <v>Trailers - Light Ext</v>
          </cell>
        </row>
        <row r="8336">
          <cell r="A8336" t="str">
            <v>Trailers - Light Ext</v>
          </cell>
        </row>
        <row r="8337">
          <cell r="A8337" t="str">
            <v>Trailers - Light Ext</v>
          </cell>
        </row>
        <row r="8338">
          <cell r="A8338" t="str">
            <v>Trailers - Light Ext</v>
          </cell>
        </row>
        <row r="8339">
          <cell r="A8339" t="str">
            <v>Trailers - Light Ext</v>
          </cell>
        </row>
        <row r="8340">
          <cell r="A8340" t="str">
            <v>Trailers - Light Ext</v>
          </cell>
        </row>
        <row r="8341">
          <cell r="A8341" t="str">
            <v>Trailers - Light Ext</v>
          </cell>
        </row>
        <row r="8342">
          <cell r="A8342" t="str">
            <v>Trailers - Light Ext</v>
          </cell>
        </row>
        <row r="8343">
          <cell r="A8343" t="str">
            <v>Trailers - Light Ext</v>
          </cell>
        </row>
        <row r="8344">
          <cell r="A8344" t="str">
            <v>Trailers - Light Ext</v>
          </cell>
        </row>
        <row r="8345">
          <cell r="A8345" t="str">
            <v>Trailers - Light Ext</v>
          </cell>
        </row>
        <row r="8346">
          <cell r="A8346" t="str">
            <v>Trailers - Light Ext</v>
          </cell>
        </row>
        <row r="8347">
          <cell r="A8347" t="str">
            <v>Trailers - Light Ext</v>
          </cell>
        </row>
        <row r="8348">
          <cell r="A8348" t="str">
            <v>Trailers - Light Ext</v>
          </cell>
        </row>
        <row r="8349">
          <cell r="A8349" t="str">
            <v>Trailers - Light Ext</v>
          </cell>
        </row>
        <row r="8350">
          <cell r="A8350" t="str">
            <v>Trailers - Light Ext</v>
          </cell>
        </row>
        <row r="8351">
          <cell r="A8351" t="str">
            <v>Trailers - Light Ext</v>
          </cell>
        </row>
        <row r="8352">
          <cell r="A8352" t="str">
            <v>Trailers - Light Ext</v>
          </cell>
        </row>
        <row r="8353">
          <cell r="A8353" t="str">
            <v>Trailers - Light Ext</v>
          </cell>
        </row>
        <row r="8354">
          <cell r="A8354" t="str">
            <v>Trailers - Light Ext</v>
          </cell>
        </row>
        <row r="8355">
          <cell r="A8355" t="str">
            <v>Trailers - Light Ext</v>
          </cell>
        </row>
        <row r="8356">
          <cell r="A8356" t="str">
            <v>Trailers - Light Ext</v>
          </cell>
        </row>
        <row r="8357">
          <cell r="A8357" t="str">
            <v>Trailers - Light Ext</v>
          </cell>
        </row>
        <row r="8358">
          <cell r="A8358" t="str">
            <v>Trailers - Light Ext</v>
          </cell>
        </row>
        <row r="8359">
          <cell r="A8359" t="str">
            <v>Trailers - Light Ext</v>
          </cell>
        </row>
        <row r="8360">
          <cell r="A8360" t="str">
            <v>Trailers - Light Ext</v>
          </cell>
        </row>
        <row r="8361">
          <cell r="A8361" t="str">
            <v>Trailers - Light Ext</v>
          </cell>
        </row>
        <row r="8362">
          <cell r="A8362" t="str">
            <v>Trailers - Light Ext</v>
          </cell>
        </row>
        <row r="8363">
          <cell r="A8363" t="str">
            <v>Trailers - Light Ext</v>
          </cell>
        </row>
        <row r="8364">
          <cell r="A8364" t="str">
            <v>Trailers - Light Ext</v>
          </cell>
        </row>
        <row r="8365">
          <cell r="A8365" t="str">
            <v>Trailers - Light Ext</v>
          </cell>
        </row>
        <row r="8366">
          <cell r="A8366" t="str">
            <v>Trailers - Light Ext</v>
          </cell>
        </row>
        <row r="8367">
          <cell r="A8367" t="str">
            <v>Trailers - Light Ext</v>
          </cell>
        </row>
        <row r="8368">
          <cell r="A8368" t="str">
            <v>Trailers - Light Ext</v>
          </cell>
        </row>
        <row r="8369">
          <cell r="A8369" t="str">
            <v>Trailers - Light Ext</v>
          </cell>
        </row>
        <row r="8370">
          <cell r="A8370" t="str">
            <v>Trailers - Light Ext</v>
          </cell>
        </row>
        <row r="8371">
          <cell r="A8371" t="str">
            <v>Trailers - Light Ext</v>
          </cell>
        </row>
        <row r="8372">
          <cell r="A8372" t="str">
            <v>Trailers - Light Ext</v>
          </cell>
        </row>
        <row r="8373">
          <cell r="A8373" t="str">
            <v>Trailers - Light Ext</v>
          </cell>
        </row>
        <row r="8374">
          <cell r="A8374" t="str">
            <v>Trailers - Light Ext</v>
          </cell>
        </row>
        <row r="8375">
          <cell r="A8375" t="str">
            <v>Trailers - Light Ext</v>
          </cell>
        </row>
        <row r="8376">
          <cell r="A8376" t="str">
            <v>Trailers - Light Ext</v>
          </cell>
        </row>
        <row r="8377">
          <cell r="A8377" t="str">
            <v>Trailers - Light Ext</v>
          </cell>
        </row>
        <row r="8378">
          <cell r="A8378" t="str">
            <v>Trailers - Light Ext</v>
          </cell>
        </row>
        <row r="8379">
          <cell r="A8379" t="str">
            <v>Trailers - Light Ext</v>
          </cell>
        </row>
        <row r="8380">
          <cell r="A8380" t="str">
            <v>Trailers - Light Ext</v>
          </cell>
        </row>
        <row r="8381">
          <cell r="A8381" t="str">
            <v>Trailers - Light Ext</v>
          </cell>
        </row>
        <row r="8382">
          <cell r="A8382" t="str">
            <v>Trailers - Light Ext</v>
          </cell>
        </row>
        <row r="8383">
          <cell r="A8383" t="str">
            <v>Trailers - Light Ext</v>
          </cell>
        </row>
        <row r="8384">
          <cell r="A8384" t="str">
            <v>Trailers - Light Ext</v>
          </cell>
        </row>
        <row r="8385">
          <cell r="A8385" t="str">
            <v>Trailers - Light Ext</v>
          </cell>
        </row>
        <row r="8386">
          <cell r="A8386" t="str">
            <v>Trailers - Light Ext</v>
          </cell>
        </row>
        <row r="8387">
          <cell r="A8387" t="str">
            <v>Trailers - Light Ext</v>
          </cell>
        </row>
        <row r="8388">
          <cell r="A8388" t="str">
            <v>Trailers - Light Ext</v>
          </cell>
        </row>
        <row r="8389">
          <cell r="A8389" t="str">
            <v>Trailers - Light Ext</v>
          </cell>
        </row>
        <row r="8390">
          <cell r="A8390" t="str">
            <v>Trailers - Light Ext</v>
          </cell>
        </row>
        <row r="8391">
          <cell r="A8391" t="str">
            <v>Trailers - Light Ext</v>
          </cell>
        </row>
        <row r="8392">
          <cell r="A8392" t="str">
            <v>Trailers - Light Ext</v>
          </cell>
        </row>
        <row r="8393">
          <cell r="A8393" t="str">
            <v>Trailers - Light Ext</v>
          </cell>
        </row>
        <row r="8394">
          <cell r="A8394" t="str">
            <v>Trailers - Light Ext</v>
          </cell>
        </row>
        <row r="8395">
          <cell r="A8395" t="str">
            <v>Trailers - Light Ext</v>
          </cell>
        </row>
        <row r="8396">
          <cell r="A8396" t="str">
            <v>Trailers - Light Ext</v>
          </cell>
        </row>
        <row r="8397">
          <cell r="A8397" t="str">
            <v>Trailers - Light Ext</v>
          </cell>
        </row>
        <row r="8398">
          <cell r="A8398" t="str">
            <v>Trailers - Light Ext</v>
          </cell>
        </row>
        <row r="8399">
          <cell r="A8399" t="str">
            <v>Trailers - Light Ext</v>
          </cell>
        </row>
        <row r="8400">
          <cell r="A8400" t="str">
            <v>Trailers - Light Ext</v>
          </cell>
        </row>
        <row r="8401">
          <cell r="A8401" t="str">
            <v>Trailers - Light Ext</v>
          </cell>
        </row>
        <row r="8402">
          <cell r="A8402" t="str">
            <v>Trailers - Light Ext</v>
          </cell>
        </row>
        <row r="8403">
          <cell r="A8403" t="str">
            <v>Trailers - Light Ext</v>
          </cell>
        </row>
        <row r="8404">
          <cell r="A8404" t="str">
            <v>Trailers - Light Ext</v>
          </cell>
        </row>
        <row r="8405">
          <cell r="A8405" t="str">
            <v>Trailers - Light Ext</v>
          </cell>
        </row>
        <row r="8406">
          <cell r="A8406" t="str">
            <v>Trailers - Light Ext</v>
          </cell>
        </row>
        <row r="8407">
          <cell r="A8407" t="str">
            <v>Trailers - Light Ext</v>
          </cell>
        </row>
        <row r="8408">
          <cell r="A8408" t="str">
            <v>Trailers - Light Ext</v>
          </cell>
        </row>
        <row r="8409">
          <cell r="A8409" t="str">
            <v>Trailers - Light Ext</v>
          </cell>
        </row>
        <row r="8410">
          <cell r="A8410" t="str">
            <v>Trailers - Light Ext</v>
          </cell>
        </row>
        <row r="8411">
          <cell r="A8411" t="str">
            <v>Trailers - Light Ext</v>
          </cell>
        </row>
        <row r="8412">
          <cell r="A8412" t="str">
            <v>Trailers - Light Ext</v>
          </cell>
        </row>
        <row r="8413">
          <cell r="A8413" t="str">
            <v>Trailers - Light Ext</v>
          </cell>
        </row>
        <row r="8414">
          <cell r="A8414" t="str">
            <v>Trailers - Light Ext</v>
          </cell>
        </row>
        <row r="8415">
          <cell r="A8415" t="str">
            <v>Trailers - Light Ext</v>
          </cell>
        </row>
        <row r="8416">
          <cell r="A8416" t="str">
            <v>Trailers - Light Ext</v>
          </cell>
        </row>
        <row r="8417">
          <cell r="A8417" t="str">
            <v>Trailers - Light Ext</v>
          </cell>
        </row>
        <row r="8418">
          <cell r="A8418" t="str">
            <v>Trailers - Light Ext</v>
          </cell>
        </row>
        <row r="8419">
          <cell r="A8419" t="str">
            <v>Trailers - Light Ext</v>
          </cell>
        </row>
        <row r="8420">
          <cell r="A8420" t="str">
            <v>Trailers - Light Ext</v>
          </cell>
        </row>
        <row r="8421">
          <cell r="A8421" t="str">
            <v>Trailers - Light Ext</v>
          </cell>
        </row>
        <row r="8422">
          <cell r="A8422" t="str">
            <v>Trailers - Light Ext</v>
          </cell>
        </row>
        <row r="8423">
          <cell r="A8423" t="str">
            <v>Trailers - Light Ext</v>
          </cell>
        </row>
        <row r="8424">
          <cell r="A8424" t="str">
            <v>Trailers - Light Ext</v>
          </cell>
        </row>
        <row r="8425">
          <cell r="A8425" t="str">
            <v>Trailers - Light Ext</v>
          </cell>
        </row>
        <row r="8426">
          <cell r="A8426" t="str">
            <v>Trailers - Light Ext</v>
          </cell>
        </row>
        <row r="8427">
          <cell r="A8427" t="str">
            <v>Trailers - Light Ext</v>
          </cell>
        </row>
        <row r="8428">
          <cell r="A8428" t="str">
            <v>Trailers - Light Ext</v>
          </cell>
        </row>
        <row r="8429">
          <cell r="A8429" t="str">
            <v>Trailers - Light Ext</v>
          </cell>
        </row>
        <row r="8430">
          <cell r="A8430" t="str">
            <v>Trailers - Light Ext</v>
          </cell>
        </row>
        <row r="8431">
          <cell r="A8431" t="str">
            <v>Trailers - Light Ext</v>
          </cell>
        </row>
        <row r="8432">
          <cell r="A8432" t="str">
            <v>Trailers - Light Ext</v>
          </cell>
        </row>
        <row r="8433">
          <cell r="A8433" t="str">
            <v>Trailers - Light Ext</v>
          </cell>
        </row>
        <row r="8434">
          <cell r="A8434" t="str">
            <v>Trailers - Light Ext</v>
          </cell>
        </row>
        <row r="8435">
          <cell r="A8435" t="str">
            <v>Trailers - Light Ext</v>
          </cell>
        </row>
        <row r="8436">
          <cell r="A8436" t="str">
            <v xml:space="preserve">Trailers - Medium   </v>
          </cell>
        </row>
        <row r="8437">
          <cell r="A8437" t="str">
            <v xml:space="preserve">Trailers - Medium   </v>
          </cell>
        </row>
        <row r="8438">
          <cell r="A8438" t="str">
            <v xml:space="preserve">Trailers - Medium   </v>
          </cell>
        </row>
        <row r="8439">
          <cell r="A8439" t="str">
            <v xml:space="preserve">Trailers - Medium   </v>
          </cell>
        </row>
        <row r="8440">
          <cell r="A8440" t="str">
            <v xml:space="preserve">Trailers - Medium   </v>
          </cell>
        </row>
        <row r="8441">
          <cell r="A8441" t="str">
            <v xml:space="preserve">Trailers - Medium   </v>
          </cell>
        </row>
        <row r="8442">
          <cell r="A8442" t="str">
            <v xml:space="preserve">Trailers - Medium   </v>
          </cell>
        </row>
        <row r="8443">
          <cell r="A8443" t="str">
            <v xml:space="preserve">Trailers - Medium   </v>
          </cell>
        </row>
        <row r="8444">
          <cell r="A8444" t="str">
            <v xml:space="preserve">Trailers - Medium   </v>
          </cell>
        </row>
        <row r="8445">
          <cell r="A8445" t="str">
            <v xml:space="preserve">Trailers - Medium   </v>
          </cell>
        </row>
        <row r="8446">
          <cell r="A8446" t="str">
            <v xml:space="preserve">Trailers - Medium   </v>
          </cell>
        </row>
        <row r="8447">
          <cell r="A8447" t="str">
            <v xml:space="preserve">Trailers - Medium   </v>
          </cell>
        </row>
        <row r="8448">
          <cell r="A8448" t="str">
            <v xml:space="preserve">Trailers - Medium   </v>
          </cell>
        </row>
        <row r="8449">
          <cell r="A8449" t="str">
            <v xml:space="preserve">Trailers - Medium   </v>
          </cell>
        </row>
        <row r="8450">
          <cell r="A8450" t="str">
            <v xml:space="preserve">Trailers - Medium   </v>
          </cell>
        </row>
        <row r="8451">
          <cell r="A8451" t="str">
            <v xml:space="preserve">Trailers - Medium   </v>
          </cell>
        </row>
        <row r="8452">
          <cell r="A8452" t="str">
            <v xml:space="preserve">Trailers - Medium   </v>
          </cell>
        </row>
        <row r="8453">
          <cell r="A8453" t="str">
            <v xml:space="preserve">Trailers - Medium   </v>
          </cell>
        </row>
        <row r="8454">
          <cell r="A8454" t="str">
            <v xml:space="preserve">Trailers - Medium   </v>
          </cell>
        </row>
        <row r="8455">
          <cell r="A8455" t="str">
            <v xml:space="preserve">Trailers - Medium   </v>
          </cell>
        </row>
        <row r="8456">
          <cell r="A8456" t="str">
            <v xml:space="preserve">Trailers - Medium   </v>
          </cell>
        </row>
        <row r="8457">
          <cell r="A8457" t="str">
            <v xml:space="preserve">Trailers - Medium   </v>
          </cell>
        </row>
        <row r="8458">
          <cell r="A8458" t="str">
            <v xml:space="preserve">Trailers - Medium   </v>
          </cell>
        </row>
        <row r="8459">
          <cell r="A8459" t="str">
            <v xml:space="preserve">Trailers - Medium   </v>
          </cell>
        </row>
        <row r="8460">
          <cell r="A8460" t="str">
            <v xml:space="preserve">Trailers - Medium   </v>
          </cell>
        </row>
        <row r="8461">
          <cell r="A8461" t="str">
            <v xml:space="preserve">Trailers - Medium   </v>
          </cell>
        </row>
        <row r="8462">
          <cell r="A8462" t="str">
            <v xml:space="preserve">Trailers - Medium   </v>
          </cell>
        </row>
        <row r="8463">
          <cell r="A8463" t="str">
            <v xml:space="preserve">Trailers - Medium   </v>
          </cell>
        </row>
        <row r="8464">
          <cell r="A8464" t="str">
            <v xml:space="preserve">Trailers - Medium   </v>
          </cell>
        </row>
        <row r="8465">
          <cell r="A8465" t="str">
            <v xml:space="preserve">Trailers - Medium   </v>
          </cell>
        </row>
        <row r="8466">
          <cell r="A8466" t="str">
            <v xml:space="preserve">Trailers - Medium   </v>
          </cell>
        </row>
        <row r="8467">
          <cell r="A8467" t="str">
            <v xml:space="preserve">Trailers - Medium   </v>
          </cell>
        </row>
        <row r="8468">
          <cell r="A8468" t="str">
            <v xml:space="preserve">Trailers - Medium   </v>
          </cell>
        </row>
        <row r="8469">
          <cell r="A8469" t="str">
            <v xml:space="preserve">Trailers - Medium   </v>
          </cell>
        </row>
        <row r="8470">
          <cell r="A8470" t="str">
            <v xml:space="preserve">Trailers - Medium   </v>
          </cell>
        </row>
        <row r="8471">
          <cell r="A8471" t="str">
            <v xml:space="preserve">Trailers - Medium   </v>
          </cell>
        </row>
        <row r="8472">
          <cell r="A8472" t="str">
            <v xml:space="preserve">Trailers - Medium   </v>
          </cell>
        </row>
        <row r="8473">
          <cell r="A8473" t="str">
            <v xml:space="preserve">Trailers - Medium   </v>
          </cell>
        </row>
        <row r="8474">
          <cell r="A8474" t="str">
            <v xml:space="preserve">Trailers - Medium   </v>
          </cell>
        </row>
        <row r="8475">
          <cell r="A8475" t="str">
            <v xml:space="preserve">Trailers - Medium   </v>
          </cell>
        </row>
        <row r="8476">
          <cell r="A8476" t="str">
            <v xml:space="preserve">Trailers - Medium   </v>
          </cell>
        </row>
        <row r="8477">
          <cell r="A8477" t="str">
            <v xml:space="preserve">Trailers - Medium   </v>
          </cell>
        </row>
        <row r="8478">
          <cell r="A8478" t="str">
            <v xml:space="preserve">Trailers - Medium   </v>
          </cell>
        </row>
        <row r="8479">
          <cell r="A8479" t="str">
            <v xml:space="preserve">Trailers - Medium   </v>
          </cell>
        </row>
        <row r="8480">
          <cell r="A8480" t="str">
            <v xml:space="preserve">Trailers - Medium   </v>
          </cell>
        </row>
        <row r="8481">
          <cell r="A8481" t="str">
            <v xml:space="preserve">Trailers - Medium   </v>
          </cell>
        </row>
        <row r="8482">
          <cell r="A8482" t="str">
            <v xml:space="preserve">Trailers - Medium   </v>
          </cell>
        </row>
        <row r="8483">
          <cell r="A8483" t="str">
            <v xml:space="preserve">Trailers - Medium   </v>
          </cell>
        </row>
        <row r="8484">
          <cell r="A8484" t="str">
            <v xml:space="preserve">Trailers - Medium   </v>
          </cell>
        </row>
        <row r="8485">
          <cell r="A8485" t="str">
            <v xml:space="preserve">Trailers - Medium   </v>
          </cell>
        </row>
        <row r="8486">
          <cell r="A8486" t="str">
            <v xml:space="preserve">Trailers - Medium   </v>
          </cell>
        </row>
        <row r="8487">
          <cell r="A8487" t="str">
            <v xml:space="preserve">Trailers - Medium   </v>
          </cell>
        </row>
        <row r="8488">
          <cell r="A8488" t="str">
            <v xml:space="preserve">Trailers - Medium   </v>
          </cell>
        </row>
        <row r="8489">
          <cell r="A8489" t="str">
            <v xml:space="preserve">Trailers - Medium   </v>
          </cell>
        </row>
        <row r="8490">
          <cell r="A8490" t="str">
            <v xml:space="preserve">Trailers - Medium   </v>
          </cell>
        </row>
        <row r="8491">
          <cell r="A8491" t="str">
            <v xml:space="preserve">Trailers - Medium   </v>
          </cell>
        </row>
        <row r="8492">
          <cell r="A8492" t="str">
            <v xml:space="preserve">Trailers - Medium   </v>
          </cell>
        </row>
        <row r="8493">
          <cell r="A8493" t="str">
            <v xml:space="preserve">Trailers - Medium   </v>
          </cell>
        </row>
        <row r="8494">
          <cell r="A8494" t="str">
            <v xml:space="preserve">Trailers - Medium   </v>
          </cell>
        </row>
        <row r="8495">
          <cell r="A8495" t="str">
            <v xml:space="preserve">Trailers - Medium   </v>
          </cell>
        </row>
        <row r="8496">
          <cell r="A8496" t="str">
            <v xml:space="preserve">Trailers - Medium   </v>
          </cell>
        </row>
        <row r="8497">
          <cell r="A8497" t="str">
            <v xml:space="preserve">Trailers - Medium   </v>
          </cell>
        </row>
        <row r="8498">
          <cell r="A8498" t="str">
            <v xml:space="preserve">Trailers - Medium   </v>
          </cell>
        </row>
        <row r="8499">
          <cell r="A8499" t="str">
            <v xml:space="preserve">Trailers - Medium   </v>
          </cell>
        </row>
        <row r="8500">
          <cell r="A8500" t="str">
            <v xml:space="preserve">Trailers - Medium   </v>
          </cell>
        </row>
        <row r="8501">
          <cell r="A8501" t="str">
            <v xml:space="preserve">Trailers - Medium   </v>
          </cell>
        </row>
        <row r="8502">
          <cell r="A8502" t="str">
            <v xml:space="preserve">Trailers - Medium   </v>
          </cell>
        </row>
        <row r="8503">
          <cell r="A8503" t="str">
            <v xml:space="preserve">Trailers - Medium   </v>
          </cell>
        </row>
        <row r="8504">
          <cell r="A8504" t="str">
            <v xml:space="preserve">Trailers - Medium   </v>
          </cell>
        </row>
        <row r="8505">
          <cell r="A8505" t="str">
            <v xml:space="preserve">Trailers - Medium   </v>
          </cell>
        </row>
        <row r="8506">
          <cell r="A8506" t="str">
            <v xml:space="preserve">Trailers - Medium   </v>
          </cell>
        </row>
        <row r="8507">
          <cell r="A8507" t="str">
            <v xml:space="preserve">Trailers - Medium   </v>
          </cell>
        </row>
        <row r="8508">
          <cell r="A8508" t="str">
            <v xml:space="preserve">Trailers - Medium   </v>
          </cell>
        </row>
        <row r="8509">
          <cell r="A8509" t="str">
            <v xml:space="preserve">Trailers - Medium   </v>
          </cell>
        </row>
        <row r="8510">
          <cell r="A8510" t="str">
            <v xml:space="preserve">Trailers - Medium   </v>
          </cell>
        </row>
        <row r="8511">
          <cell r="A8511" t="str">
            <v xml:space="preserve">Trailers - Medium   </v>
          </cell>
        </row>
        <row r="8512">
          <cell r="A8512" t="str">
            <v xml:space="preserve">Trailers - Medium   </v>
          </cell>
        </row>
        <row r="8513">
          <cell r="A8513" t="str">
            <v xml:space="preserve">Trailers - Medium   </v>
          </cell>
        </row>
        <row r="8514">
          <cell r="A8514" t="str">
            <v xml:space="preserve">Trailers - Medium   </v>
          </cell>
        </row>
        <row r="8515">
          <cell r="A8515" t="str">
            <v xml:space="preserve">Trailers - Medium   </v>
          </cell>
        </row>
        <row r="8516">
          <cell r="A8516" t="str">
            <v xml:space="preserve">Trailers - Medium   </v>
          </cell>
        </row>
        <row r="8517">
          <cell r="A8517" t="str">
            <v xml:space="preserve">Trailers - Medium   </v>
          </cell>
        </row>
        <row r="8518">
          <cell r="A8518" t="str">
            <v xml:space="preserve">Trailers - Medium   </v>
          </cell>
        </row>
        <row r="8519">
          <cell r="A8519" t="str">
            <v xml:space="preserve">Trailers - Medium   </v>
          </cell>
        </row>
        <row r="8520">
          <cell r="A8520" t="str">
            <v xml:space="preserve">Trailers - Medium   </v>
          </cell>
        </row>
        <row r="8521">
          <cell r="A8521" t="str">
            <v xml:space="preserve">Trailers - Medium   </v>
          </cell>
        </row>
        <row r="8522">
          <cell r="A8522" t="str">
            <v xml:space="preserve">Trailers - Medium   </v>
          </cell>
        </row>
        <row r="8523">
          <cell r="A8523" t="str">
            <v xml:space="preserve">Trailers - Medium   </v>
          </cell>
        </row>
        <row r="8524">
          <cell r="A8524" t="str">
            <v xml:space="preserve">Trailers - Medium   </v>
          </cell>
        </row>
        <row r="8525">
          <cell r="A8525" t="str">
            <v xml:space="preserve">Trailers - Medium   </v>
          </cell>
        </row>
        <row r="8526">
          <cell r="A8526" t="str">
            <v xml:space="preserve">Trailers - Medium   </v>
          </cell>
        </row>
        <row r="8527">
          <cell r="A8527" t="str">
            <v xml:space="preserve">Trailers - Medium   </v>
          </cell>
        </row>
        <row r="8528">
          <cell r="A8528" t="str">
            <v xml:space="preserve">Trailers - Medium   </v>
          </cell>
        </row>
        <row r="8529">
          <cell r="A8529" t="str">
            <v xml:space="preserve">Trailers - Medium   </v>
          </cell>
        </row>
        <row r="8530">
          <cell r="A8530" t="str">
            <v xml:space="preserve">Trailers - Medium   </v>
          </cell>
        </row>
        <row r="8531">
          <cell r="A8531" t="str">
            <v xml:space="preserve">Trailers - Medium   </v>
          </cell>
        </row>
        <row r="8532">
          <cell r="A8532" t="str">
            <v xml:space="preserve">Trailers - Medium   </v>
          </cell>
        </row>
        <row r="8533">
          <cell r="A8533" t="str">
            <v xml:space="preserve">Trailers - Medium   </v>
          </cell>
        </row>
        <row r="8534">
          <cell r="A8534" t="str">
            <v xml:space="preserve">Trailers - Medium   </v>
          </cell>
        </row>
        <row r="8535">
          <cell r="A8535" t="str">
            <v xml:space="preserve">Trailers - Medium   </v>
          </cell>
        </row>
        <row r="8536">
          <cell r="A8536" t="str">
            <v xml:space="preserve">Trailers - Medium   </v>
          </cell>
        </row>
        <row r="8537">
          <cell r="A8537" t="str">
            <v xml:space="preserve">Trailers - Medium   </v>
          </cell>
        </row>
        <row r="8538">
          <cell r="A8538" t="str">
            <v xml:space="preserve">Trailers - Medium   </v>
          </cell>
        </row>
        <row r="8539">
          <cell r="A8539" t="str">
            <v xml:space="preserve">Trailers - Medium   </v>
          </cell>
        </row>
        <row r="8540">
          <cell r="A8540" t="str">
            <v xml:space="preserve">Trailers - Medium   </v>
          </cell>
        </row>
        <row r="8541">
          <cell r="A8541" t="str">
            <v xml:space="preserve">Trailers - Medium   </v>
          </cell>
        </row>
        <row r="8542">
          <cell r="A8542" t="str">
            <v xml:space="preserve">Trailers - Medium   </v>
          </cell>
        </row>
        <row r="8543">
          <cell r="A8543" t="str">
            <v xml:space="preserve">Trailers - Medium   </v>
          </cell>
        </row>
        <row r="8544">
          <cell r="A8544" t="str">
            <v xml:space="preserve">Trailers - Medium   </v>
          </cell>
        </row>
        <row r="8545">
          <cell r="A8545" t="str">
            <v xml:space="preserve">Trailers - Medium   </v>
          </cell>
        </row>
        <row r="8546">
          <cell r="A8546" t="str">
            <v xml:space="preserve">Trailers - Medium   </v>
          </cell>
        </row>
        <row r="8547">
          <cell r="A8547" t="str">
            <v xml:space="preserve">Trailers - Medium   </v>
          </cell>
        </row>
        <row r="8548">
          <cell r="A8548" t="str">
            <v xml:space="preserve">Trailers - Medium   </v>
          </cell>
        </row>
        <row r="8549">
          <cell r="A8549" t="str">
            <v xml:space="preserve">Trailers - Medium   </v>
          </cell>
        </row>
        <row r="8550">
          <cell r="A8550" t="str">
            <v xml:space="preserve">Trailers - Medium   </v>
          </cell>
        </row>
        <row r="8551">
          <cell r="A8551" t="str">
            <v xml:space="preserve">Trailers - Medium   </v>
          </cell>
        </row>
        <row r="8552">
          <cell r="A8552" t="str">
            <v xml:space="preserve">Trailers - Medium   </v>
          </cell>
        </row>
        <row r="8553">
          <cell r="A8553" t="str">
            <v xml:space="preserve">Trailers - Medium   </v>
          </cell>
        </row>
        <row r="8554">
          <cell r="A8554" t="str">
            <v xml:space="preserve">Trailers - Medium   </v>
          </cell>
        </row>
        <row r="8555">
          <cell r="A8555" t="str">
            <v xml:space="preserve">Trailers - Medium   </v>
          </cell>
        </row>
        <row r="8556">
          <cell r="A8556" t="str">
            <v xml:space="preserve">Trailers - Medium   </v>
          </cell>
        </row>
        <row r="8557">
          <cell r="A8557" t="str">
            <v xml:space="preserve">Trailers - Medium   </v>
          </cell>
        </row>
        <row r="8558">
          <cell r="A8558" t="str">
            <v xml:space="preserve">Trailers - Medium   </v>
          </cell>
        </row>
        <row r="8559">
          <cell r="A8559" t="str">
            <v xml:space="preserve">Trailers - Medium   </v>
          </cell>
        </row>
        <row r="8560">
          <cell r="A8560" t="str">
            <v xml:space="preserve">Trailers - Medium   </v>
          </cell>
        </row>
        <row r="8561">
          <cell r="A8561" t="str">
            <v xml:space="preserve">Trailers - Medium   </v>
          </cell>
        </row>
        <row r="8562">
          <cell r="A8562" t="str">
            <v xml:space="preserve">Trailers - Medium   </v>
          </cell>
        </row>
        <row r="8563">
          <cell r="A8563" t="str">
            <v xml:space="preserve">Trailers - Medium   </v>
          </cell>
        </row>
        <row r="8564">
          <cell r="A8564" t="str">
            <v xml:space="preserve">Trailers - Medium   </v>
          </cell>
        </row>
        <row r="8565">
          <cell r="A8565" t="str">
            <v xml:space="preserve">Trailers - Medium   </v>
          </cell>
        </row>
        <row r="8566">
          <cell r="A8566" t="str">
            <v xml:space="preserve">Trailers - Medium   </v>
          </cell>
        </row>
        <row r="8567">
          <cell r="A8567" t="str">
            <v xml:space="preserve">Trailers - Medium   </v>
          </cell>
        </row>
        <row r="8568">
          <cell r="A8568" t="str">
            <v xml:space="preserve">Trailers - Medium   </v>
          </cell>
        </row>
        <row r="8569">
          <cell r="A8569" t="str">
            <v xml:space="preserve">Trailers - Medium   </v>
          </cell>
        </row>
        <row r="8570">
          <cell r="A8570" t="str">
            <v xml:space="preserve">Trailers - Medium   </v>
          </cell>
        </row>
        <row r="8571">
          <cell r="A8571" t="str">
            <v xml:space="preserve">Trailers - Medium   </v>
          </cell>
        </row>
        <row r="8572">
          <cell r="A8572" t="str">
            <v xml:space="preserve">Trailers - Medium   </v>
          </cell>
        </row>
        <row r="8573">
          <cell r="A8573" t="str">
            <v xml:space="preserve">Trailers - Medium   </v>
          </cell>
        </row>
        <row r="8574">
          <cell r="A8574" t="str">
            <v xml:space="preserve">Trailers - Medium   </v>
          </cell>
        </row>
        <row r="8575">
          <cell r="A8575" t="str">
            <v xml:space="preserve">Trailers - Medium   </v>
          </cell>
        </row>
        <row r="8576">
          <cell r="A8576" t="str">
            <v xml:space="preserve">Trailers - Medium   </v>
          </cell>
        </row>
        <row r="8577">
          <cell r="A8577" t="str">
            <v xml:space="preserve">Trailers - Medium   </v>
          </cell>
        </row>
        <row r="8578">
          <cell r="A8578" t="str">
            <v xml:space="preserve">Trailers - Medium   </v>
          </cell>
        </row>
        <row r="8579">
          <cell r="A8579" t="str">
            <v xml:space="preserve">Trailers - Medium   </v>
          </cell>
        </row>
        <row r="8580">
          <cell r="A8580" t="str">
            <v xml:space="preserve">Trailers - Medium   </v>
          </cell>
        </row>
        <row r="8581">
          <cell r="A8581" t="str">
            <v xml:space="preserve">Trailers - Medium   </v>
          </cell>
        </row>
        <row r="8582">
          <cell r="A8582" t="str">
            <v xml:space="preserve">Trailers - Medium   </v>
          </cell>
        </row>
        <row r="8583">
          <cell r="A8583" t="str">
            <v xml:space="preserve">Trailers - Medium   </v>
          </cell>
        </row>
        <row r="8584">
          <cell r="A8584" t="str">
            <v xml:space="preserve">Trailers - Medium   </v>
          </cell>
        </row>
        <row r="8585">
          <cell r="A8585" t="str">
            <v xml:space="preserve">Trailers - Medium   </v>
          </cell>
        </row>
        <row r="8586">
          <cell r="A8586" t="str">
            <v xml:space="preserve">Trailers - Medium   </v>
          </cell>
        </row>
        <row r="8587">
          <cell r="A8587" t="str">
            <v xml:space="preserve">Trailers - Medium   </v>
          </cell>
        </row>
        <row r="8588">
          <cell r="A8588" t="str">
            <v xml:space="preserve">Trailers - Medium   </v>
          </cell>
        </row>
        <row r="8589">
          <cell r="A8589" t="str">
            <v xml:space="preserve">Trailers - Medium   </v>
          </cell>
        </row>
        <row r="8590">
          <cell r="A8590" t="str">
            <v xml:space="preserve">Trailers - Medium   </v>
          </cell>
        </row>
        <row r="8591">
          <cell r="A8591" t="str">
            <v xml:space="preserve">Trailers - Medium   </v>
          </cell>
        </row>
        <row r="8592">
          <cell r="A8592" t="str">
            <v xml:space="preserve">Trailers - Medium   </v>
          </cell>
        </row>
        <row r="8593">
          <cell r="A8593" t="str">
            <v xml:space="preserve">Trailers - Medium   </v>
          </cell>
        </row>
        <row r="8594">
          <cell r="A8594" t="str">
            <v xml:space="preserve">Trailers - Medium   </v>
          </cell>
        </row>
        <row r="8595">
          <cell r="A8595" t="str">
            <v xml:space="preserve">Trailers - Medium   </v>
          </cell>
        </row>
        <row r="8596">
          <cell r="A8596" t="str">
            <v xml:space="preserve">Trailers - Medium   </v>
          </cell>
        </row>
        <row r="8597">
          <cell r="A8597" t="str">
            <v xml:space="preserve">Trailers - Medium   </v>
          </cell>
        </row>
        <row r="8598">
          <cell r="A8598" t="str">
            <v xml:space="preserve">Trailers - Medium   </v>
          </cell>
        </row>
        <row r="8599">
          <cell r="A8599" t="str">
            <v xml:space="preserve">Trailers - Medium   </v>
          </cell>
        </row>
        <row r="8600">
          <cell r="A8600" t="str">
            <v xml:space="preserve">Trailers - Medium   </v>
          </cell>
        </row>
        <row r="8601">
          <cell r="A8601" t="str">
            <v xml:space="preserve">Trailers - Medium   </v>
          </cell>
        </row>
        <row r="8602">
          <cell r="A8602" t="str">
            <v xml:space="preserve">Trailers - Medium   </v>
          </cell>
        </row>
        <row r="8603">
          <cell r="A8603" t="str">
            <v xml:space="preserve">Trailers - Medium   </v>
          </cell>
        </row>
        <row r="8604">
          <cell r="A8604" t="str">
            <v xml:space="preserve">Trailers - Medium   </v>
          </cell>
        </row>
        <row r="8605">
          <cell r="A8605" t="str">
            <v xml:space="preserve">Trailers - Medium   </v>
          </cell>
        </row>
        <row r="8606">
          <cell r="A8606" t="str">
            <v xml:space="preserve">Trailers - Medium   </v>
          </cell>
        </row>
        <row r="8607">
          <cell r="A8607" t="str">
            <v xml:space="preserve">Trailers - Medium   </v>
          </cell>
        </row>
        <row r="8608">
          <cell r="A8608" t="str">
            <v xml:space="preserve">Trailers - Medium   </v>
          </cell>
        </row>
        <row r="8609">
          <cell r="A8609" t="str">
            <v xml:space="preserve">Trailers - Medium   </v>
          </cell>
        </row>
        <row r="8610">
          <cell r="A8610" t="str">
            <v xml:space="preserve">Trailers - Medium   </v>
          </cell>
        </row>
        <row r="8611">
          <cell r="A8611" t="str">
            <v xml:space="preserve">Trailers - Medium   </v>
          </cell>
        </row>
        <row r="8612">
          <cell r="A8612" t="str">
            <v xml:space="preserve">Trailers - Medium   </v>
          </cell>
        </row>
        <row r="8613">
          <cell r="A8613" t="str">
            <v xml:space="preserve">Trailers - Medium   </v>
          </cell>
        </row>
        <row r="8614">
          <cell r="A8614" t="str">
            <v xml:space="preserve">Trailers - Semi     </v>
          </cell>
        </row>
        <row r="8615">
          <cell r="A8615" t="str">
            <v xml:space="preserve">Trailers - Semi     </v>
          </cell>
        </row>
        <row r="8616">
          <cell r="A8616" t="str">
            <v xml:space="preserve">Trailers - Semi     </v>
          </cell>
        </row>
        <row r="8617">
          <cell r="A8617" t="str">
            <v xml:space="preserve">Trailers - Semi     </v>
          </cell>
        </row>
        <row r="8618">
          <cell r="A8618" t="str">
            <v xml:space="preserve">Trailers - Semi     </v>
          </cell>
        </row>
        <row r="8619">
          <cell r="A8619" t="str">
            <v xml:space="preserve">Trailers - Semi     </v>
          </cell>
        </row>
        <row r="8620">
          <cell r="A8620" t="str">
            <v xml:space="preserve">Trailers - Semi     </v>
          </cell>
        </row>
        <row r="8621">
          <cell r="A8621" t="str">
            <v xml:space="preserve">Trailers - Semi     </v>
          </cell>
        </row>
        <row r="8622">
          <cell r="A8622" t="str">
            <v xml:space="preserve">Trailers - Semi     </v>
          </cell>
        </row>
        <row r="8623">
          <cell r="A8623" t="str">
            <v xml:space="preserve">Trailers - Semi     </v>
          </cell>
        </row>
        <row r="8624">
          <cell r="A8624" t="str">
            <v xml:space="preserve">Trailers - Semi     </v>
          </cell>
        </row>
        <row r="8625">
          <cell r="A8625" t="str">
            <v xml:space="preserve">Trailers - Semi     </v>
          </cell>
        </row>
        <row r="8626">
          <cell r="A8626" t="str">
            <v xml:space="preserve">Trailers - Semi     </v>
          </cell>
        </row>
        <row r="8627">
          <cell r="A8627" t="str">
            <v xml:space="preserve">Trailers - Semi     </v>
          </cell>
        </row>
        <row r="8628">
          <cell r="A8628" t="str">
            <v xml:space="preserve">Trailers - Semi     </v>
          </cell>
        </row>
        <row r="8629">
          <cell r="A8629" t="str">
            <v xml:space="preserve">Trailers - Semi     </v>
          </cell>
        </row>
        <row r="8630">
          <cell r="A8630" t="str">
            <v xml:space="preserve">Trailers - Semi     </v>
          </cell>
        </row>
        <row r="8631">
          <cell r="A8631" t="str">
            <v xml:space="preserve">Trailers - Semi     </v>
          </cell>
        </row>
        <row r="8632">
          <cell r="A8632" t="str">
            <v xml:space="preserve">Trailers - Semi     </v>
          </cell>
        </row>
        <row r="8633">
          <cell r="A8633" t="str">
            <v xml:space="preserve">Trailers - Semi     </v>
          </cell>
        </row>
        <row r="8634">
          <cell r="A8634" t="str">
            <v xml:space="preserve">Trailers - Semi     </v>
          </cell>
        </row>
        <row r="8635">
          <cell r="A8635" t="str">
            <v xml:space="preserve">Trailers - Semi     </v>
          </cell>
        </row>
        <row r="8636">
          <cell r="A8636" t="str">
            <v xml:space="preserve">Trailers - Semi     </v>
          </cell>
        </row>
        <row r="8637">
          <cell r="A8637" t="str">
            <v xml:space="preserve">Trailers - Semi     </v>
          </cell>
        </row>
        <row r="8638">
          <cell r="A8638" t="str">
            <v xml:space="preserve">Trailers - Semi     </v>
          </cell>
        </row>
        <row r="8639">
          <cell r="A8639" t="str">
            <v xml:space="preserve">Trailers - Semi     </v>
          </cell>
        </row>
        <row r="8640">
          <cell r="A8640" t="str">
            <v xml:space="preserve">Trailers - Semi     </v>
          </cell>
        </row>
        <row r="8641">
          <cell r="A8641" t="str">
            <v xml:space="preserve">Trailers - Semi     </v>
          </cell>
        </row>
        <row r="8642">
          <cell r="A8642" t="str">
            <v xml:space="preserve">Trailers - Semi     </v>
          </cell>
        </row>
        <row r="8643">
          <cell r="A8643" t="str">
            <v xml:space="preserve">Trailers - Semi     </v>
          </cell>
        </row>
        <row r="8644">
          <cell r="A8644" t="str">
            <v xml:space="preserve">Trailers - Semi     </v>
          </cell>
        </row>
        <row r="8645">
          <cell r="A8645" t="str">
            <v xml:space="preserve">Trailers - Semi     </v>
          </cell>
        </row>
        <row r="8646">
          <cell r="A8646" t="str">
            <v xml:space="preserve">Trailers - Semi     </v>
          </cell>
        </row>
        <row r="8647">
          <cell r="A8647" t="str">
            <v xml:space="preserve">Trailers - Semi     </v>
          </cell>
        </row>
        <row r="8648">
          <cell r="A8648" t="str">
            <v xml:space="preserve">Trailers - Semi     </v>
          </cell>
        </row>
        <row r="8649">
          <cell r="A8649" t="str">
            <v xml:space="preserve">Trailers - Semi     </v>
          </cell>
        </row>
        <row r="8650">
          <cell r="A8650" t="str">
            <v xml:space="preserve">Trailers - Semi     </v>
          </cell>
        </row>
        <row r="8651">
          <cell r="A8651" t="str">
            <v xml:space="preserve">Trailers - Semi     </v>
          </cell>
        </row>
        <row r="8652">
          <cell r="A8652" t="str">
            <v xml:space="preserve">Trailers - Semi     </v>
          </cell>
        </row>
        <row r="8653">
          <cell r="A8653" t="str">
            <v xml:space="preserve">Trailers - Semi     </v>
          </cell>
        </row>
        <row r="8654">
          <cell r="A8654" t="str">
            <v xml:space="preserve">Trailers - Semi     </v>
          </cell>
        </row>
        <row r="8655">
          <cell r="A8655" t="str">
            <v xml:space="preserve">Trailers - Semi     </v>
          </cell>
        </row>
        <row r="8656">
          <cell r="A8656" t="str">
            <v xml:space="preserve">Trailers - Semi     </v>
          </cell>
        </row>
        <row r="8657">
          <cell r="A8657" t="str">
            <v xml:space="preserve">Trailers - Semi     </v>
          </cell>
        </row>
        <row r="8658">
          <cell r="A8658" t="str">
            <v xml:space="preserve">Trailers - Semi     </v>
          </cell>
        </row>
        <row r="8659">
          <cell r="A8659" t="str">
            <v xml:space="preserve">Trailers - Semi     </v>
          </cell>
        </row>
        <row r="8660">
          <cell r="A8660" t="str">
            <v xml:space="preserve">Trailers - Semi     </v>
          </cell>
        </row>
        <row r="8661">
          <cell r="A8661" t="str">
            <v xml:space="preserve">Trailers - Semi     </v>
          </cell>
        </row>
        <row r="8662">
          <cell r="A8662" t="str">
            <v xml:space="preserve">Trailers - Semi     </v>
          </cell>
        </row>
        <row r="8663">
          <cell r="A8663" t="str">
            <v xml:space="preserve">Trailers - Semi     </v>
          </cell>
        </row>
        <row r="8664">
          <cell r="A8664" t="str">
            <v xml:space="preserve">Trailers - Semi     </v>
          </cell>
        </row>
        <row r="8665">
          <cell r="A8665" t="str">
            <v xml:space="preserve">Trailers - Semi     </v>
          </cell>
        </row>
        <row r="8666">
          <cell r="A8666" t="str">
            <v xml:space="preserve">Trailers - Semi     </v>
          </cell>
        </row>
        <row r="8667">
          <cell r="A8667" t="str">
            <v xml:space="preserve">Trailers - Semi     </v>
          </cell>
        </row>
        <row r="8668">
          <cell r="A8668" t="str">
            <v xml:space="preserve">Trailers - Semi     </v>
          </cell>
        </row>
        <row r="8669">
          <cell r="A8669" t="str">
            <v xml:space="preserve">Trailers - Semi     </v>
          </cell>
        </row>
        <row r="8670">
          <cell r="A8670" t="str">
            <v xml:space="preserve">Trailers - Semi     </v>
          </cell>
        </row>
        <row r="8671">
          <cell r="A8671" t="str">
            <v xml:space="preserve">Trailers - Semi     </v>
          </cell>
        </row>
        <row r="8672">
          <cell r="A8672" t="str">
            <v xml:space="preserve">Trailers - Semi     </v>
          </cell>
        </row>
        <row r="8673">
          <cell r="A8673" t="str">
            <v xml:space="preserve">Trailers - Semi     </v>
          </cell>
        </row>
        <row r="8674">
          <cell r="A8674" t="str">
            <v xml:space="preserve">Trailers - Semi     </v>
          </cell>
        </row>
        <row r="8675">
          <cell r="A8675" t="str">
            <v xml:space="preserve">Trailers - Semi     </v>
          </cell>
        </row>
        <row r="8676">
          <cell r="A8676" t="str">
            <v xml:space="preserve">Trailers - Semi     </v>
          </cell>
        </row>
        <row r="8677">
          <cell r="A8677" t="str">
            <v xml:space="preserve">Trailers - Semi     </v>
          </cell>
        </row>
        <row r="8678">
          <cell r="A8678" t="str">
            <v xml:space="preserve">Trailers - Semi     </v>
          </cell>
        </row>
        <row r="8679">
          <cell r="A8679" t="str">
            <v xml:space="preserve">Trailers - Semi     </v>
          </cell>
        </row>
        <row r="8680">
          <cell r="A8680" t="str">
            <v xml:space="preserve">Trailers - Semi     </v>
          </cell>
        </row>
        <row r="8681">
          <cell r="A8681" t="str">
            <v xml:space="preserve">Trailers - Semi     </v>
          </cell>
        </row>
        <row r="8682">
          <cell r="A8682" t="str">
            <v xml:space="preserve">Trailers - Semi     </v>
          </cell>
        </row>
        <row r="8683">
          <cell r="A8683" t="str">
            <v xml:space="preserve">Trailers - Semi     </v>
          </cell>
        </row>
        <row r="8684">
          <cell r="A8684" t="str">
            <v xml:space="preserve">Trailers - Semi     </v>
          </cell>
        </row>
        <row r="8685">
          <cell r="A8685" t="str">
            <v xml:space="preserve">Trailers - Semi     </v>
          </cell>
        </row>
        <row r="8686">
          <cell r="A8686" t="str">
            <v xml:space="preserve">Trailers - Semi     </v>
          </cell>
        </row>
        <row r="8687">
          <cell r="A8687" t="str">
            <v xml:space="preserve">Trailers - Semi     </v>
          </cell>
        </row>
        <row r="8688">
          <cell r="A8688" t="str">
            <v xml:space="preserve">Trailers - Semi     </v>
          </cell>
        </row>
        <row r="8689">
          <cell r="A8689" t="str">
            <v xml:space="preserve">Trailers - Semi     </v>
          </cell>
        </row>
        <row r="8690">
          <cell r="A8690" t="str">
            <v xml:space="preserve">Trailers - Semi     </v>
          </cell>
        </row>
        <row r="8691">
          <cell r="A8691" t="str">
            <v xml:space="preserve">Trailers - Semi     </v>
          </cell>
        </row>
        <row r="8692">
          <cell r="A8692" t="str">
            <v xml:space="preserve">Trailers - Semi     </v>
          </cell>
        </row>
        <row r="8693">
          <cell r="A8693" t="str">
            <v xml:space="preserve">Trailers - Semi     </v>
          </cell>
        </row>
        <row r="8694">
          <cell r="A8694" t="str">
            <v xml:space="preserve">Trailers - Semi     </v>
          </cell>
        </row>
        <row r="8695">
          <cell r="A8695" t="str">
            <v xml:space="preserve">Trailers - Semi     </v>
          </cell>
        </row>
        <row r="8696">
          <cell r="A8696" t="str">
            <v xml:space="preserve">Trailers - Semi     </v>
          </cell>
        </row>
        <row r="8697">
          <cell r="A8697" t="str">
            <v xml:space="preserve">Trailers - Semi     </v>
          </cell>
        </row>
        <row r="8698">
          <cell r="A8698" t="str">
            <v xml:space="preserve">Trailers - Semi     </v>
          </cell>
        </row>
        <row r="8699">
          <cell r="A8699" t="str">
            <v xml:space="preserve">Trailers - Semi     </v>
          </cell>
        </row>
        <row r="8700">
          <cell r="A8700" t="str">
            <v xml:space="preserve">Trailers - Semi     </v>
          </cell>
        </row>
        <row r="8701">
          <cell r="A8701" t="str">
            <v xml:space="preserve">Trailers - Semi     </v>
          </cell>
        </row>
        <row r="8702">
          <cell r="A8702" t="str">
            <v xml:space="preserve">Trailers - Semi     </v>
          </cell>
        </row>
        <row r="8703">
          <cell r="A8703" t="str">
            <v xml:space="preserve">Trailers - Semi     </v>
          </cell>
        </row>
        <row r="8704">
          <cell r="A8704" t="str">
            <v xml:space="preserve">Trailers - Semi     </v>
          </cell>
        </row>
        <row r="8705">
          <cell r="A8705" t="str">
            <v xml:space="preserve">Trailers - Semi     </v>
          </cell>
        </row>
        <row r="8706">
          <cell r="A8706" t="str">
            <v xml:space="preserve">Trailers - Semi     </v>
          </cell>
        </row>
        <row r="8707">
          <cell r="A8707" t="str">
            <v xml:space="preserve">Trailers - Semi     </v>
          </cell>
        </row>
        <row r="8708">
          <cell r="A8708" t="str">
            <v xml:space="preserve">Trailers - Semi     </v>
          </cell>
        </row>
        <row r="8709">
          <cell r="A8709" t="str">
            <v xml:space="preserve">Trailers - Semi     </v>
          </cell>
        </row>
        <row r="8710">
          <cell r="A8710" t="str">
            <v xml:space="preserve">Trailers - Semi     </v>
          </cell>
        </row>
        <row r="8711">
          <cell r="A8711" t="str">
            <v xml:space="preserve">Trailers - Semi     </v>
          </cell>
        </row>
        <row r="8712">
          <cell r="A8712" t="str">
            <v xml:space="preserve">Trailers - Semi     </v>
          </cell>
        </row>
        <row r="8713">
          <cell r="A8713" t="str">
            <v xml:space="preserve">Trailers - Semi     </v>
          </cell>
        </row>
        <row r="8714">
          <cell r="A8714" t="str">
            <v xml:space="preserve">Trailers - Semi     </v>
          </cell>
        </row>
        <row r="8715">
          <cell r="A8715" t="str">
            <v xml:space="preserve">Trailers - Semi     </v>
          </cell>
        </row>
        <row r="8716">
          <cell r="A8716" t="str">
            <v xml:space="preserve">Trailers - Semi     </v>
          </cell>
        </row>
        <row r="8717">
          <cell r="A8717" t="str">
            <v xml:space="preserve">Trailers - Semi     </v>
          </cell>
        </row>
        <row r="8718">
          <cell r="A8718" t="str">
            <v xml:space="preserve">Trailers - Semi     </v>
          </cell>
        </row>
        <row r="8719">
          <cell r="A8719" t="str">
            <v xml:space="preserve">Trailers - Semi     </v>
          </cell>
        </row>
        <row r="8720">
          <cell r="A8720" t="str">
            <v xml:space="preserve">Trailers - Semi     </v>
          </cell>
        </row>
        <row r="8721">
          <cell r="A8721" t="str">
            <v xml:space="preserve">Trailers - Semi     </v>
          </cell>
        </row>
        <row r="8722">
          <cell r="A8722" t="str">
            <v xml:space="preserve">Trailers - Semi     </v>
          </cell>
        </row>
        <row r="8723">
          <cell r="A8723" t="str">
            <v xml:space="preserve">Trailers - Semi     </v>
          </cell>
        </row>
        <row r="8724">
          <cell r="A8724" t="str">
            <v xml:space="preserve">Trailers - Semi     </v>
          </cell>
        </row>
        <row r="8725">
          <cell r="A8725" t="str">
            <v xml:space="preserve">Trailers - Semi     </v>
          </cell>
        </row>
        <row r="8726">
          <cell r="A8726" t="str">
            <v xml:space="preserve">Trailers - Semi     </v>
          </cell>
        </row>
        <row r="8727">
          <cell r="A8727" t="str">
            <v xml:space="preserve">Trailers - Semi     </v>
          </cell>
        </row>
        <row r="8728">
          <cell r="A8728" t="str">
            <v xml:space="preserve">Trailers - Semi     </v>
          </cell>
        </row>
        <row r="8729">
          <cell r="A8729" t="str">
            <v xml:space="preserve">Trailers - Semi     </v>
          </cell>
        </row>
        <row r="8730">
          <cell r="A8730" t="str">
            <v xml:space="preserve">Trailers - Semi     </v>
          </cell>
        </row>
        <row r="8731">
          <cell r="A8731" t="str">
            <v xml:space="preserve">Trailers - Semi     </v>
          </cell>
        </row>
        <row r="8732">
          <cell r="A8732" t="str">
            <v xml:space="preserve">Trailers - Semi     </v>
          </cell>
        </row>
        <row r="8733">
          <cell r="A8733" t="str">
            <v xml:space="preserve">Trailers - Semi     </v>
          </cell>
        </row>
        <row r="8734">
          <cell r="A8734" t="str">
            <v xml:space="preserve">Trailers - Semi     </v>
          </cell>
        </row>
        <row r="8735">
          <cell r="A8735" t="str">
            <v xml:space="preserve">Trailers - Semi     </v>
          </cell>
        </row>
        <row r="8736">
          <cell r="A8736" t="str">
            <v xml:space="preserve">Trailers - Semi     </v>
          </cell>
        </row>
        <row r="8737">
          <cell r="A8737" t="str">
            <v xml:space="preserve">Trailers - Semi     </v>
          </cell>
        </row>
        <row r="8738">
          <cell r="A8738" t="str">
            <v xml:space="preserve">Trailers - Semi     </v>
          </cell>
        </row>
        <row r="8739">
          <cell r="A8739" t="str">
            <v xml:space="preserve">Trailers - Semi     </v>
          </cell>
        </row>
        <row r="8740">
          <cell r="A8740" t="str">
            <v xml:space="preserve">Trailers - Semi     </v>
          </cell>
        </row>
        <row r="8741">
          <cell r="A8741" t="str">
            <v xml:space="preserve">Trailers - Semi     </v>
          </cell>
        </row>
        <row r="8742">
          <cell r="A8742" t="str">
            <v xml:space="preserve">Trailers - Semi     </v>
          </cell>
        </row>
        <row r="8743">
          <cell r="A8743" t="str">
            <v xml:space="preserve">Trailers - Semi     </v>
          </cell>
        </row>
        <row r="8744">
          <cell r="A8744" t="str">
            <v xml:space="preserve">Trailers - Semi     </v>
          </cell>
        </row>
        <row r="8745">
          <cell r="A8745" t="str">
            <v xml:space="preserve">Trailers - Semi     </v>
          </cell>
        </row>
        <row r="8746">
          <cell r="A8746" t="str">
            <v xml:space="preserve">Trailers - Semi     </v>
          </cell>
        </row>
        <row r="8747">
          <cell r="A8747" t="str">
            <v xml:space="preserve">Trailers - Semi     </v>
          </cell>
        </row>
        <row r="8748">
          <cell r="A8748" t="str">
            <v xml:space="preserve">Trailers - Semi     </v>
          </cell>
        </row>
        <row r="8749">
          <cell r="A8749" t="str">
            <v xml:space="preserve">Trailers - Semi     </v>
          </cell>
        </row>
        <row r="8750">
          <cell r="A8750" t="str">
            <v xml:space="preserve">Trailers - Semi     </v>
          </cell>
        </row>
        <row r="8751">
          <cell r="A8751" t="str">
            <v xml:space="preserve">Trailers - Semi     </v>
          </cell>
        </row>
        <row r="8752">
          <cell r="A8752" t="str">
            <v xml:space="preserve">Trailers - Semi     </v>
          </cell>
        </row>
        <row r="8753">
          <cell r="A8753" t="str">
            <v xml:space="preserve">Trailers - Semi     </v>
          </cell>
        </row>
        <row r="8754">
          <cell r="A8754" t="str">
            <v xml:space="preserve">Trailers - Semi     </v>
          </cell>
        </row>
        <row r="8755">
          <cell r="A8755" t="str">
            <v xml:space="preserve">Trailers - Semi     </v>
          </cell>
        </row>
        <row r="8756">
          <cell r="A8756" t="str">
            <v xml:space="preserve">Trailers - Semi     </v>
          </cell>
        </row>
        <row r="8757">
          <cell r="A8757" t="str">
            <v xml:space="preserve">Trailers - Semi     </v>
          </cell>
        </row>
        <row r="8758">
          <cell r="A8758" t="str">
            <v xml:space="preserve">Trailers - Semi     </v>
          </cell>
        </row>
        <row r="8759">
          <cell r="A8759" t="str">
            <v xml:space="preserve">Trailers - Semi     </v>
          </cell>
        </row>
        <row r="8760">
          <cell r="A8760" t="str">
            <v xml:space="preserve">Trailers - Semi     </v>
          </cell>
        </row>
        <row r="8761">
          <cell r="A8761" t="str">
            <v xml:space="preserve">Trailers - Semi     </v>
          </cell>
        </row>
        <row r="8762">
          <cell r="A8762" t="str">
            <v xml:space="preserve">Trailers - Semi     </v>
          </cell>
        </row>
        <row r="8763">
          <cell r="A8763" t="str">
            <v xml:space="preserve">Trailers - Semi     </v>
          </cell>
        </row>
        <row r="8764">
          <cell r="A8764" t="str">
            <v xml:space="preserve">Trailers - Semi     </v>
          </cell>
        </row>
        <row r="8765">
          <cell r="A8765" t="str">
            <v xml:space="preserve">Trailers - Semi     </v>
          </cell>
        </row>
        <row r="8766">
          <cell r="A8766" t="str">
            <v xml:space="preserve">Trailers - Semi     </v>
          </cell>
        </row>
        <row r="8767">
          <cell r="A8767" t="str">
            <v xml:space="preserve">Trailers - Semi     </v>
          </cell>
        </row>
        <row r="8768">
          <cell r="A8768" t="str">
            <v xml:space="preserve">Trailers - Semi     </v>
          </cell>
        </row>
        <row r="8769">
          <cell r="A8769" t="str">
            <v xml:space="preserve">Trailers - Semi     </v>
          </cell>
        </row>
        <row r="8770">
          <cell r="A8770" t="str">
            <v xml:space="preserve">Trailers - Semi     </v>
          </cell>
        </row>
        <row r="8771">
          <cell r="A8771" t="str">
            <v xml:space="preserve">Trailers - Semi     </v>
          </cell>
        </row>
        <row r="8772">
          <cell r="A8772" t="str">
            <v xml:space="preserve">Trailers - Semi     </v>
          </cell>
        </row>
        <row r="8773">
          <cell r="A8773" t="str">
            <v xml:space="preserve">Trailers - Semi     </v>
          </cell>
        </row>
        <row r="8774">
          <cell r="A8774" t="str">
            <v xml:space="preserve">Trailers - Semi     </v>
          </cell>
        </row>
        <row r="8775">
          <cell r="A8775" t="str">
            <v xml:space="preserve">Trailers - Semi     </v>
          </cell>
        </row>
        <row r="8776">
          <cell r="A8776" t="str">
            <v xml:space="preserve">Trailers - Semi     </v>
          </cell>
        </row>
        <row r="8777">
          <cell r="A8777" t="str">
            <v xml:space="preserve">Trailers - Semi     </v>
          </cell>
        </row>
        <row r="8778">
          <cell r="A8778" t="str">
            <v xml:space="preserve">Trailers - Semi     </v>
          </cell>
        </row>
        <row r="8779">
          <cell r="A8779" t="str">
            <v xml:space="preserve">Trailers - Semi     </v>
          </cell>
        </row>
        <row r="8780">
          <cell r="A8780" t="str">
            <v xml:space="preserve">Trailers - Semi     </v>
          </cell>
        </row>
        <row r="8781">
          <cell r="A8781" t="str">
            <v xml:space="preserve">Trailers - Semi     </v>
          </cell>
        </row>
        <row r="8782">
          <cell r="A8782" t="str">
            <v xml:space="preserve">Trailers - Semi     </v>
          </cell>
        </row>
        <row r="8783">
          <cell r="A8783" t="str">
            <v xml:space="preserve">Trailers - Semi     </v>
          </cell>
        </row>
        <row r="8784">
          <cell r="A8784" t="str">
            <v xml:space="preserve">Trailers - Semi     </v>
          </cell>
        </row>
        <row r="8785">
          <cell r="A8785" t="str">
            <v xml:space="preserve">Trailers - Semi     </v>
          </cell>
        </row>
        <row r="8786">
          <cell r="A8786" t="str">
            <v xml:space="preserve">Trailers - Semi     </v>
          </cell>
        </row>
        <row r="8787">
          <cell r="A8787" t="str">
            <v xml:space="preserve">Trailers - Semi     </v>
          </cell>
        </row>
        <row r="8788">
          <cell r="A8788" t="str">
            <v xml:space="preserve">Trailers - Semi     </v>
          </cell>
        </row>
        <row r="8789">
          <cell r="A8789" t="str">
            <v xml:space="preserve">Trailers - Semi     </v>
          </cell>
        </row>
        <row r="8790">
          <cell r="A8790" t="str">
            <v xml:space="preserve">Trailers - Semi     </v>
          </cell>
        </row>
        <row r="8791">
          <cell r="A8791" t="str">
            <v xml:space="preserve">Trailers - Semi     </v>
          </cell>
        </row>
        <row r="8792">
          <cell r="A8792" t="str">
            <v xml:space="preserve">Trailers - Semi     </v>
          </cell>
        </row>
        <row r="8793">
          <cell r="A8793" t="str">
            <v>Trailers -Medium Ext</v>
          </cell>
        </row>
        <row r="8794">
          <cell r="A8794" t="str">
            <v>Trailers -Medium Ext</v>
          </cell>
        </row>
        <row r="8795">
          <cell r="A8795" t="str">
            <v>Trailers -Medium Ext</v>
          </cell>
        </row>
        <row r="8796">
          <cell r="A8796" t="str">
            <v>Trailers -Medium Ext</v>
          </cell>
        </row>
        <row r="8797">
          <cell r="A8797" t="str">
            <v>Trailers -Medium Ext</v>
          </cell>
        </row>
        <row r="8798">
          <cell r="A8798" t="str">
            <v>Trailers -Medium Ext</v>
          </cell>
        </row>
        <row r="8799">
          <cell r="A8799" t="str">
            <v>Trailers -Medium Ext</v>
          </cell>
        </row>
        <row r="8800">
          <cell r="A8800" t="str">
            <v>Trailers -Medium Ext</v>
          </cell>
        </row>
        <row r="8801">
          <cell r="A8801" t="str">
            <v>Trailers -Medium Ext</v>
          </cell>
        </row>
        <row r="8802">
          <cell r="A8802" t="str">
            <v>Trailers -Medium Ext</v>
          </cell>
        </row>
        <row r="8803">
          <cell r="A8803" t="str">
            <v>Trailers -Medium Ext</v>
          </cell>
        </row>
        <row r="8804">
          <cell r="A8804" t="str">
            <v>Trailers -Medium Ext</v>
          </cell>
        </row>
        <row r="8805">
          <cell r="A8805" t="str">
            <v>Trailers -Medium Ext</v>
          </cell>
        </row>
        <row r="8806">
          <cell r="A8806" t="str">
            <v>Trailers -Medium Ext</v>
          </cell>
        </row>
        <row r="8807">
          <cell r="A8807" t="str">
            <v>Trailers -Medium Ext</v>
          </cell>
        </row>
        <row r="8808">
          <cell r="A8808" t="str">
            <v>Trailers -Medium Ext</v>
          </cell>
        </row>
        <row r="8809">
          <cell r="A8809" t="str">
            <v>Trailers -Medium Ext</v>
          </cell>
        </row>
        <row r="8810">
          <cell r="A8810" t="str">
            <v>Trailers -Medium Ext</v>
          </cell>
        </row>
        <row r="8811">
          <cell r="A8811" t="str">
            <v>Trailers -Medium Ext</v>
          </cell>
        </row>
        <row r="8812">
          <cell r="A8812" t="str">
            <v>Trailers -Medium Ext</v>
          </cell>
        </row>
        <row r="8813">
          <cell r="A8813" t="str">
            <v>Trailers -Medium Ext</v>
          </cell>
        </row>
        <row r="8814">
          <cell r="A8814" t="str">
            <v>Trailers -Medium Ext</v>
          </cell>
        </row>
        <row r="8815">
          <cell r="A8815" t="str">
            <v>Trailers -Medium Ext</v>
          </cell>
        </row>
        <row r="8816">
          <cell r="A8816" t="str">
            <v>Trailers -Medium Ext</v>
          </cell>
        </row>
        <row r="8817">
          <cell r="A8817" t="str">
            <v>Trailers -Medium Ext</v>
          </cell>
        </row>
        <row r="8818">
          <cell r="A8818" t="str">
            <v>Trailers -Medium Ext</v>
          </cell>
        </row>
        <row r="8819">
          <cell r="A8819" t="str">
            <v>Trailers -Medium Ext</v>
          </cell>
        </row>
        <row r="8820">
          <cell r="A8820" t="str">
            <v>Trailers -Medium Ext</v>
          </cell>
        </row>
        <row r="8821">
          <cell r="A8821" t="str">
            <v>Trailers -Medium Ext</v>
          </cell>
        </row>
        <row r="8822">
          <cell r="A8822" t="str">
            <v>Trailers -Medium Ext</v>
          </cell>
        </row>
        <row r="8823">
          <cell r="A8823" t="str">
            <v>Trailers -Medium Ext</v>
          </cell>
        </row>
        <row r="8824">
          <cell r="A8824" t="str">
            <v>Trailers -Medium Ext</v>
          </cell>
        </row>
        <row r="8825">
          <cell r="A8825" t="str">
            <v>Trailers -Medium Ext</v>
          </cell>
        </row>
        <row r="8826">
          <cell r="A8826" t="str">
            <v>Trailers -Medium Ext</v>
          </cell>
        </row>
        <row r="8827">
          <cell r="A8827" t="str">
            <v>Trailers -Medium Ext</v>
          </cell>
        </row>
        <row r="8828">
          <cell r="A8828" t="str">
            <v>Trailers -Medium Ext</v>
          </cell>
        </row>
        <row r="8829">
          <cell r="A8829" t="str">
            <v>Trailers -Medium Ext</v>
          </cell>
        </row>
        <row r="8830">
          <cell r="A8830" t="str">
            <v>Trailers -Medium Ext</v>
          </cell>
        </row>
        <row r="8831">
          <cell r="A8831" t="str">
            <v>Trailers -Medium Ext</v>
          </cell>
        </row>
        <row r="8832">
          <cell r="A8832" t="str">
            <v>Trailers -Medium Ext</v>
          </cell>
        </row>
        <row r="8833">
          <cell r="A8833" t="str">
            <v>Trailers -Medium Ext</v>
          </cell>
        </row>
        <row r="8834">
          <cell r="A8834" t="str">
            <v>Trailers -Medium Ext</v>
          </cell>
        </row>
        <row r="8835">
          <cell r="A8835" t="str">
            <v>Trailers -Medium Ext</v>
          </cell>
        </row>
        <row r="8836">
          <cell r="A8836" t="str">
            <v>Trailers -Medium Ext</v>
          </cell>
        </row>
        <row r="8837">
          <cell r="A8837" t="str">
            <v>Trailers -Medium Ext</v>
          </cell>
        </row>
        <row r="8838">
          <cell r="A8838" t="str">
            <v>Trailers -Medium Ext</v>
          </cell>
        </row>
        <row r="8839">
          <cell r="A8839" t="str">
            <v>Trailers -Medium Ext</v>
          </cell>
        </row>
        <row r="8840">
          <cell r="A8840" t="str">
            <v>Trailers -Medium Ext</v>
          </cell>
        </row>
        <row r="8841">
          <cell r="A8841" t="str">
            <v>Trailers -Medium Ext</v>
          </cell>
        </row>
        <row r="8842">
          <cell r="A8842" t="str">
            <v>Trailers -Medium Ext</v>
          </cell>
        </row>
        <row r="8843">
          <cell r="A8843" t="str">
            <v>Trailers -Medium Ext</v>
          </cell>
        </row>
        <row r="8844">
          <cell r="A8844" t="str">
            <v>Trailers -Medium Ext</v>
          </cell>
        </row>
        <row r="8845">
          <cell r="A8845" t="str">
            <v>Trailers -Medium Ext</v>
          </cell>
        </row>
        <row r="8846">
          <cell r="A8846" t="str">
            <v>Trailers -Medium Ext</v>
          </cell>
        </row>
        <row r="8847">
          <cell r="A8847" t="str">
            <v>Trailers -Medium Ext</v>
          </cell>
        </row>
        <row r="8848">
          <cell r="A8848" t="str">
            <v>Trailers -Medium Ext</v>
          </cell>
        </row>
        <row r="8849">
          <cell r="A8849" t="str">
            <v>Trailers -Medium Ext</v>
          </cell>
        </row>
        <row r="8850">
          <cell r="A8850" t="str">
            <v>Trailers -Medium Ext</v>
          </cell>
        </row>
        <row r="8851">
          <cell r="A8851" t="str">
            <v>Trailers -Medium Ext</v>
          </cell>
        </row>
        <row r="8852">
          <cell r="A8852" t="str">
            <v>Trailers -Medium Ext</v>
          </cell>
        </row>
        <row r="8853">
          <cell r="A8853" t="str">
            <v>Trailers -Medium Ext</v>
          </cell>
        </row>
        <row r="8854">
          <cell r="A8854" t="str">
            <v>Trailers -Medium Ext</v>
          </cell>
        </row>
        <row r="8855">
          <cell r="A8855" t="str">
            <v>Trailers -Medium Ext</v>
          </cell>
        </row>
        <row r="8856">
          <cell r="A8856" t="str">
            <v>Trailers -Medium Ext</v>
          </cell>
        </row>
        <row r="8857">
          <cell r="A8857" t="str">
            <v>Trailers -Medium Ext</v>
          </cell>
        </row>
        <row r="8858">
          <cell r="A8858" t="str">
            <v>Trailers -Medium Ext</v>
          </cell>
        </row>
        <row r="8859">
          <cell r="A8859" t="str">
            <v>Trailers -Medium Ext</v>
          </cell>
        </row>
        <row r="8860">
          <cell r="A8860" t="str">
            <v>Trailers -Medium Ext</v>
          </cell>
        </row>
        <row r="8861">
          <cell r="A8861" t="str">
            <v>Trailers -Medium Ext</v>
          </cell>
        </row>
        <row r="8862">
          <cell r="A8862" t="str">
            <v>Trailers -Medium Ext</v>
          </cell>
        </row>
        <row r="8863">
          <cell r="A8863" t="str">
            <v>Trailers -Medium Ext</v>
          </cell>
        </row>
        <row r="8864">
          <cell r="A8864" t="str">
            <v>Trailers -Medium Ext</v>
          </cell>
        </row>
        <row r="8865">
          <cell r="A8865" t="str">
            <v>Trailers -Medium Ext</v>
          </cell>
        </row>
        <row r="8866">
          <cell r="A8866" t="str">
            <v>Trailers -Medium Ext</v>
          </cell>
        </row>
        <row r="8867">
          <cell r="A8867" t="str">
            <v>Trailers -Medium Ext</v>
          </cell>
        </row>
        <row r="8868">
          <cell r="A8868" t="str">
            <v>Trailers -Medium Ext</v>
          </cell>
        </row>
        <row r="8869">
          <cell r="A8869" t="str">
            <v>Trailers -Medium Ext</v>
          </cell>
        </row>
        <row r="8870">
          <cell r="A8870" t="str">
            <v>Trailers -Medium Ext</v>
          </cell>
        </row>
        <row r="8871">
          <cell r="A8871" t="str">
            <v>Trailers -Medium Ext</v>
          </cell>
        </row>
        <row r="8872">
          <cell r="A8872" t="str">
            <v>Trailers -Medium Ext</v>
          </cell>
        </row>
        <row r="8873">
          <cell r="A8873" t="str">
            <v>Trailers -Medium Ext</v>
          </cell>
        </row>
        <row r="8874">
          <cell r="A8874" t="str">
            <v>Trailers -Medium Ext</v>
          </cell>
        </row>
        <row r="8875">
          <cell r="A8875" t="str">
            <v>Trailers -Medium Ext</v>
          </cell>
        </row>
        <row r="8876">
          <cell r="A8876" t="str">
            <v>Trailers -Medium Ext</v>
          </cell>
        </row>
        <row r="8877">
          <cell r="A8877" t="str">
            <v>Trailers -Medium Ext</v>
          </cell>
        </row>
        <row r="8878">
          <cell r="A8878" t="str">
            <v>Trailers -Medium Ext</v>
          </cell>
        </row>
        <row r="8879">
          <cell r="A8879" t="str">
            <v>Trailers -Medium Ext</v>
          </cell>
        </row>
        <row r="8880">
          <cell r="A8880" t="str">
            <v>Trailers -Medium Ext</v>
          </cell>
        </row>
        <row r="8881">
          <cell r="A8881" t="str">
            <v>Trailers -Medium Ext</v>
          </cell>
        </row>
        <row r="8882">
          <cell r="A8882" t="str">
            <v>Trailers -Medium Ext</v>
          </cell>
        </row>
        <row r="8883">
          <cell r="A8883" t="str">
            <v>Trailers -Medium Ext</v>
          </cell>
        </row>
        <row r="8884">
          <cell r="A8884" t="str">
            <v>Trailers -Medium Ext</v>
          </cell>
        </row>
        <row r="8885">
          <cell r="A8885" t="str">
            <v>Trailers -Medium Ext</v>
          </cell>
        </row>
        <row r="8886">
          <cell r="A8886" t="str">
            <v>Trailers -Medium Ext</v>
          </cell>
        </row>
        <row r="8887">
          <cell r="A8887" t="str">
            <v>Trailers -Medium Ext</v>
          </cell>
        </row>
        <row r="8888">
          <cell r="A8888" t="str">
            <v>Trailers -Medium Ext</v>
          </cell>
        </row>
        <row r="8889">
          <cell r="A8889" t="str">
            <v>Trailers -Medium Ext</v>
          </cell>
        </row>
        <row r="8890">
          <cell r="A8890" t="str">
            <v>Trailers -Medium Ext</v>
          </cell>
        </row>
        <row r="8891">
          <cell r="A8891" t="str">
            <v>Trailers -Medium Ext</v>
          </cell>
        </row>
        <row r="8892">
          <cell r="A8892" t="str">
            <v>Trailers -Medium Ext</v>
          </cell>
        </row>
        <row r="8893">
          <cell r="A8893" t="str">
            <v>Trailers -Medium Ext</v>
          </cell>
        </row>
        <row r="8894">
          <cell r="A8894" t="str">
            <v>Trailers -Medium Ext</v>
          </cell>
        </row>
        <row r="8895">
          <cell r="A8895" t="str">
            <v>Trailers -Medium Ext</v>
          </cell>
        </row>
        <row r="8896">
          <cell r="A8896" t="str">
            <v>Trailers -Medium Ext</v>
          </cell>
        </row>
        <row r="8897">
          <cell r="A8897" t="str">
            <v>Trailers -Medium Ext</v>
          </cell>
        </row>
        <row r="8898">
          <cell r="A8898" t="str">
            <v>Trailers -Medium Ext</v>
          </cell>
        </row>
        <row r="8899">
          <cell r="A8899" t="str">
            <v>Trailers -Medium Ext</v>
          </cell>
        </row>
        <row r="8900">
          <cell r="A8900" t="str">
            <v>Trailers -Medium Ext</v>
          </cell>
        </row>
        <row r="8901">
          <cell r="A8901" t="str">
            <v>Trailers -Medium Ext</v>
          </cell>
        </row>
        <row r="8902">
          <cell r="A8902" t="str">
            <v>Trailers -Medium Ext</v>
          </cell>
        </row>
        <row r="8903">
          <cell r="A8903" t="str">
            <v>Trailers -Medium Ext</v>
          </cell>
        </row>
        <row r="8904">
          <cell r="A8904" t="str">
            <v>Trailers -Medium Ext</v>
          </cell>
        </row>
        <row r="8905">
          <cell r="A8905" t="str">
            <v>Trailers -Medium Ext</v>
          </cell>
        </row>
        <row r="8906">
          <cell r="A8906" t="str">
            <v>Trailers -Medium Ext</v>
          </cell>
        </row>
        <row r="8907">
          <cell r="A8907" t="str">
            <v>Trailers -Medium Ext</v>
          </cell>
        </row>
        <row r="8908">
          <cell r="A8908" t="str">
            <v>Trailers -Medium Ext</v>
          </cell>
        </row>
        <row r="8909">
          <cell r="A8909" t="str">
            <v>Trailers -Medium Ext</v>
          </cell>
        </row>
        <row r="8910">
          <cell r="A8910" t="str">
            <v>Trailers -Medium Ext</v>
          </cell>
        </row>
        <row r="8911">
          <cell r="A8911" t="str">
            <v>Trailers -Medium Ext</v>
          </cell>
        </row>
        <row r="8912">
          <cell r="A8912" t="str">
            <v>Trailers -Medium Ext</v>
          </cell>
        </row>
        <row r="8913">
          <cell r="A8913" t="str">
            <v>Trailers -Medium Ext</v>
          </cell>
        </row>
        <row r="8914">
          <cell r="A8914" t="str">
            <v>Trailers -Medium Ext</v>
          </cell>
        </row>
        <row r="8915">
          <cell r="A8915" t="str">
            <v>Trailers -Medium Ext</v>
          </cell>
        </row>
        <row r="8916">
          <cell r="A8916" t="str">
            <v>Trailers -Medium Ext</v>
          </cell>
        </row>
        <row r="8917">
          <cell r="A8917" t="str">
            <v>Trailers -Medium Ext</v>
          </cell>
        </row>
        <row r="8918">
          <cell r="A8918" t="str">
            <v>Trailers -Medium Ext</v>
          </cell>
        </row>
        <row r="8919">
          <cell r="A8919" t="str">
            <v>Trailers -Medium Ext</v>
          </cell>
        </row>
        <row r="8920">
          <cell r="A8920" t="str">
            <v>Trailers -Medium Ext</v>
          </cell>
        </row>
        <row r="8921">
          <cell r="A8921" t="str">
            <v>Trailers -Medium Ext</v>
          </cell>
        </row>
        <row r="8922">
          <cell r="A8922" t="str">
            <v>Trailers -Medium Ext</v>
          </cell>
        </row>
        <row r="8923">
          <cell r="A8923" t="str">
            <v>Trailers -Medium Ext</v>
          </cell>
        </row>
        <row r="8924">
          <cell r="A8924" t="str">
            <v>Trailers -Medium Ext</v>
          </cell>
        </row>
        <row r="8925">
          <cell r="A8925" t="str">
            <v>Trailers -Medium Ext</v>
          </cell>
        </row>
        <row r="8926">
          <cell r="A8926" t="str">
            <v>Trailers -Medium Ext</v>
          </cell>
        </row>
        <row r="8927">
          <cell r="A8927" t="str">
            <v>Trailers -Medium Ext</v>
          </cell>
        </row>
        <row r="8928">
          <cell r="A8928" t="str">
            <v>Trailers -Medium Ext</v>
          </cell>
        </row>
        <row r="8929">
          <cell r="A8929" t="str">
            <v>Trailers -Medium Ext</v>
          </cell>
        </row>
        <row r="8930">
          <cell r="A8930" t="str">
            <v>Trailers -Medium Ext</v>
          </cell>
        </row>
        <row r="8931">
          <cell r="A8931" t="str">
            <v>Trailers -Medium Ext</v>
          </cell>
        </row>
        <row r="8932">
          <cell r="A8932" t="str">
            <v>Trailers -Medium Ext</v>
          </cell>
        </row>
        <row r="8933">
          <cell r="A8933" t="str">
            <v>Trailers -Medium Ext</v>
          </cell>
        </row>
        <row r="8934">
          <cell r="A8934" t="str">
            <v>Trailers -Medium Ext</v>
          </cell>
        </row>
        <row r="8935">
          <cell r="A8935" t="str">
            <v>Trailers -Medium Ext</v>
          </cell>
        </row>
        <row r="8936">
          <cell r="A8936" t="str">
            <v>Trailers -Medium Ext</v>
          </cell>
        </row>
        <row r="8937">
          <cell r="A8937" t="str">
            <v>Trailers -Medium Ext</v>
          </cell>
        </row>
        <row r="8938">
          <cell r="A8938" t="str">
            <v>Trailers -Medium Ext</v>
          </cell>
        </row>
        <row r="8939">
          <cell r="A8939" t="str">
            <v>Trailers -Medium Ext</v>
          </cell>
        </row>
        <row r="8940">
          <cell r="A8940" t="str">
            <v>Trailers -Medium Ext</v>
          </cell>
        </row>
        <row r="8941">
          <cell r="A8941" t="str">
            <v>Trailers -Medium Ext</v>
          </cell>
        </row>
        <row r="8942">
          <cell r="A8942" t="str">
            <v>Trailers -Medium Ext</v>
          </cell>
        </row>
        <row r="8943">
          <cell r="A8943" t="str">
            <v>Trailers -Medium Ext</v>
          </cell>
        </row>
        <row r="8944">
          <cell r="A8944" t="str">
            <v>Trailers -Medium Ext</v>
          </cell>
        </row>
        <row r="8945">
          <cell r="A8945" t="str">
            <v>Trailers -Medium Ext</v>
          </cell>
        </row>
        <row r="8946">
          <cell r="A8946" t="str">
            <v>Trailers -Medium Ext</v>
          </cell>
        </row>
        <row r="8947">
          <cell r="A8947" t="str">
            <v>Trailers -Medium Ext</v>
          </cell>
        </row>
        <row r="8948">
          <cell r="A8948" t="str">
            <v>Trailers -Medium Ext</v>
          </cell>
        </row>
        <row r="8949">
          <cell r="A8949" t="str">
            <v>Trailers -Medium Ext</v>
          </cell>
        </row>
        <row r="8950">
          <cell r="A8950" t="str">
            <v>Trailers -Medium Ext</v>
          </cell>
        </row>
        <row r="8951">
          <cell r="A8951" t="str">
            <v>Trailers -Medium Ext</v>
          </cell>
        </row>
        <row r="8952">
          <cell r="A8952" t="str">
            <v>Trailers -Medium Ext</v>
          </cell>
        </row>
        <row r="8953">
          <cell r="A8953" t="str">
            <v>Trailers -Medium Ext</v>
          </cell>
        </row>
        <row r="8954">
          <cell r="A8954" t="str">
            <v>Trailers -Medium Ext</v>
          </cell>
        </row>
        <row r="8955">
          <cell r="A8955" t="str">
            <v>Trailers -Medium Ext</v>
          </cell>
        </row>
        <row r="8956">
          <cell r="A8956" t="str">
            <v>Trailers -Medium Ext</v>
          </cell>
        </row>
        <row r="8957">
          <cell r="A8957" t="str">
            <v>Trailers -Medium Ext</v>
          </cell>
        </row>
        <row r="8958">
          <cell r="A8958" t="str">
            <v>Trailers -Medium Ext</v>
          </cell>
        </row>
        <row r="8959">
          <cell r="A8959" t="str">
            <v>Trailers -Medium Ext</v>
          </cell>
        </row>
        <row r="8960">
          <cell r="A8960" t="str">
            <v>Trailers -Medium Ext</v>
          </cell>
        </row>
        <row r="8961">
          <cell r="A8961" t="str">
            <v>Trailers -Medium Ext</v>
          </cell>
        </row>
        <row r="8962">
          <cell r="A8962" t="str">
            <v>Trailers -Medium Ext</v>
          </cell>
        </row>
        <row r="8963">
          <cell r="A8963" t="str">
            <v xml:space="preserve">TSW (FS average)    </v>
          </cell>
        </row>
        <row r="8964">
          <cell r="A8964" t="str">
            <v xml:space="preserve">TSW (FS average)    </v>
          </cell>
        </row>
        <row r="8965">
          <cell r="A8965" t="str">
            <v xml:space="preserve">TSW (FS average)    </v>
          </cell>
        </row>
        <row r="8966">
          <cell r="A8966" t="str">
            <v xml:space="preserve">TSW (FS average)    </v>
          </cell>
        </row>
        <row r="8967">
          <cell r="A8967" t="str">
            <v xml:space="preserve">TSW (FS average)    </v>
          </cell>
        </row>
        <row r="8968">
          <cell r="A8968" t="str">
            <v xml:space="preserve">TSW (FS average)    </v>
          </cell>
        </row>
        <row r="8969">
          <cell r="A8969" t="str">
            <v xml:space="preserve">TSW (FS average)    </v>
          </cell>
        </row>
        <row r="8970">
          <cell r="A8970" t="str">
            <v xml:space="preserve">TSW (FS average)    </v>
          </cell>
        </row>
        <row r="8971">
          <cell r="A8971" t="str">
            <v xml:space="preserve">TSW (FS average)    </v>
          </cell>
        </row>
        <row r="8972">
          <cell r="A8972" t="str">
            <v xml:space="preserve">TSW (FS average)    </v>
          </cell>
        </row>
        <row r="8973">
          <cell r="A8973" t="str">
            <v xml:space="preserve">TSW (FS average)    </v>
          </cell>
        </row>
        <row r="8974">
          <cell r="A8974" t="str">
            <v xml:space="preserve">TSW (FS average)    </v>
          </cell>
        </row>
        <row r="8975">
          <cell r="A8975" t="str">
            <v xml:space="preserve">TSW (FS average)    </v>
          </cell>
        </row>
        <row r="8976">
          <cell r="A8976" t="str">
            <v xml:space="preserve">TSW (FS average)    </v>
          </cell>
        </row>
        <row r="8977">
          <cell r="A8977" t="str">
            <v xml:space="preserve">TSW (FS average)    </v>
          </cell>
        </row>
        <row r="8978">
          <cell r="A8978" t="str">
            <v xml:space="preserve">TSW (FS average)    </v>
          </cell>
        </row>
        <row r="8979">
          <cell r="A8979" t="str">
            <v xml:space="preserve">TSW (FS average)    </v>
          </cell>
        </row>
        <row r="8980">
          <cell r="A8980" t="str">
            <v xml:space="preserve">TSW (FS average)    </v>
          </cell>
        </row>
        <row r="8981">
          <cell r="A8981" t="str">
            <v xml:space="preserve">TSW (FS average)    </v>
          </cell>
        </row>
        <row r="8982">
          <cell r="A8982" t="str">
            <v xml:space="preserve">TSW (FS average)    </v>
          </cell>
        </row>
        <row r="8983">
          <cell r="A8983" t="str">
            <v xml:space="preserve">TSW (FS average)    </v>
          </cell>
        </row>
        <row r="8984">
          <cell r="A8984" t="str">
            <v xml:space="preserve">TSW (FS average)    </v>
          </cell>
        </row>
        <row r="8985">
          <cell r="A8985" t="str">
            <v xml:space="preserve">TSW (FS average)    </v>
          </cell>
        </row>
        <row r="8986">
          <cell r="A8986" t="str">
            <v xml:space="preserve">TSW (FS average)    </v>
          </cell>
        </row>
        <row r="8987">
          <cell r="A8987" t="str">
            <v xml:space="preserve">TSW (FS average)    </v>
          </cell>
        </row>
        <row r="8988">
          <cell r="A8988" t="str">
            <v xml:space="preserve">TSW (FS average)    </v>
          </cell>
        </row>
        <row r="8989">
          <cell r="A8989" t="str">
            <v xml:space="preserve">TSW (FS average)    </v>
          </cell>
        </row>
        <row r="8990">
          <cell r="A8990" t="str">
            <v xml:space="preserve">TSW (FS average)    </v>
          </cell>
        </row>
        <row r="8991">
          <cell r="A8991" t="str">
            <v xml:space="preserve">TSW (FS average)    </v>
          </cell>
        </row>
        <row r="8992">
          <cell r="A8992" t="str">
            <v xml:space="preserve">TSW (FS average)    </v>
          </cell>
        </row>
        <row r="8993">
          <cell r="A8993" t="str">
            <v xml:space="preserve">TSW (FS average)    </v>
          </cell>
        </row>
        <row r="8994">
          <cell r="A8994" t="str">
            <v xml:space="preserve">TSW (FS average)    </v>
          </cell>
        </row>
        <row r="8995">
          <cell r="A8995" t="str">
            <v xml:space="preserve">TSW (FS average)    </v>
          </cell>
        </row>
        <row r="8996">
          <cell r="A8996" t="str">
            <v xml:space="preserve">TSW (FS average)    </v>
          </cell>
        </row>
        <row r="8997">
          <cell r="A8997" t="str">
            <v xml:space="preserve">TSW (FS average)    </v>
          </cell>
        </row>
        <row r="8998">
          <cell r="A8998" t="str">
            <v xml:space="preserve">TSW (FS average)    </v>
          </cell>
        </row>
        <row r="8999">
          <cell r="A8999" t="str">
            <v xml:space="preserve">TSW (FS average)    </v>
          </cell>
        </row>
        <row r="9000">
          <cell r="A9000" t="str">
            <v xml:space="preserve">TSW (FS average)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ervice inputs"/>
      <sheetName val="Indexation"/>
      <sheetName val="AER service categories"/>
      <sheetName val="Results"/>
      <sheetName val="Materials"/>
      <sheetName val="Labour"/>
      <sheetName val="Contractors"/>
      <sheetName val="Vehicles"/>
      <sheetName val="Overheads"/>
      <sheetName val="Working"/>
      <sheetName val="Template"/>
      <sheetName val="BCS106"/>
      <sheetName val="BCS109"/>
      <sheetName val="BCS110"/>
      <sheetName val="BCS111"/>
      <sheetName val="BCS141"/>
      <sheetName val="BCS145"/>
      <sheetName val="NDS301"/>
      <sheetName val="NDS302"/>
      <sheetName val="NDS330"/>
      <sheetName val="NDS340"/>
      <sheetName val="NDS341"/>
      <sheetName val="NDS345"/>
      <sheetName val="NDS346"/>
      <sheetName val="NDS347"/>
      <sheetName val="NDS356"/>
      <sheetName val="NDS358"/>
      <sheetName val="NDS359"/>
      <sheetName val="NDS360"/>
      <sheetName val="NDS362"/>
      <sheetName val="NDS364"/>
      <sheetName val="NDS366"/>
      <sheetName val="NDS371"/>
      <sheetName val="NDS373"/>
      <sheetName val="NDS377"/>
      <sheetName val="NDS379"/>
      <sheetName val="NDS381"/>
      <sheetName val="NDS386"/>
      <sheetName val="NDS387"/>
      <sheetName val="NDS388"/>
      <sheetName val="NDS389"/>
      <sheetName val="NDS398"/>
      <sheetName val="NDS403"/>
      <sheetName val="NDS404"/>
      <sheetName val="NDS405"/>
      <sheetName val="NDS419"/>
      <sheetName val="NDS427"/>
      <sheetName val="NDS428"/>
      <sheetName val="NDS429"/>
      <sheetName val="NDS430"/>
      <sheetName val="NDS431"/>
      <sheetName val="Sheet1"/>
      <sheetName val="SAPN - 14"/>
    </sheetNames>
    <sheetDataSet>
      <sheetData sheetId="0"/>
      <sheetData sheetId="1"/>
      <sheetData sheetId="2"/>
      <sheetData sheetId="3">
        <row r="3">
          <cell r="C3" t="str">
            <v xml:space="preserve">Common distribution service </v>
          </cell>
          <cell r="D3" t="str">
            <v>Common distribution service</v>
          </cell>
        </row>
        <row r="4">
          <cell r="C4" t="str">
            <v xml:space="preserve">Connection Services </v>
          </cell>
          <cell r="D4" t="str">
            <v xml:space="preserve">Standard connection services </v>
          </cell>
        </row>
        <row r="5">
          <cell r="C5" t="str">
            <v xml:space="preserve">Metering Services </v>
          </cell>
          <cell r="D5" t="str">
            <v>Enhanced connection services</v>
          </cell>
        </row>
        <row r="6">
          <cell r="C6" t="str">
            <v xml:space="preserve">Network ancillary services </v>
          </cell>
          <cell r="D6" t="str">
            <v>Connection management services</v>
          </cell>
        </row>
        <row r="7">
          <cell r="C7" t="str">
            <v>Public Lighting Services</v>
          </cell>
          <cell r="D7" t="str">
            <v>Type 1 to 4 metering services</v>
          </cell>
        </row>
        <row r="8">
          <cell r="C8" t="str">
            <v xml:space="preserve">Unregulated Distribution Services </v>
          </cell>
          <cell r="D8" t="str">
            <v>Type 5 and 6 meter installation &amp; provision (pre 1 Dec 2017)</v>
          </cell>
        </row>
        <row r="9">
          <cell r="C9" t="str">
            <v>unused</v>
          </cell>
          <cell r="D9" t="str">
            <v>Type 5 and 6 meter maintenance, reading and data (legacy meters)</v>
          </cell>
        </row>
        <row r="10">
          <cell r="C10" t="str">
            <v>unused</v>
          </cell>
          <cell r="D10" t="str">
            <v>Type 7 metering services</v>
          </cell>
        </row>
        <row r="11">
          <cell r="C11" t="str">
            <v>unused</v>
          </cell>
          <cell r="D11" t="str">
            <v>Auxiliary metering services (Type 5 to 7 metering installations)</v>
          </cell>
        </row>
        <row r="12">
          <cell r="D12" t="str">
            <v>Emergency maintenance of failed metering equipment (not DB owned)</v>
          </cell>
        </row>
        <row r="13">
          <cell r="D13" t="str">
            <v>Meter recovery and disposal – type 5 and 6 (legacy meters)</v>
          </cell>
        </row>
        <row r="14">
          <cell r="D14" t="str">
            <v>Network metering services</v>
          </cell>
        </row>
        <row r="15">
          <cell r="D15" t="str">
            <v>Third party outage request to replace meter</v>
          </cell>
        </row>
        <row r="16">
          <cell r="D16" t="str">
            <v>Access permits, oversight and facilitation services</v>
          </cell>
        </row>
        <row r="17">
          <cell r="D17" t="str">
            <v>Third party funded network upgrades or other improvements</v>
          </cell>
        </row>
        <row r="18">
          <cell r="D18" t="str">
            <v>Network safety services</v>
          </cell>
        </row>
        <row r="19">
          <cell r="D19" t="str">
            <v>Sale of approved materials or equipment</v>
          </cell>
        </row>
        <row r="20">
          <cell r="D20" t="str">
            <v>Notices of arrangement and completion notices</v>
          </cell>
        </row>
        <row r="21">
          <cell r="D21" t="str">
            <v>Rectification works to maintain network safety</v>
          </cell>
        </row>
        <row r="22">
          <cell r="D22" t="str">
            <v>Planned interruption – customer requested</v>
          </cell>
        </row>
        <row r="23">
          <cell r="D23" t="str">
            <v>Attend premises to perform a statutory right where access is prevented</v>
          </cell>
        </row>
        <row r="24">
          <cell r="D24" t="str">
            <v>Inspection and auditing services</v>
          </cell>
        </row>
        <row r="25">
          <cell r="D25" t="str">
            <v>Provision of training to third parties for network access</v>
          </cell>
        </row>
        <row r="26">
          <cell r="D26" t="str">
            <v>Authorisation and approval of third party service providers</v>
          </cell>
        </row>
        <row r="27">
          <cell r="D27" t="str">
            <v>Security lights</v>
          </cell>
        </row>
        <row r="28">
          <cell r="D28" t="str">
            <v>Customer initiated asset relocations</v>
          </cell>
        </row>
        <row r="29">
          <cell r="D29" t="str">
            <v>Customer requested provision of network or consumption data</v>
          </cell>
        </row>
        <row r="30">
          <cell r="D30" t="str">
            <v>Fault response</v>
          </cell>
        </row>
        <row r="31">
          <cell r="D31" t="str">
            <v>Third party funded network alterations or improvements</v>
          </cell>
        </row>
        <row r="32">
          <cell r="D32" t="str">
            <v>Public Lighting</v>
          </cell>
        </row>
        <row r="33">
          <cell r="D33" t="str">
            <v>Distribution asset rental</v>
          </cell>
        </row>
        <row r="34">
          <cell r="D34" t="str">
            <v>Contestable metering support roles</v>
          </cell>
        </row>
        <row r="35">
          <cell r="D35" t="str">
            <v>Type 5 and 6 meter data management to other DBs</v>
          </cell>
        </row>
        <row r="36">
          <cell r="D36" t="str">
            <v>Provision of training to third parties (non-distribution related services)</v>
          </cell>
        </row>
        <row r="37">
          <cell r="D37" t="str">
            <v>unused</v>
          </cell>
        </row>
        <row r="38">
          <cell r="D38" t="str">
            <v>unused</v>
          </cell>
        </row>
        <row r="39">
          <cell r="D39" t="str">
            <v>unused</v>
          </cell>
        </row>
        <row r="40">
          <cell r="D40" t="str">
            <v>unused</v>
          </cell>
        </row>
        <row r="41">
          <cell r="D41" t="str">
            <v>unused</v>
          </cell>
        </row>
      </sheetData>
      <sheetData sheetId="4"/>
      <sheetData sheetId="5"/>
      <sheetData sheetId="6"/>
      <sheetData sheetId="7"/>
      <sheetData sheetId="8"/>
      <sheetData sheetId="9">
        <row r="12">
          <cell r="C12">
            <v>0.06</v>
          </cell>
        </row>
      </sheetData>
      <sheetData sheetId="10">
        <row r="3">
          <cell r="J3" t="str">
            <v>bottom-up cost</v>
          </cell>
        </row>
        <row r="4">
          <cell r="J4" t="str">
            <v>tariff</v>
          </cell>
        </row>
        <row r="8">
          <cell r="L8" t="str">
            <v>error: materials code does not exist</v>
          </cell>
        </row>
        <row r="9">
          <cell r="L9" t="str">
            <v>error: labour code does not exist</v>
          </cell>
        </row>
        <row r="10">
          <cell r="L10" t="str">
            <v>errors on sheet</v>
          </cell>
        </row>
        <row r="11">
          <cell r="L11" t="str">
            <v>error: contractor code does not exist</v>
          </cell>
        </row>
        <row r="12">
          <cell r="L12" t="str">
            <v>code error</v>
          </cell>
        </row>
        <row r="17">
          <cell r="K17">
            <v>3</v>
          </cell>
        </row>
        <row r="18">
          <cell r="K18">
            <v>4</v>
          </cell>
        </row>
        <row r="20">
          <cell r="K20">
            <v>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tables/table1.xml><?xml version="1.0" encoding="utf-8"?>
<table xmlns="http://schemas.openxmlformats.org/spreadsheetml/2006/main" id="200" name="results201" displayName="results201" ref="B2:AB49" totalsRowShown="0" headerRowDxfId="3406" dataDxfId="3404" headerRowBorderDxfId="3405" tableBorderDxfId="3403" totalsRowBorderDxfId="3402">
  <tableColumns count="27">
    <tableColumn id="1" name="Fee Code" dataDxfId="3401"/>
    <tableColumn id="4" name="Description" dataDxfId="3400"/>
    <tableColumn id="35" name="bottom-up cost available?" dataDxfId="3399" dataCellStyle="Currency"/>
    <tableColumn id="32" name="error on service sheet?" dataDxfId="3398" dataCellStyle="Currency"/>
    <tableColumn id="36" name="Materials" dataDxfId="3397" dataCellStyle="Currency"/>
    <tableColumn id="9" name="Network Management" dataDxfId="3396" dataCellStyle="Currency"/>
    <tableColumn id="11" name="Labour" dataDxfId="3395" dataCellStyle="Currency"/>
    <tableColumn id="16" name="Contractor" dataDxfId="3394" dataCellStyle="Currency"/>
    <tableColumn id="17" name="Vehicle" dataDxfId="3393" dataCellStyle="Currency"/>
    <tableColumn id="18" name="Total" dataDxfId="3392" dataCellStyle="Currency"/>
    <tableColumn id="14" name="Published_x000a_Tariff" dataDxfId="3391" dataCellStyle="Currency"/>
    <tableColumn id="15" name="Preferred Method" dataDxfId="3390" dataCellStyle="Currency"/>
    <tableColumn id="19" name="method id" dataDxfId="3389" dataCellStyle="Currency"/>
    <tableColumn id="20" name="$ real June 2018" dataDxfId="3388" dataCellStyle="Currency"/>
    <tableColumn id="45" name="index 2018-19" dataDxfId="3387" dataCellStyle="Currency"/>
    <tableColumn id="46" name="index 2019-20" dataDxfId="3386" dataCellStyle="Currency"/>
    <tableColumn id="47" name="index 2020-21" dataDxfId="3385" dataCellStyle="Currency"/>
    <tableColumn id="48" name="index 2021-22" dataDxfId="3384" dataCellStyle="Currency"/>
    <tableColumn id="49" name="index 2022-23" dataDxfId="3383" dataCellStyle="Currency"/>
    <tableColumn id="50" name="index 2023-24" dataDxfId="3382" dataCellStyle="Currency"/>
    <tableColumn id="7" name="2018-19" dataDxfId="3381" dataCellStyle="Currency"/>
    <tableColumn id="3" name="2019-20" dataDxfId="3380" dataCellStyle="Currency"/>
    <tableColumn id="2" name="2020-21" dataDxfId="3379" dataCellStyle="Currency"/>
    <tableColumn id="27" name="2021-22" dataDxfId="3378" dataCellStyle="Currency"/>
    <tableColumn id="10" name="2022-23" dataDxfId="3377" dataCellStyle="Currency"/>
    <tableColumn id="12" name="2023-24" dataDxfId="3376" dataCellStyle="Currency"/>
    <tableColumn id="13" name="2024-25" dataDxfId="3375" dataCellStyle="Currency"/>
  </tableColumns>
  <tableStyleInfo name="TableStyleMedium17" showFirstColumn="0" showLastColumn="0" showRowStripes="1" showColumnStripes="0"/>
</table>
</file>

<file path=xl/tables/table10.xml><?xml version="1.0" encoding="utf-8"?>
<table xmlns="http://schemas.openxmlformats.org/spreadsheetml/2006/main" id="4" name="overheads" displayName="overheads" ref="A1:F8" totalsRowShown="0" headerRowDxfId="3218" dataDxfId="3217">
  <autoFilter ref="A1:F8"/>
  <tableColumns count="6">
    <tableColumn id="7" name="id" dataDxfId="3216"/>
    <tableColumn id="1" name="business unit" dataDxfId="3215"/>
    <tableColumn id="2" name="Mat Oncost" dataDxfId="3214"/>
    <tableColumn id="3" name="Lab OH" dataDxfId="3213"/>
    <tableColumn id="4" name="Bus OH" dataDxfId="3212"/>
    <tableColumn id="5" name="total OH" dataDxfId="3211">
      <calculatedColumnFormula>(1+overheads[[#This Row],[Mat Oncost]])*(1+overheads[[#This Row],[Lab OH]])*(1+overheads[[#This Row],[Bus OH]])-1</calculatedColumnFormula>
    </tableColumn>
  </tableColumns>
  <tableStyleInfo name="TableStyleMedium2" showFirstColumn="0" showLastColumn="0" showRowStripes="1" showColumnStripes="0"/>
</table>
</file>

<file path=xl/tables/table100.xml><?xml version="1.0" encoding="utf-8"?>
<table xmlns="http://schemas.openxmlformats.org/spreadsheetml/2006/main" id="98" name="vehicle_items99" displayName="vehicle_items99" ref="A53:G57" totalsRowShown="0" headerRowDxfId="2073" dataDxfId="2072">
  <autoFilter ref="A53:G57"/>
  <tableColumns count="7">
    <tableColumn id="7" name="Quantity" dataDxfId="2071"/>
    <tableColumn id="1" name="Code" dataDxfId="2070"/>
    <tableColumn id="2" name="memo" dataDxfId="2069"/>
    <tableColumn id="3" name="Description" dataDxfId="2068"/>
    <tableColumn id="4" name="Business Unit" dataDxfId="2067"/>
    <tableColumn id="5" name="unit cost" dataDxfId="2066"/>
    <tableColumn id="6" name="cost" dataDxfId="2065" dataCellStyle="Currency"/>
  </tableColumns>
  <tableStyleInfo name="TableStyleMedium2" showFirstColumn="0" showLastColumn="0" showRowStripes="1" showColumnStripes="0"/>
</table>
</file>

<file path=xl/tables/table101.xml><?xml version="1.0" encoding="utf-8"?>
<table xmlns="http://schemas.openxmlformats.org/spreadsheetml/2006/main" id="99" name="Labour_items100" displayName="Labour_items100" ref="A25:G29" totalsRowShown="0" headerRowDxfId="2053" dataDxfId="2052">
  <autoFilter ref="A25:G29"/>
  <tableColumns count="7">
    <tableColumn id="3" name="Quantity" dataDxfId="2051"/>
    <tableColumn id="1" name="Labour Code" dataDxfId="2050"/>
    <tableColumn id="2" name="memo" dataDxfId="2049"/>
    <tableColumn id="4" name="Description" dataDxfId="2048"/>
    <tableColumn id="5" name="Business Unit" dataDxfId="2047"/>
    <tableColumn id="7" name="unit cost" dataDxfId="2046"/>
    <tableColumn id="8" name="Cost" dataDxfId="2045" dataCellStyle="Currency"/>
  </tableColumns>
  <tableStyleInfo name="TableStyleMedium2" showFirstColumn="0" showLastColumn="0" showRowStripes="1" showColumnStripes="0"/>
</table>
</file>

<file path=xl/tables/table102.xml><?xml version="1.0" encoding="utf-8"?>
<table xmlns="http://schemas.openxmlformats.org/spreadsheetml/2006/main" id="100" name="sub_totals101" displayName="sub_totals101" ref="A4:I12" totalsRowCount="1" headerRowDxfId="2044" dataDxfId="2043" totalsRowDxfId="2042">
  <autoFilter ref="A4:I11"/>
  <tableColumns count="9">
    <tableColumn id="1" name="ID" totalsRowLabel="Total" dataDxfId="2041" totalsRowDxfId="2040"/>
    <tableColumn id="2" name="OH rate" dataDxfId="2039" totalsRowDxfId="2038"/>
    <tableColumn id="5" name="materials cost" dataDxfId="2037" totalsRowDxfId="2036"/>
    <tableColumn id="8" name="NW" totalsRowFunction="sum" dataDxfId="2035" totalsRowDxfId="2034"/>
    <tableColumn id="3" name="labour cost" totalsRowFunction="sum" dataDxfId="2033" totalsRowDxfId="2032"/>
    <tableColumn id="6" name="Contractor Cost" dataDxfId="2031" totalsRowDxfId="2030"/>
    <tableColumn id="9" name="Vehicle" totalsRowFunction="sum" dataDxfId="2029" totalsRowDxfId="2028"/>
    <tableColumn id="7" name="Overhead" totalsRowLabel="35" dataDxfId="2027" totalsRowDxfId="2026"/>
    <tableColumn id="4" name="cost including o/h" totalsRowLabel="109" dataDxfId="2025" totalsRowDxfId="2024"/>
  </tableColumns>
  <tableStyleInfo name="TableStyleMedium2" showFirstColumn="0" showLastColumn="0" showRowStripes="1" showColumnStripes="0"/>
</table>
</file>

<file path=xl/tables/table103.xml><?xml version="1.0" encoding="utf-8"?>
<table xmlns="http://schemas.openxmlformats.org/spreadsheetml/2006/main" id="101" name="Materials_items102" displayName="Materials_items102" ref="A32:G43" totalsRowShown="0" headerRowDxfId="2023" dataDxfId="2022">
  <autoFilter ref="A32:G43"/>
  <tableColumns count="7">
    <tableColumn id="7" name="Quantity" dataDxfId="2021"/>
    <tableColumn id="1" name="Code" dataDxfId="2020"/>
    <tableColumn id="2" name="Memo" dataDxfId="2019"/>
    <tableColumn id="3" name="Description" dataDxfId="2018"/>
    <tableColumn id="4" name="Business Unit" dataDxfId="2017"/>
    <tableColumn id="5" name="unit cost" dataDxfId="2016"/>
    <tableColumn id="6" name="cost" dataDxfId="2015" dataCellStyle="Currency"/>
  </tableColumns>
  <tableStyleInfo name="TableStyleMedium2" showFirstColumn="0" showLastColumn="0" showRowStripes="1" showColumnStripes="0"/>
</table>
</file>

<file path=xl/tables/table104.xml><?xml version="1.0" encoding="utf-8"?>
<table xmlns="http://schemas.openxmlformats.org/spreadsheetml/2006/main" id="102" name="Contractor_items103" displayName="Contractor_items103" ref="A46:G50" totalsRowShown="0" headerRowDxfId="2014" dataDxfId="2013">
  <autoFilter ref="A46:G50"/>
  <tableColumns count="7">
    <tableColumn id="7" name="Quantity" dataDxfId="2012"/>
    <tableColumn id="1" name="Code" dataDxfId="2011"/>
    <tableColumn id="2" name="memo" dataDxfId="2010"/>
    <tableColumn id="3" name="Description" dataDxfId="2009"/>
    <tableColumn id="4" name="Business Unit" dataDxfId="2008"/>
    <tableColumn id="5" name="unit cost" dataDxfId="2007"/>
    <tableColumn id="6" name="cost" dataDxfId="2006" dataCellStyle="Currency"/>
  </tableColumns>
  <tableStyleInfo name="TableStyleMedium2" showFirstColumn="0" showLastColumn="0" showRowStripes="1" showColumnStripes="0"/>
</table>
</file>

<file path=xl/tables/table105.xml><?xml version="1.0" encoding="utf-8"?>
<table xmlns="http://schemas.openxmlformats.org/spreadsheetml/2006/main" id="103" name="NW_104" displayName="NW_104" ref="A19:G22" totalsRowShown="0" headerRowDxfId="2005" dataDxfId="2004">
  <autoFilter ref="A19:G22"/>
  <tableColumns count="7">
    <tableColumn id="3" name="Quantity" dataDxfId="2003"/>
    <tableColumn id="1" name="Labour Code" dataDxfId="2002"/>
    <tableColumn id="2" name="memo" dataDxfId="2001"/>
    <tableColumn id="4" name="Description" dataDxfId="2000"/>
    <tableColumn id="5" name="Business Unit" dataDxfId="1999"/>
    <tableColumn id="7" name="unit cost" dataDxfId="1998"/>
    <tableColumn id="8" name="Cost" dataDxfId="1997" dataCellStyle="Currency"/>
  </tableColumns>
  <tableStyleInfo name="TableStyleMedium2" showFirstColumn="0" showLastColumn="0" showRowStripes="1" showColumnStripes="0"/>
</table>
</file>

<file path=xl/tables/table106.xml><?xml version="1.0" encoding="utf-8"?>
<table xmlns="http://schemas.openxmlformats.org/spreadsheetml/2006/main" id="104" name="vehicle_items105" displayName="vehicle_items105" ref="A53:G57" totalsRowShown="0" headerRowDxfId="1996" dataDxfId="1995">
  <autoFilter ref="A53:G57"/>
  <tableColumns count="7">
    <tableColumn id="7" name="Quantity" dataDxfId="1994"/>
    <tableColumn id="1" name="Code" dataDxfId="1993"/>
    <tableColumn id="2" name="memo" dataDxfId="1992"/>
    <tableColumn id="3" name="Description" dataDxfId="1991"/>
    <tableColumn id="4" name="Business Unit" dataDxfId="1990"/>
    <tableColumn id="5" name="unit cost" dataDxfId="1989"/>
    <tableColumn id="6" name="cost" dataDxfId="1988" dataCellStyle="Currency"/>
  </tableColumns>
  <tableStyleInfo name="TableStyleMedium2" showFirstColumn="0" showLastColumn="0" showRowStripes="1" showColumnStripes="0"/>
</table>
</file>

<file path=xl/tables/table107.xml><?xml version="1.0" encoding="utf-8"?>
<table xmlns="http://schemas.openxmlformats.org/spreadsheetml/2006/main" id="111" name="Labour_items112" displayName="Labour_items112" ref="A25:G29" totalsRowShown="0" headerRowDxfId="1976" dataDxfId="1975">
  <autoFilter ref="A25:G29"/>
  <tableColumns count="7">
    <tableColumn id="3" name="Quantity" dataDxfId="1974"/>
    <tableColumn id="1" name="Labour Code" dataDxfId="1973"/>
    <tableColumn id="2" name="memo" dataDxfId="1972"/>
    <tableColumn id="4" name="Description" dataDxfId="1971"/>
    <tableColumn id="5" name="Business Unit" dataDxfId="1970"/>
    <tableColumn id="7" name="unit cost" dataDxfId="1969"/>
    <tableColumn id="8" name="Cost" dataDxfId="1968" dataCellStyle="Currency"/>
  </tableColumns>
  <tableStyleInfo name="TableStyleMedium2" showFirstColumn="0" showLastColumn="0" showRowStripes="1" showColumnStripes="0"/>
</table>
</file>

<file path=xl/tables/table108.xml><?xml version="1.0" encoding="utf-8"?>
<table xmlns="http://schemas.openxmlformats.org/spreadsheetml/2006/main" id="112" name="sub_totals113" displayName="sub_totals113" ref="A4:I12" totalsRowCount="1" headerRowDxfId="1967" dataDxfId="1966" totalsRowDxfId="1965">
  <autoFilter ref="A4:I11"/>
  <tableColumns count="9">
    <tableColumn id="1" name="ID" totalsRowLabel="Total" dataDxfId="1964" totalsRowDxfId="1963"/>
    <tableColumn id="2" name="OH rate" dataDxfId="1962" totalsRowDxfId="1961"/>
    <tableColumn id="5" name="materials cost" dataDxfId="1960" totalsRowDxfId="1959"/>
    <tableColumn id="8" name="NW" totalsRowFunction="sum" dataDxfId="1958" totalsRowDxfId="1957"/>
    <tableColumn id="3" name="labour cost" totalsRowFunction="sum" dataDxfId="1956" totalsRowDxfId="1955"/>
    <tableColumn id="6" name="Contractor Cost" dataDxfId="1954" totalsRowDxfId="1953"/>
    <tableColumn id="9" name="Vehicle" totalsRowFunction="sum" dataDxfId="1952" totalsRowDxfId="1951"/>
    <tableColumn id="7" name="Overhead" totalsRowLabel="35" dataDxfId="1950" totalsRowDxfId="1949"/>
    <tableColumn id="4" name="cost including o/h" totalsRowLabel="109" dataDxfId="1948" totalsRowDxfId="1947"/>
  </tableColumns>
  <tableStyleInfo name="TableStyleMedium2" showFirstColumn="0" showLastColumn="0" showRowStripes="1" showColumnStripes="0"/>
</table>
</file>

<file path=xl/tables/table109.xml><?xml version="1.0" encoding="utf-8"?>
<table xmlns="http://schemas.openxmlformats.org/spreadsheetml/2006/main" id="113" name="Materials_items114" displayName="Materials_items114" ref="A32:G43" totalsRowShown="0" headerRowDxfId="1946" dataDxfId="1945">
  <autoFilter ref="A32:G43"/>
  <tableColumns count="7">
    <tableColumn id="7" name="Quantity" dataDxfId="1944"/>
    <tableColumn id="1" name="Code" dataDxfId="1943"/>
    <tableColumn id="2" name="Memo" dataDxfId="1942"/>
    <tableColumn id="3" name="Description" dataDxfId="1941"/>
    <tableColumn id="4" name="Business Unit" dataDxfId="1940"/>
    <tableColumn id="5" name="unit cost" dataDxfId="1939"/>
    <tableColumn id="6" name="cost" dataDxfId="1938" dataCellStyle="Currency"/>
  </tableColumns>
  <tableStyleInfo name="TableStyleMedium2" showFirstColumn="0" showLastColumn="0" showRowStripes="1" showColumnStripes="0"/>
</table>
</file>

<file path=xl/tables/table11.xml><?xml version="1.0" encoding="utf-8"?>
<table xmlns="http://schemas.openxmlformats.org/spreadsheetml/2006/main" id="26" name="Labour_items" displayName="Labour_items" ref="A25:G29" totalsRowShown="0" headerRowDxfId="3199" dataDxfId="3198">
  <autoFilter ref="A25:G29"/>
  <tableColumns count="7">
    <tableColumn id="3" name="Quantity" dataDxfId="3197"/>
    <tableColumn id="1" name="Labour Code" dataDxfId="3196"/>
    <tableColumn id="2" name="memo" dataDxfId="3195"/>
    <tableColumn id="4" name="Description" dataDxfId="3194">
      <calculatedColumnFormula>IF(Labour_items[[#This Row],[Labour Code]]=0,"",IFERROR(VLOOKUP(Labour_items[[#This Row],[Labour Code]],labour[],2,FALSE),error2))</calculatedColumnFormula>
    </tableColumn>
    <tableColumn id="5" name="Business Unit" dataDxfId="3193">
      <calculatedColumnFormula>IF(Labour_items[[#This Row],[Labour Code]]=0,"",IFERROR(VLOOKUP(Labour_items[[#This Row],[Labour Code]],labour[],3,FALSE),error5))</calculatedColumnFormula>
    </tableColumn>
    <tableColumn id="7" name="unit cost" dataDxfId="3192">
      <calculatedColumnFormula>IF(OR(Labour_items[[#This Row],[Labour Code]]=0,Labour_items[[#This Row],[Business Unit]]=error5),0,VLOOKUP(Labour_items[[#This Row],[Labour Code]],labour[],labour_column,FALSE))</calculatedColumnFormula>
    </tableColumn>
    <tableColumn id="8" name="Cost" dataDxfId="3191" dataCellStyle="Currency">
      <calculatedColumnFormula>ROUND(A26*F26,0)</calculatedColumnFormula>
    </tableColumn>
  </tableColumns>
  <tableStyleInfo name="TableStyleMedium2" showFirstColumn="0" showLastColumn="0" showRowStripes="1" showColumnStripes="0"/>
</table>
</file>

<file path=xl/tables/table110.xml><?xml version="1.0" encoding="utf-8"?>
<table xmlns="http://schemas.openxmlformats.org/spreadsheetml/2006/main" id="114" name="Contractor_items115" displayName="Contractor_items115" ref="A46:G50" totalsRowShown="0" headerRowDxfId="1937" dataDxfId="1936">
  <autoFilter ref="A46:G50"/>
  <tableColumns count="7">
    <tableColumn id="7" name="Quantity" dataDxfId="1935"/>
    <tableColumn id="1" name="Code" dataDxfId="1934"/>
    <tableColumn id="2" name="memo" dataDxfId="1933"/>
    <tableColumn id="3" name="Description" dataDxfId="1932"/>
    <tableColumn id="4" name="Business Unit" dataDxfId="1931"/>
    <tableColumn id="5" name="unit cost" dataDxfId="1930"/>
    <tableColumn id="6" name="cost" dataDxfId="1929" dataCellStyle="Currency"/>
  </tableColumns>
  <tableStyleInfo name="TableStyleMedium2" showFirstColumn="0" showLastColumn="0" showRowStripes="1" showColumnStripes="0"/>
</table>
</file>

<file path=xl/tables/table111.xml><?xml version="1.0" encoding="utf-8"?>
<table xmlns="http://schemas.openxmlformats.org/spreadsheetml/2006/main" id="115" name="NW_116" displayName="NW_116" ref="A19:G22" totalsRowShown="0" headerRowDxfId="1928" dataDxfId="1927">
  <autoFilter ref="A19:G22"/>
  <tableColumns count="7">
    <tableColumn id="3" name="Quantity" dataDxfId="1926"/>
    <tableColumn id="1" name="Labour Code" dataDxfId="1925"/>
    <tableColumn id="2" name="memo" dataDxfId="1924"/>
    <tableColumn id="4" name="Description" dataDxfId="1923"/>
    <tableColumn id="5" name="Business Unit" dataDxfId="1922"/>
    <tableColumn id="7" name="unit cost" dataDxfId="1921"/>
    <tableColumn id="8" name="Cost" dataDxfId="1920" dataCellStyle="Currency"/>
  </tableColumns>
  <tableStyleInfo name="TableStyleMedium2" showFirstColumn="0" showLastColumn="0" showRowStripes="1" showColumnStripes="0"/>
</table>
</file>

<file path=xl/tables/table112.xml><?xml version="1.0" encoding="utf-8"?>
<table xmlns="http://schemas.openxmlformats.org/spreadsheetml/2006/main" id="116" name="vehicle_items117" displayName="vehicle_items117" ref="A53:G57" totalsRowShown="0" headerRowDxfId="1919" dataDxfId="1918">
  <autoFilter ref="A53:G57"/>
  <tableColumns count="7">
    <tableColumn id="7" name="Quantity" dataDxfId="1917"/>
    <tableColumn id="1" name="Code" dataDxfId="1916"/>
    <tableColumn id="2" name="memo" dataDxfId="1915"/>
    <tableColumn id="3" name="Description" dataDxfId="1914"/>
    <tableColumn id="4" name="Business Unit" dataDxfId="1913"/>
    <tableColumn id="5" name="unit cost" dataDxfId="1912"/>
    <tableColumn id="6" name="cost" dataDxfId="1911" dataCellStyle="Currency"/>
  </tableColumns>
  <tableStyleInfo name="TableStyleMedium2" showFirstColumn="0" showLastColumn="0" showRowStripes="1" showColumnStripes="0"/>
</table>
</file>

<file path=xl/tables/table113.xml><?xml version="1.0" encoding="utf-8"?>
<table xmlns="http://schemas.openxmlformats.org/spreadsheetml/2006/main" id="117" name="Labour_items118" displayName="Labour_items118" ref="A25:G29" totalsRowShown="0" headerRowDxfId="1899" dataDxfId="1898">
  <autoFilter ref="A25:G29"/>
  <tableColumns count="7">
    <tableColumn id="3" name="Quantity" dataDxfId="1897"/>
    <tableColumn id="1" name="Labour Code" dataDxfId="1896"/>
    <tableColumn id="2" name="memo" dataDxfId="1895"/>
    <tableColumn id="4" name="Description" dataDxfId="1894"/>
    <tableColumn id="5" name="Business Unit" dataDxfId="1893"/>
    <tableColumn id="7" name="unit cost" dataDxfId="1892"/>
    <tableColumn id="8" name="Cost" dataDxfId="1891" dataCellStyle="Currency"/>
  </tableColumns>
  <tableStyleInfo name="TableStyleMedium2" showFirstColumn="0" showLastColumn="0" showRowStripes="1" showColumnStripes="0"/>
</table>
</file>

<file path=xl/tables/table114.xml><?xml version="1.0" encoding="utf-8"?>
<table xmlns="http://schemas.openxmlformats.org/spreadsheetml/2006/main" id="118" name="sub_totals119" displayName="sub_totals119" ref="A4:I12" totalsRowCount="1" headerRowDxfId="1890" dataDxfId="1889" totalsRowDxfId="1888">
  <autoFilter ref="A4:I11"/>
  <tableColumns count="9">
    <tableColumn id="1" name="ID" totalsRowLabel="Total" dataDxfId="1887" totalsRowDxfId="1886"/>
    <tableColumn id="2" name="OH rate" dataDxfId="1885" totalsRowDxfId="1884"/>
    <tableColumn id="5" name="materials cost" dataDxfId="1883" totalsRowDxfId="1882"/>
    <tableColumn id="8" name="NW" totalsRowFunction="sum" dataDxfId="1881" totalsRowDxfId="1880"/>
    <tableColumn id="3" name="labour cost" totalsRowFunction="sum" dataDxfId="1879" totalsRowDxfId="1878"/>
    <tableColumn id="6" name="Contractor Cost" dataDxfId="1877" totalsRowDxfId="1876"/>
    <tableColumn id="9" name="Vehicle" totalsRowFunction="sum" dataDxfId="1875" totalsRowDxfId="1874"/>
    <tableColumn id="7" name="Overhead" totalsRowLabel="35" dataDxfId="1873" totalsRowDxfId="1872"/>
    <tableColumn id="4" name="cost including o/h" totalsRowLabel="109" dataDxfId="1871" totalsRowDxfId="1870"/>
  </tableColumns>
  <tableStyleInfo name="TableStyleMedium2" showFirstColumn="0" showLastColumn="0" showRowStripes="1" showColumnStripes="0"/>
</table>
</file>

<file path=xl/tables/table115.xml><?xml version="1.0" encoding="utf-8"?>
<table xmlns="http://schemas.openxmlformats.org/spreadsheetml/2006/main" id="119" name="Materials_items120" displayName="Materials_items120" ref="A32:G43" totalsRowShown="0" headerRowDxfId="1869" dataDxfId="1868">
  <autoFilter ref="A32:G43"/>
  <tableColumns count="7">
    <tableColumn id="7" name="Quantity" dataDxfId="1867"/>
    <tableColumn id="1" name="Code" dataDxfId="1866"/>
    <tableColumn id="2" name="Memo" dataDxfId="1865"/>
    <tableColumn id="3" name="Description" dataDxfId="1864"/>
    <tableColumn id="4" name="Business Unit" dataDxfId="1863"/>
    <tableColumn id="5" name="unit cost" dataDxfId="1862"/>
    <tableColumn id="6" name="cost" dataDxfId="1861" dataCellStyle="Currency"/>
  </tableColumns>
  <tableStyleInfo name="TableStyleMedium2" showFirstColumn="0" showLastColumn="0" showRowStripes="1" showColumnStripes="0"/>
</table>
</file>

<file path=xl/tables/table116.xml><?xml version="1.0" encoding="utf-8"?>
<table xmlns="http://schemas.openxmlformats.org/spreadsheetml/2006/main" id="120" name="Contractor_items121" displayName="Contractor_items121" ref="A46:G50" totalsRowShown="0" headerRowDxfId="1860" dataDxfId="1859">
  <autoFilter ref="A46:G50"/>
  <tableColumns count="7">
    <tableColumn id="7" name="Quantity" dataDxfId="1858"/>
    <tableColumn id="1" name="Code" dataDxfId="1857"/>
    <tableColumn id="2" name="memo" dataDxfId="1856"/>
    <tableColumn id="3" name="Description" dataDxfId="1855"/>
    <tableColumn id="4" name="Business Unit" dataDxfId="1854"/>
    <tableColumn id="5" name="unit cost" dataDxfId="1853"/>
    <tableColumn id="6" name="cost" dataDxfId="1852" dataCellStyle="Currency"/>
  </tableColumns>
  <tableStyleInfo name="TableStyleMedium2" showFirstColumn="0" showLastColumn="0" showRowStripes="1" showColumnStripes="0"/>
</table>
</file>

<file path=xl/tables/table117.xml><?xml version="1.0" encoding="utf-8"?>
<table xmlns="http://schemas.openxmlformats.org/spreadsheetml/2006/main" id="121" name="NW_122" displayName="NW_122" ref="A19:G22" totalsRowShown="0" headerRowDxfId="1851" dataDxfId="1850">
  <autoFilter ref="A19:G22"/>
  <tableColumns count="7">
    <tableColumn id="3" name="Quantity" dataDxfId="1849"/>
    <tableColumn id="1" name="Labour Code" dataDxfId="1848"/>
    <tableColumn id="2" name="memo" dataDxfId="1847"/>
    <tableColumn id="4" name="Description" dataDxfId="1846"/>
    <tableColumn id="5" name="Business Unit" dataDxfId="1845"/>
    <tableColumn id="7" name="unit cost" dataDxfId="1844"/>
    <tableColumn id="8" name="Cost" dataDxfId="1843" dataCellStyle="Currency"/>
  </tableColumns>
  <tableStyleInfo name="TableStyleMedium2" showFirstColumn="0" showLastColumn="0" showRowStripes="1" showColumnStripes="0"/>
</table>
</file>

<file path=xl/tables/table118.xml><?xml version="1.0" encoding="utf-8"?>
<table xmlns="http://schemas.openxmlformats.org/spreadsheetml/2006/main" id="122" name="vehicle_items123" displayName="vehicle_items123" ref="A53:G57" totalsRowShown="0" headerRowDxfId="1842" dataDxfId="1841">
  <autoFilter ref="A53:G57"/>
  <tableColumns count="7">
    <tableColumn id="7" name="Quantity" dataDxfId="1840"/>
    <tableColumn id="1" name="Code" dataDxfId="1839"/>
    <tableColumn id="2" name="memo" dataDxfId="1838"/>
    <tableColumn id="3" name="Description" dataDxfId="1837"/>
    <tableColumn id="4" name="Business Unit" dataDxfId="1836"/>
    <tableColumn id="5" name="unit cost" dataDxfId="1835"/>
    <tableColumn id="6" name="cost" dataDxfId="1834" dataCellStyle="Currency"/>
  </tableColumns>
  <tableStyleInfo name="TableStyleMedium2" showFirstColumn="0" showLastColumn="0" showRowStripes="1" showColumnStripes="0"/>
</table>
</file>

<file path=xl/tables/table119.xml><?xml version="1.0" encoding="utf-8"?>
<table xmlns="http://schemas.openxmlformats.org/spreadsheetml/2006/main" id="123" name="Labour_items124" displayName="Labour_items124" ref="A25:G29" totalsRowShown="0" headerRowDxfId="1822" dataDxfId="1821">
  <autoFilter ref="A25:G29"/>
  <tableColumns count="7">
    <tableColumn id="3" name="Quantity" dataDxfId="1820"/>
    <tableColumn id="1" name="Labour Code" dataDxfId="1819"/>
    <tableColumn id="2" name="memo" dataDxfId="1818"/>
    <tableColumn id="4" name="Description" dataDxfId="1817"/>
    <tableColumn id="5" name="Business Unit" dataDxfId="1816"/>
    <tableColumn id="7" name="unit cost" dataDxfId="1815"/>
    <tableColumn id="8" name="Cost" dataDxfId="1814" dataCellStyle="Currency"/>
  </tableColumns>
  <tableStyleInfo name="TableStyleMedium2" showFirstColumn="0" showLastColumn="0" showRowStripes="1" showColumnStripes="0"/>
</table>
</file>

<file path=xl/tables/table12.xml><?xml version="1.0" encoding="utf-8"?>
<table xmlns="http://schemas.openxmlformats.org/spreadsheetml/2006/main" id="27" name="sub_totals" displayName="sub_totals" ref="A4:I12" totalsRowCount="1" headerRowDxfId="3190" dataDxfId="3189" totalsRowDxfId="3188">
  <autoFilter ref="A4:I11"/>
  <tableColumns count="9">
    <tableColumn id="1" name="ID" totalsRowLabel="Total" dataDxfId="3187" totalsRowDxfId="3186">
      <calculatedColumnFormula>Overheads!A2</calculatedColumnFormula>
    </tableColumn>
    <tableColumn id="2" name="OH rate" dataDxfId="3185" totalsRowDxfId="3184">
      <calculatedColumnFormula>Overheads!F2</calculatedColumnFormula>
    </tableColumn>
    <tableColumn id="5" name="materials cost" totalsRowFunction="sum" dataDxfId="3183" totalsRowDxfId="3182">
      <calculatedColumnFormula>SUMIF(Materials_items[Business Unit],sub_totals[[#This Row],[ID]],Materials_items[cost])</calculatedColumnFormula>
    </tableColumn>
    <tableColumn id="8" name="NW" totalsRowFunction="sum" dataDxfId="3181" totalsRowDxfId="3180">
      <calculatedColumnFormula>SUMIF(NW[Business Unit],sub_totals[[#This Row],[ID]],NW[Cost])</calculatedColumnFormula>
    </tableColumn>
    <tableColumn id="3" name="labour cost" totalsRowFunction="sum" dataDxfId="3179" totalsRowDxfId="3178">
      <calculatedColumnFormula>SUMIF(Labour_items[Business Unit],sub_totals[[#This Row],[ID]],Labour_items[Cost])</calculatedColumnFormula>
    </tableColumn>
    <tableColumn id="6" name="Contractor Cost" totalsRowFunction="sum" dataDxfId="3177" totalsRowDxfId="3176">
      <calculatedColumnFormula>SUMIF(Contractor_items[Business Unit],sub_totals[[#This Row],[ID]],Contractor_items[cost])</calculatedColumnFormula>
    </tableColumn>
    <tableColumn id="9" name="Vehicle" totalsRowFunction="sum" dataDxfId="3175" totalsRowDxfId="3174">
      <calculatedColumnFormula>SUMIF(vehicle_items[Business Unit],sub_totals[[#This Row],[ID]],vehicle_items[cost])</calculatedColumnFormula>
    </tableColumn>
    <tableColumn id="7" name="Overhead" totalsRowFunction="sum" dataDxfId="3173" totalsRowDxfId="3172">
      <calculatedColumnFormula>ROUND((sub_totals[[#This Row],[materials cost]]+sub_totals[[#This Row],[NW]]+sub_totals[[#This Row],[labour cost]]+sub_totals[[#This Row],[Contractor Cost]]+sub_totals[[#This Row],[Vehicle]])*sub_totals[[#This Row],[OH rate]],0)</calculatedColumnFormula>
    </tableColumn>
    <tableColumn id="4" name="cost including o/h" totalsRowFunction="sum" dataDxfId="3171" totalsRowDxfId="3170">
      <calculatedColumnFormula>SUM(sub_totals[[#This Row],[materials cost]:[Overhead]])</calculatedColumnFormula>
    </tableColumn>
  </tableColumns>
  <tableStyleInfo name="TableStyleMedium2" showFirstColumn="0" showLastColumn="0" showRowStripes="1" showColumnStripes="0"/>
</table>
</file>

<file path=xl/tables/table120.xml><?xml version="1.0" encoding="utf-8"?>
<table xmlns="http://schemas.openxmlformats.org/spreadsheetml/2006/main" id="124" name="sub_totals125" displayName="sub_totals125" ref="A4:I12" totalsRowCount="1" headerRowDxfId="1813" dataDxfId="1812" totalsRowDxfId="1811">
  <autoFilter ref="A4:I11"/>
  <tableColumns count="9">
    <tableColumn id="1" name="ID" totalsRowLabel="Total" dataDxfId="1810" totalsRowDxfId="1809"/>
    <tableColumn id="2" name="OH rate" dataDxfId="1808" totalsRowDxfId="1807"/>
    <tableColumn id="5" name="materials cost" dataDxfId="1806" totalsRowDxfId="1805"/>
    <tableColumn id="8" name="NW" totalsRowFunction="sum" dataDxfId="1804" totalsRowDxfId="1803"/>
    <tableColumn id="3" name="labour cost" totalsRowFunction="sum" dataDxfId="1802" totalsRowDxfId="1801"/>
    <tableColumn id="6" name="Contractor Cost" dataDxfId="1800" totalsRowDxfId="1799"/>
    <tableColumn id="9" name="Vehicle" totalsRowFunction="sum" dataDxfId="1798" totalsRowDxfId="1797"/>
    <tableColumn id="7" name="Overhead" totalsRowLabel="35" dataDxfId="1796" totalsRowDxfId="1795"/>
    <tableColumn id="4" name="cost including o/h" totalsRowLabel="109" dataDxfId="1794" totalsRowDxfId="1793"/>
  </tableColumns>
  <tableStyleInfo name="TableStyleMedium2" showFirstColumn="0" showLastColumn="0" showRowStripes="1" showColumnStripes="0"/>
</table>
</file>

<file path=xl/tables/table121.xml><?xml version="1.0" encoding="utf-8"?>
<table xmlns="http://schemas.openxmlformats.org/spreadsheetml/2006/main" id="125" name="Materials_items126" displayName="Materials_items126" ref="A32:G43" totalsRowShown="0" headerRowDxfId="1792" dataDxfId="1791">
  <autoFilter ref="A32:G43"/>
  <tableColumns count="7">
    <tableColumn id="7" name="Quantity" dataDxfId="1790"/>
    <tableColumn id="1" name="Code" dataDxfId="1789"/>
    <tableColumn id="2" name="Memo" dataDxfId="1788"/>
    <tableColumn id="3" name="Description" dataDxfId="1787"/>
    <tableColumn id="4" name="Business Unit" dataDxfId="1786"/>
    <tableColumn id="5" name="unit cost" dataDxfId="1785"/>
    <tableColumn id="6" name="cost" dataDxfId="1784" dataCellStyle="Currency"/>
  </tableColumns>
  <tableStyleInfo name="TableStyleMedium2" showFirstColumn="0" showLastColumn="0" showRowStripes="1" showColumnStripes="0"/>
</table>
</file>

<file path=xl/tables/table122.xml><?xml version="1.0" encoding="utf-8"?>
<table xmlns="http://schemas.openxmlformats.org/spreadsheetml/2006/main" id="126" name="Contractor_items127" displayName="Contractor_items127" ref="A46:G50" totalsRowShown="0" headerRowDxfId="1783" dataDxfId="1782">
  <autoFilter ref="A46:G50"/>
  <tableColumns count="7">
    <tableColumn id="7" name="Quantity" dataDxfId="1781"/>
    <tableColumn id="1" name="Code" dataDxfId="1780"/>
    <tableColumn id="2" name="memo" dataDxfId="1779"/>
    <tableColumn id="3" name="Description" dataDxfId="1778"/>
    <tableColumn id="4" name="Business Unit" dataDxfId="1777"/>
    <tableColumn id="5" name="unit cost" dataDxfId="1776"/>
    <tableColumn id="6" name="cost" dataDxfId="1775" dataCellStyle="Currency"/>
  </tableColumns>
  <tableStyleInfo name="TableStyleMedium2" showFirstColumn="0" showLastColumn="0" showRowStripes="1" showColumnStripes="0"/>
</table>
</file>

<file path=xl/tables/table123.xml><?xml version="1.0" encoding="utf-8"?>
<table xmlns="http://schemas.openxmlformats.org/spreadsheetml/2006/main" id="127" name="NW_128" displayName="NW_128" ref="A19:G22" totalsRowShown="0" headerRowDxfId="1774" dataDxfId="1773">
  <autoFilter ref="A19:G22"/>
  <tableColumns count="7">
    <tableColumn id="3" name="Quantity" dataDxfId="1772"/>
    <tableColumn id="1" name="Labour Code" dataDxfId="1771"/>
    <tableColumn id="2" name="memo" dataDxfId="1770"/>
    <tableColumn id="4" name="Description" dataDxfId="1769"/>
    <tableColumn id="5" name="Business Unit" dataDxfId="1768"/>
    <tableColumn id="7" name="unit cost" dataDxfId="1767"/>
    <tableColumn id="8" name="Cost" dataDxfId="1766" dataCellStyle="Currency"/>
  </tableColumns>
  <tableStyleInfo name="TableStyleMedium2" showFirstColumn="0" showLastColumn="0" showRowStripes="1" showColumnStripes="0"/>
</table>
</file>

<file path=xl/tables/table124.xml><?xml version="1.0" encoding="utf-8"?>
<table xmlns="http://schemas.openxmlformats.org/spreadsheetml/2006/main" id="128" name="vehicle_items129" displayName="vehicle_items129" ref="A53:G57" totalsRowShown="0" headerRowDxfId="1765" dataDxfId="1764">
  <autoFilter ref="A53:G57"/>
  <tableColumns count="7">
    <tableColumn id="7" name="Quantity" dataDxfId="1763"/>
    <tableColumn id="1" name="Code" dataDxfId="1762"/>
    <tableColumn id="2" name="memo" dataDxfId="1761"/>
    <tableColumn id="3" name="Description" dataDxfId="1760"/>
    <tableColumn id="4" name="Business Unit" dataDxfId="1759"/>
    <tableColumn id="5" name="unit cost" dataDxfId="1758"/>
    <tableColumn id="6" name="cost" dataDxfId="1757" dataCellStyle="Currency"/>
  </tableColumns>
  <tableStyleInfo name="TableStyleMedium2" showFirstColumn="0" showLastColumn="0" showRowStripes="1" showColumnStripes="0"/>
</table>
</file>

<file path=xl/tables/table125.xml><?xml version="1.0" encoding="utf-8"?>
<table xmlns="http://schemas.openxmlformats.org/spreadsheetml/2006/main" id="129" name="Labour_items130" displayName="Labour_items130" ref="A25:G29" totalsRowShown="0" headerRowDxfId="1745" dataDxfId="1744">
  <autoFilter ref="A25:G29"/>
  <tableColumns count="7">
    <tableColumn id="3" name="Quantity" dataDxfId="1743"/>
    <tableColumn id="1" name="Labour Code" dataDxfId="1742"/>
    <tableColumn id="2" name="memo" dataDxfId="1741"/>
    <tableColumn id="4" name="Description" dataDxfId="1740"/>
    <tableColumn id="5" name="Business Unit" dataDxfId="1739"/>
    <tableColumn id="7" name="unit cost" dataDxfId="1738"/>
    <tableColumn id="8" name="Cost" dataDxfId="1737" dataCellStyle="Currency"/>
  </tableColumns>
  <tableStyleInfo name="TableStyleMedium2" showFirstColumn="0" showLastColumn="0" showRowStripes="1" showColumnStripes="0"/>
</table>
</file>

<file path=xl/tables/table126.xml><?xml version="1.0" encoding="utf-8"?>
<table xmlns="http://schemas.openxmlformats.org/spreadsheetml/2006/main" id="130" name="sub_totals131" displayName="sub_totals131" ref="A4:I12" totalsRowCount="1" headerRowDxfId="1736" dataDxfId="1735" totalsRowDxfId="1734">
  <autoFilter ref="A4:I11"/>
  <tableColumns count="9">
    <tableColumn id="1" name="ID" totalsRowLabel="Total" dataDxfId="1733" totalsRowDxfId="1732"/>
    <tableColumn id="2" name="OH rate" dataDxfId="1731" totalsRowDxfId="1730"/>
    <tableColumn id="5" name="materials cost" dataDxfId="1729" totalsRowDxfId="1728"/>
    <tableColumn id="8" name="NW" totalsRowFunction="sum" dataDxfId="1727" totalsRowDxfId="1726"/>
    <tableColumn id="3" name="labour cost" totalsRowFunction="sum" dataDxfId="1725" totalsRowDxfId="1724"/>
    <tableColumn id="6" name="Contractor Cost" dataDxfId="1723" totalsRowDxfId="1722"/>
    <tableColumn id="9" name="Vehicle" totalsRowFunction="sum" dataDxfId="1721" totalsRowDxfId="1720"/>
    <tableColumn id="7" name="Overhead" totalsRowLabel="35" dataDxfId="1719" totalsRowDxfId="1718"/>
    <tableColumn id="4" name="cost including o/h" totalsRowLabel="109" dataDxfId="1717" totalsRowDxfId="1716"/>
  </tableColumns>
  <tableStyleInfo name="TableStyleMedium2" showFirstColumn="0" showLastColumn="0" showRowStripes="1" showColumnStripes="0"/>
</table>
</file>

<file path=xl/tables/table127.xml><?xml version="1.0" encoding="utf-8"?>
<table xmlns="http://schemas.openxmlformats.org/spreadsheetml/2006/main" id="131" name="Materials_items132" displayName="Materials_items132" ref="A32:G43" totalsRowShown="0" headerRowDxfId="1715" dataDxfId="1714">
  <autoFilter ref="A32:G43"/>
  <tableColumns count="7">
    <tableColumn id="7" name="Quantity" dataDxfId="1713"/>
    <tableColumn id="1" name="Code" dataDxfId="1712"/>
    <tableColumn id="2" name="Memo" dataDxfId="1711"/>
    <tableColumn id="3" name="Description" dataDxfId="1710"/>
    <tableColumn id="4" name="Business Unit" dataDxfId="1709"/>
    <tableColumn id="5" name="unit cost" dataDxfId="1708"/>
    <tableColumn id="6" name="cost" dataDxfId="1707" dataCellStyle="Currency"/>
  </tableColumns>
  <tableStyleInfo name="TableStyleMedium2" showFirstColumn="0" showLastColumn="0" showRowStripes="1" showColumnStripes="0"/>
</table>
</file>

<file path=xl/tables/table128.xml><?xml version="1.0" encoding="utf-8"?>
<table xmlns="http://schemas.openxmlformats.org/spreadsheetml/2006/main" id="132" name="Contractor_items133" displayName="Contractor_items133" ref="A46:G50" totalsRowShown="0" headerRowDxfId="1706" dataDxfId="1705">
  <autoFilter ref="A46:G50"/>
  <tableColumns count="7">
    <tableColumn id="7" name="Quantity" dataDxfId="1704"/>
    <tableColumn id="1" name="Code" dataDxfId="1703"/>
    <tableColumn id="2" name="memo" dataDxfId="1702"/>
    <tableColumn id="3" name="Description" dataDxfId="1701"/>
    <tableColumn id="4" name="Business Unit" dataDxfId="1700"/>
    <tableColumn id="5" name="unit cost" dataDxfId="1699"/>
    <tableColumn id="6" name="cost" dataDxfId="1698" dataCellStyle="Currency"/>
  </tableColumns>
  <tableStyleInfo name="TableStyleMedium2" showFirstColumn="0" showLastColumn="0" showRowStripes="1" showColumnStripes="0"/>
</table>
</file>

<file path=xl/tables/table129.xml><?xml version="1.0" encoding="utf-8"?>
<table xmlns="http://schemas.openxmlformats.org/spreadsheetml/2006/main" id="133" name="NW_134" displayName="NW_134" ref="A19:G22" totalsRowShown="0" headerRowDxfId="1697" dataDxfId="1696">
  <autoFilter ref="A19:G22"/>
  <tableColumns count="7">
    <tableColumn id="3" name="Quantity" dataDxfId="1695"/>
    <tableColumn id="1" name="Labour Code" dataDxfId="1694"/>
    <tableColumn id="2" name="memo" dataDxfId="1693"/>
    <tableColumn id="4" name="Description" dataDxfId="1692"/>
    <tableColumn id="5" name="Business Unit" dataDxfId="1691"/>
    <tableColumn id="7" name="unit cost" dataDxfId="1690"/>
    <tableColumn id="8" name="Cost" dataDxfId="1689" dataCellStyle="Currency"/>
  </tableColumns>
  <tableStyleInfo name="TableStyleMedium2" showFirstColumn="0" showLastColumn="0" showRowStripes="1" showColumnStripes="0"/>
</table>
</file>

<file path=xl/tables/table13.xml><?xml version="1.0" encoding="utf-8"?>
<table xmlns="http://schemas.openxmlformats.org/spreadsheetml/2006/main" id="28" name="Materials_items" displayName="Materials_items" ref="A32:G43" totalsRowShown="0" headerRowDxfId="3169" dataDxfId="3168">
  <autoFilter ref="A32:G43"/>
  <tableColumns count="7">
    <tableColumn id="7" name="Quantity" dataDxfId="3167"/>
    <tableColumn id="1" name="Code" dataDxfId="3166"/>
    <tableColumn id="2" name="Memo" dataDxfId="3165"/>
    <tableColumn id="3" name="Description" dataDxfId="3164">
      <calculatedColumnFormula>IF(Materials_items[[#This Row],[Code]]=0,"",IFERROR(VLOOKUP(Materials_items[[#This Row],[Code]],materials[],2,FALSE),error1))</calculatedColumnFormula>
    </tableColumn>
    <tableColumn id="4" name="Business Unit" dataDxfId="3163">
      <calculatedColumnFormula>IF(Materials_items[[#This Row],[Code]]=0,"",IFERROR(VLOOKUP(Materials_items[[#This Row],[Code]],materials[],4,FALSE),error5))</calculatedColumnFormula>
    </tableColumn>
    <tableColumn id="5" name="unit cost" dataDxfId="3162">
      <calculatedColumnFormula>IF(OR(Materials_items[[#This Row],[Code]]=0,Materials_items[[#This Row],[Description]]=error1),0,VLOOKUP(Materials_items[[#This Row],[Code]],materials[],materials_column,FALSE))</calculatedColumnFormula>
    </tableColumn>
    <tableColumn id="6" name="cost" dataDxfId="3161" dataCellStyle="Currency">
      <calculatedColumnFormula>ROUND(Materials_items[[#This Row],[Quantity]]*Materials_items[[#This Row],[unit cost]],0)</calculatedColumnFormula>
    </tableColumn>
  </tableColumns>
  <tableStyleInfo name="TableStyleMedium2" showFirstColumn="0" showLastColumn="0" showRowStripes="1" showColumnStripes="0"/>
</table>
</file>

<file path=xl/tables/table130.xml><?xml version="1.0" encoding="utf-8"?>
<table xmlns="http://schemas.openxmlformats.org/spreadsheetml/2006/main" id="134" name="vehicle_items135" displayName="vehicle_items135" ref="A53:G57" totalsRowShown="0" headerRowDxfId="1688" dataDxfId="1687">
  <autoFilter ref="A53:G57"/>
  <tableColumns count="7">
    <tableColumn id="7" name="Quantity" dataDxfId="1686"/>
    <tableColumn id="1" name="Code" dataDxfId="1685"/>
    <tableColumn id="2" name="memo" dataDxfId="1684"/>
    <tableColumn id="3" name="Description" dataDxfId="1683"/>
    <tableColumn id="4" name="Business Unit" dataDxfId="1682"/>
    <tableColumn id="5" name="unit cost" dataDxfId="1681"/>
    <tableColumn id="6" name="cost" dataDxfId="1680" dataCellStyle="Currency"/>
  </tableColumns>
  <tableStyleInfo name="TableStyleMedium2" showFirstColumn="0" showLastColumn="0" showRowStripes="1" showColumnStripes="0"/>
</table>
</file>

<file path=xl/tables/table131.xml><?xml version="1.0" encoding="utf-8"?>
<table xmlns="http://schemas.openxmlformats.org/spreadsheetml/2006/main" id="135" name="Labour_items136" displayName="Labour_items136" ref="A25:G29" totalsRowShown="0" headerRowDxfId="1668" dataDxfId="1667">
  <autoFilter ref="A25:G29"/>
  <tableColumns count="7">
    <tableColumn id="3" name="Quantity" dataDxfId="1666"/>
    <tableColumn id="1" name="Labour Code" dataDxfId="1665"/>
    <tableColumn id="2" name="memo" dataDxfId="1664"/>
    <tableColumn id="4" name="Description" dataDxfId="1663"/>
    <tableColumn id="5" name="Business Unit" dataDxfId="1662"/>
    <tableColumn id="7" name="unit cost" dataDxfId="1661"/>
    <tableColumn id="8" name="Cost" dataDxfId="1660" dataCellStyle="Currency"/>
  </tableColumns>
  <tableStyleInfo name="TableStyleMedium2" showFirstColumn="0" showLastColumn="0" showRowStripes="1" showColumnStripes="0"/>
</table>
</file>

<file path=xl/tables/table132.xml><?xml version="1.0" encoding="utf-8"?>
<table xmlns="http://schemas.openxmlformats.org/spreadsheetml/2006/main" id="136" name="sub_totals137" displayName="sub_totals137" ref="A4:I12" totalsRowCount="1" headerRowDxfId="1659" dataDxfId="1658" totalsRowDxfId="1657">
  <autoFilter ref="A4:I11"/>
  <tableColumns count="9">
    <tableColumn id="1" name="ID" totalsRowLabel="Total" dataDxfId="1656" totalsRowDxfId="1655"/>
    <tableColumn id="2" name="OH rate" dataDxfId="1654" totalsRowDxfId="1653"/>
    <tableColumn id="5" name="materials cost" dataDxfId="1652" totalsRowDxfId="1651"/>
    <tableColumn id="8" name="NW" totalsRowFunction="sum" dataDxfId="1650" totalsRowDxfId="1649"/>
    <tableColumn id="3" name="labour cost" totalsRowFunction="sum" dataDxfId="1648" totalsRowDxfId="1647"/>
    <tableColumn id="6" name="Contractor Cost" dataDxfId="1646" totalsRowDxfId="1645"/>
    <tableColumn id="9" name="Vehicle" totalsRowFunction="sum" dataDxfId="1644" totalsRowDxfId="1643"/>
    <tableColumn id="7" name="Overhead" totalsRowLabel="16" dataDxfId="1642" totalsRowDxfId="1641"/>
    <tableColumn id="4" name="cost including o/h" totalsRowLabel="49" dataDxfId="1640" totalsRowDxfId="1639"/>
  </tableColumns>
  <tableStyleInfo name="TableStyleMedium2" showFirstColumn="0" showLastColumn="0" showRowStripes="1" showColumnStripes="0"/>
</table>
</file>

<file path=xl/tables/table133.xml><?xml version="1.0" encoding="utf-8"?>
<table xmlns="http://schemas.openxmlformats.org/spreadsheetml/2006/main" id="137" name="Materials_items138" displayName="Materials_items138" ref="A32:G43" totalsRowShown="0" headerRowDxfId="1638" dataDxfId="1637">
  <autoFilter ref="A32:G43"/>
  <tableColumns count="7">
    <tableColumn id="7" name="Quantity" dataDxfId="1636"/>
    <tableColumn id="1" name="Code" dataDxfId="1635"/>
    <tableColumn id="2" name="Memo" dataDxfId="1634"/>
    <tableColumn id="3" name="Description" dataDxfId="1633"/>
    <tableColumn id="4" name="Business Unit" dataDxfId="1632"/>
    <tableColumn id="5" name="unit cost" dataDxfId="1631"/>
    <tableColumn id="6" name="cost" dataDxfId="1630" dataCellStyle="Currency"/>
  </tableColumns>
  <tableStyleInfo name="TableStyleMedium2" showFirstColumn="0" showLastColumn="0" showRowStripes="1" showColumnStripes="0"/>
</table>
</file>

<file path=xl/tables/table134.xml><?xml version="1.0" encoding="utf-8"?>
<table xmlns="http://schemas.openxmlformats.org/spreadsheetml/2006/main" id="138" name="Contractor_items139" displayName="Contractor_items139" ref="A46:G50" totalsRowShown="0" headerRowDxfId="1629" dataDxfId="1628">
  <autoFilter ref="A46:G50"/>
  <tableColumns count="7">
    <tableColumn id="7" name="Quantity" dataDxfId="1627"/>
    <tableColumn id="1" name="Code" dataDxfId="1626"/>
    <tableColumn id="2" name="memo" dataDxfId="1625"/>
    <tableColumn id="3" name="Description" dataDxfId="1624"/>
    <tableColumn id="4" name="Business Unit" dataDxfId="1623"/>
    <tableColumn id="5" name="unit cost" dataDxfId="1622"/>
    <tableColumn id="6" name="cost" dataDxfId="1621" dataCellStyle="Currency"/>
  </tableColumns>
  <tableStyleInfo name="TableStyleMedium2" showFirstColumn="0" showLastColumn="0" showRowStripes="1" showColumnStripes="0"/>
</table>
</file>

<file path=xl/tables/table135.xml><?xml version="1.0" encoding="utf-8"?>
<table xmlns="http://schemas.openxmlformats.org/spreadsheetml/2006/main" id="139" name="NW_140" displayName="NW_140" ref="A19:G22" totalsRowShown="0" headerRowDxfId="1620" dataDxfId="1619">
  <autoFilter ref="A19:G22"/>
  <tableColumns count="7">
    <tableColumn id="3" name="Quantity" dataDxfId="1618"/>
    <tableColumn id="1" name="Labour Code" dataDxfId="1617"/>
    <tableColumn id="2" name="memo" dataDxfId="1616"/>
    <tableColumn id="4" name="Description" dataDxfId="1615"/>
    <tableColumn id="5" name="Business Unit" dataDxfId="1614"/>
    <tableColumn id="7" name="unit cost" dataDxfId="1613"/>
    <tableColumn id="8" name="Cost" dataDxfId="1612" dataCellStyle="Currency"/>
  </tableColumns>
  <tableStyleInfo name="TableStyleMedium2" showFirstColumn="0" showLastColumn="0" showRowStripes="1" showColumnStripes="0"/>
</table>
</file>

<file path=xl/tables/table136.xml><?xml version="1.0" encoding="utf-8"?>
<table xmlns="http://schemas.openxmlformats.org/spreadsheetml/2006/main" id="140" name="vehicle_items141" displayName="vehicle_items141" ref="A53:G57" totalsRowShown="0" headerRowDxfId="1611" dataDxfId="1610">
  <autoFilter ref="A53:G57"/>
  <tableColumns count="7">
    <tableColumn id="7" name="Quantity" dataDxfId="1609"/>
    <tableColumn id="1" name="Code" dataDxfId="1608"/>
    <tableColumn id="2" name="memo" dataDxfId="1607"/>
    <tableColumn id="3" name="Description" dataDxfId="1606"/>
    <tableColumn id="4" name="Business Unit" dataDxfId="1605"/>
    <tableColumn id="5" name="unit cost" dataDxfId="1604"/>
    <tableColumn id="6" name="cost" dataDxfId="1603" dataCellStyle="Currency"/>
  </tableColumns>
  <tableStyleInfo name="TableStyleMedium2" showFirstColumn="0" showLastColumn="0" showRowStripes="1" showColumnStripes="0"/>
</table>
</file>

<file path=xl/tables/table137.xml><?xml version="1.0" encoding="utf-8"?>
<table xmlns="http://schemas.openxmlformats.org/spreadsheetml/2006/main" id="105" name="Labour_items106" displayName="Labour_items106" ref="A25:G29" totalsRowShown="0" headerRowDxfId="1589" dataDxfId="1588">
  <autoFilter ref="A25:G29"/>
  <tableColumns count="7">
    <tableColumn id="3" name="Quantity" dataDxfId="1587"/>
    <tableColumn id="1" name="Labour Code" dataDxfId="1586"/>
    <tableColumn id="2" name="memo" dataDxfId="1585"/>
    <tableColumn id="4" name="Description" dataDxfId="1584"/>
    <tableColumn id="5" name="Business Unit" dataDxfId="1583"/>
    <tableColumn id="7" name="unit cost" dataDxfId="1582"/>
    <tableColumn id="8" name="Cost" dataDxfId="1581" dataCellStyle="Currency"/>
  </tableColumns>
  <tableStyleInfo name="TableStyleMedium2" showFirstColumn="0" showLastColumn="0" showRowStripes="1" showColumnStripes="0"/>
</table>
</file>

<file path=xl/tables/table138.xml><?xml version="1.0" encoding="utf-8"?>
<table xmlns="http://schemas.openxmlformats.org/spreadsheetml/2006/main" id="106" name="sub_totals107" displayName="sub_totals107" ref="A4:I12" totalsRowCount="1" headerRowDxfId="1580" dataDxfId="1579" totalsRowDxfId="1578">
  <autoFilter ref="A4:I11"/>
  <tableColumns count="9">
    <tableColumn id="1" name="ID" totalsRowLabel="Total" dataDxfId="1577" totalsRowDxfId="1576"/>
    <tableColumn id="2" name="OH rate" dataDxfId="1575" totalsRowDxfId="1574"/>
    <tableColumn id="5" name="materials cost" dataDxfId="1573" totalsRowDxfId="1572"/>
    <tableColumn id="8" name="NW" totalsRowFunction="sum" dataDxfId="1571" totalsRowDxfId="1570"/>
    <tableColumn id="3" name="labour cost" totalsRowFunction="sum" dataDxfId="1569" totalsRowDxfId="1568"/>
    <tableColumn id="6" name="Contractor Cost" dataDxfId="1567" totalsRowDxfId="1566"/>
    <tableColumn id="9" name="Vehicle" totalsRowFunction="sum" dataDxfId="1565" totalsRowDxfId="1564"/>
    <tableColumn id="7" name="Overhead" totalsRowLabel="0" dataDxfId="1563" totalsRowDxfId="1562"/>
    <tableColumn id="4" name="cost including o/h" totalsRowLabel="49" dataDxfId="1561" totalsRowDxfId="1560"/>
  </tableColumns>
  <tableStyleInfo name="TableStyleMedium2" showFirstColumn="0" showLastColumn="0" showRowStripes="1" showColumnStripes="0"/>
</table>
</file>

<file path=xl/tables/table139.xml><?xml version="1.0" encoding="utf-8"?>
<table xmlns="http://schemas.openxmlformats.org/spreadsheetml/2006/main" id="107" name="Materials_items108" displayName="Materials_items108" ref="A32:G43" totalsRowShown="0" headerRowDxfId="1559" dataDxfId="1558">
  <autoFilter ref="A32:G43"/>
  <tableColumns count="7">
    <tableColumn id="7" name="Quantity" dataDxfId="1557"/>
    <tableColumn id="1" name="Code" dataDxfId="1556"/>
    <tableColumn id="2" name="Memo" dataDxfId="1555"/>
    <tableColumn id="3" name="Description" dataDxfId="1554"/>
    <tableColumn id="4" name="Business Unit" dataDxfId="1553"/>
    <tableColumn id="5" name="unit cost" dataDxfId="1552"/>
    <tableColumn id="6" name="cost" dataDxfId="1551" dataCellStyle="Currency"/>
  </tableColumns>
  <tableStyleInfo name="TableStyleMedium2" showFirstColumn="0" showLastColumn="0" showRowStripes="1" showColumnStripes="0"/>
</table>
</file>

<file path=xl/tables/table14.xml><?xml version="1.0" encoding="utf-8"?>
<table xmlns="http://schemas.openxmlformats.org/spreadsheetml/2006/main" id="29" name="Contractor_items" displayName="Contractor_items" ref="A46:G50" totalsRowShown="0" headerRowDxfId="3160" dataDxfId="3159">
  <autoFilter ref="A46:G50"/>
  <tableColumns count="7">
    <tableColumn id="7" name="Quantity" dataDxfId="3158"/>
    <tableColumn id="1" name="Code" dataDxfId="3157"/>
    <tableColumn id="2" name="memo" dataDxfId="3156"/>
    <tableColumn id="3" name="Description" dataDxfId="3155">
      <calculatedColumnFormula>IF(Contractor_items[[#This Row],[Code]]=0,"",IFERROR(VLOOKUP(Contractor_items[[#This Row],[Code]],contractors[],2,FALSE),error4))</calculatedColumnFormula>
    </tableColumn>
    <tableColumn id="4" name="Business Unit" dataDxfId="3154">
      <calculatedColumnFormula>IF(Contractor_items[[#This Row],[Code]]=0,"",IFERROR(VLOOKUP(Contractor_items[[#This Row],[Code]],contractors[],3,FALSE),error5))</calculatedColumnFormula>
    </tableColumn>
    <tableColumn id="5" name="unit cost" dataDxfId="3153">
      <calculatedColumnFormula>IF(OR(Contractor_items[[#This Row],[Code]]=0,Contractor_items[[#This Row],[Description]]=error4),0,VLOOKUP(Contractor_items[[#This Row],[Code]],contractors[],vehicles_column,FALSE))</calculatedColumnFormula>
    </tableColumn>
    <tableColumn id="6" name="cost" dataDxfId="3152" dataCellStyle="Currency">
      <calculatedColumnFormula>ROUND(Contractor_items[[#This Row],[Quantity]]*Contractor_items[[#This Row],[unit cost]],0)</calculatedColumnFormula>
    </tableColumn>
  </tableColumns>
  <tableStyleInfo name="TableStyleMedium2" showFirstColumn="0" showLastColumn="0" showRowStripes="1" showColumnStripes="0"/>
</table>
</file>

<file path=xl/tables/table140.xml><?xml version="1.0" encoding="utf-8"?>
<table xmlns="http://schemas.openxmlformats.org/spreadsheetml/2006/main" id="108" name="Contractor_items109" displayName="Contractor_items109" ref="A46:G50" totalsRowShown="0" headerRowDxfId="1550" dataDxfId="1549">
  <autoFilter ref="A46:G50"/>
  <tableColumns count="7">
    <tableColumn id="7" name="Quantity" dataDxfId="1548"/>
    <tableColumn id="1" name="Code" dataDxfId="1547"/>
    <tableColumn id="2" name="memo" dataDxfId="1546"/>
    <tableColumn id="3" name="Description" dataDxfId="1545"/>
    <tableColumn id="4" name="Business Unit" dataDxfId="1544"/>
    <tableColumn id="5" name="unit cost" dataDxfId="1543"/>
    <tableColumn id="6" name="cost" dataDxfId="1542" dataCellStyle="Currency"/>
  </tableColumns>
  <tableStyleInfo name="TableStyleMedium2" showFirstColumn="0" showLastColumn="0" showRowStripes="1" showColumnStripes="0"/>
</table>
</file>

<file path=xl/tables/table141.xml><?xml version="1.0" encoding="utf-8"?>
<table xmlns="http://schemas.openxmlformats.org/spreadsheetml/2006/main" id="109" name="NW_110" displayName="NW_110" ref="A19:G22" totalsRowShown="0" headerRowDxfId="1541" dataDxfId="1540">
  <autoFilter ref="A19:G22"/>
  <tableColumns count="7">
    <tableColumn id="3" name="Quantity" dataDxfId="1539"/>
    <tableColumn id="1" name="Labour Code" dataDxfId="1538"/>
    <tableColumn id="2" name="memo" dataDxfId="1537"/>
    <tableColumn id="4" name="Description" dataDxfId="1536"/>
    <tableColumn id="5" name="Business Unit" dataDxfId="1535"/>
    <tableColumn id="7" name="unit cost" dataDxfId="1534"/>
    <tableColumn id="8" name="Cost" dataDxfId="1533" dataCellStyle="Currency"/>
  </tableColumns>
  <tableStyleInfo name="TableStyleMedium2" showFirstColumn="0" showLastColumn="0" showRowStripes="1" showColumnStripes="0"/>
</table>
</file>

<file path=xl/tables/table142.xml><?xml version="1.0" encoding="utf-8"?>
<table xmlns="http://schemas.openxmlformats.org/spreadsheetml/2006/main" id="110" name="vehicle_items111" displayName="vehicle_items111" ref="A53:G57" totalsRowShown="0" headerRowDxfId="1532" dataDxfId="1531">
  <autoFilter ref="A53:G57"/>
  <tableColumns count="7">
    <tableColumn id="7" name="Quantity" dataDxfId="1530"/>
    <tableColumn id="1" name="Code" dataDxfId="1529"/>
    <tableColumn id="2" name="memo" dataDxfId="1528"/>
    <tableColumn id="3" name="Description" dataDxfId="1527"/>
    <tableColumn id="4" name="Business Unit" dataDxfId="1526"/>
    <tableColumn id="5" name="unit cost" dataDxfId="1525"/>
    <tableColumn id="6" name="cost" dataDxfId="1524" dataCellStyle="Currency"/>
  </tableColumns>
  <tableStyleInfo name="TableStyleMedium2" showFirstColumn="0" showLastColumn="0" showRowStripes="1" showColumnStripes="0"/>
</table>
</file>

<file path=xl/tables/table143.xml><?xml version="1.0" encoding="utf-8"?>
<table xmlns="http://schemas.openxmlformats.org/spreadsheetml/2006/main" id="261" name="Labour_items34262" displayName="Labour_items34262" ref="A25:G29" totalsRowShown="0" headerRowDxfId="1512" dataDxfId="1511">
  <autoFilter ref="A25:G29"/>
  <tableColumns count="7">
    <tableColumn id="3" name="Quantity" dataDxfId="1510"/>
    <tableColumn id="1" name="Labour Code" dataDxfId="1509"/>
    <tableColumn id="2" name="memo" dataDxfId="1508"/>
    <tableColumn id="4" name="Description" dataDxfId="1507"/>
    <tableColumn id="5" name="Business Unit" dataDxfId="1506"/>
    <tableColumn id="7" name="unit cost" dataDxfId="1505"/>
    <tableColumn id="8" name="Cost" dataDxfId="1504" dataCellStyle="Currency"/>
  </tableColumns>
  <tableStyleInfo name="TableStyleMedium2" showFirstColumn="0" showLastColumn="0" showRowStripes="1" showColumnStripes="0"/>
</table>
</file>

<file path=xl/tables/table144.xml><?xml version="1.0" encoding="utf-8"?>
<table xmlns="http://schemas.openxmlformats.org/spreadsheetml/2006/main" id="262" name="sub_totals35263" displayName="sub_totals35263" ref="A4:I12" totalsRowCount="1" headerRowDxfId="1503" dataDxfId="1502" totalsRowDxfId="1501">
  <autoFilter ref="A4:I11"/>
  <tableColumns count="9">
    <tableColumn id="1" name="ID" totalsRowLabel="Total" dataDxfId="1500" totalsRowDxfId="1499"/>
    <tableColumn id="2" name="OH rate" dataDxfId="1498" totalsRowDxfId="1497"/>
    <tableColumn id="5" name="materials cost" dataDxfId="1496" totalsRowDxfId="1495"/>
    <tableColumn id="8" name="NW" totalsRowFunction="sum" dataDxfId="1494" totalsRowDxfId="1493"/>
    <tableColumn id="3" name="labour cost" totalsRowFunction="sum" dataDxfId="1492" totalsRowDxfId="1491"/>
    <tableColumn id="6" name="Contractor Cost" dataDxfId="1490" totalsRowDxfId="1489"/>
    <tableColumn id="9" name="Vehicle" totalsRowFunction="sum" dataDxfId="1488" totalsRowDxfId="1487"/>
    <tableColumn id="7" name="Overhead" totalsRowLabel="227" dataDxfId="1486" totalsRowDxfId="1485"/>
    <tableColumn id="4" name="cost including o/h" totalsRowLabel="743" dataDxfId="1484" totalsRowDxfId="1483"/>
  </tableColumns>
  <tableStyleInfo name="TableStyleMedium2" showFirstColumn="0" showLastColumn="0" showRowStripes="1" showColumnStripes="0"/>
</table>
</file>

<file path=xl/tables/table145.xml><?xml version="1.0" encoding="utf-8"?>
<table xmlns="http://schemas.openxmlformats.org/spreadsheetml/2006/main" id="263" name="Materials_items36264" displayName="Materials_items36264" ref="A32:G46" totalsRowShown="0" headerRowDxfId="1482" dataDxfId="1481">
  <autoFilter ref="A32:G46"/>
  <tableColumns count="7">
    <tableColumn id="7" name="Quantity" dataDxfId="1480"/>
    <tableColumn id="1" name="Code" dataDxfId="1479"/>
    <tableColumn id="2" name="Memo" dataDxfId="1478"/>
    <tableColumn id="3" name="Description" dataDxfId="1477"/>
    <tableColumn id="4" name="Business Unit" dataDxfId="1476"/>
    <tableColumn id="5" name="unit cost" dataDxfId="1475"/>
    <tableColumn id="6" name="cost" dataDxfId="1474" dataCellStyle="Currency"/>
  </tableColumns>
  <tableStyleInfo name="TableStyleMedium2" showFirstColumn="0" showLastColumn="0" showRowStripes="1" showColumnStripes="0"/>
</table>
</file>

<file path=xl/tables/table146.xml><?xml version="1.0" encoding="utf-8"?>
<table xmlns="http://schemas.openxmlformats.org/spreadsheetml/2006/main" id="264" name="Contractor_items37265" displayName="Contractor_items37265" ref="A49:G53" totalsRowShown="0" headerRowDxfId="1473" dataDxfId="1472">
  <autoFilter ref="A49:G53"/>
  <tableColumns count="7">
    <tableColumn id="7" name="Quantity" dataDxfId="1471"/>
    <tableColumn id="1" name="Code" dataDxfId="1470"/>
    <tableColumn id="2" name="memo" dataDxfId="1469"/>
    <tableColumn id="3" name="Description" dataDxfId="1468"/>
    <tableColumn id="4" name="Business Unit" dataDxfId="1467"/>
    <tableColumn id="5" name="unit cost" dataDxfId="1466"/>
    <tableColumn id="6" name="cost" dataDxfId="1465" dataCellStyle="Currency"/>
  </tableColumns>
  <tableStyleInfo name="TableStyleMedium2" showFirstColumn="0" showLastColumn="0" showRowStripes="1" showColumnStripes="0"/>
</table>
</file>

<file path=xl/tables/table147.xml><?xml version="1.0" encoding="utf-8"?>
<table xmlns="http://schemas.openxmlformats.org/spreadsheetml/2006/main" id="265" name="NW_38266" displayName="NW_38266" ref="A19:G22" totalsRowShown="0" headerRowDxfId="1464" dataDxfId="1463">
  <autoFilter ref="A19:G22"/>
  <tableColumns count="7">
    <tableColumn id="3" name="Quantity" dataDxfId="1462"/>
    <tableColumn id="1" name="Labour Code" dataDxfId="1461"/>
    <tableColumn id="2" name="memo" dataDxfId="1460"/>
    <tableColumn id="4" name="Description" dataDxfId="1459"/>
    <tableColumn id="5" name="Business Unit" dataDxfId="1458"/>
    <tableColumn id="7" name="unit cost" dataDxfId="1457"/>
    <tableColumn id="8" name="Cost" dataDxfId="1456" dataCellStyle="Currency"/>
  </tableColumns>
  <tableStyleInfo name="TableStyleMedium2" showFirstColumn="0" showLastColumn="0" showRowStripes="1" showColumnStripes="0"/>
</table>
</file>

<file path=xl/tables/table148.xml><?xml version="1.0" encoding="utf-8"?>
<table xmlns="http://schemas.openxmlformats.org/spreadsheetml/2006/main" id="266" name="vehicle_items39267" displayName="vehicle_items39267" ref="A56:G60" totalsRowShown="0" headerRowDxfId="1455" dataDxfId="1454">
  <autoFilter ref="A56:G60"/>
  <tableColumns count="7">
    <tableColumn id="7" name="Quantity" dataDxfId="1453"/>
    <tableColumn id="1" name="Code" dataDxfId="1452"/>
    <tableColumn id="2" name="memo" dataDxfId="1451"/>
    <tableColumn id="3" name="Description" dataDxfId="1450"/>
    <tableColumn id="4" name="Business Unit" dataDxfId="1449"/>
    <tableColumn id="5" name="unit cost" dataDxfId="1448"/>
    <tableColumn id="6" name="cost" dataDxfId="1447" dataCellStyle="Currency"/>
  </tableColumns>
  <tableStyleInfo name="TableStyleMedium2" showFirstColumn="0" showLastColumn="0" showRowStripes="1" showColumnStripes="0"/>
</table>
</file>

<file path=xl/tables/table149.xml><?xml version="1.0" encoding="utf-8"?>
<table xmlns="http://schemas.openxmlformats.org/spreadsheetml/2006/main" id="147" name="Labour_items148" displayName="Labour_items148" ref="A25:G29" totalsRowShown="0" headerRowDxfId="1435">
  <autoFilter ref="A25:G29"/>
  <tableColumns count="7">
    <tableColumn id="3" name="Quantity" dataDxfId="1434"/>
    <tableColumn id="1" name="Labour Code" dataDxfId="1433"/>
    <tableColumn id="2" name="memo" dataDxfId="1432"/>
    <tableColumn id="4" name="Description" dataDxfId="1431"/>
    <tableColumn id="5" name="Business Unit" dataDxfId="1430"/>
    <tableColumn id="7" name="unit cost" dataDxfId="1429"/>
    <tableColumn id="8" name="Cost" dataDxfId="1428" dataCellStyle="Currency"/>
  </tableColumns>
  <tableStyleInfo name="TableStyleMedium2" showFirstColumn="0" showLastColumn="0" showRowStripes="1" showColumnStripes="0"/>
</table>
</file>

<file path=xl/tables/table15.xml><?xml version="1.0" encoding="utf-8"?>
<table xmlns="http://schemas.openxmlformats.org/spreadsheetml/2006/main" id="9" name="NW" displayName="NW" ref="A19:G22" totalsRowShown="0" headerRowDxfId="3151" dataDxfId="3150">
  <autoFilter ref="A19:G22"/>
  <tableColumns count="7">
    <tableColumn id="3" name="Quantity" dataDxfId="3149"/>
    <tableColumn id="1" name="Labour Code" dataDxfId="3148"/>
    <tableColumn id="2" name="memo" dataDxfId="3147"/>
    <tableColumn id="4" name="Description" dataDxfId="3146">
      <calculatedColumnFormula>IF(NW[[#This Row],[Labour Code]]=0,"",IFERROR(VLOOKUP(NW[[#This Row],[Labour Code]],labour[],2,FALSE),error2))</calculatedColumnFormula>
    </tableColumn>
    <tableColumn id="5" name="Business Unit" dataDxfId="3145">
      <calculatedColumnFormula>IF(NW[[#This Row],[Labour Code]]=0,"",IFERROR(VLOOKUP(NW[[#This Row],[Labour Code]],labour[],3,FALSE),error5))</calculatedColumnFormula>
    </tableColumn>
    <tableColumn id="7" name="unit cost" dataDxfId="3144">
      <calculatedColumnFormula>IF(OR(NW[[#This Row],[Labour Code]]=0,NW[[#This Row],[Business Unit]]=error5),0,VLOOKUP(NW[[#This Row],[Labour Code]],labour[],labour_column,FALSE))</calculatedColumnFormula>
    </tableColumn>
    <tableColumn id="8" name="Cost" dataDxfId="3143" dataCellStyle="Currency">
      <calculatedColumnFormula>ROUND(A20*F20,0)</calculatedColumnFormula>
    </tableColumn>
  </tableColumns>
  <tableStyleInfo name="TableStyleMedium2" showFirstColumn="0" showLastColumn="0" showRowStripes="1" showColumnStripes="0"/>
</table>
</file>

<file path=xl/tables/table150.xml><?xml version="1.0" encoding="utf-8"?>
<table xmlns="http://schemas.openxmlformats.org/spreadsheetml/2006/main" id="148" name="sub_totals149" displayName="sub_totals149" ref="A4:I12" totalsRowCount="1" headerRowDxfId="1427" dataDxfId="1426" totalsRowDxfId="1425">
  <autoFilter ref="A4:I11"/>
  <tableColumns count="9">
    <tableColumn id="1" name="ID" totalsRowLabel="Total" dataDxfId="1424" totalsRowDxfId="1423"/>
    <tableColumn id="2" name="OH rate" dataDxfId="1422" totalsRowDxfId="1421"/>
    <tableColumn id="5" name="materials cost" dataDxfId="1420" totalsRowDxfId="1419"/>
    <tableColumn id="8" name="NW" totalsRowFunction="sum" dataDxfId="1418" totalsRowDxfId="1417"/>
    <tableColumn id="3" name="labour cost" totalsRowFunction="sum" dataDxfId="1416" totalsRowDxfId="1415"/>
    <tableColumn id="6" name="Contractor Cost" dataDxfId="1414" totalsRowDxfId="1413"/>
    <tableColumn id="9" name="Vehicle" totalsRowFunction="sum" dataDxfId="1412" totalsRowDxfId="1411"/>
    <tableColumn id="7" name="Overhead" totalsRowLabel="39" dataDxfId="1410" totalsRowDxfId="1409"/>
    <tableColumn id="4" name="cost including o/h" totalsRowLabel="121" dataDxfId="1408" totalsRowDxfId="1407"/>
  </tableColumns>
  <tableStyleInfo name="TableStyleMedium2" showFirstColumn="0" showLastColumn="0" showRowStripes="1" showColumnStripes="0"/>
</table>
</file>

<file path=xl/tables/table151.xml><?xml version="1.0" encoding="utf-8"?>
<table xmlns="http://schemas.openxmlformats.org/spreadsheetml/2006/main" id="149" name="Materials_items150" displayName="Materials_items150" ref="A32:G43" totalsRowShown="0" headerRowDxfId="1406">
  <autoFilter ref="A32:G43"/>
  <tableColumns count="7">
    <tableColumn id="7" name="Quantity" dataDxfId="1405"/>
    <tableColumn id="1" name="Code" dataDxfId="1404"/>
    <tableColumn id="2" name="Memo" dataDxfId="1403"/>
    <tableColumn id="3" name="Description" dataDxfId="1402"/>
    <tableColumn id="4" name="Business Unit" dataDxfId="1401"/>
    <tableColumn id="5" name="unit cost" dataDxfId="1400"/>
    <tableColumn id="6" name="cost" dataDxfId="1399" dataCellStyle="Currency"/>
  </tableColumns>
  <tableStyleInfo name="TableStyleMedium2" showFirstColumn="0" showLastColumn="0" showRowStripes="1" showColumnStripes="0"/>
</table>
</file>

<file path=xl/tables/table152.xml><?xml version="1.0" encoding="utf-8"?>
<table xmlns="http://schemas.openxmlformats.org/spreadsheetml/2006/main" id="150" name="Contractor_items151" displayName="Contractor_items151" ref="A46:G50" totalsRowShown="0" headerRowDxfId="1398">
  <autoFilter ref="A46:G50"/>
  <tableColumns count="7">
    <tableColumn id="7" name="Quantity" dataDxfId="1397"/>
    <tableColumn id="1" name="Code" dataDxfId="1396"/>
    <tableColumn id="2" name="memo" dataDxfId="1395"/>
    <tableColumn id="3" name="Description" dataDxfId="1394"/>
    <tableColumn id="4" name="Business Unit" dataDxfId="1393"/>
    <tableColumn id="5" name="unit cost" dataDxfId="1392"/>
    <tableColumn id="6" name="cost" dataDxfId="1391" dataCellStyle="Currency"/>
  </tableColumns>
  <tableStyleInfo name="TableStyleMedium2" showFirstColumn="0" showLastColumn="0" showRowStripes="1" showColumnStripes="0"/>
</table>
</file>

<file path=xl/tables/table153.xml><?xml version="1.0" encoding="utf-8"?>
<table xmlns="http://schemas.openxmlformats.org/spreadsheetml/2006/main" id="151" name="NW_152" displayName="NW_152" ref="A19:G22" totalsRowShown="0" headerRowDxfId="1390">
  <autoFilter ref="A19:G22"/>
  <tableColumns count="7">
    <tableColumn id="3" name="Quantity" dataDxfId="1389"/>
    <tableColumn id="1" name="Labour Code" dataDxfId="1388"/>
    <tableColumn id="2" name="memo" dataDxfId="1387"/>
    <tableColumn id="4" name="Description" dataDxfId="1386"/>
    <tableColumn id="5" name="Business Unit" dataDxfId="1385"/>
    <tableColumn id="7" name="unit cost" dataDxfId="1384"/>
    <tableColumn id="8" name="Cost" dataDxfId="1383" dataCellStyle="Currency"/>
  </tableColumns>
  <tableStyleInfo name="TableStyleMedium2" showFirstColumn="0" showLastColumn="0" showRowStripes="1" showColumnStripes="0"/>
</table>
</file>

<file path=xl/tables/table154.xml><?xml version="1.0" encoding="utf-8"?>
<table xmlns="http://schemas.openxmlformats.org/spreadsheetml/2006/main" id="152" name="vehicle_items153" displayName="vehicle_items153" ref="A53:G57" totalsRowShown="0" headerRowDxfId="1382" dataDxfId="1381">
  <autoFilter ref="A53:G57"/>
  <tableColumns count="7">
    <tableColumn id="7" name="Quantity" dataDxfId="1380"/>
    <tableColumn id="1" name="Code" dataDxfId="1379"/>
    <tableColumn id="2" name="memo" dataDxfId="1378"/>
    <tableColumn id="3" name="Description" dataDxfId="1377"/>
    <tableColumn id="4" name="Business Unit" dataDxfId="1376"/>
    <tableColumn id="5" name="unit cost" dataDxfId="1375"/>
    <tableColumn id="6" name="cost" dataDxfId="1374" dataCellStyle="Currency"/>
  </tableColumns>
  <tableStyleInfo name="TableStyleMedium2" showFirstColumn="0" showLastColumn="0" showRowStripes="1" showColumnStripes="0"/>
</table>
</file>

<file path=xl/tables/table155.xml><?xml version="1.0" encoding="utf-8"?>
<table xmlns="http://schemas.openxmlformats.org/spreadsheetml/2006/main" id="153" name="Labour_items154" displayName="Labour_items154" ref="A25:G29" totalsRowShown="0" headerRowDxfId="1362">
  <autoFilter ref="A25:G29"/>
  <tableColumns count="7">
    <tableColumn id="3" name="Quantity" dataDxfId="1361"/>
    <tableColumn id="1" name="Labour Code" dataDxfId="1360"/>
    <tableColumn id="2" name="memo" dataDxfId="1359"/>
    <tableColumn id="4" name="Description" dataDxfId="1358"/>
    <tableColumn id="5" name="Business Unit" dataDxfId="1357"/>
    <tableColumn id="7" name="unit cost" dataDxfId="1356"/>
    <tableColumn id="8" name="Cost" dataDxfId="1355" dataCellStyle="Currency"/>
  </tableColumns>
  <tableStyleInfo name="TableStyleMedium2" showFirstColumn="0" showLastColumn="0" showRowStripes="1" showColumnStripes="0"/>
</table>
</file>

<file path=xl/tables/table156.xml><?xml version="1.0" encoding="utf-8"?>
<table xmlns="http://schemas.openxmlformats.org/spreadsheetml/2006/main" id="154" name="sub_totals155" displayName="sub_totals155" ref="A4:I12" totalsRowCount="1" headerRowDxfId="1354" dataDxfId="1353" totalsRowDxfId="1352">
  <autoFilter ref="A4:I11"/>
  <tableColumns count="9">
    <tableColumn id="1" name="ID" totalsRowLabel="Total" dataDxfId="1351" totalsRowDxfId="1350"/>
    <tableColumn id="2" name="OH rate" dataDxfId="1349" totalsRowDxfId="1348"/>
    <tableColumn id="5" name="materials cost" dataDxfId="1347" totalsRowDxfId="1346"/>
    <tableColumn id="8" name="NW" totalsRowFunction="sum" dataDxfId="1345" totalsRowDxfId="1344"/>
    <tableColumn id="3" name="labour cost" totalsRowFunction="sum" dataDxfId="1343" totalsRowDxfId="1342"/>
    <tableColumn id="6" name="Contractor Cost" dataDxfId="1341" totalsRowDxfId="1340"/>
    <tableColumn id="9" name="Vehicle" totalsRowFunction="sum" dataDxfId="1339" totalsRowDxfId="1338"/>
    <tableColumn id="7" name="Overhead" totalsRowLabel="49" dataDxfId="1337" totalsRowDxfId="1336"/>
    <tableColumn id="4" name="cost including o/h" totalsRowLabel="151" dataDxfId="1335" totalsRowDxfId="1334"/>
  </tableColumns>
  <tableStyleInfo name="TableStyleMedium2" showFirstColumn="0" showLastColumn="0" showRowStripes="1" showColumnStripes="0"/>
</table>
</file>

<file path=xl/tables/table157.xml><?xml version="1.0" encoding="utf-8"?>
<table xmlns="http://schemas.openxmlformats.org/spreadsheetml/2006/main" id="155" name="Materials_items156" displayName="Materials_items156" ref="A32:G43" totalsRowShown="0" headerRowDxfId="1333">
  <autoFilter ref="A32:G43"/>
  <tableColumns count="7">
    <tableColumn id="7" name="Quantity" dataDxfId="1332"/>
    <tableColumn id="1" name="Code" dataDxfId="1331"/>
    <tableColumn id="2" name="Memo" dataDxfId="1330"/>
    <tableColumn id="3" name="Description" dataDxfId="1329"/>
    <tableColumn id="4" name="Business Unit" dataDxfId="1328"/>
    <tableColumn id="5" name="unit cost" dataDxfId="1327"/>
    <tableColumn id="6" name="cost" dataDxfId="1326" dataCellStyle="Currency"/>
  </tableColumns>
  <tableStyleInfo name="TableStyleMedium2" showFirstColumn="0" showLastColumn="0" showRowStripes="1" showColumnStripes="0"/>
</table>
</file>

<file path=xl/tables/table158.xml><?xml version="1.0" encoding="utf-8"?>
<table xmlns="http://schemas.openxmlformats.org/spreadsheetml/2006/main" id="156" name="Contractor_items157" displayName="Contractor_items157" ref="A46:G50" totalsRowShown="0" headerRowDxfId="1325">
  <autoFilter ref="A46:G50"/>
  <tableColumns count="7">
    <tableColumn id="7" name="Quantity" dataDxfId="1324"/>
    <tableColumn id="1" name="Code" dataDxfId="1323"/>
    <tableColumn id="2" name="memo" dataDxfId="1322"/>
    <tableColumn id="3" name="Description" dataDxfId="1321"/>
    <tableColumn id="4" name="Business Unit" dataDxfId="1320"/>
    <tableColumn id="5" name="unit cost" dataDxfId="1319"/>
    <tableColumn id="6" name="cost" dataDxfId="1318" dataCellStyle="Currency"/>
  </tableColumns>
  <tableStyleInfo name="TableStyleMedium2" showFirstColumn="0" showLastColumn="0" showRowStripes="1" showColumnStripes="0"/>
</table>
</file>

<file path=xl/tables/table159.xml><?xml version="1.0" encoding="utf-8"?>
<table xmlns="http://schemas.openxmlformats.org/spreadsheetml/2006/main" id="157" name="NW_158" displayName="NW_158" ref="A19:G22" totalsRowShown="0" headerRowDxfId="1317">
  <autoFilter ref="A19:G22"/>
  <tableColumns count="7">
    <tableColumn id="3" name="Quantity" dataDxfId="1316"/>
    <tableColumn id="1" name="Labour Code" dataDxfId="1315"/>
    <tableColumn id="2" name="memo" dataDxfId="1314"/>
    <tableColumn id="4" name="Description" dataDxfId="1313"/>
    <tableColumn id="5" name="Business Unit" dataDxfId="1312"/>
    <tableColumn id="7" name="unit cost" dataDxfId="1311"/>
    <tableColumn id="8" name="Cost" dataDxfId="1310" dataCellStyle="Currency"/>
  </tableColumns>
  <tableStyleInfo name="TableStyleMedium2" showFirstColumn="0" showLastColumn="0" showRowStripes="1" showColumnStripes="0"/>
</table>
</file>

<file path=xl/tables/table16.xml><?xml version="1.0" encoding="utf-8"?>
<table xmlns="http://schemas.openxmlformats.org/spreadsheetml/2006/main" id="10" name="vehicle_items" displayName="vehicle_items" ref="A53:G57" totalsRowShown="0" headerRowDxfId="3142" dataDxfId="3141">
  <autoFilter ref="A53:G57"/>
  <tableColumns count="7">
    <tableColumn id="7" name="Quantity" dataDxfId="3140"/>
    <tableColumn id="1" name="Code" dataDxfId="3139"/>
    <tableColumn id="2" name="memo" dataDxfId="3138"/>
    <tableColumn id="3" name="Description" dataDxfId="3137">
      <calculatedColumnFormula>IF(vehicle_items[[#This Row],[Code]]=0,"",IFERROR(VLOOKUP(vehicle_items[[#This Row],[Code]],vehicles[],2,FALSE),error4))</calculatedColumnFormula>
    </tableColumn>
    <tableColumn id="4" name="Business Unit" dataDxfId="3136">
      <calculatedColumnFormula>IF(vehicle_items[[#This Row],[Code]]=0,"",IFERROR(VLOOKUP(vehicle_items[[#This Row],[Code]],vehicles[],3,FALSE),error5))</calculatedColumnFormula>
    </tableColumn>
    <tableColumn id="5" name="unit cost" dataDxfId="3135">
      <calculatedColumnFormula>IF(OR(vehicle_items[[#This Row],[Code]]=0,vehicle_items[[#This Row],[Description]]=error4),0,VLOOKUP(vehicle_items[[#This Row],[Code]],vehicles[],4,FALSE))</calculatedColumnFormula>
    </tableColumn>
    <tableColumn id="6" name="cost" dataDxfId="3134" dataCellStyle="Currency">
      <calculatedColumnFormula>ROUND(vehicle_items[[#This Row],[Quantity]]*vehicle_items[[#This Row],[unit cost]],0)</calculatedColumnFormula>
    </tableColumn>
  </tableColumns>
  <tableStyleInfo name="TableStyleMedium2" showFirstColumn="0" showLastColumn="0" showRowStripes="1" showColumnStripes="0"/>
</table>
</file>

<file path=xl/tables/table160.xml><?xml version="1.0" encoding="utf-8"?>
<table xmlns="http://schemas.openxmlformats.org/spreadsheetml/2006/main" id="158" name="vehicle_items159" displayName="vehicle_items159" ref="A53:G57" totalsRowShown="0" headerRowDxfId="1309" dataDxfId="1308">
  <autoFilter ref="A53:G57"/>
  <tableColumns count="7">
    <tableColumn id="7" name="Quantity" dataDxfId="1307"/>
    <tableColumn id="1" name="Code" dataDxfId="1306"/>
    <tableColumn id="2" name="memo" dataDxfId="1305"/>
    <tableColumn id="3" name="Description" dataDxfId="1304"/>
    <tableColumn id="4" name="Business Unit" dataDxfId="1303"/>
    <tableColumn id="5" name="unit cost" dataDxfId="1302"/>
    <tableColumn id="6" name="cost" dataDxfId="1301" dataCellStyle="Currency"/>
  </tableColumns>
  <tableStyleInfo name="TableStyleMedium2" showFirstColumn="0" showLastColumn="0" showRowStripes="1" showColumnStripes="0"/>
</table>
</file>

<file path=xl/tables/table161.xml><?xml version="1.0" encoding="utf-8"?>
<table xmlns="http://schemas.openxmlformats.org/spreadsheetml/2006/main" id="159" name="Labour_items160" displayName="Labour_items160" ref="A25:G29" totalsRowShown="0" headerRowDxfId="1289">
  <autoFilter ref="A25:G29"/>
  <tableColumns count="7">
    <tableColumn id="3" name="Quantity" dataDxfId="1288"/>
    <tableColumn id="1" name="Labour Code" dataDxfId="1287"/>
    <tableColumn id="2" name="memo" dataDxfId="1286"/>
    <tableColumn id="4" name="Description" dataDxfId="1285"/>
    <tableColumn id="5" name="Business Unit" dataDxfId="1284"/>
    <tableColumn id="7" name="unit cost" dataDxfId="1283"/>
    <tableColumn id="8" name="Cost" dataDxfId="1282" dataCellStyle="Currency"/>
  </tableColumns>
  <tableStyleInfo name="TableStyleMedium2" showFirstColumn="0" showLastColumn="0" showRowStripes="1" showColumnStripes="0"/>
</table>
</file>

<file path=xl/tables/table162.xml><?xml version="1.0" encoding="utf-8"?>
<table xmlns="http://schemas.openxmlformats.org/spreadsheetml/2006/main" id="160" name="sub_totals161" displayName="sub_totals161" ref="A4:I12" totalsRowCount="1" headerRowDxfId="1281" dataDxfId="1280" totalsRowDxfId="1279">
  <autoFilter ref="A4:I11"/>
  <tableColumns count="9">
    <tableColumn id="1" name="ID" totalsRowLabel="Total" dataDxfId="1278" totalsRowDxfId="1277"/>
    <tableColumn id="2" name="OH rate" dataDxfId="1276" totalsRowDxfId="1275"/>
    <tableColumn id="5" name="materials cost" dataDxfId="1274" totalsRowDxfId="1273"/>
    <tableColumn id="8" name="NW" totalsRowFunction="sum" dataDxfId="1272" totalsRowDxfId="1271"/>
    <tableColumn id="3" name="labour cost" totalsRowFunction="sum" dataDxfId="1270" totalsRowDxfId="1269"/>
    <tableColumn id="6" name="Contractor Cost" dataDxfId="1268" totalsRowDxfId="1267"/>
    <tableColumn id="9" name="Vehicle" totalsRowFunction="sum" dataDxfId="1266" totalsRowDxfId="1265"/>
    <tableColumn id="7" name="Overhead" totalsRowLabel="97" dataDxfId="1264" totalsRowDxfId="1263"/>
    <tableColumn id="4" name="cost including o/h" totalsRowLabel="300" dataDxfId="1262" totalsRowDxfId="1261"/>
  </tableColumns>
  <tableStyleInfo name="TableStyleMedium2" showFirstColumn="0" showLastColumn="0" showRowStripes="1" showColumnStripes="0"/>
</table>
</file>

<file path=xl/tables/table163.xml><?xml version="1.0" encoding="utf-8"?>
<table xmlns="http://schemas.openxmlformats.org/spreadsheetml/2006/main" id="161" name="Materials_items162" displayName="Materials_items162" ref="A32:G43" totalsRowShown="0" headerRowDxfId="1260">
  <autoFilter ref="A32:G43"/>
  <tableColumns count="7">
    <tableColumn id="7" name="Quantity" dataDxfId="1259"/>
    <tableColumn id="1" name="Code" dataDxfId="1258"/>
    <tableColumn id="2" name="Memo" dataDxfId="1257"/>
    <tableColumn id="3" name="Description" dataDxfId="1256"/>
    <tableColumn id="4" name="Business Unit" dataDxfId="1255"/>
    <tableColumn id="5" name="unit cost" dataDxfId="1254"/>
    <tableColumn id="6" name="cost" dataDxfId="1253" dataCellStyle="Currency"/>
  </tableColumns>
  <tableStyleInfo name="TableStyleMedium2" showFirstColumn="0" showLastColumn="0" showRowStripes="1" showColumnStripes="0"/>
</table>
</file>

<file path=xl/tables/table164.xml><?xml version="1.0" encoding="utf-8"?>
<table xmlns="http://schemas.openxmlformats.org/spreadsheetml/2006/main" id="162" name="Contractor_items163" displayName="Contractor_items163" ref="A46:G50" totalsRowShown="0" headerRowDxfId="1252">
  <autoFilter ref="A46:G50"/>
  <tableColumns count="7">
    <tableColumn id="7" name="Quantity" dataDxfId="1251"/>
    <tableColumn id="1" name="Code" dataDxfId="1250"/>
    <tableColumn id="2" name="memo" dataDxfId="1249"/>
    <tableColumn id="3" name="Description" dataDxfId="1248"/>
    <tableColumn id="4" name="Business Unit" dataDxfId="1247"/>
    <tableColumn id="5" name="unit cost" dataDxfId="1246"/>
    <tableColumn id="6" name="cost" dataDxfId="1245" dataCellStyle="Currency"/>
  </tableColumns>
  <tableStyleInfo name="TableStyleMedium2" showFirstColumn="0" showLastColumn="0" showRowStripes="1" showColumnStripes="0"/>
</table>
</file>

<file path=xl/tables/table165.xml><?xml version="1.0" encoding="utf-8"?>
<table xmlns="http://schemas.openxmlformats.org/spreadsheetml/2006/main" id="163" name="NW_164" displayName="NW_164" ref="A19:G22" totalsRowShown="0" headerRowDxfId="1244">
  <autoFilter ref="A19:G22"/>
  <tableColumns count="7">
    <tableColumn id="3" name="Quantity" dataDxfId="1243"/>
    <tableColumn id="1" name="Labour Code" dataDxfId="1242"/>
    <tableColumn id="2" name="memo" dataDxfId="1241"/>
    <tableColumn id="4" name="Description" dataDxfId="1240"/>
    <tableColumn id="5" name="Business Unit" dataDxfId="1239"/>
    <tableColumn id="7" name="unit cost" dataDxfId="1238"/>
    <tableColumn id="8" name="Cost" dataDxfId="1237" dataCellStyle="Currency"/>
  </tableColumns>
  <tableStyleInfo name="TableStyleMedium2" showFirstColumn="0" showLastColumn="0" showRowStripes="1" showColumnStripes="0"/>
</table>
</file>

<file path=xl/tables/table166.xml><?xml version="1.0" encoding="utf-8"?>
<table xmlns="http://schemas.openxmlformats.org/spreadsheetml/2006/main" id="164" name="vehicle_items165" displayName="vehicle_items165" ref="A53:G57" totalsRowShown="0" headerRowDxfId="1236" dataDxfId="1235">
  <autoFilter ref="A53:G57"/>
  <tableColumns count="7">
    <tableColumn id="7" name="Quantity" dataDxfId="1234"/>
    <tableColumn id="1" name="Code" dataDxfId="1233"/>
    <tableColumn id="2" name="memo" dataDxfId="1232"/>
    <tableColumn id="3" name="Description" dataDxfId="1231"/>
    <tableColumn id="4" name="Business Unit" dataDxfId="1230"/>
    <tableColumn id="5" name="unit cost" dataDxfId="1229"/>
    <tableColumn id="6" name="cost" dataDxfId="1228" dataCellStyle="Currency"/>
  </tableColumns>
  <tableStyleInfo name="TableStyleMedium2" showFirstColumn="0" showLastColumn="0" showRowStripes="1" showColumnStripes="0"/>
</table>
</file>

<file path=xl/tables/table167.xml><?xml version="1.0" encoding="utf-8"?>
<table xmlns="http://schemas.openxmlformats.org/spreadsheetml/2006/main" id="165" name="Labour_items166" displayName="Labour_items166" ref="A25:G29" totalsRowShown="0" headerRowDxfId="1216">
  <autoFilter ref="A25:G29"/>
  <tableColumns count="7">
    <tableColumn id="3" name="Quantity" dataDxfId="1215"/>
    <tableColumn id="1" name="Labour Code" dataDxfId="1214"/>
    <tableColumn id="2" name="memo" dataDxfId="1213"/>
    <tableColumn id="4" name="Description" dataDxfId="1212"/>
    <tableColumn id="5" name="Business Unit" dataDxfId="1211"/>
    <tableColumn id="7" name="unit cost" dataDxfId="1210"/>
    <tableColumn id="8" name="Cost" dataDxfId="1209" dataCellStyle="Currency"/>
  </tableColumns>
  <tableStyleInfo name="TableStyleMedium2" showFirstColumn="0" showLastColumn="0" showRowStripes="1" showColumnStripes="0"/>
</table>
</file>

<file path=xl/tables/table168.xml><?xml version="1.0" encoding="utf-8"?>
<table xmlns="http://schemas.openxmlformats.org/spreadsheetml/2006/main" id="166" name="sub_totals167" displayName="sub_totals167" ref="A4:I12" totalsRowCount="1" headerRowDxfId="1208" dataDxfId="1207" totalsRowDxfId="1206">
  <autoFilter ref="A4:I11"/>
  <tableColumns count="9">
    <tableColumn id="1" name="ID" totalsRowLabel="Total" dataDxfId="1205" totalsRowDxfId="1204"/>
    <tableColumn id="2" name="OH rate" dataDxfId="1203" totalsRowDxfId="1202"/>
    <tableColumn id="5" name="materials cost" dataDxfId="1201" totalsRowDxfId="1200"/>
    <tableColumn id="8" name="NW" totalsRowFunction="sum" dataDxfId="1199" totalsRowDxfId="1198"/>
    <tableColumn id="3" name="labour cost" totalsRowFunction="sum" dataDxfId="1197" totalsRowDxfId="1196"/>
    <tableColumn id="6" name="Contractor Cost" dataDxfId="1195" totalsRowDxfId="1194"/>
    <tableColumn id="9" name="Vehicle" totalsRowFunction="sum" dataDxfId="1193" totalsRowDxfId="1192"/>
    <tableColumn id="7" name="Overhead" totalsRowLabel="146" dataDxfId="1191" totalsRowDxfId="1190"/>
    <tableColumn id="4" name="cost including o/h" totalsRowLabel="451" dataDxfId="1189" totalsRowDxfId="1188"/>
  </tableColumns>
  <tableStyleInfo name="TableStyleMedium2" showFirstColumn="0" showLastColumn="0" showRowStripes="1" showColumnStripes="0"/>
</table>
</file>

<file path=xl/tables/table169.xml><?xml version="1.0" encoding="utf-8"?>
<table xmlns="http://schemas.openxmlformats.org/spreadsheetml/2006/main" id="167" name="Materials_items168" displayName="Materials_items168" ref="A32:G43" totalsRowShown="0" headerRowDxfId="1187">
  <autoFilter ref="A32:G43"/>
  <tableColumns count="7">
    <tableColumn id="7" name="Quantity" dataDxfId="1186"/>
    <tableColumn id="1" name="Code" dataDxfId="1185"/>
    <tableColumn id="2" name="Memo" dataDxfId="1184"/>
    <tableColumn id="3" name="Description" dataDxfId="1183"/>
    <tableColumn id="4" name="Business Unit" dataDxfId="1182"/>
    <tableColumn id="5" name="unit cost" dataDxfId="1181"/>
    <tableColumn id="6" name="cost" dataDxfId="1180" dataCellStyle="Currency"/>
  </tableColumns>
  <tableStyleInfo name="TableStyleMedium2" showFirstColumn="0" showLastColumn="0" showRowStripes="1" showColumnStripes="0"/>
</table>
</file>

<file path=xl/tables/table17.xml><?xml version="1.0" encoding="utf-8"?>
<table xmlns="http://schemas.openxmlformats.org/spreadsheetml/2006/main" id="46" name="Labour_items47" displayName="Labour_items47" ref="A25:G29" totalsRowShown="0" headerRowDxfId="3122" dataDxfId="3121">
  <autoFilter ref="A25:G29"/>
  <tableColumns count="7">
    <tableColumn id="3" name="Quantity" dataDxfId="3120"/>
    <tableColumn id="1" name="Labour Code" dataDxfId="3119"/>
    <tableColumn id="2" name="memo" dataDxfId="3118"/>
    <tableColumn id="4" name="Description" dataDxfId="3117"/>
    <tableColumn id="5" name="Business Unit" dataDxfId="3116"/>
    <tableColumn id="7" name="unit cost" dataDxfId="3115"/>
    <tableColumn id="8" name="Cost" dataDxfId="3114" dataCellStyle="Currency"/>
  </tableColumns>
  <tableStyleInfo name="TableStyleMedium2" showFirstColumn="0" showLastColumn="0" showRowStripes="1" showColumnStripes="0"/>
</table>
</file>

<file path=xl/tables/table170.xml><?xml version="1.0" encoding="utf-8"?>
<table xmlns="http://schemas.openxmlformats.org/spreadsheetml/2006/main" id="168" name="Contractor_items169" displayName="Contractor_items169" ref="A46:G50" totalsRowShown="0" headerRowDxfId="1179">
  <autoFilter ref="A46:G50"/>
  <tableColumns count="7">
    <tableColumn id="7" name="Quantity" dataDxfId="1178"/>
    <tableColumn id="1" name="Code" dataDxfId="1177"/>
    <tableColumn id="2" name="memo" dataDxfId="1176"/>
    <tableColumn id="3" name="Description" dataDxfId="1175"/>
    <tableColumn id="4" name="Business Unit" dataDxfId="1174"/>
    <tableColumn id="5" name="unit cost" dataDxfId="1173"/>
    <tableColumn id="6" name="cost" dataDxfId="1172" dataCellStyle="Currency"/>
  </tableColumns>
  <tableStyleInfo name="TableStyleMedium2" showFirstColumn="0" showLastColumn="0" showRowStripes="1" showColumnStripes="0"/>
</table>
</file>

<file path=xl/tables/table171.xml><?xml version="1.0" encoding="utf-8"?>
<table xmlns="http://schemas.openxmlformats.org/spreadsheetml/2006/main" id="169" name="NW_170" displayName="NW_170" ref="A19:G22" totalsRowShown="0" headerRowDxfId="1171">
  <autoFilter ref="A19:G22"/>
  <tableColumns count="7">
    <tableColumn id="3" name="Quantity" dataDxfId="1170"/>
    <tableColumn id="1" name="Labour Code" dataDxfId="1169"/>
    <tableColumn id="2" name="memo" dataDxfId="1168"/>
    <tableColumn id="4" name="Description" dataDxfId="1167"/>
    <tableColumn id="5" name="Business Unit" dataDxfId="1166"/>
    <tableColumn id="7" name="unit cost" dataDxfId="1165"/>
    <tableColumn id="8" name="Cost" dataDxfId="1164" dataCellStyle="Currency"/>
  </tableColumns>
  <tableStyleInfo name="TableStyleMedium2" showFirstColumn="0" showLastColumn="0" showRowStripes="1" showColumnStripes="0"/>
</table>
</file>

<file path=xl/tables/table172.xml><?xml version="1.0" encoding="utf-8"?>
<table xmlns="http://schemas.openxmlformats.org/spreadsheetml/2006/main" id="170" name="vehicle_items171" displayName="vehicle_items171" ref="A53:G57" totalsRowShown="0" headerRowDxfId="1163" dataDxfId="1162">
  <autoFilter ref="A53:G57"/>
  <tableColumns count="7">
    <tableColumn id="7" name="Quantity" dataDxfId="1161"/>
    <tableColumn id="1" name="Code" dataDxfId="1160"/>
    <tableColumn id="2" name="memo" dataDxfId="1159"/>
    <tableColumn id="3" name="Description" dataDxfId="1158"/>
    <tableColumn id="4" name="Business Unit" dataDxfId="1157"/>
    <tableColumn id="5" name="unit cost" dataDxfId="1156"/>
    <tableColumn id="6" name="cost" dataDxfId="1155" dataCellStyle="Currency"/>
  </tableColumns>
  <tableStyleInfo name="TableStyleMedium2" showFirstColumn="0" showLastColumn="0" showRowStripes="1" showColumnStripes="0"/>
</table>
</file>

<file path=xl/tables/table173.xml><?xml version="1.0" encoding="utf-8"?>
<table xmlns="http://schemas.openxmlformats.org/spreadsheetml/2006/main" id="255" name="Labour_items256" displayName="Labour_items256" ref="A25:G29" totalsRowShown="0" headerRowDxfId="1143" dataDxfId="1142">
  <autoFilter ref="A25:G29"/>
  <tableColumns count="7">
    <tableColumn id="3" name="Quantity" dataDxfId="1141"/>
    <tableColumn id="1" name="Labour Code" dataDxfId="1140"/>
    <tableColumn id="2" name="memo" dataDxfId="1139"/>
    <tableColumn id="4" name="Description" dataDxfId="1138"/>
    <tableColumn id="5" name="Business Unit" dataDxfId="1137"/>
    <tableColumn id="7" name="unit cost" dataDxfId="1136"/>
    <tableColumn id="8" name="Cost" dataDxfId="1135" dataCellStyle="Currency"/>
  </tableColumns>
  <tableStyleInfo name="TableStyleMedium2" showFirstColumn="0" showLastColumn="0" showRowStripes="1" showColumnStripes="0"/>
</table>
</file>

<file path=xl/tables/table174.xml><?xml version="1.0" encoding="utf-8"?>
<table xmlns="http://schemas.openxmlformats.org/spreadsheetml/2006/main" id="256" name="sub_totals257" displayName="sub_totals257" ref="A4:I12" totalsRowCount="1" headerRowDxfId="1134" dataDxfId="1133" totalsRowDxfId="1132">
  <autoFilter ref="A4:I11"/>
  <tableColumns count="9">
    <tableColumn id="1" name="ID" totalsRowLabel="Total" dataDxfId="1131" totalsRowDxfId="1130"/>
    <tableColumn id="2" name="OH rate" dataDxfId="1129" totalsRowDxfId="1128"/>
    <tableColumn id="5" name="materials cost" dataDxfId="1127" totalsRowDxfId="1126"/>
    <tableColumn id="8" name="NW" totalsRowFunction="sum" dataDxfId="1125" totalsRowDxfId="1124"/>
    <tableColumn id="3" name="labour cost" totalsRowFunction="sum" dataDxfId="1123" totalsRowDxfId="1122"/>
    <tableColumn id="6" name="Contractor Cost" dataDxfId="1121" totalsRowDxfId="1120"/>
    <tableColumn id="9" name="Vehicle" totalsRowFunction="sum" dataDxfId="1119" totalsRowDxfId="1118"/>
    <tableColumn id="7" name="Overhead" totalsRowLabel="3" dataDxfId="1117" totalsRowDxfId="1116"/>
    <tableColumn id="4" name="cost including o/h" totalsRowLabel="12" dataDxfId="1115" totalsRowDxfId="1114"/>
  </tableColumns>
  <tableStyleInfo name="TableStyleMedium2" showFirstColumn="0" showLastColumn="0" showRowStripes="1" showColumnStripes="0"/>
</table>
</file>

<file path=xl/tables/table175.xml><?xml version="1.0" encoding="utf-8"?>
<table xmlns="http://schemas.openxmlformats.org/spreadsheetml/2006/main" id="257" name="Materials_items258" displayName="Materials_items258" ref="A32:G43" totalsRowShown="0" headerRowDxfId="1113" dataDxfId="1112">
  <autoFilter ref="A32:G43"/>
  <tableColumns count="7">
    <tableColumn id="7" name="Quantity" dataDxfId="1111"/>
    <tableColumn id="1" name="Code" dataDxfId="1110"/>
    <tableColumn id="2" name="Memo" dataDxfId="1109"/>
    <tableColumn id="3" name="Description" dataDxfId="1108"/>
    <tableColumn id="4" name="Business Unit" dataDxfId="1107"/>
    <tableColumn id="5" name="unit cost" dataDxfId="1106"/>
    <tableColumn id="6" name="cost" dataDxfId="1105" dataCellStyle="Currency"/>
  </tableColumns>
  <tableStyleInfo name="TableStyleMedium2" showFirstColumn="0" showLastColumn="0" showRowStripes="1" showColumnStripes="0"/>
</table>
</file>

<file path=xl/tables/table176.xml><?xml version="1.0" encoding="utf-8"?>
<table xmlns="http://schemas.openxmlformats.org/spreadsheetml/2006/main" id="258" name="Contractor_items259" displayName="Contractor_items259" ref="A46:G50" totalsRowShown="0" headerRowDxfId="1104" dataDxfId="1103">
  <autoFilter ref="A46:G50"/>
  <tableColumns count="7">
    <tableColumn id="7" name="Quantity" dataDxfId="1102"/>
    <tableColumn id="1" name="Code" dataDxfId="1101"/>
    <tableColumn id="2" name="memo" dataDxfId="1100"/>
    <tableColumn id="3" name="Description" dataDxfId="1099"/>
    <tableColumn id="4" name="Business Unit" dataDxfId="1098"/>
    <tableColumn id="5" name="unit cost" dataDxfId="1097"/>
    <tableColumn id="6" name="cost" dataDxfId="1096" dataCellStyle="Currency"/>
  </tableColumns>
  <tableStyleInfo name="TableStyleMedium2" showFirstColumn="0" showLastColumn="0" showRowStripes="1" showColumnStripes="0"/>
</table>
</file>

<file path=xl/tables/table177.xml><?xml version="1.0" encoding="utf-8"?>
<table xmlns="http://schemas.openxmlformats.org/spreadsheetml/2006/main" id="259" name="NW_260" displayName="NW_260" ref="A19:G22" totalsRowShown="0" headerRowDxfId="1095" dataDxfId="1094">
  <autoFilter ref="A19:G22"/>
  <tableColumns count="7">
    <tableColumn id="3" name="Quantity" dataDxfId="1093"/>
    <tableColumn id="1" name="Labour Code" dataDxfId="1092"/>
    <tableColumn id="2" name="memo" dataDxfId="1091"/>
    <tableColumn id="4" name="Description" dataDxfId="1090"/>
    <tableColumn id="5" name="Business Unit" dataDxfId="1089"/>
    <tableColumn id="7" name="unit cost" dataDxfId="1088"/>
    <tableColumn id="8" name="Cost" dataDxfId="1087" dataCellStyle="Currency"/>
  </tableColumns>
  <tableStyleInfo name="TableStyleMedium2" showFirstColumn="0" showLastColumn="0" showRowStripes="1" showColumnStripes="0"/>
</table>
</file>

<file path=xl/tables/table178.xml><?xml version="1.0" encoding="utf-8"?>
<table xmlns="http://schemas.openxmlformats.org/spreadsheetml/2006/main" id="260" name="vehicle_items261" displayName="vehicle_items261" ref="A53:G57" totalsRowShown="0" headerRowDxfId="1086" dataDxfId="1085">
  <autoFilter ref="A53:G57"/>
  <tableColumns count="7">
    <tableColumn id="7" name="Quantity" dataDxfId="1084"/>
    <tableColumn id="1" name="Code" dataDxfId="1083"/>
    <tableColumn id="2" name="memo" dataDxfId="1082"/>
    <tableColumn id="3" name="Description" dataDxfId="1081"/>
    <tableColumn id="4" name="Business Unit" dataDxfId="1080"/>
    <tableColumn id="5" name="unit cost" dataDxfId="1079"/>
    <tableColumn id="6" name="cost" dataDxfId="1078" dataCellStyle="Currency"/>
  </tableColumns>
  <tableStyleInfo name="TableStyleMedium2" showFirstColumn="0" showLastColumn="0" showRowStripes="1" showColumnStripes="0"/>
</table>
</file>

<file path=xl/tables/table179.xml><?xml version="1.0" encoding="utf-8"?>
<table xmlns="http://schemas.openxmlformats.org/spreadsheetml/2006/main" id="141" name="Labour_items142" displayName="Labour_items142" ref="A25:G29" totalsRowShown="0" headerRowDxfId="1066" dataDxfId="1065">
  <autoFilter ref="A25:G29"/>
  <tableColumns count="7">
    <tableColumn id="3" name="Quantity" dataDxfId="1064"/>
    <tableColumn id="1" name="Labour Code" dataDxfId="1063"/>
    <tableColumn id="2" name="memo" dataDxfId="1062"/>
    <tableColumn id="4" name="Description" dataDxfId="1061"/>
    <tableColumn id="5" name="Business Unit" dataDxfId="1060"/>
    <tableColumn id="7" name="unit cost" dataDxfId="1059"/>
    <tableColumn id="8" name="Cost" dataDxfId="1058" dataCellStyle="Currency"/>
  </tableColumns>
  <tableStyleInfo name="TableStyleMedium2" showFirstColumn="0" showLastColumn="0" showRowStripes="1" showColumnStripes="0"/>
</table>
</file>

<file path=xl/tables/table18.xml><?xml version="1.0" encoding="utf-8"?>
<table xmlns="http://schemas.openxmlformats.org/spreadsheetml/2006/main" id="47" name="sub_totals48" displayName="sub_totals48" ref="A4:I12" totalsRowCount="1" headerRowDxfId="3113" dataDxfId="3112" totalsRowDxfId="3111">
  <autoFilter ref="A4:I11"/>
  <tableColumns count="9">
    <tableColumn id="1" name="ID" totalsRowLabel="Total" totalsRowDxfId="3110"/>
    <tableColumn id="2" name="OH rate" totalsRowDxfId="3109"/>
    <tableColumn id="5" name="materials cost" totalsRowDxfId="3108"/>
    <tableColumn id="8" name="NW" totalsRowFunction="sum" totalsRowDxfId="3107"/>
    <tableColumn id="3" name="labour cost" totalsRowFunction="sum" totalsRowDxfId="3106"/>
    <tableColumn id="6" name="Contractor Cost" totalsRowDxfId="3105"/>
    <tableColumn id="9" name="Vehicle" totalsRowFunction="sum" totalsRowDxfId="3104"/>
    <tableColumn id="7" name="Overhead" totalsRowLabel="347" totalsRowDxfId="3103"/>
    <tableColumn id="4" name="cost including o/h" totalsRowLabel="1144" totalsRowDxfId="3102"/>
  </tableColumns>
  <tableStyleInfo name="TableStyleMedium2" showFirstColumn="0" showLastColumn="0" showRowStripes="1" showColumnStripes="0"/>
</table>
</file>

<file path=xl/tables/table180.xml><?xml version="1.0" encoding="utf-8"?>
<table xmlns="http://schemas.openxmlformats.org/spreadsheetml/2006/main" id="142" name="sub_totals143" displayName="sub_totals143" ref="A4:I12" totalsRowCount="1" headerRowDxfId="1057" dataDxfId="1056" totalsRowDxfId="1055">
  <autoFilter ref="A4:I11"/>
  <tableColumns count="9">
    <tableColumn id="1" name="ID" totalsRowLabel="Total" dataDxfId="1054" totalsRowDxfId="1053"/>
    <tableColumn id="2" name="OH rate" dataDxfId="1052" totalsRowDxfId="1051"/>
    <tableColumn id="5" name="materials cost" dataDxfId="1050" totalsRowDxfId="1049"/>
    <tableColumn id="8" name="NW" totalsRowFunction="sum" dataDxfId="1048" totalsRowDxfId="1047"/>
    <tableColumn id="3" name="labour cost" totalsRowFunction="sum" dataDxfId="1046" totalsRowDxfId="1045"/>
    <tableColumn id="6" name="Contractor Cost" dataDxfId="1044" totalsRowDxfId="1043"/>
    <tableColumn id="9" name="Vehicle" totalsRowFunction="sum" dataDxfId="1042" totalsRowDxfId="1041"/>
    <tableColumn id="7" name="Overhead" totalsRowLabel="17" dataDxfId="1040" totalsRowDxfId="1039"/>
    <tableColumn id="4" name="cost including o/h" totalsRowLabel="80" dataDxfId="1038" totalsRowDxfId="1037"/>
  </tableColumns>
  <tableStyleInfo name="TableStyleMedium2" showFirstColumn="0" showLastColumn="0" showRowStripes="1" showColumnStripes="0"/>
</table>
</file>

<file path=xl/tables/table181.xml><?xml version="1.0" encoding="utf-8"?>
<table xmlns="http://schemas.openxmlformats.org/spreadsheetml/2006/main" id="143" name="Materials_items144" displayName="Materials_items144" ref="A32:G43" totalsRowShown="0" headerRowDxfId="1036" dataDxfId="1035">
  <autoFilter ref="A32:G43"/>
  <tableColumns count="7">
    <tableColumn id="7" name="Quantity" dataDxfId="1034"/>
    <tableColumn id="1" name="Code" dataDxfId="1033"/>
    <tableColumn id="2" name="Memo" dataDxfId="1032"/>
    <tableColumn id="3" name="Description" dataDxfId="1031"/>
    <tableColumn id="4" name="Business Unit" dataDxfId="1030"/>
    <tableColumn id="5" name="unit cost" dataDxfId="1029"/>
    <tableColumn id="6" name="cost" dataDxfId="1028" dataCellStyle="Currency"/>
  </tableColumns>
  <tableStyleInfo name="TableStyleMedium2" showFirstColumn="0" showLastColumn="0" showRowStripes="1" showColumnStripes="0"/>
</table>
</file>

<file path=xl/tables/table182.xml><?xml version="1.0" encoding="utf-8"?>
<table xmlns="http://schemas.openxmlformats.org/spreadsheetml/2006/main" id="144" name="Contractor_items145" displayName="Contractor_items145" ref="A46:G50" totalsRowShown="0" headerRowDxfId="1027" dataDxfId="1026">
  <autoFilter ref="A46:G50"/>
  <tableColumns count="7">
    <tableColumn id="7" name="Quantity" dataDxfId="1025"/>
    <tableColumn id="1" name="Code" dataDxfId="1024"/>
    <tableColumn id="2" name="memo" dataDxfId="1023"/>
    <tableColumn id="3" name="Description" dataDxfId="1022"/>
    <tableColumn id="4" name="Business Unit" dataDxfId="1021"/>
    <tableColumn id="5" name="unit cost" dataDxfId="1020"/>
    <tableColumn id="6" name="cost" dataDxfId="1019" dataCellStyle="Currency"/>
  </tableColumns>
  <tableStyleInfo name="TableStyleMedium2" showFirstColumn="0" showLastColumn="0" showRowStripes="1" showColumnStripes="0"/>
</table>
</file>

<file path=xl/tables/table183.xml><?xml version="1.0" encoding="utf-8"?>
<table xmlns="http://schemas.openxmlformats.org/spreadsheetml/2006/main" id="145" name="NW_146" displayName="NW_146" ref="A19:G22" totalsRowShown="0" headerRowDxfId="1018" dataDxfId="1017">
  <autoFilter ref="A19:G22"/>
  <tableColumns count="7">
    <tableColumn id="3" name="Quantity" dataDxfId="1016"/>
    <tableColumn id="1" name="Labour Code" dataDxfId="1015"/>
    <tableColumn id="2" name="memo" dataDxfId="1014"/>
    <tableColumn id="4" name="Description" dataDxfId="1013"/>
    <tableColumn id="5" name="Business Unit" dataDxfId="1012"/>
    <tableColumn id="7" name="unit cost" dataDxfId="1011"/>
    <tableColumn id="8" name="Cost" dataDxfId="1010" dataCellStyle="Currency"/>
  </tableColumns>
  <tableStyleInfo name="TableStyleMedium2" showFirstColumn="0" showLastColumn="0" showRowStripes="1" showColumnStripes="0"/>
</table>
</file>

<file path=xl/tables/table184.xml><?xml version="1.0" encoding="utf-8"?>
<table xmlns="http://schemas.openxmlformats.org/spreadsheetml/2006/main" id="146" name="vehicle_items147" displayName="vehicle_items147" ref="A53:G57" totalsRowShown="0" headerRowDxfId="1009" dataDxfId="1008">
  <autoFilter ref="A53:G57"/>
  <tableColumns count="7">
    <tableColumn id="7" name="Quantity" dataDxfId="1007"/>
    <tableColumn id="1" name="Code" dataDxfId="1006"/>
    <tableColumn id="2" name="memo" dataDxfId="1005"/>
    <tableColumn id="3" name="Description" dataDxfId="1004"/>
    <tableColumn id="4" name="Business Unit" dataDxfId="1003"/>
    <tableColumn id="5" name="unit cost" dataDxfId="1002"/>
    <tableColumn id="6" name="cost" dataDxfId="1001" dataCellStyle="Currency"/>
  </tableColumns>
  <tableStyleInfo name="TableStyleMedium2" showFirstColumn="0" showLastColumn="0" showRowStripes="1" showColumnStripes="0"/>
</table>
</file>

<file path=xl/tables/table185.xml><?xml version="1.0" encoding="utf-8"?>
<table xmlns="http://schemas.openxmlformats.org/spreadsheetml/2006/main" id="171" name="Labour_items172" displayName="Labour_items172" ref="A25:G29" totalsRowShown="0" headerRowDxfId="989" dataDxfId="988">
  <autoFilter ref="A25:G29"/>
  <tableColumns count="7">
    <tableColumn id="3" name="Quantity" dataDxfId="987"/>
    <tableColumn id="1" name="Labour Code" dataDxfId="986"/>
    <tableColumn id="2" name="memo" dataDxfId="985"/>
    <tableColumn id="4" name="Description" dataDxfId="984"/>
    <tableColumn id="5" name="Business Unit" dataDxfId="983"/>
    <tableColumn id="7" name="unit cost" dataDxfId="982"/>
    <tableColumn id="8" name="Cost" dataDxfId="981" dataCellStyle="Currency"/>
  </tableColumns>
  <tableStyleInfo name="TableStyleMedium2" showFirstColumn="0" showLastColumn="0" showRowStripes="1" showColumnStripes="0"/>
</table>
</file>

<file path=xl/tables/table186.xml><?xml version="1.0" encoding="utf-8"?>
<table xmlns="http://schemas.openxmlformats.org/spreadsheetml/2006/main" id="172" name="sub_totals173" displayName="sub_totals173" ref="A4:I12" totalsRowCount="1" headerRowDxfId="980" dataDxfId="979" totalsRowDxfId="978">
  <autoFilter ref="A4:I11"/>
  <tableColumns count="9">
    <tableColumn id="1" name="ID" totalsRowLabel="Total" dataDxfId="977" totalsRowDxfId="976"/>
    <tableColumn id="2" name="OH rate" dataDxfId="975" totalsRowDxfId="974"/>
    <tableColumn id="5" name="materials cost" dataDxfId="973" totalsRowDxfId="972"/>
    <tableColumn id="8" name="NW" totalsRowFunction="sum" dataDxfId="971" totalsRowDxfId="970"/>
    <tableColumn id="3" name="labour cost" totalsRowFunction="sum" dataDxfId="969" totalsRowDxfId="968"/>
    <tableColumn id="6" name="Contractor Cost" dataDxfId="967" totalsRowDxfId="966"/>
    <tableColumn id="9" name="Vehicle" totalsRowFunction="sum" dataDxfId="965" totalsRowDxfId="964"/>
    <tableColumn id="7" name="Overhead" totalsRowLabel="3" dataDxfId="963" totalsRowDxfId="962"/>
    <tableColumn id="4" name="cost including o/h" totalsRowLabel="11" dataDxfId="961" totalsRowDxfId="960"/>
  </tableColumns>
  <tableStyleInfo name="TableStyleMedium2" showFirstColumn="0" showLastColumn="0" showRowStripes="1" showColumnStripes="0"/>
</table>
</file>

<file path=xl/tables/table187.xml><?xml version="1.0" encoding="utf-8"?>
<table xmlns="http://schemas.openxmlformats.org/spreadsheetml/2006/main" id="173" name="Materials_items174" displayName="Materials_items174" ref="A32:G43" totalsRowShown="0" headerRowDxfId="959" dataDxfId="958">
  <autoFilter ref="A32:G43"/>
  <tableColumns count="7">
    <tableColumn id="7" name="Quantity" dataDxfId="957"/>
    <tableColumn id="1" name="Code" dataDxfId="956"/>
    <tableColumn id="2" name="Memo" dataDxfId="955"/>
    <tableColumn id="3" name="Description" dataDxfId="954"/>
    <tableColumn id="4" name="Business Unit" dataDxfId="953"/>
    <tableColumn id="5" name="unit cost" dataDxfId="952"/>
    <tableColumn id="6" name="cost" dataDxfId="951" dataCellStyle="Currency"/>
  </tableColumns>
  <tableStyleInfo name="TableStyleMedium2" showFirstColumn="0" showLastColumn="0" showRowStripes="1" showColumnStripes="0"/>
</table>
</file>

<file path=xl/tables/table188.xml><?xml version="1.0" encoding="utf-8"?>
<table xmlns="http://schemas.openxmlformats.org/spreadsheetml/2006/main" id="174" name="Contractor_items175" displayName="Contractor_items175" ref="A46:G50" totalsRowShown="0" headerRowDxfId="950" dataDxfId="949">
  <autoFilter ref="A46:G50"/>
  <tableColumns count="7">
    <tableColumn id="7" name="Quantity" dataDxfId="948"/>
    <tableColumn id="1" name="Code" dataDxfId="947"/>
    <tableColumn id="2" name="memo" dataDxfId="946"/>
    <tableColumn id="3" name="Description" dataDxfId="945"/>
    <tableColumn id="4" name="Business Unit" dataDxfId="944"/>
    <tableColumn id="5" name="unit cost" dataDxfId="943"/>
    <tableColumn id="6" name="cost" dataDxfId="942" dataCellStyle="Currency"/>
  </tableColumns>
  <tableStyleInfo name="TableStyleMedium2" showFirstColumn="0" showLastColumn="0" showRowStripes="1" showColumnStripes="0"/>
</table>
</file>

<file path=xl/tables/table189.xml><?xml version="1.0" encoding="utf-8"?>
<table xmlns="http://schemas.openxmlformats.org/spreadsheetml/2006/main" id="175" name="NW_176" displayName="NW_176" ref="A19:G22" totalsRowShown="0" headerRowDxfId="941" dataDxfId="940">
  <autoFilter ref="A19:G22"/>
  <tableColumns count="7">
    <tableColumn id="3" name="Quantity" dataDxfId="939"/>
    <tableColumn id="1" name="Labour Code" dataDxfId="938"/>
    <tableColumn id="2" name="memo" dataDxfId="937"/>
    <tableColumn id="4" name="Description" dataDxfId="936"/>
    <tableColumn id="5" name="Business Unit" dataDxfId="935"/>
    <tableColumn id="7" name="unit cost" dataDxfId="934"/>
    <tableColumn id="8" name="Cost" dataDxfId="933" dataCellStyle="Currency"/>
  </tableColumns>
  <tableStyleInfo name="TableStyleMedium2" showFirstColumn="0" showLastColumn="0" showRowStripes="1" showColumnStripes="0"/>
</table>
</file>

<file path=xl/tables/table19.xml><?xml version="1.0" encoding="utf-8"?>
<table xmlns="http://schemas.openxmlformats.org/spreadsheetml/2006/main" id="48" name="Materials_items49" displayName="Materials_items49" ref="A32:G43" totalsRowShown="0" headerRowDxfId="3101" dataDxfId="3100">
  <autoFilter ref="A32:G43"/>
  <tableColumns count="7">
    <tableColumn id="7" name="Quantity" dataDxfId="3099"/>
    <tableColumn id="1" name="Code" dataDxfId="3098"/>
    <tableColumn id="2" name="Memo" dataDxfId="3097"/>
    <tableColumn id="3" name="Description" dataDxfId="3096"/>
    <tableColumn id="4" name="Business Unit" dataDxfId="3095"/>
    <tableColumn id="5" name="unit cost" dataDxfId="3094"/>
    <tableColumn id="6" name="cost" dataDxfId="3093" dataCellStyle="Currency"/>
  </tableColumns>
  <tableStyleInfo name="TableStyleMedium2" showFirstColumn="0" showLastColumn="0" showRowStripes="1" showColumnStripes="0"/>
</table>
</file>

<file path=xl/tables/table190.xml><?xml version="1.0" encoding="utf-8"?>
<table xmlns="http://schemas.openxmlformats.org/spreadsheetml/2006/main" id="176" name="vehicle_items177" displayName="vehicle_items177" ref="A53:G57" totalsRowShown="0" headerRowDxfId="932" dataDxfId="931">
  <autoFilter ref="A53:G57"/>
  <tableColumns count="7">
    <tableColumn id="7" name="Quantity" dataDxfId="930"/>
    <tableColumn id="1" name="Code" dataDxfId="929"/>
    <tableColumn id="2" name="memo" dataDxfId="928"/>
    <tableColumn id="3" name="Description" dataDxfId="927"/>
    <tableColumn id="4" name="Business Unit" dataDxfId="926"/>
    <tableColumn id="5" name="unit cost" dataDxfId="925"/>
    <tableColumn id="6" name="cost" dataDxfId="924" dataCellStyle="Currency"/>
  </tableColumns>
  <tableStyleInfo name="TableStyleMedium2" showFirstColumn="0" showLastColumn="0" showRowStripes="1" showColumnStripes="0"/>
</table>
</file>

<file path=xl/tables/table191.xml><?xml version="1.0" encoding="utf-8"?>
<table xmlns="http://schemas.openxmlformats.org/spreadsheetml/2006/main" id="177" name="Labour_items178" displayName="Labour_items178" ref="A25:G29" totalsRowShown="0" headerRowDxfId="912" dataDxfId="911">
  <autoFilter ref="A25:G29"/>
  <tableColumns count="7">
    <tableColumn id="3" name="Quantity" dataDxfId="910"/>
    <tableColumn id="1" name="Labour Code" dataDxfId="909"/>
    <tableColumn id="2" name="memo" dataDxfId="908"/>
    <tableColumn id="4" name="Description" dataDxfId="907"/>
    <tableColumn id="5" name="Business Unit" dataDxfId="906"/>
    <tableColumn id="7" name="unit cost" dataDxfId="905"/>
    <tableColumn id="8" name="Cost" dataDxfId="904" dataCellStyle="Currency"/>
  </tableColumns>
  <tableStyleInfo name="TableStyleMedium2" showFirstColumn="0" showLastColumn="0" showRowStripes="1" showColumnStripes="0"/>
</table>
</file>

<file path=xl/tables/table192.xml><?xml version="1.0" encoding="utf-8"?>
<table xmlns="http://schemas.openxmlformats.org/spreadsheetml/2006/main" id="178" name="sub_totals179" displayName="sub_totals179" ref="A4:I12" totalsRowCount="1" headerRowDxfId="903" dataDxfId="902" totalsRowDxfId="901">
  <autoFilter ref="A4:I11"/>
  <tableColumns count="9">
    <tableColumn id="1" name="ID" totalsRowLabel="Total" dataDxfId="900" totalsRowDxfId="899"/>
    <tableColumn id="2" name="OH rate" dataDxfId="898" totalsRowDxfId="897"/>
    <tableColumn id="5" name="materials cost" dataDxfId="896" totalsRowDxfId="895"/>
    <tableColumn id="8" name="NW" totalsRowFunction="sum" dataDxfId="894" totalsRowDxfId="893"/>
    <tableColumn id="3" name="labour cost" totalsRowFunction="sum" dataDxfId="892" totalsRowDxfId="891"/>
    <tableColumn id="6" name="Contractor Cost" dataDxfId="890" totalsRowDxfId="889"/>
    <tableColumn id="9" name="Vehicle" totalsRowFunction="sum" dataDxfId="888" totalsRowDxfId="887"/>
    <tableColumn id="7" name="Overhead" totalsRowLabel="3" dataDxfId="886" totalsRowDxfId="885"/>
    <tableColumn id="4" name="cost including o/h" totalsRowLabel="12" dataDxfId="884" totalsRowDxfId="883"/>
  </tableColumns>
  <tableStyleInfo name="TableStyleMedium2" showFirstColumn="0" showLastColumn="0" showRowStripes="1" showColumnStripes="0"/>
</table>
</file>

<file path=xl/tables/table193.xml><?xml version="1.0" encoding="utf-8"?>
<table xmlns="http://schemas.openxmlformats.org/spreadsheetml/2006/main" id="179" name="Materials_items180" displayName="Materials_items180" ref="A32:G43" totalsRowShown="0" headerRowDxfId="882" dataDxfId="881">
  <autoFilter ref="A32:G43"/>
  <tableColumns count="7">
    <tableColumn id="7" name="Quantity" dataDxfId="880"/>
    <tableColumn id="1" name="Code" dataDxfId="879"/>
    <tableColumn id="2" name="Memo" dataDxfId="878"/>
    <tableColumn id="3" name="Description" dataDxfId="877"/>
    <tableColumn id="4" name="Business Unit" dataDxfId="876"/>
    <tableColumn id="5" name="unit cost" dataDxfId="875"/>
    <tableColumn id="6" name="cost" dataDxfId="874" dataCellStyle="Currency"/>
  </tableColumns>
  <tableStyleInfo name="TableStyleMedium2" showFirstColumn="0" showLastColumn="0" showRowStripes="1" showColumnStripes="0"/>
</table>
</file>

<file path=xl/tables/table194.xml><?xml version="1.0" encoding="utf-8"?>
<table xmlns="http://schemas.openxmlformats.org/spreadsheetml/2006/main" id="180" name="Contractor_items181" displayName="Contractor_items181" ref="A46:G50" totalsRowShown="0" headerRowDxfId="873" dataDxfId="872">
  <autoFilter ref="A46:G50"/>
  <tableColumns count="7">
    <tableColumn id="7" name="Quantity" dataDxfId="871"/>
    <tableColumn id="1" name="Code" dataDxfId="870"/>
    <tableColumn id="2" name="memo" dataDxfId="869"/>
    <tableColumn id="3" name="Description" dataDxfId="868"/>
    <tableColumn id="4" name="Business Unit" dataDxfId="867"/>
    <tableColumn id="5" name="unit cost" dataDxfId="866"/>
    <tableColumn id="6" name="cost" dataDxfId="865" dataCellStyle="Currency"/>
  </tableColumns>
  <tableStyleInfo name="TableStyleMedium2" showFirstColumn="0" showLastColumn="0" showRowStripes="1" showColumnStripes="0"/>
</table>
</file>

<file path=xl/tables/table195.xml><?xml version="1.0" encoding="utf-8"?>
<table xmlns="http://schemas.openxmlformats.org/spreadsheetml/2006/main" id="181" name="NW_182" displayName="NW_182" ref="A19:G22" totalsRowShown="0" headerRowDxfId="864" dataDxfId="863">
  <autoFilter ref="A19:G22"/>
  <tableColumns count="7">
    <tableColumn id="3" name="Quantity" dataDxfId="862"/>
    <tableColumn id="1" name="Labour Code" dataDxfId="861"/>
    <tableColumn id="2" name="memo" dataDxfId="860"/>
    <tableColumn id="4" name="Description" dataDxfId="859"/>
    <tableColumn id="5" name="Business Unit" dataDxfId="858"/>
    <tableColumn id="7" name="unit cost" dataDxfId="857"/>
    <tableColumn id="8" name="Cost" dataDxfId="856" dataCellStyle="Currency"/>
  </tableColumns>
  <tableStyleInfo name="TableStyleMedium2" showFirstColumn="0" showLastColumn="0" showRowStripes="1" showColumnStripes="0"/>
</table>
</file>

<file path=xl/tables/table196.xml><?xml version="1.0" encoding="utf-8"?>
<table xmlns="http://schemas.openxmlformats.org/spreadsheetml/2006/main" id="182" name="vehicle_items183" displayName="vehicle_items183" ref="A53:G57" totalsRowShown="0" headerRowDxfId="855" dataDxfId="854">
  <autoFilter ref="A53:G57"/>
  <tableColumns count="7">
    <tableColumn id="7" name="Quantity" dataDxfId="853"/>
    <tableColumn id="1" name="Code" dataDxfId="852"/>
    <tableColumn id="2" name="memo" dataDxfId="851"/>
    <tableColumn id="3" name="Description" dataDxfId="850"/>
    <tableColumn id="4" name="Business Unit" dataDxfId="849"/>
    <tableColumn id="5" name="unit cost" dataDxfId="848"/>
    <tableColumn id="6" name="cost" dataDxfId="847" dataCellStyle="Currency"/>
  </tableColumns>
  <tableStyleInfo name="TableStyleMedium2" showFirstColumn="0" showLastColumn="0" showRowStripes="1" showColumnStripes="0"/>
</table>
</file>

<file path=xl/tables/table197.xml><?xml version="1.0" encoding="utf-8"?>
<table xmlns="http://schemas.openxmlformats.org/spreadsheetml/2006/main" id="183" name="Labour_items184" displayName="Labour_items184" ref="A25:G29" totalsRowShown="0" headerRowDxfId="835" dataDxfId="834">
  <autoFilter ref="A25:G29"/>
  <tableColumns count="7">
    <tableColumn id="3" name="Quantity" dataDxfId="833"/>
    <tableColumn id="1" name="Labour Code" dataDxfId="832"/>
    <tableColumn id="2" name="memo" dataDxfId="831"/>
    <tableColumn id="4" name="Description" dataDxfId="830"/>
    <tableColumn id="5" name="Business Unit" dataDxfId="829"/>
    <tableColumn id="7" name="unit cost" dataDxfId="828"/>
    <tableColumn id="8" name="Cost" dataDxfId="827" dataCellStyle="Currency"/>
  </tableColumns>
  <tableStyleInfo name="TableStyleMedium2" showFirstColumn="0" showLastColumn="0" showRowStripes="1" showColumnStripes="0"/>
</table>
</file>

<file path=xl/tables/table198.xml><?xml version="1.0" encoding="utf-8"?>
<table xmlns="http://schemas.openxmlformats.org/spreadsheetml/2006/main" id="184" name="sub_totals185" displayName="sub_totals185" ref="A4:I12" totalsRowCount="1" headerRowDxfId="826" dataDxfId="825" totalsRowDxfId="824">
  <autoFilter ref="A4:I11"/>
  <tableColumns count="9">
    <tableColumn id="1" name="ID" totalsRowLabel="Total" dataDxfId="823" totalsRowDxfId="822"/>
    <tableColumn id="2" name="OH rate" dataDxfId="821" totalsRowDxfId="820"/>
    <tableColumn id="5" name="materials cost" dataDxfId="819" totalsRowDxfId="818"/>
    <tableColumn id="8" name="NW" totalsRowFunction="sum" dataDxfId="817" totalsRowDxfId="816"/>
    <tableColumn id="3" name="labour cost" totalsRowFunction="sum" dataDxfId="815" totalsRowDxfId="814"/>
    <tableColumn id="6" name="Contractor Cost" dataDxfId="813" totalsRowDxfId="812"/>
    <tableColumn id="9" name="Vehicle" totalsRowFunction="sum" dataDxfId="811" totalsRowDxfId="810"/>
    <tableColumn id="7" name="Overhead" totalsRowLabel="97" dataDxfId="809" totalsRowDxfId="808"/>
    <tableColumn id="4" name="cost including o/h" totalsRowLabel="300" dataDxfId="807" totalsRowDxfId="806"/>
  </tableColumns>
  <tableStyleInfo name="TableStyleMedium2" showFirstColumn="0" showLastColumn="0" showRowStripes="1" showColumnStripes="0"/>
</table>
</file>

<file path=xl/tables/table199.xml><?xml version="1.0" encoding="utf-8"?>
<table xmlns="http://schemas.openxmlformats.org/spreadsheetml/2006/main" id="185" name="Materials_items186" displayName="Materials_items186" ref="A32:G43" totalsRowShown="0" headerRowDxfId="805" dataDxfId="804">
  <autoFilter ref="A32:G43"/>
  <tableColumns count="7">
    <tableColumn id="7" name="Quantity" dataDxfId="803"/>
    <tableColumn id="1" name="Code" dataDxfId="802"/>
    <tableColumn id="2" name="Memo" dataDxfId="801"/>
    <tableColumn id="3" name="Description" dataDxfId="800"/>
    <tableColumn id="4" name="Business Unit" dataDxfId="799"/>
    <tableColumn id="5" name="unit cost" dataDxfId="798"/>
    <tableColumn id="6" name="cost" dataDxfId="797" dataCellStyle="Currency"/>
  </tableColumns>
  <tableStyleInfo name="TableStyleMedium2" showFirstColumn="0" showLastColumn="0" showRowStripes="1" showColumnStripes="0"/>
</table>
</file>

<file path=xl/tables/table2.xml><?xml version="1.0" encoding="utf-8"?>
<table xmlns="http://schemas.openxmlformats.org/spreadsheetml/2006/main" id="207" name="labour208" displayName="labour208" ref="A2:O10" totalsRowShown="0" headerRowDxfId="3372" dataDxfId="3371">
  <tableColumns count="15">
    <tableColumn id="1" name="Labour code" dataDxfId="3370"/>
    <tableColumn id="3" name="Description" dataDxfId="3369"/>
    <tableColumn id="2" name="Business Unit" dataDxfId="3368"/>
    <tableColumn id="4" name="Raw rate" dataDxfId="3367" dataCellStyle="Currency"/>
    <tableColumn id="5" name="Labour Overhead" dataDxfId="3366"/>
    <tableColumn id="6" name="Base Cost" dataDxfId="3365"/>
    <tableColumn id="7" name="Business Overhead" dataDxfId="3364"/>
    <tableColumn id="8" name="Total Labour Inc Overheads" dataDxfId="3363"/>
    <tableColumn id="9" name="2018-19" dataDxfId="3362"/>
    <tableColumn id="10" name="2019-20" dataDxfId="3361"/>
    <tableColumn id="11" name="2020-21" dataDxfId="3360"/>
    <tableColumn id="12" name="2021-22" dataDxfId="3359"/>
    <tableColumn id="13" name="2022-23" dataDxfId="3358"/>
    <tableColumn id="14" name="2023-24" dataDxfId="3357"/>
    <tableColumn id="15" name="2024-25" dataDxfId="3356"/>
  </tableColumns>
  <tableStyleInfo name="TableStyleMedium2" showFirstColumn="0" showLastColumn="0" showRowStripes="1" showColumnStripes="0"/>
</table>
</file>

<file path=xl/tables/table20.xml><?xml version="1.0" encoding="utf-8"?>
<table xmlns="http://schemas.openxmlformats.org/spreadsheetml/2006/main" id="49" name="Contractor_items50" displayName="Contractor_items50" ref="A46:G50" totalsRowShown="0" headerRowDxfId="3092" dataDxfId="3091">
  <autoFilter ref="A46:G50"/>
  <tableColumns count="7">
    <tableColumn id="7" name="Quantity" dataDxfId="3090"/>
    <tableColumn id="1" name="Code" dataDxfId="3089"/>
    <tableColumn id="2" name="memo" dataDxfId="3088"/>
    <tableColumn id="3" name="Description" dataDxfId="3087"/>
    <tableColumn id="4" name="Business Unit" dataDxfId="3086"/>
    <tableColumn id="5" name="unit cost" dataDxfId="3085"/>
    <tableColumn id="6" name="cost" dataDxfId="3084" dataCellStyle="Currency"/>
  </tableColumns>
  <tableStyleInfo name="TableStyleMedium2" showFirstColumn="0" showLastColumn="0" showRowStripes="1" showColumnStripes="0"/>
</table>
</file>

<file path=xl/tables/table200.xml><?xml version="1.0" encoding="utf-8"?>
<table xmlns="http://schemas.openxmlformats.org/spreadsheetml/2006/main" id="186" name="Contractor_items187" displayName="Contractor_items187" ref="A46:G50" totalsRowShown="0" headerRowDxfId="796" dataDxfId="795">
  <autoFilter ref="A46:G50"/>
  <tableColumns count="7">
    <tableColumn id="7" name="Quantity" dataDxfId="794"/>
    <tableColumn id="1" name="Code" dataDxfId="793"/>
    <tableColumn id="2" name="memo" dataDxfId="792"/>
    <tableColumn id="3" name="Description" dataDxfId="791"/>
    <tableColumn id="4" name="Business Unit" dataDxfId="790"/>
    <tableColumn id="5" name="unit cost" dataDxfId="789"/>
    <tableColumn id="6" name="cost" dataDxfId="788" dataCellStyle="Currency"/>
  </tableColumns>
  <tableStyleInfo name="TableStyleMedium2" showFirstColumn="0" showLastColumn="0" showRowStripes="1" showColumnStripes="0"/>
</table>
</file>

<file path=xl/tables/table201.xml><?xml version="1.0" encoding="utf-8"?>
<table xmlns="http://schemas.openxmlformats.org/spreadsheetml/2006/main" id="187" name="NW_188" displayName="NW_188" ref="A19:G22" totalsRowShown="0" headerRowDxfId="787" dataDxfId="786">
  <autoFilter ref="A19:G22"/>
  <tableColumns count="7">
    <tableColumn id="3" name="Quantity" dataDxfId="785"/>
    <tableColumn id="1" name="Labour Code" dataDxfId="784"/>
    <tableColumn id="2" name="memo" dataDxfId="783"/>
    <tableColumn id="4" name="Description" dataDxfId="782"/>
    <tableColumn id="5" name="Business Unit" dataDxfId="781"/>
    <tableColumn id="7" name="unit cost" dataDxfId="780"/>
    <tableColumn id="8" name="Cost" dataDxfId="779" dataCellStyle="Currency"/>
  </tableColumns>
  <tableStyleInfo name="TableStyleMedium2" showFirstColumn="0" showLastColumn="0" showRowStripes="1" showColumnStripes="0"/>
</table>
</file>

<file path=xl/tables/table202.xml><?xml version="1.0" encoding="utf-8"?>
<table xmlns="http://schemas.openxmlformats.org/spreadsheetml/2006/main" id="188" name="vehicle_items189" displayName="vehicle_items189" ref="A53:G57" totalsRowShown="0" headerRowDxfId="778" dataDxfId="777">
  <autoFilter ref="A53:G57"/>
  <tableColumns count="7">
    <tableColumn id="7" name="Quantity" dataDxfId="776"/>
    <tableColumn id="1" name="Code" dataDxfId="775"/>
    <tableColumn id="2" name="memo" dataDxfId="774"/>
    <tableColumn id="3" name="Description" dataDxfId="773"/>
    <tableColumn id="4" name="Business Unit" dataDxfId="772"/>
    <tableColumn id="5" name="unit cost" dataDxfId="771"/>
    <tableColumn id="6" name="cost" dataDxfId="770" dataCellStyle="Currency"/>
  </tableColumns>
  <tableStyleInfo name="TableStyleMedium2" showFirstColumn="0" showLastColumn="0" showRowStripes="1" showColumnStripes="0"/>
</table>
</file>

<file path=xl/tables/table203.xml><?xml version="1.0" encoding="utf-8"?>
<table xmlns="http://schemas.openxmlformats.org/spreadsheetml/2006/main" id="189" name="Labour_items190" displayName="Labour_items190" ref="A25:G29" totalsRowShown="0" headerRowDxfId="758" dataDxfId="757">
  <autoFilter ref="A25:G29"/>
  <tableColumns count="7">
    <tableColumn id="3" name="Quantity" dataDxfId="756"/>
    <tableColumn id="1" name="Labour Code" dataDxfId="755"/>
    <tableColumn id="2" name="memo" dataDxfId="754"/>
    <tableColumn id="4" name="Description" dataDxfId="753"/>
    <tableColumn id="5" name="Business Unit" dataDxfId="752"/>
    <tableColumn id="7" name="unit cost" dataDxfId="751"/>
    <tableColumn id="8" name="Cost" dataDxfId="750" dataCellStyle="Currency"/>
  </tableColumns>
  <tableStyleInfo name="TableStyleMedium2" showFirstColumn="0" showLastColumn="0" showRowStripes="1" showColumnStripes="0"/>
</table>
</file>

<file path=xl/tables/table204.xml><?xml version="1.0" encoding="utf-8"?>
<table xmlns="http://schemas.openxmlformats.org/spreadsheetml/2006/main" id="190" name="sub_totals191" displayName="sub_totals191" ref="A4:I12" totalsRowCount="1" headerRowDxfId="749" dataDxfId="748" totalsRowDxfId="747">
  <autoFilter ref="A4:I11"/>
  <tableColumns count="9">
    <tableColumn id="1" name="ID" totalsRowLabel="Total" dataDxfId="746" totalsRowDxfId="745"/>
    <tableColumn id="2" name="OH rate" dataDxfId="744" totalsRowDxfId="743"/>
    <tableColumn id="5" name="materials cost" dataDxfId="742" totalsRowDxfId="741"/>
    <tableColumn id="8" name="NW" totalsRowFunction="sum" dataDxfId="740" totalsRowDxfId="739"/>
    <tableColumn id="3" name="labour cost" totalsRowFunction="sum" dataDxfId="738" totalsRowDxfId="737"/>
    <tableColumn id="6" name="Contractor Cost" dataDxfId="736" totalsRowDxfId="735"/>
    <tableColumn id="9" name="Vehicle" totalsRowFunction="sum" dataDxfId="734" totalsRowDxfId="733"/>
    <tableColumn id="7" name="Overhead" totalsRowLabel="8" dataDxfId="732" totalsRowDxfId="731"/>
    <tableColumn id="4" name="cost including o/h" totalsRowLabel="36" dataDxfId="730" totalsRowDxfId="729"/>
  </tableColumns>
  <tableStyleInfo name="TableStyleMedium2" showFirstColumn="0" showLastColumn="0" showRowStripes="1" showColumnStripes="0"/>
</table>
</file>

<file path=xl/tables/table205.xml><?xml version="1.0" encoding="utf-8"?>
<table xmlns="http://schemas.openxmlformats.org/spreadsheetml/2006/main" id="191" name="Materials_items192" displayName="Materials_items192" ref="A32:G43" totalsRowShown="0" headerRowDxfId="728" dataDxfId="727">
  <autoFilter ref="A32:G43"/>
  <tableColumns count="7">
    <tableColumn id="7" name="Quantity" dataDxfId="726"/>
    <tableColumn id="1" name="Code" dataDxfId="725"/>
    <tableColumn id="2" name="Memo" dataDxfId="724"/>
    <tableColumn id="3" name="Description" dataDxfId="723"/>
    <tableColumn id="4" name="Business Unit" dataDxfId="722"/>
    <tableColumn id="5" name="unit cost" dataDxfId="721"/>
    <tableColumn id="6" name="cost" dataDxfId="720" dataCellStyle="Currency"/>
  </tableColumns>
  <tableStyleInfo name="TableStyleMedium2" showFirstColumn="0" showLastColumn="0" showRowStripes="1" showColumnStripes="0"/>
</table>
</file>

<file path=xl/tables/table206.xml><?xml version="1.0" encoding="utf-8"?>
<table xmlns="http://schemas.openxmlformats.org/spreadsheetml/2006/main" id="192" name="Contractor_items193" displayName="Contractor_items193" ref="A46:G50" totalsRowShown="0" headerRowDxfId="719" dataDxfId="718">
  <autoFilter ref="A46:G50"/>
  <tableColumns count="7">
    <tableColumn id="7" name="Quantity" dataDxfId="717"/>
    <tableColumn id="1" name="Code" dataDxfId="716"/>
    <tableColumn id="2" name="memo" dataDxfId="715"/>
    <tableColumn id="3" name="Description" dataDxfId="714"/>
    <tableColumn id="4" name="Business Unit" dataDxfId="713"/>
    <tableColumn id="5" name="unit cost" dataDxfId="712"/>
    <tableColumn id="6" name="cost" dataDxfId="711" dataCellStyle="Currency"/>
  </tableColumns>
  <tableStyleInfo name="TableStyleMedium2" showFirstColumn="0" showLastColumn="0" showRowStripes="1" showColumnStripes="0"/>
</table>
</file>

<file path=xl/tables/table207.xml><?xml version="1.0" encoding="utf-8"?>
<table xmlns="http://schemas.openxmlformats.org/spreadsheetml/2006/main" id="193" name="NW_194" displayName="NW_194" ref="A19:G22" totalsRowShown="0" headerRowDxfId="710" dataDxfId="709">
  <autoFilter ref="A19:G22"/>
  <tableColumns count="7">
    <tableColumn id="3" name="Quantity" dataDxfId="708"/>
    <tableColumn id="1" name="Labour Code" dataDxfId="707"/>
    <tableColumn id="2" name="memo" dataDxfId="706"/>
    <tableColumn id="4" name="Description" dataDxfId="705"/>
    <tableColumn id="5" name="Business Unit" dataDxfId="704"/>
    <tableColumn id="7" name="unit cost" dataDxfId="703"/>
    <tableColumn id="8" name="Cost" dataDxfId="702" dataCellStyle="Currency"/>
  </tableColumns>
  <tableStyleInfo name="TableStyleMedium2" showFirstColumn="0" showLastColumn="0" showRowStripes="1" showColumnStripes="0"/>
</table>
</file>

<file path=xl/tables/table208.xml><?xml version="1.0" encoding="utf-8"?>
<table xmlns="http://schemas.openxmlformats.org/spreadsheetml/2006/main" id="194" name="vehicle_items195" displayName="vehicle_items195" ref="A53:G57" totalsRowShown="0" headerRowDxfId="701" dataDxfId="700">
  <autoFilter ref="A53:G57"/>
  <tableColumns count="7">
    <tableColumn id="7" name="Quantity" dataDxfId="699"/>
    <tableColumn id="1" name="Code" dataDxfId="698"/>
    <tableColumn id="2" name="memo" dataDxfId="697"/>
    <tableColumn id="3" name="Description" dataDxfId="696"/>
    <tableColumn id="4" name="Business Unit" dataDxfId="695"/>
    <tableColumn id="5" name="unit cost" dataDxfId="694"/>
    <tableColumn id="6" name="cost" dataDxfId="693" dataCellStyle="Currency"/>
  </tableColumns>
  <tableStyleInfo name="TableStyleMedium2" showFirstColumn="0" showLastColumn="0" showRowStripes="1" showColumnStripes="0"/>
</table>
</file>

<file path=xl/tables/table209.xml><?xml version="1.0" encoding="utf-8"?>
<table xmlns="http://schemas.openxmlformats.org/spreadsheetml/2006/main" id="201" name="Labour_items202" displayName="Labour_items202" ref="A25:G29" totalsRowShown="0" headerRowDxfId="681" dataDxfId="680">
  <autoFilter ref="A25:G29"/>
  <tableColumns count="7">
    <tableColumn id="3" name="Quantity" dataDxfId="679"/>
    <tableColumn id="1" name="Labour Code" dataDxfId="678"/>
    <tableColumn id="2" name="memo" dataDxfId="677"/>
    <tableColumn id="4" name="Description" dataDxfId="676"/>
    <tableColumn id="5" name="Business Unit" dataDxfId="675"/>
    <tableColumn id="7" name="unit cost" dataDxfId="674"/>
    <tableColumn id="8" name="Cost" dataDxfId="673" dataCellStyle="Currency"/>
  </tableColumns>
  <tableStyleInfo name="TableStyleMedium2" showFirstColumn="0" showLastColumn="0" showRowStripes="1" showColumnStripes="0"/>
</table>
</file>

<file path=xl/tables/table21.xml><?xml version="1.0" encoding="utf-8"?>
<table xmlns="http://schemas.openxmlformats.org/spreadsheetml/2006/main" id="50" name="NW_51" displayName="NW_51" ref="A19:G22" totalsRowShown="0" headerRowDxfId="3083" dataDxfId="3082">
  <autoFilter ref="A19:G22"/>
  <tableColumns count="7">
    <tableColumn id="3" name="Quantity" dataDxfId="3081"/>
    <tableColumn id="1" name="Labour Code" dataDxfId="3080"/>
    <tableColumn id="2" name="memo" dataDxfId="3079"/>
    <tableColumn id="4" name="Description" dataDxfId="3078"/>
    <tableColumn id="5" name="Business Unit" dataDxfId="3077"/>
    <tableColumn id="7" name="unit cost" dataDxfId="3076"/>
    <tableColumn id="8" name="Cost" dataDxfId="3075" dataCellStyle="Currency"/>
  </tableColumns>
  <tableStyleInfo name="TableStyleMedium2" showFirstColumn="0" showLastColumn="0" showRowStripes="1" showColumnStripes="0"/>
</table>
</file>

<file path=xl/tables/table210.xml><?xml version="1.0" encoding="utf-8"?>
<table xmlns="http://schemas.openxmlformats.org/spreadsheetml/2006/main" id="202" name="sub_totals203" displayName="sub_totals203" ref="A4:I12" totalsRowCount="1" headerRowDxfId="672" dataDxfId="671" totalsRowDxfId="670">
  <autoFilter ref="A4:I11"/>
  <tableColumns count="9">
    <tableColumn id="1" name="ID" totalsRowLabel="Total" dataDxfId="669" totalsRowDxfId="668"/>
    <tableColumn id="2" name="OH rate" dataDxfId="667" totalsRowDxfId="666"/>
    <tableColumn id="5" name="materials cost" dataDxfId="665" totalsRowDxfId="664"/>
    <tableColumn id="8" name="NW" totalsRowFunction="sum" dataDxfId="663" totalsRowDxfId="662"/>
    <tableColumn id="3" name="labour cost" totalsRowFunction="sum" dataDxfId="661" totalsRowDxfId="660"/>
    <tableColumn id="6" name="Contractor Cost" dataDxfId="659" totalsRowDxfId="658"/>
    <tableColumn id="9" name="Vehicle" totalsRowFunction="sum" dataDxfId="657" totalsRowDxfId="656"/>
    <tableColumn id="7" name="Overhead" totalsRowLabel="8" dataDxfId="655" totalsRowDxfId="654"/>
    <tableColumn id="4" name="cost including o/h" totalsRowLabel="36" dataDxfId="653" totalsRowDxfId="652"/>
  </tableColumns>
  <tableStyleInfo name="TableStyleMedium2" showFirstColumn="0" showLastColumn="0" showRowStripes="1" showColumnStripes="0"/>
</table>
</file>

<file path=xl/tables/table211.xml><?xml version="1.0" encoding="utf-8"?>
<table xmlns="http://schemas.openxmlformats.org/spreadsheetml/2006/main" id="203" name="Materials_items204" displayName="Materials_items204" ref="A32:G43" totalsRowShown="0" headerRowDxfId="651" dataDxfId="650">
  <autoFilter ref="A32:G43"/>
  <tableColumns count="7">
    <tableColumn id="7" name="Quantity" dataDxfId="649"/>
    <tableColumn id="1" name="Code" dataDxfId="648"/>
    <tableColumn id="2" name="Memo" dataDxfId="647"/>
    <tableColumn id="3" name="Description" dataDxfId="646"/>
    <tableColumn id="4" name="Business Unit" dataDxfId="645"/>
    <tableColumn id="5" name="unit cost" dataDxfId="644"/>
    <tableColumn id="6" name="cost" dataDxfId="643" dataCellStyle="Currency"/>
  </tableColumns>
  <tableStyleInfo name="TableStyleMedium2" showFirstColumn="0" showLastColumn="0" showRowStripes="1" showColumnStripes="0"/>
</table>
</file>

<file path=xl/tables/table212.xml><?xml version="1.0" encoding="utf-8"?>
<table xmlns="http://schemas.openxmlformats.org/spreadsheetml/2006/main" id="204" name="Contractor_items205" displayName="Contractor_items205" ref="A46:G50" totalsRowShown="0" headerRowDxfId="642" dataDxfId="641">
  <autoFilter ref="A46:G50"/>
  <tableColumns count="7">
    <tableColumn id="7" name="Quantity" dataDxfId="640"/>
    <tableColumn id="1" name="Code" dataDxfId="639"/>
    <tableColumn id="2" name="memo" dataDxfId="638"/>
    <tableColumn id="3" name="Description" dataDxfId="637"/>
    <tableColumn id="4" name="Business Unit" dataDxfId="636"/>
    <tableColumn id="5" name="unit cost" dataDxfId="635"/>
    <tableColumn id="6" name="cost" dataDxfId="634" dataCellStyle="Currency"/>
  </tableColumns>
  <tableStyleInfo name="TableStyleMedium2" showFirstColumn="0" showLastColumn="0" showRowStripes="1" showColumnStripes="0"/>
</table>
</file>

<file path=xl/tables/table213.xml><?xml version="1.0" encoding="utf-8"?>
<table xmlns="http://schemas.openxmlformats.org/spreadsheetml/2006/main" id="205" name="NW_206" displayName="NW_206" ref="A19:G22" totalsRowShown="0" headerRowDxfId="633" dataDxfId="632">
  <autoFilter ref="A19:G22"/>
  <tableColumns count="7">
    <tableColumn id="3" name="Quantity" dataDxfId="631"/>
    <tableColumn id="1" name="Labour Code" dataDxfId="630"/>
    <tableColumn id="2" name="memo" dataDxfId="629"/>
    <tableColumn id="4" name="Description" dataDxfId="628"/>
    <tableColumn id="5" name="Business Unit" dataDxfId="627"/>
    <tableColumn id="7" name="unit cost" dataDxfId="626"/>
    <tableColumn id="8" name="Cost" dataDxfId="625" dataCellStyle="Currency"/>
  </tableColumns>
  <tableStyleInfo name="TableStyleMedium2" showFirstColumn="0" showLastColumn="0" showRowStripes="1" showColumnStripes="0"/>
</table>
</file>

<file path=xl/tables/table214.xml><?xml version="1.0" encoding="utf-8"?>
<table xmlns="http://schemas.openxmlformats.org/spreadsheetml/2006/main" id="206" name="vehicle_items207" displayName="vehicle_items207" ref="A53:G57" totalsRowShown="0" headerRowDxfId="624" dataDxfId="623">
  <autoFilter ref="A53:G57"/>
  <tableColumns count="7">
    <tableColumn id="7" name="Quantity" dataDxfId="622"/>
    <tableColumn id="1" name="Code" dataDxfId="621"/>
    <tableColumn id="2" name="memo" dataDxfId="620"/>
    <tableColumn id="3" name="Description" dataDxfId="619"/>
    <tableColumn id="4" name="Business Unit" dataDxfId="618"/>
    <tableColumn id="5" name="unit cost" dataDxfId="617"/>
    <tableColumn id="6" name="cost" dataDxfId="616" dataCellStyle="Currency"/>
  </tableColumns>
  <tableStyleInfo name="TableStyleMedium2" showFirstColumn="0" showLastColumn="0" showRowStripes="1" showColumnStripes="0"/>
</table>
</file>

<file path=xl/tables/table215.xml><?xml version="1.0" encoding="utf-8"?>
<table xmlns="http://schemas.openxmlformats.org/spreadsheetml/2006/main" id="213" name="Labour_items214" displayName="Labour_items214" ref="A25:G29" totalsRowShown="0" headerRowDxfId="604" dataDxfId="603">
  <autoFilter ref="A25:G29"/>
  <tableColumns count="7">
    <tableColumn id="3" name="Quantity" dataDxfId="602"/>
    <tableColumn id="1" name="Labour Code" dataDxfId="601"/>
    <tableColumn id="2" name="memo" dataDxfId="600"/>
    <tableColumn id="4" name="Description" dataDxfId="599"/>
    <tableColumn id="5" name="Business Unit" dataDxfId="598"/>
    <tableColumn id="7" name="unit cost" dataDxfId="597"/>
    <tableColumn id="8" name="Cost" dataDxfId="596" dataCellStyle="Currency"/>
  </tableColumns>
  <tableStyleInfo name="TableStyleMedium2" showFirstColumn="0" showLastColumn="0" showRowStripes="1" showColumnStripes="0"/>
</table>
</file>

<file path=xl/tables/table216.xml><?xml version="1.0" encoding="utf-8"?>
<table xmlns="http://schemas.openxmlformats.org/spreadsheetml/2006/main" id="214" name="sub_totals215" displayName="sub_totals215" ref="A4:I12" totalsRowCount="1" headerRowDxfId="595" dataDxfId="594" totalsRowDxfId="593">
  <autoFilter ref="A4:I11"/>
  <tableColumns count="9">
    <tableColumn id="1" name="ID" totalsRowLabel="Total" dataDxfId="592" totalsRowDxfId="591"/>
    <tableColumn id="2" name="OH rate" dataDxfId="590" totalsRowDxfId="589"/>
    <tableColumn id="5" name="materials cost" dataDxfId="588" totalsRowDxfId="587"/>
    <tableColumn id="8" name="NW" totalsRowFunction="sum" dataDxfId="586" totalsRowDxfId="585"/>
    <tableColumn id="3" name="labour cost" totalsRowFunction="sum" dataDxfId="584" totalsRowDxfId="583"/>
    <tableColumn id="6" name="Contractor Cost" dataDxfId="582" totalsRowDxfId="581"/>
    <tableColumn id="9" name="Vehicle" totalsRowFunction="sum" dataDxfId="580" totalsRowDxfId="579"/>
    <tableColumn id="7" name="Overhead" totalsRowLabel="17" dataDxfId="578" totalsRowDxfId="577"/>
    <tableColumn id="4" name="cost including o/h" totalsRowLabel="80" dataDxfId="576" totalsRowDxfId="575"/>
  </tableColumns>
  <tableStyleInfo name="TableStyleMedium2" showFirstColumn="0" showLastColumn="0" showRowStripes="1" showColumnStripes="0"/>
</table>
</file>

<file path=xl/tables/table217.xml><?xml version="1.0" encoding="utf-8"?>
<table xmlns="http://schemas.openxmlformats.org/spreadsheetml/2006/main" id="215" name="Materials_items216" displayName="Materials_items216" ref="A32:G43" totalsRowShown="0" headerRowDxfId="574" dataDxfId="573">
  <autoFilter ref="A32:G43"/>
  <tableColumns count="7">
    <tableColumn id="7" name="Quantity" dataDxfId="572"/>
    <tableColumn id="1" name="Code" dataDxfId="571"/>
    <tableColumn id="2" name="Memo" dataDxfId="570"/>
    <tableColumn id="3" name="Description" dataDxfId="569"/>
    <tableColumn id="4" name="Business Unit" dataDxfId="568"/>
    <tableColumn id="5" name="unit cost" dataDxfId="567"/>
    <tableColumn id="6" name="cost" dataDxfId="566" dataCellStyle="Currency"/>
  </tableColumns>
  <tableStyleInfo name="TableStyleMedium2" showFirstColumn="0" showLastColumn="0" showRowStripes="1" showColumnStripes="0"/>
</table>
</file>

<file path=xl/tables/table218.xml><?xml version="1.0" encoding="utf-8"?>
<table xmlns="http://schemas.openxmlformats.org/spreadsheetml/2006/main" id="216" name="Contractor_items217" displayName="Contractor_items217" ref="A46:G50" totalsRowShown="0" headerRowDxfId="565" dataDxfId="564">
  <autoFilter ref="A46:G50"/>
  <tableColumns count="7">
    <tableColumn id="7" name="Quantity" dataDxfId="563"/>
    <tableColumn id="1" name="Code" dataDxfId="562"/>
    <tableColumn id="2" name="memo" dataDxfId="561"/>
    <tableColumn id="3" name="Description" dataDxfId="560"/>
    <tableColumn id="4" name="Business Unit" dataDxfId="559"/>
    <tableColumn id="5" name="unit cost" dataDxfId="558"/>
    <tableColumn id="6" name="cost" dataDxfId="557" dataCellStyle="Currency"/>
  </tableColumns>
  <tableStyleInfo name="TableStyleMedium2" showFirstColumn="0" showLastColumn="0" showRowStripes="1" showColumnStripes="0"/>
</table>
</file>

<file path=xl/tables/table219.xml><?xml version="1.0" encoding="utf-8"?>
<table xmlns="http://schemas.openxmlformats.org/spreadsheetml/2006/main" id="217" name="NW_218" displayName="NW_218" ref="A19:G22" totalsRowShown="0" headerRowDxfId="556" dataDxfId="555">
  <autoFilter ref="A19:G22"/>
  <tableColumns count="7">
    <tableColumn id="3" name="Quantity" dataDxfId="554"/>
    <tableColumn id="1" name="Labour Code" dataDxfId="553"/>
    <tableColumn id="2" name="memo" dataDxfId="552"/>
    <tableColumn id="4" name="Description" dataDxfId="551"/>
    <tableColumn id="5" name="Business Unit" dataDxfId="550"/>
    <tableColumn id="7" name="unit cost" dataDxfId="549"/>
    <tableColumn id="8" name="Cost" dataDxfId="548" dataCellStyle="Currency"/>
  </tableColumns>
  <tableStyleInfo name="TableStyleMedium2" showFirstColumn="0" showLastColumn="0" showRowStripes="1" showColumnStripes="0"/>
</table>
</file>

<file path=xl/tables/table22.xml><?xml version="1.0" encoding="utf-8"?>
<table xmlns="http://schemas.openxmlformats.org/spreadsheetml/2006/main" id="51" name="vehicle_items52" displayName="vehicle_items52" ref="A53:G57" totalsRowShown="0" headerRowDxfId="3074" dataDxfId="3073">
  <autoFilter ref="A53:G57"/>
  <tableColumns count="7">
    <tableColumn id="7" name="Quantity" dataDxfId="3072"/>
    <tableColumn id="1" name="Code" dataDxfId="3071"/>
    <tableColumn id="2" name="memo" dataDxfId="3070"/>
    <tableColumn id="3" name="Description" dataDxfId="3069"/>
    <tableColumn id="4" name="Business Unit" dataDxfId="3068"/>
    <tableColumn id="5" name="unit cost" dataDxfId="3067"/>
    <tableColumn id="6" name="cost" dataDxfId="3066" dataCellStyle="Currency"/>
  </tableColumns>
  <tableStyleInfo name="TableStyleMedium2" showFirstColumn="0" showLastColumn="0" showRowStripes="1" showColumnStripes="0"/>
</table>
</file>

<file path=xl/tables/table220.xml><?xml version="1.0" encoding="utf-8"?>
<table xmlns="http://schemas.openxmlformats.org/spreadsheetml/2006/main" id="218" name="vehicle_items219" displayName="vehicle_items219" ref="A53:G57" totalsRowShown="0" headerRowDxfId="547" dataDxfId="546">
  <autoFilter ref="A53:G57"/>
  <tableColumns count="7">
    <tableColumn id="7" name="Quantity" dataDxfId="545"/>
    <tableColumn id="1" name="Code" dataDxfId="544"/>
    <tableColumn id="2" name="memo" dataDxfId="543"/>
    <tableColumn id="3" name="Description" dataDxfId="542"/>
    <tableColumn id="4" name="Business Unit" dataDxfId="541"/>
    <tableColumn id="5" name="unit cost" dataDxfId="540"/>
    <tableColumn id="6" name="cost" dataDxfId="539" dataCellStyle="Currency"/>
  </tableColumns>
  <tableStyleInfo name="TableStyleMedium2" showFirstColumn="0" showLastColumn="0" showRowStripes="1" showColumnStripes="0"/>
</table>
</file>

<file path=xl/tables/table221.xml><?xml version="1.0" encoding="utf-8"?>
<table xmlns="http://schemas.openxmlformats.org/spreadsheetml/2006/main" id="8" name="Labour_items9" displayName="Labour_items9" ref="A25:G29" totalsRowShown="0" headerRowDxfId="527" dataDxfId="526">
  <autoFilter ref="A25:G29"/>
  <tableColumns count="7">
    <tableColumn id="3" name="Quantity" dataDxfId="525"/>
    <tableColumn id="1" name="Labour Code" dataDxfId="524"/>
    <tableColumn id="2" name="memo" dataDxfId="523"/>
    <tableColumn id="4" name="Description" dataDxfId="522"/>
    <tableColumn id="5" name="Business Unit" dataDxfId="521"/>
    <tableColumn id="7" name="unit cost" dataDxfId="520"/>
    <tableColumn id="8" name="Cost" dataDxfId="519" dataCellStyle="Currency"/>
  </tableColumns>
  <tableStyleInfo name="TableStyleMedium2" showFirstColumn="0" showLastColumn="0" showRowStripes="1" showColumnStripes="0"/>
</table>
</file>

<file path=xl/tables/table222.xml><?xml version="1.0" encoding="utf-8"?>
<table xmlns="http://schemas.openxmlformats.org/spreadsheetml/2006/main" id="195" name="sub_totals196" displayName="sub_totals196" ref="A4:I12" totalsRowCount="1" headerRowDxfId="518" dataDxfId="517" totalsRowDxfId="516">
  <autoFilter ref="A4:I11"/>
  <tableColumns count="9">
    <tableColumn id="1" name="ID" totalsRowLabel="Total" dataDxfId="515" totalsRowDxfId="514"/>
    <tableColumn id="2" name="OH rate" dataDxfId="513" totalsRowDxfId="512"/>
    <tableColumn id="5" name="materials cost" dataDxfId="511" totalsRowDxfId="510"/>
    <tableColumn id="8" name="NW" totalsRowFunction="sum" dataDxfId="509" totalsRowDxfId="508"/>
    <tableColumn id="3" name="labour cost" totalsRowFunction="sum" dataDxfId="507" totalsRowDxfId="506"/>
    <tableColumn id="6" name="Contractor Cost" dataDxfId="505" totalsRowDxfId="504"/>
    <tableColumn id="9" name="Vehicle" totalsRowFunction="sum" dataDxfId="503" totalsRowDxfId="502"/>
    <tableColumn id="7" name="Overhead" totalsRowLabel="3" dataDxfId="501" totalsRowDxfId="500"/>
    <tableColumn id="4" name="cost including o/h" totalsRowLabel="11" dataDxfId="499" totalsRowDxfId="498"/>
  </tableColumns>
  <tableStyleInfo name="TableStyleMedium2" showFirstColumn="0" showLastColumn="0" showRowStripes="1" showColumnStripes="0"/>
</table>
</file>

<file path=xl/tables/table223.xml><?xml version="1.0" encoding="utf-8"?>
<table xmlns="http://schemas.openxmlformats.org/spreadsheetml/2006/main" id="196" name="Materials_items197" displayName="Materials_items197" ref="A32:G43" totalsRowShown="0" headerRowDxfId="497" dataDxfId="496">
  <autoFilter ref="A32:G43"/>
  <tableColumns count="7">
    <tableColumn id="7" name="Quantity" dataDxfId="495"/>
    <tableColumn id="1" name="Code" dataDxfId="494"/>
    <tableColumn id="2" name="Memo" dataDxfId="493"/>
    <tableColumn id="3" name="Description" dataDxfId="492"/>
    <tableColumn id="4" name="Business Unit" dataDxfId="491"/>
    <tableColumn id="5" name="unit cost" dataDxfId="490"/>
    <tableColumn id="6" name="cost" dataDxfId="489" dataCellStyle="Currency"/>
  </tableColumns>
  <tableStyleInfo name="TableStyleMedium2" showFirstColumn="0" showLastColumn="0" showRowStripes="1" showColumnStripes="0"/>
</table>
</file>

<file path=xl/tables/table224.xml><?xml version="1.0" encoding="utf-8"?>
<table xmlns="http://schemas.openxmlformats.org/spreadsheetml/2006/main" id="197" name="Contractor_items198" displayName="Contractor_items198" ref="A46:G50" totalsRowShown="0" headerRowDxfId="488" dataDxfId="487">
  <autoFilter ref="A46:G50"/>
  <tableColumns count="7">
    <tableColumn id="7" name="Quantity" dataDxfId="486"/>
    <tableColumn id="1" name="Code" dataDxfId="485"/>
    <tableColumn id="2" name="memo" dataDxfId="484"/>
    <tableColumn id="3" name="Description" dataDxfId="483"/>
    <tableColumn id="4" name="Business Unit" dataDxfId="482"/>
    <tableColumn id="5" name="unit cost" dataDxfId="481"/>
    <tableColumn id="6" name="cost" dataDxfId="480" dataCellStyle="Currency"/>
  </tableColumns>
  <tableStyleInfo name="TableStyleMedium2" showFirstColumn="0" showLastColumn="0" showRowStripes="1" showColumnStripes="0"/>
</table>
</file>

<file path=xl/tables/table225.xml><?xml version="1.0" encoding="utf-8"?>
<table xmlns="http://schemas.openxmlformats.org/spreadsheetml/2006/main" id="198" name="NW_199" displayName="NW_199" ref="A19:G22" totalsRowShown="0" headerRowDxfId="479" dataDxfId="478">
  <autoFilter ref="A19:G22"/>
  <tableColumns count="7">
    <tableColumn id="3" name="Quantity" dataDxfId="477"/>
    <tableColumn id="1" name="Labour Code" dataDxfId="476"/>
    <tableColumn id="2" name="memo" dataDxfId="475"/>
    <tableColumn id="4" name="Description" dataDxfId="474"/>
    <tableColumn id="5" name="Business Unit" dataDxfId="473"/>
    <tableColumn id="7" name="unit cost" dataDxfId="472"/>
    <tableColumn id="8" name="Cost" dataDxfId="471" dataCellStyle="Currency"/>
  </tableColumns>
  <tableStyleInfo name="TableStyleMedium2" showFirstColumn="0" showLastColumn="0" showRowStripes="1" showColumnStripes="0"/>
</table>
</file>

<file path=xl/tables/table226.xml><?xml version="1.0" encoding="utf-8"?>
<table xmlns="http://schemas.openxmlformats.org/spreadsheetml/2006/main" id="199" name="vehicle_items200" displayName="vehicle_items200" ref="A53:G57" totalsRowShown="0" headerRowDxfId="470" dataDxfId="469">
  <autoFilter ref="A53:G57"/>
  <tableColumns count="7">
    <tableColumn id="7" name="Quantity" dataDxfId="468"/>
    <tableColumn id="1" name="Code" dataDxfId="467"/>
    <tableColumn id="2" name="memo" dataDxfId="466"/>
    <tableColumn id="3" name="Description" dataDxfId="465"/>
    <tableColumn id="4" name="Business Unit" dataDxfId="464"/>
    <tableColumn id="5" name="unit cost" dataDxfId="463"/>
    <tableColumn id="6" name="cost" dataDxfId="462" dataCellStyle="Currency"/>
  </tableColumns>
  <tableStyleInfo name="TableStyleMedium2" showFirstColumn="0" showLastColumn="0" showRowStripes="1" showColumnStripes="0"/>
</table>
</file>

<file path=xl/tables/table227.xml><?xml version="1.0" encoding="utf-8"?>
<table xmlns="http://schemas.openxmlformats.org/spreadsheetml/2006/main" id="219" name="Labour_items220" displayName="Labour_items220" ref="A25:G29" totalsRowShown="0" headerRowDxfId="450" dataDxfId="449">
  <autoFilter ref="A25:G29"/>
  <tableColumns count="7">
    <tableColumn id="3" name="Quantity" dataDxfId="448"/>
    <tableColumn id="1" name="Labour Code" dataDxfId="447"/>
    <tableColumn id="2" name="memo" dataDxfId="446"/>
    <tableColumn id="4" name="Description" dataDxfId="445"/>
    <tableColumn id="5" name="Business Unit" dataDxfId="444"/>
    <tableColumn id="7" name="unit cost" dataDxfId="443"/>
    <tableColumn id="8" name="Cost" dataDxfId="442" dataCellStyle="Currency"/>
  </tableColumns>
  <tableStyleInfo name="TableStyleMedium2" showFirstColumn="0" showLastColumn="0" showRowStripes="1" showColumnStripes="0"/>
</table>
</file>

<file path=xl/tables/table228.xml><?xml version="1.0" encoding="utf-8"?>
<table xmlns="http://schemas.openxmlformats.org/spreadsheetml/2006/main" id="220" name="sub_totals221" displayName="sub_totals221" ref="A4:I12" totalsRowCount="1" headerRowDxfId="441" dataDxfId="440" totalsRowDxfId="439">
  <autoFilter ref="A4:I11"/>
  <tableColumns count="9">
    <tableColumn id="1" name="ID" totalsRowLabel="Total" dataDxfId="438" totalsRowDxfId="437"/>
    <tableColumn id="2" name="OH rate" dataDxfId="436" totalsRowDxfId="435"/>
    <tableColumn id="5" name="materials cost" dataDxfId="434" totalsRowDxfId="433"/>
    <tableColumn id="8" name="NW" totalsRowFunction="sum" dataDxfId="432" totalsRowDxfId="431"/>
    <tableColumn id="3" name="labour cost" totalsRowFunction="sum" dataDxfId="430" totalsRowDxfId="429"/>
    <tableColumn id="6" name="Contractor Cost" dataDxfId="428" totalsRowDxfId="427"/>
    <tableColumn id="9" name="Vehicle" totalsRowFunction="sum" dataDxfId="426" totalsRowDxfId="425"/>
    <tableColumn id="7" name="Overhead" totalsRowLabel="583" dataDxfId="424" totalsRowDxfId="423"/>
    <tableColumn id="4" name="cost including o/h" totalsRowLabel="1804" dataDxfId="422" totalsRowDxfId="421"/>
  </tableColumns>
  <tableStyleInfo name="TableStyleMedium2" showFirstColumn="0" showLastColumn="0" showRowStripes="1" showColumnStripes="0"/>
</table>
</file>

<file path=xl/tables/table229.xml><?xml version="1.0" encoding="utf-8"?>
<table xmlns="http://schemas.openxmlformats.org/spreadsheetml/2006/main" id="221" name="Materials_items222" displayName="Materials_items222" ref="A32:G43" totalsRowShown="0" headerRowDxfId="420" dataDxfId="419">
  <autoFilter ref="A32:G43"/>
  <tableColumns count="7">
    <tableColumn id="7" name="Quantity" dataDxfId="418"/>
    <tableColumn id="1" name="Code" dataDxfId="417"/>
    <tableColumn id="2" name="Memo" dataDxfId="416"/>
    <tableColumn id="3" name="Description" dataDxfId="415"/>
    <tableColumn id="4" name="Business Unit" dataDxfId="414"/>
    <tableColumn id="5" name="unit cost" dataDxfId="413"/>
    <tableColumn id="6" name="cost" dataDxfId="412" dataCellStyle="Currency"/>
  </tableColumns>
  <tableStyleInfo name="TableStyleMedium2" showFirstColumn="0" showLastColumn="0" showRowStripes="1" showColumnStripes="0"/>
</table>
</file>

<file path=xl/tables/table23.xml><?xml version="1.0" encoding="utf-8"?>
<table xmlns="http://schemas.openxmlformats.org/spreadsheetml/2006/main" id="52" name="Labour_items53" displayName="Labour_items53" ref="A25:G29" totalsRowShown="0" headerRowDxfId="3054" dataDxfId="3053">
  <autoFilter ref="A25:G29"/>
  <tableColumns count="7">
    <tableColumn id="3" name="Quantity" dataDxfId="3052"/>
    <tableColumn id="1" name="Labour Code" dataDxfId="3051"/>
    <tableColumn id="2" name="memo" dataDxfId="3050"/>
    <tableColumn id="4" name="Description" dataDxfId="3049"/>
    <tableColumn id="5" name="Business Unit" dataDxfId="3048"/>
    <tableColumn id="7" name="unit cost" dataDxfId="3047"/>
    <tableColumn id="8" name="Cost" dataDxfId="3046" dataCellStyle="Currency"/>
  </tableColumns>
  <tableStyleInfo name="TableStyleMedium2" showFirstColumn="0" showLastColumn="0" showRowStripes="1" showColumnStripes="0"/>
</table>
</file>

<file path=xl/tables/table230.xml><?xml version="1.0" encoding="utf-8"?>
<table xmlns="http://schemas.openxmlformats.org/spreadsheetml/2006/main" id="222" name="Contractor_items223" displayName="Contractor_items223" ref="A46:G50" totalsRowShown="0" headerRowDxfId="411" dataDxfId="410">
  <autoFilter ref="A46:G50"/>
  <tableColumns count="7">
    <tableColumn id="7" name="Quantity" dataDxfId="409"/>
    <tableColumn id="1" name="Code" dataDxfId="408"/>
    <tableColumn id="2" name="memo" dataDxfId="407"/>
    <tableColumn id="3" name="Description" dataDxfId="406"/>
    <tableColumn id="4" name="Business Unit" dataDxfId="405"/>
    <tableColumn id="5" name="unit cost" dataDxfId="404"/>
    <tableColumn id="6" name="cost" dataDxfId="403" dataCellStyle="Currency"/>
  </tableColumns>
  <tableStyleInfo name="TableStyleMedium2" showFirstColumn="0" showLastColumn="0" showRowStripes="1" showColumnStripes="0"/>
</table>
</file>

<file path=xl/tables/table231.xml><?xml version="1.0" encoding="utf-8"?>
<table xmlns="http://schemas.openxmlformats.org/spreadsheetml/2006/main" id="223" name="NW_224" displayName="NW_224" ref="A19:G22" totalsRowShown="0" headerRowDxfId="402" dataDxfId="401">
  <autoFilter ref="A19:G22"/>
  <tableColumns count="7">
    <tableColumn id="3" name="Quantity" dataDxfId="400"/>
    <tableColumn id="1" name="Labour Code" dataDxfId="399"/>
    <tableColumn id="2" name="memo" dataDxfId="398"/>
    <tableColumn id="4" name="Description" dataDxfId="397"/>
    <tableColumn id="5" name="Business Unit" dataDxfId="396"/>
    <tableColumn id="7" name="unit cost" dataDxfId="395"/>
    <tableColumn id="8" name="Cost" dataDxfId="394" dataCellStyle="Currency"/>
  </tableColumns>
  <tableStyleInfo name="TableStyleMedium2" showFirstColumn="0" showLastColumn="0" showRowStripes="1" showColumnStripes="0"/>
</table>
</file>

<file path=xl/tables/table232.xml><?xml version="1.0" encoding="utf-8"?>
<table xmlns="http://schemas.openxmlformats.org/spreadsheetml/2006/main" id="224" name="vehicle_items225" displayName="vehicle_items225" ref="A53:G57" totalsRowShown="0" headerRowDxfId="393" dataDxfId="392">
  <autoFilter ref="A53:G57"/>
  <tableColumns count="7">
    <tableColumn id="7" name="Quantity" dataDxfId="391"/>
    <tableColumn id="1" name="Code" dataDxfId="390"/>
    <tableColumn id="2" name="memo" dataDxfId="389"/>
    <tableColumn id="3" name="Description" dataDxfId="388"/>
    <tableColumn id="4" name="Business Unit" dataDxfId="387"/>
    <tableColumn id="5" name="unit cost" dataDxfId="386"/>
    <tableColumn id="6" name="cost" dataDxfId="385" dataCellStyle="Currency"/>
  </tableColumns>
  <tableStyleInfo name="TableStyleMedium2" showFirstColumn="0" showLastColumn="0" showRowStripes="1" showColumnStripes="0"/>
</table>
</file>

<file path=xl/tables/table233.xml><?xml version="1.0" encoding="utf-8"?>
<table xmlns="http://schemas.openxmlformats.org/spreadsheetml/2006/main" id="225" name="Labour_items226" displayName="Labour_items226" ref="A25:G29" totalsRowShown="0" headerRowDxfId="373" dataDxfId="372">
  <autoFilter ref="A25:G29"/>
  <tableColumns count="7">
    <tableColumn id="3" name="Quantity" dataDxfId="371"/>
    <tableColumn id="1" name="Labour Code" dataDxfId="370"/>
    <tableColumn id="2" name="memo" dataDxfId="369"/>
    <tableColumn id="4" name="Description" dataDxfId="368"/>
    <tableColumn id="5" name="Business Unit" dataDxfId="367"/>
    <tableColumn id="7" name="unit cost" dataDxfId="366"/>
    <tableColumn id="8" name="Cost" dataDxfId="365" dataCellStyle="Currency"/>
  </tableColumns>
  <tableStyleInfo name="TableStyleMedium2" showFirstColumn="0" showLastColumn="0" showRowStripes="1" showColumnStripes="0"/>
</table>
</file>

<file path=xl/tables/table234.xml><?xml version="1.0" encoding="utf-8"?>
<table xmlns="http://schemas.openxmlformats.org/spreadsheetml/2006/main" id="226" name="sub_totals227" displayName="sub_totals227" ref="A4:I12" totalsRowCount="1" headerRowDxfId="364" dataDxfId="363" totalsRowDxfId="362">
  <autoFilter ref="A4:I11"/>
  <tableColumns count="9">
    <tableColumn id="1" name="ID" totalsRowLabel="Total" dataDxfId="361" totalsRowDxfId="360"/>
    <tableColumn id="2" name="OH rate" dataDxfId="359" totalsRowDxfId="358"/>
    <tableColumn id="5" name="materials cost" dataDxfId="357" totalsRowDxfId="356"/>
    <tableColumn id="8" name="NW" totalsRowFunction="sum" dataDxfId="355" totalsRowDxfId="354"/>
    <tableColumn id="3" name="labour cost" totalsRowFunction="sum" dataDxfId="353" totalsRowDxfId="352"/>
    <tableColumn id="6" name="Contractor Cost" dataDxfId="351" totalsRowDxfId="350"/>
    <tableColumn id="9" name="Vehicle" totalsRowFunction="sum" dataDxfId="349" totalsRowDxfId="348"/>
    <tableColumn id="7" name="Overhead" totalsRowLabel="1099" dataDxfId="347" totalsRowDxfId="346"/>
    <tableColumn id="4" name="cost including o/h" totalsRowLabel="3399" dataDxfId="345" totalsRowDxfId="344"/>
  </tableColumns>
  <tableStyleInfo name="TableStyleMedium2" showFirstColumn="0" showLastColumn="0" showRowStripes="1" showColumnStripes="0"/>
</table>
</file>

<file path=xl/tables/table235.xml><?xml version="1.0" encoding="utf-8"?>
<table xmlns="http://schemas.openxmlformats.org/spreadsheetml/2006/main" id="227" name="Materials_items228" displayName="Materials_items228" ref="A32:G43" totalsRowShown="0" headerRowDxfId="343" dataDxfId="342">
  <autoFilter ref="A32:G43"/>
  <tableColumns count="7">
    <tableColumn id="7" name="Quantity" dataDxfId="341"/>
    <tableColumn id="1" name="Code" dataDxfId="340"/>
    <tableColumn id="2" name="Memo" dataDxfId="339"/>
    <tableColumn id="3" name="Description" dataDxfId="338"/>
    <tableColumn id="4" name="Business Unit" dataDxfId="337"/>
    <tableColumn id="5" name="unit cost" dataDxfId="336"/>
    <tableColumn id="6" name="cost" dataDxfId="335" dataCellStyle="Currency"/>
  </tableColumns>
  <tableStyleInfo name="TableStyleMedium2" showFirstColumn="0" showLastColumn="0" showRowStripes="1" showColumnStripes="0"/>
</table>
</file>

<file path=xl/tables/table236.xml><?xml version="1.0" encoding="utf-8"?>
<table xmlns="http://schemas.openxmlformats.org/spreadsheetml/2006/main" id="228" name="Contractor_items229" displayName="Contractor_items229" ref="A46:G50" totalsRowShown="0" headerRowDxfId="334" dataDxfId="333">
  <autoFilter ref="A46:G50"/>
  <tableColumns count="7">
    <tableColumn id="7" name="Quantity" dataDxfId="332"/>
    <tableColumn id="1" name="Code" dataDxfId="331"/>
    <tableColumn id="2" name="memo" dataDxfId="330"/>
    <tableColumn id="3" name="Description" dataDxfId="329"/>
    <tableColumn id="4" name="Business Unit" dataDxfId="328"/>
    <tableColumn id="5" name="unit cost" dataDxfId="327"/>
    <tableColumn id="6" name="cost" dataDxfId="326" dataCellStyle="Currency"/>
  </tableColumns>
  <tableStyleInfo name="TableStyleMedium2" showFirstColumn="0" showLastColumn="0" showRowStripes="1" showColumnStripes="0"/>
</table>
</file>

<file path=xl/tables/table237.xml><?xml version="1.0" encoding="utf-8"?>
<table xmlns="http://schemas.openxmlformats.org/spreadsheetml/2006/main" id="229" name="NW_230" displayName="NW_230" ref="A19:G22" totalsRowShown="0" headerRowDxfId="325" dataDxfId="324">
  <autoFilter ref="A19:G22"/>
  <tableColumns count="7">
    <tableColumn id="3" name="Quantity" dataDxfId="323"/>
    <tableColumn id="1" name="Labour Code" dataDxfId="322"/>
    <tableColumn id="2" name="memo" dataDxfId="321"/>
    <tableColumn id="4" name="Description" dataDxfId="320"/>
    <tableColumn id="5" name="Business Unit" dataDxfId="319"/>
    <tableColumn id="7" name="unit cost" dataDxfId="318"/>
    <tableColumn id="8" name="Cost" dataDxfId="317" dataCellStyle="Currency"/>
  </tableColumns>
  <tableStyleInfo name="TableStyleMedium2" showFirstColumn="0" showLastColumn="0" showRowStripes="1" showColumnStripes="0"/>
</table>
</file>

<file path=xl/tables/table238.xml><?xml version="1.0" encoding="utf-8"?>
<table xmlns="http://schemas.openxmlformats.org/spreadsheetml/2006/main" id="230" name="vehicle_items231" displayName="vehicle_items231" ref="A53:G57" totalsRowShown="0" headerRowDxfId="316" dataDxfId="315">
  <autoFilter ref="A53:G57"/>
  <tableColumns count="7">
    <tableColumn id="7" name="Quantity" dataDxfId="314"/>
    <tableColumn id="1" name="Code" dataDxfId="313"/>
    <tableColumn id="2" name="memo" dataDxfId="312"/>
    <tableColumn id="3" name="Description" dataDxfId="311"/>
    <tableColumn id="4" name="Business Unit" dataDxfId="310"/>
    <tableColumn id="5" name="unit cost" dataDxfId="309"/>
    <tableColumn id="6" name="cost" dataDxfId="308" dataCellStyle="Currency"/>
  </tableColumns>
  <tableStyleInfo name="TableStyleMedium2" showFirstColumn="0" showLastColumn="0" showRowStripes="1" showColumnStripes="0"/>
</table>
</file>

<file path=xl/tables/table239.xml><?xml version="1.0" encoding="utf-8"?>
<table xmlns="http://schemas.openxmlformats.org/spreadsheetml/2006/main" id="231" name="Labour_items232" displayName="Labour_items232" ref="A25:G29" totalsRowShown="0" headerRowDxfId="296" dataDxfId="295">
  <autoFilter ref="A25:G29"/>
  <tableColumns count="7">
    <tableColumn id="3" name="Quantity" dataDxfId="294"/>
    <tableColumn id="1" name="Labour Code" dataDxfId="293"/>
    <tableColumn id="2" name="memo" dataDxfId="292"/>
    <tableColumn id="4" name="Description" dataDxfId="291"/>
    <tableColumn id="5" name="Business Unit" dataDxfId="290"/>
    <tableColumn id="7" name="unit cost" dataDxfId="289"/>
    <tableColumn id="8" name="Cost" dataDxfId="288" dataCellStyle="Currency"/>
  </tableColumns>
  <tableStyleInfo name="TableStyleMedium2" showFirstColumn="0" showLastColumn="0" showRowStripes="1" showColumnStripes="0"/>
</table>
</file>

<file path=xl/tables/table24.xml><?xml version="1.0" encoding="utf-8"?>
<table xmlns="http://schemas.openxmlformats.org/spreadsheetml/2006/main" id="53" name="sub_totals54" displayName="sub_totals54" ref="A4:I12" totalsRowCount="1" headerRowDxfId="3045" dataDxfId="3044" totalsRowDxfId="3043">
  <autoFilter ref="A4:I11"/>
  <tableColumns count="9">
    <tableColumn id="1" name="ID" totalsRowLabel="Total" dataDxfId="3042" totalsRowDxfId="3041"/>
    <tableColumn id="2" name="OH rate" dataDxfId="3040" totalsRowDxfId="3039"/>
    <tableColumn id="5" name="materials cost" dataDxfId="3038" totalsRowDxfId="3037"/>
    <tableColumn id="8" name="NW" totalsRowFunction="sum" dataDxfId="3036" totalsRowDxfId="3035"/>
    <tableColumn id="3" name="labour cost" totalsRowFunction="sum" dataDxfId="3034" totalsRowDxfId="3033"/>
    <tableColumn id="6" name="Contractor Cost" dataDxfId="3032" totalsRowDxfId="3031"/>
    <tableColumn id="9" name="Vehicle" totalsRowFunction="sum" dataDxfId="3030" totalsRowDxfId="3029"/>
    <tableColumn id="7" name="Overhead" totalsRowLabel="357" dataDxfId="3028" totalsRowDxfId="3027"/>
    <tableColumn id="4" name="cost including o/h" totalsRowLabel="1179" dataDxfId="3026" totalsRowDxfId="3025"/>
  </tableColumns>
  <tableStyleInfo name="TableStyleMedium2" showFirstColumn="0" showLastColumn="0" showRowStripes="1" showColumnStripes="0"/>
</table>
</file>

<file path=xl/tables/table240.xml><?xml version="1.0" encoding="utf-8"?>
<table xmlns="http://schemas.openxmlformats.org/spreadsheetml/2006/main" id="232" name="sub_totals233" displayName="sub_totals233" ref="A4:I12" totalsRowCount="1" headerRowDxfId="287" dataDxfId="286" totalsRowDxfId="285">
  <autoFilter ref="A4:I11"/>
  <tableColumns count="9">
    <tableColumn id="1" name="ID" totalsRowLabel="Total" dataDxfId="284" totalsRowDxfId="283"/>
    <tableColumn id="2" name="OH rate" dataDxfId="282" totalsRowDxfId="281"/>
    <tableColumn id="5" name="materials cost" dataDxfId="280" totalsRowDxfId="279"/>
    <tableColumn id="8" name="NW" totalsRowFunction="sum" dataDxfId="278" totalsRowDxfId="277"/>
    <tableColumn id="3" name="labour cost" totalsRowFunction="sum" dataDxfId="276" totalsRowDxfId="275"/>
    <tableColumn id="6" name="Contractor Cost" dataDxfId="274" totalsRowDxfId="273"/>
    <tableColumn id="9" name="Vehicle" totalsRowFunction="sum" dataDxfId="272" totalsRowDxfId="271"/>
    <tableColumn id="7" name="Overhead" totalsRowLabel="778" dataDxfId="270" totalsRowDxfId="269"/>
    <tableColumn id="4" name="cost including o/h" totalsRowLabel="2406" dataDxfId="268" totalsRowDxfId="267"/>
  </tableColumns>
  <tableStyleInfo name="TableStyleMedium2" showFirstColumn="0" showLastColumn="0" showRowStripes="1" showColumnStripes="0"/>
</table>
</file>

<file path=xl/tables/table241.xml><?xml version="1.0" encoding="utf-8"?>
<table xmlns="http://schemas.openxmlformats.org/spreadsheetml/2006/main" id="233" name="Materials_items234" displayName="Materials_items234" ref="A32:G43" totalsRowShown="0" headerRowDxfId="266" dataDxfId="265">
  <autoFilter ref="A32:G43"/>
  <tableColumns count="7">
    <tableColumn id="7" name="Quantity" dataDxfId="264"/>
    <tableColumn id="1" name="Code" dataDxfId="263"/>
    <tableColumn id="2" name="Memo" dataDxfId="262"/>
    <tableColumn id="3" name="Description" dataDxfId="261"/>
    <tableColumn id="4" name="Business Unit" dataDxfId="260"/>
    <tableColumn id="5" name="unit cost" dataDxfId="259"/>
    <tableColumn id="6" name="cost" dataDxfId="258" dataCellStyle="Currency"/>
  </tableColumns>
  <tableStyleInfo name="TableStyleMedium2" showFirstColumn="0" showLastColumn="0" showRowStripes="1" showColumnStripes="0"/>
</table>
</file>

<file path=xl/tables/table242.xml><?xml version="1.0" encoding="utf-8"?>
<table xmlns="http://schemas.openxmlformats.org/spreadsheetml/2006/main" id="234" name="Contractor_items235" displayName="Contractor_items235" ref="A46:G50" totalsRowShown="0" headerRowDxfId="257" dataDxfId="256">
  <autoFilter ref="A46:G50"/>
  <tableColumns count="7">
    <tableColumn id="7" name="Quantity" dataDxfId="255"/>
    <tableColumn id="1" name="Code" dataDxfId="254"/>
    <tableColumn id="2" name="memo" dataDxfId="253"/>
    <tableColumn id="3" name="Description" dataDxfId="252"/>
    <tableColumn id="4" name="Business Unit" dataDxfId="251"/>
    <tableColumn id="5" name="unit cost" dataDxfId="250"/>
    <tableColumn id="6" name="cost" dataDxfId="249" dataCellStyle="Currency"/>
  </tableColumns>
  <tableStyleInfo name="TableStyleMedium2" showFirstColumn="0" showLastColumn="0" showRowStripes="1" showColumnStripes="0"/>
</table>
</file>

<file path=xl/tables/table243.xml><?xml version="1.0" encoding="utf-8"?>
<table xmlns="http://schemas.openxmlformats.org/spreadsheetml/2006/main" id="235" name="NW_236" displayName="NW_236" ref="A19:G22" totalsRowShown="0" headerRowDxfId="248" dataDxfId="247">
  <autoFilter ref="A19:G22"/>
  <tableColumns count="7">
    <tableColumn id="3" name="Quantity" dataDxfId="246"/>
    <tableColumn id="1" name="Labour Code" dataDxfId="245"/>
    <tableColumn id="2" name="memo" dataDxfId="244"/>
    <tableColumn id="4" name="Description" dataDxfId="243"/>
    <tableColumn id="5" name="Business Unit" dataDxfId="242"/>
    <tableColumn id="7" name="unit cost" dataDxfId="241"/>
    <tableColumn id="8" name="Cost" dataDxfId="240" dataCellStyle="Currency"/>
  </tableColumns>
  <tableStyleInfo name="TableStyleMedium2" showFirstColumn="0" showLastColumn="0" showRowStripes="1" showColumnStripes="0"/>
</table>
</file>

<file path=xl/tables/table244.xml><?xml version="1.0" encoding="utf-8"?>
<table xmlns="http://schemas.openxmlformats.org/spreadsheetml/2006/main" id="236" name="vehicle_items237" displayName="vehicle_items237" ref="A53:G57" totalsRowShown="0" headerRowDxfId="239" dataDxfId="238">
  <autoFilter ref="A53:G57"/>
  <tableColumns count="7">
    <tableColumn id="7" name="Quantity" dataDxfId="237"/>
    <tableColumn id="1" name="Code" dataDxfId="236"/>
    <tableColumn id="2" name="memo" dataDxfId="235"/>
    <tableColumn id="3" name="Description" dataDxfId="234"/>
    <tableColumn id="4" name="Business Unit" dataDxfId="233"/>
    <tableColumn id="5" name="unit cost" dataDxfId="232"/>
    <tableColumn id="6" name="cost" dataDxfId="231" dataCellStyle="Currency"/>
  </tableColumns>
  <tableStyleInfo name="TableStyleMedium2" showFirstColumn="0" showLastColumn="0" showRowStripes="1" showColumnStripes="0"/>
</table>
</file>

<file path=xl/tables/table245.xml><?xml version="1.0" encoding="utf-8"?>
<table xmlns="http://schemas.openxmlformats.org/spreadsheetml/2006/main" id="237" name="Labour_items238" displayName="Labour_items238" ref="A25:G29" totalsRowShown="0" headerRowDxfId="219" dataDxfId="218">
  <autoFilter ref="A25:G29"/>
  <tableColumns count="7">
    <tableColumn id="3" name="Quantity" dataDxfId="217"/>
    <tableColumn id="1" name="Labour Code" dataDxfId="216"/>
    <tableColumn id="2" name="memo" dataDxfId="215"/>
    <tableColumn id="4" name="Description" dataDxfId="214"/>
    <tableColumn id="5" name="Business Unit" dataDxfId="213"/>
    <tableColumn id="7" name="unit cost" dataDxfId="212"/>
    <tableColumn id="8" name="Cost" dataDxfId="211" dataCellStyle="Currency"/>
  </tableColumns>
  <tableStyleInfo name="TableStyleMedium2" showFirstColumn="0" showLastColumn="0" showRowStripes="1" showColumnStripes="0"/>
</table>
</file>

<file path=xl/tables/table246.xml><?xml version="1.0" encoding="utf-8"?>
<table xmlns="http://schemas.openxmlformats.org/spreadsheetml/2006/main" id="238" name="sub_totals239" displayName="sub_totals239" ref="A4:I12" totalsRowCount="1" headerRowDxfId="210" dataDxfId="209" totalsRowDxfId="208">
  <autoFilter ref="A4:I11"/>
  <tableColumns count="9">
    <tableColumn id="1" name="ID" totalsRowLabel="Total" dataDxfId="207" totalsRowDxfId="206"/>
    <tableColumn id="2" name="OH rate" dataDxfId="205" totalsRowDxfId="204"/>
    <tableColumn id="5" name="materials cost" dataDxfId="203" totalsRowDxfId="202"/>
    <tableColumn id="8" name="NW" totalsRowFunction="sum" dataDxfId="201" totalsRowDxfId="200"/>
    <tableColumn id="3" name="labour cost" totalsRowFunction="sum" dataDxfId="199" totalsRowDxfId="198"/>
    <tableColumn id="6" name="Contractor Cost" dataDxfId="197" totalsRowDxfId="196"/>
    <tableColumn id="9" name="Vehicle" totalsRowFunction="sum" dataDxfId="195" totalsRowDxfId="194"/>
    <tableColumn id="7" name="Overhead" totalsRowLabel="146" dataDxfId="193" totalsRowDxfId="192"/>
    <tableColumn id="4" name="cost including o/h" totalsRowLabel="451" dataDxfId="191" totalsRowDxfId="190"/>
  </tableColumns>
  <tableStyleInfo name="TableStyleMedium2" showFirstColumn="0" showLastColumn="0" showRowStripes="1" showColumnStripes="0"/>
</table>
</file>

<file path=xl/tables/table247.xml><?xml version="1.0" encoding="utf-8"?>
<table xmlns="http://schemas.openxmlformats.org/spreadsheetml/2006/main" id="239" name="Materials_items240" displayName="Materials_items240" ref="A32:G43" totalsRowShown="0" headerRowDxfId="189" dataDxfId="188">
  <autoFilter ref="A32:G43"/>
  <tableColumns count="7">
    <tableColumn id="7" name="Quantity" dataDxfId="187"/>
    <tableColumn id="1" name="Code" dataDxfId="186"/>
    <tableColumn id="2" name="Memo" dataDxfId="185"/>
    <tableColumn id="3" name="Description" dataDxfId="184"/>
    <tableColumn id="4" name="Business Unit" dataDxfId="183"/>
    <tableColumn id="5" name="unit cost" dataDxfId="182"/>
    <tableColumn id="6" name="cost" dataDxfId="181" dataCellStyle="Currency"/>
  </tableColumns>
  <tableStyleInfo name="TableStyleMedium2" showFirstColumn="0" showLastColumn="0" showRowStripes="1" showColumnStripes="0"/>
</table>
</file>

<file path=xl/tables/table248.xml><?xml version="1.0" encoding="utf-8"?>
<table xmlns="http://schemas.openxmlformats.org/spreadsheetml/2006/main" id="240" name="Contractor_items241" displayName="Contractor_items241" ref="A46:G50" totalsRowShown="0" headerRowDxfId="180" dataDxfId="179">
  <autoFilter ref="A46:G50"/>
  <tableColumns count="7">
    <tableColumn id="7" name="Quantity" dataDxfId="178"/>
    <tableColumn id="1" name="Code" dataDxfId="177"/>
    <tableColumn id="2" name="memo" dataDxfId="176"/>
    <tableColumn id="3" name="Description" dataDxfId="175"/>
    <tableColumn id="4" name="Business Unit" dataDxfId="174"/>
    <tableColumn id="5" name="unit cost" dataDxfId="173"/>
    <tableColumn id="6" name="cost" dataDxfId="172" dataCellStyle="Currency"/>
  </tableColumns>
  <tableStyleInfo name="TableStyleMedium2" showFirstColumn="0" showLastColumn="0" showRowStripes="1" showColumnStripes="0"/>
</table>
</file>

<file path=xl/tables/table249.xml><?xml version="1.0" encoding="utf-8"?>
<table xmlns="http://schemas.openxmlformats.org/spreadsheetml/2006/main" id="241" name="NW_242" displayName="NW_242" ref="A19:G22" totalsRowShown="0" headerRowDxfId="171" dataDxfId="170">
  <autoFilter ref="A19:G22"/>
  <tableColumns count="7">
    <tableColumn id="3" name="Quantity" dataDxfId="169"/>
    <tableColumn id="1" name="Labour Code" dataDxfId="168"/>
    <tableColumn id="2" name="memo" dataDxfId="167"/>
    <tableColumn id="4" name="Description" dataDxfId="166"/>
    <tableColumn id="5" name="Business Unit" dataDxfId="165"/>
    <tableColumn id="7" name="unit cost" dataDxfId="164"/>
    <tableColumn id="8" name="Cost" dataDxfId="163" dataCellStyle="Currency"/>
  </tableColumns>
  <tableStyleInfo name="TableStyleMedium2" showFirstColumn="0" showLastColumn="0" showRowStripes="1" showColumnStripes="0"/>
</table>
</file>

<file path=xl/tables/table25.xml><?xml version="1.0" encoding="utf-8"?>
<table xmlns="http://schemas.openxmlformats.org/spreadsheetml/2006/main" id="54" name="Materials_items55" displayName="Materials_items55" ref="A32:G43" totalsRowShown="0" headerRowDxfId="3024" dataDxfId="3023">
  <autoFilter ref="A32:G43"/>
  <tableColumns count="7">
    <tableColumn id="7" name="Quantity" dataDxfId="3022"/>
    <tableColumn id="1" name="Code" dataDxfId="3021"/>
    <tableColumn id="2" name="Memo" dataDxfId="3020"/>
    <tableColumn id="3" name="Description" dataDxfId="3019"/>
    <tableColumn id="4" name="Business Unit" dataDxfId="3018"/>
    <tableColumn id="5" name="unit cost" dataDxfId="3017"/>
    <tableColumn id="6" name="cost" dataDxfId="3016" dataCellStyle="Currency"/>
  </tableColumns>
  <tableStyleInfo name="TableStyleMedium2" showFirstColumn="0" showLastColumn="0" showRowStripes="1" showColumnStripes="0"/>
</table>
</file>

<file path=xl/tables/table250.xml><?xml version="1.0" encoding="utf-8"?>
<table xmlns="http://schemas.openxmlformats.org/spreadsheetml/2006/main" id="242" name="vehicle_items243" displayName="vehicle_items243" ref="A53:G57" totalsRowShown="0" headerRowDxfId="162" dataDxfId="161">
  <autoFilter ref="A53:G57"/>
  <tableColumns count="7">
    <tableColumn id="7" name="Quantity" dataDxfId="160"/>
    <tableColumn id="1" name="Code" dataDxfId="159"/>
    <tableColumn id="2" name="memo" dataDxfId="158"/>
    <tableColumn id="3" name="Description" dataDxfId="157"/>
    <tableColumn id="4" name="Business Unit" dataDxfId="156"/>
    <tableColumn id="5" name="unit cost" dataDxfId="155"/>
    <tableColumn id="6" name="cost" dataDxfId="154" dataCellStyle="Currency"/>
  </tableColumns>
  <tableStyleInfo name="TableStyleMedium2" showFirstColumn="0" showLastColumn="0" showRowStripes="1" showColumnStripes="0"/>
</table>
</file>

<file path=xl/tables/table251.xml><?xml version="1.0" encoding="utf-8"?>
<table xmlns="http://schemas.openxmlformats.org/spreadsheetml/2006/main" id="243" name="Labour_items244" displayName="Labour_items244" ref="A25:G29" totalsRowShown="0" headerRowDxfId="142" dataDxfId="141">
  <autoFilter ref="A25:G29"/>
  <tableColumns count="7">
    <tableColumn id="3" name="Quantity" dataDxfId="140"/>
    <tableColumn id="1" name="Labour Code" dataDxfId="139"/>
    <tableColumn id="2" name="memo" dataDxfId="138"/>
    <tableColumn id="4" name="Description" dataDxfId="137"/>
    <tableColumn id="5" name="Business Unit" dataDxfId="136"/>
    <tableColumn id="7" name="unit cost" dataDxfId="135"/>
    <tableColumn id="8" name="Cost" dataDxfId="134" dataCellStyle="Currency"/>
  </tableColumns>
  <tableStyleInfo name="TableStyleMedium2" showFirstColumn="0" showLastColumn="0" showRowStripes="1" showColumnStripes="0"/>
</table>
</file>

<file path=xl/tables/table252.xml><?xml version="1.0" encoding="utf-8"?>
<table xmlns="http://schemas.openxmlformats.org/spreadsheetml/2006/main" id="244" name="sub_totals245" displayName="sub_totals245" ref="A4:I12" totalsRowCount="1" headerRowDxfId="133" dataDxfId="132" totalsRowDxfId="131">
  <autoFilter ref="A4:I11"/>
  <tableColumns count="9">
    <tableColumn id="1" name="ID" totalsRowLabel="Total" dataDxfId="130" totalsRowDxfId="129"/>
    <tableColumn id="2" name="OH rate" dataDxfId="128" totalsRowDxfId="127"/>
    <tableColumn id="5" name="materials cost" dataDxfId="126" totalsRowDxfId="125"/>
    <tableColumn id="8" name="NW" totalsRowFunction="sum" dataDxfId="124" totalsRowDxfId="123"/>
    <tableColumn id="3" name="labour cost" totalsRowFunction="sum" dataDxfId="122" totalsRowDxfId="121"/>
    <tableColumn id="6" name="Contractor Cost" dataDxfId="120" totalsRowDxfId="119"/>
    <tableColumn id="9" name="Vehicle" totalsRowFunction="sum" dataDxfId="118" totalsRowDxfId="117"/>
    <tableColumn id="7" name="Overhead" totalsRowLabel="244" dataDxfId="116" totalsRowDxfId="115"/>
    <tableColumn id="4" name="cost including o/h" totalsRowLabel="788" dataDxfId="114" totalsRowDxfId="113"/>
  </tableColumns>
  <tableStyleInfo name="TableStyleMedium2" showFirstColumn="0" showLastColumn="0" showRowStripes="1" showColumnStripes="0"/>
</table>
</file>

<file path=xl/tables/table253.xml><?xml version="1.0" encoding="utf-8"?>
<table xmlns="http://schemas.openxmlformats.org/spreadsheetml/2006/main" id="245" name="Materials_items246" displayName="Materials_items246" ref="A32:G43" totalsRowShown="0" headerRowDxfId="112" dataDxfId="111">
  <autoFilter ref="A32:G43"/>
  <tableColumns count="7">
    <tableColumn id="7" name="Quantity" dataDxfId="110"/>
    <tableColumn id="1" name="Code" dataDxfId="109"/>
    <tableColumn id="2" name="Memo" dataDxfId="108"/>
    <tableColumn id="3" name="Description" dataDxfId="107"/>
    <tableColumn id="4" name="Business Unit" dataDxfId="106"/>
    <tableColumn id="5" name="unit cost" dataDxfId="105"/>
    <tableColumn id="6" name="cost" dataDxfId="104" dataCellStyle="Currency"/>
  </tableColumns>
  <tableStyleInfo name="TableStyleMedium2" showFirstColumn="0" showLastColumn="0" showRowStripes="1" showColumnStripes="0"/>
</table>
</file>

<file path=xl/tables/table254.xml><?xml version="1.0" encoding="utf-8"?>
<table xmlns="http://schemas.openxmlformats.org/spreadsheetml/2006/main" id="246" name="Contractor_items247" displayName="Contractor_items247" ref="A46:G50" totalsRowShown="0" headerRowDxfId="103" dataDxfId="102">
  <autoFilter ref="A46:G50"/>
  <tableColumns count="7">
    <tableColumn id="7" name="Quantity" dataDxfId="101"/>
    <tableColumn id="1" name="Code" dataDxfId="100"/>
    <tableColumn id="2" name="memo" dataDxfId="99"/>
    <tableColumn id="3" name="Description" dataDxfId="98"/>
    <tableColumn id="4" name="Business Unit" dataDxfId="97"/>
    <tableColumn id="5" name="unit cost" dataDxfId="96"/>
    <tableColumn id="6" name="cost" dataDxfId="95" dataCellStyle="Currency"/>
  </tableColumns>
  <tableStyleInfo name="TableStyleMedium2" showFirstColumn="0" showLastColumn="0" showRowStripes="1" showColumnStripes="0"/>
</table>
</file>

<file path=xl/tables/table255.xml><?xml version="1.0" encoding="utf-8"?>
<table xmlns="http://schemas.openxmlformats.org/spreadsheetml/2006/main" id="247" name="NW_248" displayName="NW_248" ref="A19:G22" totalsRowShown="0" headerRowDxfId="94" dataDxfId="93">
  <autoFilter ref="A19:G22"/>
  <tableColumns count="7">
    <tableColumn id="3" name="Quantity" dataDxfId="92"/>
    <tableColumn id="1" name="Labour Code" dataDxfId="91"/>
    <tableColumn id="2" name="memo" dataDxfId="90"/>
    <tableColumn id="4" name="Description" dataDxfId="89"/>
    <tableColumn id="5" name="Business Unit" dataDxfId="88"/>
    <tableColumn id="7" name="unit cost" dataDxfId="87"/>
    <tableColumn id="8" name="Cost" dataDxfId="86" dataCellStyle="Currency"/>
  </tableColumns>
  <tableStyleInfo name="TableStyleMedium2" showFirstColumn="0" showLastColumn="0" showRowStripes="1" showColumnStripes="0"/>
</table>
</file>

<file path=xl/tables/table256.xml><?xml version="1.0" encoding="utf-8"?>
<table xmlns="http://schemas.openxmlformats.org/spreadsheetml/2006/main" id="248" name="vehicle_items249" displayName="vehicle_items249" ref="A53:G57" totalsRowShown="0" headerRowDxfId="85" dataDxfId="84">
  <autoFilter ref="A53:G57"/>
  <tableColumns count="7">
    <tableColumn id="7" name="Quantity" dataDxfId="83"/>
    <tableColumn id="1" name="Code" dataDxfId="82"/>
    <tableColumn id="2" name="memo" dataDxfId="81"/>
    <tableColumn id="3" name="Description" dataDxfId="80"/>
    <tableColumn id="4" name="Business Unit" dataDxfId="79"/>
    <tableColumn id="5" name="unit cost" dataDxfId="78"/>
    <tableColumn id="6" name="cost" dataDxfId="77" dataCellStyle="Currency"/>
  </tableColumns>
  <tableStyleInfo name="TableStyleMedium2" showFirstColumn="0" showLastColumn="0" showRowStripes="1" showColumnStripes="0"/>
</table>
</file>

<file path=xl/tables/table257.xml><?xml version="1.0" encoding="utf-8"?>
<table xmlns="http://schemas.openxmlformats.org/spreadsheetml/2006/main" id="249" name="Labour_items250" displayName="Labour_items250" ref="A25:G29" totalsRowShown="0" headerRowDxfId="65" dataDxfId="64">
  <autoFilter ref="A25:G29"/>
  <tableColumns count="7">
    <tableColumn id="3" name="Quantity" dataDxfId="63"/>
    <tableColumn id="1" name="Labour Code" dataDxfId="62"/>
    <tableColumn id="2" name="memo" dataDxfId="61"/>
    <tableColumn id="4" name="Description" dataDxfId="60"/>
    <tableColumn id="5" name="Business Unit" dataDxfId="59"/>
    <tableColumn id="7" name="unit cost" dataDxfId="58"/>
    <tableColumn id="8" name="Cost" dataDxfId="57" dataCellStyle="Currency"/>
  </tableColumns>
  <tableStyleInfo name="TableStyleMedium2" showFirstColumn="0" showLastColumn="0" showRowStripes="1" showColumnStripes="0"/>
</table>
</file>

<file path=xl/tables/table258.xml><?xml version="1.0" encoding="utf-8"?>
<table xmlns="http://schemas.openxmlformats.org/spreadsheetml/2006/main" id="250" name="sub_totals251" displayName="sub_totals251" ref="A4:I12" totalsRowCount="1" headerRowDxfId="56" dataDxfId="55" totalsRowDxfId="54">
  <autoFilter ref="A4:I11"/>
  <tableColumns count="9">
    <tableColumn id="1" name="ID" totalsRowLabel="Total" dataDxfId="53" totalsRowDxfId="52"/>
    <tableColumn id="2" name="OH rate" dataDxfId="51" totalsRowDxfId="50"/>
    <tableColumn id="5" name="materials cost" dataDxfId="49" totalsRowDxfId="48"/>
    <tableColumn id="8" name="NW" totalsRowFunction="sum" dataDxfId="47" totalsRowDxfId="46"/>
    <tableColumn id="3" name="labour cost" totalsRowFunction="sum" dataDxfId="45" totalsRowDxfId="44"/>
    <tableColumn id="6" name="Contractor Cost" dataDxfId="43" totalsRowDxfId="42"/>
    <tableColumn id="9" name="Vehicle" totalsRowFunction="sum" dataDxfId="41" totalsRowDxfId="40"/>
    <tableColumn id="7" name="Overhead" totalsRowLabel="78" dataDxfId="39" totalsRowDxfId="38"/>
    <tableColumn id="4" name="cost including o/h" totalsRowLabel="252" dataDxfId="37" totalsRowDxfId="36"/>
  </tableColumns>
  <tableStyleInfo name="TableStyleMedium2" showFirstColumn="0" showLastColumn="0" showRowStripes="1" showColumnStripes="0"/>
</table>
</file>

<file path=xl/tables/table259.xml><?xml version="1.0" encoding="utf-8"?>
<table xmlns="http://schemas.openxmlformats.org/spreadsheetml/2006/main" id="251" name="Materials_items252" displayName="Materials_items252" ref="A32:G43" totalsRowShown="0" headerRowDxfId="35" dataDxfId="34">
  <autoFilter ref="A32:G43"/>
  <tableColumns count="7">
    <tableColumn id="7" name="Quantity" dataDxfId="33"/>
    <tableColumn id="1" name="Code" dataDxfId="32"/>
    <tableColumn id="2" name="Memo" dataDxfId="31"/>
    <tableColumn id="3" name="Description" dataDxfId="30"/>
    <tableColumn id="4" name="Business Unit" dataDxfId="29"/>
    <tableColumn id="5" name="unit cost" dataDxfId="28"/>
    <tableColumn id="6" name="cost" dataDxfId="27" dataCellStyle="Currency"/>
  </tableColumns>
  <tableStyleInfo name="TableStyleMedium2" showFirstColumn="0" showLastColumn="0" showRowStripes="1" showColumnStripes="0"/>
</table>
</file>

<file path=xl/tables/table26.xml><?xml version="1.0" encoding="utf-8"?>
<table xmlns="http://schemas.openxmlformats.org/spreadsheetml/2006/main" id="55" name="Contractor_items56" displayName="Contractor_items56" ref="A46:G50" totalsRowShown="0" headerRowDxfId="3015" dataDxfId="3014">
  <autoFilter ref="A46:G50"/>
  <tableColumns count="7">
    <tableColumn id="7" name="Quantity" dataDxfId="3013"/>
    <tableColumn id="1" name="Code" dataDxfId="3012"/>
    <tableColumn id="2" name="memo" dataDxfId="3011"/>
    <tableColumn id="3" name="Description" dataDxfId="3010"/>
    <tableColumn id="4" name="Business Unit" dataDxfId="3009"/>
    <tableColumn id="5" name="unit cost" dataDxfId="3008"/>
    <tableColumn id="6" name="cost" dataDxfId="3007" dataCellStyle="Currency"/>
  </tableColumns>
  <tableStyleInfo name="TableStyleMedium2" showFirstColumn="0" showLastColumn="0" showRowStripes="1" showColumnStripes="0"/>
</table>
</file>

<file path=xl/tables/table260.xml><?xml version="1.0" encoding="utf-8"?>
<table xmlns="http://schemas.openxmlformats.org/spreadsheetml/2006/main" id="252" name="Contractor_items253" displayName="Contractor_items253" ref="A46:G50" totalsRowShown="0" headerRowDxfId="26" dataDxfId="25">
  <autoFilter ref="A46:G50"/>
  <tableColumns count="7">
    <tableColumn id="7" name="Quantity" dataDxfId="24"/>
    <tableColumn id="1" name="Code" dataDxfId="23"/>
    <tableColumn id="2" name="memo" dataDxfId="22"/>
    <tableColumn id="3" name="Description" dataDxfId="21"/>
    <tableColumn id="4" name="Business Unit" dataDxfId="20"/>
    <tableColumn id="5" name="unit cost" dataDxfId="19"/>
    <tableColumn id="6" name="cost" dataDxfId="18" dataCellStyle="Currency"/>
  </tableColumns>
  <tableStyleInfo name="TableStyleMedium2" showFirstColumn="0" showLastColumn="0" showRowStripes="1" showColumnStripes="0"/>
</table>
</file>

<file path=xl/tables/table261.xml><?xml version="1.0" encoding="utf-8"?>
<table xmlns="http://schemas.openxmlformats.org/spreadsheetml/2006/main" id="253" name="NW_254" displayName="NW_254" ref="A19:G22" totalsRowShown="0" headerRowDxfId="17" dataDxfId="16">
  <autoFilter ref="A19:G22"/>
  <tableColumns count="7">
    <tableColumn id="3" name="Quantity" dataDxfId="15"/>
    <tableColumn id="1" name="Labour Code" dataDxfId="14"/>
    <tableColumn id="2" name="memo" dataDxfId="13"/>
    <tableColumn id="4" name="Description" dataDxfId="12"/>
    <tableColumn id="5" name="Business Unit" dataDxfId="11"/>
    <tableColumn id="7" name="unit cost" dataDxfId="10"/>
    <tableColumn id="8" name="Cost" dataDxfId="9" dataCellStyle="Currency"/>
  </tableColumns>
  <tableStyleInfo name="TableStyleMedium2" showFirstColumn="0" showLastColumn="0" showRowStripes="1" showColumnStripes="0"/>
</table>
</file>

<file path=xl/tables/table262.xml><?xml version="1.0" encoding="utf-8"?>
<table xmlns="http://schemas.openxmlformats.org/spreadsheetml/2006/main" id="254" name="vehicle_items255" displayName="vehicle_items255" ref="A53:G57" totalsRowShown="0" headerRowDxfId="8" dataDxfId="7">
  <autoFilter ref="A53:G57"/>
  <tableColumns count="7">
    <tableColumn id="7" name="Quantity" dataDxfId="6"/>
    <tableColumn id="1" name="Code" dataDxfId="5"/>
    <tableColumn id="2" name="memo" dataDxfId="4"/>
    <tableColumn id="3" name="Description" dataDxfId="3"/>
    <tableColumn id="4" name="Business Unit" dataDxfId="2"/>
    <tableColumn id="5" name="unit cost" dataDxfId="1"/>
    <tableColumn id="6" name="cost" dataDxfId="0" dataCellStyle="Currency"/>
  </tableColumns>
  <tableStyleInfo name="TableStyleMedium2" showFirstColumn="0" showLastColumn="0" showRowStripes="1" showColumnStripes="0"/>
</table>
</file>

<file path=xl/tables/table27.xml><?xml version="1.0" encoding="utf-8"?>
<table xmlns="http://schemas.openxmlformats.org/spreadsheetml/2006/main" id="56" name="NW_57" displayName="NW_57" ref="A19:G22" totalsRowShown="0" headerRowDxfId="3006" dataDxfId="3005">
  <autoFilter ref="A19:G22"/>
  <tableColumns count="7">
    <tableColumn id="3" name="Quantity" dataDxfId="3004"/>
    <tableColumn id="1" name="Labour Code" dataDxfId="3003"/>
    <tableColumn id="2" name="memo" dataDxfId="3002"/>
    <tableColumn id="4" name="Description" dataDxfId="3001"/>
    <tableColumn id="5" name="Business Unit" dataDxfId="3000"/>
    <tableColumn id="7" name="unit cost" dataDxfId="2999"/>
    <tableColumn id="8" name="Cost" dataDxfId="2998" dataCellStyle="Currency"/>
  </tableColumns>
  <tableStyleInfo name="TableStyleMedium2" showFirstColumn="0" showLastColumn="0" showRowStripes="1" showColumnStripes="0"/>
</table>
</file>

<file path=xl/tables/table28.xml><?xml version="1.0" encoding="utf-8"?>
<table xmlns="http://schemas.openxmlformats.org/spreadsheetml/2006/main" id="57" name="vehicle_items58" displayName="vehicle_items58" ref="A53:G57" totalsRowShown="0" headerRowDxfId="2997" dataDxfId="2996">
  <autoFilter ref="A53:G57"/>
  <tableColumns count="7">
    <tableColumn id="7" name="Quantity" dataDxfId="2995"/>
    <tableColumn id="1" name="Code" dataDxfId="2994"/>
    <tableColumn id="2" name="memo" dataDxfId="2993"/>
    <tableColumn id="3" name="Description" dataDxfId="2992"/>
    <tableColumn id="4" name="Business Unit" dataDxfId="2991"/>
    <tableColumn id="5" name="unit cost" dataDxfId="2990"/>
    <tableColumn id="6" name="cost" dataDxfId="2989" dataCellStyle="Currency"/>
  </tableColumns>
  <tableStyleInfo name="TableStyleMedium2" showFirstColumn="0" showLastColumn="0" showRowStripes="1" showColumnStripes="0"/>
</table>
</file>

<file path=xl/tables/table29.xml><?xml version="1.0" encoding="utf-8"?>
<table xmlns="http://schemas.openxmlformats.org/spreadsheetml/2006/main" id="3" name="Labour_items4" displayName="Labour_items4" ref="A25:G29" totalsRowShown="0" headerRowDxfId="2977" dataDxfId="2976">
  <autoFilter ref="A25:G29"/>
  <tableColumns count="7">
    <tableColumn id="3" name="Quantity" dataDxfId="2975"/>
    <tableColumn id="1" name="Labour Code" dataDxfId="2974"/>
    <tableColumn id="2" name="memo" dataDxfId="2973"/>
    <tableColumn id="4" name="Description" dataDxfId="2972"/>
    <tableColumn id="5" name="Business Unit" dataDxfId="2971"/>
    <tableColumn id="7" name="unit cost" dataDxfId="2970"/>
    <tableColumn id="8" name="Cost" dataDxfId="2969" dataCellStyle="Currency"/>
  </tableColumns>
  <tableStyleInfo name="TableStyleMedium2" showFirstColumn="0" showLastColumn="0" showRowStripes="1" showColumnStripes="0"/>
</table>
</file>

<file path=xl/tables/table3.xml><?xml version="1.0" encoding="utf-8"?>
<table xmlns="http://schemas.openxmlformats.org/spreadsheetml/2006/main" id="208" name="results209" displayName="results209" ref="B2:AB49" totalsRowShown="0" headerRowDxfId="3351" dataDxfId="3349" headerRowBorderDxfId="3350" tableBorderDxfId="3348" totalsRowBorderDxfId="3347">
  <tableColumns count="27">
    <tableColumn id="1" name="Fee Code" dataDxfId="3346"/>
    <tableColumn id="4" name="Description" dataDxfId="3345"/>
    <tableColumn id="35" name="bottom-up cost available?" dataDxfId="3344" dataCellStyle="Currency"/>
    <tableColumn id="32" name="error on service sheet?" dataDxfId="3343" dataCellStyle="Currency"/>
    <tableColumn id="36" name="Materials" dataDxfId="3342" dataCellStyle="Currency"/>
    <tableColumn id="9" name="Network Management" dataDxfId="3341" dataCellStyle="Currency"/>
    <tableColumn id="11" name="Labour" dataDxfId="3340" dataCellStyle="Currency"/>
    <tableColumn id="16" name="Contractor" dataDxfId="3339" dataCellStyle="Currency"/>
    <tableColumn id="17" name="Vehicle" dataDxfId="3338" dataCellStyle="Currency"/>
    <tableColumn id="18" name="Total" dataDxfId="3337" dataCellStyle="Currency"/>
    <tableColumn id="14" name="Published_x000a_Tariff" dataDxfId="3336" dataCellStyle="Currency"/>
    <tableColumn id="15" name="Preferred Method" dataDxfId="3335" dataCellStyle="Currency"/>
    <tableColumn id="19" name="method id" dataDxfId="3334" dataCellStyle="Currency"/>
    <tableColumn id="20" name="$ real June 2018" dataDxfId="3333" dataCellStyle="Currency"/>
    <tableColumn id="45" name="index 2018-19" dataDxfId="3332" dataCellStyle="Currency"/>
    <tableColumn id="46" name="index 2019-20" dataDxfId="3331" dataCellStyle="Currency"/>
    <tableColumn id="47" name="index 2020-21" dataDxfId="3330" dataCellStyle="Currency"/>
    <tableColumn id="48" name="index 2021-22" dataDxfId="3329" dataCellStyle="Currency"/>
    <tableColumn id="49" name="index 2022-23" dataDxfId="3328" dataCellStyle="Currency"/>
    <tableColumn id="50" name="index 2023-24" dataDxfId="3327" dataCellStyle="Currency"/>
    <tableColumn id="7" name="2018-19" dataDxfId="3326" dataCellStyle="Currency"/>
    <tableColumn id="3" name="2019-20" dataDxfId="3325" dataCellStyle="Currency"/>
    <tableColumn id="2" name="2020-21" dataDxfId="3324" dataCellStyle="Currency"/>
    <tableColumn id="27" name="2021-22" dataDxfId="3323" dataCellStyle="Currency"/>
    <tableColumn id="10" name="2022-23" dataDxfId="3322" dataCellStyle="Currency"/>
    <tableColumn id="12" name="2023-24" dataDxfId="3321" dataCellStyle="Currency"/>
    <tableColumn id="13" name="2024-25" dataDxfId="3320" dataCellStyle="Currency"/>
  </tableColumns>
  <tableStyleInfo name="TableStyleMedium17" showFirstColumn="0" showLastColumn="0" showRowStripes="1" showColumnStripes="0"/>
</table>
</file>

<file path=xl/tables/table30.xml><?xml version="1.0" encoding="utf-8"?>
<table xmlns="http://schemas.openxmlformats.org/spreadsheetml/2006/main" id="12" name="sub_totals13" displayName="sub_totals13" ref="A4:I12" totalsRowCount="1" headerRowDxfId="2968" dataDxfId="2967" totalsRowDxfId="2966">
  <autoFilter ref="A4:I11"/>
  <tableColumns count="9">
    <tableColumn id="1" name="ID" totalsRowLabel="Total" dataDxfId="2965" totalsRowDxfId="2964"/>
    <tableColumn id="2" name="OH rate" dataDxfId="2963" totalsRowDxfId="2962"/>
    <tableColumn id="5" name="materials cost" dataDxfId="2961" totalsRowDxfId="2960"/>
    <tableColumn id="8" name="NW" totalsRowFunction="sum" dataDxfId="2959" totalsRowDxfId="2958"/>
    <tableColumn id="3" name="labour cost" totalsRowFunction="sum" dataDxfId="2957" totalsRowDxfId="2956"/>
    <tableColumn id="6" name="Contractor Cost" dataDxfId="2955" totalsRowDxfId="2954"/>
    <tableColumn id="9" name="Vehicle" totalsRowFunction="sum" dataDxfId="2953" totalsRowDxfId="2952"/>
    <tableColumn id="7" name="Overhead" totalsRowLabel="150" dataDxfId="2951" totalsRowDxfId="2950"/>
    <tableColumn id="4" name="cost including o/h" totalsRowLabel="479" dataDxfId="2949" totalsRowDxfId="2948"/>
  </tableColumns>
  <tableStyleInfo name="TableStyleMedium2" showFirstColumn="0" showLastColumn="0" showRowStripes="1" showColumnStripes="0"/>
</table>
</file>

<file path=xl/tables/table31.xml><?xml version="1.0" encoding="utf-8"?>
<table xmlns="http://schemas.openxmlformats.org/spreadsheetml/2006/main" id="13" name="Materials_items14" displayName="Materials_items14" ref="A32:G43" totalsRowShown="0" headerRowDxfId="2947" dataDxfId="2946">
  <autoFilter ref="A32:G43"/>
  <tableColumns count="7">
    <tableColumn id="7" name="Quantity" dataDxfId="2945"/>
    <tableColumn id="1" name="Code" dataDxfId="2944"/>
    <tableColumn id="2" name="Memo" dataDxfId="2943"/>
    <tableColumn id="3" name="Description" dataDxfId="2942"/>
    <tableColumn id="4" name="Business Unit" dataDxfId="2941"/>
    <tableColumn id="5" name="unit cost" dataDxfId="2940"/>
    <tableColumn id="6" name="cost" dataDxfId="2939" dataCellStyle="Currency"/>
  </tableColumns>
  <tableStyleInfo name="TableStyleMedium2" showFirstColumn="0" showLastColumn="0" showRowStripes="1" showColumnStripes="0"/>
</table>
</file>

<file path=xl/tables/table32.xml><?xml version="1.0" encoding="utf-8"?>
<table xmlns="http://schemas.openxmlformats.org/spreadsheetml/2006/main" id="14" name="Contractor_items15" displayName="Contractor_items15" ref="A46:G50" totalsRowShown="0" headerRowDxfId="2938" dataDxfId="2937">
  <autoFilter ref="A46:G50"/>
  <tableColumns count="7">
    <tableColumn id="7" name="Quantity" dataDxfId="2936"/>
    <tableColumn id="1" name="Code" dataDxfId="2935"/>
    <tableColumn id="2" name="memo" dataDxfId="2934"/>
    <tableColumn id="3" name="Description" dataDxfId="2933"/>
    <tableColumn id="4" name="Business Unit" dataDxfId="2932"/>
    <tableColumn id="5" name="unit cost" dataDxfId="2931"/>
    <tableColumn id="6" name="cost" dataDxfId="2930" dataCellStyle="Currency"/>
  </tableColumns>
  <tableStyleInfo name="TableStyleMedium2" showFirstColumn="0" showLastColumn="0" showRowStripes="1" showColumnStripes="0"/>
</table>
</file>

<file path=xl/tables/table33.xml><?xml version="1.0" encoding="utf-8"?>
<table xmlns="http://schemas.openxmlformats.org/spreadsheetml/2006/main" id="15" name="NW_16" displayName="NW_16" ref="A19:G22" totalsRowShown="0" headerRowDxfId="2929" dataDxfId="2928">
  <autoFilter ref="A19:G22"/>
  <tableColumns count="7">
    <tableColumn id="3" name="Quantity" dataDxfId="2927"/>
    <tableColumn id="1" name="Labour Code" dataDxfId="2926"/>
    <tableColumn id="2" name="memo" dataDxfId="2925"/>
    <tableColumn id="4" name="Description" dataDxfId="2924"/>
    <tableColumn id="5" name="Business Unit" dataDxfId="2923"/>
    <tableColumn id="7" name="unit cost" dataDxfId="2922"/>
    <tableColumn id="8" name="Cost" dataDxfId="2921" dataCellStyle="Currency"/>
  </tableColumns>
  <tableStyleInfo name="TableStyleMedium2" showFirstColumn="0" showLastColumn="0" showRowStripes="1" showColumnStripes="0"/>
</table>
</file>

<file path=xl/tables/table34.xml><?xml version="1.0" encoding="utf-8"?>
<table xmlns="http://schemas.openxmlformats.org/spreadsheetml/2006/main" id="16" name="vehicle_items17" displayName="vehicle_items17" ref="A53:G57" totalsRowShown="0" headerRowDxfId="2920" dataDxfId="2919">
  <autoFilter ref="A53:G57"/>
  <tableColumns count="7">
    <tableColumn id="7" name="Quantity" dataDxfId="2918"/>
    <tableColumn id="1" name="Code" dataDxfId="2917"/>
    <tableColumn id="2" name="memo" dataDxfId="2916"/>
    <tableColumn id="3" name="Description" dataDxfId="2915"/>
    <tableColumn id="4" name="Business Unit" dataDxfId="2914"/>
    <tableColumn id="5" name="unit cost" dataDxfId="2913"/>
    <tableColumn id="6" name="cost" dataDxfId="2912" dataCellStyle="Currency"/>
  </tableColumns>
  <tableStyleInfo name="TableStyleMedium2" showFirstColumn="0" showLastColumn="0" showRowStripes="1" showColumnStripes="0"/>
</table>
</file>

<file path=xl/tables/table35.xml><?xml version="1.0" encoding="utf-8"?>
<table xmlns="http://schemas.openxmlformats.org/spreadsheetml/2006/main" id="17" name="Labour_items18" displayName="Labour_items18" ref="A25:G29" totalsRowShown="0" headerRowDxfId="2900" dataDxfId="2899">
  <autoFilter ref="A25:G29"/>
  <tableColumns count="7">
    <tableColumn id="3" name="Quantity" dataDxfId="2898"/>
    <tableColumn id="1" name="Labour Code" dataDxfId="2897"/>
    <tableColumn id="2" name="memo" dataDxfId="2896"/>
    <tableColumn id="4" name="Description" dataDxfId="2895"/>
    <tableColumn id="5" name="Business Unit" dataDxfId="2894"/>
    <tableColumn id="7" name="unit cost" dataDxfId="2893"/>
    <tableColumn id="8" name="Cost" dataDxfId="2892" dataCellStyle="Currency"/>
  </tableColumns>
  <tableStyleInfo name="TableStyleMedium2" showFirstColumn="0" showLastColumn="0" showRowStripes="1" showColumnStripes="0"/>
</table>
</file>

<file path=xl/tables/table36.xml><?xml version="1.0" encoding="utf-8"?>
<table xmlns="http://schemas.openxmlformats.org/spreadsheetml/2006/main" id="18" name="sub_totals19" displayName="sub_totals19" ref="A4:I12" totalsRowCount="1" headerRowDxfId="2891" dataDxfId="2890" totalsRowDxfId="2889">
  <autoFilter ref="A4:I11"/>
  <tableColumns count="9">
    <tableColumn id="1" name="ID" totalsRowLabel="Total" dataDxfId="2888" totalsRowDxfId="2887"/>
    <tableColumn id="2" name="OH rate" dataDxfId="2886" totalsRowDxfId="2885"/>
    <tableColumn id="5" name="materials cost" dataDxfId="2884" totalsRowDxfId="2883"/>
    <tableColumn id="8" name="NW" totalsRowFunction="sum" dataDxfId="2882" totalsRowDxfId="2881"/>
    <tableColumn id="3" name="labour cost" totalsRowFunction="sum" dataDxfId="2880" totalsRowDxfId="2879"/>
    <tableColumn id="6" name="Contractor Cost" dataDxfId="2878" totalsRowDxfId="2877"/>
    <tableColumn id="9" name="Vehicle" totalsRowFunction="sum" dataDxfId="2876" totalsRowDxfId="2875"/>
    <tableColumn id="7" name="Overhead" totalsRowLabel="350" dataDxfId="2874" totalsRowDxfId="2873"/>
    <tableColumn id="4" name="cost including o/h" totalsRowLabel="1159" dataDxfId="2872" totalsRowDxfId="2871"/>
  </tableColumns>
  <tableStyleInfo name="TableStyleMedium2" showFirstColumn="0" showLastColumn="0" showRowStripes="1" showColumnStripes="0"/>
</table>
</file>

<file path=xl/tables/table37.xml><?xml version="1.0" encoding="utf-8"?>
<table xmlns="http://schemas.openxmlformats.org/spreadsheetml/2006/main" id="19" name="Materials_items20" displayName="Materials_items20" ref="A32:G43" totalsRowShown="0" headerRowDxfId="2870" dataDxfId="2869">
  <autoFilter ref="A32:G43"/>
  <tableColumns count="7">
    <tableColumn id="7" name="Quantity" dataDxfId="2868"/>
    <tableColumn id="1" name="Code" dataDxfId="2867"/>
    <tableColumn id="2" name="Memo" dataDxfId="2866"/>
    <tableColumn id="3" name="Description" dataDxfId="2865"/>
    <tableColumn id="4" name="Business Unit" dataDxfId="2864"/>
    <tableColumn id="5" name="unit cost" dataDxfId="2863"/>
    <tableColumn id="6" name="cost" dataDxfId="2862" dataCellStyle="Currency"/>
  </tableColumns>
  <tableStyleInfo name="TableStyleMedium2" showFirstColumn="0" showLastColumn="0" showRowStripes="1" showColumnStripes="0"/>
</table>
</file>

<file path=xl/tables/table38.xml><?xml version="1.0" encoding="utf-8"?>
<table xmlns="http://schemas.openxmlformats.org/spreadsheetml/2006/main" id="20" name="Contractor_items21" displayName="Contractor_items21" ref="A46:G50" totalsRowShown="0" headerRowDxfId="2861" dataDxfId="2860">
  <autoFilter ref="A46:G50"/>
  <tableColumns count="7">
    <tableColumn id="7" name="Quantity" dataDxfId="2859"/>
    <tableColumn id="1" name="Code" dataDxfId="2858"/>
    <tableColumn id="2" name="memo" dataDxfId="2857"/>
    <tableColumn id="3" name="Description" dataDxfId="2856"/>
    <tableColumn id="4" name="Business Unit" dataDxfId="2855"/>
    <tableColumn id="5" name="unit cost" dataDxfId="2854"/>
    <tableColumn id="6" name="cost" dataDxfId="2853" dataCellStyle="Currency"/>
  </tableColumns>
  <tableStyleInfo name="TableStyleMedium2" showFirstColumn="0" showLastColumn="0" showRowStripes="1" showColumnStripes="0"/>
</table>
</file>

<file path=xl/tables/table39.xml><?xml version="1.0" encoding="utf-8"?>
<table xmlns="http://schemas.openxmlformats.org/spreadsheetml/2006/main" id="21" name="NW_22" displayName="NW_22" ref="A19:G22" totalsRowShown="0" headerRowDxfId="2852" dataDxfId="2851">
  <autoFilter ref="A19:G22"/>
  <tableColumns count="7">
    <tableColumn id="3" name="Quantity" dataDxfId="2850"/>
    <tableColumn id="1" name="Labour Code" dataDxfId="2849"/>
    <tableColumn id="2" name="memo" dataDxfId="2848"/>
    <tableColumn id="4" name="Description" dataDxfId="2847"/>
    <tableColumn id="5" name="Business Unit" dataDxfId="2846"/>
    <tableColumn id="7" name="unit cost" dataDxfId="2845"/>
    <tableColumn id="8" name="Cost" dataDxfId="2844" dataCellStyle="Currency"/>
  </tableColumns>
  <tableStyleInfo name="TableStyleMedium2" showFirstColumn="0" showLastColumn="0" showRowStripes="1" showColumnStripes="0"/>
</table>
</file>

<file path=xl/tables/table4.xml><?xml version="1.0" encoding="utf-8"?>
<table xmlns="http://schemas.openxmlformats.org/spreadsheetml/2006/main" id="5" name="labour" displayName="labour" ref="A2:O10" totalsRowShown="0" headerRowDxfId="3317" dataDxfId="3316">
  <tableColumns count="15">
    <tableColumn id="1" name="Labour code" dataDxfId="3315"/>
    <tableColumn id="3" name="Description" dataDxfId="3314"/>
    <tableColumn id="2" name="Business Unit" dataDxfId="3313"/>
    <tableColumn id="4" name="Raw rate" dataDxfId="3312" dataCellStyle="Currency"/>
    <tableColumn id="5" name="Labour Overhead" dataDxfId="3311"/>
    <tableColumn id="6" name="Base Cost" dataDxfId="3310">
      <calculatedColumnFormula>labour[[#This Row],[Raw rate]]+labour[[#This Row],[Labour Overhead]]</calculatedColumnFormula>
    </tableColumn>
    <tableColumn id="7" name="Business Overhead" dataDxfId="3309"/>
    <tableColumn id="8" name="Total Labour Inc Overheads" dataDxfId="3308"/>
    <tableColumn id="9" name="2018-19" dataDxfId="3307">
      <calculatedColumnFormula>labour[[#This Row],[Total Labour Inc Overheads]]</calculatedColumnFormula>
    </tableColumn>
    <tableColumn id="10" name="2019-20" dataDxfId="3306">
      <calculatedColumnFormula>labour[[#This Row],[2018-19]]*(1+Indexation!$D$3)</calculatedColumnFormula>
    </tableColumn>
    <tableColumn id="11" name="2020-21" dataDxfId="3305">
      <calculatedColumnFormula>labour[[#This Row],[2019-20]]*(1+Indexation!$D$5)</calculatedColumnFormula>
    </tableColumn>
    <tableColumn id="12" name="2021-22" dataDxfId="3304">
      <calculatedColumnFormula>labour[[#This Row],[2020-21]]*(1+Indexation!$D$5)</calculatedColumnFormula>
    </tableColumn>
    <tableColumn id="13" name="2022-23" dataDxfId="3303">
      <calculatedColumnFormula>labour[[#This Row],[2021-22]]*(1+Indexation!$D$6)</calculatedColumnFormula>
    </tableColumn>
    <tableColumn id="14" name="2023-24" dataDxfId="3302">
      <calculatedColumnFormula>labour[[#This Row],[2022-23]]*(1+Indexation!$D$7)</calculatedColumnFormula>
    </tableColumn>
    <tableColumn id="15" name="2024-25" dataDxfId="3301">
      <calculatedColumnFormula>labour[[#This Row],[2023-24]]*(1+Indexation!$D$8)</calculatedColumnFormula>
    </tableColumn>
  </tableColumns>
  <tableStyleInfo name="TableStyleMedium2" showFirstColumn="0" showLastColumn="0" showRowStripes="1" showColumnStripes="0"/>
</table>
</file>

<file path=xl/tables/table40.xml><?xml version="1.0" encoding="utf-8"?>
<table xmlns="http://schemas.openxmlformats.org/spreadsheetml/2006/main" id="22" name="vehicle_items23" displayName="vehicle_items23" ref="A53:G57" totalsRowShown="0" headerRowDxfId="2843" dataDxfId="2842">
  <autoFilter ref="A53:G57"/>
  <tableColumns count="7">
    <tableColumn id="7" name="Quantity" dataDxfId="2841"/>
    <tableColumn id="1" name="Code" dataDxfId="2840"/>
    <tableColumn id="2" name="memo" dataDxfId="2839"/>
    <tableColumn id="3" name="Description" dataDxfId="2838"/>
    <tableColumn id="4" name="Business Unit" dataDxfId="2837"/>
    <tableColumn id="5" name="unit cost" dataDxfId="2836"/>
    <tableColumn id="6" name="cost" dataDxfId="2835" dataCellStyle="Currency"/>
  </tableColumns>
  <tableStyleInfo name="TableStyleMedium2" showFirstColumn="0" showLastColumn="0" showRowStripes="1" showColumnStripes="0"/>
</table>
</file>

<file path=xl/tables/table41.xml><?xml version="1.0" encoding="utf-8"?>
<table xmlns="http://schemas.openxmlformats.org/spreadsheetml/2006/main" id="23" name="Labour_items24" displayName="Labour_items24" ref="A25:G29" totalsRowShown="0" headerRowDxfId="2823" dataDxfId="2822">
  <autoFilter ref="A25:G29"/>
  <tableColumns count="7">
    <tableColumn id="3" name="Quantity" dataDxfId="2821"/>
    <tableColumn id="1" name="Labour Code" dataDxfId="2820"/>
    <tableColumn id="2" name="memo" dataDxfId="2819"/>
    <tableColumn id="4" name="Description" dataDxfId="2818"/>
    <tableColumn id="5" name="Business Unit" dataDxfId="2817"/>
    <tableColumn id="7" name="unit cost" dataDxfId="2816"/>
    <tableColumn id="8" name="Cost" dataDxfId="2815" dataCellStyle="Currency"/>
  </tableColumns>
  <tableStyleInfo name="TableStyleMedium2" showFirstColumn="0" showLastColumn="0" showRowStripes="1" showColumnStripes="0"/>
</table>
</file>

<file path=xl/tables/table42.xml><?xml version="1.0" encoding="utf-8"?>
<table xmlns="http://schemas.openxmlformats.org/spreadsheetml/2006/main" id="24" name="sub_totals25" displayName="sub_totals25" ref="A4:I12" totalsRowCount="1" headerRowDxfId="2814" dataDxfId="2813" totalsRowDxfId="2812">
  <autoFilter ref="A4:I11"/>
  <tableColumns count="9">
    <tableColumn id="1" name="ID" totalsRowLabel="Total" dataDxfId="2811" totalsRowDxfId="2810"/>
    <tableColumn id="2" name="OH rate" dataDxfId="2809" totalsRowDxfId="2808"/>
    <tableColumn id="5" name="materials cost" dataDxfId="2807" totalsRowDxfId="2806"/>
    <tableColumn id="8" name="NW" totalsRowFunction="sum" dataDxfId="2805" totalsRowDxfId="2804"/>
    <tableColumn id="3" name="labour cost" totalsRowFunction="sum" dataDxfId="2803" totalsRowDxfId="2802"/>
    <tableColumn id="6" name="Contractor Cost" dataDxfId="2801" totalsRowDxfId="2800"/>
    <tableColumn id="9" name="Vehicle" totalsRowFunction="sum" dataDxfId="2799" totalsRowDxfId="2798"/>
    <tableColumn id="7" name="Overhead" totalsRowLabel="313" dataDxfId="2797" totalsRowDxfId="2796"/>
    <tableColumn id="4" name="cost including o/h" totalsRowLabel="1035" dataDxfId="2795" totalsRowDxfId="2794"/>
  </tableColumns>
  <tableStyleInfo name="TableStyleMedium2" showFirstColumn="0" showLastColumn="0" showRowStripes="1" showColumnStripes="0"/>
</table>
</file>

<file path=xl/tables/table43.xml><?xml version="1.0" encoding="utf-8"?>
<table xmlns="http://schemas.openxmlformats.org/spreadsheetml/2006/main" id="25" name="Materials_items26" displayName="Materials_items26" ref="A32:G48" totalsRowShown="0" headerRowDxfId="2793" dataDxfId="2792">
  <autoFilter ref="A32:G48"/>
  <tableColumns count="7">
    <tableColumn id="7" name="Quantity" dataDxfId="2791"/>
    <tableColumn id="1" name="Code" dataDxfId="2790"/>
    <tableColumn id="2" name="Memo" dataDxfId="2789"/>
    <tableColumn id="3" name="Description" dataDxfId="2788"/>
    <tableColumn id="4" name="Business Unit" dataDxfId="2787"/>
    <tableColumn id="5" name="unit cost" dataDxfId="2786"/>
    <tableColumn id="6" name="cost" dataDxfId="2785" dataCellStyle="Currency"/>
  </tableColumns>
  <tableStyleInfo name="TableStyleMedium2" showFirstColumn="0" showLastColumn="0" showRowStripes="1" showColumnStripes="0"/>
</table>
</file>

<file path=xl/tables/table44.xml><?xml version="1.0" encoding="utf-8"?>
<table xmlns="http://schemas.openxmlformats.org/spreadsheetml/2006/main" id="30" name="Contractor_items31" displayName="Contractor_items31" ref="A51:G55" totalsRowShown="0" headerRowDxfId="2784" dataDxfId="2783">
  <autoFilter ref="A51:G55"/>
  <tableColumns count="7">
    <tableColumn id="7" name="Quantity" dataDxfId="2782"/>
    <tableColumn id="1" name="Code" dataDxfId="2781"/>
    <tableColumn id="2" name="memo" dataDxfId="2780"/>
    <tableColumn id="3" name="Description" dataDxfId="2779"/>
    <tableColumn id="4" name="Business Unit" dataDxfId="2778"/>
    <tableColumn id="5" name="unit cost" dataDxfId="2777"/>
    <tableColumn id="6" name="cost" dataDxfId="2776" dataCellStyle="Currency"/>
  </tableColumns>
  <tableStyleInfo name="TableStyleMedium2" showFirstColumn="0" showLastColumn="0" showRowStripes="1" showColumnStripes="0"/>
</table>
</file>

<file path=xl/tables/table45.xml><?xml version="1.0" encoding="utf-8"?>
<table xmlns="http://schemas.openxmlformats.org/spreadsheetml/2006/main" id="31" name="NW_32" displayName="NW_32" ref="A19:G22" totalsRowShown="0" headerRowDxfId="2775" dataDxfId="2774">
  <autoFilter ref="A19:G22"/>
  <tableColumns count="7">
    <tableColumn id="3" name="Quantity" dataDxfId="2773"/>
    <tableColumn id="1" name="Labour Code" dataDxfId="2772"/>
    <tableColumn id="2" name="memo" dataDxfId="2771"/>
    <tableColumn id="4" name="Description" dataDxfId="2770"/>
    <tableColumn id="5" name="Business Unit" dataDxfId="2769"/>
    <tableColumn id="7" name="unit cost" dataDxfId="2768"/>
    <tableColumn id="8" name="Cost" dataDxfId="2767" dataCellStyle="Currency"/>
  </tableColumns>
  <tableStyleInfo name="TableStyleMedium2" showFirstColumn="0" showLastColumn="0" showRowStripes="1" showColumnStripes="0"/>
</table>
</file>

<file path=xl/tables/table46.xml><?xml version="1.0" encoding="utf-8"?>
<table xmlns="http://schemas.openxmlformats.org/spreadsheetml/2006/main" id="32" name="vehicle_items33" displayName="vehicle_items33" ref="A58:G62" totalsRowShown="0" headerRowDxfId="2766" dataDxfId="2765">
  <autoFilter ref="A58:G62"/>
  <tableColumns count="7">
    <tableColumn id="7" name="Quantity" dataDxfId="2764"/>
    <tableColumn id="1" name="Code" dataDxfId="2763"/>
    <tableColumn id="2" name="memo" dataDxfId="2762"/>
    <tableColumn id="3" name="Description" dataDxfId="2761"/>
    <tableColumn id="4" name="Business Unit" dataDxfId="2760"/>
    <tableColumn id="5" name="unit cost" dataDxfId="2759"/>
    <tableColumn id="6" name="cost" dataDxfId="2758" dataCellStyle="Currency"/>
  </tableColumns>
  <tableStyleInfo name="TableStyleMedium2" showFirstColumn="0" showLastColumn="0" showRowStripes="1" showColumnStripes="0"/>
</table>
</file>

<file path=xl/tables/table47.xml><?xml version="1.0" encoding="utf-8"?>
<table xmlns="http://schemas.openxmlformats.org/spreadsheetml/2006/main" id="33" name="Labour_items34" displayName="Labour_items34" ref="A25:G29" totalsRowShown="0" headerRowDxfId="2746" dataDxfId="2745">
  <autoFilter ref="A25:G29"/>
  <tableColumns count="7">
    <tableColumn id="3" name="Quantity" dataDxfId="2744"/>
    <tableColumn id="1" name="Labour Code" dataDxfId="2743"/>
    <tableColumn id="2" name="memo" dataDxfId="2742"/>
    <tableColumn id="4" name="Description" dataDxfId="2741"/>
    <tableColumn id="5" name="Business Unit" dataDxfId="2740"/>
    <tableColumn id="7" name="unit cost" dataDxfId="2739"/>
    <tableColumn id="8" name="Cost" dataDxfId="2738" dataCellStyle="Currency"/>
  </tableColumns>
  <tableStyleInfo name="TableStyleMedium2" showFirstColumn="0" showLastColumn="0" showRowStripes="1" showColumnStripes="0"/>
</table>
</file>

<file path=xl/tables/table48.xml><?xml version="1.0" encoding="utf-8"?>
<table xmlns="http://schemas.openxmlformats.org/spreadsheetml/2006/main" id="34" name="sub_totals35" displayName="sub_totals35" ref="A4:I12" totalsRowCount="1" headerRowDxfId="2737" dataDxfId="2736" totalsRowDxfId="2735">
  <autoFilter ref="A4:I11"/>
  <tableColumns count="9">
    <tableColumn id="1" name="ID" totalsRowLabel="Total" dataDxfId="2734" totalsRowDxfId="2733"/>
    <tableColumn id="2" name="OH rate" dataDxfId="2732" totalsRowDxfId="2731"/>
    <tableColumn id="5" name="materials cost" dataDxfId="2730" totalsRowDxfId="2729"/>
    <tableColumn id="8" name="NW" totalsRowFunction="sum" dataDxfId="2728" totalsRowDxfId="2727"/>
    <tableColumn id="3" name="labour cost" totalsRowFunction="sum" dataDxfId="2726" totalsRowDxfId="2725"/>
    <tableColumn id="6" name="Contractor Cost" dataDxfId="2724" totalsRowDxfId="2723"/>
    <tableColumn id="9" name="Vehicle" totalsRowFunction="sum" dataDxfId="2722" totalsRowDxfId="2721"/>
    <tableColumn id="7" name="Overhead" totalsRowLabel="129" dataDxfId="2720" totalsRowDxfId="2719"/>
    <tableColumn id="4" name="cost including o/h" totalsRowLabel="412" dataDxfId="2718" totalsRowDxfId="2717"/>
  </tableColumns>
  <tableStyleInfo name="TableStyleMedium2" showFirstColumn="0" showLastColumn="0" showRowStripes="1" showColumnStripes="0"/>
</table>
</file>

<file path=xl/tables/table49.xml><?xml version="1.0" encoding="utf-8"?>
<table xmlns="http://schemas.openxmlformats.org/spreadsheetml/2006/main" id="35" name="Materials_items36" displayName="Materials_items36" ref="A32:G43" totalsRowShown="0" headerRowDxfId="2716" dataDxfId="2715">
  <autoFilter ref="A32:G43"/>
  <tableColumns count="7">
    <tableColumn id="7" name="Quantity" dataDxfId="2714"/>
    <tableColumn id="1" name="Code" dataDxfId="2713"/>
    <tableColumn id="2" name="Memo" dataDxfId="2712"/>
    <tableColumn id="3" name="Description" dataDxfId="2711"/>
    <tableColumn id="4" name="Business Unit" dataDxfId="2710"/>
    <tableColumn id="5" name="unit cost" dataDxfId="2709"/>
    <tableColumn id="6" name="cost" dataDxfId="2708" dataCellStyle="Currency"/>
  </tableColumns>
  <tableStyleInfo name="TableStyleMedium2" showFirstColumn="0" showLastColumn="0" showRowStripes="1" showColumnStripes="0"/>
</table>
</file>

<file path=xl/tables/table5.xml><?xml version="1.0" encoding="utf-8"?>
<table xmlns="http://schemas.openxmlformats.org/spreadsheetml/2006/main" id="1" name="results" displayName="results" ref="B2:AB49" totalsRowShown="0" headerRowDxfId="3296" dataDxfId="3294" headerRowBorderDxfId="3295" tableBorderDxfId="3293" totalsRowBorderDxfId="3292">
  <tableColumns count="27">
    <tableColumn id="1" name="Fee Code" dataDxfId="3291"/>
    <tableColumn id="4" name="Description" dataDxfId="3290"/>
    <tableColumn id="35" name="bottom-up cost available?" dataDxfId="3289" dataCellStyle="Currency"/>
    <tableColumn id="32" name="error on service sheet?" dataDxfId="3288" dataCellStyle="Currency"/>
    <tableColumn id="36" name="Materials" dataDxfId="3287" dataCellStyle="Currency"/>
    <tableColumn id="9" name="Network Management" dataDxfId="3286" dataCellStyle="Currency"/>
    <tableColumn id="11" name="Labour" dataDxfId="3285" dataCellStyle="Currency"/>
    <tableColumn id="16" name="Contractor" dataDxfId="3284" dataCellStyle="Currency"/>
    <tableColumn id="17" name="Vehicle" dataDxfId="3283" dataCellStyle="Currency"/>
    <tableColumn id="18" name="Total" dataDxfId="3282" dataCellStyle="Currency"/>
    <tableColumn id="14" name="Published_x000a_Tariff" dataDxfId="3281" dataCellStyle="Currency"/>
    <tableColumn id="15" name="Preferred Method" dataDxfId="3280" dataCellStyle="Currency"/>
    <tableColumn id="19" name="method id" dataDxfId="3279" dataCellStyle="Currency"/>
    <tableColumn id="20" name="$ real June 2018" dataDxfId="3278" dataCellStyle="Currency"/>
    <tableColumn id="45" name="index 2018-19" dataDxfId="3277" dataCellStyle="Currency"/>
    <tableColumn id="46" name="index 2019-20" dataDxfId="3276" dataCellStyle="Currency"/>
    <tableColumn id="47" name="index 2020-21" dataDxfId="3275" dataCellStyle="Currency"/>
    <tableColumn id="48" name="index 2021-22" dataDxfId="3274" dataCellStyle="Currency"/>
    <tableColumn id="49" name="index 2022-23" dataDxfId="3273" dataCellStyle="Currency"/>
    <tableColumn id="50" name="index 2023-24" dataDxfId="3272" dataCellStyle="Currency"/>
    <tableColumn id="7" name="2018-19" dataDxfId="3271" dataCellStyle="Currency"/>
    <tableColumn id="3" name="2019-20" dataDxfId="3270" dataCellStyle="Currency"/>
    <tableColumn id="2" name="2020-21" dataDxfId="3269" dataCellStyle="Currency"/>
    <tableColumn id="27" name="2021-22" dataDxfId="3268" dataCellStyle="Currency"/>
    <tableColumn id="10" name="2022-23" dataDxfId="3267" dataCellStyle="Currency"/>
    <tableColumn id="12" name="2023-24" dataDxfId="3266" dataCellStyle="Currency"/>
    <tableColumn id="13" name="2024-25" dataDxfId="3265" dataCellStyle="Currency"/>
  </tableColumns>
  <tableStyleInfo name="TableStyleMedium17" showFirstColumn="0" showLastColumn="0" showRowStripes="1" showColumnStripes="0"/>
</table>
</file>

<file path=xl/tables/table50.xml><?xml version="1.0" encoding="utf-8"?>
<table xmlns="http://schemas.openxmlformats.org/spreadsheetml/2006/main" id="36" name="Contractor_items37" displayName="Contractor_items37" ref="A46:G50" totalsRowShown="0" headerRowDxfId="2707" dataDxfId="2706">
  <autoFilter ref="A46:G50"/>
  <tableColumns count="7">
    <tableColumn id="7" name="Quantity" dataDxfId="2705"/>
    <tableColumn id="1" name="Code" dataDxfId="2704"/>
    <tableColumn id="2" name="memo" dataDxfId="2703"/>
    <tableColumn id="3" name="Description" dataDxfId="2702"/>
    <tableColumn id="4" name="Business Unit" dataDxfId="2701"/>
    <tableColumn id="5" name="unit cost" dataDxfId="2700"/>
    <tableColumn id="6" name="cost" dataDxfId="2699" dataCellStyle="Currency"/>
  </tableColumns>
  <tableStyleInfo name="TableStyleMedium2" showFirstColumn="0" showLastColumn="0" showRowStripes="1" showColumnStripes="0"/>
</table>
</file>

<file path=xl/tables/table51.xml><?xml version="1.0" encoding="utf-8"?>
<table xmlns="http://schemas.openxmlformats.org/spreadsheetml/2006/main" id="37" name="NW_38" displayName="NW_38" ref="A19:G22" totalsRowShown="0" headerRowDxfId="2698" dataDxfId="2697">
  <autoFilter ref="A19:G22"/>
  <tableColumns count="7">
    <tableColumn id="3" name="Quantity" dataDxfId="2696"/>
    <tableColumn id="1" name="Labour Code" dataDxfId="2695"/>
    <tableColumn id="2" name="memo" dataDxfId="2694"/>
    <tableColumn id="4" name="Description" dataDxfId="2693"/>
    <tableColumn id="5" name="Business Unit" dataDxfId="2692"/>
    <tableColumn id="7" name="unit cost" dataDxfId="2691"/>
    <tableColumn id="8" name="Cost" dataDxfId="2690" dataCellStyle="Currency"/>
  </tableColumns>
  <tableStyleInfo name="TableStyleMedium2" showFirstColumn="0" showLastColumn="0" showRowStripes="1" showColumnStripes="0"/>
</table>
</file>

<file path=xl/tables/table52.xml><?xml version="1.0" encoding="utf-8"?>
<table xmlns="http://schemas.openxmlformats.org/spreadsheetml/2006/main" id="38" name="vehicle_items39" displayName="vehicle_items39" ref="A53:G57" totalsRowShown="0" headerRowDxfId="2689" dataDxfId="2688">
  <autoFilter ref="A53:G57"/>
  <tableColumns count="7">
    <tableColumn id="7" name="Quantity" dataDxfId="2687"/>
    <tableColumn id="1" name="Code" dataDxfId="2686"/>
    <tableColumn id="2" name="memo" dataDxfId="2685"/>
    <tableColumn id="3" name="Description" dataDxfId="2684"/>
    <tableColumn id="4" name="Business Unit" dataDxfId="2683"/>
    <tableColumn id="5" name="unit cost" dataDxfId="2682"/>
    <tableColumn id="6" name="cost" dataDxfId="2681" dataCellStyle="Currency"/>
  </tableColumns>
  <tableStyleInfo name="TableStyleMedium2" showFirstColumn="0" showLastColumn="0" showRowStripes="1" showColumnStripes="0"/>
</table>
</file>

<file path=xl/tables/table53.xml><?xml version="1.0" encoding="utf-8"?>
<table xmlns="http://schemas.openxmlformats.org/spreadsheetml/2006/main" id="39" name="Labour_items40" displayName="Labour_items40" ref="A25:G29" totalsRowShown="0" headerRowDxfId="2669" dataDxfId="2668">
  <autoFilter ref="A25:G29"/>
  <tableColumns count="7">
    <tableColumn id="3" name="Quantity" dataDxfId="2667"/>
    <tableColumn id="1" name="Labour Code" dataDxfId="2666"/>
    <tableColumn id="2" name="memo" dataDxfId="2665"/>
    <tableColumn id="4" name="Description" dataDxfId="2664"/>
    <tableColumn id="5" name="Business Unit" dataDxfId="2663"/>
    <tableColumn id="7" name="unit cost" dataDxfId="2662"/>
    <tableColumn id="8" name="Cost" dataDxfId="2661" dataCellStyle="Currency"/>
  </tableColumns>
  <tableStyleInfo name="TableStyleMedium2" showFirstColumn="0" showLastColumn="0" showRowStripes="1" showColumnStripes="0"/>
</table>
</file>

<file path=xl/tables/table54.xml><?xml version="1.0" encoding="utf-8"?>
<table xmlns="http://schemas.openxmlformats.org/spreadsheetml/2006/main" id="40" name="sub_totals41" displayName="sub_totals41" ref="A4:I12" totalsRowCount="1" headerRowDxfId="2660" dataDxfId="2659" totalsRowDxfId="2658">
  <autoFilter ref="A4:I11"/>
  <tableColumns count="9">
    <tableColumn id="1" name="ID" totalsRowLabel="Total" dataDxfId="2657" totalsRowDxfId="2656"/>
    <tableColumn id="2" name="OH rate" dataDxfId="2655" totalsRowDxfId="2654"/>
    <tableColumn id="5" name="materials cost" dataDxfId="2653" totalsRowDxfId="2652"/>
    <tableColumn id="8" name="NW" totalsRowFunction="sum" dataDxfId="2651" totalsRowDxfId="2650"/>
    <tableColumn id="3" name="labour cost" totalsRowFunction="sum" dataDxfId="2649" totalsRowDxfId="2648"/>
    <tableColumn id="6" name="Contractor Cost" dataDxfId="2647" totalsRowDxfId="2646"/>
    <tableColumn id="9" name="Vehicle" totalsRowFunction="sum" dataDxfId="2645" totalsRowDxfId="2644"/>
    <tableColumn id="7" name="Overhead" totalsRowLabel="174" dataDxfId="2643" totalsRowDxfId="2642"/>
    <tableColumn id="4" name="cost including o/h" totalsRowLabel="555" dataDxfId="2641" totalsRowDxfId="2640"/>
  </tableColumns>
  <tableStyleInfo name="TableStyleMedium2" showFirstColumn="0" showLastColumn="0" showRowStripes="1" showColumnStripes="0"/>
</table>
</file>

<file path=xl/tables/table55.xml><?xml version="1.0" encoding="utf-8"?>
<table xmlns="http://schemas.openxmlformats.org/spreadsheetml/2006/main" id="41" name="Materials_items42" displayName="Materials_items42" ref="A32:G43" totalsRowShown="0" headerRowDxfId="2639" dataDxfId="2638">
  <autoFilter ref="A32:G43"/>
  <tableColumns count="7">
    <tableColumn id="7" name="Quantity" dataDxfId="2637"/>
    <tableColumn id="1" name="Code" dataDxfId="2636"/>
    <tableColumn id="2" name="Memo" dataDxfId="2635"/>
    <tableColumn id="3" name="Description" dataDxfId="2634"/>
    <tableColumn id="4" name="Business Unit" dataDxfId="2633"/>
    <tableColumn id="5" name="unit cost" dataDxfId="2632"/>
    <tableColumn id="6" name="cost" dataDxfId="2631" dataCellStyle="Currency"/>
  </tableColumns>
  <tableStyleInfo name="TableStyleMedium2" showFirstColumn="0" showLastColumn="0" showRowStripes="1" showColumnStripes="0"/>
</table>
</file>

<file path=xl/tables/table56.xml><?xml version="1.0" encoding="utf-8"?>
<table xmlns="http://schemas.openxmlformats.org/spreadsheetml/2006/main" id="42" name="Contractor_items43" displayName="Contractor_items43" ref="A46:G50" totalsRowShown="0" headerRowDxfId="2630" dataDxfId="2629">
  <autoFilter ref="A46:G50"/>
  <tableColumns count="7">
    <tableColumn id="7" name="Quantity" dataDxfId="2628"/>
    <tableColumn id="1" name="Code" dataDxfId="2627"/>
    <tableColumn id="2" name="memo" dataDxfId="2626"/>
    <tableColumn id="3" name="Description" dataDxfId="2625"/>
    <tableColumn id="4" name="Business Unit" dataDxfId="2624"/>
    <tableColumn id="5" name="unit cost" dataDxfId="2623"/>
    <tableColumn id="6" name="cost" dataDxfId="2622" dataCellStyle="Currency"/>
  </tableColumns>
  <tableStyleInfo name="TableStyleMedium2" showFirstColumn="0" showLastColumn="0" showRowStripes="1" showColumnStripes="0"/>
</table>
</file>

<file path=xl/tables/table57.xml><?xml version="1.0" encoding="utf-8"?>
<table xmlns="http://schemas.openxmlformats.org/spreadsheetml/2006/main" id="43" name="NW_44" displayName="NW_44" ref="A19:G22" totalsRowShown="0" headerRowDxfId="2621" dataDxfId="2620">
  <autoFilter ref="A19:G22"/>
  <tableColumns count="7">
    <tableColumn id="3" name="Quantity" dataDxfId="2619"/>
    <tableColumn id="1" name="Labour Code" dataDxfId="2618"/>
    <tableColumn id="2" name="memo" dataDxfId="2617"/>
    <tableColumn id="4" name="Description" dataDxfId="2616"/>
    <tableColumn id="5" name="Business Unit" dataDxfId="2615"/>
    <tableColumn id="7" name="unit cost" dataDxfId="2614"/>
    <tableColumn id="8" name="Cost" dataDxfId="2613" dataCellStyle="Currency"/>
  </tableColumns>
  <tableStyleInfo name="TableStyleMedium2" showFirstColumn="0" showLastColumn="0" showRowStripes="1" showColumnStripes="0"/>
</table>
</file>

<file path=xl/tables/table58.xml><?xml version="1.0" encoding="utf-8"?>
<table xmlns="http://schemas.openxmlformats.org/spreadsheetml/2006/main" id="44" name="vehicle_items45" displayName="vehicle_items45" ref="A53:G57" totalsRowShown="0" headerRowDxfId="2612" dataDxfId="2611">
  <autoFilter ref="A53:G57"/>
  <tableColumns count="7">
    <tableColumn id="7" name="Quantity" dataDxfId="2610"/>
    <tableColumn id="1" name="Code" dataDxfId="2609"/>
    <tableColumn id="2" name="memo" dataDxfId="2608"/>
    <tableColumn id="3" name="Description" dataDxfId="2607"/>
    <tableColumn id="4" name="Business Unit" dataDxfId="2606"/>
    <tableColumn id="5" name="unit cost" dataDxfId="2605"/>
    <tableColumn id="6" name="cost" dataDxfId="2604" dataCellStyle="Currency"/>
  </tableColumns>
  <tableStyleInfo name="TableStyleMedium2" showFirstColumn="0" showLastColumn="0" showRowStripes="1" showColumnStripes="0"/>
</table>
</file>

<file path=xl/tables/table59.xml><?xml version="1.0" encoding="utf-8"?>
<table xmlns="http://schemas.openxmlformats.org/spreadsheetml/2006/main" id="45" name="Labour_items46" displayName="Labour_items46" ref="A25:G29" totalsRowShown="0" headerRowDxfId="2592" dataDxfId="2591">
  <autoFilter ref="A25:G29"/>
  <tableColumns count="7">
    <tableColumn id="3" name="Quantity" dataDxfId="2590"/>
    <tableColumn id="1" name="Labour Code" dataDxfId="2589"/>
    <tableColumn id="2" name="memo" dataDxfId="2588"/>
    <tableColumn id="4" name="Description" dataDxfId="2587"/>
    <tableColumn id="5" name="Business Unit" dataDxfId="2586"/>
    <tableColumn id="7" name="unit cost" dataDxfId="2585"/>
    <tableColumn id="8" name="Cost" dataDxfId="2584" dataCellStyle="Currency"/>
  </tableColumns>
  <tableStyleInfo name="TableStyleMedium2" showFirstColumn="0" showLastColumn="0" showRowStripes="1" showColumnStripes="0"/>
</table>
</file>

<file path=xl/tables/table6.xml><?xml version="1.0" encoding="utf-8"?>
<table xmlns="http://schemas.openxmlformats.org/spreadsheetml/2006/main" id="2" name="inputs" displayName="inputs" ref="A2:M51" totalsRowShown="0" headerRowDxfId="3264" dataDxfId="3262" headerRowBorderDxfId="3263" tableBorderDxfId="3261" totalsRowBorderDxfId="3260">
  <tableColumns count="13">
    <tableColumn id="1" name="Fee Code" dataDxfId="3259"/>
    <tableColumn id="2" name="Preferred Method" dataDxfId="3258" dataCellStyle="Currency"/>
    <tableColumn id="3" name="SAPN_x000a_Service Type" dataDxfId="3257"/>
    <tableColumn id="6" name="AER_x000a_Main_x000a_Service Group" dataDxfId="3256"/>
    <tableColumn id="7" name="AER_x000a_Sub_x000a_Service Group" dataDxfId="3255"/>
    <tableColumn id="8" name="SAPN_x000a_Current Tariff_x000a_(Published - Dec 18)" dataDxfId="3254" dataCellStyle="Currency"/>
    <tableColumn id="19" name="2018-19" dataDxfId="3253"/>
    <tableColumn id="20" name="2019-20" dataDxfId="3252"/>
    <tableColumn id="21" name="2020-21" dataDxfId="3251"/>
    <tableColumn id="22" name="2021-22" dataDxfId="3250"/>
    <tableColumn id="23" name="2022-23" dataDxfId="3249"/>
    <tableColumn id="27" name="2023-24" dataDxfId="3248"/>
    <tableColumn id="24" name="2024-25" dataDxfId="3247"/>
  </tableColumns>
  <tableStyleInfo name="TableStyleMedium2" showFirstColumn="0" showLastColumn="0" showRowStripes="1" showColumnStripes="0"/>
</table>
</file>

<file path=xl/tables/table60.xml><?xml version="1.0" encoding="utf-8"?>
<table xmlns="http://schemas.openxmlformats.org/spreadsheetml/2006/main" id="58" name="sub_totals59" displayName="sub_totals59" ref="A4:I12" totalsRowCount="1" headerRowDxfId="2583" dataDxfId="2582" totalsRowDxfId="2581">
  <autoFilter ref="A4:I11"/>
  <tableColumns count="9">
    <tableColumn id="1" name="ID" totalsRowLabel="Total" dataDxfId="2580" totalsRowDxfId="2579"/>
    <tableColumn id="2" name="OH rate" dataDxfId="2578" totalsRowDxfId="2577"/>
    <tableColumn id="5" name="materials cost" dataDxfId="2576" totalsRowDxfId="2575"/>
    <tableColumn id="8" name="NW" totalsRowFunction="sum" dataDxfId="2574" totalsRowDxfId="2573"/>
    <tableColumn id="3" name="labour cost" totalsRowFunction="sum" dataDxfId="2572" totalsRowDxfId="2571"/>
    <tableColumn id="6" name="Contractor Cost" dataDxfId="2570" totalsRowDxfId="2569"/>
    <tableColumn id="9" name="Vehicle" totalsRowFunction="sum" dataDxfId="2568" totalsRowDxfId="2567"/>
    <tableColumn id="7" name="Overhead" totalsRowLabel="244" dataDxfId="2566" totalsRowDxfId="2565"/>
    <tableColumn id="4" name="cost including o/h" totalsRowLabel="786" dataDxfId="2564" totalsRowDxfId="2563"/>
  </tableColumns>
  <tableStyleInfo name="TableStyleMedium2" showFirstColumn="0" showLastColumn="0" showRowStripes="1" showColumnStripes="0"/>
</table>
</file>

<file path=xl/tables/table61.xml><?xml version="1.0" encoding="utf-8"?>
<table xmlns="http://schemas.openxmlformats.org/spreadsheetml/2006/main" id="59" name="Materials_items60" displayName="Materials_items60" ref="A32:G43" totalsRowShown="0" headerRowDxfId="2562" dataDxfId="2561">
  <autoFilter ref="A32:G43"/>
  <tableColumns count="7">
    <tableColumn id="7" name="Quantity" dataDxfId="2560"/>
    <tableColumn id="1" name="Code" dataDxfId="2559"/>
    <tableColumn id="2" name="Memo" dataDxfId="2558"/>
    <tableColumn id="3" name="Description" dataDxfId="2557"/>
    <tableColumn id="4" name="Business Unit" dataDxfId="2556"/>
    <tableColumn id="5" name="unit cost" dataDxfId="2555"/>
    <tableColumn id="6" name="cost" dataDxfId="2554" dataCellStyle="Currency"/>
  </tableColumns>
  <tableStyleInfo name="TableStyleMedium2" showFirstColumn="0" showLastColumn="0" showRowStripes="1" showColumnStripes="0"/>
</table>
</file>

<file path=xl/tables/table62.xml><?xml version="1.0" encoding="utf-8"?>
<table xmlns="http://schemas.openxmlformats.org/spreadsheetml/2006/main" id="60" name="Contractor_items61" displayName="Contractor_items61" ref="A46:G50" totalsRowShown="0" headerRowDxfId="2553" dataDxfId="2552">
  <autoFilter ref="A46:G50"/>
  <tableColumns count="7">
    <tableColumn id="7" name="Quantity" dataDxfId="2551"/>
    <tableColumn id="1" name="Code" dataDxfId="2550"/>
    <tableColumn id="2" name="memo" dataDxfId="2549"/>
    <tableColumn id="3" name="Description" dataDxfId="2548"/>
    <tableColumn id="4" name="Business Unit" dataDxfId="2547"/>
    <tableColumn id="5" name="unit cost" dataDxfId="2546"/>
    <tableColumn id="6" name="cost" dataDxfId="2545" dataCellStyle="Currency"/>
  </tableColumns>
  <tableStyleInfo name="TableStyleMedium2" showFirstColumn="0" showLastColumn="0" showRowStripes="1" showColumnStripes="0"/>
</table>
</file>

<file path=xl/tables/table63.xml><?xml version="1.0" encoding="utf-8"?>
<table xmlns="http://schemas.openxmlformats.org/spreadsheetml/2006/main" id="61" name="NW_62" displayName="NW_62" ref="A19:G22" totalsRowShown="0" headerRowDxfId="2544" dataDxfId="2543">
  <autoFilter ref="A19:G22"/>
  <tableColumns count="7">
    <tableColumn id="3" name="Quantity" dataDxfId="2542"/>
    <tableColumn id="1" name="Labour Code" dataDxfId="2541"/>
    <tableColumn id="2" name="memo" dataDxfId="2540"/>
    <tableColumn id="4" name="Description" dataDxfId="2539"/>
    <tableColumn id="5" name="Business Unit" dataDxfId="2538"/>
    <tableColumn id="7" name="unit cost" dataDxfId="2537"/>
    <tableColumn id="8" name="Cost" dataDxfId="2536" dataCellStyle="Currency"/>
  </tableColumns>
  <tableStyleInfo name="TableStyleMedium2" showFirstColumn="0" showLastColumn="0" showRowStripes="1" showColumnStripes="0"/>
</table>
</file>

<file path=xl/tables/table64.xml><?xml version="1.0" encoding="utf-8"?>
<table xmlns="http://schemas.openxmlformats.org/spreadsheetml/2006/main" id="62" name="vehicle_items63" displayName="vehicle_items63" ref="A53:G57" totalsRowShown="0" headerRowDxfId="2535" dataDxfId="2534">
  <autoFilter ref="A53:G57"/>
  <tableColumns count="7">
    <tableColumn id="7" name="Quantity" dataDxfId="2533"/>
    <tableColumn id="1" name="Code" dataDxfId="2532"/>
    <tableColumn id="2" name="memo" dataDxfId="2531"/>
    <tableColumn id="3" name="Description" dataDxfId="2530"/>
    <tableColumn id="4" name="Business Unit" dataDxfId="2529"/>
    <tableColumn id="5" name="unit cost" dataDxfId="2528"/>
    <tableColumn id="6" name="cost" dataDxfId="2527" dataCellStyle="Currency"/>
  </tableColumns>
  <tableStyleInfo name="TableStyleMedium2" showFirstColumn="0" showLastColumn="0" showRowStripes="1" showColumnStripes="0"/>
</table>
</file>

<file path=xl/tables/table65.xml><?xml version="1.0" encoding="utf-8"?>
<table xmlns="http://schemas.openxmlformats.org/spreadsheetml/2006/main" id="63" name="Labour_items64" displayName="Labour_items64" ref="A25:G29" totalsRowShown="0" headerRowDxfId="2515" dataDxfId="2514">
  <autoFilter ref="A25:G29"/>
  <tableColumns count="7">
    <tableColumn id="3" name="Quantity" dataDxfId="2513"/>
    <tableColumn id="1" name="Labour Code" dataDxfId="2512"/>
    <tableColumn id="2" name="memo" dataDxfId="2511"/>
    <tableColumn id="4" name="Description" dataDxfId="2510"/>
    <tableColumn id="5" name="Business Unit" dataDxfId="2509"/>
    <tableColumn id="7" name="unit cost" dataDxfId="2508"/>
    <tableColumn id="8" name="Cost" dataDxfId="2507" dataCellStyle="Currency"/>
  </tableColumns>
  <tableStyleInfo name="TableStyleMedium2" showFirstColumn="0" showLastColumn="0" showRowStripes="1" showColumnStripes="0"/>
</table>
</file>

<file path=xl/tables/table66.xml><?xml version="1.0" encoding="utf-8"?>
<table xmlns="http://schemas.openxmlformats.org/spreadsheetml/2006/main" id="64" name="sub_totals65" displayName="sub_totals65" ref="A4:I12" totalsRowCount="1" headerRowDxfId="2506" dataDxfId="2505" totalsRowDxfId="2504">
  <autoFilter ref="A4:I11"/>
  <tableColumns count="9">
    <tableColumn id="1" name="ID" totalsRowLabel="Total" dataDxfId="2503" totalsRowDxfId="2502"/>
    <tableColumn id="2" name="OH rate" dataDxfId="2501" totalsRowDxfId="2500"/>
    <tableColumn id="5" name="materials cost" dataDxfId="2499" totalsRowDxfId="2498"/>
    <tableColumn id="8" name="NW" totalsRowFunction="sum" dataDxfId="2497" totalsRowDxfId="2496"/>
    <tableColumn id="3" name="labour cost" totalsRowFunction="sum" dataDxfId="2495" totalsRowDxfId="2494"/>
    <tableColumn id="6" name="Contractor Cost" dataDxfId="2493" totalsRowDxfId="2492"/>
    <tableColumn id="9" name="Vehicle" totalsRowFunction="sum" dataDxfId="2491" totalsRowDxfId="2490"/>
    <tableColumn id="7" name="Overhead" totalsRowLabel="78" dataDxfId="2489" totalsRowDxfId="2488"/>
    <tableColumn id="4" name="cost including o/h" totalsRowLabel="252" dataDxfId="2487" totalsRowDxfId="2486"/>
  </tableColumns>
  <tableStyleInfo name="TableStyleMedium2" showFirstColumn="0" showLastColumn="0" showRowStripes="1" showColumnStripes="0"/>
</table>
</file>

<file path=xl/tables/table67.xml><?xml version="1.0" encoding="utf-8"?>
<table xmlns="http://schemas.openxmlformats.org/spreadsheetml/2006/main" id="65" name="Materials_items66" displayName="Materials_items66" ref="A32:G43" totalsRowShown="0" headerRowDxfId="2485" dataDxfId="2484">
  <autoFilter ref="A32:G43"/>
  <tableColumns count="7">
    <tableColumn id="7" name="Quantity" dataDxfId="2483"/>
    <tableColumn id="1" name="Code" dataDxfId="2482"/>
    <tableColumn id="2" name="Memo" dataDxfId="2481"/>
    <tableColumn id="3" name="Description" dataDxfId="2480"/>
    <tableColumn id="4" name="Business Unit" dataDxfId="2479"/>
    <tableColumn id="5" name="unit cost" dataDxfId="2478"/>
    <tableColumn id="6" name="cost" dataDxfId="2477" dataCellStyle="Currency"/>
  </tableColumns>
  <tableStyleInfo name="TableStyleMedium2" showFirstColumn="0" showLastColumn="0" showRowStripes="1" showColumnStripes="0"/>
</table>
</file>

<file path=xl/tables/table68.xml><?xml version="1.0" encoding="utf-8"?>
<table xmlns="http://schemas.openxmlformats.org/spreadsheetml/2006/main" id="66" name="Contractor_items67" displayName="Contractor_items67" ref="A46:G50" totalsRowShown="0" headerRowDxfId="2476" dataDxfId="2475">
  <autoFilter ref="A46:G50"/>
  <tableColumns count="7">
    <tableColumn id="7" name="Quantity" dataDxfId="2474"/>
    <tableColumn id="1" name="Code" dataDxfId="2473"/>
    <tableColumn id="2" name="memo" dataDxfId="2472"/>
    <tableColumn id="3" name="Description" dataDxfId="2471"/>
    <tableColumn id="4" name="Business Unit" dataDxfId="2470"/>
    <tableColumn id="5" name="unit cost" dataDxfId="2469"/>
    <tableColumn id="6" name="cost" dataDxfId="2468" dataCellStyle="Currency"/>
  </tableColumns>
  <tableStyleInfo name="TableStyleMedium2" showFirstColumn="0" showLastColumn="0" showRowStripes="1" showColumnStripes="0"/>
</table>
</file>

<file path=xl/tables/table69.xml><?xml version="1.0" encoding="utf-8"?>
<table xmlns="http://schemas.openxmlformats.org/spreadsheetml/2006/main" id="67" name="NW_68" displayName="NW_68" ref="A19:G22" totalsRowShown="0" headerRowDxfId="2467" dataDxfId="2466">
  <autoFilter ref="A19:G22"/>
  <tableColumns count="7">
    <tableColumn id="3" name="Quantity" dataDxfId="2465"/>
    <tableColumn id="1" name="Labour Code" dataDxfId="2464"/>
    <tableColumn id="2" name="memo" dataDxfId="2463"/>
    <tableColumn id="4" name="Description" dataDxfId="2462"/>
    <tableColumn id="5" name="Business Unit" dataDxfId="2461"/>
    <tableColumn id="7" name="unit cost" dataDxfId="2460"/>
    <tableColumn id="8" name="Cost" dataDxfId="2459" dataCellStyle="Currency"/>
  </tableColumns>
  <tableStyleInfo name="TableStyleMedium2" showFirstColumn="0" showLastColumn="0" showRowStripes="1" showColumnStripes="0"/>
</table>
</file>

<file path=xl/tables/table7.xml><?xml version="1.0" encoding="utf-8"?>
<table xmlns="http://schemas.openxmlformats.org/spreadsheetml/2006/main" id="6" name="materials" displayName="materials" ref="A1:D11272" totalsRowShown="0" headerRowDxfId="3244" dataDxfId="3242" headerRowBorderDxfId="3243" tableBorderDxfId="3241">
  <autoFilter ref="A1:D11272"/>
  <sortState ref="A2:D11272">
    <sortCondition ref="A1:A11272"/>
  </sortState>
  <tableColumns count="4">
    <tableColumn id="1" name="Material _x000a_Item No" dataDxfId="3240"/>
    <tableColumn id="2" name="Description" dataDxfId="3239"/>
    <tableColumn id="7" name="Price" dataDxfId="3238" dataCellStyle="Currency"/>
    <tableColumn id="6" name="BU" dataDxfId="3237" dataCellStyle="Currency"/>
  </tableColumns>
  <tableStyleInfo name="TableStyleMedium2" showFirstColumn="0" showLastColumn="0" showRowStripes="1" showColumnStripes="0"/>
</table>
</file>

<file path=xl/tables/table70.xml><?xml version="1.0" encoding="utf-8"?>
<table xmlns="http://schemas.openxmlformats.org/spreadsheetml/2006/main" id="68" name="vehicle_items69" displayName="vehicle_items69" ref="A53:G57" totalsRowShown="0" headerRowDxfId="2458" dataDxfId="2457">
  <autoFilter ref="A53:G57"/>
  <tableColumns count="7">
    <tableColumn id="7" name="Quantity" dataDxfId="2456"/>
    <tableColumn id="1" name="Code" dataDxfId="2455"/>
    <tableColumn id="2" name="memo" dataDxfId="2454"/>
    <tableColumn id="3" name="Description" dataDxfId="2453"/>
    <tableColumn id="4" name="Business Unit" dataDxfId="2452"/>
    <tableColumn id="5" name="unit cost" dataDxfId="2451"/>
    <tableColumn id="6" name="cost" dataDxfId="2450" dataCellStyle="Currency"/>
  </tableColumns>
  <tableStyleInfo name="TableStyleMedium2" showFirstColumn="0" showLastColumn="0" showRowStripes="1" showColumnStripes="0"/>
</table>
</file>

<file path=xl/tables/table71.xml><?xml version="1.0" encoding="utf-8"?>
<table xmlns="http://schemas.openxmlformats.org/spreadsheetml/2006/main" id="69" name="Labour_items70" displayName="Labour_items70" ref="A25:G29" totalsRowShown="0" headerRowDxfId="2438" dataDxfId="2437">
  <autoFilter ref="A25:G29"/>
  <tableColumns count="7">
    <tableColumn id="3" name="Quantity" dataDxfId="2436"/>
    <tableColumn id="1" name="Labour Code" dataDxfId="2435"/>
    <tableColumn id="2" name="memo" dataDxfId="2434"/>
    <tableColumn id="4" name="Description" dataDxfId="2433"/>
    <tableColumn id="5" name="Business Unit" dataDxfId="2432"/>
    <tableColumn id="7" name="unit cost" dataDxfId="2431"/>
    <tableColumn id="8" name="Cost" dataDxfId="2430" dataCellStyle="Currency"/>
  </tableColumns>
  <tableStyleInfo name="TableStyleMedium2" showFirstColumn="0" showLastColumn="0" showRowStripes="1" showColumnStripes="0"/>
</table>
</file>

<file path=xl/tables/table72.xml><?xml version="1.0" encoding="utf-8"?>
<table xmlns="http://schemas.openxmlformats.org/spreadsheetml/2006/main" id="70" name="sub_totals71" displayName="sub_totals71" ref="A4:I12" totalsRowCount="1" headerRowDxfId="2429" dataDxfId="2428" totalsRowDxfId="2427">
  <autoFilter ref="A4:I11"/>
  <tableColumns count="9">
    <tableColumn id="1" name="ID" totalsRowLabel="Total" dataDxfId="2426" totalsRowDxfId="2425"/>
    <tableColumn id="2" name="OH rate" dataDxfId="2424" totalsRowDxfId="2423"/>
    <tableColumn id="5" name="materials cost" dataDxfId="2422" totalsRowDxfId="2421"/>
    <tableColumn id="8" name="NW" totalsRowFunction="sum" dataDxfId="2420" totalsRowDxfId="2419"/>
    <tableColumn id="3" name="labour cost" totalsRowFunction="sum" dataDxfId="2418" totalsRowDxfId="2417"/>
    <tableColumn id="6" name="Contractor Cost" dataDxfId="2416" totalsRowDxfId="2415"/>
    <tableColumn id="9" name="Vehicle" totalsRowFunction="sum" dataDxfId="2414" totalsRowDxfId="2413"/>
    <tableColumn id="7" name="Overhead" totalsRowLabel="972" dataDxfId="2412" totalsRowDxfId="2411"/>
    <tableColumn id="4" name="cost including o/h" totalsRowLabel="3007" dataDxfId="2410" totalsRowDxfId="2409"/>
  </tableColumns>
  <tableStyleInfo name="TableStyleMedium2" showFirstColumn="0" showLastColumn="0" showRowStripes="1" showColumnStripes="0"/>
</table>
</file>

<file path=xl/tables/table73.xml><?xml version="1.0" encoding="utf-8"?>
<table xmlns="http://schemas.openxmlformats.org/spreadsheetml/2006/main" id="71" name="Materials_items72" displayName="Materials_items72" ref="A32:G43" totalsRowShown="0" headerRowDxfId="2408" dataDxfId="2407">
  <autoFilter ref="A32:G43"/>
  <tableColumns count="7">
    <tableColumn id="7" name="Quantity" dataDxfId="2406"/>
    <tableColumn id="1" name="Code" dataDxfId="2405"/>
    <tableColumn id="2" name="Memo" dataDxfId="2404"/>
    <tableColumn id="3" name="Description" dataDxfId="2403"/>
    <tableColumn id="4" name="Business Unit" dataDxfId="2402"/>
    <tableColumn id="5" name="unit cost" dataDxfId="2401"/>
    <tableColumn id="6" name="cost" dataDxfId="2400" dataCellStyle="Currency"/>
  </tableColumns>
  <tableStyleInfo name="TableStyleMedium2" showFirstColumn="0" showLastColumn="0" showRowStripes="1" showColumnStripes="0"/>
</table>
</file>

<file path=xl/tables/table74.xml><?xml version="1.0" encoding="utf-8"?>
<table xmlns="http://schemas.openxmlformats.org/spreadsheetml/2006/main" id="72" name="Contractor_items73" displayName="Contractor_items73" ref="A46:G50" totalsRowShown="0" headerRowDxfId="2399" dataDxfId="2398">
  <autoFilter ref="A46:G50"/>
  <tableColumns count="7">
    <tableColumn id="7" name="Quantity" dataDxfId="2397"/>
    <tableColumn id="1" name="Code" dataDxfId="2396"/>
    <tableColumn id="2" name="memo" dataDxfId="2395"/>
    <tableColumn id="3" name="Description" dataDxfId="2394"/>
    <tableColumn id="4" name="Business Unit" dataDxfId="2393"/>
    <tableColumn id="5" name="unit cost" dataDxfId="2392"/>
    <tableColumn id="6" name="cost" dataDxfId="2391" dataCellStyle="Currency"/>
  </tableColumns>
  <tableStyleInfo name="TableStyleMedium2" showFirstColumn="0" showLastColumn="0" showRowStripes="1" showColumnStripes="0"/>
</table>
</file>

<file path=xl/tables/table75.xml><?xml version="1.0" encoding="utf-8"?>
<table xmlns="http://schemas.openxmlformats.org/spreadsheetml/2006/main" id="73" name="NW_74" displayName="NW_74" ref="A19:G22" totalsRowShown="0" headerRowDxfId="2390" dataDxfId="2389">
  <autoFilter ref="A19:G22"/>
  <tableColumns count="7">
    <tableColumn id="3" name="Quantity" dataDxfId="2388"/>
    <tableColumn id="1" name="Labour Code" dataDxfId="2387"/>
    <tableColumn id="2" name="memo" dataDxfId="2386"/>
    <tableColumn id="4" name="Description" dataDxfId="2385"/>
    <tableColumn id="5" name="Business Unit" dataDxfId="2384"/>
    <tableColumn id="7" name="unit cost" dataDxfId="2383"/>
    <tableColumn id="8" name="Cost" dataDxfId="2382" dataCellStyle="Currency"/>
  </tableColumns>
  <tableStyleInfo name="TableStyleMedium2" showFirstColumn="0" showLastColumn="0" showRowStripes="1" showColumnStripes="0"/>
</table>
</file>

<file path=xl/tables/table76.xml><?xml version="1.0" encoding="utf-8"?>
<table xmlns="http://schemas.openxmlformats.org/spreadsheetml/2006/main" id="74" name="vehicle_items75" displayName="vehicle_items75" ref="A53:G57" totalsRowShown="0" headerRowDxfId="2381" dataDxfId="2380">
  <autoFilter ref="A53:G57"/>
  <tableColumns count="7">
    <tableColumn id="7" name="Quantity" dataDxfId="2379"/>
    <tableColumn id="1" name="Code" dataDxfId="2378"/>
    <tableColumn id="2" name="memo" dataDxfId="2377"/>
    <tableColumn id="3" name="Description" dataDxfId="2376"/>
    <tableColumn id="4" name="Business Unit" dataDxfId="2375"/>
    <tableColumn id="5" name="unit cost" dataDxfId="2374"/>
    <tableColumn id="6" name="cost" dataDxfId="2373" dataCellStyle="Currency"/>
  </tableColumns>
  <tableStyleInfo name="TableStyleMedium2" showFirstColumn="0" showLastColumn="0" showRowStripes="1" showColumnStripes="0"/>
</table>
</file>

<file path=xl/tables/table77.xml><?xml version="1.0" encoding="utf-8"?>
<table xmlns="http://schemas.openxmlformats.org/spreadsheetml/2006/main" id="75" name="Labour_items76" displayName="Labour_items76" ref="A25:G29" totalsRowShown="0" headerRowDxfId="2361" dataDxfId="2360">
  <autoFilter ref="A25:G29"/>
  <tableColumns count="7">
    <tableColumn id="3" name="Quantity" dataDxfId="2359"/>
    <tableColumn id="1" name="Labour Code" dataDxfId="2358"/>
    <tableColumn id="2" name="memo" dataDxfId="2357"/>
    <tableColumn id="4" name="Description" dataDxfId="2356"/>
    <tableColumn id="5" name="Business Unit" dataDxfId="2355"/>
    <tableColumn id="7" name="unit cost" dataDxfId="2354"/>
    <tableColumn id="8" name="Cost" dataDxfId="2353" dataCellStyle="Currency"/>
  </tableColumns>
  <tableStyleInfo name="TableStyleMedium2" showFirstColumn="0" showLastColumn="0" showRowStripes="1" showColumnStripes="0"/>
</table>
</file>

<file path=xl/tables/table78.xml><?xml version="1.0" encoding="utf-8"?>
<table xmlns="http://schemas.openxmlformats.org/spreadsheetml/2006/main" id="76" name="sub_totals77" displayName="sub_totals77" ref="A4:I12" totalsRowCount="1" headerRowDxfId="2352" dataDxfId="2351" totalsRowDxfId="2350">
  <autoFilter ref="A4:I11"/>
  <tableColumns count="9">
    <tableColumn id="1" name="ID" totalsRowLabel="Total" dataDxfId="2349" totalsRowDxfId="2348"/>
    <tableColumn id="2" name="OH rate" dataDxfId="2347" totalsRowDxfId="2346"/>
    <tableColumn id="5" name="materials cost" dataDxfId="2345" totalsRowDxfId="2344"/>
    <tableColumn id="8" name="NW" totalsRowFunction="sum" dataDxfId="2343" totalsRowDxfId="2342"/>
    <tableColumn id="3" name="labour cost" totalsRowFunction="sum" dataDxfId="2341" totalsRowDxfId="2340"/>
    <tableColumn id="6" name="Contractor Cost" dataDxfId="2339" totalsRowDxfId="2338"/>
    <tableColumn id="9" name="Vehicle" totalsRowFunction="sum" dataDxfId="2337" totalsRowDxfId="2336"/>
    <tableColumn id="7" name="Overhead" totalsRowLabel="1701" dataDxfId="2335" totalsRowDxfId="2334"/>
    <tableColumn id="4" name="cost including o/h" totalsRowLabel="5262" dataDxfId="2333" totalsRowDxfId="2332"/>
  </tableColumns>
  <tableStyleInfo name="TableStyleMedium2" showFirstColumn="0" showLastColumn="0" showRowStripes="1" showColumnStripes="0"/>
</table>
</file>

<file path=xl/tables/table79.xml><?xml version="1.0" encoding="utf-8"?>
<table xmlns="http://schemas.openxmlformats.org/spreadsheetml/2006/main" id="77" name="Materials_items78" displayName="Materials_items78" ref="A32:G43" totalsRowShown="0" headerRowDxfId="2331" dataDxfId="2330">
  <autoFilter ref="A32:G43"/>
  <tableColumns count="7">
    <tableColumn id="7" name="Quantity" dataDxfId="2329"/>
    <tableColumn id="1" name="Code" dataDxfId="2328"/>
    <tableColumn id="2" name="Memo" dataDxfId="2327"/>
    <tableColumn id="3" name="Description" dataDxfId="2326"/>
    <tableColumn id="4" name="Business Unit" dataDxfId="2325"/>
    <tableColumn id="5" name="unit cost" dataDxfId="2324"/>
    <tableColumn id="6" name="cost" dataDxfId="2323" dataCellStyle="Currency"/>
  </tableColumns>
  <tableStyleInfo name="TableStyleMedium2" showFirstColumn="0" showLastColumn="0" showRowStripes="1" showColumnStripes="0"/>
</table>
</file>

<file path=xl/tables/table8.xml><?xml version="1.0" encoding="utf-8"?>
<table xmlns="http://schemas.openxmlformats.org/spreadsheetml/2006/main" id="7" name="contractors" displayName="contractors" ref="A1:D11" totalsRowShown="0" headerRowDxfId="3234" dataDxfId="3233">
  <autoFilter ref="A1:D11"/>
  <tableColumns count="4">
    <tableColumn id="1" name="Contractor Code" dataDxfId="3232"/>
    <tableColumn id="3" name="Contractor description" dataDxfId="3231"/>
    <tableColumn id="2" name="Business Unit" dataDxfId="3230"/>
    <tableColumn id="4" name="Rate" dataDxfId="3229"/>
  </tableColumns>
  <tableStyleInfo name="TableStyleMedium2" showFirstColumn="0" showLastColumn="0" showRowStripes="1" showColumnStripes="0"/>
</table>
</file>

<file path=xl/tables/table80.xml><?xml version="1.0" encoding="utf-8"?>
<table xmlns="http://schemas.openxmlformats.org/spreadsheetml/2006/main" id="78" name="Contractor_items79" displayName="Contractor_items79" ref="A46:G50" totalsRowShown="0" headerRowDxfId="2322" dataDxfId="2321">
  <autoFilter ref="A46:G50"/>
  <tableColumns count="7">
    <tableColumn id="7" name="Quantity" dataDxfId="2320"/>
    <tableColumn id="1" name="Code" dataDxfId="2319"/>
    <tableColumn id="2" name="memo" dataDxfId="2318"/>
    <tableColumn id="3" name="Description" dataDxfId="2317"/>
    <tableColumn id="4" name="Business Unit" dataDxfId="2316"/>
    <tableColumn id="5" name="unit cost" dataDxfId="2315"/>
    <tableColumn id="6" name="cost" dataDxfId="2314" dataCellStyle="Currency"/>
  </tableColumns>
  <tableStyleInfo name="TableStyleMedium2" showFirstColumn="0" showLastColumn="0" showRowStripes="1" showColumnStripes="0"/>
</table>
</file>

<file path=xl/tables/table81.xml><?xml version="1.0" encoding="utf-8"?>
<table xmlns="http://schemas.openxmlformats.org/spreadsheetml/2006/main" id="79" name="NW_80" displayName="NW_80" ref="A19:G22" totalsRowShown="0" headerRowDxfId="2313" dataDxfId="2312">
  <autoFilter ref="A19:G22"/>
  <tableColumns count="7">
    <tableColumn id="3" name="Quantity" dataDxfId="2311"/>
    <tableColumn id="1" name="Labour Code" dataDxfId="2310"/>
    <tableColumn id="2" name="memo" dataDxfId="2309"/>
    <tableColumn id="4" name="Description" dataDxfId="2308"/>
    <tableColumn id="5" name="Business Unit" dataDxfId="2307"/>
    <tableColumn id="7" name="unit cost" dataDxfId="2306"/>
    <tableColumn id="8" name="Cost" dataDxfId="2305" dataCellStyle="Currency"/>
  </tableColumns>
  <tableStyleInfo name="TableStyleMedium2" showFirstColumn="0" showLastColumn="0" showRowStripes="1" showColumnStripes="0"/>
</table>
</file>

<file path=xl/tables/table82.xml><?xml version="1.0" encoding="utf-8"?>
<table xmlns="http://schemas.openxmlformats.org/spreadsheetml/2006/main" id="80" name="vehicle_items81" displayName="vehicle_items81" ref="A53:G57" totalsRowShown="0" headerRowDxfId="2304" dataDxfId="2303">
  <autoFilter ref="A53:G57"/>
  <tableColumns count="7">
    <tableColumn id="7" name="Quantity" dataDxfId="2302"/>
    <tableColumn id="1" name="Code" dataDxfId="2301"/>
    <tableColumn id="2" name="memo" dataDxfId="2300"/>
    <tableColumn id="3" name="Description" dataDxfId="2299"/>
    <tableColumn id="4" name="Business Unit" dataDxfId="2298"/>
    <tableColumn id="5" name="unit cost" dataDxfId="2297"/>
    <tableColumn id="6" name="cost" dataDxfId="2296" dataCellStyle="Currency"/>
  </tableColumns>
  <tableStyleInfo name="TableStyleMedium2" showFirstColumn="0" showLastColumn="0" showRowStripes="1" showColumnStripes="0"/>
</table>
</file>

<file path=xl/tables/table83.xml><?xml version="1.0" encoding="utf-8"?>
<table xmlns="http://schemas.openxmlformats.org/spreadsheetml/2006/main" id="81" name="Labour_items82" displayName="Labour_items82" ref="A25:G29" totalsRowShown="0" headerRowDxfId="2284" dataDxfId="2283">
  <autoFilter ref="A25:G29"/>
  <tableColumns count="7">
    <tableColumn id="3" name="Quantity" dataDxfId="2282"/>
    <tableColumn id="1" name="Labour Code" dataDxfId="2281"/>
    <tableColumn id="2" name="memo" dataDxfId="2280"/>
    <tableColumn id="4" name="Description" dataDxfId="2279"/>
    <tableColumn id="5" name="Business Unit" dataDxfId="2278"/>
    <tableColumn id="7" name="unit cost" dataDxfId="2277"/>
    <tableColumn id="8" name="Cost" dataDxfId="2276" dataCellStyle="Currency"/>
  </tableColumns>
  <tableStyleInfo name="TableStyleMedium2" showFirstColumn="0" showLastColumn="0" showRowStripes="1" showColumnStripes="0"/>
</table>
</file>

<file path=xl/tables/table84.xml><?xml version="1.0" encoding="utf-8"?>
<table xmlns="http://schemas.openxmlformats.org/spreadsheetml/2006/main" id="82" name="sub_totals83" displayName="sub_totals83" ref="A4:I12" totalsRowCount="1" headerRowDxfId="2275" dataDxfId="2274" totalsRowDxfId="2273">
  <autoFilter ref="A4:I11"/>
  <tableColumns count="9">
    <tableColumn id="1" name="ID" totalsRowLabel="Total" dataDxfId="2272" totalsRowDxfId="2271"/>
    <tableColumn id="2" name="OH rate" dataDxfId="2270" totalsRowDxfId="2269"/>
    <tableColumn id="5" name="materials cost" dataDxfId="2268" totalsRowDxfId="2267"/>
    <tableColumn id="8" name="NW" totalsRowFunction="sum" dataDxfId="2266" totalsRowDxfId="2265"/>
    <tableColumn id="3" name="labour cost" totalsRowFunction="sum" dataDxfId="2264" totalsRowDxfId="2263"/>
    <tableColumn id="6" name="Contractor Cost" dataDxfId="2262" totalsRowDxfId="2261"/>
    <tableColumn id="9" name="Vehicle" totalsRowFunction="sum" dataDxfId="2260" totalsRowDxfId="2259"/>
    <tableColumn id="7" name="Overhead" totalsRowLabel="117" dataDxfId="2258" totalsRowDxfId="2257"/>
    <tableColumn id="4" name="cost including o/h" totalsRowLabel="362" dataDxfId="2256" totalsRowDxfId="2255"/>
  </tableColumns>
  <tableStyleInfo name="TableStyleMedium2" showFirstColumn="0" showLastColumn="0" showRowStripes="1" showColumnStripes="0"/>
</table>
</file>

<file path=xl/tables/table85.xml><?xml version="1.0" encoding="utf-8"?>
<table xmlns="http://schemas.openxmlformats.org/spreadsheetml/2006/main" id="83" name="Materials_items84" displayName="Materials_items84" ref="A32:G43" totalsRowShown="0" headerRowDxfId="2254" dataDxfId="2253">
  <autoFilter ref="A32:G43"/>
  <tableColumns count="7">
    <tableColumn id="7" name="Quantity" dataDxfId="2252"/>
    <tableColumn id="1" name="Code" dataDxfId="2251"/>
    <tableColumn id="2" name="Memo" dataDxfId="2250"/>
    <tableColumn id="3" name="Description" dataDxfId="2249"/>
    <tableColumn id="4" name="Business Unit" dataDxfId="2248"/>
    <tableColumn id="5" name="unit cost" dataDxfId="2247"/>
    <tableColumn id="6" name="cost" dataDxfId="2246" dataCellStyle="Currency"/>
  </tableColumns>
  <tableStyleInfo name="TableStyleMedium2" showFirstColumn="0" showLastColumn="0" showRowStripes="1" showColumnStripes="0"/>
</table>
</file>

<file path=xl/tables/table86.xml><?xml version="1.0" encoding="utf-8"?>
<table xmlns="http://schemas.openxmlformats.org/spreadsheetml/2006/main" id="84" name="Contractor_items85" displayName="Contractor_items85" ref="A46:G50" totalsRowShown="0" headerRowDxfId="2245" dataDxfId="2244">
  <autoFilter ref="A46:G50"/>
  <tableColumns count="7">
    <tableColumn id="7" name="Quantity" dataDxfId="2243"/>
    <tableColumn id="1" name="Code" dataDxfId="2242"/>
    <tableColumn id="2" name="memo" dataDxfId="2241"/>
    <tableColumn id="3" name="Description" dataDxfId="2240"/>
    <tableColumn id="4" name="Business Unit" dataDxfId="2239"/>
    <tableColumn id="5" name="unit cost" dataDxfId="2238"/>
    <tableColumn id="6" name="cost" dataDxfId="2237" dataCellStyle="Currency"/>
  </tableColumns>
  <tableStyleInfo name="TableStyleMedium2" showFirstColumn="0" showLastColumn="0" showRowStripes="1" showColumnStripes="0"/>
</table>
</file>

<file path=xl/tables/table87.xml><?xml version="1.0" encoding="utf-8"?>
<table xmlns="http://schemas.openxmlformats.org/spreadsheetml/2006/main" id="85" name="NW_86" displayName="NW_86" ref="A19:G22" totalsRowShown="0" headerRowDxfId="2236" dataDxfId="2235">
  <autoFilter ref="A19:G22"/>
  <tableColumns count="7">
    <tableColumn id="3" name="Quantity" dataDxfId="2234"/>
    <tableColumn id="1" name="Labour Code" dataDxfId="2233"/>
    <tableColumn id="2" name="memo" dataDxfId="2232"/>
    <tableColumn id="4" name="Description" dataDxfId="2231"/>
    <tableColumn id="5" name="Business Unit" dataDxfId="2230"/>
    <tableColumn id="7" name="unit cost" dataDxfId="2229"/>
    <tableColumn id="8" name="Cost" dataDxfId="2228" dataCellStyle="Currency"/>
  </tableColumns>
  <tableStyleInfo name="TableStyleMedium2" showFirstColumn="0" showLastColumn="0" showRowStripes="1" showColumnStripes="0"/>
</table>
</file>

<file path=xl/tables/table88.xml><?xml version="1.0" encoding="utf-8"?>
<table xmlns="http://schemas.openxmlformats.org/spreadsheetml/2006/main" id="86" name="vehicle_items87" displayName="vehicle_items87" ref="A53:G57" totalsRowShown="0" headerRowDxfId="2227" dataDxfId="2226">
  <autoFilter ref="A53:G57"/>
  <tableColumns count="7">
    <tableColumn id="7" name="Quantity" dataDxfId="2225"/>
    <tableColumn id="1" name="Code" dataDxfId="2224"/>
    <tableColumn id="2" name="memo" dataDxfId="2223"/>
    <tableColumn id="3" name="Description" dataDxfId="2222"/>
    <tableColumn id="4" name="Business Unit" dataDxfId="2221"/>
    <tableColumn id="5" name="unit cost" dataDxfId="2220"/>
    <tableColumn id="6" name="cost" dataDxfId="2219" dataCellStyle="Currency"/>
  </tableColumns>
  <tableStyleInfo name="TableStyleMedium2" showFirstColumn="0" showLastColumn="0" showRowStripes="1" showColumnStripes="0"/>
</table>
</file>

<file path=xl/tables/table89.xml><?xml version="1.0" encoding="utf-8"?>
<table xmlns="http://schemas.openxmlformats.org/spreadsheetml/2006/main" id="87" name="Labour_items88" displayName="Labour_items88" ref="A25:G29" totalsRowShown="0" headerRowDxfId="2207" dataDxfId="2206">
  <autoFilter ref="A25:G29"/>
  <tableColumns count="7">
    <tableColumn id="3" name="Quantity" dataDxfId="2205"/>
    <tableColumn id="1" name="Labour Code" dataDxfId="2204"/>
    <tableColumn id="2" name="memo" dataDxfId="2203"/>
    <tableColumn id="4" name="Description" dataDxfId="2202"/>
    <tableColumn id="5" name="Business Unit" dataDxfId="2201"/>
    <tableColumn id="7" name="unit cost" dataDxfId="2200"/>
    <tableColumn id="8" name="Cost" dataDxfId="2199" dataCellStyle="Currency"/>
  </tableColumns>
  <tableStyleInfo name="TableStyleMedium2" showFirstColumn="0" showLastColumn="0" showRowStripes="1" showColumnStripes="0"/>
</table>
</file>

<file path=xl/tables/table9.xml><?xml version="1.0" encoding="utf-8"?>
<table xmlns="http://schemas.openxmlformats.org/spreadsheetml/2006/main" id="11" name="vehicles" displayName="vehicles" ref="A1:F9133" totalsRowShown="0" headerRowDxfId="3228" dataDxfId="3226" headerRowBorderDxfId="3227" tableBorderDxfId="3225" headerRowCellStyle="Check Cell">
  <autoFilter ref="A1:F9133"/>
  <tableColumns count="6">
    <tableColumn id="2" name="vehicle code" dataDxfId="3224"/>
    <tableColumn id="1" name="vehicle description" dataDxfId="3223"/>
    <tableColumn id="6" name="BU" dataDxfId="3222"/>
    <tableColumn id="3" name="2017 Rates" dataDxfId="3221" dataCellStyle="Currency"/>
    <tableColumn id="4" name="ActTyp" dataDxfId="3220"/>
    <tableColumn id="5" name="Cost ctr short text " dataDxfId="3219"/>
  </tableColumns>
  <tableStyleInfo name="TableStyleMedium2" showFirstColumn="0" showLastColumn="0" showRowStripes="1" showColumnStripes="0"/>
</table>
</file>

<file path=xl/tables/table90.xml><?xml version="1.0" encoding="utf-8"?>
<table xmlns="http://schemas.openxmlformats.org/spreadsheetml/2006/main" id="88" name="sub_totals89" displayName="sub_totals89" ref="A4:I12" totalsRowCount="1" headerRowDxfId="2198" dataDxfId="2197" totalsRowDxfId="2196">
  <autoFilter ref="A4:I11"/>
  <tableColumns count="9">
    <tableColumn id="1" name="ID" totalsRowLabel="Total" dataDxfId="2195" totalsRowDxfId="2194"/>
    <tableColumn id="2" name="OH rate" dataDxfId="2193" totalsRowDxfId="2192"/>
    <tableColumn id="5" name="materials cost" dataDxfId="2191" totalsRowDxfId="2190"/>
    <tableColumn id="8" name="NW" totalsRowFunction="sum" dataDxfId="2189" totalsRowDxfId="2188"/>
    <tableColumn id="3" name="labour cost" totalsRowFunction="sum" dataDxfId="2187" totalsRowDxfId="2186"/>
    <tableColumn id="6" name="Contractor Cost" dataDxfId="2185" totalsRowDxfId="2184"/>
    <tableColumn id="9" name="Vehicle" totalsRowFunction="sum" dataDxfId="2183" totalsRowDxfId="2182"/>
    <tableColumn id="7" name="Overhead" totalsRowLabel="39" dataDxfId="2181" totalsRowDxfId="2180"/>
    <tableColumn id="4" name="cost including o/h" totalsRowLabel="121" dataDxfId="2179" totalsRowDxfId="2178"/>
  </tableColumns>
  <tableStyleInfo name="TableStyleMedium2" showFirstColumn="0" showLastColumn="0" showRowStripes="1" showColumnStripes="0"/>
</table>
</file>

<file path=xl/tables/table91.xml><?xml version="1.0" encoding="utf-8"?>
<table xmlns="http://schemas.openxmlformats.org/spreadsheetml/2006/main" id="89" name="Materials_items90" displayName="Materials_items90" ref="A32:G43" totalsRowShown="0" headerRowDxfId="2177" dataDxfId="2176">
  <autoFilter ref="A32:G43"/>
  <tableColumns count="7">
    <tableColumn id="7" name="Quantity" dataDxfId="2175"/>
    <tableColumn id="1" name="Code" dataDxfId="2174"/>
    <tableColumn id="2" name="Memo" dataDxfId="2173"/>
    <tableColumn id="3" name="Description" dataDxfId="2172"/>
    <tableColumn id="4" name="Business Unit" dataDxfId="2171"/>
    <tableColumn id="5" name="unit cost" dataDxfId="2170"/>
    <tableColumn id="6" name="cost" dataDxfId="2169" dataCellStyle="Currency"/>
  </tableColumns>
  <tableStyleInfo name="TableStyleMedium2" showFirstColumn="0" showLastColumn="0" showRowStripes="1" showColumnStripes="0"/>
</table>
</file>

<file path=xl/tables/table92.xml><?xml version="1.0" encoding="utf-8"?>
<table xmlns="http://schemas.openxmlformats.org/spreadsheetml/2006/main" id="90" name="Contractor_items91" displayName="Contractor_items91" ref="A46:G50" totalsRowShown="0" headerRowDxfId="2168" dataDxfId="2167">
  <autoFilter ref="A46:G50"/>
  <tableColumns count="7">
    <tableColumn id="7" name="Quantity" dataDxfId="2166"/>
    <tableColumn id="1" name="Code" dataDxfId="2165"/>
    <tableColumn id="2" name="memo" dataDxfId="2164"/>
    <tableColumn id="3" name="Description" dataDxfId="2163"/>
    <tableColumn id="4" name="Business Unit" dataDxfId="2162"/>
    <tableColumn id="5" name="unit cost" dataDxfId="2161"/>
    <tableColumn id="6" name="cost" dataDxfId="2160" dataCellStyle="Currency"/>
  </tableColumns>
  <tableStyleInfo name="TableStyleMedium2" showFirstColumn="0" showLastColumn="0" showRowStripes="1" showColumnStripes="0"/>
</table>
</file>

<file path=xl/tables/table93.xml><?xml version="1.0" encoding="utf-8"?>
<table xmlns="http://schemas.openxmlformats.org/spreadsheetml/2006/main" id="91" name="NW_92" displayName="NW_92" ref="A19:G22" totalsRowShown="0" headerRowDxfId="2159" dataDxfId="2158">
  <autoFilter ref="A19:G22"/>
  <tableColumns count="7">
    <tableColumn id="3" name="Quantity" dataDxfId="2157"/>
    <tableColumn id="1" name="Labour Code" dataDxfId="2156"/>
    <tableColumn id="2" name="memo" dataDxfId="2155"/>
    <tableColumn id="4" name="Description" dataDxfId="2154"/>
    <tableColumn id="5" name="Business Unit" dataDxfId="2153"/>
    <tableColumn id="7" name="unit cost" dataDxfId="2152"/>
    <tableColumn id="8" name="Cost" dataDxfId="2151" dataCellStyle="Currency"/>
  </tableColumns>
  <tableStyleInfo name="TableStyleMedium2" showFirstColumn="0" showLastColumn="0" showRowStripes="1" showColumnStripes="0"/>
</table>
</file>

<file path=xl/tables/table94.xml><?xml version="1.0" encoding="utf-8"?>
<table xmlns="http://schemas.openxmlformats.org/spreadsheetml/2006/main" id="92" name="vehicle_items93" displayName="vehicle_items93" ref="A53:G57" totalsRowShown="0" headerRowDxfId="2150" dataDxfId="2149">
  <autoFilter ref="A53:G57"/>
  <tableColumns count="7">
    <tableColumn id="7" name="Quantity" dataDxfId="2148"/>
    <tableColumn id="1" name="Code" dataDxfId="2147"/>
    <tableColumn id="2" name="memo" dataDxfId="2146"/>
    <tableColumn id="3" name="Description" dataDxfId="2145"/>
    <tableColumn id="4" name="Business Unit" dataDxfId="2144"/>
    <tableColumn id="5" name="unit cost" dataDxfId="2143"/>
    <tableColumn id="6" name="cost" dataDxfId="2142" dataCellStyle="Currency"/>
  </tableColumns>
  <tableStyleInfo name="TableStyleMedium2" showFirstColumn="0" showLastColumn="0" showRowStripes="1" showColumnStripes="0"/>
</table>
</file>

<file path=xl/tables/table95.xml><?xml version="1.0" encoding="utf-8"?>
<table xmlns="http://schemas.openxmlformats.org/spreadsheetml/2006/main" id="93" name="Labour_items94" displayName="Labour_items94" ref="A25:G29" totalsRowShown="0" headerRowDxfId="2130" dataDxfId="2129">
  <autoFilter ref="A25:G29"/>
  <tableColumns count="7">
    <tableColumn id="3" name="Quantity" dataDxfId="2128"/>
    <tableColumn id="1" name="Labour Code" dataDxfId="2127"/>
    <tableColumn id="2" name="memo" dataDxfId="2126"/>
    <tableColumn id="4" name="Description" dataDxfId="2125"/>
    <tableColumn id="5" name="Business Unit" dataDxfId="2124"/>
    <tableColumn id="7" name="unit cost" dataDxfId="2123"/>
    <tableColumn id="8" name="Cost" dataDxfId="2122" dataCellStyle="Currency"/>
  </tableColumns>
  <tableStyleInfo name="TableStyleMedium2" showFirstColumn="0" showLastColumn="0" showRowStripes="1" showColumnStripes="0"/>
</table>
</file>

<file path=xl/tables/table96.xml><?xml version="1.0" encoding="utf-8"?>
<table xmlns="http://schemas.openxmlformats.org/spreadsheetml/2006/main" id="94" name="sub_totals95" displayName="sub_totals95" ref="A4:I12" totalsRowCount="1" headerRowDxfId="2121" dataDxfId="2120" totalsRowDxfId="2119">
  <autoFilter ref="A4:I11"/>
  <tableColumns count="9">
    <tableColumn id="1" name="ID" totalsRowLabel="Total" dataDxfId="2118" totalsRowDxfId="2117"/>
    <tableColumn id="2" name="OH rate" dataDxfId="2116" totalsRowDxfId="2115"/>
    <tableColumn id="5" name="materials cost" dataDxfId="2114" totalsRowDxfId="2113"/>
    <tableColumn id="8" name="NW" totalsRowFunction="sum" dataDxfId="2112" totalsRowDxfId="2111"/>
    <tableColumn id="3" name="labour cost" totalsRowFunction="sum" dataDxfId="2110" totalsRowDxfId="2109"/>
    <tableColumn id="6" name="Contractor Cost" dataDxfId="2108" totalsRowDxfId="2107"/>
    <tableColumn id="9" name="Vehicle" totalsRowFunction="sum" dataDxfId="2106" totalsRowDxfId="2105"/>
    <tableColumn id="7" name="Overhead" totalsRowLabel="39" dataDxfId="2104" totalsRowDxfId="2103"/>
    <tableColumn id="4" name="cost including o/h" totalsRowLabel="121" dataDxfId="2102" totalsRowDxfId="2101"/>
  </tableColumns>
  <tableStyleInfo name="TableStyleMedium2" showFirstColumn="0" showLastColumn="0" showRowStripes="1" showColumnStripes="0"/>
</table>
</file>

<file path=xl/tables/table97.xml><?xml version="1.0" encoding="utf-8"?>
<table xmlns="http://schemas.openxmlformats.org/spreadsheetml/2006/main" id="95" name="Materials_items96" displayName="Materials_items96" ref="A32:G43" totalsRowShown="0" headerRowDxfId="2100" dataDxfId="2099">
  <autoFilter ref="A32:G43"/>
  <tableColumns count="7">
    <tableColumn id="7" name="Quantity" dataDxfId="2098"/>
    <tableColumn id="1" name="Code" dataDxfId="2097"/>
    <tableColumn id="2" name="Memo" dataDxfId="2096"/>
    <tableColumn id="3" name="Description" dataDxfId="2095"/>
    <tableColumn id="4" name="Business Unit" dataDxfId="2094"/>
    <tableColumn id="5" name="unit cost" dataDxfId="2093"/>
    <tableColumn id="6" name="cost" dataDxfId="2092" dataCellStyle="Currency"/>
  </tableColumns>
  <tableStyleInfo name="TableStyleMedium2" showFirstColumn="0" showLastColumn="0" showRowStripes="1" showColumnStripes="0"/>
</table>
</file>

<file path=xl/tables/table98.xml><?xml version="1.0" encoding="utf-8"?>
<table xmlns="http://schemas.openxmlformats.org/spreadsheetml/2006/main" id="96" name="Contractor_items97" displayName="Contractor_items97" ref="A46:G50" totalsRowShown="0" headerRowDxfId="2091" dataDxfId="2090">
  <autoFilter ref="A46:G50"/>
  <tableColumns count="7">
    <tableColumn id="7" name="Quantity" dataDxfId="2089"/>
    <tableColumn id="1" name="Code" dataDxfId="2088"/>
    <tableColumn id="2" name="memo" dataDxfId="2087"/>
    <tableColumn id="3" name="Description" dataDxfId="2086"/>
    <tableColumn id="4" name="Business Unit" dataDxfId="2085"/>
    <tableColumn id="5" name="unit cost" dataDxfId="2084"/>
    <tableColumn id="6" name="cost" dataDxfId="2083" dataCellStyle="Currency"/>
  </tableColumns>
  <tableStyleInfo name="TableStyleMedium2" showFirstColumn="0" showLastColumn="0" showRowStripes="1" showColumnStripes="0"/>
</table>
</file>

<file path=xl/tables/table99.xml><?xml version="1.0" encoding="utf-8"?>
<table xmlns="http://schemas.openxmlformats.org/spreadsheetml/2006/main" id="97" name="NW_98" displayName="NW_98" ref="A19:G22" totalsRowShown="0" headerRowDxfId="2082" dataDxfId="2081">
  <autoFilter ref="A19:G22"/>
  <tableColumns count="7">
    <tableColumn id="3" name="Quantity" dataDxfId="2080"/>
    <tableColumn id="1" name="Labour Code" dataDxfId="2079"/>
    <tableColumn id="2" name="memo" dataDxfId="2078"/>
    <tableColumn id="4" name="Description" dataDxfId="2077"/>
    <tableColumn id="5" name="Business Unit" dataDxfId="2076"/>
    <tableColumn id="7" name="unit cost" dataDxfId="2075"/>
    <tableColumn id="8" name="Cost" dataDxfId="2074"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printerSettings" Target="../printerSettings/printerSettings1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8.xml"/><Relationship Id="rId7" Type="http://schemas.openxmlformats.org/officeDocument/2006/relationships/table" Target="../tables/table22.xml"/><Relationship Id="rId2" Type="http://schemas.openxmlformats.org/officeDocument/2006/relationships/table" Target="../tables/table17.xml"/><Relationship Id="rId1" Type="http://schemas.openxmlformats.org/officeDocument/2006/relationships/printerSettings" Target="../printerSettings/printerSettings15.bin"/><Relationship Id="rId6" Type="http://schemas.openxmlformats.org/officeDocument/2006/relationships/table" Target="../tables/table21.xml"/><Relationship Id="rId5" Type="http://schemas.openxmlformats.org/officeDocument/2006/relationships/table" Target="../tables/table20.xml"/><Relationship Id="rId4"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table" Target="../tables/table23.xml"/><Relationship Id="rId6" Type="http://schemas.openxmlformats.org/officeDocument/2006/relationships/table" Target="../tables/table28.xml"/><Relationship Id="rId5" Type="http://schemas.openxmlformats.org/officeDocument/2006/relationships/table" Target="../tables/table27.xml"/><Relationship Id="rId4" Type="http://schemas.openxmlformats.org/officeDocument/2006/relationships/table" Target="../tables/table26.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table" Target="../tables/table29.xml"/><Relationship Id="rId6" Type="http://schemas.openxmlformats.org/officeDocument/2006/relationships/table" Target="../tables/table34.xml"/><Relationship Id="rId5" Type="http://schemas.openxmlformats.org/officeDocument/2006/relationships/table" Target="../tables/table33.xml"/><Relationship Id="rId4" Type="http://schemas.openxmlformats.org/officeDocument/2006/relationships/table" Target="../tables/table32.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table" Target="../tables/table36.xml"/><Relationship Id="rId1" Type="http://schemas.openxmlformats.org/officeDocument/2006/relationships/table" Target="../tables/table35.xml"/><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table" Target="../tables/table42.xml"/><Relationship Id="rId1" Type="http://schemas.openxmlformats.org/officeDocument/2006/relationships/table" Target="../tables/table41.xml"/><Relationship Id="rId6" Type="http://schemas.openxmlformats.org/officeDocument/2006/relationships/table" Target="../tables/table46.xml"/><Relationship Id="rId5" Type="http://schemas.openxmlformats.org/officeDocument/2006/relationships/table" Target="../tables/table45.xml"/><Relationship Id="rId4" Type="http://schemas.openxmlformats.org/officeDocument/2006/relationships/table" Target="../tables/table4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table" Target="../tables/table48.xml"/><Relationship Id="rId1" Type="http://schemas.openxmlformats.org/officeDocument/2006/relationships/table" Target="../tables/table47.xml"/><Relationship Id="rId6" Type="http://schemas.openxmlformats.org/officeDocument/2006/relationships/table" Target="../tables/table52.xml"/><Relationship Id="rId5" Type="http://schemas.openxmlformats.org/officeDocument/2006/relationships/table" Target="../tables/table51.xml"/><Relationship Id="rId4" Type="http://schemas.openxmlformats.org/officeDocument/2006/relationships/table" Target="../tables/table50.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table" Target="../tables/table54.xml"/><Relationship Id="rId1" Type="http://schemas.openxmlformats.org/officeDocument/2006/relationships/table" Target="../tables/table53.xml"/><Relationship Id="rId6" Type="http://schemas.openxmlformats.org/officeDocument/2006/relationships/table" Target="../tables/table58.xml"/><Relationship Id="rId5" Type="http://schemas.openxmlformats.org/officeDocument/2006/relationships/table" Target="../tables/table57.xml"/><Relationship Id="rId4" Type="http://schemas.openxmlformats.org/officeDocument/2006/relationships/table" Target="../tables/table56.xml"/></Relationships>
</file>

<file path=xl/worksheets/_rels/sheet27.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table" Target="../tables/table60.xml"/><Relationship Id="rId7" Type="http://schemas.openxmlformats.org/officeDocument/2006/relationships/table" Target="../tables/table64.xml"/><Relationship Id="rId2" Type="http://schemas.openxmlformats.org/officeDocument/2006/relationships/table" Target="../tables/table59.xml"/><Relationship Id="rId1" Type="http://schemas.openxmlformats.org/officeDocument/2006/relationships/vmlDrawing" Target="../drawings/vmlDrawing2.vml"/><Relationship Id="rId6" Type="http://schemas.openxmlformats.org/officeDocument/2006/relationships/table" Target="../tables/table63.xml"/><Relationship Id="rId5" Type="http://schemas.openxmlformats.org/officeDocument/2006/relationships/table" Target="../tables/table62.xml"/><Relationship Id="rId4" Type="http://schemas.openxmlformats.org/officeDocument/2006/relationships/table" Target="../tables/table61.xml"/></Relationships>
</file>

<file path=xl/worksheets/_rels/sheet2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66.xml"/><Relationship Id="rId7" Type="http://schemas.openxmlformats.org/officeDocument/2006/relationships/table" Target="../tables/table70.xml"/><Relationship Id="rId2" Type="http://schemas.openxmlformats.org/officeDocument/2006/relationships/table" Target="../tables/table65.xml"/><Relationship Id="rId1" Type="http://schemas.openxmlformats.org/officeDocument/2006/relationships/vmlDrawing" Target="../drawings/vmlDrawing3.vml"/><Relationship Id="rId6" Type="http://schemas.openxmlformats.org/officeDocument/2006/relationships/table" Target="../tables/table69.xml"/><Relationship Id="rId5" Type="http://schemas.openxmlformats.org/officeDocument/2006/relationships/table" Target="../tables/table68.xml"/><Relationship Id="rId4" Type="http://schemas.openxmlformats.org/officeDocument/2006/relationships/table" Target="../tables/table67.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73.xml"/><Relationship Id="rId2" Type="http://schemas.openxmlformats.org/officeDocument/2006/relationships/table" Target="../tables/table72.xml"/><Relationship Id="rId1" Type="http://schemas.openxmlformats.org/officeDocument/2006/relationships/table" Target="../tables/table71.xml"/><Relationship Id="rId6" Type="http://schemas.openxmlformats.org/officeDocument/2006/relationships/table" Target="../tables/table76.xml"/><Relationship Id="rId5" Type="http://schemas.openxmlformats.org/officeDocument/2006/relationships/table" Target="../tables/table75.xml"/><Relationship Id="rId4" Type="http://schemas.openxmlformats.org/officeDocument/2006/relationships/table" Target="../tables/table74.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table" Target="../tables/table77.xml"/><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5.xml"/><Relationship Id="rId2" Type="http://schemas.openxmlformats.org/officeDocument/2006/relationships/table" Target="../tables/table84.xml"/><Relationship Id="rId1" Type="http://schemas.openxmlformats.org/officeDocument/2006/relationships/table" Target="../tables/table83.xml"/><Relationship Id="rId6" Type="http://schemas.openxmlformats.org/officeDocument/2006/relationships/table" Target="../tables/table88.xml"/><Relationship Id="rId5" Type="http://schemas.openxmlformats.org/officeDocument/2006/relationships/table" Target="../tables/table87.xml"/><Relationship Id="rId4" Type="http://schemas.openxmlformats.org/officeDocument/2006/relationships/table" Target="../tables/table86.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table" Target="../tables/table90.xml"/><Relationship Id="rId1" Type="http://schemas.openxmlformats.org/officeDocument/2006/relationships/table" Target="../tables/table89.xml"/><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97.xml"/><Relationship Id="rId2" Type="http://schemas.openxmlformats.org/officeDocument/2006/relationships/table" Target="../tables/table96.xml"/><Relationship Id="rId1" Type="http://schemas.openxmlformats.org/officeDocument/2006/relationships/table" Target="../tables/table95.xml"/><Relationship Id="rId6" Type="http://schemas.openxmlformats.org/officeDocument/2006/relationships/table" Target="../tables/table100.xml"/><Relationship Id="rId5" Type="http://schemas.openxmlformats.org/officeDocument/2006/relationships/table" Target="../tables/table99.xml"/><Relationship Id="rId4" Type="http://schemas.openxmlformats.org/officeDocument/2006/relationships/table" Target="../tables/table98.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103.xml"/><Relationship Id="rId2" Type="http://schemas.openxmlformats.org/officeDocument/2006/relationships/table" Target="../tables/table102.xml"/><Relationship Id="rId1" Type="http://schemas.openxmlformats.org/officeDocument/2006/relationships/table" Target="../tables/table101.xml"/><Relationship Id="rId6" Type="http://schemas.openxmlformats.org/officeDocument/2006/relationships/table" Target="../tables/table106.xml"/><Relationship Id="rId5" Type="http://schemas.openxmlformats.org/officeDocument/2006/relationships/table" Target="../tables/table105.xml"/><Relationship Id="rId4" Type="http://schemas.openxmlformats.org/officeDocument/2006/relationships/table" Target="../tables/table104.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09.xml"/><Relationship Id="rId2" Type="http://schemas.openxmlformats.org/officeDocument/2006/relationships/table" Target="../tables/table108.xml"/><Relationship Id="rId1" Type="http://schemas.openxmlformats.org/officeDocument/2006/relationships/table" Target="../tables/table107.xml"/><Relationship Id="rId6" Type="http://schemas.openxmlformats.org/officeDocument/2006/relationships/table" Target="../tables/table112.xml"/><Relationship Id="rId5" Type="http://schemas.openxmlformats.org/officeDocument/2006/relationships/table" Target="../tables/table111.xml"/><Relationship Id="rId4" Type="http://schemas.openxmlformats.org/officeDocument/2006/relationships/table" Target="../tables/table110.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table" Target="../tables/table113.xml"/><Relationship Id="rId6" Type="http://schemas.openxmlformats.org/officeDocument/2006/relationships/table" Target="../tables/table118.xml"/><Relationship Id="rId5" Type="http://schemas.openxmlformats.org/officeDocument/2006/relationships/table" Target="../tables/table117.xml"/><Relationship Id="rId4" Type="http://schemas.openxmlformats.org/officeDocument/2006/relationships/table" Target="../tables/table116.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121.xml"/><Relationship Id="rId2" Type="http://schemas.openxmlformats.org/officeDocument/2006/relationships/table" Target="../tables/table120.xml"/><Relationship Id="rId1" Type="http://schemas.openxmlformats.org/officeDocument/2006/relationships/table" Target="../tables/table119.xml"/><Relationship Id="rId6" Type="http://schemas.openxmlformats.org/officeDocument/2006/relationships/table" Target="../tables/table124.xml"/><Relationship Id="rId5" Type="http://schemas.openxmlformats.org/officeDocument/2006/relationships/table" Target="../tables/table123.xml"/><Relationship Id="rId4" Type="http://schemas.openxmlformats.org/officeDocument/2006/relationships/table" Target="../tables/table122.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27.xml"/><Relationship Id="rId2" Type="http://schemas.openxmlformats.org/officeDocument/2006/relationships/table" Target="../tables/table126.xml"/><Relationship Id="rId1" Type="http://schemas.openxmlformats.org/officeDocument/2006/relationships/table" Target="../tables/table125.xml"/><Relationship Id="rId6" Type="http://schemas.openxmlformats.org/officeDocument/2006/relationships/table" Target="../tables/table130.xml"/><Relationship Id="rId5" Type="http://schemas.openxmlformats.org/officeDocument/2006/relationships/table" Target="../tables/table129.xml"/><Relationship Id="rId4" Type="http://schemas.openxmlformats.org/officeDocument/2006/relationships/table" Target="../tables/table128.xml"/></Relationships>
</file>

<file path=xl/worksheets/_rels/sheet39.xml.rels><?xml version="1.0" encoding="UTF-8" standalone="yes"?>
<Relationships xmlns="http://schemas.openxmlformats.org/package/2006/relationships"><Relationship Id="rId3" Type="http://schemas.openxmlformats.org/officeDocument/2006/relationships/table" Target="../tables/table133.xml"/><Relationship Id="rId2" Type="http://schemas.openxmlformats.org/officeDocument/2006/relationships/table" Target="../tables/table132.xml"/><Relationship Id="rId1" Type="http://schemas.openxmlformats.org/officeDocument/2006/relationships/table" Target="../tables/table131.xml"/><Relationship Id="rId6" Type="http://schemas.openxmlformats.org/officeDocument/2006/relationships/table" Target="../tables/table136.xml"/><Relationship Id="rId5" Type="http://schemas.openxmlformats.org/officeDocument/2006/relationships/table" Target="../tables/table135.xml"/><Relationship Id="rId4" Type="http://schemas.openxmlformats.org/officeDocument/2006/relationships/table" Target="../tables/table13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38.xml"/><Relationship Id="rId7" Type="http://schemas.openxmlformats.org/officeDocument/2006/relationships/table" Target="../tables/table142.xml"/><Relationship Id="rId2" Type="http://schemas.openxmlformats.org/officeDocument/2006/relationships/table" Target="../tables/table137.xml"/><Relationship Id="rId1" Type="http://schemas.openxmlformats.org/officeDocument/2006/relationships/printerSettings" Target="../printerSettings/printerSettings16.bin"/><Relationship Id="rId6" Type="http://schemas.openxmlformats.org/officeDocument/2006/relationships/table" Target="../tables/table141.xml"/><Relationship Id="rId5" Type="http://schemas.openxmlformats.org/officeDocument/2006/relationships/table" Target="../tables/table140.xml"/><Relationship Id="rId4" Type="http://schemas.openxmlformats.org/officeDocument/2006/relationships/table" Target="../tables/table139.xml"/></Relationships>
</file>

<file path=xl/worksheets/_rels/sheet41.xml.rels><?xml version="1.0" encoding="UTF-8" standalone="yes"?>
<Relationships xmlns="http://schemas.openxmlformats.org/package/2006/relationships"><Relationship Id="rId3" Type="http://schemas.openxmlformats.org/officeDocument/2006/relationships/table" Target="../tables/table145.xml"/><Relationship Id="rId2" Type="http://schemas.openxmlformats.org/officeDocument/2006/relationships/table" Target="../tables/table144.xml"/><Relationship Id="rId1" Type="http://schemas.openxmlformats.org/officeDocument/2006/relationships/table" Target="../tables/table143.xml"/><Relationship Id="rId6" Type="http://schemas.openxmlformats.org/officeDocument/2006/relationships/table" Target="../tables/table148.xml"/><Relationship Id="rId5" Type="http://schemas.openxmlformats.org/officeDocument/2006/relationships/table" Target="../tables/table147.xml"/><Relationship Id="rId4" Type="http://schemas.openxmlformats.org/officeDocument/2006/relationships/table" Target="../tables/table146.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151.xml"/><Relationship Id="rId2" Type="http://schemas.openxmlformats.org/officeDocument/2006/relationships/table" Target="../tables/table150.xml"/><Relationship Id="rId1" Type="http://schemas.openxmlformats.org/officeDocument/2006/relationships/table" Target="../tables/table149.xml"/><Relationship Id="rId6" Type="http://schemas.openxmlformats.org/officeDocument/2006/relationships/table" Target="../tables/table154.xml"/><Relationship Id="rId5" Type="http://schemas.openxmlformats.org/officeDocument/2006/relationships/table" Target="../tables/table153.xml"/><Relationship Id="rId4" Type="http://schemas.openxmlformats.org/officeDocument/2006/relationships/table" Target="../tables/table152.xml"/></Relationships>
</file>

<file path=xl/worksheets/_rels/sheet43.xml.rels><?xml version="1.0" encoding="UTF-8" standalone="yes"?>
<Relationships xmlns="http://schemas.openxmlformats.org/package/2006/relationships"><Relationship Id="rId3" Type="http://schemas.openxmlformats.org/officeDocument/2006/relationships/table" Target="../tables/table157.xml"/><Relationship Id="rId2" Type="http://schemas.openxmlformats.org/officeDocument/2006/relationships/table" Target="../tables/table156.xml"/><Relationship Id="rId1" Type="http://schemas.openxmlformats.org/officeDocument/2006/relationships/table" Target="../tables/table155.xml"/><Relationship Id="rId6" Type="http://schemas.openxmlformats.org/officeDocument/2006/relationships/table" Target="../tables/table160.xml"/><Relationship Id="rId5" Type="http://schemas.openxmlformats.org/officeDocument/2006/relationships/table" Target="../tables/table159.xml"/><Relationship Id="rId4" Type="http://schemas.openxmlformats.org/officeDocument/2006/relationships/table" Target="../tables/table158.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163.xml"/><Relationship Id="rId2" Type="http://schemas.openxmlformats.org/officeDocument/2006/relationships/table" Target="../tables/table162.xml"/><Relationship Id="rId1" Type="http://schemas.openxmlformats.org/officeDocument/2006/relationships/table" Target="../tables/table161.xml"/><Relationship Id="rId6" Type="http://schemas.openxmlformats.org/officeDocument/2006/relationships/table" Target="../tables/table166.xml"/><Relationship Id="rId5" Type="http://schemas.openxmlformats.org/officeDocument/2006/relationships/table" Target="../tables/table165.xml"/><Relationship Id="rId4" Type="http://schemas.openxmlformats.org/officeDocument/2006/relationships/table" Target="../tables/table164.xml"/></Relationships>
</file>

<file path=xl/worksheets/_rels/sheet45.xml.rels><?xml version="1.0" encoding="UTF-8" standalone="yes"?>
<Relationships xmlns="http://schemas.openxmlformats.org/package/2006/relationships"><Relationship Id="rId3" Type="http://schemas.openxmlformats.org/officeDocument/2006/relationships/table" Target="../tables/table169.xml"/><Relationship Id="rId2" Type="http://schemas.openxmlformats.org/officeDocument/2006/relationships/table" Target="../tables/table168.xml"/><Relationship Id="rId1" Type="http://schemas.openxmlformats.org/officeDocument/2006/relationships/table" Target="../tables/table167.xml"/><Relationship Id="rId6" Type="http://schemas.openxmlformats.org/officeDocument/2006/relationships/table" Target="../tables/table172.xml"/><Relationship Id="rId5" Type="http://schemas.openxmlformats.org/officeDocument/2006/relationships/table" Target="../tables/table171.xml"/><Relationship Id="rId4" Type="http://schemas.openxmlformats.org/officeDocument/2006/relationships/table" Target="../tables/table170.xml"/></Relationships>
</file>

<file path=xl/worksheets/_rels/sheet46.xml.rels><?xml version="1.0" encoding="UTF-8" standalone="yes"?>
<Relationships xmlns="http://schemas.openxmlformats.org/package/2006/relationships"><Relationship Id="rId3" Type="http://schemas.openxmlformats.org/officeDocument/2006/relationships/table" Target="../tables/table175.xml"/><Relationship Id="rId2" Type="http://schemas.openxmlformats.org/officeDocument/2006/relationships/table" Target="../tables/table174.xml"/><Relationship Id="rId1" Type="http://schemas.openxmlformats.org/officeDocument/2006/relationships/table" Target="../tables/table173.xml"/><Relationship Id="rId6" Type="http://schemas.openxmlformats.org/officeDocument/2006/relationships/table" Target="../tables/table178.xml"/><Relationship Id="rId5" Type="http://schemas.openxmlformats.org/officeDocument/2006/relationships/table" Target="../tables/table177.xml"/><Relationship Id="rId4" Type="http://schemas.openxmlformats.org/officeDocument/2006/relationships/table" Target="../tables/table176.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181.xml"/><Relationship Id="rId2" Type="http://schemas.openxmlformats.org/officeDocument/2006/relationships/table" Target="../tables/table180.xml"/><Relationship Id="rId1" Type="http://schemas.openxmlformats.org/officeDocument/2006/relationships/table" Target="../tables/table179.xml"/><Relationship Id="rId6" Type="http://schemas.openxmlformats.org/officeDocument/2006/relationships/table" Target="../tables/table184.xml"/><Relationship Id="rId5" Type="http://schemas.openxmlformats.org/officeDocument/2006/relationships/table" Target="../tables/table183.xml"/><Relationship Id="rId4" Type="http://schemas.openxmlformats.org/officeDocument/2006/relationships/table" Target="../tables/table182.xml"/></Relationships>
</file>

<file path=xl/worksheets/_rels/sheet48.xml.rels><?xml version="1.0" encoding="UTF-8" standalone="yes"?>
<Relationships xmlns="http://schemas.openxmlformats.org/package/2006/relationships"><Relationship Id="rId3" Type="http://schemas.openxmlformats.org/officeDocument/2006/relationships/table" Target="../tables/table187.xml"/><Relationship Id="rId2" Type="http://schemas.openxmlformats.org/officeDocument/2006/relationships/table" Target="../tables/table186.xml"/><Relationship Id="rId1" Type="http://schemas.openxmlformats.org/officeDocument/2006/relationships/table" Target="../tables/table185.xml"/><Relationship Id="rId6" Type="http://schemas.openxmlformats.org/officeDocument/2006/relationships/table" Target="../tables/table190.xml"/><Relationship Id="rId5" Type="http://schemas.openxmlformats.org/officeDocument/2006/relationships/table" Target="../tables/table189.xml"/><Relationship Id="rId4" Type="http://schemas.openxmlformats.org/officeDocument/2006/relationships/table" Target="../tables/table188.xml"/></Relationships>
</file>

<file path=xl/worksheets/_rels/sheet49.xml.rels><?xml version="1.0" encoding="UTF-8" standalone="yes"?>
<Relationships xmlns="http://schemas.openxmlformats.org/package/2006/relationships"><Relationship Id="rId3" Type="http://schemas.openxmlformats.org/officeDocument/2006/relationships/table" Target="../tables/table193.xml"/><Relationship Id="rId2" Type="http://schemas.openxmlformats.org/officeDocument/2006/relationships/table" Target="../tables/table192.xml"/><Relationship Id="rId1" Type="http://schemas.openxmlformats.org/officeDocument/2006/relationships/table" Target="../tables/table191.xml"/><Relationship Id="rId6" Type="http://schemas.openxmlformats.org/officeDocument/2006/relationships/table" Target="../tables/table196.xml"/><Relationship Id="rId5" Type="http://schemas.openxmlformats.org/officeDocument/2006/relationships/table" Target="../tables/table195.xml"/><Relationship Id="rId4" Type="http://schemas.openxmlformats.org/officeDocument/2006/relationships/table" Target="../tables/table19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199.xml"/><Relationship Id="rId2" Type="http://schemas.openxmlformats.org/officeDocument/2006/relationships/table" Target="../tables/table198.xml"/><Relationship Id="rId1" Type="http://schemas.openxmlformats.org/officeDocument/2006/relationships/table" Target="../tables/table197.xml"/><Relationship Id="rId6" Type="http://schemas.openxmlformats.org/officeDocument/2006/relationships/table" Target="../tables/table202.xml"/><Relationship Id="rId5" Type="http://schemas.openxmlformats.org/officeDocument/2006/relationships/table" Target="../tables/table201.xml"/><Relationship Id="rId4" Type="http://schemas.openxmlformats.org/officeDocument/2006/relationships/table" Target="../tables/table200.xml"/></Relationships>
</file>

<file path=xl/worksheets/_rels/sheet51.xml.rels><?xml version="1.0" encoding="UTF-8" standalone="yes"?>
<Relationships xmlns="http://schemas.openxmlformats.org/package/2006/relationships"><Relationship Id="rId3" Type="http://schemas.openxmlformats.org/officeDocument/2006/relationships/table" Target="../tables/table204.xml"/><Relationship Id="rId7" Type="http://schemas.openxmlformats.org/officeDocument/2006/relationships/table" Target="../tables/table208.xml"/><Relationship Id="rId2" Type="http://schemas.openxmlformats.org/officeDocument/2006/relationships/table" Target="../tables/table203.xml"/><Relationship Id="rId1" Type="http://schemas.openxmlformats.org/officeDocument/2006/relationships/printerSettings" Target="../printerSettings/printerSettings17.bin"/><Relationship Id="rId6" Type="http://schemas.openxmlformats.org/officeDocument/2006/relationships/table" Target="../tables/table207.xml"/><Relationship Id="rId5" Type="http://schemas.openxmlformats.org/officeDocument/2006/relationships/table" Target="../tables/table206.xml"/><Relationship Id="rId4" Type="http://schemas.openxmlformats.org/officeDocument/2006/relationships/table" Target="../tables/table205.xml"/></Relationships>
</file>

<file path=xl/worksheets/_rels/sheet52.xml.rels><?xml version="1.0" encoding="UTF-8" standalone="yes"?>
<Relationships xmlns="http://schemas.openxmlformats.org/package/2006/relationships"><Relationship Id="rId3" Type="http://schemas.openxmlformats.org/officeDocument/2006/relationships/table" Target="../tables/table211.xml"/><Relationship Id="rId2" Type="http://schemas.openxmlformats.org/officeDocument/2006/relationships/table" Target="../tables/table210.xml"/><Relationship Id="rId1" Type="http://schemas.openxmlformats.org/officeDocument/2006/relationships/table" Target="../tables/table209.xml"/><Relationship Id="rId6" Type="http://schemas.openxmlformats.org/officeDocument/2006/relationships/table" Target="../tables/table214.xml"/><Relationship Id="rId5" Type="http://schemas.openxmlformats.org/officeDocument/2006/relationships/table" Target="../tables/table213.xml"/><Relationship Id="rId4" Type="http://schemas.openxmlformats.org/officeDocument/2006/relationships/table" Target="../tables/table212.xml"/></Relationships>
</file>

<file path=xl/worksheets/_rels/sheet53.xml.rels><?xml version="1.0" encoding="UTF-8" standalone="yes"?>
<Relationships xmlns="http://schemas.openxmlformats.org/package/2006/relationships"><Relationship Id="rId3" Type="http://schemas.openxmlformats.org/officeDocument/2006/relationships/table" Target="../tables/table217.xml"/><Relationship Id="rId2" Type="http://schemas.openxmlformats.org/officeDocument/2006/relationships/table" Target="../tables/table216.xml"/><Relationship Id="rId1" Type="http://schemas.openxmlformats.org/officeDocument/2006/relationships/table" Target="../tables/table215.xml"/><Relationship Id="rId6" Type="http://schemas.openxmlformats.org/officeDocument/2006/relationships/table" Target="../tables/table220.xml"/><Relationship Id="rId5" Type="http://schemas.openxmlformats.org/officeDocument/2006/relationships/table" Target="../tables/table219.xml"/><Relationship Id="rId4" Type="http://schemas.openxmlformats.org/officeDocument/2006/relationships/table" Target="../tables/table218.xml"/></Relationships>
</file>

<file path=xl/worksheets/_rels/sheet54.xml.rels><?xml version="1.0" encoding="UTF-8" standalone="yes"?>
<Relationships xmlns="http://schemas.openxmlformats.org/package/2006/relationships"><Relationship Id="rId3" Type="http://schemas.openxmlformats.org/officeDocument/2006/relationships/table" Target="../tables/table222.xml"/><Relationship Id="rId7" Type="http://schemas.openxmlformats.org/officeDocument/2006/relationships/table" Target="../tables/table226.xml"/><Relationship Id="rId2" Type="http://schemas.openxmlformats.org/officeDocument/2006/relationships/table" Target="../tables/table221.xml"/><Relationship Id="rId1" Type="http://schemas.openxmlformats.org/officeDocument/2006/relationships/printerSettings" Target="../printerSettings/printerSettings18.bin"/><Relationship Id="rId6" Type="http://schemas.openxmlformats.org/officeDocument/2006/relationships/table" Target="../tables/table225.xml"/><Relationship Id="rId5" Type="http://schemas.openxmlformats.org/officeDocument/2006/relationships/table" Target="../tables/table224.xml"/><Relationship Id="rId4" Type="http://schemas.openxmlformats.org/officeDocument/2006/relationships/table" Target="../tables/table223.xml"/></Relationships>
</file>

<file path=xl/worksheets/_rels/sheet55.xml.rels><?xml version="1.0" encoding="UTF-8" standalone="yes"?>
<Relationships xmlns="http://schemas.openxmlformats.org/package/2006/relationships"><Relationship Id="rId3" Type="http://schemas.openxmlformats.org/officeDocument/2006/relationships/table" Target="../tables/table229.xml"/><Relationship Id="rId2" Type="http://schemas.openxmlformats.org/officeDocument/2006/relationships/table" Target="../tables/table228.xml"/><Relationship Id="rId1" Type="http://schemas.openxmlformats.org/officeDocument/2006/relationships/table" Target="../tables/table227.xml"/><Relationship Id="rId6" Type="http://schemas.openxmlformats.org/officeDocument/2006/relationships/table" Target="../tables/table232.xml"/><Relationship Id="rId5" Type="http://schemas.openxmlformats.org/officeDocument/2006/relationships/table" Target="../tables/table231.xml"/><Relationship Id="rId4" Type="http://schemas.openxmlformats.org/officeDocument/2006/relationships/table" Target="../tables/table230.xml"/></Relationships>
</file>

<file path=xl/worksheets/_rels/sheet56.xml.rels><?xml version="1.0" encoding="UTF-8" standalone="yes"?>
<Relationships xmlns="http://schemas.openxmlformats.org/package/2006/relationships"><Relationship Id="rId3" Type="http://schemas.openxmlformats.org/officeDocument/2006/relationships/table" Target="../tables/table235.xml"/><Relationship Id="rId2" Type="http://schemas.openxmlformats.org/officeDocument/2006/relationships/table" Target="../tables/table234.xml"/><Relationship Id="rId1" Type="http://schemas.openxmlformats.org/officeDocument/2006/relationships/table" Target="../tables/table233.xml"/><Relationship Id="rId6" Type="http://schemas.openxmlformats.org/officeDocument/2006/relationships/table" Target="../tables/table238.xml"/><Relationship Id="rId5" Type="http://schemas.openxmlformats.org/officeDocument/2006/relationships/table" Target="../tables/table237.xml"/><Relationship Id="rId4" Type="http://schemas.openxmlformats.org/officeDocument/2006/relationships/table" Target="../tables/table236.xml"/></Relationships>
</file>

<file path=xl/worksheets/_rels/sheet57.xml.rels><?xml version="1.0" encoding="UTF-8" standalone="yes"?>
<Relationships xmlns="http://schemas.openxmlformats.org/package/2006/relationships"><Relationship Id="rId3" Type="http://schemas.openxmlformats.org/officeDocument/2006/relationships/table" Target="../tables/table241.xml"/><Relationship Id="rId2" Type="http://schemas.openxmlformats.org/officeDocument/2006/relationships/table" Target="../tables/table240.xml"/><Relationship Id="rId1" Type="http://schemas.openxmlformats.org/officeDocument/2006/relationships/table" Target="../tables/table239.xml"/><Relationship Id="rId6" Type="http://schemas.openxmlformats.org/officeDocument/2006/relationships/table" Target="../tables/table244.xml"/><Relationship Id="rId5" Type="http://schemas.openxmlformats.org/officeDocument/2006/relationships/table" Target="../tables/table243.xml"/><Relationship Id="rId4" Type="http://schemas.openxmlformats.org/officeDocument/2006/relationships/table" Target="../tables/table242.xml"/></Relationships>
</file>

<file path=xl/worksheets/_rels/sheet58.xml.rels><?xml version="1.0" encoding="UTF-8" standalone="yes"?>
<Relationships xmlns="http://schemas.openxmlformats.org/package/2006/relationships"><Relationship Id="rId3" Type="http://schemas.openxmlformats.org/officeDocument/2006/relationships/table" Target="../tables/table247.xml"/><Relationship Id="rId2" Type="http://schemas.openxmlformats.org/officeDocument/2006/relationships/table" Target="../tables/table246.xml"/><Relationship Id="rId1" Type="http://schemas.openxmlformats.org/officeDocument/2006/relationships/table" Target="../tables/table245.xml"/><Relationship Id="rId6" Type="http://schemas.openxmlformats.org/officeDocument/2006/relationships/table" Target="../tables/table250.xml"/><Relationship Id="rId5" Type="http://schemas.openxmlformats.org/officeDocument/2006/relationships/table" Target="../tables/table249.xml"/><Relationship Id="rId4" Type="http://schemas.openxmlformats.org/officeDocument/2006/relationships/table" Target="../tables/table248.xml"/></Relationships>
</file>

<file path=xl/worksheets/_rels/sheet59.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table" Target="../tables/table252.xml"/><Relationship Id="rId7" Type="http://schemas.openxmlformats.org/officeDocument/2006/relationships/table" Target="../tables/table256.xml"/><Relationship Id="rId2" Type="http://schemas.openxmlformats.org/officeDocument/2006/relationships/table" Target="../tables/table251.xml"/><Relationship Id="rId1" Type="http://schemas.openxmlformats.org/officeDocument/2006/relationships/vmlDrawing" Target="../drawings/vmlDrawing4.vml"/><Relationship Id="rId6" Type="http://schemas.openxmlformats.org/officeDocument/2006/relationships/table" Target="../tables/table255.xml"/><Relationship Id="rId5" Type="http://schemas.openxmlformats.org/officeDocument/2006/relationships/table" Target="../tables/table254.xml"/><Relationship Id="rId4" Type="http://schemas.openxmlformats.org/officeDocument/2006/relationships/table" Target="../tables/table25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table" Target="../tables/table258.xml"/><Relationship Id="rId7" Type="http://schemas.openxmlformats.org/officeDocument/2006/relationships/table" Target="../tables/table262.xml"/><Relationship Id="rId2" Type="http://schemas.openxmlformats.org/officeDocument/2006/relationships/table" Target="../tables/table257.xml"/><Relationship Id="rId1" Type="http://schemas.openxmlformats.org/officeDocument/2006/relationships/vmlDrawing" Target="../drawings/vmlDrawing5.vml"/><Relationship Id="rId6" Type="http://schemas.openxmlformats.org/officeDocument/2006/relationships/table" Target="../tables/table261.xml"/><Relationship Id="rId5" Type="http://schemas.openxmlformats.org/officeDocument/2006/relationships/table" Target="../tables/table260.xml"/><Relationship Id="rId4" Type="http://schemas.openxmlformats.org/officeDocument/2006/relationships/table" Target="../tables/table25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29"/>
  <sheetViews>
    <sheetView tabSelected="1" workbookViewId="0">
      <selection activeCell="A7" sqref="A7"/>
    </sheetView>
  </sheetViews>
  <sheetFormatPr defaultRowHeight="15"/>
  <cols>
    <col min="1" max="1" width="84.85546875" customWidth="1"/>
    <col min="2" max="2" width="41.28515625" customWidth="1"/>
  </cols>
  <sheetData>
    <row r="1" spans="1:4">
      <c r="A1" s="228" t="s">
        <v>20673</v>
      </c>
      <c r="B1" s="229"/>
      <c r="C1" s="229"/>
      <c r="D1" s="229"/>
    </row>
    <row r="2" spans="1:4">
      <c r="A2" s="226" t="s">
        <v>20674</v>
      </c>
    </row>
    <row r="3" spans="1:4">
      <c r="A3" s="347"/>
    </row>
    <row r="4" spans="1:4">
      <c r="A4" s="348" t="s">
        <v>20675</v>
      </c>
      <c r="B4" s="232"/>
      <c r="C4" s="232"/>
      <c r="D4" s="232"/>
    </row>
    <row r="5" spans="1:4" ht="45">
      <c r="A5" s="349" t="s">
        <v>20678</v>
      </c>
    </row>
    <row r="6" spans="1:4" ht="45">
      <c r="A6" s="350" t="s">
        <v>20679</v>
      </c>
    </row>
    <row r="7" spans="1:4" ht="60">
      <c r="A7" s="350" t="s">
        <v>20732</v>
      </c>
    </row>
    <row r="8" spans="1:4">
      <c r="A8" s="347"/>
    </row>
    <row r="9" spans="1:4" ht="30">
      <c r="A9" s="236" t="s">
        <v>20680</v>
      </c>
    </row>
    <row r="10" spans="1:4" ht="45">
      <c r="A10" s="230" t="s">
        <v>20648</v>
      </c>
    </row>
    <row r="11" spans="1:4" ht="30">
      <c r="A11" s="230" t="s">
        <v>20649</v>
      </c>
    </row>
    <row r="13" spans="1:4">
      <c r="A13" s="231" t="s">
        <v>20600</v>
      </c>
      <c r="B13" s="232"/>
      <c r="C13" s="232"/>
      <c r="D13" s="232"/>
    </row>
    <row r="14" spans="1:4">
      <c r="A14" s="233" t="s">
        <v>20650</v>
      </c>
    </row>
    <row r="15" spans="1:4" ht="45">
      <c r="A15" s="252" t="s">
        <v>20651</v>
      </c>
    </row>
    <row r="17" spans="1:4">
      <c r="A17" s="231" t="s">
        <v>20613</v>
      </c>
      <c r="B17" s="231"/>
      <c r="C17" s="231"/>
      <c r="D17" s="231"/>
    </row>
    <row r="18" spans="1:4" ht="150">
      <c r="A18" s="252" t="s">
        <v>20662</v>
      </c>
    </row>
    <row r="19" spans="1:4" ht="60">
      <c r="A19" s="230" t="s">
        <v>20666</v>
      </c>
    </row>
    <row r="20" spans="1:4" ht="45">
      <c r="A20" s="230" t="s">
        <v>20667</v>
      </c>
    </row>
    <row r="21" spans="1:4" ht="45">
      <c r="A21" s="230" t="s">
        <v>20668</v>
      </c>
    </row>
    <row r="22" spans="1:4" ht="45">
      <c r="A22" s="230" t="s">
        <v>20626</v>
      </c>
    </row>
    <row r="24" spans="1:4" ht="45">
      <c r="A24" s="250" t="s">
        <v>20627</v>
      </c>
    </row>
    <row r="26" spans="1:4">
      <c r="A26" s="231" t="s">
        <v>20641</v>
      </c>
      <c r="B26" s="231"/>
      <c r="C26" s="231"/>
      <c r="D26" s="231"/>
    </row>
    <row r="27" spans="1:4">
      <c r="B27" s="334"/>
      <c r="C27" s="334"/>
      <c r="D27" s="334"/>
    </row>
    <row r="28" spans="1:4" ht="30">
      <c r="A28" s="230" t="s">
        <v>20669</v>
      </c>
    </row>
    <row r="29" spans="1:4" ht="30">
      <c r="A29" s="335" t="s">
        <v>20670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5"/>
  <sheetViews>
    <sheetView topLeftCell="A2" workbookViewId="0">
      <selection activeCell="B15" sqref="B15"/>
    </sheetView>
  </sheetViews>
  <sheetFormatPr defaultColWidth="11.42578125" defaultRowHeight="15"/>
  <sheetData>
    <row r="5" spans="2:4" ht="27.75">
      <c r="B5" s="78" t="s">
        <v>20546</v>
      </c>
    </row>
    <row r="7" spans="2:4" ht="27.75">
      <c r="B7" s="73" t="s">
        <v>20569</v>
      </c>
    </row>
    <row r="10" spans="2:4" ht="33.75">
      <c r="B10" s="74" t="s">
        <v>20574</v>
      </c>
    </row>
    <row r="14" spans="2:4">
      <c r="B14" s="72" t="s">
        <v>20550</v>
      </c>
      <c r="D14" t="s">
        <v>20559</v>
      </c>
    </row>
    <row r="15" spans="2:4">
      <c r="B15" s="71" t="s">
        <v>20549</v>
      </c>
      <c r="D15" t="s">
        <v>20556</v>
      </c>
    </row>
    <row r="16" spans="2:4">
      <c r="B16" s="71" t="s">
        <v>20551</v>
      </c>
      <c r="D16" t="s">
        <v>20558</v>
      </c>
    </row>
    <row r="17" spans="2:4">
      <c r="B17" s="71" t="s">
        <v>20552</v>
      </c>
      <c r="D17" t="s">
        <v>20557</v>
      </c>
    </row>
    <row r="18" spans="2:4">
      <c r="B18" s="71" t="s">
        <v>20298</v>
      </c>
      <c r="D18" t="s">
        <v>20560</v>
      </c>
    </row>
    <row r="19" spans="2:4">
      <c r="B19" s="71" t="s">
        <v>20295</v>
      </c>
      <c r="D19" t="s">
        <v>20561</v>
      </c>
    </row>
    <row r="20" spans="2:4">
      <c r="B20" s="71" t="s">
        <v>20293</v>
      </c>
      <c r="D20" t="s">
        <v>20571</v>
      </c>
    </row>
    <row r="21" spans="2:4">
      <c r="B21" s="71" t="s">
        <v>20294</v>
      </c>
      <c r="D21" t="s">
        <v>20562</v>
      </c>
    </row>
    <row r="22" spans="2:4">
      <c r="B22" s="71" t="s">
        <v>20553</v>
      </c>
      <c r="D22" t="s">
        <v>20563</v>
      </c>
    </row>
    <row r="23" spans="2:4">
      <c r="B23" s="71" t="s">
        <v>20554</v>
      </c>
      <c r="D23" t="s">
        <v>20564</v>
      </c>
    </row>
    <row r="24" spans="2:4">
      <c r="B24" s="71" t="s">
        <v>20555</v>
      </c>
      <c r="D24" t="s">
        <v>20565</v>
      </c>
    </row>
    <row r="25" spans="2:4">
      <c r="B25" s="71" t="s">
        <v>20566</v>
      </c>
      <c r="D25" t="s">
        <v>20567</v>
      </c>
    </row>
  </sheetData>
  <hyperlinks>
    <hyperlink ref="B14" location="'Service inputs'!A1" display="Service inputs"/>
    <hyperlink ref="B15" location="Indexation!A1" display="Indexation"/>
    <hyperlink ref="B16" location="'AER service categories'!A1" display="AER service categories"/>
    <hyperlink ref="B17" location="Results!A1" display="Results"/>
    <hyperlink ref="B18" location="Materials!A1" display="Materials"/>
    <hyperlink ref="B19" location="Labour!A1" display="Labour"/>
    <hyperlink ref="B20" location="Contractors!A1" display="Contractors"/>
    <hyperlink ref="B21" location="Vehicles!A1" display="Vehicles"/>
    <hyperlink ref="B22" location="Overheads!A1" display="Overheads"/>
    <hyperlink ref="B23" location="Working!A1" display="Working"/>
    <hyperlink ref="B24" location="Template!A1" display="Template"/>
    <hyperlink ref="B25" location="'BCS106'!A1" display="BCS106 to NDS43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zoomScale="70" zoomScaleNormal="70" workbookViewId="0">
      <selection sqref="A1:F1"/>
    </sheetView>
  </sheetViews>
  <sheetFormatPr defaultColWidth="8.85546875" defaultRowHeight="15" outlineLevelCol="1"/>
  <cols>
    <col min="1" max="1" width="12.85546875" style="17" bestFit="1" customWidth="1"/>
    <col min="2" max="2" width="20.140625" style="17" bestFit="1" customWidth="1"/>
    <col min="3" max="3" width="80.28515625" style="17" bestFit="1" customWidth="1"/>
    <col min="4" max="4" width="16.28515625" style="17" customWidth="1" outlineLevel="1"/>
    <col min="5" max="5" width="45.140625" style="20" customWidth="1" outlineLevel="1"/>
    <col min="6" max="6" width="18.28515625" style="17" customWidth="1" outlineLevel="1"/>
    <col min="7" max="13" width="11.140625" style="47" customWidth="1"/>
  </cols>
  <sheetData>
    <row r="1" spans="1:13">
      <c r="A1" s="382" t="s">
        <v>189</v>
      </c>
      <c r="B1" s="383"/>
      <c r="C1" s="383"/>
      <c r="D1" s="383"/>
      <c r="E1" s="383"/>
      <c r="F1" s="384"/>
      <c r="G1" s="380" t="s">
        <v>20379</v>
      </c>
      <c r="H1" s="380"/>
      <c r="I1" s="380"/>
      <c r="J1" s="380"/>
      <c r="K1" s="380"/>
      <c r="L1" s="380"/>
      <c r="M1" s="381"/>
    </row>
    <row r="2" spans="1:13" ht="39">
      <c r="A2" s="103" t="s">
        <v>122</v>
      </c>
      <c r="B2" s="66" t="s">
        <v>186</v>
      </c>
      <c r="C2" s="67" t="s">
        <v>123</v>
      </c>
      <c r="D2" s="67" t="s">
        <v>124</v>
      </c>
      <c r="E2" s="67" t="s">
        <v>125</v>
      </c>
      <c r="F2" s="67" t="s">
        <v>20575</v>
      </c>
      <c r="G2" s="70" t="s">
        <v>20301</v>
      </c>
      <c r="H2" s="70" t="s">
        <v>20302</v>
      </c>
      <c r="I2" s="70" t="s">
        <v>20303</v>
      </c>
      <c r="J2" s="70" t="s">
        <v>20304</v>
      </c>
      <c r="K2" s="70" t="s">
        <v>20305</v>
      </c>
      <c r="L2" s="70" t="s">
        <v>20306</v>
      </c>
      <c r="M2" s="104" t="s">
        <v>20307</v>
      </c>
    </row>
    <row r="3" spans="1:13" ht="25.5">
      <c r="A3" s="125" t="s">
        <v>129</v>
      </c>
      <c r="B3" s="126" t="s">
        <v>142</v>
      </c>
      <c r="C3" s="127" t="s">
        <v>20507</v>
      </c>
      <c r="D3" s="128" t="s">
        <v>20510</v>
      </c>
      <c r="E3" s="129" t="s">
        <v>20512</v>
      </c>
      <c r="F3" s="126">
        <v>282</v>
      </c>
      <c r="G3" s="130">
        <v>1051</v>
      </c>
      <c r="H3" s="130">
        <v>1051</v>
      </c>
      <c r="I3" s="130">
        <v>1051</v>
      </c>
      <c r="J3" s="130">
        <v>1051</v>
      </c>
      <c r="K3" s="130">
        <v>1051</v>
      </c>
      <c r="L3" s="130">
        <v>1051</v>
      </c>
      <c r="M3" s="131">
        <v>1051</v>
      </c>
    </row>
    <row r="4" spans="1:13" ht="25.5">
      <c r="A4" s="132" t="s">
        <v>130</v>
      </c>
      <c r="B4" s="126" t="s">
        <v>142</v>
      </c>
      <c r="C4" s="133" t="s">
        <v>131</v>
      </c>
      <c r="D4" s="134" t="s">
        <v>20510</v>
      </c>
      <c r="E4" s="133" t="s">
        <v>20512</v>
      </c>
      <c r="F4" s="126">
        <v>544</v>
      </c>
      <c r="G4" s="130">
        <v>272</v>
      </c>
      <c r="H4" s="130">
        <v>272</v>
      </c>
      <c r="I4" s="130">
        <v>272</v>
      </c>
      <c r="J4" s="130">
        <v>272</v>
      </c>
      <c r="K4" s="130">
        <v>272</v>
      </c>
      <c r="L4" s="130">
        <v>272</v>
      </c>
      <c r="M4" s="131">
        <v>272</v>
      </c>
    </row>
    <row r="5" spans="1:13" ht="25.5">
      <c r="A5" s="132" t="s">
        <v>132</v>
      </c>
      <c r="B5" s="126" t="s">
        <v>142</v>
      </c>
      <c r="C5" s="133" t="s">
        <v>133</v>
      </c>
      <c r="D5" s="134" t="s">
        <v>20510</v>
      </c>
      <c r="E5" s="133" t="s">
        <v>20512</v>
      </c>
      <c r="F5" s="126">
        <v>118</v>
      </c>
      <c r="G5" s="130">
        <v>55</v>
      </c>
      <c r="H5" s="130">
        <v>55</v>
      </c>
      <c r="I5" s="130">
        <v>55</v>
      </c>
      <c r="J5" s="130">
        <v>55</v>
      </c>
      <c r="K5" s="130">
        <v>55</v>
      </c>
      <c r="L5" s="130">
        <v>55</v>
      </c>
      <c r="M5" s="131">
        <v>55</v>
      </c>
    </row>
    <row r="6" spans="1:13" ht="25.5">
      <c r="A6" s="132" t="s">
        <v>134</v>
      </c>
      <c r="B6" s="126" t="s">
        <v>142</v>
      </c>
      <c r="C6" s="133" t="s">
        <v>135</v>
      </c>
      <c r="D6" s="134" t="s">
        <v>20510</v>
      </c>
      <c r="E6" s="133" t="s">
        <v>20511</v>
      </c>
      <c r="F6" s="126">
        <v>436</v>
      </c>
      <c r="G6" s="130">
        <v>10</v>
      </c>
      <c r="H6" s="130">
        <v>10</v>
      </c>
      <c r="I6" s="130">
        <v>10</v>
      </c>
      <c r="J6" s="130">
        <v>10</v>
      </c>
      <c r="K6" s="130">
        <v>10</v>
      </c>
      <c r="L6" s="130">
        <v>10</v>
      </c>
      <c r="M6" s="131">
        <v>10</v>
      </c>
    </row>
    <row r="7" spans="1:13" ht="25.5">
      <c r="A7" s="132" t="s">
        <v>126</v>
      </c>
      <c r="B7" s="126" t="s">
        <v>142</v>
      </c>
      <c r="C7" s="133" t="s">
        <v>20343</v>
      </c>
      <c r="D7" s="134" t="s">
        <v>20510</v>
      </c>
      <c r="E7" s="133" t="s">
        <v>20512</v>
      </c>
      <c r="F7" s="126">
        <v>824</v>
      </c>
      <c r="G7" s="130">
        <v>117</v>
      </c>
      <c r="H7" s="130">
        <v>117</v>
      </c>
      <c r="I7" s="130">
        <v>117</v>
      </c>
      <c r="J7" s="130">
        <v>117</v>
      </c>
      <c r="K7" s="130">
        <v>117</v>
      </c>
      <c r="L7" s="130">
        <v>117</v>
      </c>
      <c r="M7" s="131">
        <v>117</v>
      </c>
    </row>
    <row r="8" spans="1:13" ht="25.5">
      <c r="A8" s="132" t="s">
        <v>127</v>
      </c>
      <c r="B8" s="126" t="s">
        <v>142</v>
      </c>
      <c r="C8" s="133" t="s">
        <v>128</v>
      </c>
      <c r="D8" s="134" t="s">
        <v>20510</v>
      </c>
      <c r="E8" s="133" t="s">
        <v>20512</v>
      </c>
      <c r="F8" s="126">
        <v>326</v>
      </c>
      <c r="G8" s="130">
        <v>41</v>
      </c>
      <c r="H8" s="130">
        <v>41</v>
      </c>
      <c r="I8" s="130">
        <v>41</v>
      </c>
      <c r="J8" s="130">
        <v>41</v>
      </c>
      <c r="K8" s="130">
        <v>41</v>
      </c>
      <c r="L8" s="130">
        <v>41</v>
      </c>
      <c r="M8" s="131">
        <v>41</v>
      </c>
    </row>
    <row r="9" spans="1:13" ht="25.5">
      <c r="A9" s="132" t="s">
        <v>136</v>
      </c>
      <c r="B9" s="126" t="s">
        <v>142</v>
      </c>
      <c r="C9" s="133" t="s">
        <v>20344</v>
      </c>
      <c r="D9" s="134" t="s">
        <v>20510</v>
      </c>
      <c r="E9" s="133" t="s">
        <v>20512</v>
      </c>
      <c r="F9" s="126">
        <v>270</v>
      </c>
      <c r="G9" s="130">
        <v>2977</v>
      </c>
      <c r="H9" s="130">
        <v>2977</v>
      </c>
      <c r="I9" s="130">
        <v>2977</v>
      </c>
      <c r="J9" s="130">
        <v>2977</v>
      </c>
      <c r="K9" s="130">
        <v>2977</v>
      </c>
      <c r="L9" s="130">
        <v>2977</v>
      </c>
      <c r="M9" s="131">
        <v>2977</v>
      </c>
    </row>
    <row r="10" spans="1:13" ht="25.5">
      <c r="A10" s="132" t="s">
        <v>137</v>
      </c>
      <c r="B10" s="126" t="s">
        <v>142</v>
      </c>
      <c r="C10" s="133" t="s">
        <v>20345</v>
      </c>
      <c r="D10" s="134" t="s">
        <v>20510</v>
      </c>
      <c r="E10" s="133" t="s">
        <v>20512</v>
      </c>
      <c r="F10" s="126">
        <v>540</v>
      </c>
      <c r="G10" s="130">
        <v>362</v>
      </c>
      <c r="H10" s="130">
        <v>362</v>
      </c>
      <c r="I10" s="130">
        <v>362</v>
      </c>
      <c r="J10" s="130">
        <v>362</v>
      </c>
      <c r="K10" s="130">
        <v>362</v>
      </c>
      <c r="L10" s="130">
        <v>362</v>
      </c>
      <c r="M10" s="131">
        <v>362</v>
      </c>
    </row>
    <row r="11" spans="1:13" ht="25.5">
      <c r="A11" s="132" t="s">
        <v>138</v>
      </c>
      <c r="B11" s="126" t="s">
        <v>142</v>
      </c>
      <c r="C11" s="133" t="s">
        <v>20346</v>
      </c>
      <c r="D11" s="134" t="s">
        <v>20510</v>
      </c>
      <c r="E11" s="133" t="s">
        <v>20512</v>
      </c>
      <c r="F11" s="126">
        <v>250</v>
      </c>
      <c r="G11" s="130">
        <v>665</v>
      </c>
      <c r="H11" s="130">
        <v>665</v>
      </c>
      <c r="I11" s="130">
        <v>665</v>
      </c>
      <c r="J11" s="130">
        <v>665</v>
      </c>
      <c r="K11" s="130">
        <v>665</v>
      </c>
      <c r="L11" s="130">
        <v>665</v>
      </c>
      <c r="M11" s="131">
        <v>665</v>
      </c>
    </row>
    <row r="12" spans="1:13" ht="25.5">
      <c r="A12" s="132" t="s">
        <v>20326</v>
      </c>
      <c r="B12" s="126" t="s">
        <v>142</v>
      </c>
      <c r="C12" s="133" t="s">
        <v>20347</v>
      </c>
      <c r="D12" s="134" t="s">
        <v>20510</v>
      </c>
      <c r="E12" s="133" t="s">
        <v>20512</v>
      </c>
      <c r="F12" s="126">
        <v>1930</v>
      </c>
      <c r="G12" s="130">
        <v>116</v>
      </c>
      <c r="H12" s="130">
        <v>116</v>
      </c>
      <c r="I12" s="130">
        <v>116</v>
      </c>
      <c r="J12" s="130">
        <v>116</v>
      </c>
      <c r="K12" s="130">
        <v>116</v>
      </c>
      <c r="L12" s="130">
        <v>116</v>
      </c>
      <c r="M12" s="131">
        <v>116</v>
      </c>
    </row>
    <row r="13" spans="1:13" ht="25.5">
      <c r="A13" s="132" t="s">
        <v>20327</v>
      </c>
      <c r="B13" s="126" t="s">
        <v>142</v>
      </c>
      <c r="C13" s="133" t="s">
        <v>20348</v>
      </c>
      <c r="D13" s="134" t="s">
        <v>20510</v>
      </c>
      <c r="E13" s="133" t="s">
        <v>20512</v>
      </c>
      <c r="F13" s="126">
        <v>3200</v>
      </c>
      <c r="G13" s="130">
        <v>7</v>
      </c>
      <c r="H13" s="130">
        <v>7</v>
      </c>
      <c r="I13" s="130">
        <v>7</v>
      </c>
      <c r="J13" s="130">
        <v>7</v>
      </c>
      <c r="K13" s="130">
        <v>7</v>
      </c>
      <c r="L13" s="130">
        <v>7</v>
      </c>
      <c r="M13" s="131">
        <v>7</v>
      </c>
    </row>
    <row r="14" spans="1:13" ht="25.5">
      <c r="A14" s="132" t="s">
        <v>20328</v>
      </c>
      <c r="B14" s="126" t="s">
        <v>142</v>
      </c>
      <c r="C14" s="133" t="s">
        <v>20349</v>
      </c>
      <c r="D14" s="134" t="s">
        <v>20523</v>
      </c>
      <c r="E14" s="133" t="s">
        <v>20524</v>
      </c>
      <c r="F14" s="126">
        <v>331</v>
      </c>
      <c r="G14" s="130">
        <v>2</v>
      </c>
      <c r="H14" s="130">
        <v>2</v>
      </c>
      <c r="I14" s="130">
        <v>2</v>
      </c>
      <c r="J14" s="130">
        <v>2</v>
      </c>
      <c r="K14" s="130">
        <v>2</v>
      </c>
      <c r="L14" s="130">
        <v>2</v>
      </c>
      <c r="M14" s="131">
        <v>2</v>
      </c>
    </row>
    <row r="15" spans="1:13" ht="25.5">
      <c r="A15" s="132" t="s">
        <v>20329</v>
      </c>
      <c r="B15" s="126" t="s">
        <v>142</v>
      </c>
      <c r="C15" s="133" t="s">
        <v>20350</v>
      </c>
      <c r="D15" s="134" t="s">
        <v>20523</v>
      </c>
      <c r="E15" s="133" t="s">
        <v>20524</v>
      </c>
      <c r="F15" s="126">
        <v>108</v>
      </c>
      <c r="G15" s="130">
        <v>2</v>
      </c>
      <c r="H15" s="130">
        <v>2</v>
      </c>
      <c r="I15" s="130">
        <v>2</v>
      </c>
      <c r="J15" s="130">
        <v>2</v>
      </c>
      <c r="K15" s="130">
        <v>2</v>
      </c>
      <c r="L15" s="130">
        <v>2</v>
      </c>
      <c r="M15" s="131">
        <v>2</v>
      </c>
    </row>
    <row r="16" spans="1:13" ht="25.5">
      <c r="A16" s="132" t="s">
        <v>20330</v>
      </c>
      <c r="B16" s="126" t="s">
        <v>142</v>
      </c>
      <c r="C16" s="133" t="s">
        <v>20351</v>
      </c>
      <c r="D16" s="134" t="s">
        <v>20523</v>
      </c>
      <c r="E16" s="133" t="s">
        <v>20524</v>
      </c>
      <c r="F16" s="126">
        <v>130</v>
      </c>
      <c r="G16" s="130">
        <v>1</v>
      </c>
      <c r="H16" s="130">
        <v>1</v>
      </c>
      <c r="I16" s="130">
        <v>1</v>
      </c>
      <c r="J16" s="130">
        <v>1</v>
      </c>
      <c r="K16" s="130">
        <v>1</v>
      </c>
      <c r="L16" s="130">
        <v>1</v>
      </c>
      <c r="M16" s="131">
        <v>1</v>
      </c>
    </row>
    <row r="17" spans="1:13" ht="25.5">
      <c r="A17" s="132" t="s">
        <v>20331</v>
      </c>
      <c r="B17" s="126" t="s">
        <v>142</v>
      </c>
      <c r="C17" s="133" t="s">
        <v>20352</v>
      </c>
      <c r="D17" s="134" t="s">
        <v>20513</v>
      </c>
      <c r="E17" s="133" t="s">
        <v>20518</v>
      </c>
      <c r="F17" s="126">
        <v>137</v>
      </c>
      <c r="G17" s="130">
        <v>204</v>
      </c>
      <c r="H17" s="130">
        <v>184</v>
      </c>
      <c r="I17" s="130">
        <v>166</v>
      </c>
      <c r="J17" s="130">
        <v>149</v>
      </c>
      <c r="K17" s="130">
        <v>134</v>
      </c>
      <c r="L17" s="130">
        <v>121</v>
      </c>
      <c r="M17" s="131">
        <v>109</v>
      </c>
    </row>
    <row r="18" spans="1:13" ht="25.5">
      <c r="A18" s="132" t="s">
        <v>20332</v>
      </c>
      <c r="B18" s="126" t="s">
        <v>188</v>
      </c>
      <c r="C18" s="133" t="s">
        <v>20353</v>
      </c>
      <c r="D18" s="134" t="s">
        <v>20513</v>
      </c>
      <c r="E18" s="133" t="s">
        <v>20518</v>
      </c>
      <c r="F18" s="126">
        <v>0</v>
      </c>
      <c r="G18" s="130">
        <v>0</v>
      </c>
      <c r="H18" s="130">
        <v>0</v>
      </c>
      <c r="I18" s="130">
        <v>0</v>
      </c>
      <c r="J18" s="130">
        <v>0</v>
      </c>
      <c r="K18" s="130">
        <v>0</v>
      </c>
      <c r="L18" s="130">
        <v>0</v>
      </c>
      <c r="M18" s="131">
        <v>0</v>
      </c>
    </row>
    <row r="19" spans="1:13" ht="25.5">
      <c r="A19" s="132" t="s">
        <v>20333</v>
      </c>
      <c r="B19" s="126" t="s">
        <v>142</v>
      </c>
      <c r="C19" s="133" t="s">
        <v>20354</v>
      </c>
      <c r="D19" s="134" t="s">
        <v>20513</v>
      </c>
      <c r="E19" s="133" t="s">
        <v>20518</v>
      </c>
      <c r="F19" s="126">
        <v>137</v>
      </c>
      <c r="G19" s="130">
        <v>83</v>
      </c>
      <c r="H19" s="130">
        <v>75</v>
      </c>
      <c r="I19" s="130">
        <v>68</v>
      </c>
      <c r="J19" s="130">
        <v>61</v>
      </c>
      <c r="K19" s="130">
        <v>55</v>
      </c>
      <c r="L19" s="130">
        <v>50</v>
      </c>
      <c r="M19" s="131">
        <v>45</v>
      </c>
    </row>
    <row r="20" spans="1:13" ht="25.5">
      <c r="A20" s="132" t="s">
        <v>20334</v>
      </c>
      <c r="B20" s="126" t="s">
        <v>188</v>
      </c>
      <c r="C20" s="133" t="s">
        <v>20355</v>
      </c>
      <c r="D20" s="134" t="s">
        <v>20513</v>
      </c>
      <c r="E20" s="133" t="s">
        <v>20518</v>
      </c>
      <c r="F20" s="126">
        <v>0</v>
      </c>
      <c r="G20" s="130">
        <v>0</v>
      </c>
      <c r="H20" s="130">
        <v>0</v>
      </c>
      <c r="I20" s="130">
        <v>0</v>
      </c>
      <c r="J20" s="130">
        <v>0</v>
      </c>
      <c r="K20" s="130">
        <v>0</v>
      </c>
      <c r="L20" s="130">
        <v>0</v>
      </c>
      <c r="M20" s="131">
        <v>0</v>
      </c>
    </row>
    <row r="21" spans="1:13" ht="25.5">
      <c r="A21" s="132" t="s">
        <v>20335</v>
      </c>
      <c r="B21" s="126" t="s">
        <v>142</v>
      </c>
      <c r="C21" s="133" t="s">
        <v>20356</v>
      </c>
      <c r="D21" s="134" t="s">
        <v>20523</v>
      </c>
      <c r="E21" s="133" t="s">
        <v>20526</v>
      </c>
      <c r="F21" s="126">
        <v>137</v>
      </c>
      <c r="G21" s="130">
        <v>0</v>
      </c>
      <c r="H21" s="130">
        <v>0</v>
      </c>
      <c r="I21" s="130">
        <v>0</v>
      </c>
      <c r="J21" s="130">
        <v>0</v>
      </c>
      <c r="K21" s="130">
        <v>0</v>
      </c>
      <c r="L21" s="130">
        <v>0</v>
      </c>
      <c r="M21" s="131">
        <v>0</v>
      </c>
    </row>
    <row r="22" spans="1:13" ht="25.5">
      <c r="A22" s="132" t="s">
        <v>20336</v>
      </c>
      <c r="B22" s="126" t="s">
        <v>142</v>
      </c>
      <c r="C22" s="133" t="s">
        <v>20357</v>
      </c>
      <c r="D22" s="134" t="s">
        <v>20523</v>
      </c>
      <c r="E22" s="133" t="s">
        <v>20526</v>
      </c>
      <c r="F22" s="126">
        <v>137</v>
      </c>
      <c r="G22" s="130">
        <v>0</v>
      </c>
      <c r="H22" s="130">
        <v>0</v>
      </c>
      <c r="I22" s="130">
        <v>0</v>
      </c>
      <c r="J22" s="130">
        <v>0</v>
      </c>
      <c r="K22" s="130">
        <v>0</v>
      </c>
      <c r="L22" s="130">
        <v>0</v>
      </c>
      <c r="M22" s="131">
        <v>0</v>
      </c>
    </row>
    <row r="23" spans="1:13" ht="25.5">
      <c r="A23" s="132" t="s">
        <v>20337</v>
      </c>
      <c r="B23" s="126" t="s">
        <v>142</v>
      </c>
      <c r="C23" s="133" t="s">
        <v>20358</v>
      </c>
      <c r="D23" s="134" t="s">
        <v>20513</v>
      </c>
      <c r="E23" s="133" t="s">
        <v>20518</v>
      </c>
      <c r="F23" s="126">
        <v>36</v>
      </c>
      <c r="G23" s="130">
        <v>618</v>
      </c>
      <c r="H23" s="130">
        <v>556</v>
      </c>
      <c r="I23" s="130">
        <v>500</v>
      </c>
      <c r="J23" s="130">
        <v>450</v>
      </c>
      <c r="K23" s="130">
        <v>405</v>
      </c>
      <c r="L23" s="130">
        <v>365</v>
      </c>
      <c r="M23" s="131">
        <v>329</v>
      </c>
    </row>
    <row r="24" spans="1:13" ht="25.5">
      <c r="A24" s="132" t="s">
        <v>20308</v>
      </c>
      <c r="B24" s="126" t="s">
        <v>188</v>
      </c>
      <c r="C24" s="133" t="s">
        <v>20359</v>
      </c>
      <c r="D24" s="134" t="s">
        <v>20513</v>
      </c>
      <c r="E24" s="133" t="s">
        <v>20518</v>
      </c>
      <c r="F24" s="126">
        <v>0</v>
      </c>
      <c r="G24" s="130">
        <v>0</v>
      </c>
      <c r="H24" s="130">
        <v>0</v>
      </c>
      <c r="I24" s="130">
        <v>0</v>
      </c>
      <c r="J24" s="130">
        <v>0</v>
      </c>
      <c r="K24" s="130">
        <v>0</v>
      </c>
      <c r="L24" s="130">
        <v>0</v>
      </c>
      <c r="M24" s="131">
        <v>0</v>
      </c>
    </row>
    <row r="25" spans="1:13" ht="25.5">
      <c r="A25" s="132" t="s">
        <v>20582</v>
      </c>
      <c r="B25" s="126" t="s">
        <v>188</v>
      </c>
      <c r="C25" s="133" t="s">
        <v>20583</v>
      </c>
      <c r="D25" s="134" t="s">
        <v>20510</v>
      </c>
      <c r="E25" s="133" t="s">
        <v>20512</v>
      </c>
      <c r="F25" s="126">
        <v>49</v>
      </c>
      <c r="G25" s="130">
        <v>0</v>
      </c>
      <c r="H25" s="130">
        <v>0</v>
      </c>
      <c r="I25" s="130">
        <v>0</v>
      </c>
      <c r="J25" s="130">
        <v>0</v>
      </c>
      <c r="K25" s="130">
        <v>0</v>
      </c>
      <c r="L25" s="130">
        <v>0</v>
      </c>
      <c r="M25" s="131">
        <v>0</v>
      </c>
    </row>
    <row r="26" spans="1:13" ht="25.5">
      <c r="A26" s="132" t="s">
        <v>20500</v>
      </c>
      <c r="B26" s="126" t="s">
        <v>142</v>
      </c>
      <c r="C26" s="133" t="s">
        <v>20506</v>
      </c>
      <c r="D26" s="134" t="s">
        <v>20523</v>
      </c>
      <c r="E26" s="133" t="s">
        <v>20526</v>
      </c>
      <c r="F26" s="126">
        <v>400</v>
      </c>
      <c r="G26" s="130">
        <v>159</v>
      </c>
      <c r="H26" s="130">
        <v>159</v>
      </c>
      <c r="I26" s="130">
        <v>159</v>
      </c>
      <c r="J26" s="130">
        <v>159</v>
      </c>
      <c r="K26" s="130">
        <v>159</v>
      </c>
      <c r="L26" s="130">
        <v>159</v>
      </c>
      <c r="M26" s="131">
        <v>159</v>
      </c>
    </row>
    <row r="27" spans="1:13" ht="25.5">
      <c r="A27" s="132" t="s">
        <v>20309</v>
      </c>
      <c r="B27" s="126" t="s">
        <v>142</v>
      </c>
      <c r="C27" s="133" t="s">
        <v>20360</v>
      </c>
      <c r="D27" s="134" t="s">
        <v>20523</v>
      </c>
      <c r="E27" s="133" t="s">
        <v>20537</v>
      </c>
      <c r="F27" s="126">
        <v>0</v>
      </c>
      <c r="G27" s="130">
        <v>2</v>
      </c>
      <c r="H27" s="130">
        <v>2</v>
      </c>
      <c r="I27" s="130">
        <v>2</v>
      </c>
      <c r="J27" s="130">
        <v>2</v>
      </c>
      <c r="K27" s="130">
        <v>2</v>
      </c>
      <c r="L27" s="130">
        <v>2</v>
      </c>
      <c r="M27" s="131">
        <v>2</v>
      </c>
    </row>
    <row r="28" spans="1:13" ht="25.5">
      <c r="A28" s="132" t="s">
        <v>20310</v>
      </c>
      <c r="B28" s="126" t="s">
        <v>142</v>
      </c>
      <c r="C28" s="133" t="s">
        <v>20361</v>
      </c>
      <c r="D28" s="134" t="s">
        <v>20523</v>
      </c>
      <c r="E28" s="133" t="s">
        <v>20537</v>
      </c>
      <c r="F28" s="126">
        <v>87</v>
      </c>
      <c r="G28" s="130">
        <v>2</v>
      </c>
      <c r="H28" s="130">
        <v>2</v>
      </c>
      <c r="I28" s="130">
        <v>2</v>
      </c>
      <c r="J28" s="130">
        <v>2</v>
      </c>
      <c r="K28" s="130">
        <v>2</v>
      </c>
      <c r="L28" s="130">
        <v>2</v>
      </c>
      <c r="M28" s="131">
        <v>2</v>
      </c>
    </row>
    <row r="29" spans="1:13" ht="25.5">
      <c r="A29" s="132" t="s">
        <v>20311</v>
      </c>
      <c r="B29" s="126" t="s">
        <v>142</v>
      </c>
      <c r="C29" s="133" t="s">
        <v>20362</v>
      </c>
      <c r="D29" s="134" t="s">
        <v>20523</v>
      </c>
      <c r="E29" s="133" t="s">
        <v>20524</v>
      </c>
      <c r="F29" s="126">
        <v>141</v>
      </c>
      <c r="G29" s="130">
        <v>2</v>
      </c>
      <c r="H29" s="130">
        <v>2</v>
      </c>
      <c r="I29" s="130">
        <v>2</v>
      </c>
      <c r="J29" s="130">
        <v>2</v>
      </c>
      <c r="K29" s="130">
        <v>2</v>
      </c>
      <c r="L29" s="130">
        <v>2</v>
      </c>
      <c r="M29" s="131">
        <v>2</v>
      </c>
    </row>
    <row r="30" spans="1:13" ht="25.5">
      <c r="A30" s="132" t="s">
        <v>20312</v>
      </c>
      <c r="B30" s="126" t="s">
        <v>142</v>
      </c>
      <c r="C30" s="133" t="s">
        <v>20363</v>
      </c>
      <c r="D30" s="134" t="s">
        <v>20523</v>
      </c>
      <c r="E30" s="133" t="s">
        <v>20524</v>
      </c>
      <c r="F30" s="126">
        <v>286</v>
      </c>
      <c r="G30" s="130">
        <v>1658</v>
      </c>
      <c r="H30" s="130">
        <v>1658</v>
      </c>
      <c r="I30" s="130">
        <v>1658</v>
      </c>
      <c r="J30" s="130">
        <v>1658</v>
      </c>
      <c r="K30" s="130">
        <v>1658</v>
      </c>
      <c r="L30" s="130">
        <v>1658</v>
      </c>
      <c r="M30" s="131">
        <v>1658</v>
      </c>
    </row>
    <row r="31" spans="1:13" ht="25.5">
      <c r="A31" s="132" t="s">
        <v>20313</v>
      </c>
      <c r="B31" s="126" t="s">
        <v>142</v>
      </c>
      <c r="C31" s="133" t="s">
        <v>20364</v>
      </c>
      <c r="D31" s="134" t="s">
        <v>20513</v>
      </c>
      <c r="E31" s="133" t="s">
        <v>20518</v>
      </c>
      <c r="F31" s="126">
        <v>14.2</v>
      </c>
      <c r="G31" s="130">
        <v>81562</v>
      </c>
      <c r="H31" s="130">
        <v>73406</v>
      </c>
      <c r="I31" s="130">
        <v>66065</v>
      </c>
      <c r="J31" s="130">
        <v>59459</v>
      </c>
      <c r="K31" s="130">
        <v>53513</v>
      </c>
      <c r="L31" s="130">
        <v>48162</v>
      </c>
      <c r="M31" s="131">
        <v>43346</v>
      </c>
    </row>
    <row r="32" spans="1:13" ht="25.5">
      <c r="A32" s="132" t="s">
        <v>20314</v>
      </c>
      <c r="B32" s="126" t="s">
        <v>142</v>
      </c>
      <c r="C32" s="133" t="s">
        <v>20365</v>
      </c>
      <c r="D32" s="134" t="s">
        <v>20513</v>
      </c>
      <c r="E32" s="133" t="s">
        <v>20518</v>
      </c>
      <c r="F32" s="126">
        <v>90.6</v>
      </c>
      <c r="G32" s="130">
        <v>0</v>
      </c>
      <c r="H32" s="130">
        <v>0</v>
      </c>
      <c r="I32" s="130">
        <v>0</v>
      </c>
      <c r="J32" s="130">
        <v>0</v>
      </c>
      <c r="K32" s="130">
        <v>0</v>
      </c>
      <c r="L32" s="130">
        <v>0</v>
      </c>
      <c r="M32" s="131">
        <v>0</v>
      </c>
    </row>
    <row r="33" spans="1:13" ht="25.5">
      <c r="A33" s="132" t="s">
        <v>20315</v>
      </c>
      <c r="B33" s="126" t="s">
        <v>142</v>
      </c>
      <c r="C33" s="133" t="s">
        <v>20366</v>
      </c>
      <c r="D33" s="134" t="s">
        <v>20513</v>
      </c>
      <c r="E33" s="133" t="s">
        <v>20518</v>
      </c>
      <c r="F33" s="126">
        <v>14.2</v>
      </c>
      <c r="G33" s="130">
        <v>5495</v>
      </c>
      <c r="H33" s="130">
        <v>4946</v>
      </c>
      <c r="I33" s="130">
        <v>4451</v>
      </c>
      <c r="J33" s="130">
        <v>4006</v>
      </c>
      <c r="K33" s="130">
        <v>3605</v>
      </c>
      <c r="L33" s="130">
        <v>3245</v>
      </c>
      <c r="M33" s="131">
        <v>2921</v>
      </c>
    </row>
    <row r="34" spans="1:13" ht="25.5">
      <c r="A34" s="132" t="s">
        <v>20316</v>
      </c>
      <c r="B34" s="126" t="s">
        <v>142</v>
      </c>
      <c r="C34" s="133" t="s">
        <v>20367</v>
      </c>
      <c r="D34" s="134" t="s">
        <v>20513</v>
      </c>
      <c r="E34" s="133" t="s">
        <v>20518</v>
      </c>
      <c r="F34" s="126">
        <v>14.2</v>
      </c>
      <c r="G34" s="130">
        <v>0</v>
      </c>
      <c r="H34" s="130">
        <v>0</v>
      </c>
      <c r="I34" s="130">
        <v>0</v>
      </c>
      <c r="J34" s="130">
        <v>0</v>
      </c>
      <c r="K34" s="130">
        <v>0</v>
      </c>
      <c r="L34" s="130">
        <v>0</v>
      </c>
      <c r="M34" s="131">
        <v>0</v>
      </c>
    </row>
    <row r="35" spans="1:13" ht="25.5">
      <c r="A35" s="132" t="s">
        <v>20317</v>
      </c>
      <c r="B35" s="126" t="s">
        <v>142</v>
      </c>
      <c r="C35" s="133" t="s">
        <v>20368</v>
      </c>
      <c r="D35" s="134" t="s">
        <v>20510</v>
      </c>
      <c r="E35" s="133" t="s">
        <v>20512</v>
      </c>
      <c r="F35" s="126">
        <v>238</v>
      </c>
      <c r="G35" s="130">
        <v>2</v>
      </c>
      <c r="H35" s="130">
        <v>2</v>
      </c>
      <c r="I35" s="130">
        <v>2</v>
      </c>
      <c r="J35" s="130">
        <v>2</v>
      </c>
      <c r="K35" s="130">
        <v>2</v>
      </c>
      <c r="L35" s="130">
        <v>2</v>
      </c>
      <c r="M35" s="131">
        <v>2</v>
      </c>
    </row>
    <row r="36" spans="1:13" ht="25.5">
      <c r="A36" s="132" t="s">
        <v>20318</v>
      </c>
      <c r="B36" s="126" t="s">
        <v>188</v>
      </c>
      <c r="C36" s="133" t="s">
        <v>20369</v>
      </c>
      <c r="D36" s="134" t="s">
        <v>20510</v>
      </c>
      <c r="E36" s="133" t="s">
        <v>20512</v>
      </c>
      <c r="F36" s="126">
        <v>198</v>
      </c>
      <c r="G36" s="130">
        <v>25</v>
      </c>
      <c r="H36" s="130">
        <v>25</v>
      </c>
      <c r="I36" s="130">
        <v>25</v>
      </c>
      <c r="J36" s="130">
        <v>25</v>
      </c>
      <c r="K36" s="130">
        <v>25</v>
      </c>
      <c r="L36" s="130">
        <v>25</v>
      </c>
      <c r="M36" s="131">
        <v>25</v>
      </c>
    </row>
    <row r="37" spans="1:13" ht="25.5">
      <c r="A37" s="132" t="s">
        <v>20319</v>
      </c>
      <c r="B37" s="126" t="s">
        <v>142</v>
      </c>
      <c r="C37" s="133" t="s">
        <v>20370</v>
      </c>
      <c r="D37" s="134" t="s">
        <v>20510</v>
      </c>
      <c r="E37" s="133" t="s">
        <v>20512</v>
      </c>
      <c r="F37" s="126">
        <v>38.299999999999997</v>
      </c>
      <c r="G37" s="130">
        <v>16064.16666666665</v>
      </c>
      <c r="H37" s="130">
        <v>14458</v>
      </c>
      <c r="I37" s="130">
        <v>13012</v>
      </c>
      <c r="J37" s="130">
        <v>11711</v>
      </c>
      <c r="K37" s="130">
        <v>10540</v>
      </c>
      <c r="L37" s="130">
        <v>9486</v>
      </c>
      <c r="M37" s="131">
        <v>8537</v>
      </c>
    </row>
    <row r="38" spans="1:13" ht="25.5">
      <c r="A38" s="132" t="s">
        <v>20320</v>
      </c>
      <c r="B38" s="126" t="s">
        <v>142</v>
      </c>
      <c r="C38" s="133" t="s">
        <v>20371</v>
      </c>
      <c r="D38" s="134" t="s">
        <v>20510</v>
      </c>
      <c r="E38" s="133" t="s">
        <v>20512</v>
      </c>
      <c r="F38" s="126">
        <v>38.299999999999997</v>
      </c>
      <c r="G38" s="130">
        <v>16064.16666666665</v>
      </c>
      <c r="H38" s="130">
        <v>14458</v>
      </c>
      <c r="I38" s="130">
        <v>13012</v>
      </c>
      <c r="J38" s="130">
        <v>11711</v>
      </c>
      <c r="K38" s="130">
        <v>10540</v>
      </c>
      <c r="L38" s="130">
        <v>9486</v>
      </c>
      <c r="M38" s="131">
        <v>8537</v>
      </c>
    </row>
    <row r="39" spans="1:13" ht="25.5">
      <c r="A39" s="132" t="s">
        <v>20321</v>
      </c>
      <c r="B39" s="126" t="s">
        <v>142</v>
      </c>
      <c r="C39" s="133" t="s">
        <v>20372</v>
      </c>
      <c r="D39" s="134" t="s">
        <v>20510</v>
      </c>
      <c r="E39" s="133" t="s">
        <v>20512</v>
      </c>
      <c r="F39" s="126">
        <v>90.6</v>
      </c>
      <c r="G39" s="130">
        <v>15051</v>
      </c>
      <c r="H39" s="130">
        <v>13546</v>
      </c>
      <c r="I39" s="130">
        <v>12191</v>
      </c>
      <c r="J39" s="130">
        <v>10972</v>
      </c>
      <c r="K39" s="130">
        <v>9875</v>
      </c>
      <c r="L39" s="130">
        <v>8888</v>
      </c>
      <c r="M39" s="131">
        <v>7999</v>
      </c>
    </row>
    <row r="40" spans="1:13" ht="25.5">
      <c r="A40" s="132" t="s">
        <v>20322</v>
      </c>
      <c r="B40" s="126" t="s">
        <v>142</v>
      </c>
      <c r="C40" s="133" t="s">
        <v>20373</v>
      </c>
      <c r="D40" s="134" t="s">
        <v>20523</v>
      </c>
      <c r="E40" s="133" t="s">
        <v>20524</v>
      </c>
      <c r="F40" s="126">
        <v>1279</v>
      </c>
      <c r="G40" s="130">
        <v>12</v>
      </c>
      <c r="H40" s="130">
        <v>12</v>
      </c>
      <c r="I40" s="130">
        <v>12</v>
      </c>
      <c r="J40" s="130">
        <v>12</v>
      </c>
      <c r="K40" s="130">
        <v>12</v>
      </c>
      <c r="L40" s="130">
        <v>12</v>
      </c>
      <c r="M40" s="131">
        <v>12</v>
      </c>
    </row>
    <row r="41" spans="1:13" ht="25.5">
      <c r="A41" s="132" t="s">
        <v>20323</v>
      </c>
      <c r="B41" s="126" t="s">
        <v>142</v>
      </c>
      <c r="C41" s="133" t="s">
        <v>20374</v>
      </c>
      <c r="D41" s="134" t="s">
        <v>20510</v>
      </c>
      <c r="E41" s="133" t="s">
        <v>20511</v>
      </c>
      <c r="F41" s="126">
        <v>2670</v>
      </c>
      <c r="G41" s="130">
        <v>126</v>
      </c>
      <c r="H41" s="130">
        <v>126</v>
      </c>
      <c r="I41" s="130">
        <v>126</v>
      </c>
      <c r="J41" s="130">
        <v>126</v>
      </c>
      <c r="K41" s="130">
        <v>126</v>
      </c>
      <c r="L41" s="130">
        <v>126</v>
      </c>
      <c r="M41" s="131">
        <v>126</v>
      </c>
    </row>
    <row r="42" spans="1:13" ht="25.5">
      <c r="A42" s="132" t="s">
        <v>20324</v>
      </c>
      <c r="B42" s="126" t="s">
        <v>142</v>
      </c>
      <c r="C42" s="133" t="s">
        <v>20375</v>
      </c>
      <c r="D42" s="134" t="s">
        <v>20523</v>
      </c>
      <c r="E42" s="133" t="s">
        <v>20524</v>
      </c>
      <c r="F42" s="126">
        <v>1706</v>
      </c>
      <c r="G42" s="130">
        <v>5</v>
      </c>
      <c r="H42" s="130">
        <v>5</v>
      </c>
      <c r="I42" s="130">
        <v>5</v>
      </c>
      <c r="J42" s="130">
        <v>5</v>
      </c>
      <c r="K42" s="130">
        <v>5</v>
      </c>
      <c r="L42" s="130">
        <v>5</v>
      </c>
      <c r="M42" s="131">
        <v>5</v>
      </c>
    </row>
    <row r="43" spans="1:13" ht="25.5">
      <c r="A43" s="132" t="s">
        <v>20325</v>
      </c>
      <c r="B43" s="126" t="s">
        <v>142</v>
      </c>
      <c r="C43" s="133" t="s">
        <v>20376</v>
      </c>
      <c r="D43" s="134" t="s">
        <v>20523</v>
      </c>
      <c r="E43" s="133" t="s">
        <v>20524</v>
      </c>
      <c r="F43" s="126">
        <v>286</v>
      </c>
      <c r="G43" s="130">
        <v>241</v>
      </c>
      <c r="H43" s="130">
        <v>241</v>
      </c>
      <c r="I43" s="130">
        <v>241</v>
      </c>
      <c r="J43" s="130">
        <v>241</v>
      </c>
      <c r="K43" s="130">
        <v>241</v>
      </c>
      <c r="L43" s="130">
        <v>241</v>
      </c>
      <c r="M43" s="131">
        <v>241</v>
      </c>
    </row>
    <row r="44" spans="1:13" ht="25.5">
      <c r="A44" s="132" t="s">
        <v>139</v>
      </c>
      <c r="B44" s="126" t="s">
        <v>142</v>
      </c>
      <c r="C44" s="133" t="s">
        <v>20377</v>
      </c>
      <c r="D44" s="134" t="s">
        <v>20510</v>
      </c>
      <c r="E44" s="133" t="s">
        <v>20512</v>
      </c>
      <c r="F44" s="126">
        <v>540</v>
      </c>
      <c r="G44" s="130">
        <v>6</v>
      </c>
      <c r="H44" s="130">
        <v>5</v>
      </c>
      <c r="I44" s="130">
        <v>5</v>
      </c>
      <c r="J44" s="130">
        <v>5</v>
      </c>
      <c r="K44" s="130">
        <v>5</v>
      </c>
      <c r="L44" s="130">
        <v>5</v>
      </c>
      <c r="M44" s="131">
        <v>5</v>
      </c>
    </row>
    <row r="45" spans="1:13" ht="25.5">
      <c r="A45" s="132" t="s">
        <v>140</v>
      </c>
      <c r="B45" s="126" t="s">
        <v>142</v>
      </c>
      <c r="C45" s="133" t="s">
        <v>20378</v>
      </c>
      <c r="D45" s="134" t="s">
        <v>20510</v>
      </c>
      <c r="E45" s="133" t="s">
        <v>20512</v>
      </c>
      <c r="F45" s="126">
        <v>250</v>
      </c>
      <c r="G45" s="130">
        <v>60</v>
      </c>
      <c r="H45" s="130">
        <v>54</v>
      </c>
      <c r="I45" s="130">
        <v>49</v>
      </c>
      <c r="J45" s="130">
        <v>44</v>
      </c>
      <c r="K45" s="130">
        <v>40</v>
      </c>
      <c r="L45" s="130">
        <v>36</v>
      </c>
      <c r="M45" s="131">
        <v>32</v>
      </c>
    </row>
    <row r="46" spans="1:13" ht="25.5">
      <c r="A46" s="132" t="s">
        <v>20590</v>
      </c>
      <c r="B46" s="126" t="s">
        <v>142</v>
      </c>
      <c r="C46" s="133" t="s">
        <v>20591</v>
      </c>
      <c r="D46" s="134" t="s">
        <v>20510</v>
      </c>
      <c r="E46" s="133" t="s">
        <v>20512</v>
      </c>
      <c r="F46" s="126">
        <v>38</v>
      </c>
      <c r="G46" s="130"/>
      <c r="H46" s="130"/>
      <c r="I46" s="130"/>
      <c r="J46" s="130"/>
      <c r="K46" s="130"/>
      <c r="L46" s="130"/>
      <c r="M46" s="131"/>
    </row>
    <row r="47" spans="1:13">
      <c r="A47" s="132"/>
      <c r="B47" s="126"/>
      <c r="C47" s="133"/>
      <c r="D47" s="134"/>
      <c r="E47" s="133"/>
      <c r="F47" s="126"/>
      <c r="G47" s="130"/>
      <c r="H47" s="130"/>
      <c r="I47" s="130"/>
      <c r="J47" s="130"/>
      <c r="K47" s="130"/>
      <c r="L47" s="130"/>
      <c r="M47" s="131"/>
    </row>
    <row r="48" spans="1:13">
      <c r="A48" s="132"/>
      <c r="B48" s="126"/>
      <c r="C48" s="133"/>
      <c r="D48" s="134"/>
      <c r="E48" s="133"/>
      <c r="F48" s="126"/>
      <c r="G48" s="130"/>
      <c r="H48" s="130"/>
      <c r="I48" s="130"/>
      <c r="J48" s="130"/>
      <c r="K48" s="130"/>
      <c r="L48" s="130"/>
      <c r="M48" s="131"/>
    </row>
    <row r="49" spans="1:13">
      <c r="A49" s="132"/>
      <c r="B49" s="126"/>
      <c r="C49" s="133"/>
      <c r="D49" s="134"/>
      <c r="E49" s="133"/>
      <c r="F49" s="126"/>
      <c r="G49" s="130"/>
      <c r="H49" s="130"/>
      <c r="I49" s="130"/>
      <c r="J49" s="130"/>
      <c r="K49" s="130"/>
      <c r="L49" s="130"/>
      <c r="M49" s="131"/>
    </row>
    <row r="50" spans="1:13">
      <c r="A50" s="132"/>
      <c r="B50" s="126"/>
      <c r="C50" s="133"/>
      <c r="D50" s="134"/>
      <c r="E50" s="133"/>
      <c r="F50" s="126"/>
      <c r="G50" s="130"/>
      <c r="H50" s="130"/>
      <c r="I50" s="130"/>
      <c r="J50" s="130"/>
      <c r="K50" s="130"/>
      <c r="L50" s="130"/>
      <c r="M50" s="131"/>
    </row>
    <row r="51" spans="1:13" ht="15.75" thickBot="1">
      <c r="A51" s="135"/>
      <c r="B51" s="136"/>
      <c r="C51" s="137"/>
      <c r="D51" s="138"/>
      <c r="E51" s="137"/>
      <c r="F51" s="136"/>
      <c r="G51" s="139"/>
      <c r="H51" s="139"/>
      <c r="I51" s="139"/>
      <c r="J51" s="139"/>
      <c r="K51" s="139"/>
      <c r="L51" s="139"/>
      <c r="M51" s="140"/>
    </row>
  </sheetData>
  <mergeCells count="2">
    <mergeCell ref="G1:M1"/>
    <mergeCell ref="A1:F1"/>
  </mergeCells>
  <dataValidations count="3">
    <dataValidation type="list" showInputMessage="1" showErrorMessage="1" promptTitle="Select a method" prompt="from the drop-down list" sqref="B46:B51 B3:B45">
      <formula1>methods_list</formula1>
    </dataValidation>
    <dataValidation type="list" allowBlank="1" showInputMessage="1" showErrorMessage="1" sqref="E46:E51 E3:E45">
      <formula1>subcategories</formula1>
    </dataValidation>
    <dataValidation type="list" allowBlank="1" showInputMessage="1" showErrorMessage="1" sqref="D46:D51 D3:D45">
      <formula1>categories</formula1>
    </dataValidation>
  </dataValidation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A3" sqref="A3"/>
    </sheetView>
  </sheetViews>
  <sheetFormatPr defaultColWidth="9" defaultRowHeight="12.75"/>
  <cols>
    <col min="1" max="1" width="9" style="99"/>
    <col min="2" max="4" width="9" style="65"/>
    <col min="5" max="5" width="10" style="65" customWidth="1"/>
    <col min="6" max="16384" width="9" style="65"/>
  </cols>
  <sheetData>
    <row r="1" spans="1:8">
      <c r="A1" s="95"/>
      <c r="B1" s="385" t="s">
        <v>20381</v>
      </c>
      <c r="C1" s="386"/>
      <c r="D1" s="386"/>
      <c r="E1" s="386"/>
      <c r="F1" s="386"/>
      <c r="G1" s="387"/>
      <c r="H1" s="62"/>
    </row>
    <row r="2" spans="1:8" ht="25.5">
      <c r="A2" s="96" t="s">
        <v>20286</v>
      </c>
      <c r="B2" s="93" t="str">
        <f t="array" ref="B2:F2">Template!C4:G4</f>
        <v>materials cost</v>
      </c>
      <c r="C2" s="93" t="str">
        <v>NW</v>
      </c>
      <c r="D2" s="93" t="str">
        <v>labour cost</v>
      </c>
      <c r="E2" s="93" t="str">
        <v>Contractor Cost</v>
      </c>
      <c r="F2" s="93" t="str">
        <v>Vehicle</v>
      </c>
      <c r="G2" s="93" t="s">
        <v>20382</v>
      </c>
      <c r="H2" s="94" t="s">
        <v>20380</v>
      </c>
    </row>
    <row r="3" spans="1:8">
      <c r="A3" s="97" t="s">
        <v>20301</v>
      </c>
      <c r="B3" s="141">
        <v>0</v>
      </c>
      <c r="C3" s="142">
        <v>0.01</v>
      </c>
      <c r="D3" s="142">
        <v>0.01</v>
      </c>
      <c r="E3" s="142">
        <v>0.01</v>
      </c>
      <c r="F3" s="142">
        <v>0</v>
      </c>
      <c r="G3" s="142">
        <v>0</v>
      </c>
      <c r="H3" s="143">
        <v>2.2499999999999999E-2</v>
      </c>
    </row>
    <row r="4" spans="1:8" ht="13.5" thickBot="1">
      <c r="A4" s="97" t="s">
        <v>20302</v>
      </c>
      <c r="B4" s="141">
        <v>0</v>
      </c>
      <c r="C4" s="142">
        <v>0.01</v>
      </c>
      <c r="D4" s="142">
        <v>0.01</v>
      </c>
      <c r="E4" s="142">
        <v>0.01</v>
      </c>
      <c r="F4" s="142">
        <v>0</v>
      </c>
      <c r="G4" s="142">
        <v>0</v>
      </c>
      <c r="H4" s="144">
        <v>2.2499999999999999E-2</v>
      </c>
    </row>
    <row r="5" spans="1:8">
      <c r="A5" s="97" t="s">
        <v>20303</v>
      </c>
      <c r="B5" s="141">
        <v>0</v>
      </c>
      <c r="C5" s="142">
        <v>0.01</v>
      </c>
      <c r="D5" s="142">
        <v>0.01</v>
      </c>
      <c r="E5" s="142">
        <v>0.01</v>
      </c>
      <c r="F5" s="142">
        <v>0</v>
      </c>
      <c r="G5" s="145">
        <v>0</v>
      </c>
      <c r="H5" s="146"/>
    </row>
    <row r="6" spans="1:8">
      <c r="A6" s="97" t="s">
        <v>20304</v>
      </c>
      <c r="B6" s="141">
        <v>0</v>
      </c>
      <c r="C6" s="142">
        <v>0.01</v>
      </c>
      <c r="D6" s="142">
        <v>0.01</v>
      </c>
      <c r="E6" s="142">
        <v>0.01</v>
      </c>
      <c r="F6" s="142">
        <v>0</v>
      </c>
      <c r="G6" s="145">
        <v>0</v>
      </c>
      <c r="H6" s="146"/>
    </row>
    <row r="7" spans="1:8">
      <c r="A7" s="97" t="s">
        <v>20305</v>
      </c>
      <c r="B7" s="141">
        <v>0</v>
      </c>
      <c r="C7" s="142">
        <v>0.01</v>
      </c>
      <c r="D7" s="142">
        <v>0.01</v>
      </c>
      <c r="E7" s="142">
        <v>0.01</v>
      </c>
      <c r="F7" s="142">
        <v>0</v>
      </c>
      <c r="G7" s="145">
        <v>0</v>
      </c>
      <c r="H7" s="146"/>
    </row>
    <row r="8" spans="1:8">
      <c r="A8" s="98" t="s">
        <v>20306</v>
      </c>
      <c r="B8" s="147">
        <v>0</v>
      </c>
      <c r="C8" s="148">
        <v>0.01</v>
      </c>
      <c r="D8" s="148">
        <v>0.01</v>
      </c>
      <c r="E8" s="148">
        <v>0.01</v>
      </c>
      <c r="F8" s="148">
        <v>0</v>
      </c>
      <c r="G8" s="149">
        <v>0</v>
      </c>
      <c r="H8" s="146"/>
    </row>
  </sheetData>
  <mergeCells count="1">
    <mergeCell ref="B1:G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41"/>
  <sheetViews>
    <sheetView workbookViewId="0"/>
  </sheetViews>
  <sheetFormatPr defaultColWidth="8.85546875" defaultRowHeight="15"/>
  <cols>
    <col min="3" max="3" width="27.85546875" customWidth="1"/>
    <col min="4" max="4" width="61.85546875" customWidth="1"/>
  </cols>
  <sheetData>
    <row r="2" spans="3:4">
      <c r="C2" s="68" t="s">
        <v>20547</v>
      </c>
      <c r="D2" s="69" t="s">
        <v>20548</v>
      </c>
    </row>
    <row r="3" spans="3:4">
      <c r="C3" s="89" t="s">
        <v>20508</v>
      </c>
      <c r="D3" s="90" t="s">
        <v>20509</v>
      </c>
    </row>
    <row r="4" spans="3:4">
      <c r="C4" s="89" t="s">
        <v>20510</v>
      </c>
      <c r="D4" s="90" t="s">
        <v>20572</v>
      </c>
    </row>
    <row r="5" spans="3:4">
      <c r="C5" s="89" t="s">
        <v>20513</v>
      </c>
      <c r="D5" s="90" t="s">
        <v>20511</v>
      </c>
    </row>
    <row r="6" spans="3:4">
      <c r="C6" s="89" t="s">
        <v>20523</v>
      </c>
      <c r="D6" s="90" t="s">
        <v>20512</v>
      </c>
    </row>
    <row r="7" spans="3:4">
      <c r="C7" s="89" t="s">
        <v>20540</v>
      </c>
      <c r="D7" s="90" t="s">
        <v>20514</v>
      </c>
    </row>
    <row r="8" spans="3:4">
      <c r="C8" s="89" t="s">
        <v>20542</v>
      </c>
      <c r="D8" s="90" t="s">
        <v>20515</v>
      </c>
    </row>
    <row r="9" spans="3:4">
      <c r="C9" s="89" t="s">
        <v>191</v>
      </c>
      <c r="D9" s="90" t="s">
        <v>20516</v>
      </c>
    </row>
    <row r="10" spans="3:4">
      <c r="C10" s="89" t="s">
        <v>191</v>
      </c>
      <c r="D10" s="90" t="s">
        <v>20517</v>
      </c>
    </row>
    <row r="11" spans="3:4">
      <c r="C11" s="91" t="s">
        <v>191</v>
      </c>
      <c r="D11" s="90" t="s">
        <v>20518</v>
      </c>
    </row>
    <row r="12" spans="3:4">
      <c r="C12" s="22"/>
      <c r="D12" s="90" t="s">
        <v>20519</v>
      </c>
    </row>
    <row r="13" spans="3:4">
      <c r="C13" s="22"/>
      <c r="D13" s="90" t="s">
        <v>20520</v>
      </c>
    </row>
    <row r="14" spans="3:4">
      <c r="C14" s="22"/>
      <c r="D14" s="90" t="s">
        <v>20521</v>
      </c>
    </row>
    <row r="15" spans="3:4">
      <c r="C15" s="22"/>
      <c r="D15" s="90" t="s">
        <v>20522</v>
      </c>
    </row>
    <row r="16" spans="3:4">
      <c r="C16" s="22"/>
      <c r="D16" s="90" t="s">
        <v>20524</v>
      </c>
    </row>
    <row r="17" spans="3:4">
      <c r="C17" s="22"/>
      <c r="D17" s="90" t="s">
        <v>20525</v>
      </c>
    </row>
    <row r="18" spans="3:4">
      <c r="C18" s="22"/>
      <c r="D18" s="90" t="s">
        <v>20526</v>
      </c>
    </row>
    <row r="19" spans="3:4">
      <c r="C19" s="22"/>
      <c r="D19" s="90" t="s">
        <v>20527</v>
      </c>
    </row>
    <row r="20" spans="3:4">
      <c r="C20" s="22"/>
      <c r="D20" s="90" t="s">
        <v>20528</v>
      </c>
    </row>
    <row r="21" spans="3:4">
      <c r="C21" s="22"/>
      <c r="D21" s="90" t="s">
        <v>20529</v>
      </c>
    </row>
    <row r="22" spans="3:4">
      <c r="C22" s="22"/>
      <c r="D22" s="90" t="s">
        <v>20530</v>
      </c>
    </row>
    <row r="23" spans="3:4">
      <c r="C23" s="22"/>
      <c r="D23" s="90" t="s">
        <v>20531</v>
      </c>
    </row>
    <row r="24" spans="3:4">
      <c r="C24" s="22"/>
      <c r="D24" s="90" t="s">
        <v>20532</v>
      </c>
    </row>
    <row r="25" spans="3:4">
      <c r="C25" s="22"/>
      <c r="D25" s="90" t="s">
        <v>20533</v>
      </c>
    </row>
    <row r="26" spans="3:4">
      <c r="C26" s="22"/>
      <c r="D26" s="90" t="s">
        <v>20534</v>
      </c>
    </row>
    <row r="27" spans="3:4">
      <c r="C27" s="22"/>
      <c r="D27" s="90" t="s">
        <v>20535</v>
      </c>
    </row>
    <row r="28" spans="3:4">
      <c r="C28" s="22"/>
      <c r="D28" s="90" t="s">
        <v>20536</v>
      </c>
    </row>
    <row r="29" spans="3:4">
      <c r="C29" s="22"/>
      <c r="D29" s="90" t="s">
        <v>20537</v>
      </c>
    </row>
    <row r="30" spans="3:4">
      <c r="C30" s="22"/>
      <c r="D30" s="90" t="s">
        <v>20538</v>
      </c>
    </row>
    <row r="31" spans="3:4">
      <c r="C31" s="22"/>
      <c r="D31" s="90" t="s">
        <v>20539</v>
      </c>
    </row>
    <row r="32" spans="3:4">
      <c r="C32" s="22"/>
      <c r="D32" s="90" t="s">
        <v>20541</v>
      </c>
    </row>
    <row r="33" spans="3:4">
      <c r="C33" s="22"/>
      <c r="D33" s="90" t="s">
        <v>20543</v>
      </c>
    </row>
    <row r="34" spans="3:4">
      <c r="C34" s="22"/>
      <c r="D34" s="90" t="s">
        <v>20544</v>
      </c>
    </row>
    <row r="35" spans="3:4">
      <c r="C35" s="22"/>
      <c r="D35" s="90" t="s">
        <v>20545</v>
      </c>
    </row>
    <row r="36" spans="3:4">
      <c r="C36" s="22"/>
      <c r="D36" s="90" t="s">
        <v>20573</v>
      </c>
    </row>
    <row r="37" spans="3:4">
      <c r="C37" s="22"/>
      <c r="D37" s="90" t="s">
        <v>191</v>
      </c>
    </row>
    <row r="38" spans="3:4">
      <c r="C38" s="22"/>
      <c r="D38" s="90" t="s">
        <v>191</v>
      </c>
    </row>
    <row r="39" spans="3:4">
      <c r="C39" s="22"/>
      <c r="D39" s="90" t="s">
        <v>191</v>
      </c>
    </row>
    <row r="40" spans="3:4">
      <c r="C40" s="22"/>
      <c r="D40" s="90" t="s">
        <v>191</v>
      </c>
    </row>
    <row r="41" spans="3:4">
      <c r="C41" s="22"/>
      <c r="D41" s="92" t="s">
        <v>191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272"/>
  <sheetViews>
    <sheetView workbookViewId="0">
      <selection activeCell="C11" sqref="C11"/>
    </sheetView>
  </sheetViews>
  <sheetFormatPr defaultColWidth="9.140625" defaultRowHeight="13.5" customHeight="1"/>
  <cols>
    <col min="1" max="1" width="9.140625" style="59"/>
    <col min="2" max="2" width="53.7109375" style="59" customWidth="1"/>
    <col min="3" max="3" width="12" style="60" bestFit="1" customWidth="1"/>
    <col min="4" max="4" width="11.7109375" style="61" customWidth="1"/>
    <col min="5" max="16384" width="9.140625" style="59"/>
  </cols>
  <sheetData>
    <row r="1" spans="1:4" ht="13.5" customHeight="1" thickBot="1">
      <c r="A1" s="84" t="s">
        <v>16</v>
      </c>
      <c r="B1" s="85" t="s">
        <v>0</v>
      </c>
      <c r="C1" s="86" t="s">
        <v>20277</v>
      </c>
      <c r="D1" s="87" t="s">
        <v>116</v>
      </c>
    </row>
    <row r="2" spans="1:4" ht="13.5" customHeight="1">
      <c r="A2" s="150" t="s">
        <v>8303</v>
      </c>
      <c r="B2" s="151" t="s">
        <v>17997</v>
      </c>
      <c r="C2" s="351"/>
      <c r="D2" s="152" t="s">
        <v>20298</v>
      </c>
    </row>
    <row r="3" spans="1:4" ht="13.5" customHeight="1">
      <c r="A3" s="150" t="s">
        <v>7854</v>
      </c>
      <c r="B3" s="153" t="s">
        <v>17621</v>
      </c>
      <c r="C3" s="352"/>
      <c r="D3" s="152" t="s">
        <v>20298</v>
      </c>
    </row>
    <row r="4" spans="1:4" ht="13.5" customHeight="1">
      <c r="A4" s="150" t="s">
        <v>7855</v>
      </c>
      <c r="B4" s="153" t="s">
        <v>17622</v>
      </c>
      <c r="C4" s="352"/>
      <c r="D4" s="152" t="s">
        <v>20298</v>
      </c>
    </row>
    <row r="5" spans="1:4" ht="13.5" customHeight="1">
      <c r="A5" s="150" t="s">
        <v>8182</v>
      </c>
      <c r="B5" s="153" t="s">
        <v>17896</v>
      </c>
      <c r="C5" s="352"/>
      <c r="D5" s="152" t="s">
        <v>20298</v>
      </c>
    </row>
    <row r="6" spans="1:4" ht="13.5" customHeight="1">
      <c r="A6" s="150" t="s">
        <v>7529</v>
      </c>
      <c r="B6" s="153" t="s">
        <v>17368</v>
      </c>
      <c r="C6" s="352"/>
      <c r="D6" s="152" t="s">
        <v>20298</v>
      </c>
    </row>
    <row r="7" spans="1:4" ht="13.5" customHeight="1">
      <c r="A7" s="150" t="s">
        <v>8391</v>
      </c>
      <c r="B7" s="153" t="s">
        <v>18066</v>
      </c>
      <c r="C7" s="352"/>
      <c r="D7" s="152" t="s">
        <v>20298</v>
      </c>
    </row>
    <row r="8" spans="1:4" ht="13.5" customHeight="1">
      <c r="A8" s="150" t="s">
        <v>7864</v>
      </c>
      <c r="B8" s="153" t="s">
        <v>17631</v>
      </c>
      <c r="C8" s="352"/>
      <c r="D8" s="152" t="s">
        <v>20298</v>
      </c>
    </row>
    <row r="9" spans="1:4" ht="13.5" customHeight="1">
      <c r="A9" s="150" t="s">
        <v>3510</v>
      </c>
      <c r="B9" s="153" t="s">
        <v>13644</v>
      </c>
      <c r="C9" s="352"/>
      <c r="D9" s="152" t="s">
        <v>20298</v>
      </c>
    </row>
    <row r="10" spans="1:4" ht="13.5" customHeight="1">
      <c r="A10" s="150" t="s">
        <v>3452</v>
      </c>
      <c r="B10" s="153" t="s">
        <v>13589</v>
      </c>
      <c r="C10" s="352"/>
      <c r="D10" s="152" t="s">
        <v>20298</v>
      </c>
    </row>
    <row r="11" spans="1:4" ht="13.5" customHeight="1">
      <c r="A11" s="150" t="s">
        <v>5499</v>
      </c>
      <c r="B11" s="153" t="s">
        <v>15532</v>
      </c>
      <c r="C11" s="352"/>
      <c r="D11" s="152" t="s">
        <v>20298</v>
      </c>
    </row>
    <row r="12" spans="1:4" ht="13.5" customHeight="1">
      <c r="A12" s="150" t="s">
        <v>2207</v>
      </c>
      <c r="B12" s="153" t="s">
        <v>12384</v>
      </c>
      <c r="C12" s="352"/>
      <c r="D12" s="152" t="s">
        <v>20298</v>
      </c>
    </row>
    <row r="13" spans="1:4" ht="13.5" customHeight="1">
      <c r="A13" s="150" t="s">
        <v>7050</v>
      </c>
      <c r="B13" s="153" t="s">
        <v>17001</v>
      </c>
      <c r="C13" s="352"/>
      <c r="D13" s="152" t="s">
        <v>20298</v>
      </c>
    </row>
    <row r="14" spans="1:4" ht="13.5" customHeight="1">
      <c r="A14" s="150" t="s">
        <v>8112</v>
      </c>
      <c r="B14" s="153" t="s">
        <v>17838</v>
      </c>
      <c r="C14" s="352"/>
      <c r="D14" s="152" t="s">
        <v>20298</v>
      </c>
    </row>
    <row r="15" spans="1:4" ht="13.5" customHeight="1">
      <c r="A15" s="150" t="s">
        <v>6204</v>
      </c>
      <c r="B15" s="153" t="s">
        <v>16165</v>
      </c>
      <c r="C15" s="352"/>
      <c r="D15" s="152" t="s">
        <v>20298</v>
      </c>
    </row>
    <row r="16" spans="1:4" ht="13.5" customHeight="1">
      <c r="A16" s="150" t="s">
        <v>4655</v>
      </c>
      <c r="B16" s="153" t="s">
        <v>14723</v>
      </c>
      <c r="C16" s="352"/>
      <c r="D16" s="152" t="s">
        <v>20298</v>
      </c>
    </row>
    <row r="17" spans="1:4" ht="13.5" customHeight="1">
      <c r="A17" s="150" t="s">
        <v>10427</v>
      </c>
      <c r="B17" s="153" t="s">
        <v>19991</v>
      </c>
      <c r="C17" s="352"/>
      <c r="D17" s="152" t="s">
        <v>20298</v>
      </c>
    </row>
    <row r="18" spans="1:4" ht="13.5" customHeight="1">
      <c r="A18" s="150" t="s">
        <v>3559</v>
      </c>
      <c r="B18" s="153" t="s">
        <v>13692</v>
      </c>
      <c r="C18" s="352"/>
      <c r="D18" s="152" t="s">
        <v>20298</v>
      </c>
    </row>
    <row r="19" spans="1:4" ht="13.5" customHeight="1">
      <c r="A19" s="150" t="s">
        <v>2326</v>
      </c>
      <c r="B19" s="153" t="s">
        <v>12501</v>
      </c>
      <c r="C19" s="352"/>
      <c r="D19" s="152" t="s">
        <v>20298</v>
      </c>
    </row>
    <row r="20" spans="1:4" ht="13.5" customHeight="1">
      <c r="A20" s="150" t="s">
        <v>8000</v>
      </c>
      <c r="B20" s="153" t="s">
        <v>17738</v>
      </c>
      <c r="C20" s="352"/>
      <c r="D20" s="152" t="s">
        <v>20298</v>
      </c>
    </row>
    <row r="21" spans="1:4" ht="13.5" customHeight="1">
      <c r="A21" s="150" t="s">
        <v>1588</v>
      </c>
      <c r="B21" s="153" t="s">
        <v>11790</v>
      </c>
      <c r="C21" s="352"/>
      <c r="D21" s="152" t="s">
        <v>20298</v>
      </c>
    </row>
    <row r="22" spans="1:4" ht="13.5" customHeight="1">
      <c r="A22" s="150" t="s">
        <v>3238</v>
      </c>
      <c r="B22" s="153" t="s">
        <v>13375</v>
      </c>
      <c r="C22" s="352"/>
      <c r="D22" s="152" t="s">
        <v>20298</v>
      </c>
    </row>
    <row r="23" spans="1:4" ht="13.5" customHeight="1">
      <c r="A23" s="150" t="s">
        <v>3230</v>
      </c>
      <c r="B23" s="153" t="s">
        <v>13367</v>
      </c>
      <c r="C23" s="352"/>
      <c r="D23" s="152" t="s">
        <v>20298</v>
      </c>
    </row>
    <row r="24" spans="1:4" ht="13.5" customHeight="1">
      <c r="A24" s="150" t="s">
        <v>5044</v>
      </c>
      <c r="B24" s="153" t="s">
        <v>15086</v>
      </c>
      <c r="C24" s="352"/>
      <c r="D24" s="152" t="s">
        <v>20298</v>
      </c>
    </row>
    <row r="25" spans="1:4" ht="13.5" customHeight="1">
      <c r="A25" s="150" t="s">
        <v>4708</v>
      </c>
      <c r="B25" s="153" t="s">
        <v>14776</v>
      </c>
      <c r="C25" s="352"/>
      <c r="D25" s="152" t="s">
        <v>20298</v>
      </c>
    </row>
    <row r="26" spans="1:4" ht="13.5" customHeight="1">
      <c r="A26" s="150" t="s">
        <v>651</v>
      </c>
      <c r="B26" s="154" t="s">
        <v>10860</v>
      </c>
      <c r="C26" s="353"/>
      <c r="D26" s="152" t="s">
        <v>20298</v>
      </c>
    </row>
    <row r="27" spans="1:4" ht="13.5" customHeight="1">
      <c r="A27" s="150" t="s">
        <v>9725</v>
      </c>
      <c r="B27" s="153" t="s">
        <v>19310</v>
      </c>
      <c r="C27" s="352"/>
      <c r="D27" s="152" t="s">
        <v>20298</v>
      </c>
    </row>
    <row r="28" spans="1:4" ht="13.5" customHeight="1">
      <c r="A28" s="150" t="s">
        <v>2770</v>
      </c>
      <c r="B28" s="153" t="s">
        <v>12945</v>
      </c>
      <c r="C28" s="352"/>
      <c r="D28" s="152" t="s">
        <v>20298</v>
      </c>
    </row>
    <row r="29" spans="1:4" ht="13.5" customHeight="1">
      <c r="A29" s="150" t="s">
        <v>3057</v>
      </c>
      <c r="B29" s="153" t="s">
        <v>13221</v>
      </c>
      <c r="C29" s="352"/>
      <c r="D29" s="152" t="s">
        <v>20298</v>
      </c>
    </row>
    <row r="30" spans="1:4" ht="13.5" customHeight="1">
      <c r="A30" s="150" t="s">
        <v>768</v>
      </c>
      <c r="B30" s="153" t="s">
        <v>10976</v>
      </c>
      <c r="C30" s="352"/>
      <c r="D30" s="152" t="s">
        <v>20298</v>
      </c>
    </row>
    <row r="31" spans="1:4" ht="13.5" customHeight="1">
      <c r="A31" s="150" t="s">
        <v>769</v>
      </c>
      <c r="B31" s="153" t="s">
        <v>10976</v>
      </c>
      <c r="C31" s="352"/>
      <c r="D31" s="152" t="s">
        <v>20298</v>
      </c>
    </row>
    <row r="32" spans="1:4" ht="13.5" customHeight="1">
      <c r="A32" s="150" t="s">
        <v>3527</v>
      </c>
      <c r="B32" s="153" t="s">
        <v>13661</v>
      </c>
      <c r="C32" s="352"/>
      <c r="D32" s="152" t="s">
        <v>20298</v>
      </c>
    </row>
    <row r="33" spans="1:4" ht="13.5" customHeight="1">
      <c r="A33" s="150" t="s">
        <v>3526</v>
      </c>
      <c r="B33" s="153" t="s">
        <v>13660</v>
      </c>
      <c r="C33" s="352"/>
      <c r="D33" s="152" t="s">
        <v>20298</v>
      </c>
    </row>
    <row r="34" spans="1:4" ht="13.5" customHeight="1">
      <c r="A34" s="150" t="s">
        <v>2396</v>
      </c>
      <c r="B34" s="153" t="s">
        <v>12569</v>
      </c>
      <c r="C34" s="352"/>
      <c r="D34" s="152" t="s">
        <v>20298</v>
      </c>
    </row>
    <row r="35" spans="1:4" ht="13.5" customHeight="1">
      <c r="A35" s="150" t="s">
        <v>7781</v>
      </c>
      <c r="B35" s="153" t="s">
        <v>17564</v>
      </c>
      <c r="C35" s="352"/>
      <c r="D35" s="152" t="s">
        <v>20298</v>
      </c>
    </row>
    <row r="36" spans="1:4" ht="13.5" customHeight="1">
      <c r="A36" s="150" t="s">
        <v>7856</v>
      </c>
      <c r="B36" s="153" t="s">
        <v>17623</v>
      </c>
      <c r="C36" s="352"/>
      <c r="D36" s="152" t="s">
        <v>20298</v>
      </c>
    </row>
    <row r="37" spans="1:4" ht="13.5" customHeight="1">
      <c r="A37" s="150" t="s">
        <v>4704</v>
      </c>
      <c r="B37" s="153" t="s">
        <v>14772</v>
      </c>
      <c r="C37" s="352"/>
      <c r="D37" s="152" t="s">
        <v>20298</v>
      </c>
    </row>
    <row r="38" spans="1:4" ht="13.5" customHeight="1">
      <c r="A38" s="150" t="s">
        <v>8199</v>
      </c>
      <c r="B38" s="153" t="s">
        <v>17911</v>
      </c>
      <c r="C38" s="352"/>
      <c r="D38" s="152" t="s">
        <v>20298</v>
      </c>
    </row>
    <row r="39" spans="1:4" ht="13.5" customHeight="1">
      <c r="A39" s="150" t="s">
        <v>8534</v>
      </c>
      <c r="B39" s="153" t="s">
        <v>18178</v>
      </c>
      <c r="C39" s="352"/>
      <c r="D39" s="152" t="s">
        <v>20298</v>
      </c>
    </row>
    <row r="40" spans="1:4" ht="13.5" customHeight="1">
      <c r="A40" s="150" t="s">
        <v>7530</v>
      </c>
      <c r="B40" s="153" t="s">
        <v>17369</v>
      </c>
      <c r="C40" s="352"/>
      <c r="D40" s="152" t="s">
        <v>20298</v>
      </c>
    </row>
    <row r="41" spans="1:4" ht="13.5" customHeight="1">
      <c r="A41" s="150" t="s">
        <v>4099</v>
      </c>
      <c r="B41" s="153" t="s">
        <v>14215</v>
      </c>
      <c r="C41" s="352"/>
      <c r="D41" s="152" t="s">
        <v>20298</v>
      </c>
    </row>
    <row r="42" spans="1:4" ht="13.5" customHeight="1">
      <c r="A42" s="150" t="s">
        <v>4097</v>
      </c>
      <c r="B42" s="153" t="s">
        <v>14213</v>
      </c>
      <c r="C42" s="352"/>
      <c r="D42" s="152" t="s">
        <v>20298</v>
      </c>
    </row>
    <row r="43" spans="1:4" ht="13.5" customHeight="1">
      <c r="A43" s="150" t="s">
        <v>5214</v>
      </c>
      <c r="B43" s="153" t="s">
        <v>15254</v>
      </c>
      <c r="C43" s="352"/>
      <c r="D43" s="152" t="s">
        <v>20298</v>
      </c>
    </row>
    <row r="44" spans="1:4" ht="13.5" customHeight="1">
      <c r="A44" s="150" t="s">
        <v>743</v>
      </c>
      <c r="B44" s="153" t="s">
        <v>10951</v>
      </c>
      <c r="C44" s="352"/>
      <c r="D44" s="152" t="s">
        <v>20298</v>
      </c>
    </row>
    <row r="45" spans="1:4" ht="13.5" customHeight="1">
      <c r="A45" s="150" t="s">
        <v>8838</v>
      </c>
      <c r="B45" s="153" t="s">
        <v>18445</v>
      </c>
      <c r="C45" s="352"/>
      <c r="D45" s="152" t="s">
        <v>20298</v>
      </c>
    </row>
    <row r="46" spans="1:4" ht="13.5" customHeight="1">
      <c r="A46" s="150" t="s">
        <v>7016</v>
      </c>
      <c r="B46" s="153" t="s">
        <v>16967</v>
      </c>
      <c r="C46" s="352"/>
      <c r="D46" s="152" t="s">
        <v>20298</v>
      </c>
    </row>
    <row r="47" spans="1:4" ht="13.5" customHeight="1">
      <c r="A47" s="150" t="s">
        <v>3207</v>
      </c>
      <c r="B47" s="153" t="s">
        <v>13344</v>
      </c>
      <c r="C47" s="352"/>
      <c r="D47" s="152" t="s">
        <v>20298</v>
      </c>
    </row>
    <row r="48" spans="1:4" ht="13.5" customHeight="1">
      <c r="A48" s="150" t="s">
        <v>3207</v>
      </c>
      <c r="B48" s="153" t="s">
        <v>13344</v>
      </c>
      <c r="C48" s="352"/>
      <c r="D48" s="152" t="s">
        <v>20298</v>
      </c>
    </row>
    <row r="49" spans="1:4" ht="13.5" customHeight="1">
      <c r="A49" s="150" t="s">
        <v>7015</v>
      </c>
      <c r="B49" s="153" t="s">
        <v>16966</v>
      </c>
      <c r="C49" s="352"/>
      <c r="D49" s="152" t="s">
        <v>20298</v>
      </c>
    </row>
    <row r="50" spans="1:4" ht="13.5" customHeight="1">
      <c r="A50" s="150" t="s">
        <v>7015</v>
      </c>
      <c r="B50" s="153" t="s">
        <v>16966</v>
      </c>
      <c r="C50" s="352"/>
      <c r="D50" s="152" t="s">
        <v>20298</v>
      </c>
    </row>
    <row r="51" spans="1:4" ht="13.5" customHeight="1">
      <c r="A51" s="150" t="s">
        <v>5015</v>
      </c>
      <c r="B51" s="153" t="s">
        <v>15060</v>
      </c>
      <c r="C51" s="352"/>
      <c r="D51" s="152" t="s">
        <v>20298</v>
      </c>
    </row>
    <row r="52" spans="1:4" ht="13.5" customHeight="1">
      <c r="A52" s="150" t="s">
        <v>4854</v>
      </c>
      <c r="B52" s="153" t="s">
        <v>14917</v>
      </c>
      <c r="C52" s="352"/>
      <c r="D52" s="152" t="s">
        <v>20298</v>
      </c>
    </row>
    <row r="53" spans="1:4" ht="13.5" customHeight="1">
      <c r="A53" s="150" t="s">
        <v>1006</v>
      </c>
      <c r="B53" s="153" t="s">
        <v>11211</v>
      </c>
      <c r="C53" s="352"/>
      <c r="D53" s="152" t="s">
        <v>20298</v>
      </c>
    </row>
    <row r="54" spans="1:4" ht="13.5" customHeight="1">
      <c r="A54" s="150" t="s">
        <v>1002</v>
      </c>
      <c r="B54" s="153" t="s">
        <v>11207</v>
      </c>
      <c r="C54" s="352"/>
      <c r="D54" s="152" t="s">
        <v>20298</v>
      </c>
    </row>
    <row r="55" spans="1:4" ht="13.5" customHeight="1">
      <c r="A55" s="150" t="s">
        <v>1003</v>
      </c>
      <c r="B55" s="153" t="s">
        <v>11208</v>
      </c>
      <c r="C55" s="352"/>
      <c r="D55" s="152" t="s">
        <v>20298</v>
      </c>
    </row>
    <row r="56" spans="1:4" ht="13.5" customHeight="1">
      <c r="A56" s="150" t="s">
        <v>1004</v>
      </c>
      <c r="B56" s="153" t="s">
        <v>11209</v>
      </c>
      <c r="C56" s="352"/>
      <c r="D56" s="152" t="s">
        <v>20298</v>
      </c>
    </row>
    <row r="57" spans="1:4" ht="13.5" customHeight="1">
      <c r="A57" s="150" t="s">
        <v>1005</v>
      </c>
      <c r="B57" s="153" t="s">
        <v>11210</v>
      </c>
      <c r="C57" s="352"/>
      <c r="D57" s="152" t="s">
        <v>20298</v>
      </c>
    </row>
    <row r="58" spans="1:4" ht="13.5" customHeight="1">
      <c r="A58" s="150" t="s">
        <v>974</v>
      </c>
      <c r="B58" s="153" t="s">
        <v>11180</v>
      </c>
      <c r="C58" s="352"/>
      <c r="D58" s="152" t="s">
        <v>20298</v>
      </c>
    </row>
    <row r="59" spans="1:4" ht="13.5" customHeight="1">
      <c r="A59" s="150" t="s">
        <v>971</v>
      </c>
      <c r="B59" s="153" t="s">
        <v>11177</v>
      </c>
      <c r="C59" s="352"/>
      <c r="D59" s="152" t="s">
        <v>20298</v>
      </c>
    </row>
    <row r="60" spans="1:4" ht="13.5" customHeight="1">
      <c r="A60" s="150" t="s">
        <v>972</v>
      </c>
      <c r="B60" s="153" t="s">
        <v>11178</v>
      </c>
      <c r="C60" s="352"/>
      <c r="D60" s="152" t="s">
        <v>20298</v>
      </c>
    </row>
    <row r="61" spans="1:4" ht="13.5" customHeight="1">
      <c r="A61" s="150" t="s">
        <v>973</v>
      </c>
      <c r="B61" s="153" t="s">
        <v>11179</v>
      </c>
      <c r="C61" s="352"/>
      <c r="D61" s="152" t="s">
        <v>20298</v>
      </c>
    </row>
    <row r="62" spans="1:4" ht="13.5" customHeight="1">
      <c r="A62" s="150" t="s">
        <v>1069</v>
      </c>
      <c r="B62" s="153" t="s">
        <v>11271</v>
      </c>
      <c r="C62" s="352"/>
      <c r="D62" s="152" t="s">
        <v>20298</v>
      </c>
    </row>
    <row r="63" spans="1:4" ht="13.5" customHeight="1">
      <c r="A63" s="150" t="s">
        <v>1107</v>
      </c>
      <c r="B63" s="153" t="s">
        <v>11307</v>
      </c>
      <c r="C63" s="352"/>
      <c r="D63" s="152" t="s">
        <v>20298</v>
      </c>
    </row>
    <row r="64" spans="1:4" ht="13.5" customHeight="1">
      <c r="A64" s="150" t="s">
        <v>4620</v>
      </c>
      <c r="B64" s="153" t="s">
        <v>14688</v>
      </c>
      <c r="C64" s="352"/>
      <c r="D64" s="152" t="s">
        <v>20298</v>
      </c>
    </row>
    <row r="65" spans="1:4" ht="13.5" customHeight="1">
      <c r="A65" s="150" t="s">
        <v>9488</v>
      </c>
      <c r="B65" s="153" t="s">
        <v>19079</v>
      </c>
      <c r="C65" s="352"/>
      <c r="D65" s="152" t="s">
        <v>20298</v>
      </c>
    </row>
    <row r="66" spans="1:4" ht="13.5" customHeight="1">
      <c r="A66" s="150" t="s">
        <v>2494</v>
      </c>
      <c r="B66" s="153" t="s">
        <v>12673</v>
      </c>
      <c r="C66" s="352"/>
      <c r="D66" s="152" t="s">
        <v>20298</v>
      </c>
    </row>
    <row r="67" spans="1:4" ht="13.5" customHeight="1">
      <c r="A67" s="150" t="s">
        <v>6363</v>
      </c>
      <c r="B67" s="153" t="s">
        <v>16326</v>
      </c>
      <c r="C67" s="352"/>
      <c r="D67" s="152" t="s">
        <v>20298</v>
      </c>
    </row>
    <row r="68" spans="1:4" ht="13.5" customHeight="1">
      <c r="A68" s="150" t="s">
        <v>5689</v>
      </c>
      <c r="B68" s="153" t="s">
        <v>15721</v>
      </c>
      <c r="C68" s="352"/>
      <c r="D68" s="152" t="s">
        <v>20298</v>
      </c>
    </row>
    <row r="69" spans="1:4" ht="13.5" customHeight="1">
      <c r="A69" s="150" t="s">
        <v>9822</v>
      </c>
      <c r="B69" s="153" t="s">
        <v>19411</v>
      </c>
      <c r="C69" s="352"/>
      <c r="D69" s="152" t="s">
        <v>20298</v>
      </c>
    </row>
    <row r="70" spans="1:4" ht="13.5" customHeight="1">
      <c r="A70" s="150" t="s">
        <v>9822</v>
      </c>
      <c r="B70" s="153" t="s">
        <v>19411</v>
      </c>
      <c r="C70" s="352"/>
      <c r="D70" s="152" t="s">
        <v>20298</v>
      </c>
    </row>
    <row r="71" spans="1:4" ht="13.5" customHeight="1">
      <c r="A71" s="150" t="s">
        <v>4205</v>
      </c>
      <c r="B71" s="153" t="s">
        <v>14322</v>
      </c>
      <c r="C71" s="352"/>
      <c r="D71" s="152" t="s">
        <v>20298</v>
      </c>
    </row>
    <row r="72" spans="1:4" ht="13.5" customHeight="1">
      <c r="A72" s="150" t="s">
        <v>4205</v>
      </c>
      <c r="B72" s="153" t="s">
        <v>14322</v>
      </c>
      <c r="C72" s="352"/>
      <c r="D72" s="152" t="s">
        <v>20298</v>
      </c>
    </row>
    <row r="73" spans="1:4" ht="13.5" customHeight="1">
      <c r="A73" s="150" t="s">
        <v>2296</v>
      </c>
      <c r="B73" s="153" t="s">
        <v>12472</v>
      </c>
      <c r="C73" s="352"/>
      <c r="D73" s="152" t="s">
        <v>20298</v>
      </c>
    </row>
    <row r="74" spans="1:4" ht="13.5" customHeight="1">
      <c r="A74" s="150" t="s">
        <v>2299</v>
      </c>
      <c r="B74" s="153" t="s">
        <v>12474</v>
      </c>
      <c r="C74" s="352"/>
      <c r="D74" s="152" t="s">
        <v>20298</v>
      </c>
    </row>
    <row r="75" spans="1:4" ht="13.5" customHeight="1">
      <c r="A75" s="150" t="s">
        <v>1787</v>
      </c>
      <c r="B75" s="153" t="s">
        <v>11980</v>
      </c>
      <c r="C75" s="352"/>
      <c r="D75" s="152" t="s">
        <v>20298</v>
      </c>
    </row>
    <row r="76" spans="1:4" ht="13.5" customHeight="1">
      <c r="A76" s="150" t="s">
        <v>1791</v>
      </c>
      <c r="B76" s="153" t="s">
        <v>11982</v>
      </c>
      <c r="C76" s="352"/>
      <c r="D76" s="152" t="s">
        <v>20298</v>
      </c>
    </row>
    <row r="77" spans="1:4" ht="13.5" customHeight="1">
      <c r="A77" s="150" t="s">
        <v>5362</v>
      </c>
      <c r="B77" s="153" t="s">
        <v>15398</v>
      </c>
      <c r="C77" s="352"/>
      <c r="D77" s="152" t="s">
        <v>20298</v>
      </c>
    </row>
    <row r="78" spans="1:4" ht="13.5" customHeight="1">
      <c r="A78" s="150" t="s">
        <v>1788</v>
      </c>
      <c r="B78" s="153" t="s">
        <v>11980</v>
      </c>
      <c r="C78" s="352"/>
      <c r="D78" s="152" t="s">
        <v>20298</v>
      </c>
    </row>
    <row r="79" spans="1:4" ht="13.5" customHeight="1">
      <c r="A79" s="150" t="s">
        <v>1591</v>
      </c>
      <c r="B79" s="153" t="s">
        <v>11793</v>
      </c>
      <c r="C79" s="352"/>
      <c r="D79" s="152" t="s">
        <v>20298</v>
      </c>
    </row>
    <row r="80" spans="1:4" ht="13.5" customHeight="1">
      <c r="A80" s="150" t="s">
        <v>2301</v>
      </c>
      <c r="B80" s="153" t="s">
        <v>12476</v>
      </c>
      <c r="C80" s="352"/>
      <c r="D80" s="152" t="s">
        <v>20298</v>
      </c>
    </row>
    <row r="81" spans="1:4" ht="13.5" customHeight="1">
      <c r="A81" s="150" t="s">
        <v>5284</v>
      </c>
      <c r="B81" s="153" t="s">
        <v>15323</v>
      </c>
      <c r="C81" s="352"/>
      <c r="D81" s="152" t="s">
        <v>20298</v>
      </c>
    </row>
    <row r="82" spans="1:4" ht="13.5" customHeight="1">
      <c r="A82" s="150" t="s">
        <v>2894</v>
      </c>
      <c r="B82" s="153" t="s">
        <v>13076</v>
      </c>
      <c r="C82" s="352"/>
      <c r="D82" s="152" t="s">
        <v>20298</v>
      </c>
    </row>
    <row r="83" spans="1:4" ht="13.5" customHeight="1">
      <c r="A83" s="150" t="s">
        <v>6245</v>
      </c>
      <c r="B83" s="153" t="s">
        <v>16208</v>
      </c>
      <c r="C83" s="352"/>
      <c r="D83" s="152" t="s">
        <v>20298</v>
      </c>
    </row>
    <row r="84" spans="1:4" ht="13.5" customHeight="1">
      <c r="A84" s="150" t="s">
        <v>1638</v>
      </c>
      <c r="B84" s="153" t="s">
        <v>11839</v>
      </c>
      <c r="C84" s="352"/>
      <c r="D84" s="152" t="s">
        <v>20298</v>
      </c>
    </row>
    <row r="85" spans="1:4" ht="13.5" customHeight="1">
      <c r="A85" s="150" t="s">
        <v>3488</v>
      </c>
      <c r="B85" s="153" t="s">
        <v>13623</v>
      </c>
      <c r="C85" s="352"/>
      <c r="D85" s="152" t="s">
        <v>20298</v>
      </c>
    </row>
    <row r="86" spans="1:4" ht="13.5" customHeight="1">
      <c r="A86" s="150" t="s">
        <v>1598</v>
      </c>
      <c r="B86" s="153" t="s">
        <v>11798</v>
      </c>
      <c r="C86" s="352"/>
      <c r="D86" s="152" t="s">
        <v>20298</v>
      </c>
    </row>
    <row r="87" spans="1:4" ht="13.5" customHeight="1">
      <c r="A87" s="150" t="s">
        <v>6547</v>
      </c>
      <c r="B87" s="153" t="s">
        <v>16509</v>
      </c>
      <c r="C87" s="352"/>
      <c r="D87" s="152" t="s">
        <v>20298</v>
      </c>
    </row>
    <row r="88" spans="1:4" ht="13.5" customHeight="1">
      <c r="A88" s="150" t="s">
        <v>1418</v>
      </c>
      <c r="B88" s="153" t="s">
        <v>11619</v>
      </c>
      <c r="C88" s="352"/>
      <c r="D88" s="152" t="s">
        <v>20298</v>
      </c>
    </row>
    <row r="89" spans="1:4" ht="13.5" customHeight="1">
      <c r="A89" s="150" t="s">
        <v>1615</v>
      </c>
      <c r="B89" s="153" t="s">
        <v>11815</v>
      </c>
      <c r="C89" s="352"/>
      <c r="D89" s="152" t="s">
        <v>20298</v>
      </c>
    </row>
    <row r="90" spans="1:4" ht="13.5" customHeight="1">
      <c r="A90" s="150" t="s">
        <v>3395</v>
      </c>
      <c r="B90" s="153" t="s">
        <v>13532</v>
      </c>
      <c r="C90" s="352"/>
      <c r="D90" s="152" t="s">
        <v>20298</v>
      </c>
    </row>
    <row r="91" spans="1:4" ht="13.5" customHeight="1">
      <c r="A91" s="150" t="s">
        <v>10370</v>
      </c>
      <c r="B91" s="153" t="s">
        <v>19937</v>
      </c>
      <c r="C91" s="352"/>
      <c r="D91" s="152" t="s">
        <v>20298</v>
      </c>
    </row>
    <row r="92" spans="1:4" ht="13.5" customHeight="1">
      <c r="A92" s="150" t="s">
        <v>5236</v>
      </c>
      <c r="B92" s="153" t="s">
        <v>15276</v>
      </c>
      <c r="C92" s="352"/>
      <c r="D92" s="152" t="s">
        <v>20298</v>
      </c>
    </row>
    <row r="93" spans="1:4" ht="13.5" customHeight="1">
      <c r="A93" s="150" t="s">
        <v>10299</v>
      </c>
      <c r="B93" s="153" t="s">
        <v>19870</v>
      </c>
      <c r="C93" s="352"/>
      <c r="D93" s="152" t="s">
        <v>20298</v>
      </c>
    </row>
    <row r="94" spans="1:4" ht="13.5" customHeight="1">
      <c r="A94" s="150" t="s">
        <v>5040</v>
      </c>
      <c r="B94" s="153" t="s">
        <v>15082</v>
      </c>
      <c r="C94" s="352"/>
      <c r="D94" s="152" t="s">
        <v>20298</v>
      </c>
    </row>
    <row r="95" spans="1:4" ht="13.5" customHeight="1">
      <c r="A95" s="150" t="s">
        <v>5039</v>
      </c>
      <c r="B95" s="153" t="s">
        <v>15081</v>
      </c>
      <c r="C95" s="352"/>
      <c r="D95" s="152" t="s">
        <v>20298</v>
      </c>
    </row>
    <row r="96" spans="1:4" ht="13.5" customHeight="1">
      <c r="A96" s="150" t="s">
        <v>9473</v>
      </c>
      <c r="B96" s="153" t="s">
        <v>19064</v>
      </c>
      <c r="C96" s="352"/>
      <c r="D96" s="152" t="s">
        <v>20298</v>
      </c>
    </row>
    <row r="97" spans="1:4" ht="13.5" customHeight="1">
      <c r="A97" s="150" t="s">
        <v>8049</v>
      </c>
      <c r="B97" s="153" t="s">
        <v>17784</v>
      </c>
      <c r="C97" s="352"/>
      <c r="D97" s="152" t="s">
        <v>20298</v>
      </c>
    </row>
    <row r="98" spans="1:4" ht="13.5" customHeight="1">
      <c r="A98" s="150" t="s">
        <v>5288</v>
      </c>
      <c r="B98" s="153" t="s">
        <v>15327</v>
      </c>
      <c r="C98" s="352"/>
      <c r="D98" s="152" t="s">
        <v>20298</v>
      </c>
    </row>
    <row r="99" spans="1:4" ht="13.5" customHeight="1">
      <c r="A99" s="150" t="s">
        <v>2983</v>
      </c>
      <c r="B99" s="153" t="s">
        <v>13153</v>
      </c>
      <c r="C99" s="352"/>
      <c r="D99" s="152" t="s">
        <v>20298</v>
      </c>
    </row>
    <row r="100" spans="1:4" ht="13.5" customHeight="1">
      <c r="A100" s="150" t="s">
        <v>2982</v>
      </c>
      <c r="B100" s="153" t="s">
        <v>13152</v>
      </c>
      <c r="C100" s="352"/>
      <c r="D100" s="152" t="s">
        <v>20298</v>
      </c>
    </row>
    <row r="101" spans="1:4" ht="13.5" customHeight="1">
      <c r="A101" s="150" t="s">
        <v>2986</v>
      </c>
      <c r="B101" s="153" t="s">
        <v>13156</v>
      </c>
      <c r="C101" s="352"/>
      <c r="D101" s="152" t="s">
        <v>20298</v>
      </c>
    </row>
    <row r="102" spans="1:4" ht="13.5" customHeight="1">
      <c r="A102" s="150" t="s">
        <v>2985</v>
      </c>
      <c r="B102" s="153" t="s">
        <v>13155</v>
      </c>
      <c r="C102" s="352"/>
      <c r="D102" s="152" t="s">
        <v>20298</v>
      </c>
    </row>
    <row r="103" spans="1:4" ht="13.5" customHeight="1">
      <c r="A103" s="150" t="s">
        <v>2984</v>
      </c>
      <c r="B103" s="153" t="s">
        <v>13154</v>
      </c>
      <c r="C103" s="352"/>
      <c r="D103" s="152" t="s">
        <v>20298</v>
      </c>
    </row>
    <row r="104" spans="1:4" ht="13.5" customHeight="1">
      <c r="A104" s="150" t="s">
        <v>2920</v>
      </c>
      <c r="B104" s="153" t="s">
        <v>13101</v>
      </c>
      <c r="C104" s="352"/>
      <c r="D104" s="152" t="s">
        <v>20298</v>
      </c>
    </row>
    <row r="105" spans="1:4" ht="13.5" customHeight="1">
      <c r="A105" s="150" t="s">
        <v>2921</v>
      </c>
      <c r="B105" s="153" t="s">
        <v>13101</v>
      </c>
      <c r="C105" s="352"/>
      <c r="D105" s="152" t="s">
        <v>20298</v>
      </c>
    </row>
    <row r="106" spans="1:4" ht="13.5" customHeight="1">
      <c r="A106" s="150" t="s">
        <v>8305</v>
      </c>
      <c r="B106" s="153" t="s">
        <v>17999</v>
      </c>
      <c r="C106" s="352"/>
      <c r="D106" s="152" t="s">
        <v>20298</v>
      </c>
    </row>
    <row r="107" spans="1:4" ht="13.5" customHeight="1">
      <c r="A107" s="150" t="s">
        <v>2287</v>
      </c>
      <c r="B107" s="153" t="s">
        <v>12463</v>
      </c>
      <c r="C107" s="352"/>
      <c r="D107" s="152" t="s">
        <v>20298</v>
      </c>
    </row>
    <row r="108" spans="1:4" ht="13.5" customHeight="1">
      <c r="A108" s="150" t="s">
        <v>10294</v>
      </c>
      <c r="B108" s="153" t="s">
        <v>19865</v>
      </c>
      <c r="C108" s="352"/>
      <c r="D108" s="152" t="s">
        <v>20298</v>
      </c>
    </row>
    <row r="109" spans="1:4" ht="13.5" customHeight="1">
      <c r="A109" s="150" t="s">
        <v>10297</v>
      </c>
      <c r="B109" s="153" t="s">
        <v>19868</v>
      </c>
      <c r="C109" s="352"/>
      <c r="D109" s="152" t="s">
        <v>20298</v>
      </c>
    </row>
    <row r="110" spans="1:4" ht="13.5" customHeight="1">
      <c r="A110" s="150" t="s">
        <v>10298</v>
      </c>
      <c r="B110" s="153" t="s">
        <v>19869</v>
      </c>
      <c r="C110" s="352"/>
      <c r="D110" s="152" t="s">
        <v>20298</v>
      </c>
    </row>
    <row r="111" spans="1:4" ht="13.5" customHeight="1">
      <c r="A111" s="150" t="s">
        <v>10300</v>
      </c>
      <c r="B111" s="153" t="s">
        <v>19871</v>
      </c>
      <c r="C111" s="352"/>
      <c r="D111" s="152" t="s">
        <v>20298</v>
      </c>
    </row>
    <row r="112" spans="1:4" ht="13.5" customHeight="1">
      <c r="A112" s="150" t="s">
        <v>7909</v>
      </c>
      <c r="B112" s="153" t="s">
        <v>17670</v>
      </c>
      <c r="C112" s="352"/>
      <c r="D112" s="152" t="s">
        <v>20298</v>
      </c>
    </row>
    <row r="113" spans="1:4" ht="13.5" customHeight="1">
      <c r="A113" s="150" t="s">
        <v>8048</v>
      </c>
      <c r="B113" s="153" t="s">
        <v>17783</v>
      </c>
      <c r="C113" s="352"/>
      <c r="D113" s="152" t="s">
        <v>20298</v>
      </c>
    </row>
    <row r="114" spans="1:4" ht="13.5" customHeight="1">
      <c r="A114" s="150" t="s">
        <v>3539</v>
      </c>
      <c r="B114" s="153" t="s">
        <v>13673</v>
      </c>
      <c r="C114" s="352"/>
      <c r="D114" s="152" t="s">
        <v>20298</v>
      </c>
    </row>
    <row r="115" spans="1:4" ht="13.5" customHeight="1">
      <c r="A115" s="150" t="s">
        <v>6644</v>
      </c>
      <c r="B115" s="153" t="s">
        <v>16595</v>
      </c>
      <c r="C115" s="352"/>
      <c r="D115" s="152" t="s">
        <v>20298</v>
      </c>
    </row>
    <row r="116" spans="1:4" ht="13.5" customHeight="1">
      <c r="A116" s="150" t="s">
        <v>4151</v>
      </c>
      <c r="B116" s="153" t="s">
        <v>14267</v>
      </c>
      <c r="C116" s="352"/>
      <c r="D116" s="152" t="s">
        <v>20298</v>
      </c>
    </row>
    <row r="117" spans="1:4" ht="13.5" customHeight="1">
      <c r="A117" s="150" t="s">
        <v>7828</v>
      </c>
      <c r="B117" s="153" t="s">
        <v>17602</v>
      </c>
      <c r="C117" s="352"/>
      <c r="D117" s="152" t="s">
        <v>20298</v>
      </c>
    </row>
    <row r="118" spans="1:4" ht="13.5" customHeight="1">
      <c r="A118" s="150" t="s">
        <v>8238</v>
      </c>
      <c r="B118" s="153" t="s">
        <v>17948</v>
      </c>
      <c r="C118" s="352"/>
      <c r="D118" s="152" t="s">
        <v>20298</v>
      </c>
    </row>
    <row r="119" spans="1:4" ht="13.5" customHeight="1">
      <c r="A119" s="150" t="s">
        <v>2804</v>
      </c>
      <c r="B119" s="153" t="s">
        <v>12979</v>
      </c>
      <c r="C119" s="352"/>
      <c r="D119" s="152" t="s">
        <v>20298</v>
      </c>
    </row>
    <row r="120" spans="1:4" ht="13.5" customHeight="1">
      <c r="A120" s="150" t="s">
        <v>9684</v>
      </c>
      <c r="B120" s="153" t="s">
        <v>19271</v>
      </c>
      <c r="C120" s="352"/>
      <c r="D120" s="152" t="s">
        <v>20298</v>
      </c>
    </row>
    <row r="121" spans="1:4" ht="13.5" customHeight="1">
      <c r="A121" s="150" t="s">
        <v>2257</v>
      </c>
      <c r="B121" s="153" t="s">
        <v>12434</v>
      </c>
      <c r="C121" s="352"/>
      <c r="D121" s="152" t="s">
        <v>20298</v>
      </c>
    </row>
    <row r="122" spans="1:4" ht="13.5" customHeight="1">
      <c r="A122" s="150" t="s">
        <v>754</v>
      </c>
      <c r="B122" s="153" t="s">
        <v>10962</v>
      </c>
      <c r="C122" s="352"/>
      <c r="D122" s="152" t="s">
        <v>20298</v>
      </c>
    </row>
    <row r="123" spans="1:4" ht="13.5" customHeight="1">
      <c r="A123" s="150" t="s">
        <v>8879</v>
      </c>
      <c r="B123" s="153" t="s">
        <v>18491</v>
      </c>
      <c r="C123" s="352"/>
      <c r="D123" s="152" t="s">
        <v>20298</v>
      </c>
    </row>
    <row r="124" spans="1:4" ht="13.5" customHeight="1">
      <c r="A124" s="150" t="s">
        <v>8880</v>
      </c>
      <c r="B124" s="153" t="s">
        <v>18492</v>
      </c>
      <c r="C124" s="352"/>
      <c r="D124" s="152" t="s">
        <v>20298</v>
      </c>
    </row>
    <row r="125" spans="1:4" ht="13.5" customHeight="1">
      <c r="A125" s="150" t="s">
        <v>664</v>
      </c>
      <c r="B125" s="154" t="s">
        <v>10873</v>
      </c>
      <c r="C125" s="353"/>
      <c r="D125" s="152" t="s">
        <v>20298</v>
      </c>
    </row>
    <row r="126" spans="1:4" ht="13.5" customHeight="1">
      <c r="A126" s="150" t="s">
        <v>2943</v>
      </c>
      <c r="B126" s="153" t="s">
        <v>13123</v>
      </c>
      <c r="C126" s="352"/>
      <c r="D126" s="152" t="s">
        <v>20298</v>
      </c>
    </row>
    <row r="127" spans="1:4" ht="13.5" customHeight="1">
      <c r="A127" s="150" t="s">
        <v>704</v>
      </c>
      <c r="B127" s="153" t="s">
        <v>10912</v>
      </c>
      <c r="C127" s="352"/>
      <c r="D127" s="152" t="s">
        <v>20298</v>
      </c>
    </row>
    <row r="128" spans="1:4" ht="13.5" customHeight="1">
      <c r="A128" s="150" t="s">
        <v>1512</v>
      </c>
      <c r="B128" s="153" t="s">
        <v>11714</v>
      </c>
      <c r="C128" s="352"/>
      <c r="D128" s="152" t="s">
        <v>20298</v>
      </c>
    </row>
    <row r="129" spans="1:4" ht="13.5" customHeight="1">
      <c r="A129" s="150" t="s">
        <v>7882</v>
      </c>
      <c r="B129" s="153" t="s">
        <v>17648</v>
      </c>
      <c r="C129" s="352"/>
      <c r="D129" s="152" t="s">
        <v>20298</v>
      </c>
    </row>
    <row r="130" spans="1:4" ht="13.5" customHeight="1">
      <c r="A130" s="150" t="s">
        <v>7364</v>
      </c>
      <c r="B130" s="153" t="s">
        <v>17243</v>
      </c>
      <c r="C130" s="352"/>
      <c r="D130" s="152" t="s">
        <v>20298</v>
      </c>
    </row>
    <row r="131" spans="1:4" ht="13.5" customHeight="1">
      <c r="A131" s="150" t="s">
        <v>3456</v>
      </c>
      <c r="B131" s="153" t="s">
        <v>13593</v>
      </c>
      <c r="C131" s="352"/>
      <c r="D131" s="152" t="s">
        <v>20298</v>
      </c>
    </row>
    <row r="132" spans="1:4" ht="13.5" customHeight="1">
      <c r="A132" s="150" t="s">
        <v>3538</v>
      </c>
      <c r="B132" s="153" t="s">
        <v>13672</v>
      </c>
      <c r="C132" s="352"/>
      <c r="D132" s="152" t="s">
        <v>20298</v>
      </c>
    </row>
    <row r="133" spans="1:4" ht="13.5" customHeight="1">
      <c r="A133" s="150" t="s">
        <v>6850</v>
      </c>
      <c r="B133" s="153" t="s">
        <v>16799</v>
      </c>
      <c r="C133" s="352"/>
      <c r="D133" s="152" t="s">
        <v>20298</v>
      </c>
    </row>
    <row r="134" spans="1:4" ht="13.5" customHeight="1">
      <c r="A134" s="150" t="s">
        <v>7919</v>
      </c>
      <c r="B134" s="153" t="s">
        <v>17676</v>
      </c>
      <c r="C134" s="352"/>
      <c r="D134" s="152" t="s">
        <v>20298</v>
      </c>
    </row>
    <row r="135" spans="1:4" ht="13.5" customHeight="1">
      <c r="A135" s="150" t="s">
        <v>9176</v>
      </c>
      <c r="B135" s="153" t="s">
        <v>18787</v>
      </c>
      <c r="C135" s="352"/>
      <c r="D135" s="152" t="s">
        <v>20298</v>
      </c>
    </row>
    <row r="136" spans="1:4" ht="13.5" customHeight="1">
      <c r="A136" s="150" t="s">
        <v>4881</v>
      </c>
      <c r="B136" s="153" t="s">
        <v>14943</v>
      </c>
      <c r="C136" s="352"/>
      <c r="D136" s="152" t="s">
        <v>20298</v>
      </c>
    </row>
    <row r="137" spans="1:4" ht="13.5" customHeight="1">
      <c r="A137" s="150" t="s">
        <v>4957</v>
      </c>
      <c r="B137" s="153" t="s">
        <v>15016</v>
      </c>
      <c r="C137" s="352"/>
      <c r="D137" s="152" t="s">
        <v>20298</v>
      </c>
    </row>
    <row r="138" spans="1:4" ht="13.5" customHeight="1">
      <c r="A138" s="150" t="s">
        <v>4923</v>
      </c>
      <c r="B138" s="153" t="s">
        <v>14983</v>
      </c>
      <c r="C138" s="352"/>
      <c r="D138" s="152" t="s">
        <v>20298</v>
      </c>
    </row>
    <row r="139" spans="1:4" ht="13.5" customHeight="1">
      <c r="A139" s="150" t="s">
        <v>4922</v>
      </c>
      <c r="B139" s="153" t="s">
        <v>14982</v>
      </c>
      <c r="C139" s="352"/>
      <c r="D139" s="152" t="s">
        <v>20298</v>
      </c>
    </row>
    <row r="140" spans="1:4" ht="13.5" customHeight="1">
      <c r="A140" s="150" t="s">
        <v>4995</v>
      </c>
      <c r="B140" s="153" t="s">
        <v>15043</v>
      </c>
      <c r="C140" s="352"/>
      <c r="D140" s="152" t="s">
        <v>20298</v>
      </c>
    </row>
    <row r="141" spans="1:4" ht="13.5" customHeight="1">
      <c r="A141" s="150" t="s">
        <v>4989</v>
      </c>
      <c r="B141" s="153" t="s">
        <v>15040</v>
      </c>
      <c r="C141" s="352"/>
      <c r="D141" s="152" t="s">
        <v>20298</v>
      </c>
    </row>
    <row r="142" spans="1:4" ht="13.5" customHeight="1">
      <c r="A142" s="150" t="s">
        <v>8461</v>
      </c>
      <c r="B142" s="153" t="s">
        <v>18118</v>
      </c>
      <c r="C142" s="352"/>
      <c r="D142" s="152" t="s">
        <v>20298</v>
      </c>
    </row>
    <row r="143" spans="1:4" ht="13.5" customHeight="1">
      <c r="A143" s="150" t="s">
        <v>7451</v>
      </c>
      <c r="B143" s="153" t="s">
        <v>17310</v>
      </c>
      <c r="C143" s="352"/>
      <c r="D143" s="152" t="s">
        <v>20298</v>
      </c>
    </row>
    <row r="144" spans="1:4" ht="13.5" customHeight="1">
      <c r="A144" s="150" t="s">
        <v>6058</v>
      </c>
      <c r="B144" s="153" t="s">
        <v>16063</v>
      </c>
      <c r="C144" s="352"/>
      <c r="D144" s="152" t="s">
        <v>20298</v>
      </c>
    </row>
    <row r="145" spans="1:4" ht="13.5" customHeight="1">
      <c r="A145" s="150" t="s">
        <v>6057</v>
      </c>
      <c r="B145" s="153" t="s">
        <v>16062</v>
      </c>
      <c r="C145" s="352"/>
      <c r="D145" s="152" t="s">
        <v>20298</v>
      </c>
    </row>
    <row r="146" spans="1:4" ht="13.5" customHeight="1">
      <c r="A146" s="150" t="s">
        <v>6063</v>
      </c>
      <c r="B146" s="153" t="s">
        <v>16065</v>
      </c>
      <c r="C146" s="352"/>
      <c r="D146" s="152" t="s">
        <v>20298</v>
      </c>
    </row>
    <row r="147" spans="1:4" ht="13.5" customHeight="1">
      <c r="A147" s="150" t="s">
        <v>6059</v>
      </c>
      <c r="B147" s="153" t="s">
        <v>16063</v>
      </c>
      <c r="C147" s="352"/>
      <c r="D147" s="152" t="s">
        <v>20298</v>
      </c>
    </row>
    <row r="148" spans="1:4" ht="13.5" customHeight="1">
      <c r="A148" s="150" t="s">
        <v>6061</v>
      </c>
      <c r="B148" s="153" t="s">
        <v>16064</v>
      </c>
      <c r="C148" s="352"/>
      <c r="D148" s="152" t="s">
        <v>20298</v>
      </c>
    </row>
    <row r="149" spans="1:4" ht="13.5" customHeight="1">
      <c r="A149" s="150" t="s">
        <v>6062</v>
      </c>
      <c r="B149" s="153" t="s">
        <v>16064</v>
      </c>
      <c r="C149" s="352"/>
      <c r="D149" s="152" t="s">
        <v>20298</v>
      </c>
    </row>
    <row r="150" spans="1:4" ht="13.5" customHeight="1">
      <c r="A150" s="150" t="s">
        <v>6060</v>
      </c>
      <c r="B150" s="153" t="s">
        <v>16063</v>
      </c>
      <c r="C150" s="352"/>
      <c r="D150" s="152" t="s">
        <v>20298</v>
      </c>
    </row>
    <row r="151" spans="1:4" ht="13.5" customHeight="1">
      <c r="A151" s="150" t="s">
        <v>7780</v>
      </c>
      <c r="B151" s="153" t="s">
        <v>17563</v>
      </c>
      <c r="C151" s="352"/>
      <c r="D151" s="152" t="s">
        <v>20298</v>
      </c>
    </row>
    <row r="152" spans="1:4" ht="13.5" customHeight="1">
      <c r="A152" s="150" t="s">
        <v>8068</v>
      </c>
      <c r="B152" s="153" t="s">
        <v>17798</v>
      </c>
      <c r="C152" s="352"/>
      <c r="D152" s="152" t="s">
        <v>20298</v>
      </c>
    </row>
    <row r="153" spans="1:4" ht="13.5" customHeight="1">
      <c r="A153" s="150" t="s">
        <v>8072</v>
      </c>
      <c r="B153" s="153" t="s">
        <v>17801</v>
      </c>
      <c r="C153" s="352"/>
      <c r="D153" s="152" t="s">
        <v>20298</v>
      </c>
    </row>
    <row r="154" spans="1:4" ht="13.5" customHeight="1">
      <c r="A154" s="150" t="s">
        <v>8403</v>
      </c>
      <c r="B154" s="153" t="s">
        <v>18078</v>
      </c>
      <c r="C154" s="352"/>
      <c r="D154" s="152" t="s">
        <v>20298</v>
      </c>
    </row>
    <row r="155" spans="1:4" ht="13.5" customHeight="1">
      <c r="A155" s="150" t="s">
        <v>8404</v>
      </c>
      <c r="B155" s="153" t="s">
        <v>18079</v>
      </c>
      <c r="C155" s="352"/>
      <c r="D155" s="152" t="s">
        <v>20298</v>
      </c>
    </row>
    <row r="156" spans="1:4" ht="13.5" customHeight="1">
      <c r="A156" s="150" t="s">
        <v>8405</v>
      </c>
      <c r="B156" s="153" t="s">
        <v>18079</v>
      </c>
      <c r="C156" s="352"/>
      <c r="D156" s="152" t="s">
        <v>20298</v>
      </c>
    </row>
    <row r="157" spans="1:4" ht="13.5" customHeight="1">
      <c r="A157" s="150" t="s">
        <v>8401</v>
      </c>
      <c r="B157" s="153" t="s">
        <v>18076</v>
      </c>
      <c r="C157" s="352"/>
      <c r="D157" s="152" t="s">
        <v>20298</v>
      </c>
    </row>
    <row r="158" spans="1:4" ht="13.5" customHeight="1">
      <c r="A158" s="150" t="s">
        <v>9696</v>
      </c>
      <c r="B158" s="153" t="s">
        <v>19282</v>
      </c>
      <c r="C158" s="352"/>
      <c r="D158" s="152" t="s">
        <v>20298</v>
      </c>
    </row>
    <row r="159" spans="1:4" ht="13.5" customHeight="1">
      <c r="A159" s="150" t="s">
        <v>5852</v>
      </c>
      <c r="B159" s="153" t="s">
        <v>15863</v>
      </c>
      <c r="C159" s="352"/>
      <c r="D159" s="152" t="s">
        <v>20298</v>
      </c>
    </row>
    <row r="160" spans="1:4" ht="13.5" customHeight="1">
      <c r="A160" s="150" t="s">
        <v>1600</v>
      </c>
      <c r="B160" s="153" t="s">
        <v>11800</v>
      </c>
      <c r="C160" s="352"/>
      <c r="D160" s="152" t="s">
        <v>20298</v>
      </c>
    </row>
    <row r="161" spans="1:4" ht="13.5" customHeight="1">
      <c r="A161" s="150" t="s">
        <v>1601</v>
      </c>
      <c r="B161" s="153" t="s">
        <v>11801</v>
      </c>
      <c r="C161" s="352"/>
      <c r="D161" s="152" t="s">
        <v>20298</v>
      </c>
    </row>
    <row r="162" spans="1:4" ht="13.5" customHeight="1">
      <c r="A162" s="150" t="s">
        <v>2288</v>
      </c>
      <c r="B162" s="153" t="s">
        <v>12464</v>
      </c>
      <c r="C162" s="352"/>
      <c r="D162" s="152" t="s">
        <v>20298</v>
      </c>
    </row>
    <row r="163" spans="1:4" ht="13.5" customHeight="1">
      <c r="A163" s="150" t="s">
        <v>3537</v>
      </c>
      <c r="B163" s="153" t="s">
        <v>13671</v>
      </c>
      <c r="C163" s="352"/>
      <c r="D163" s="152" t="s">
        <v>20298</v>
      </c>
    </row>
    <row r="164" spans="1:4" ht="13.5" customHeight="1">
      <c r="A164" s="150" t="s">
        <v>8291</v>
      </c>
      <c r="B164" s="153" t="s">
        <v>17990</v>
      </c>
      <c r="C164" s="352"/>
      <c r="D164" s="152" t="s">
        <v>20298</v>
      </c>
    </row>
    <row r="165" spans="1:4" ht="13.5" customHeight="1">
      <c r="A165" s="150" t="s">
        <v>4259</v>
      </c>
      <c r="B165" s="153" t="s">
        <v>14376</v>
      </c>
      <c r="C165" s="352"/>
      <c r="D165" s="152" t="s">
        <v>20298</v>
      </c>
    </row>
    <row r="166" spans="1:4" ht="13.5" customHeight="1">
      <c r="A166" s="150" t="s">
        <v>4352</v>
      </c>
      <c r="B166" s="153" t="s">
        <v>14467</v>
      </c>
      <c r="C166" s="352"/>
      <c r="D166" s="152" t="s">
        <v>20298</v>
      </c>
    </row>
    <row r="167" spans="1:4" ht="13.5" customHeight="1">
      <c r="A167" s="150" t="s">
        <v>6248</v>
      </c>
      <c r="B167" s="153" t="s">
        <v>16211</v>
      </c>
      <c r="C167" s="352"/>
      <c r="D167" s="152" t="s">
        <v>20298</v>
      </c>
    </row>
    <row r="168" spans="1:4" ht="13.5" customHeight="1">
      <c r="A168" s="150" t="s">
        <v>6769</v>
      </c>
      <c r="B168" s="153" t="s">
        <v>16721</v>
      </c>
      <c r="C168" s="352"/>
      <c r="D168" s="152" t="s">
        <v>20298</v>
      </c>
    </row>
    <row r="169" spans="1:4" ht="13.5" customHeight="1">
      <c r="A169" s="150" t="s">
        <v>6770</v>
      </c>
      <c r="B169" s="153" t="s">
        <v>16722</v>
      </c>
      <c r="C169" s="352"/>
      <c r="D169" s="152" t="s">
        <v>20298</v>
      </c>
    </row>
    <row r="170" spans="1:4" ht="13.5" customHeight="1">
      <c r="A170" s="150" t="s">
        <v>6772</v>
      </c>
      <c r="B170" s="153" t="s">
        <v>16724</v>
      </c>
      <c r="C170" s="352"/>
      <c r="D170" s="152" t="s">
        <v>20298</v>
      </c>
    </row>
    <row r="171" spans="1:4" ht="13.5" customHeight="1">
      <c r="A171" s="150" t="s">
        <v>6776</v>
      </c>
      <c r="B171" s="153" t="s">
        <v>16728</v>
      </c>
      <c r="C171" s="352"/>
      <c r="D171" s="152" t="s">
        <v>20298</v>
      </c>
    </row>
    <row r="172" spans="1:4" ht="13.5" customHeight="1">
      <c r="A172" s="150" t="s">
        <v>6771</v>
      </c>
      <c r="B172" s="153" t="s">
        <v>16723</v>
      </c>
      <c r="C172" s="352"/>
      <c r="D172" s="152" t="s">
        <v>20298</v>
      </c>
    </row>
    <row r="173" spans="1:4" ht="13.5" customHeight="1">
      <c r="A173" s="150" t="s">
        <v>6775</v>
      </c>
      <c r="B173" s="153" t="s">
        <v>16727</v>
      </c>
      <c r="C173" s="352"/>
      <c r="D173" s="152" t="s">
        <v>20298</v>
      </c>
    </row>
    <row r="174" spans="1:4" ht="13.5" customHeight="1">
      <c r="A174" s="150" t="s">
        <v>6774</v>
      </c>
      <c r="B174" s="153" t="s">
        <v>16726</v>
      </c>
      <c r="C174" s="352"/>
      <c r="D174" s="152" t="s">
        <v>20298</v>
      </c>
    </row>
    <row r="175" spans="1:4" ht="13.5" customHeight="1">
      <c r="A175" s="150" t="s">
        <v>6773</v>
      </c>
      <c r="B175" s="153" t="s">
        <v>16725</v>
      </c>
      <c r="C175" s="352"/>
      <c r="D175" s="152" t="s">
        <v>20298</v>
      </c>
    </row>
    <row r="176" spans="1:4" ht="13.5" customHeight="1">
      <c r="A176" s="150" t="s">
        <v>6777</v>
      </c>
      <c r="B176" s="153" t="s">
        <v>16729</v>
      </c>
      <c r="C176" s="352"/>
      <c r="D176" s="152" t="s">
        <v>20298</v>
      </c>
    </row>
    <row r="177" spans="1:4" ht="13.5" customHeight="1">
      <c r="A177" s="150" t="s">
        <v>6778</v>
      </c>
      <c r="B177" s="153" t="s">
        <v>16730</v>
      </c>
      <c r="C177" s="352"/>
      <c r="D177" s="152" t="s">
        <v>20298</v>
      </c>
    </row>
    <row r="178" spans="1:4" ht="13.5" customHeight="1">
      <c r="A178" s="150" t="s">
        <v>6779</v>
      </c>
      <c r="B178" s="153" t="s">
        <v>16731</v>
      </c>
      <c r="C178" s="352"/>
      <c r="D178" s="152" t="s">
        <v>20298</v>
      </c>
    </row>
    <row r="179" spans="1:4" ht="13.5" customHeight="1">
      <c r="A179" s="150" t="s">
        <v>6793</v>
      </c>
      <c r="B179" s="153" t="s">
        <v>16745</v>
      </c>
      <c r="C179" s="352"/>
      <c r="D179" s="152" t="s">
        <v>20298</v>
      </c>
    </row>
    <row r="180" spans="1:4" ht="13.5" customHeight="1">
      <c r="A180" s="150" t="s">
        <v>6794</v>
      </c>
      <c r="B180" s="153" t="s">
        <v>16746</v>
      </c>
      <c r="C180" s="352"/>
      <c r="D180" s="152" t="s">
        <v>20298</v>
      </c>
    </row>
    <row r="181" spans="1:4" ht="13.5" customHeight="1">
      <c r="A181" s="150" t="s">
        <v>6796</v>
      </c>
      <c r="B181" s="153" t="s">
        <v>16748</v>
      </c>
      <c r="C181" s="352"/>
      <c r="D181" s="152" t="s">
        <v>20298</v>
      </c>
    </row>
    <row r="182" spans="1:4" ht="13.5" customHeight="1">
      <c r="A182" s="150" t="s">
        <v>6799</v>
      </c>
      <c r="B182" s="153" t="s">
        <v>16751</v>
      </c>
      <c r="C182" s="352"/>
      <c r="D182" s="152" t="s">
        <v>20298</v>
      </c>
    </row>
    <row r="183" spans="1:4" ht="13.5" customHeight="1">
      <c r="A183" s="150" t="s">
        <v>6795</v>
      </c>
      <c r="B183" s="153" t="s">
        <v>16747</v>
      </c>
      <c r="C183" s="352"/>
      <c r="D183" s="152" t="s">
        <v>20298</v>
      </c>
    </row>
    <row r="184" spans="1:4" ht="13.5" customHeight="1">
      <c r="A184" s="150" t="s">
        <v>6784</v>
      </c>
      <c r="B184" s="153" t="s">
        <v>16736</v>
      </c>
      <c r="C184" s="352"/>
      <c r="D184" s="152" t="s">
        <v>20298</v>
      </c>
    </row>
    <row r="185" spans="1:4" ht="13.5" customHeight="1">
      <c r="A185" s="150" t="s">
        <v>6797</v>
      </c>
      <c r="B185" s="153" t="s">
        <v>16749</v>
      </c>
      <c r="C185" s="352"/>
      <c r="D185" s="152" t="s">
        <v>20298</v>
      </c>
    </row>
    <row r="186" spans="1:4" ht="13.5" customHeight="1">
      <c r="A186" s="150" t="s">
        <v>6798</v>
      </c>
      <c r="B186" s="153" t="s">
        <v>16750</v>
      </c>
      <c r="C186" s="352"/>
      <c r="D186" s="152" t="s">
        <v>20298</v>
      </c>
    </row>
    <row r="187" spans="1:4" ht="13.5" customHeight="1">
      <c r="A187" s="150" t="s">
        <v>6800</v>
      </c>
      <c r="B187" s="153" t="s">
        <v>16752</v>
      </c>
      <c r="C187" s="352"/>
      <c r="D187" s="152" t="s">
        <v>20298</v>
      </c>
    </row>
    <row r="188" spans="1:4" ht="13.5" customHeight="1">
      <c r="A188" s="150" t="s">
        <v>6801</v>
      </c>
      <c r="B188" s="153" t="s">
        <v>16753</v>
      </c>
      <c r="C188" s="352"/>
      <c r="D188" s="152" t="s">
        <v>20298</v>
      </c>
    </row>
    <row r="189" spans="1:4" ht="13.5" customHeight="1">
      <c r="A189" s="150" t="s">
        <v>6804</v>
      </c>
      <c r="B189" s="153" t="s">
        <v>16756</v>
      </c>
      <c r="C189" s="352"/>
      <c r="D189" s="152" t="s">
        <v>20298</v>
      </c>
    </row>
    <row r="190" spans="1:4" ht="13.5" customHeight="1">
      <c r="A190" s="150" t="s">
        <v>6807</v>
      </c>
      <c r="B190" s="153" t="s">
        <v>16759</v>
      </c>
      <c r="C190" s="352"/>
      <c r="D190" s="152" t="s">
        <v>20298</v>
      </c>
    </row>
    <row r="191" spans="1:4" ht="13.5" customHeight="1">
      <c r="A191" s="150" t="s">
        <v>6805</v>
      </c>
      <c r="B191" s="153" t="s">
        <v>16757</v>
      </c>
      <c r="C191" s="352"/>
      <c r="D191" s="152" t="s">
        <v>20298</v>
      </c>
    </row>
    <row r="192" spans="1:4" ht="13.5" customHeight="1">
      <c r="A192" s="150" t="s">
        <v>6806</v>
      </c>
      <c r="B192" s="153" t="s">
        <v>16758</v>
      </c>
      <c r="C192" s="352"/>
      <c r="D192" s="152" t="s">
        <v>20298</v>
      </c>
    </row>
    <row r="193" spans="1:4" ht="13.5" customHeight="1">
      <c r="A193" s="150" t="s">
        <v>6811</v>
      </c>
      <c r="B193" s="153" t="s">
        <v>16763</v>
      </c>
      <c r="C193" s="352"/>
      <c r="D193" s="152" t="s">
        <v>20298</v>
      </c>
    </row>
    <row r="194" spans="1:4" ht="13.5" customHeight="1">
      <c r="A194" s="150" t="s">
        <v>6808</v>
      </c>
      <c r="B194" s="153" t="s">
        <v>16760</v>
      </c>
      <c r="C194" s="352"/>
      <c r="D194" s="152" t="s">
        <v>20298</v>
      </c>
    </row>
    <row r="195" spans="1:4" ht="13.5" customHeight="1">
      <c r="A195" s="150" t="s">
        <v>6809</v>
      </c>
      <c r="B195" s="153" t="s">
        <v>16761</v>
      </c>
      <c r="C195" s="352"/>
      <c r="D195" s="152" t="s">
        <v>20298</v>
      </c>
    </row>
    <row r="196" spans="1:4" ht="13.5" customHeight="1">
      <c r="A196" s="150" t="s">
        <v>6812</v>
      </c>
      <c r="B196" s="153" t="s">
        <v>16764</v>
      </c>
      <c r="C196" s="352"/>
      <c r="D196" s="152" t="s">
        <v>20298</v>
      </c>
    </row>
    <row r="197" spans="1:4" ht="13.5" customHeight="1">
      <c r="A197" s="150" t="s">
        <v>6810</v>
      </c>
      <c r="B197" s="153" t="s">
        <v>16762</v>
      </c>
      <c r="C197" s="352"/>
      <c r="D197" s="152" t="s">
        <v>20298</v>
      </c>
    </row>
    <row r="198" spans="1:4" ht="13.5" customHeight="1">
      <c r="A198" s="150" t="s">
        <v>6836</v>
      </c>
      <c r="B198" s="153" t="s">
        <v>16785</v>
      </c>
      <c r="C198" s="352"/>
      <c r="D198" s="152" t="s">
        <v>20298</v>
      </c>
    </row>
    <row r="199" spans="1:4" ht="13.5" customHeight="1">
      <c r="A199" s="150" t="s">
        <v>6838</v>
      </c>
      <c r="B199" s="153" t="s">
        <v>16787</v>
      </c>
      <c r="C199" s="352"/>
      <c r="D199" s="152" t="s">
        <v>20298</v>
      </c>
    </row>
    <row r="200" spans="1:4" ht="13.5" customHeight="1">
      <c r="A200" s="150" t="s">
        <v>6825</v>
      </c>
      <c r="B200" s="153" t="s">
        <v>16776</v>
      </c>
      <c r="C200" s="352"/>
      <c r="D200" s="152" t="s">
        <v>20298</v>
      </c>
    </row>
    <row r="201" spans="1:4" ht="13.5" customHeight="1">
      <c r="A201" s="150" t="s">
        <v>6837</v>
      </c>
      <c r="B201" s="153" t="s">
        <v>16786</v>
      </c>
      <c r="C201" s="352"/>
      <c r="D201" s="152" t="s">
        <v>20298</v>
      </c>
    </row>
    <row r="202" spans="1:4" ht="13.5" customHeight="1">
      <c r="A202" s="150" t="s">
        <v>6839</v>
      </c>
      <c r="B202" s="153" t="s">
        <v>16788</v>
      </c>
      <c r="C202" s="352"/>
      <c r="D202" s="152" t="s">
        <v>20298</v>
      </c>
    </row>
    <row r="203" spans="1:4" ht="13.5" customHeight="1">
      <c r="A203" s="150" t="s">
        <v>6823</v>
      </c>
      <c r="B203" s="153" t="s">
        <v>16775</v>
      </c>
      <c r="C203" s="352"/>
      <c r="D203" s="152" t="s">
        <v>20298</v>
      </c>
    </row>
    <row r="204" spans="1:4" ht="13.5" customHeight="1">
      <c r="A204" s="150" t="s">
        <v>6840</v>
      </c>
      <c r="B204" s="153" t="s">
        <v>16789</v>
      </c>
      <c r="C204" s="352"/>
      <c r="D204" s="152" t="s">
        <v>20298</v>
      </c>
    </row>
    <row r="205" spans="1:4" ht="13.5" customHeight="1">
      <c r="A205" s="150" t="s">
        <v>6828</v>
      </c>
      <c r="B205" s="153" t="s">
        <v>16778</v>
      </c>
      <c r="C205" s="352"/>
      <c r="D205" s="152" t="s">
        <v>20298</v>
      </c>
    </row>
    <row r="206" spans="1:4" ht="13.5" customHeight="1">
      <c r="A206" s="150" t="s">
        <v>6819</v>
      </c>
      <c r="B206" s="153" t="s">
        <v>16771</v>
      </c>
      <c r="C206" s="352"/>
      <c r="D206" s="152" t="s">
        <v>20298</v>
      </c>
    </row>
    <row r="207" spans="1:4" ht="13.5" customHeight="1">
      <c r="A207" s="150" t="s">
        <v>6821</v>
      </c>
      <c r="B207" s="153" t="s">
        <v>16773</v>
      </c>
      <c r="C207" s="352"/>
      <c r="D207" s="152" t="s">
        <v>20298</v>
      </c>
    </row>
    <row r="208" spans="1:4" ht="13.5" customHeight="1">
      <c r="A208" s="150" t="s">
        <v>6826</v>
      </c>
      <c r="B208" s="153" t="s">
        <v>16776</v>
      </c>
      <c r="C208" s="352"/>
      <c r="D208" s="152" t="s">
        <v>20298</v>
      </c>
    </row>
    <row r="209" spans="1:4" ht="13.5" customHeight="1">
      <c r="A209" s="150" t="s">
        <v>6820</v>
      </c>
      <c r="B209" s="153" t="s">
        <v>16772</v>
      </c>
      <c r="C209" s="352"/>
      <c r="D209" s="152" t="s">
        <v>20298</v>
      </c>
    </row>
    <row r="210" spans="1:4" ht="13.5" customHeight="1">
      <c r="A210" s="150" t="s">
        <v>6822</v>
      </c>
      <c r="B210" s="153" t="s">
        <v>16774</v>
      </c>
      <c r="C210" s="352"/>
      <c r="D210" s="152" t="s">
        <v>20298</v>
      </c>
    </row>
    <row r="211" spans="1:4" ht="13.5" customHeight="1">
      <c r="A211" s="150" t="s">
        <v>6824</v>
      </c>
      <c r="B211" s="153" t="s">
        <v>16775</v>
      </c>
      <c r="C211" s="352"/>
      <c r="D211" s="152" t="s">
        <v>20298</v>
      </c>
    </row>
    <row r="212" spans="1:4" ht="13.5" customHeight="1">
      <c r="A212" s="150" t="s">
        <v>6827</v>
      </c>
      <c r="B212" s="153" t="s">
        <v>16777</v>
      </c>
      <c r="C212" s="352"/>
      <c r="D212" s="152" t="s">
        <v>20298</v>
      </c>
    </row>
    <row r="213" spans="1:4" ht="13.5" customHeight="1">
      <c r="A213" s="150" t="s">
        <v>6829</v>
      </c>
      <c r="B213" s="153" t="s">
        <v>16778</v>
      </c>
      <c r="C213" s="352"/>
      <c r="D213" s="152" t="s">
        <v>20298</v>
      </c>
    </row>
    <row r="214" spans="1:4" ht="13.5" customHeight="1">
      <c r="A214" s="150" t="s">
        <v>6841</v>
      </c>
      <c r="B214" s="153" t="s">
        <v>16790</v>
      </c>
      <c r="C214" s="352"/>
      <c r="D214" s="152" t="s">
        <v>20298</v>
      </c>
    </row>
    <row r="215" spans="1:4" ht="13.5" customHeight="1">
      <c r="A215" s="150" t="s">
        <v>6900</v>
      </c>
      <c r="B215" s="153" t="s">
        <v>16851</v>
      </c>
      <c r="C215" s="352"/>
      <c r="D215" s="152" t="s">
        <v>20298</v>
      </c>
    </row>
    <row r="216" spans="1:4" ht="13.5" customHeight="1">
      <c r="A216" s="150" t="s">
        <v>6844</v>
      </c>
      <c r="B216" s="153" t="s">
        <v>16793</v>
      </c>
      <c r="C216" s="352"/>
      <c r="D216" s="152" t="s">
        <v>20298</v>
      </c>
    </row>
    <row r="217" spans="1:4" ht="13.5" customHeight="1">
      <c r="A217" s="150" t="s">
        <v>6842</v>
      </c>
      <c r="B217" s="153" t="s">
        <v>16791</v>
      </c>
      <c r="C217" s="352"/>
      <c r="D217" s="152" t="s">
        <v>20298</v>
      </c>
    </row>
    <row r="218" spans="1:4" ht="13.5" customHeight="1">
      <c r="A218" s="150" t="s">
        <v>6854</v>
      </c>
      <c r="B218" s="153" t="s">
        <v>16803</v>
      </c>
      <c r="C218" s="352"/>
      <c r="D218" s="152" t="s">
        <v>20298</v>
      </c>
    </row>
    <row r="219" spans="1:4" ht="13.5" customHeight="1">
      <c r="A219" s="150" t="s">
        <v>6846</v>
      </c>
      <c r="B219" s="153" t="s">
        <v>16795</v>
      </c>
      <c r="C219" s="352"/>
      <c r="D219" s="152" t="s">
        <v>20298</v>
      </c>
    </row>
    <row r="220" spans="1:4" ht="13.5" customHeight="1">
      <c r="A220" s="150" t="s">
        <v>6848</v>
      </c>
      <c r="B220" s="153" t="s">
        <v>16797</v>
      </c>
      <c r="C220" s="352"/>
      <c r="D220" s="152" t="s">
        <v>20298</v>
      </c>
    </row>
    <row r="221" spans="1:4" ht="13.5" customHeight="1">
      <c r="A221" s="150" t="s">
        <v>6843</v>
      </c>
      <c r="B221" s="153" t="s">
        <v>16792</v>
      </c>
      <c r="C221" s="352"/>
      <c r="D221" s="152" t="s">
        <v>20298</v>
      </c>
    </row>
    <row r="222" spans="1:4" ht="13.5" customHeight="1">
      <c r="A222" s="150" t="s">
        <v>6845</v>
      </c>
      <c r="B222" s="153" t="s">
        <v>16794</v>
      </c>
      <c r="C222" s="352"/>
      <c r="D222" s="152" t="s">
        <v>20298</v>
      </c>
    </row>
    <row r="223" spans="1:4" ht="13.5" customHeight="1">
      <c r="A223" s="150" t="s">
        <v>6847</v>
      </c>
      <c r="B223" s="153" t="s">
        <v>16796</v>
      </c>
      <c r="C223" s="352"/>
      <c r="D223" s="152" t="s">
        <v>20298</v>
      </c>
    </row>
    <row r="224" spans="1:4" ht="13.5" customHeight="1">
      <c r="A224" s="150" t="s">
        <v>6849</v>
      </c>
      <c r="B224" s="153" t="s">
        <v>16798</v>
      </c>
      <c r="C224" s="352"/>
      <c r="D224" s="152" t="s">
        <v>20298</v>
      </c>
    </row>
    <row r="225" spans="1:4" ht="13.5" customHeight="1">
      <c r="A225" s="150" t="s">
        <v>6851</v>
      </c>
      <c r="B225" s="153" t="s">
        <v>16800</v>
      </c>
      <c r="C225" s="352"/>
      <c r="D225" s="152" t="s">
        <v>20298</v>
      </c>
    </row>
    <row r="226" spans="1:4" ht="13.5" customHeight="1">
      <c r="A226" s="150" t="s">
        <v>6852</v>
      </c>
      <c r="B226" s="153" t="s">
        <v>16801</v>
      </c>
      <c r="C226" s="352"/>
      <c r="D226" s="152" t="s">
        <v>20298</v>
      </c>
    </row>
    <row r="227" spans="1:4" ht="13.5" customHeight="1">
      <c r="A227" s="150" t="s">
        <v>6853</v>
      </c>
      <c r="B227" s="153" t="s">
        <v>16802</v>
      </c>
      <c r="C227" s="352"/>
      <c r="D227" s="152" t="s">
        <v>20298</v>
      </c>
    </row>
    <row r="228" spans="1:4" ht="13.5" customHeight="1">
      <c r="A228" s="150" t="s">
        <v>6865</v>
      </c>
      <c r="B228" s="153" t="s">
        <v>16814</v>
      </c>
      <c r="C228" s="352"/>
      <c r="D228" s="152" t="s">
        <v>20298</v>
      </c>
    </row>
    <row r="229" spans="1:4" ht="13.5" customHeight="1">
      <c r="A229" s="150" t="s">
        <v>6862</v>
      </c>
      <c r="B229" s="153" t="s">
        <v>16811</v>
      </c>
      <c r="C229" s="352"/>
      <c r="D229" s="152" t="s">
        <v>20298</v>
      </c>
    </row>
    <row r="230" spans="1:4" ht="13.5" customHeight="1">
      <c r="A230" s="150" t="s">
        <v>6867</v>
      </c>
      <c r="B230" s="153" t="s">
        <v>16816</v>
      </c>
      <c r="C230" s="352"/>
      <c r="D230" s="152" t="s">
        <v>20298</v>
      </c>
    </row>
    <row r="231" spans="1:4" ht="13.5" customHeight="1">
      <c r="A231" s="150" t="s">
        <v>6866</v>
      </c>
      <c r="B231" s="153" t="s">
        <v>16815</v>
      </c>
      <c r="C231" s="352"/>
      <c r="D231" s="152" t="s">
        <v>20298</v>
      </c>
    </row>
    <row r="232" spans="1:4" ht="13.5" customHeight="1">
      <c r="A232" s="150" t="s">
        <v>9982</v>
      </c>
      <c r="B232" s="153" t="s">
        <v>19569</v>
      </c>
      <c r="C232" s="352"/>
      <c r="D232" s="152" t="s">
        <v>20298</v>
      </c>
    </row>
    <row r="233" spans="1:4" ht="13.5" customHeight="1">
      <c r="A233" s="150" t="s">
        <v>9982</v>
      </c>
      <c r="B233" s="153" t="s">
        <v>19569</v>
      </c>
      <c r="C233" s="352"/>
      <c r="D233" s="152" t="s">
        <v>20298</v>
      </c>
    </row>
    <row r="234" spans="1:4" ht="13.5" customHeight="1">
      <c r="A234" s="150" t="s">
        <v>9901</v>
      </c>
      <c r="B234" s="153" t="s">
        <v>19490</v>
      </c>
      <c r="C234" s="352"/>
      <c r="D234" s="152" t="s">
        <v>20298</v>
      </c>
    </row>
    <row r="235" spans="1:4" ht="13.5" customHeight="1">
      <c r="A235" s="150" t="s">
        <v>3257</v>
      </c>
      <c r="B235" s="153" t="s">
        <v>13394</v>
      </c>
      <c r="C235" s="352"/>
      <c r="D235" s="152" t="s">
        <v>20298</v>
      </c>
    </row>
    <row r="236" spans="1:4" ht="13.5" customHeight="1">
      <c r="A236" s="150" t="s">
        <v>9766</v>
      </c>
      <c r="B236" s="153" t="s">
        <v>19351</v>
      </c>
      <c r="C236" s="352"/>
      <c r="D236" s="152" t="s">
        <v>20298</v>
      </c>
    </row>
    <row r="237" spans="1:4" ht="13.5" customHeight="1">
      <c r="A237" s="150" t="s">
        <v>6863</v>
      </c>
      <c r="B237" s="153" t="s">
        <v>16812</v>
      </c>
      <c r="C237" s="352"/>
      <c r="D237" s="152" t="s">
        <v>20298</v>
      </c>
    </row>
    <row r="238" spans="1:4" ht="13.5" customHeight="1">
      <c r="A238" s="150" t="s">
        <v>6780</v>
      </c>
      <c r="B238" s="153" t="s">
        <v>16732</v>
      </c>
      <c r="C238" s="352"/>
      <c r="D238" s="152" t="s">
        <v>20298</v>
      </c>
    </row>
    <row r="239" spans="1:4" ht="13.5" customHeight="1">
      <c r="A239" s="150" t="s">
        <v>6781</v>
      </c>
      <c r="B239" s="153" t="s">
        <v>16733</v>
      </c>
      <c r="C239" s="352"/>
      <c r="D239" s="152" t="s">
        <v>20298</v>
      </c>
    </row>
    <row r="240" spans="1:4" ht="13.5" customHeight="1">
      <c r="A240" s="150" t="s">
        <v>6782</v>
      </c>
      <c r="B240" s="153" t="s">
        <v>16734</v>
      </c>
      <c r="C240" s="352"/>
      <c r="D240" s="152" t="s">
        <v>20298</v>
      </c>
    </row>
    <row r="241" spans="1:4" ht="13.5" customHeight="1">
      <c r="A241" s="150" t="s">
        <v>1014</v>
      </c>
      <c r="B241" s="153" t="s">
        <v>11219</v>
      </c>
      <c r="C241" s="352"/>
      <c r="D241" s="152" t="s">
        <v>20298</v>
      </c>
    </row>
    <row r="242" spans="1:4" ht="13.5" customHeight="1">
      <c r="A242" s="150" t="s">
        <v>1007</v>
      </c>
      <c r="B242" s="153" t="s">
        <v>11212</v>
      </c>
      <c r="C242" s="352"/>
      <c r="D242" s="152" t="s">
        <v>20298</v>
      </c>
    </row>
    <row r="243" spans="1:4" ht="13.5" customHeight="1">
      <c r="A243" s="150" t="s">
        <v>1008</v>
      </c>
      <c r="B243" s="153" t="s">
        <v>11213</v>
      </c>
      <c r="C243" s="352"/>
      <c r="D243" s="152" t="s">
        <v>20298</v>
      </c>
    </row>
    <row r="244" spans="1:4" ht="13.5" customHeight="1">
      <c r="A244" s="150" t="s">
        <v>1009</v>
      </c>
      <c r="B244" s="153" t="s">
        <v>11214</v>
      </c>
      <c r="C244" s="352"/>
      <c r="D244" s="152" t="s">
        <v>20298</v>
      </c>
    </row>
    <row r="245" spans="1:4" ht="13.5" customHeight="1">
      <c r="A245" s="150" t="s">
        <v>1060</v>
      </c>
      <c r="B245" s="153" t="s">
        <v>11262</v>
      </c>
      <c r="C245" s="352"/>
      <c r="D245" s="152" t="s">
        <v>20298</v>
      </c>
    </row>
    <row r="246" spans="1:4" ht="13.5" customHeight="1">
      <c r="A246" s="150" t="s">
        <v>1056</v>
      </c>
      <c r="B246" s="153" t="s">
        <v>11259</v>
      </c>
      <c r="C246" s="352"/>
      <c r="D246" s="152" t="s">
        <v>20298</v>
      </c>
    </row>
    <row r="247" spans="1:4" ht="13.5" customHeight="1">
      <c r="A247" s="150" t="s">
        <v>1113</v>
      </c>
      <c r="B247" s="153" t="s">
        <v>11313</v>
      </c>
      <c r="C247" s="352"/>
      <c r="D247" s="152" t="s">
        <v>20298</v>
      </c>
    </row>
    <row r="248" spans="1:4" ht="13.5" customHeight="1">
      <c r="A248" s="150" t="s">
        <v>1111</v>
      </c>
      <c r="B248" s="153" t="s">
        <v>11311</v>
      </c>
      <c r="C248" s="352"/>
      <c r="D248" s="152" t="s">
        <v>20298</v>
      </c>
    </row>
    <row r="249" spans="1:4" ht="13.5" customHeight="1">
      <c r="A249" s="150" t="s">
        <v>1112</v>
      </c>
      <c r="B249" s="153" t="s">
        <v>11312</v>
      </c>
      <c r="C249" s="352"/>
      <c r="D249" s="152" t="s">
        <v>20298</v>
      </c>
    </row>
    <row r="250" spans="1:4" ht="13.5" customHeight="1">
      <c r="A250" s="150" t="s">
        <v>984</v>
      </c>
      <c r="B250" s="153" t="s">
        <v>11190</v>
      </c>
      <c r="C250" s="352"/>
      <c r="D250" s="152" t="s">
        <v>20298</v>
      </c>
    </row>
    <row r="251" spans="1:4" ht="13.5" customHeight="1">
      <c r="A251" s="150" t="s">
        <v>1036</v>
      </c>
      <c r="B251" s="153" t="s">
        <v>11240</v>
      </c>
      <c r="C251" s="352"/>
      <c r="D251" s="152" t="s">
        <v>20298</v>
      </c>
    </row>
    <row r="252" spans="1:4" ht="13.5" customHeight="1">
      <c r="A252" s="150" t="s">
        <v>1022</v>
      </c>
      <c r="B252" s="153" t="s">
        <v>11226</v>
      </c>
      <c r="C252" s="352"/>
      <c r="D252" s="152" t="s">
        <v>20298</v>
      </c>
    </row>
    <row r="253" spans="1:4" ht="13.5" customHeight="1">
      <c r="A253" s="150" t="s">
        <v>1029</v>
      </c>
      <c r="B253" s="153" t="s">
        <v>11233</v>
      </c>
      <c r="C253" s="352"/>
      <c r="D253" s="152" t="s">
        <v>20298</v>
      </c>
    </row>
    <row r="254" spans="1:4" ht="13.5" customHeight="1">
      <c r="A254" s="150" t="s">
        <v>1044</v>
      </c>
      <c r="B254" s="153" t="s">
        <v>11248</v>
      </c>
      <c r="C254" s="352"/>
      <c r="D254" s="152" t="s">
        <v>20298</v>
      </c>
    </row>
    <row r="255" spans="1:4" ht="13.5" customHeight="1">
      <c r="A255" s="150" t="s">
        <v>1040</v>
      </c>
      <c r="B255" s="153" t="s">
        <v>11244</v>
      </c>
      <c r="C255" s="352"/>
      <c r="D255" s="152" t="s">
        <v>20298</v>
      </c>
    </row>
    <row r="256" spans="1:4" ht="13.5" customHeight="1">
      <c r="A256" s="150" t="s">
        <v>1041</v>
      </c>
      <c r="B256" s="153" t="s">
        <v>11245</v>
      </c>
      <c r="C256" s="352"/>
      <c r="D256" s="152" t="s">
        <v>20298</v>
      </c>
    </row>
    <row r="257" spans="1:4" ht="13.5" customHeight="1">
      <c r="A257" s="150" t="s">
        <v>1038</v>
      </c>
      <c r="B257" s="153" t="s">
        <v>11242</v>
      </c>
      <c r="C257" s="352"/>
      <c r="D257" s="152" t="s">
        <v>20298</v>
      </c>
    </row>
    <row r="258" spans="1:4" ht="13.5" customHeight="1">
      <c r="A258" s="150" t="s">
        <v>1078</v>
      </c>
      <c r="B258" s="153" t="s">
        <v>11280</v>
      </c>
      <c r="C258" s="352"/>
      <c r="D258" s="152" t="s">
        <v>20298</v>
      </c>
    </row>
    <row r="259" spans="1:4" ht="13.5" customHeight="1">
      <c r="A259" s="150" t="s">
        <v>1071</v>
      </c>
      <c r="B259" s="153" t="s">
        <v>11273</v>
      </c>
      <c r="C259" s="352"/>
      <c r="D259" s="152" t="s">
        <v>20298</v>
      </c>
    </row>
    <row r="260" spans="1:4" ht="13.5" customHeight="1">
      <c r="A260" s="150" t="s">
        <v>1072</v>
      </c>
      <c r="B260" s="153" t="s">
        <v>11274</v>
      </c>
      <c r="C260" s="352"/>
      <c r="D260" s="152" t="s">
        <v>20298</v>
      </c>
    </row>
    <row r="261" spans="1:4" ht="13.5" customHeight="1">
      <c r="A261" s="150" t="s">
        <v>898</v>
      </c>
      <c r="B261" s="153" t="s">
        <v>11106</v>
      </c>
      <c r="C261" s="352"/>
      <c r="D261" s="152" t="s">
        <v>20298</v>
      </c>
    </row>
    <row r="262" spans="1:4" ht="13.5" customHeight="1">
      <c r="A262" s="150" t="s">
        <v>4462</v>
      </c>
      <c r="B262" s="153" t="s">
        <v>14576</v>
      </c>
      <c r="C262" s="352"/>
      <c r="D262" s="152" t="s">
        <v>20298</v>
      </c>
    </row>
    <row r="263" spans="1:4" ht="13.5" customHeight="1">
      <c r="A263" s="150" t="s">
        <v>1636</v>
      </c>
      <c r="B263" s="153" t="s">
        <v>11837</v>
      </c>
      <c r="C263" s="352"/>
      <c r="D263" s="152" t="s">
        <v>20298</v>
      </c>
    </row>
    <row r="264" spans="1:4" ht="13.5" customHeight="1">
      <c r="A264" s="150" t="s">
        <v>10333</v>
      </c>
      <c r="B264" s="153" t="s">
        <v>19901</v>
      </c>
      <c r="C264" s="352"/>
      <c r="D264" s="152" t="s">
        <v>20298</v>
      </c>
    </row>
    <row r="265" spans="1:4" ht="13.5" customHeight="1">
      <c r="A265" s="150" t="s">
        <v>6869</v>
      </c>
      <c r="B265" s="153" t="s">
        <v>16818</v>
      </c>
      <c r="C265" s="352"/>
      <c r="D265" s="152" t="s">
        <v>20298</v>
      </c>
    </row>
    <row r="266" spans="1:4" ht="13.5" customHeight="1">
      <c r="A266" s="150" t="s">
        <v>3351</v>
      </c>
      <c r="B266" s="153" t="s">
        <v>13488</v>
      </c>
      <c r="C266" s="352"/>
      <c r="D266" s="152" t="s">
        <v>20298</v>
      </c>
    </row>
    <row r="267" spans="1:4" ht="13.5" customHeight="1">
      <c r="A267" s="150" t="s">
        <v>2392</v>
      </c>
      <c r="B267" s="153" t="s">
        <v>12565</v>
      </c>
      <c r="C267" s="352"/>
      <c r="D267" s="152" t="s">
        <v>20298</v>
      </c>
    </row>
    <row r="268" spans="1:4" ht="13.5" customHeight="1">
      <c r="A268" s="150" t="s">
        <v>2393</v>
      </c>
      <c r="B268" s="153" t="s">
        <v>12566</v>
      </c>
      <c r="C268" s="352"/>
      <c r="D268" s="152" t="s">
        <v>20298</v>
      </c>
    </row>
    <row r="269" spans="1:4" ht="13.5" customHeight="1">
      <c r="A269" s="150" t="s">
        <v>10581</v>
      </c>
      <c r="B269" s="153" t="s">
        <v>20128</v>
      </c>
      <c r="C269" s="352"/>
      <c r="D269" s="152" t="s">
        <v>20298</v>
      </c>
    </row>
    <row r="270" spans="1:4" ht="13.5" customHeight="1">
      <c r="A270" s="150" t="s">
        <v>5243</v>
      </c>
      <c r="B270" s="153" t="s">
        <v>15283</v>
      </c>
      <c r="C270" s="352"/>
      <c r="D270" s="152" t="s">
        <v>20298</v>
      </c>
    </row>
    <row r="271" spans="1:4" ht="13.5" customHeight="1">
      <c r="A271" s="150" t="s">
        <v>5244</v>
      </c>
      <c r="B271" s="153" t="s">
        <v>15284</v>
      </c>
      <c r="C271" s="352"/>
      <c r="D271" s="152" t="s">
        <v>20298</v>
      </c>
    </row>
    <row r="272" spans="1:4" ht="13.5" customHeight="1">
      <c r="A272" s="150" t="s">
        <v>1637</v>
      </c>
      <c r="B272" s="153" t="s">
        <v>11838</v>
      </c>
      <c r="C272" s="352"/>
      <c r="D272" s="152" t="s">
        <v>20298</v>
      </c>
    </row>
    <row r="273" spans="1:4" ht="13.5" customHeight="1">
      <c r="A273" s="150" t="s">
        <v>10301</v>
      </c>
      <c r="B273" s="153" t="s">
        <v>19872</v>
      </c>
      <c r="C273" s="352"/>
      <c r="D273" s="152" t="s">
        <v>20298</v>
      </c>
    </row>
    <row r="274" spans="1:4" ht="13.5" customHeight="1">
      <c r="A274" s="150" t="s">
        <v>8304</v>
      </c>
      <c r="B274" s="153" t="s">
        <v>17998</v>
      </c>
      <c r="C274" s="352"/>
      <c r="D274" s="152" t="s">
        <v>20298</v>
      </c>
    </row>
    <row r="275" spans="1:4" ht="13.5" customHeight="1">
      <c r="A275" s="150" t="s">
        <v>5042</v>
      </c>
      <c r="B275" s="153" t="s">
        <v>15084</v>
      </c>
      <c r="C275" s="352"/>
      <c r="D275" s="152" t="s">
        <v>20298</v>
      </c>
    </row>
    <row r="276" spans="1:4" ht="13.5" customHeight="1">
      <c r="A276" s="150" t="s">
        <v>5056</v>
      </c>
      <c r="B276" s="153" t="s">
        <v>15098</v>
      </c>
      <c r="C276" s="352"/>
      <c r="D276" s="152" t="s">
        <v>20298</v>
      </c>
    </row>
    <row r="277" spans="1:4" ht="13.5" customHeight="1">
      <c r="A277" s="150" t="s">
        <v>10240</v>
      </c>
      <c r="B277" s="153" t="s">
        <v>19814</v>
      </c>
      <c r="C277" s="352"/>
      <c r="D277" s="152" t="s">
        <v>20298</v>
      </c>
    </row>
    <row r="278" spans="1:4" ht="13.5" customHeight="1">
      <c r="A278" s="150" t="s">
        <v>10240</v>
      </c>
      <c r="B278" s="153" t="s">
        <v>19814</v>
      </c>
      <c r="C278" s="352"/>
      <c r="D278" s="152" t="s">
        <v>20298</v>
      </c>
    </row>
    <row r="279" spans="1:4" ht="13.5" customHeight="1">
      <c r="A279" s="150" t="s">
        <v>2368</v>
      </c>
      <c r="B279" s="153" t="s">
        <v>12541</v>
      </c>
      <c r="C279" s="352"/>
      <c r="D279" s="152" t="s">
        <v>20298</v>
      </c>
    </row>
    <row r="280" spans="1:4" ht="13.5" customHeight="1">
      <c r="A280" s="150" t="s">
        <v>2369</v>
      </c>
      <c r="B280" s="153" t="s">
        <v>12542</v>
      </c>
      <c r="C280" s="352"/>
      <c r="D280" s="152" t="s">
        <v>20298</v>
      </c>
    </row>
    <row r="281" spans="1:4" ht="13.5" customHeight="1">
      <c r="A281" s="150" t="s">
        <v>2367</v>
      </c>
      <c r="B281" s="153" t="s">
        <v>12540</v>
      </c>
      <c r="C281" s="352"/>
      <c r="D281" s="152" t="s">
        <v>20298</v>
      </c>
    </row>
    <row r="282" spans="1:4" ht="13.5" customHeight="1">
      <c r="A282" s="150" t="s">
        <v>2366</v>
      </c>
      <c r="B282" s="153" t="s">
        <v>12539</v>
      </c>
      <c r="C282" s="352"/>
      <c r="D282" s="152" t="s">
        <v>20298</v>
      </c>
    </row>
    <row r="283" spans="1:4" ht="13.5" customHeight="1">
      <c r="A283" s="150" t="s">
        <v>2365</v>
      </c>
      <c r="B283" s="153" t="s">
        <v>12538</v>
      </c>
      <c r="C283" s="352"/>
      <c r="D283" s="152" t="s">
        <v>20298</v>
      </c>
    </row>
    <row r="284" spans="1:4" ht="13.5" customHeight="1">
      <c r="A284" s="150" t="s">
        <v>2349</v>
      </c>
      <c r="B284" s="153" t="s">
        <v>12524</v>
      </c>
      <c r="C284" s="352"/>
      <c r="D284" s="152" t="s">
        <v>20298</v>
      </c>
    </row>
    <row r="285" spans="1:4" ht="13.5" customHeight="1">
      <c r="A285" s="150" t="s">
        <v>2388</v>
      </c>
      <c r="B285" s="153" t="s">
        <v>12561</v>
      </c>
      <c r="C285" s="352"/>
      <c r="D285" s="152" t="s">
        <v>20298</v>
      </c>
    </row>
    <row r="286" spans="1:4" ht="13.5" customHeight="1">
      <c r="A286" s="150" t="s">
        <v>2387</v>
      </c>
      <c r="B286" s="153" t="s">
        <v>12560</v>
      </c>
      <c r="C286" s="352"/>
      <c r="D286" s="152" t="s">
        <v>20298</v>
      </c>
    </row>
    <row r="287" spans="1:4" ht="13.5" customHeight="1">
      <c r="A287" s="150" t="s">
        <v>2397</v>
      </c>
      <c r="B287" s="153" t="s">
        <v>12570</v>
      </c>
      <c r="C287" s="352"/>
      <c r="D287" s="152" t="s">
        <v>20298</v>
      </c>
    </row>
    <row r="288" spans="1:4" ht="13.5" customHeight="1">
      <c r="A288" s="150" t="s">
        <v>4731</v>
      </c>
      <c r="B288" s="153" t="s">
        <v>14799</v>
      </c>
      <c r="C288" s="352"/>
      <c r="D288" s="152" t="s">
        <v>20298</v>
      </c>
    </row>
    <row r="289" spans="1:4" ht="13.5" customHeight="1">
      <c r="A289" s="150" t="s">
        <v>959</v>
      </c>
      <c r="B289" s="153" t="s">
        <v>11166</v>
      </c>
      <c r="C289" s="352"/>
      <c r="D289" s="152" t="s">
        <v>20298</v>
      </c>
    </row>
    <row r="290" spans="1:4" ht="13.5" customHeight="1">
      <c r="A290" s="150" t="s">
        <v>964</v>
      </c>
      <c r="B290" s="153" t="s">
        <v>11170</v>
      </c>
      <c r="C290" s="352"/>
      <c r="D290" s="152" t="s">
        <v>20298</v>
      </c>
    </row>
    <row r="291" spans="1:4" ht="13.5" customHeight="1">
      <c r="A291" s="150" t="s">
        <v>990</v>
      </c>
      <c r="B291" s="153" t="s">
        <v>11196</v>
      </c>
      <c r="C291" s="352"/>
      <c r="D291" s="152" t="s">
        <v>20298</v>
      </c>
    </row>
    <row r="292" spans="1:4" ht="13.5" customHeight="1">
      <c r="A292" s="150" t="s">
        <v>993</v>
      </c>
      <c r="B292" s="153" t="s">
        <v>11198</v>
      </c>
      <c r="C292" s="352"/>
      <c r="D292" s="152" t="s">
        <v>20298</v>
      </c>
    </row>
    <row r="293" spans="1:4" ht="13.5" customHeight="1">
      <c r="A293" s="150" t="s">
        <v>1011</v>
      </c>
      <c r="B293" s="153" t="s">
        <v>11216</v>
      </c>
      <c r="C293" s="352"/>
      <c r="D293" s="152" t="s">
        <v>20298</v>
      </c>
    </row>
    <row r="294" spans="1:4" ht="13.5" customHeight="1">
      <c r="A294" s="150" t="s">
        <v>1065</v>
      </c>
      <c r="B294" s="153" t="s">
        <v>11267</v>
      </c>
      <c r="C294" s="352"/>
      <c r="D294" s="152" t="s">
        <v>20298</v>
      </c>
    </row>
    <row r="295" spans="1:4" ht="13.5" customHeight="1">
      <c r="A295" s="150" t="s">
        <v>980</v>
      </c>
      <c r="B295" s="153" t="s">
        <v>11186</v>
      </c>
      <c r="C295" s="352"/>
      <c r="D295" s="152" t="s">
        <v>20298</v>
      </c>
    </row>
    <row r="296" spans="1:4" ht="13.5" customHeight="1">
      <c r="A296" s="150" t="s">
        <v>1039</v>
      </c>
      <c r="B296" s="153" t="s">
        <v>11243</v>
      </c>
      <c r="C296" s="352"/>
      <c r="D296" s="152" t="s">
        <v>20298</v>
      </c>
    </row>
    <row r="297" spans="1:4" ht="13.5" customHeight="1">
      <c r="A297" s="150" t="s">
        <v>1048</v>
      </c>
      <c r="B297" s="153" t="s">
        <v>11252</v>
      </c>
      <c r="C297" s="352"/>
      <c r="D297" s="152" t="s">
        <v>20298</v>
      </c>
    </row>
    <row r="298" spans="1:4" ht="13.5" customHeight="1">
      <c r="A298" s="150" t="s">
        <v>1070</v>
      </c>
      <c r="B298" s="153" t="s">
        <v>11272</v>
      </c>
      <c r="C298" s="352"/>
      <c r="D298" s="152" t="s">
        <v>20298</v>
      </c>
    </row>
    <row r="299" spans="1:4" ht="13.5" customHeight="1">
      <c r="A299" s="150" t="s">
        <v>1116</v>
      </c>
      <c r="B299" s="153" t="s">
        <v>11316</v>
      </c>
      <c r="C299" s="352"/>
      <c r="D299" s="152" t="s">
        <v>20298</v>
      </c>
    </row>
    <row r="300" spans="1:4" ht="13.5" customHeight="1">
      <c r="A300" s="150" t="s">
        <v>1117</v>
      </c>
      <c r="B300" s="153" t="s">
        <v>11317</v>
      </c>
      <c r="C300" s="352"/>
      <c r="D300" s="152" t="s">
        <v>20298</v>
      </c>
    </row>
    <row r="301" spans="1:4" ht="13.5" customHeight="1">
      <c r="A301" s="150" t="s">
        <v>1102</v>
      </c>
      <c r="B301" s="153" t="s">
        <v>11302</v>
      </c>
      <c r="C301" s="352"/>
      <c r="D301" s="152" t="s">
        <v>20298</v>
      </c>
    </row>
    <row r="302" spans="1:4" ht="13.5" customHeight="1">
      <c r="A302" s="150" t="s">
        <v>1109</v>
      </c>
      <c r="B302" s="153" t="s">
        <v>11309</v>
      </c>
      <c r="C302" s="352"/>
      <c r="D302" s="152" t="s">
        <v>20298</v>
      </c>
    </row>
    <row r="303" spans="1:4" ht="13.5" customHeight="1">
      <c r="A303" s="150" t="s">
        <v>1110</v>
      </c>
      <c r="B303" s="153" t="s">
        <v>11310</v>
      </c>
      <c r="C303" s="352"/>
      <c r="D303" s="152" t="s">
        <v>20298</v>
      </c>
    </row>
    <row r="304" spans="1:4" ht="13.5" customHeight="1">
      <c r="A304" s="150" t="s">
        <v>3898</v>
      </c>
      <c r="B304" s="153" t="s">
        <v>14020</v>
      </c>
      <c r="C304" s="352"/>
      <c r="D304" s="152" t="s">
        <v>20298</v>
      </c>
    </row>
    <row r="305" spans="1:4" ht="13.5" customHeight="1">
      <c r="A305" s="150" t="s">
        <v>3900</v>
      </c>
      <c r="B305" s="153" t="s">
        <v>14022</v>
      </c>
      <c r="C305" s="352"/>
      <c r="D305" s="152" t="s">
        <v>20298</v>
      </c>
    </row>
    <row r="306" spans="1:4" ht="13.5" customHeight="1">
      <c r="A306" s="150" t="s">
        <v>3901</v>
      </c>
      <c r="B306" s="153" t="s">
        <v>14022</v>
      </c>
      <c r="C306" s="352"/>
      <c r="D306" s="152" t="s">
        <v>20298</v>
      </c>
    </row>
    <row r="307" spans="1:4" ht="13.5" customHeight="1">
      <c r="A307" s="150" t="s">
        <v>3897</v>
      </c>
      <c r="B307" s="153" t="s">
        <v>14019</v>
      </c>
      <c r="C307" s="352"/>
      <c r="D307" s="152" t="s">
        <v>20298</v>
      </c>
    </row>
    <row r="308" spans="1:4" ht="13.5" customHeight="1">
      <c r="A308" s="150" t="s">
        <v>3899</v>
      </c>
      <c r="B308" s="153" t="s">
        <v>14021</v>
      </c>
      <c r="C308" s="352"/>
      <c r="D308" s="152" t="s">
        <v>20298</v>
      </c>
    </row>
    <row r="309" spans="1:4" ht="13.5" customHeight="1">
      <c r="A309" s="150" t="s">
        <v>1155</v>
      </c>
      <c r="B309" s="153" t="s">
        <v>11354</v>
      </c>
      <c r="C309" s="352"/>
      <c r="D309" s="152" t="s">
        <v>20298</v>
      </c>
    </row>
    <row r="310" spans="1:4" ht="13.5" customHeight="1">
      <c r="A310" s="150" t="s">
        <v>665</v>
      </c>
      <c r="B310" s="153" t="s">
        <v>10874</v>
      </c>
      <c r="C310" s="352"/>
      <c r="D310" s="152" t="s">
        <v>20298</v>
      </c>
    </row>
    <row r="311" spans="1:4" ht="13.5" customHeight="1">
      <c r="A311" s="150" t="s">
        <v>3903</v>
      </c>
      <c r="B311" s="153" t="s">
        <v>14024</v>
      </c>
      <c r="C311" s="352"/>
      <c r="D311" s="152" t="s">
        <v>20298</v>
      </c>
    </row>
    <row r="312" spans="1:4" ht="13.5" customHeight="1">
      <c r="A312" s="150" t="s">
        <v>3902</v>
      </c>
      <c r="B312" s="153" t="s">
        <v>14023</v>
      </c>
      <c r="C312" s="352"/>
      <c r="D312" s="152" t="s">
        <v>20298</v>
      </c>
    </row>
    <row r="313" spans="1:4" ht="13.5" customHeight="1">
      <c r="A313" s="150" t="s">
        <v>4163</v>
      </c>
      <c r="B313" s="153" t="s">
        <v>14280</v>
      </c>
      <c r="C313" s="352"/>
      <c r="D313" s="152" t="s">
        <v>20298</v>
      </c>
    </row>
    <row r="314" spans="1:4" ht="13.5" customHeight="1">
      <c r="A314" s="150" t="s">
        <v>6443</v>
      </c>
      <c r="B314" s="153" t="s">
        <v>16406</v>
      </c>
      <c r="C314" s="352"/>
      <c r="D314" s="152" t="s">
        <v>20298</v>
      </c>
    </row>
    <row r="315" spans="1:4" ht="13.5" customHeight="1">
      <c r="A315" s="150" t="s">
        <v>10480</v>
      </c>
      <c r="B315" s="153" t="s">
        <v>20044</v>
      </c>
      <c r="C315" s="352"/>
      <c r="D315" s="152" t="s">
        <v>20298</v>
      </c>
    </row>
    <row r="316" spans="1:4" ht="13.5" customHeight="1">
      <c r="A316" s="150" t="s">
        <v>3519</v>
      </c>
      <c r="B316" s="153" t="s">
        <v>13653</v>
      </c>
      <c r="C316" s="352"/>
      <c r="D316" s="152" t="s">
        <v>20298</v>
      </c>
    </row>
    <row r="317" spans="1:4" ht="13.5" customHeight="1">
      <c r="A317" s="150" t="s">
        <v>3520</v>
      </c>
      <c r="B317" s="153" t="s">
        <v>13654</v>
      </c>
      <c r="C317" s="352"/>
      <c r="D317" s="152" t="s">
        <v>20298</v>
      </c>
    </row>
    <row r="318" spans="1:4" ht="13.5" customHeight="1">
      <c r="A318" s="150" t="s">
        <v>3521</v>
      </c>
      <c r="B318" s="153" t="s">
        <v>13655</v>
      </c>
      <c r="C318" s="352"/>
      <c r="D318" s="152" t="s">
        <v>20298</v>
      </c>
    </row>
    <row r="319" spans="1:4" ht="13.5" customHeight="1">
      <c r="A319" s="150" t="s">
        <v>786</v>
      </c>
      <c r="B319" s="153" t="s">
        <v>10993</v>
      </c>
      <c r="C319" s="352"/>
      <c r="D319" s="152" t="s">
        <v>20298</v>
      </c>
    </row>
    <row r="320" spans="1:4" ht="13.5" customHeight="1">
      <c r="A320" s="150" t="s">
        <v>5237</v>
      </c>
      <c r="B320" s="153" t="s">
        <v>15277</v>
      </c>
      <c r="C320" s="352"/>
      <c r="D320" s="152" t="s">
        <v>20298</v>
      </c>
    </row>
    <row r="321" spans="1:4" ht="13.5" customHeight="1">
      <c r="A321" s="150" t="s">
        <v>1990</v>
      </c>
      <c r="B321" s="153" t="s">
        <v>12168</v>
      </c>
      <c r="C321" s="352"/>
      <c r="D321" s="152" t="s">
        <v>20298</v>
      </c>
    </row>
    <row r="322" spans="1:4" ht="13.5" customHeight="1">
      <c r="A322" s="150" t="s">
        <v>1991</v>
      </c>
      <c r="B322" s="153" t="s">
        <v>12169</v>
      </c>
      <c r="C322" s="352"/>
      <c r="D322" s="152" t="s">
        <v>20298</v>
      </c>
    </row>
    <row r="323" spans="1:4" ht="13.5" customHeight="1">
      <c r="A323" s="150" t="s">
        <v>1993</v>
      </c>
      <c r="B323" s="153" t="s">
        <v>12171</v>
      </c>
      <c r="C323" s="352"/>
      <c r="D323" s="152" t="s">
        <v>20298</v>
      </c>
    </row>
    <row r="324" spans="1:4" ht="13.5" customHeight="1">
      <c r="A324" s="150" t="s">
        <v>1994</v>
      </c>
      <c r="B324" s="153" t="s">
        <v>12172</v>
      </c>
      <c r="C324" s="352"/>
      <c r="D324" s="152" t="s">
        <v>20298</v>
      </c>
    </row>
    <row r="325" spans="1:4" ht="13.5" customHeight="1">
      <c r="A325" s="150" t="s">
        <v>1995</v>
      </c>
      <c r="B325" s="153" t="s">
        <v>12173</v>
      </c>
      <c r="C325" s="352"/>
      <c r="D325" s="152" t="s">
        <v>20298</v>
      </c>
    </row>
    <row r="326" spans="1:4" ht="13.5" customHeight="1">
      <c r="A326" s="150" t="s">
        <v>2014</v>
      </c>
      <c r="B326" s="153" t="s">
        <v>12192</v>
      </c>
      <c r="C326" s="352"/>
      <c r="D326" s="152" t="s">
        <v>20298</v>
      </c>
    </row>
    <row r="327" spans="1:4" ht="13.5" customHeight="1">
      <c r="A327" s="150" t="s">
        <v>2023</v>
      </c>
      <c r="B327" s="153" t="s">
        <v>12201</v>
      </c>
      <c r="C327" s="352"/>
      <c r="D327" s="152" t="s">
        <v>20298</v>
      </c>
    </row>
    <row r="328" spans="1:4" ht="13.5" customHeight="1">
      <c r="A328" s="150" t="s">
        <v>2176</v>
      </c>
      <c r="B328" s="153" t="s">
        <v>12353</v>
      </c>
      <c r="C328" s="352"/>
      <c r="D328" s="152" t="s">
        <v>20298</v>
      </c>
    </row>
    <row r="329" spans="1:4" ht="13.5" customHeight="1">
      <c r="A329" s="150" t="s">
        <v>8587</v>
      </c>
      <c r="B329" s="153" t="s">
        <v>18229</v>
      </c>
      <c r="C329" s="352"/>
      <c r="D329" s="152" t="s">
        <v>20298</v>
      </c>
    </row>
    <row r="330" spans="1:4" ht="13.5" customHeight="1">
      <c r="A330" s="150" t="s">
        <v>2031</v>
      </c>
      <c r="B330" s="153" t="s">
        <v>12209</v>
      </c>
      <c r="C330" s="352"/>
      <c r="D330" s="152" t="s">
        <v>20298</v>
      </c>
    </row>
    <row r="331" spans="1:4" ht="13.5" customHeight="1">
      <c r="A331" s="150" t="s">
        <v>10140</v>
      </c>
      <c r="B331" s="153" t="s">
        <v>19712</v>
      </c>
      <c r="C331" s="352"/>
      <c r="D331" s="152" t="s">
        <v>20298</v>
      </c>
    </row>
    <row r="332" spans="1:4" ht="13.5" customHeight="1">
      <c r="A332" s="150" t="s">
        <v>10140</v>
      </c>
      <c r="B332" s="153" t="s">
        <v>19712</v>
      </c>
      <c r="C332" s="352"/>
      <c r="D332" s="152" t="s">
        <v>20298</v>
      </c>
    </row>
    <row r="333" spans="1:4" ht="13.5" customHeight="1">
      <c r="A333" s="150" t="s">
        <v>5082</v>
      </c>
      <c r="B333" s="153" t="s">
        <v>15124</v>
      </c>
      <c r="C333" s="352"/>
      <c r="D333" s="152" t="s">
        <v>20298</v>
      </c>
    </row>
    <row r="334" spans="1:4" ht="13.5" customHeight="1">
      <c r="A334" s="150" t="s">
        <v>9889</v>
      </c>
      <c r="B334" s="153" t="s">
        <v>19478</v>
      </c>
      <c r="C334" s="352"/>
      <c r="D334" s="152" t="s">
        <v>20298</v>
      </c>
    </row>
    <row r="335" spans="1:4" ht="13.5" customHeight="1">
      <c r="A335" s="150" t="s">
        <v>8878</v>
      </c>
      <c r="B335" s="153" t="s">
        <v>18490</v>
      </c>
      <c r="C335" s="352"/>
      <c r="D335" s="152" t="s">
        <v>20298</v>
      </c>
    </row>
    <row r="336" spans="1:4" ht="13.5" customHeight="1">
      <c r="A336" s="150" t="s">
        <v>4707</v>
      </c>
      <c r="B336" s="153" t="s">
        <v>14775</v>
      </c>
      <c r="C336" s="352"/>
      <c r="D336" s="152" t="s">
        <v>20298</v>
      </c>
    </row>
    <row r="337" spans="1:4" ht="13.5" customHeight="1">
      <c r="A337" s="150" t="s">
        <v>4706</v>
      </c>
      <c r="B337" s="153" t="s">
        <v>14774</v>
      </c>
      <c r="C337" s="352"/>
      <c r="D337" s="152" t="s">
        <v>20298</v>
      </c>
    </row>
    <row r="338" spans="1:4" ht="13.5" customHeight="1">
      <c r="A338" s="150" t="s">
        <v>10279</v>
      </c>
      <c r="B338" s="153" t="s">
        <v>19850</v>
      </c>
      <c r="C338" s="352"/>
      <c r="D338" s="152" t="s">
        <v>20298</v>
      </c>
    </row>
    <row r="339" spans="1:4" ht="13.5" customHeight="1">
      <c r="A339" s="150" t="s">
        <v>3786</v>
      </c>
      <c r="B339" s="153" t="s">
        <v>13908</v>
      </c>
      <c r="C339" s="352"/>
      <c r="D339" s="152" t="s">
        <v>20298</v>
      </c>
    </row>
    <row r="340" spans="1:4" ht="13.5" customHeight="1">
      <c r="A340" s="150" t="s">
        <v>4091</v>
      </c>
      <c r="B340" s="153" t="s">
        <v>14208</v>
      </c>
      <c r="C340" s="352"/>
      <c r="D340" s="152" t="s">
        <v>20298</v>
      </c>
    </row>
    <row r="341" spans="1:4" ht="13.5" customHeight="1">
      <c r="A341" s="150" t="s">
        <v>8459</v>
      </c>
      <c r="B341" s="153" t="s">
        <v>18116</v>
      </c>
      <c r="C341" s="352"/>
      <c r="D341" s="152" t="s">
        <v>20298</v>
      </c>
    </row>
    <row r="342" spans="1:4" ht="13.5" customHeight="1">
      <c r="A342" s="150" t="s">
        <v>9536</v>
      </c>
      <c r="B342" s="153" t="s">
        <v>19127</v>
      </c>
      <c r="C342" s="352"/>
      <c r="D342" s="152" t="s">
        <v>20298</v>
      </c>
    </row>
    <row r="343" spans="1:4" ht="13.5" customHeight="1">
      <c r="A343" s="150" t="s">
        <v>9535</v>
      </c>
      <c r="B343" s="153" t="s">
        <v>19126</v>
      </c>
      <c r="C343" s="352"/>
      <c r="D343" s="152" t="s">
        <v>20298</v>
      </c>
    </row>
    <row r="344" spans="1:4" ht="13.5" customHeight="1">
      <c r="A344" s="150" t="s">
        <v>6222</v>
      </c>
      <c r="B344" s="153" t="s">
        <v>16183</v>
      </c>
      <c r="C344" s="352"/>
      <c r="D344" s="152" t="s">
        <v>20298</v>
      </c>
    </row>
    <row r="345" spans="1:4" ht="13.5" customHeight="1">
      <c r="A345" s="150" t="s">
        <v>4472</v>
      </c>
      <c r="B345" s="153" t="s">
        <v>14585</v>
      </c>
      <c r="C345" s="352"/>
      <c r="D345" s="152" t="s">
        <v>20298</v>
      </c>
    </row>
    <row r="346" spans="1:4" ht="13.5" customHeight="1">
      <c r="A346" s="150" t="s">
        <v>1132</v>
      </c>
      <c r="B346" s="153" t="s">
        <v>11332</v>
      </c>
      <c r="C346" s="352"/>
      <c r="D346" s="152" t="s">
        <v>20298</v>
      </c>
    </row>
    <row r="347" spans="1:4" ht="13.5" customHeight="1">
      <c r="A347" s="150" t="s">
        <v>2922</v>
      </c>
      <c r="B347" s="153" t="s">
        <v>13102</v>
      </c>
      <c r="C347" s="352"/>
      <c r="D347" s="152" t="s">
        <v>20298</v>
      </c>
    </row>
    <row r="348" spans="1:4" ht="13.5" customHeight="1">
      <c r="A348" s="150" t="s">
        <v>879</v>
      </c>
      <c r="B348" s="153" t="s">
        <v>11087</v>
      </c>
      <c r="C348" s="352"/>
      <c r="D348" s="152" t="s">
        <v>20298</v>
      </c>
    </row>
    <row r="349" spans="1:4" ht="13.5" customHeight="1">
      <c r="A349" s="150" t="s">
        <v>878</v>
      </c>
      <c r="B349" s="153" t="s">
        <v>11086</v>
      </c>
      <c r="C349" s="352"/>
      <c r="D349" s="152" t="s">
        <v>20298</v>
      </c>
    </row>
    <row r="350" spans="1:4" ht="13.5" customHeight="1">
      <c r="A350" s="150" t="s">
        <v>2175</v>
      </c>
      <c r="B350" s="153" t="s">
        <v>12352</v>
      </c>
      <c r="C350" s="352"/>
      <c r="D350" s="152" t="s">
        <v>20298</v>
      </c>
    </row>
    <row r="351" spans="1:4" ht="13.5" customHeight="1">
      <c r="A351" s="150" t="s">
        <v>713</v>
      </c>
      <c r="B351" s="153" t="s">
        <v>10921</v>
      </c>
      <c r="C351" s="352"/>
      <c r="D351" s="152" t="s">
        <v>20298</v>
      </c>
    </row>
    <row r="352" spans="1:4" ht="13.5" customHeight="1">
      <c r="A352" s="150" t="s">
        <v>716</v>
      </c>
      <c r="B352" s="153" t="s">
        <v>10924</v>
      </c>
      <c r="C352" s="352"/>
      <c r="D352" s="152" t="s">
        <v>20298</v>
      </c>
    </row>
    <row r="353" spans="1:4" ht="13.5" customHeight="1">
      <c r="A353" s="150" t="s">
        <v>717</v>
      </c>
      <c r="B353" s="153" t="s">
        <v>10925</v>
      </c>
      <c r="C353" s="352"/>
      <c r="D353" s="152" t="s">
        <v>20298</v>
      </c>
    </row>
    <row r="354" spans="1:4" ht="13.5" customHeight="1">
      <c r="A354" s="150" t="s">
        <v>718</v>
      </c>
      <c r="B354" s="153" t="s">
        <v>10926</v>
      </c>
      <c r="C354" s="352"/>
      <c r="D354" s="152" t="s">
        <v>20298</v>
      </c>
    </row>
    <row r="355" spans="1:4" ht="13.5" customHeight="1">
      <c r="A355" s="150" t="s">
        <v>714</v>
      </c>
      <c r="B355" s="153" t="s">
        <v>10922</v>
      </c>
      <c r="C355" s="352"/>
      <c r="D355" s="152" t="s">
        <v>20298</v>
      </c>
    </row>
    <row r="356" spans="1:4" ht="13.5" customHeight="1">
      <c r="A356" s="150" t="s">
        <v>715</v>
      </c>
      <c r="B356" s="153" t="s">
        <v>10923</v>
      </c>
      <c r="C356" s="352"/>
      <c r="D356" s="152" t="s">
        <v>20298</v>
      </c>
    </row>
    <row r="357" spans="1:4" ht="13.5" customHeight="1">
      <c r="A357" s="150" t="s">
        <v>3225</v>
      </c>
      <c r="B357" s="153" t="s">
        <v>13362</v>
      </c>
      <c r="C357" s="352"/>
      <c r="D357" s="152" t="s">
        <v>20298</v>
      </c>
    </row>
    <row r="358" spans="1:4" ht="13.5" customHeight="1">
      <c r="A358" s="150" t="s">
        <v>3228</v>
      </c>
      <c r="B358" s="153" t="s">
        <v>13365</v>
      </c>
      <c r="C358" s="352"/>
      <c r="D358" s="152" t="s">
        <v>20298</v>
      </c>
    </row>
    <row r="359" spans="1:4" ht="13.5" customHeight="1">
      <c r="A359" s="150" t="s">
        <v>3229</v>
      </c>
      <c r="B359" s="153" t="s">
        <v>13366</v>
      </c>
      <c r="C359" s="352"/>
      <c r="D359" s="152" t="s">
        <v>20298</v>
      </c>
    </row>
    <row r="360" spans="1:4" ht="13.5" customHeight="1">
      <c r="A360" s="150" t="s">
        <v>3797</v>
      </c>
      <c r="B360" s="153" t="s">
        <v>13919</v>
      </c>
      <c r="C360" s="352"/>
      <c r="D360" s="152" t="s">
        <v>20298</v>
      </c>
    </row>
    <row r="361" spans="1:4" ht="13.5" customHeight="1">
      <c r="A361" s="150" t="s">
        <v>3227</v>
      </c>
      <c r="B361" s="153" t="s">
        <v>13364</v>
      </c>
      <c r="C361" s="352"/>
      <c r="D361" s="152" t="s">
        <v>20298</v>
      </c>
    </row>
    <row r="362" spans="1:4" ht="13.5" customHeight="1">
      <c r="A362" s="150" t="s">
        <v>1565</v>
      </c>
      <c r="B362" s="153" t="s">
        <v>11769</v>
      </c>
      <c r="C362" s="352"/>
      <c r="D362" s="152" t="s">
        <v>20298</v>
      </c>
    </row>
    <row r="363" spans="1:4" ht="13.5" customHeight="1">
      <c r="A363" s="150" t="s">
        <v>719</v>
      </c>
      <c r="B363" s="153" t="s">
        <v>10927</v>
      </c>
      <c r="C363" s="352"/>
      <c r="D363" s="152" t="s">
        <v>20298</v>
      </c>
    </row>
    <row r="364" spans="1:4" ht="13.5" customHeight="1">
      <c r="A364" s="150" t="s">
        <v>4090</v>
      </c>
      <c r="B364" s="153" t="s">
        <v>14207</v>
      </c>
      <c r="C364" s="352"/>
      <c r="D364" s="152" t="s">
        <v>20298</v>
      </c>
    </row>
    <row r="365" spans="1:4" ht="13.5" customHeight="1">
      <c r="A365" s="150" t="s">
        <v>10342</v>
      </c>
      <c r="B365" s="153" t="s">
        <v>19910</v>
      </c>
      <c r="C365" s="352"/>
      <c r="D365" s="152" t="s">
        <v>20298</v>
      </c>
    </row>
    <row r="366" spans="1:4" ht="13.5" customHeight="1">
      <c r="A366" s="150" t="s">
        <v>10343</v>
      </c>
      <c r="B366" s="153" t="s">
        <v>19911</v>
      </c>
      <c r="C366" s="352"/>
      <c r="D366" s="152" t="s">
        <v>20298</v>
      </c>
    </row>
    <row r="367" spans="1:4" ht="13.5" customHeight="1">
      <c r="A367" s="150" t="s">
        <v>3226</v>
      </c>
      <c r="B367" s="153" t="s">
        <v>13363</v>
      </c>
      <c r="C367" s="352"/>
      <c r="D367" s="152" t="s">
        <v>20298</v>
      </c>
    </row>
    <row r="368" spans="1:4" ht="13.5" customHeight="1">
      <c r="A368" s="150" t="s">
        <v>9560</v>
      </c>
      <c r="B368" s="153" t="s">
        <v>19151</v>
      </c>
      <c r="C368" s="352"/>
      <c r="D368" s="152" t="s">
        <v>20298</v>
      </c>
    </row>
    <row r="369" spans="1:4" ht="13.5" customHeight="1">
      <c r="A369" s="150" t="s">
        <v>6448</v>
      </c>
      <c r="B369" s="153" t="s">
        <v>16411</v>
      </c>
      <c r="C369" s="352"/>
      <c r="D369" s="152" t="s">
        <v>20298</v>
      </c>
    </row>
    <row r="370" spans="1:4" ht="13.5" customHeight="1">
      <c r="A370" s="150" t="s">
        <v>6447</v>
      </c>
      <c r="B370" s="153" t="s">
        <v>16410</v>
      </c>
      <c r="C370" s="352"/>
      <c r="D370" s="152" t="s">
        <v>20298</v>
      </c>
    </row>
    <row r="371" spans="1:4" ht="13.5" customHeight="1">
      <c r="A371" s="150" t="s">
        <v>10348</v>
      </c>
      <c r="B371" s="153" t="s">
        <v>19916</v>
      </c>
      <c r="C371" s="352"/>
      <c r="D371" s="152" t="s">
        <v>20298</v>
      </c>
    </row>
    <row r="372" spans="1:4" ht="13.5" customHeight="1">
      <c r="A372" s="150" t="s">
        <v>10349</v>
      </c>
      <c r="B372" s="153" t="s">
        <v>19917</v>
      </c>
      <c r="C372" s="352"/>
      <c r="D372" s="152" t="s">
        <v>20298</v>
      </c>
    </row>
    <row r="373" spans="1:4" ht="13.5" customHeight="1">
      <c r="A373" s="150" t="s">
        <v>9554</v>
      </c>
      <c r="B373" s="153" t="s">
        <v>19145</v>
      </c>
      <c r="C373" s="352"/>
      <c r="D373" s="152" t="s">
        <v>20298</v>
      </c>
    </row>
    <row r="374" spans="1:4" ht="13.5" customHeight="1">
      <c r="A374" s="150" t="s">
        <v>9558</v>
      </c>
      <c r="B374" s="153" t="s">
        <v>19149</v>
      </c>
      <c r="C374" s="352"/>
      <c r="D374" s="152" t="s">
        <v>20298</v>
      </c>
    </row>
    <row r="375" spans="1:4" ht="13.5" customHeight="1">
      <c r="A375" s="150" t="s">
        <v>9557</v>
      </c>
      <c r="B375" s="153" t="s">
        <v>19148</v>
      </c>
      <c r="C375" s="352"/>
      <c r="D375" s="152" t="s">
        <v>20298</v>
      </c>
    </row>
    <row r="376" spans="1:4" ht="13.5" customHeight="1">
      <c r="A376" s="150" t="s">
        <v>8803</v>
      </c>
      <c r="B376" s="153" t="s">
        <v>18420</v>
      </c>
      <c r="C376" s="352"/>
      <c r="D376" s="152" t="s">
        <v>20298</v>
      </c>
    </row>
    <row r="377" spans="1:4" ht="13.5" customHeight="1">
      <c r="A377" s="150" t="s">
        <v>9555</v>
      </c>
      <c r="B377" s="153" t="s">
        <v>19146</v>
      </c>
      <c r="C377" s="352"/>
      <c r="D377" s="152" t="s">
        <v>20298</v>
      </c>
    </row>
    <row r="378" spans="1:4" ht="13.5" customHeight="1">
      <c r="A378" s="150" t="s">
        <v>9556</v>
      </c>
      <c r="B378" s="153" t="s">
        <v>19147</v>
      </c>
      <c r="C378" s="352"/>
      <c r="D378" s="152" t="s">
        <v>20298</v>
      </c>
    </row>
    <row r="379" spans="1:4" ht="13.5" customHeight="1">
      <c r="A379" s="150" t="s">
        <v>1763</v>
      </c>
      <c r="B379" s="153" t="s">
        <v>11957</v>
      </c>
      <c r="C379" s="352"/>
      <c r="D379" s="152" t="s">
        <v>20298</v>
      </c>
    </row>
    <row r="380" spans="1:4" ht="13.5" customHeight="1">
      <c r="A380" s="150" t="s">
        <v>1764</v>
      </c>
      <c r="B380" s="153" t="s">
        <v>11958</v>
      </c>
      <c r="C380" s="352"/>
      <c r="D380" s="152" t="s">
        <v>20298</v>
      </c>
    </row>
    <row r="381" spans="1:4" ht="13.5" customHeight="1">
      <c r="A381" s="150" t="s">
        <v>1771</v>
      </c>
      <c r="B381" s="153" t="s">
        <v>11965</v>
      </c>
      <c r="C381" s="352"/>
      <c r="D381" s="152" t="s">
        <v>20298</v>
      </c>
    </row>
    <row r="382" spans="1:4" ht="13.5" customHeight="1">
      <c r="A382" s="150" t="s">
        <v>4770</v>
      </c>
      <c r="B382" s="153" t="s">
        <v>14837</v>
      </c>
      <c r="C382" s="352"/>
      <c r="D382" s="152" t="s">
        <v>20298</v>
      </c>
    </row>
    <row r="383" spans="1:4" ht="13.5" customHeight="1">
      <c r="A383" s="150" t="s">
        <v>4468</v>
      </c>
      <c r="B383" s="153" t="s">
        <v>14581</v>
      </c>
      <c r="C383" s="352"/>
      <c r="D383" s="152" t="s">
        <v>20298</v>
      </c>
    </row>
    <row r="384" spans="1:4" ht="13.5" customHeight="1">
      <c r="A384" s="150" t="s">
        <v>4688</v>
      </c>
      <c r="B384" s="153" t="s">
        <v>14756</v>
      </c>
      <c r="C384" s="352"/>
      <c r="D384" s="152" t="s">
        <v>20298</v>
      </c>
    </row>
    <row r="385" spans="1:4" ht="13.5" customHeight="1">
      <c r="A385" s="150" t="s">
        <v>1770</v>
      </c>
      <c r="B385" s="153" t="s">
        <v>11964</v>
      </c>
      <c r="C385" s="352"/>
      <c r="D385" s="152" t="s">
        <v>20298</v>
      </c>
    </row>
    <row r="386" spans="1:4" ht="13.5" customHeight="1">
      <c r="A386" s="150" t="s">
        <v>4467</v>
      </c>
      <c r="B386" s="153" t="s">
        <v>14580</v>
      </c>
      <c r="C386" s="352"/>
      <c r="D386" s="152" t="s">
        <v>20298</v>
      </c>
    </row>
    <row r="387" spans="1:4" ht="13.5" customHeight="1">
      <c r="A387" s="150" t="s">
        <v>1173</v>
      </c>
      <c r="B387" s="153" t="s">
        <v>11372</v>
      </c>
      <c r="C387" s="352"/>
      <c r="D387" s="152" t="s">
        <v>20298</v>
      </c>
    </row>
    <row r="388" spans="1:4" ht="13.5" customHeight="1">
      <c r="A388" s="150" t="s">
        <v>3828</v>
      </c>
      <c r="B388" s="153" t="s">
        <v>13950</v>
      </c>
      <c r="C388" s="352"/>
      <c r="D388" s="152" t="s">
        <v>20298</v>
      </c>
    </row>
    <row r="389" spans="1:4" ht="13.5" customHeight="1">
      <c r="A389" s="150" t="s">
        <v>9231</v>
      </c>
      <c r="B389" s="153" t="s">
        <v>18842</v>
      </c>
      <c r="C389" s="352"/>
      <c r="D389" s="152" t="s">
        <v>20298</v>
      </c>
    </row>
    <row r="390" spans="1:4" ht="13.5" customHeight="1">
      <c r="A390" s="150" t="s">
        <v>9229</v>
      </c>
      <c r="B390" s="153" t="s">
        <v>18840</v>
      </c>
      <c r="C390" s="352"/>
      <c r="D390" s="152" t="s">
        <v>20298</v>
      </c>
    </row>
    <row r="391" spans="1:4" ht="13.5" customHeight="1">
      <c r="A391" s="150" t="s">
        <v>9230</v>
      </c>
      <c r="B391" s="153" t="s">
        <v>18841</v>
      </c>
      <c r="C391" s="352"/>
      <c r="D391" s="152" t="s">
        <v>20298</v>
      </c>
    </row>
    <row r="392" spans="1:4" ht="13.5" customHeight="1">
      <c r="A392" s="150" t="s">
        <v>9232</v>
      </c>
      <c r="B392" s="153" t="s">
        <v>18843</v>
      </c>
      <c r="C392" s="352"/>
      <c r="D392" s="152" t="s">
        <v>20298</v>
      </c>
    </row>
    <row r="393" spans="1:4" ht="13.5" customHeight="1">
      <c r="A393" s="150" t="s">
        <v>1242</v>
      </c>
      <c r="B393" s="153" t="s">
        <v>11441</v>
      </c>
      <c r="C393" s="352"/>
      <c r="D393" s="152" t="s">
        <v>20298</v>
      </c>
    </row>
    <row r="394" spans="1:4" ht="13.5" customHeight="1">
      <c r="A394" s="150" t="s">
        <v>8677</v>
      </c>
      <c r="B394" s="153" t="s">
        <v>18298</v>
      </c>
      <c r="C394" s="352"/>
      <c r="D394" s="152" t="s">
        <v>20298</v>
      </c>
    </row>
    <row r="395" spans="1:4" ht="13.5" customHeight="1">
      <c r="A395" s="150" t="s">
        <v>8678</v>
      </c>
      <c r="B395" s="153" t="s">
        <v>18299</v>
      </c>
      <c r="C395" s="352"/>
      <c r="D395" s="152" t="s">
        <v>20298</v>
      </c>
    </row>
    <row r="396" spans="1:4" ht="13.5" customHeight="1">
      <c r="A396" s="150" t="s">
        <v>8700</v>
      </c>
      <c r="B396" s="153" t="s">
        <v>18321</v>
      </c>
      <c r="C396" s="352"/>
      <c r="D396" s="152" t="s">
        <v>20298</v>
      </c>
    </row>
    <row r="397" spans="1:4" ht="13.5" customHeight="1">
      <c r="A397" s="150" t="s">
        <v>8699</v>
      </c>
      <c r="B397" s="153" t="s">
        <v>18320</v>
      </c>
      <c r="C397" s="352"/>
      <c r="D397" s="152" t="s">
        <v>20298</v>
      </c>
    </row>
    <row r="398" spans="1:4" ht="13.5" customHeight="1">
      <c r="A398" s="150" t="s">
        <v>8698</v>
      </c>
      <c r="B398" s="153" t="s">
        <v>18319</v>
      </c>
      <c r="C398" s="352"/>
      <c r="D398" s="152" t="s">
        <v>20298</v>
      </c>
    </row>
    <row r="399" spans="1:4" ht="13.5" customHeight="1">
      <c r="A399" s="150" t="s">
        <v>8697</v>
      </c>
      <c r="B399" s="153" t="s">
        <v>18318</v>
      </c>
      <c r="C399" s="352"/>
      <c r="D399" s="152" t="s">
        <v>20298</v>
      </c>
    </row>
    <row r="400" spans="1:4" ht="13.5" customHeight="1">
      <c r="A400" s="150" t="s">
        <v>8686</v>
      </c>
      <c r="B400" s="153" t="s">
        <v>18307</v>
      </c>
      <c r="C400" s="352"/>
      <c r="D400" s="152" t="s">
        <v>20298</v>
      </c>
    </row>
    <row r="401" spans="1:4" ht="13.5" customHeight="1">
      <c r="A401" s="150" t="s">
        <v>8685</v>
      </c>
      <c r="B401" s="153" t="s">
        <v>18306</v>
      </c>
      <c r="C401" s="352"/>
      <c r="D401" s="152" t="s">
        <v>20298</v>
      </c>
    </row>
    <row r="402" spans="1:4" ht="13.5" customHeight="1">
      <c r="A402" s="150" t="s">
        <v>8687</v>
      </c>
      <c r="B402" s="153" t="s">
        <v>18308</v>
      </c>
      <c r="C402" s="352"/>
      <c r="D402" s="152" t="s">
        <v>20298</v>
      </c>
    </row>
    <row r="403" spans="1:4" ht="13.5" customHeight="1">
      <c r="A403" s="150" t="s">
        <v>8683</v>
      </c>
      <c r="B403" s="153" t="s">
        <v>18304</v>
      </c>
      <c r="C403" s="352"/>
      <c r="D403" s="152" t="s">
        <v>20298</v>
      </c>
    </row>
    <row r="404" spans="1:4" ht="13.5" customHeight="1">
      <c r="A404" s="150" t="s">
        <v>8684</v>
      </c>
      <c r="B404" s="153" t="s">
        <v>18305</v>
      </c>
      <c r="C404" s="352"/>
      <c r="D404" s="152" t="s">
        <v>20298</v>
      </c>
    </row>
    <row r="405" spans="1:4" ht="13.5" customHeight="1">
      <c r="A405" s="150" t="s">
        <v>8691</v>
      </c>
      <c r="B405" s="153" t="s">
        <v>18312</v>
      </c>
      <c r="C405" s="352"/>
      <c r="D405" s="152" t="s">
        <v>20298</v>
      </c>
    </row>
    <row r="406" spans="1:4" ht="13.5" customHeight="1">
      <c r="A406" s="150" t="s">
        <v>8690</v>
      </c>
      <c r="B406" s="153" t="s">
        <v>18311</v>
      </c>
      <c r="C406" s="352"/>
      <c r="D406" s="152" t="s">
        <v>20298</v>
      </c>
    </row>
    <row r="407" spans="1:4" ht="13.5" customHeight="1">
      <c r="A407" s="150" t="s">
        <v>8715</v>
      </c>
      <c r="B407" s="153" t="s">
        <v>18336</v>
      </c>
      <c r="C407" s="352"/>
      <c r="D407" s="152" t="s">
        <v>20298</v>
      </c>
    </row>
    <row r="408" spans="1:4" ht="13.5" customHeight="1">
      <c r="A408" s="150" t="s">
        <v>8718</v>
      </c>
      <c r="B408" s="153" t="s">
        <v>18339</v>
      </c>
      <c r="C408" s="352"/>
      <c r="D408" s="152" t="s">
        <v>20298</v>
      </c>
    </row>
    <row r="409" spans="1:4" ht="13.5" customHeight="1">
      <c r="A409" s="150" t="s">
        <v>8714</v>
      </c>
      <c r="B409" s="153" t="s">
        <v>18335</v>
      </c>
      <c r="C409" s="352"/>
      <c r="D409" s="152" t="s">
        <v>20298</v>
      </c>
    </row>
    <row r="410" spans="1:4" ht="13.5" customHeight="1">
      <c r="A410" s="150" t="s">
        <v>8720</v>
      </c>
      <c r="B410" s="153" t="s">
        <v>18341</v>
      </c>
      <c r="C410" s="352"/>
      <c r="D410" s="152" t="s">
        <v>20298</v>
      </c>
    </row>
    <row r="411" spans="1:4" ht="13.5" customHeight="1">
      <c r="A411" s="150" t="s">
        <v>8719</v>
      </c>
      <c r="B411" s="153" t="s">
        <v>18340</v>
      </c>
      <c r="C411" s="352"/>
      <c r="D411" s="152" t="s">
        <v>20298</v>
      </c>
    </row>
    <row r="412" spans="1:4" ht="13.5" customHeight="1">
      <c r="A412" s="150" t="s">
        <v>8716</v>
      </c>
      <c r="B412" s="153" t="s">
        <v>18337</v>
      </c>
      <c r="C412" s="352"/>
      <c r="D412" s="152" t="s">
        <v>20298</v>
      </c>
    </row>
    <row r="413" spans="1:4" ht="13.5" customHeight="1">
      <c r="A413" s="150" t="s">
        <v>8717</v>
      </c>
      <c r="B413" s="153" t="s">
        <v>18338</v>
      </c>
      <c r="C413" s="352"/>
      <c r="D413" s="152" t="s">
        <v>20298</v>
      </c>
    </row>
    <row r="414" spans="1:4" ht="13.5" customHeight="1">
      <c r="A414" s="150" t="s">
        <v>8680</v>
      </c>
      <c r="B414" s="153" t="s">
        <v>18301</v>
      </c>
      <c r="C414" s="352"/>
      <c r="D414" s="152" t="s">
        <v>20298</v>
      </c>
    </row>
    <row r="415" spans="1:4" ht="13.5" customHeight="1">
      <c r="A415" s="150" t="s">
        <v>8721</v>
      </c>
      <c r="B415" s="153" t="s">
        <v>18342</v>
      </c>
      <c r="C415" s="352"/>
      <c r="D415" s="152" t="s">
        <v>20298</v>
      </c>
    </row>
    <row r="416" spans="1:4" ht="13.5" customHeight="1">
      <c r="A416" s="150" t="s">
        <v>8722</v>
      </c>
      <c r="B416" s="153" t="s">
        <v>18343</v>
      </c>
      <c r="C416" s="352"/>
      <c r="D416" s="152" t="s">
        <v>20298</v>
      </c>
    </row>
    <row r="417" spans="1:4" ht="13.5" customHeight="1">
      <c r="A417" s="150" t="s">
        <v>5964</v>
      </c>
      <c r="B417" s="153" t="s">
        <v>15971</v>
      </c>
      <c r="C417" s="352"/>
      <c r="D417" s="152" t="s">
        <v>20298</v>
      </c>
    </row>
    <row r="418" spans="1:4" ht="13.5" customHeight="1">
      <c r="A418" s="150" t="s">
        <v>5944</v>
      </c>
      <c r="B418" s="153" t="s">
        <v>15953</v>
      </c>
      <c r="C418" s="352"/>
      <c r="D418" s="152" t="s">
        <v>20298</v>
      </c>
    </row>
    <row r="419" spans="1:4" ht="13.5" customHeight="1">
      <c r="A419" s="150" t="s">
        <v>5950</v>
      </c>
      <c r="B419" s="153" t="s">
        <v>15957</v>
      </c>
      <c r="C419" s="352"/>
      <c r="D419" s="152" t="s">
        <v>20298</v>
      </c>
    </row>
    <row r="420" spans="1:4" ht="13.5" customHeight="1">
      <c r="A420" s="150" t="s">
        <v>5949</v>
      </c>
      <c r="B420" s="153" t="s">
        <v>15956</v>
      </c>
      <c r="C420" s="352"/>
      <c r="D420" s="152" t="s">
        <v>20298</v>
      </c>
    </row>
    <row r="421" spans="1:4" ht="13.5" customHeight="1">
      <c r="A421" s="150" t="s">
        <v>5947</v>
      </c>
      <c r="B421" s="153" t="s">
        <v>15955</v>
      </c>
      <c r="C421" s="352"/>
      <c r="D421" s="152" t="s">
        <v>20298</v>
      </c>
    </row>
    <row r="422" spans="1:4" ht="13.5" customHeight="1">
      <c r="A422" s="150" t="s">
        <v>5948</v>
      </c>
      <c r="B422" s="153" t="s">
        <v>15956</v>
      </c>
      <c r="C422" s="352"/>
      <c r="D422" s="152" t="s">
        <v>20298</v>
      </c>
    </row>
    <row r="423" spans="1:4" ht="13.5" customHeight="1">
      <c r="A423" s="150" t="s">
        <v>5943</v>
      </c>
      <c r="B423" s="153" t="s">
        <v>15952</v>
      </c>
      <c r="C423" s="352"/>
      <c r="D423" s="152" t="s">
        <v>20298</v>
      </c>
    </row>
    <row r="424" spans="1:4" ht="13.5" customHeight="1">
      <c r="A424" s="150" t="s">
        <v>10503</v>
      </c>
      <c r="B424" s="153" t="s">
        <v>20065</v>
      </c>
      <c r="C424" s="352"/>
      <c r="D424" s="152" t="s">
        <v>20298</v>
      </c>
    </row>
    <row r="425" spans="1:4" ht="13.5" customHeight="1">
      <c r="A425" s="150" t="s">
        <v>10502</v>
      </c>
      <c r="B425" s="153" t="s">
        <v>20064</v>
      </c>
      <c r="C425" s="352"/>
      <c r="D425" s="152" t="s">
        <v>20298</v>
      </c>
    </row>
    <row r="426" spans="1:4" ht="13.5" customHeight="1">
      <c r="A426" s="150" t="s">
        <v>10509</v>
      </c>
      <c r="B426" s="153" t="s">
        <v>20071</v>
      </c>
      <c r="C426" s="352"/>
      <c r="D426" s="152" t="s">
        <v>20298</v>
      </c>
    </row>
    <row r="427" spans="1:4" ht="13.5" customHeight="1">
      <c r="A427" s="150" t="s">
        <v>10504</v>
      </c>
      <c r="B427" s="153" t="s">
        <v>20066</v>
      </c>
      <c r="C427" s="352"/>
      <c r="D427" s="152" t="s">
        <v>20298</v>
      </c>
    </row>
    <row r="428" spans="1:4" ht="13.5" customHeight="1">
      <c r="A428" s="150" t="s">
        <v>10539</v>
      </c>
      <c r="B428" s="153" t="s">
        <v>20099</v>
      </c>
      <c r="C428" s="352"/>
      <c r="D428" s="152" t="s">
        <v>20298</v>
      </c>
    </row>
    <row r="429" spans="1:4" ht="13.5" customHeight="1">
      <c r="A429" s="150" t="s">
        <v>10492</v>
      </c>
      <c r="B429" s="153" t="s">
        <v>20055</v>
      </c>
      <c r="C429" s="352"/>
      <c r="D429" s="152" t="s">
        <v>20298</v>
      </c>
    </row>
    <row r="430" spans="1:4" ht="13.5" customHeight="1">
      <c r="A430" s="150" t="s">
        <v>10518</v>
      </c>
      <c r="B430" s="153" t="s">
        <v>20080</v>
      </c>
      <c r="C430" s="352"/>
      <c r="D430" s="152" t="s">
        <v>20298</v>
      </c>
    </row>
    <row r="431" spans="1:4" ht="13.5" customHeight="1">
      <c r="A431" s="150" t="s">
        <v>10570</v>
      </c>
      <c r="B431" s="153" t="s">
        <v>20117</v>
      </c>
      <c r="C431" s="352"/>
      <c r="D431" s="152" t="s">
        <v>20298</v>
      </c>
    </row>
    <row r="432" spans="1:4" ht="13.5" customHeight="1">
      <c r="A432" s="150" t="s">
        <v>10520</v>
      </c>
      <c r="B432" s="153" t="s">
        <v>20082</v>
      </c>
      <c r="C432" s="352"/>
      <c r="D432" s="152" t="s">
        <v>20298</v>
      </c>
    </row>
    <row r="433" spans="1:4" ht="13.5" customHeight="1">
      <c r="A433" s="150" t="s">
        <v>10495</v>
      </c>
      <c r="B433" s="153" t="s">
        <v>20058</v>
      </c>
      <c r="C433" s="352"/>
      <c r="D433" s="152" t="s">
        <v>20298</v>
      </c>
    </row>
    <row r="434" spans="1:4" ht="13.5" customHeight="1">
      <c r="A434" s="150" t="s">
        <v>10523</v>
      </c>
      <c r="B434" s="153" t="s">
        <v>20085</v>
      </c>
      <c r="C434" s="352"/>
      <c r="D434" s="152" t="s">
        <v>20298</v>
      </c>
    </row>
    <row r="435" spans="1:4" ht="13.5" customHeight="1">
      <c r="A435" s="150" t="s">
        <v>10526</v>
      </c>
      <c r="B435" s="153" t="s">
        <v>20088</v>
      </c>
      <c r="C435" s="352"/>
      <c r="D435" s="152" t="s">
        <v>20298</v>
      </c>
    </row>
    <row r="436" spans="1:4" ht="13.5" customHeight="1">
      <c r="A436" s="150" t="s">
        <v>10527</v>
      </c>
      <c r="B436" s="153" t="s">
        <v>20089</v>
      </c>
      <c r="C436" s="352"/>
      <c r="D436" s="152" t="s">
        <v>20298</v>
      </c>
    </row>
    <row r="437" spans="1:4" ht="13.5" customHeight="1">
      <c r="A437" s="150" t="s">
        <v>10517</v>
      </c>
      <c r="B437" s="153" t="s">
        <v>20079</v>
      </c>
      <c r="C437" s="352"/>
      <c r="D437" s="152" t="s">
        <v>20298</v>
      </c>
    </row>
    <row r="438" spans="1:4" ht="13.5" customHeight="1">
      <c r="A438" s="150" t="s">
        <v>10519</v>
      </c>
      <c r="B438" s="153" t="s">
        <v>20081</v>
      </c>
      <c r="C438" s="352"/>
      <c r="D438" s="152" t="s">
        <v>20298</v>
      </c>
    </row>
    <row r="439" spans="1:4" ht="13.5" customHeight="1">
      <c r="A439" s="150" t="s">
        <v>10522</v>
      </c>
      <c r="B439" s="153" t="s">
        <v>20084</v>
      </c>
      <c r="C439" s="352"/>
      <c r="D439" s="152" t="s">
        <v>20298</v>
      </c>
    </row>
    <row r="440" spans="1:4" ht="13.5" customHeight="1">
      <c r="A440" s="150" t="s">
        <v>10521</v>
      </c>
      <c r="B440" s="153" t="s">
        <v>20083</v>
      </c>
      <c r="C440" s="352"/>
      <c r="D440" s="152" t="s">
        <v>20298</v>
      </c>
    </row>
    <row r="441" spans="1:4" ht="13.5" customHeight="1">
      <c r="A441" s="150" t="s">
        <v>10524</v>
      </c>
      <c r="B441" s="153" t="s">
        <v>20086</v>
      </c>
      <c r="C441" s="352"/>
      <c r="D441" s="152" t="s">
        <v>20298</v>
      </c>
    </row>
    <row r="442" spans="1:4" ht="13.5" customHeight="1">
      <c r="A442" s="150" t="s">
        <v>10515</v>
      </c>
      <c r="B442" s="153" t="s">
        <v>20077</v>
      </c>
      <c r="C442" s="352"/>
      <c r="D442" s="152" t="s">
        <v>20298</v>
      </c>
    </row>
    <row r="443" spans="1:4" ht="13.5" customHeight="1">
      <c r="A443" s="150" t="s">
        <v>10546</v>
      </c>
      <c r="B443" s="153" t="s">
        <v>20105</v>
      </c>
      <c r="C443" s="352"/>
      <c r="D443" s="152" t="s">
        <v>20298</v>
      </c>
    </row>
    <row r="444" spans="1:4" ht="13.5" customHeight="1">
      <c r="A444" s="150" t="s">
        <v>10547</v>
      </c>
      <c r="B444" s="153" t="s">
        <v>20106</v>
      </c>
      <c r="C444" s="352"/>
      <c r="D444" s="152" t="s">
        <v>20298</v>
      </c>
    </row>
    <row r="445" spans="1:4" ht="13.5" customHeight="1">
      <c r="A445" s="150" t="s">
        <v>10548</v>
      </c>
      <c r="B445" s="153" t="s">
        <v>20107</v>
      </c>
      <c r="C445" s="352"/>
      <c r="D445" s="152" t="s">
        <v>20298</v>
      </c>
    </row>
    <row r="446" spans="1:4" ht="13.5" customHeight="1">
      <c r="A446" s="150" t="s">
        <v>10493</v>
      </c>
      <c r="B446" s="153" t="s">
        <v>20056</v>
      </c>
      <c r="C446" s="352"/>
      <c r="D446" s="152" t="s">
        <v>20298</v>
      </c>
    </row>
    <row r="447" spans="1:4" ht="13.5" customHeight="1">
      <c r="A447" s="150" t="s">
        <v>10494</v>
      </c>
      <c r="B447" s="153" t="s">
        <v>20057</v>
      </c>
      <c r="C447" s="352"/>
      <c r="D447" s="152" t="s">
        <v>20298</v>
      </c>
    </row>
    <row r="448" spans="1:4" ht="13.5" customHeight="1">
      <c r="A448" s="150" t="s">
        <v>10537</v>
      </c>
      <c r="B448" s="153" t="s">
        <v>20097</v>
      </c>
      <c r="C448" s="352"/>
      <c r="D448" s="152" t="s">
        <v>20298</v>
      </c>
    </row>
    <row r="449" spans="1:4" ht="13.5" customHeight="1">
      <c r="A449" s="150" t="s">
        <v>10538</v>
      </c>
      <c r="B449" s="153" t="s">
        <v>20098</v>
      </c>
      <c r="C449" s="352"/>
      <c r="D449" s="152" t="s">
        <v>20298</v>
      </c>
    </row>
    <row r="450" spans="1:4" ht="13.5" customHeight="1">
      <c r="A450" s="150" t="s">
        <v>10536</v>
      </c>
      <c r="B450" s="153" t="s">
        <v>20096</v>
      </c>
      <c r="C450" s="352"/>
      <c r="D450" s="152" t="s">
        <v>20298</v>
      </c>
    </row>
    <row r="451" spans="1:4" ht="13.5" customHeight="1">
      <c r="A451" s="150" t="s">
        <v>10516</v>
      </c>
      <c r="B451" s="153" t="s">
        <v>20078</v>
      </c>
      <c r="C451" s="352"/>
      <c r="D451" s="152" t="s">
        <v>20298</v>
      </c>
    </row>
    <row r="452" spans="1:4" ht="13.5" customHeight="1">
      <c r="A452" s="150" t="s">
        <v>10525</v>
      </c>
      <c r="B452" s="153" t="s">
        <v>20087</v>
      </c>
      <c r="C452" s="352"/>
      <c r="D452" s="152" t="s">
        <v>20298</v>
      </c>
    </row>
    <row r="453" spans="1:4" ht="13.5" customHeight="1">
      <c r="A453" s="150" t="s">
        <v>10528</v>
      </c>
      <c r="B453" s="153" t="s">
        <v>20090</v>
      </c>
      <c r="C453" s="352"/>
      <c r="D453" s="152" t="s">
        <v>20298</v>
      </c>
    </row>
    <row r="454" spans="1:4" ht="13.5" customHeight="1">
      <c r="A454" s="150" t="s">
        <v>10501</v>
      </c>
      <c r="B454" s="153" t="s">
        <v>20063</v>
      </c>
      <c r="C454" s="352"/>
      <c r="D454" s="152" t="s">
        <v>20298</v>
      </c>
    </row>
    <row r="455" spans="1:4" ht="13.5" customHeight="1">
      <c r="A455" s="150" t="s">
        <v>5952</v>
      </c>
      <c r="B455" s="153" t="s">
        <v>15959</v>
      </c>
      <c r="C455" s="352"/>
      <c r="D455" s="152" t="s">
        <v>20298</v>
      </c>
    </row>
    <row r="456" spans="1:4" ht="13.5" customHeight="1">
      <c r="A456" s="150" t="s">
        <v>5975</v>
      </c>
      <c r="B456" s="153" t="s">
        <v>15982</v>
      </c>
      <c r="C456" s="352"/>
      <c r="D456" s="152" t="s">
        <v>20298</v>
      </c>
    </row>
    <row r="457" spans="1:4" ht="13.5" customHeight="1">
      <c r="A457" s="150" t="s">
        <v>5976</v>
      </c>
      <c r="B457" s="153" t="s">
        <v>15983</v>
      </c>
      <c r="C457" s="352"/>
      <c r="D457" s="152" t="s">
        <v>20298</v>
      </c>
    </row>
    <row r="458" spans="1:4" ht="13.5" customHeight="1">
      <c r="A458" s="150" t="s">
        <v>5955</v>
      </c>
      <c r="B458" s="153" t="s">
        <v>15962</v>
      </c>
      <c r="C458" s="352"/>
      <c r="D458" s="152" t="s">
        <v>20298</v>
      </c>
    </row>
    <row r="459" spans="1:4" ht="13.5" customHeight="1">
      <c r="A459" s="150" t="s">
        <v>5968</v>
      </c>
      <c r="B459" s="153" t="s">
        <v>15975</v>
      </c>
      <c r="C459" s="352"/>
      <c r="D459" s="152" t="s">
        <v>20298</v>
      </c>
    </row>
    <row r="460" spans="1:4" ht="13.5" customHeight="1">
      <c r="A460" s="150" t="s">
        <v>5970</v>
      </c>
      <c r="B460" s="153" t="s">
        <v>15977</v>
      </c>
      <c r="C460" s="352"/>
      <c r="D460" s="152" t="s">
        <v>20298</v>
      </c>
    </row>
    <row r="461" spans="1:4" ht="13.5" customHeight="1">
      <c r="A461" s="150" t="s">
        <v>5951</v>
      </c>
      <c r="B461" s="153" t="s">
        <v>15958</v>
      </c>
      <c r="C461" s="352"/>
      <c r="D461" s="152" t="s">
        <v>20298</v>
      </c>
    </row>
    <row r="462" spans="1:4" ht="13.5" customHeight="1">
      <c r="A462" s="150" t="s">
        <v>5963</v>
      </c>
      <c r="B462" s="153" t="s">
        <v>15970</v>
      </c>
      <c r="C462" s="352"/>
      <c r="D462" s="152" t="s">
        <v>20298</v>
      </c>
    </row>
    <row r="463" spans="1:4" ht="13.5" customHeight="1">
      <c r="A463" s="150" t="s">
        <v>5953</v>
      </c>
      <c r="B463" s="153" t="s">
        <v>15960</v>
      </c>
      <c r="C463" s="352"/>
      <c r="D463" s="152" t="s">
        <v>20298</v>
      </c>
    </row>
    <row r="464" spans="1:4" ht="13.5" customHeight="1">
      <c r="A464" s="150" t="s">
        <v>5967</v>
      </c>
      <c r="B464" s="153" t="s">
        <v>15974</v>
      </c>
      <c r="C464" s="352"/>
      <c r="D464" s="152" t="s">
        <v>20298</v>
      </c>
    </row>
    <row r="465" spans="1:4" ht="13.5" customHeight="1">
      <c r="A465" s="150" t="s">
        <v>5969</v>
      </c>
      <c r="B465" s="153" t="s">
        <v>15976</v>
      </c>
      <c r="C465" s="352"/>
      <c r="D465" s="152" t="s">
        <v>20298</v>
      </c>
    </row>
    <row r="466" spans="1:4" ht="13.5" customHeight="1">
      <c r="A466" s="150" t="s">
        <v>5971</v>
      </c>
      <c r="B466" s="153" t="s">
        <v>15978</v>
      </c>
      <c r="C466" s="352"/>
      <c r="D466" s="152" t="s">
        <v>20298</v>
      </c>
    </row>
    <row r="467" spans="1:4" ht="13.5" customHeight="1">
      <c r="A467" s="150" t="s">
        <v>5965</v>
      </c>
      <c r="B467" s="153" t="s">
        <v>15972</v>
      </c>
      <c r="C467" s="352"/>
      <c r="D467" s="152" t="s">
        <v>20298</v>
      </c>
    </row>
    <row r="468" spans="1:4" ht="13.5" customHeight="1">
      <c r="A468" s="150" t="s">
        <v>5972</v>
      </c>
      <c r="B468" s="153" t="s">
        <v>15979</v>
      </c>
      <c r="C468" s="352"/>
      <c r="D468" s="152" t="s">
        <v>20298</v>
      </c>
    </row>
    <row r="469" spans="1:4" ht="13.5" customHeight="1">
      <c r="A469" s="150" t="s">
        <v>5973</v>
      </c>
      <c r="B469" s="153" t="s">
        <v>15980</v>
      </c>
      <c r="C469" s="352"/>
      <c r="D469" s="152" t="s">
        <v>20298</v>
      </c>
    </row>
    <row r="470" spans="1:4" ht="13.5" customHeight="1">
      <c r="A470" s="150" t="s">
        <v>5974</v>
      </c>
      <c r="B470" s="153" t="s">
        <v>15981</v>
      </c>
      <c r="C470" s="352"/>
      <c r="D470" s="152" t="s">
        <v>20298</v>
      </c>
    </row>
    <row r="471" spans="1:4" ht="13.5" customHeight="1">
      <c r="A471" s="150" t="s">
        <v>8588</v>
      </c>
      <c r="B471" s="153" t="s">
        <v>18230</v>
      </c>
      <c r="C471" s="352"/>
      <c r="D471" s="152" t="s">
        <v>20298</v>
      </c>
    </row>
    <row r="472" spans="1:4" ht="13.5" customHeight="1">
      <c r="A472" s="150" t="s">
        <v>8589</v>
      </c>
      <c r="B472" s="153" t="s">
        <v>18231</v>
      </c>
      <c r="C472" s="352"/>
      <c r="D472" s="152" t="s">
        <v>20298</v>
      </c>
    </row>
    <row r="473" spans="1:4" ht="13.5" customHeight="1">
      <c r="A473" s="150" t="s">
        <v>8590</v>
      </c>
      <c r="B473" s="153" t="s">
        <v>18232</v>
      </c>
      <c r="C473" s="352"/>
      <c r="D473" s="152" t="s">
        <v>20298</v>
      </c>
    </row>
    <row r="474" spans="1:4" ht="13.5" customHeight="1">
      <c r="A474" s="150" t="s">
        <v>8591</v>
      </c>
      <c r="B474" s="153" t="s">
        <v>18233</v>
      </c>
      <c r="C474" s="352"/>
      <c r="D474" s="152" t="s">
        <v>20298</v>
      </c>
    </row>
    <row r="475" spans="1:4" ht="13.5" customHeight="1">
      <c r="A475" s="150" t="s">
        <v>8592</v>
      </c>
      <c r="B475" s="153" t="s">
        <v>18234</v>
      </c>
      <c r="C475" s="352"/>
      <c r="D475" s="152" t="s">
        <v>20298</v>
      </c>
    </row>
    <row r="476" spans="1:4" ht="13.5" customHeight="1">
      <c r="A476" s="150" t="s">
        <v>8593</v>
      </c>
      <c r="B476" s="153" t="s">
        <v>18235</v>
      </c>
      <c r="C476" s="352"/>
      <c r="D476" s="152" t="s">
        <v>20298</v>
      </c>
    </row>
    <row r="477" spans="1:4" ht="13.5" customHeight="1">
      <c r="A477" s="150" t="s">
        <v>8594</v>
      </c>
      <c r="B477" s="153" t="s">
        <v>18236</v>
      </c>
      <c r="C477" s="352"/>
      <c r="D477" s="152" t="s">
        <v>20298</v>
      </c>
    </row>
    <row r="478" spans="1:4" ht="13.5" customHeight="1">
      <c r="A478" s="150" t="s">
        <v>8595</v>
      </c>
      <c r="B478" s="153" t="s">
        <v>18237</v>
      </c>
      <c r="C478" s="352"/>
      <c r="D478" s="152" t="s">
        <v>20298</v>
      </c>
    </row>
    <row r="479" spans="1:4" ht="13.5" customHeight="1">
      <c r="A479" s="150" t="s">
        <v>8596</v>
      </c>
      <c r="B479" s="153" t="s">
        <v>18238</v>
      </c>
      <c r="C479" s="352"/>
      <c r="D479" s="152" t="s">
        <v>20298</v>
      </c>
    </row>
    <row r="480" spans="1:4" ht="13.5" customHeight="1">
      <c r="A480" s="150" t="s">
        <v>8597</v>
      </c>
      <c r="B480" s="153" t="s">
        <v>18239</v>
      </c>
      <c r="C480" s="352"/>
      <c r="D480" s="152" t="s">
        <v>20298</v>
      </c>
    </row>
    <row r="481" spans="1:4" ht="13.5" customHeight="1">
      <c r="A481" s="150" t="s">
        <v>8598</v>
      </c>
      <c r="B481" s="153" t="s">
        <v>18240</v>
      </c>
      <c r="C481" s="352"/>
      <c r="D481" s="152" t="s">
        <v>20298</v>
      </c>
    </row>
    <row r="482" spans="1:4" ht="13.5" customHeight="1">
      <c r="A482" s="150" t="s">
        <v>8599</v>
      </c>
      <c r="B482" s="153" t="s">
        <v>18241</v>
      </c>
      <c r="C482" s="352"/>
      <c r="D482" s="152" t="s">
        <v>20298</v>
      </c>
    </row>
    <row r="483" spans="1:4" ht="13.5" customHeight="1">
      <c r="A483" s="150" t="s">
        <v>1241</v>
      </c>
      <c r="B483" s="153" t="s">
        <v>11440</v>
      </c>
      <c r="C483" s="352"/>
      <c r="D483" s="152" t="s">
        <v>20298</v>
      </c>
    </row>
    <row r="484" spans="1:4" ht="13.5" customHeight="1">
      <c r="A484" s="150" t="s">
        <v>1448</v>
      </c>
      <c r="B484" s="153" t="s">
        <v>11649</v>
      </c>
      <c r="C484" s="352"/>
      <c r="D484" s="152" t="s">
        <v>20298</v>
      </c>
    </row>
    <row r="485" spans="1:4" ht="13.5" customHeight="1">
      <c r="A485" s="150" t="s">
        <v>1449</v>
      </c>
      <c r="B485" s="153" t="s">
        <v>11650</v>
      </c>
      <c r="C485" s="352"/>
      <c r="D485" s="152" t="s">
        <v>20298</v>
      </c>
    </row>
    <row r="486" spans="1:4" ht="13.5" customHeight="1">
      <c r="A486" s="150" t="s">
        <v>1436</v>
      </c>
      <c r="B486" s="153" t="s">
        <v>11638</v>
      </c>
      <c r="C486" s="352"/>
      <c r="D486" s="152" t="s">
        <v>20298</v>
      </c>
    </row>
    <row r="487" spans="1:4" ht="13.5" customHeight="1">
      <c r="A487" s="150" t="s">
        <v>1431</v>
      </c>
      <c r="B487" s="153" t="s">
        <v>11633</v>
      </c>
      <c r="C487" s="352"/>
      <c r="D487" s="152" t="s">
        <v>20298</v>
      </c>
    </row>
    <row r="488" spans="1:4" ht="13.5" customHeight="1">
      <c r="A488" s="150" t="s">
        <v>1430</v>
      </c>
      <c r="B488" s="153" t="s">
        <v>11632</v>
      </c>
      <c r="C488" s="352"/>
      <c r="D488" s="152" t="s">
        <v>20298</v>
      </c>
    </row>
    <row r="489" spans="1:4" ht="13.5" customHeight="1">
      <c r="A489" s="150" t="s">
        <v>1413</v>
      </c>
      <c r="B489" s="153" t="s">
        <v>11614</v>
      </c>
      <c r="C489" s="352"/>
      <c r="D489" s="152" t="s">
        <v>20298</v>
      </c>
    </row>
    <row r="490" spans="1:4" ht="13.5" customHeight="1">
      <c r="A490" s="150" t="s">
        <v>1414</v>
      </c>
      <c r="B490" s="153" t="s">
        <v>11615</v>
      </c>
      <c r="C490" s="352"/>
      <c r="D490" s="152" t="s">
        <v>20298</v>
      </c>
    </row>
    <row r="491" spans="1:4" ht="13.5" customHeight="1">
      <c r="A491" s="150" t="s">
        <v>1269</v>
      </c>
      <c r="B491" s="153" t="s">
        <v>11469</v>
      </c>
      <c r="C491" s="352"/>
      <c r="D491" s="152" t="s">
        <v>20298</v>
      </c>
    </row>
    <row r="492" spans="1:4" ht="13.5" customHeight="1">
      <c r="A492" s="150" t="s">
        <v>1259</v>
      </c>
      <c r="B492" s="153" t="s">
        <v>11459</v>
      </c>
      <c r="C492" s="352"/>
      <c r="D492" s="152" t="s">
        <v>20298</v>
      </c>
    </row>
    <row r="493" spans="1:4" ht="13.5" customHeight="1">
      <c r="A493" s="150" t="s">
        <v>1253</v>
      </c>
      <c r="B493" s="153" t="s">
        <v>11453</v>
      </c>
      <c r="C493" s="352"/>
      <c r="D493" s="152" t="s">
        <v>20298</v>
      </c>
    </row>
    <row r="494" spans="1:4" ht="13.5" customHeight="1">
      <c r="A494" s="150" t="s">
        <v>1261</v>
      </c>
      <c r="B494" s="153" t="s">
        <v>11461</v>
      </c>
      <c r="C494" s="352"/>
      <c r="D494" s="152" t="s">
        <v>20298</v>
      </c>
    </row>
    <row r="495" spans="1:4" ht="13.5" customHeight="1">
      <c r="A495" s="150" t="s">
        <v>1262</v>
      </c>
      <c r="B495" s="153" t="s">
        <v>11462</v>
      </c>
      <c r="C495" s="352"/>
      <c r="D495" s="152" t="s">
        <v>20298</v>
      </c>
    </row>
    <row r="496" spans="1:4" ht="13.5" customHeight="1">
      <c r="A496" s="150" t="s">
        <v>1263</v>
      </c>
      <c r="B496" s="153" t="s">
        <v>11463</v>
      </c>
      <c r="C496" s="352"/>
      <c r="D496" s="152" t="s">
        <v>20298</v>
      </c>
    </row>
    <row r="497" spans="1:4" ht="13.5" customHeight="1">
      <c r="A497" s="150" t="s">
        <v>1252</v>
      </c>
      <c r="B497" s="153" t="s">
        <v>11452</v>
      </c>
      <c r="C497" s="352"/>
      <c r="D497" s="152" t="s">
        <v>20298</v>
      </c>
    </row>
    <row r="498" spans="1:4" ht="13.5" customHeight="1">
      <c r="A498" s="150" t="s">
        <v>1264</v>
      </c>
      <c r="B498" s="153" t="s">
        <v>11464</v>
      </c>
      <c r="C498" s="352"/>
      <c r="D498" s="152" t="s">
        <v>20298</v>
      </c>
    </row>
    <row r="499" spans="1:4" ht="13.5" customHeight="1">
      <c r="A499" s="150" t="s">
        <v>1265</v>
      </c>
      <c r="B499" s="153" t="s">
        <v>11465</v>
      </c>
      <c r="C499" s="352"/>
      <c r="D499" s="152" t="s">
        <v>20298</v>
      </c>
    </row>
    <row r="500" spans="1:4" ht="13.5" customHeight="1">
      <c r="A500" s="150" t="s">
        <v>1266</v>
      </c>
      <c r="B500" s="153" t="s">
        <v>11466</v>
      </c>
      <c r="C500" s="352"/>
      <c r="D500" s="152" t="s">
        <v>20298</v>
      </c>
    </row>
    <row r="501" spans="1:4" ht="13.5" customHeight="1">
      <c r="A501" s="150" t="s">
        <v>1254</v>
      </c>
      <c r="B501" s="153" t="s">
        <v>11454</v>
      </c>
      <c r="C501" s="352"/>
      <c r="D501" s="152" t="s">
        <v>20298</v>
      </c>
    </row>
    <row r="502" spans="1:4" ht="13.5" customHeight="1">
      <c r="A502" s="150" t="s">
        <v>1255</v>
      </c>
      <c r="B502" s="153" t="s">
        <v>11455</v>
      </c>
      <c r="C502" s="352"/>
      <c r="D502" s="152" t="s">
        <v>20298</v>
      </c>
    </row>
    <row r="503" spans="1:4" ht="13.5" customHeight="1">
      <c r="A503" s="150" t="s">
        <v>1256</v>
      </c>
      <c r="B503" s="153" t="s">
        <v>11456</v>
      </c>
      <c r="C503" s="352"/>
      <c r="D503" s="152" t="s">
        <v>20298</v>
      </c>
    </row>
    <row r="504" spans="1:4" ht="13.5" customHeight="1">
      <c r="A504" s="150" t="s">
        <v>1257</v>
      </c>
      <c r="B504" s="153" t="s">
        <v>11457</v>
      </c>
      <c r="C504" s="352"/>
      <c r="D504" s="152" t="s">
        <v>20298</v>
      </c>
    </row>
    <row r="505" spans="1:4" ht="13.5" customHeight="1">
      <c r="A505" s="150" t="s">
        <v>1258</v>
      </c>
      <c r="B505" s="153" t="s">
        <v>11458</v>
      </c>
      <c r="C505" s="352"/>
      <c r="D505" s="152" t="s">
        <v>20298</v>
      </c>
    </row>
    <row r="506" spans="1:4" ht="13.5" customHeight="1">
      <c r="A506" s="150" t="s">
        <v>1260</v>
      </c>
      <c r="B506" s="153" t="s">
        <v>11460</v>
      </c>
      <c r="C506" s="352"/>
      <c r="D506" s="152" t="s">
        <v>20298</v>
      </c>
    </row>
    <row r="507" spans="1:4" ht="13.5" customHeight="1">
      <c r="A507" s="150" t="s">
        <v>1290</v>
      </c>
      <c r="B507" s="153" t="s">
        <v>11490</v>
      </c>
      <c r="C507" s="352"/>
      <c r="D507" s="152" t="s">
        <v>20298</v>
      </c>
    </row>
    <row r="508" spans="1:4" ht="13.5" customHeight="1">
      <c r="A508" s="150" t="s">
        <v>1294</v>
      </c>
      <c r="B508" s="153" t="s">
        <v>11494</v>
      </c>
      <c r="C508" s="352"/>
      <c r="D508" s="152" t="s">
        <v>20298</v>
      </c>
    </row>
    <row r="509" spans="1:4" ht="13.5" customHeight="1">
      <c r="A509" s="150" t="s">
        <v>1270</v>
      </c>
      <c r="B509" s="153" t="s">
        <v>11470</v>
      </c>
      <c r="C509" s="352"/>
      <c r="D509" s="152" t="s">
        <v>20298</v>
      </c>
    </row>
    <row r="510" spans="1:4" ht="13.5" customHeight="1">
      <c r="A510" s="150" t="s">
        <v>51</v>
      </c>
      <c r="B510" s="153" t="s">
        <v>11496</v>
      </c>
      <c r="C510" s="352"/>
      <c r="D510" s="152" t="s">
        <v>20298</v>
      </c>
    </row>
    <row r="511" spans="1:4" ht="13.5" customHeight="1">
      <c r="A511" s="150" t="s">
        <v>1296</v>
      </c>
      <c r="B511" s="153" t="s">
        <v>11497</v>
      </c>
      <c r="C511" s="352"/>
      <c r="D511" s="152" t="s">
        <v>20298</v>
      </c>
    </row>
    <row r="512" spans="1:4" ht="13.5" customHeight="1">
      <c r="A512" s="150" t="s">
        <v>1297</v>
      </c>
      <c r="B512" s="153" t="s">
        <v>11498</v>
      </c>
      <c r="C512" s="352"/>
      <c r="D512" s="152" t="s">
        <v>20298</v>
      </c>
    </row>
    <row r="513" spans="1:4" ht="13.5" customHeight="1">
      <c r="A513" s="150" t="s">
        <v>1276</v>
      </c>
      <c r="B513" s="153" t="s">
        <v>11476</v>
      </c>
      <c r="C513" s="352"/>
      <c r="D513" s="152" t="s">
        <v>20298</v>
      </c>
    </row>
    <row r="514" spans="1:4" ht="13.5" customHeight="1">
      <c r="A514" s="150" t="s">
        <v>1298</v>
      </c>
      <c r="B514" s="153" t="s">
        <v>11499</v>
      </c>
      <c r="C514" s="352"/>
      <c r="D514" s="152" t="s">
        <v>20298</v>
      </c>
    </row>
    <row r="515" spans="1:4" ht="13.5" customHeight="1">
      <c r="A515" s="150" t="s">
        <v>1299</v>
      </c>
      <c r="B515" s="153" t="s">
        <v>11500</v>
      </c>
      <c r="C515" s="352"/>
      <c r="D515" s="152" t="s">
        <v>20298</v>
      </c>
    </row>
    <row r="516" spans="1:4" ht="13.5" customHeight="1">
      <c r="A516" s="150" t="s">
        <v>1271</v>
      </c>
      <c r="B516" s="153" t="s">
        <v>11471</v>
      </c>
      <c r="C516" s="352"/>
      <c r="D516" s="152" t="s">
        <v>20298</v>
      </c>
    </row>
    <row r="517" spans="1:4" ht="13.5" customHeight="1">
      <c r="A517" s="150" t="s">
        <v>1300</v>
      </c>
      <c r="B517" s="153" t="s">
        <v>11501</v>
      </c>
      <c r="C517" s="352"/>
      <c r="D517" s="152" t="s">
        <v>20298</v>
      </c>
    </row>
    <row r="518" spans="1:4" ht="13.5" customHeight="1">
      <c r="A518" s="150" t="s">
        <v>1301</v>
      </c>
      <c r="B518" s="153" t="s">
        <v>11502</v>
      </c>
      <c r="C518" s="352"/>
      <c r="D518" s="152" t="s">
        <v>20298</v>
      </c>
    </row>
    <row r="519" spans="1:4" ht="13.5" customHeight="1">
      <c r="A519" s="150" t="s">
        <v>1273</v>
      </c>
      <c r="B519" s="153" t="s">
        <v>11473</v>
      </c>
      <c r="C519" s="352"/>
      <c r="D519" s="152" t="s">
        <v>20298</v>
      </c>
    </row>
    <row r="520" spans="1:4" ht="13.5" customHeight="1">
      <c r="A520" s="150" t="s">
        <v>1302</v>
      </c>
      <c r="B520" s="153" t="s">
        <v>11503</v>
      </c>
      <c r="C520" s="352"/>
      <c r="D520" s="152" t="s">
        <v>20298</v>
      </c>
    </row>
    <row r="521" spans="1:4" ht="13.5" customHeight="1">
      <c r="A521" s="150" t="s">
        <v>1284</v>
      </c>
      <c r="B521" s="153" t="s">
        <v>11484</v>
      </c>
      <c r="C521" s="352"/>
      <c r="D521" s="152" t="s">
        <v>20298</v>
      </c>
    </row>
    <row r="522" spans="1:4" ht="13.5" customHeight="1">
      <c r="A522" s="150" t="s">
        <v>1285</v>
      </c>
      <c r="B522" s="153" t="s">
        <v>11485</v>
      </c>
      <c r="C522" s="352"/>
      <c r="D522" s="152" t="s">
        <v>20298</v>
      </c>
    </row>
    <row r="523" spans="1:4" ht="13.5" customHeight="1">
      <c r="A523" s="150" t="s">
        <v>1286</v>
      </c>
      <c r="B523" s="153" t="s">
        <v>11486</v>
      </c>
      <c r="C523" s="352"/>
      <c r="D523" s="152" t="s">
        <v>20298</v>
      </c>
    </row>
    <row r="524" spans="1:4" ht="13.5" customHeight="1">
      <c r="A524" s="150" t="s">
        <v>1287</v>
      </c>
      <c r="B524" s="153" t="s">
        <v>11487</v>
      </c>
      <c r="C524" s="352"/>
      <c r="D524" s="152" t="s">
        <v>20298</v>
      </c>
    </row>
    <row r="525" spans="1:4" ht="13.5" customHeight="1">
      <c r="A525" s="150" t="s">
        <v>1288</v>
      </c>
      <c r="B525" s="153" t="s">
        <v>11488</v>
      </c>
      <c r="C525" s="352"/>
      <c r="D525" s="152" t="s">
        <v>20298</v>
      </c>
    </row>
    <row r="526" spans="1:4" ht="13.5" customHeight="1">
      <c r="A526" s="150" t="s">
        <v>1289</v>
      </c>
      <c r="B526" s="153" t="s">
        <v>11489</v>
      </c>
      <c r="C526" s="352"/>
      <c r="D526" s="152" t="s">
        <v>20298</v>
      </c>
    </row>
    <row r="527" spans="1:4" ht="13.5" customHeight="1">
      <c r="A527" s="150" t="s">
        <v>1291</v>
      </c>
      <c r="B527" s="153" t="s">
        <v>11491</v>
      </c>
      <c r="C527" s="352"/>
      <c r="D527" s="152" t="s">
        <v>20298</v>
      </c>
    </row>
    <row r="528" spans="1:4" ht="13.5" customHeight="1">
      <c r="A528" s="150" t="s">
        <v>1292</v>
      </c>
      <c r="B528" s="153" t="s">
        <v>11492</v>
      </c>
      <c r="C528" s="352"/>
      <c r="D528" s="152" t="s">
        <v>20298</v>
      </c>
    </row>
    <row r="529" spans="1:4" ht="13.5" customHeight="1">
      <c r="A529" s="150" t="s">
        <v>1293</v>
      </c>
      <c r="B529" s="153" t="s">
        <v>11493</v>
      </c>
      <c r="C529" s="352"/>
      <c r="D529" s="152" t="s">
        <v>20298</v>
      </c>
    </row>
    <row r="530" spans="1:4" ht="13.5" customHeight="1">
      <c r="A530" s="150" t="s">
        <v>1295</v>
      </c>
      <c r="B530" s="153" t="s">
        <v>11495</v>
      </c>
      <c r="C530" s="352"/>
      <c r="D530" s="152" t="s">
        <v>20298</v>
      </c>
    </row>
    <row r="531" spans="1:4" ht="13.5" customHeight="1">
      <c r="A531" s="150" t="s">
        <v>1268</v>
      </c>
      <c r="B531" s="153" t="s">
        <v>11468</v>
      </c>
      <c r="C531" s="352"/>
      <c r="D531" s="152" t="s">
        <v>20298</v>
      </c>
    </row>
    <row r="532" spans="1:4" ht="13.5" customHeight="1">
      <c r="A532" s="150" t="s">
        <v>1234</v>
      </c>
      <c r="B532" s="153" t="s">
        <v>11433</v>
      </c>
      <c r="C532" s="352"/>
      <c r="D532" s="152" t="s">
        <v>20298</v>
      </c>
    </row>
    <row r="533" spans="1:4" ht="13.5" customHeight="1">
      <c r="A533" s="150" t="s">
        <v>1272</v>
      </c>
      <c r="B533" s="153" t="s">
        <v>11472</v>
      </c>
      <c r="C533" s="352"/>
      <c r="D533" s="152" t="s">
        <v>20298</v>
      </c>
    </row>
    <row r="534" spans="1:4" ht="13.5" customHeight="1">
      <c r="A534" s="150" t="s">
        <v>1274</v>
      </c>
      <c r="B534" s="153" t="s">
        <v>11474</v>
      </c>
      <c r="C534" s="352"/>
      <c r="D534" s="152" t="s">
        <v>20298</v>
      </c>
    </row>
    <row r="535" spans="1:4" ht="13.5" customHeight="1">
      <c r="A535" s="150" t="s">
        <v>1275</v>
      </c>
      <c r="B535" s="153" t="s">
        <v>11475</v>
      </c>
      <c r="C535" s="352"/>
      <c r="D535" s="152" t="s">
        <v>20298</v>
      </c>
    </row>
    <row r="536" spans="1:4" ht="13.5" customHeight="1">
      <c r="A536" s="150" t="s">
        <v>1277</v>
      </c>
      <c r="B536" s="153" t="s">
        <v>11477</v>
      </c>
      <c r="C536" s="352"/>
      <c r="D536" s="152" t="s">
        <v>20298</v>
      </c>
    </row>
    <row r="537" spans="1:4" ht="13.5" customHeight="1">
      <c r="A537" s="150" t="s">
        <v>1278</v>
      </c>
      <c r="B537" s="153" t="s">
        <v>11478</v>
      </c>
      <c r="C537" s="352"/>
      <c r="D537" s="152" t="s">
        <v>20298</v>
      </c>
    </row>
    <row r="538" spans="1:4" ht="13.5" customHeight="1">
      <c r="A538" s="150" t="s">
        <v>1279</v>
      </c>
      <c r="B538" s="153" t="s">
        <v>11479</v>
      </c>
      <c r="C538" s="352"/>
      <c r="D538" s="152" t="s">
        <v>20298</v>
      </c>
    </row>
    <row r="539" spans="1:4" ht="13.5" customHeight="1">
      <c r="A539" s="150" t="s">
        <v>1280</v>
      </c>
      <c r="B539" s="153" t="s">
        <v>11480</v>
      </c>
      <c r="C539" s="352"/>
      <c r="D539" s="152" t="s">
        <v>20298</v>
      </c>
    </row>
    <row r="540" spans="1:4" ht="13.5" customHeight="1">
      <c r="A540" s="150" t="s">
        <v>1281</v>
      </c>
      <c r="B540" s="153" t="s">
        <v>11481</v>
      </c>
      <c r="C540" s="352"/>
      <c r="D540" s="152" t="s">
        <v>20298</v>
      </c>
    </row>
    <row r="541" spans="1:4" ht="13.5" customHeight="1">
      <c r="A541" s="150" t="s">
        <v>1282</v>
      </c>
      <c r="B541" s="153" t="s">
        <v>11482</v>
      </c>
      <c r="C541" s="352"/>
      <c r="D541" s="152" t="s">
        <v>20298</v>
      </c>
    </row>
    <row r="542" spans="1:4" ht="13.5" customHeight="1">
      <c r="A542" s="150" t="s">
        <v>1283</v>
      </c>
      <c r="B542" s="153" t="s">
        <v>11483</v>
      </c>
      <c r="C542" s="352"/>
      <c r="D542" s="152" t="s">
        <v>20298</v>
      </c>
    </row>
    <row r="543" spans="1:4" ht="13.5" customHeight="1">
      <c r="A543" s="150" t="s">
        <v>1267</v>
      </c>
      <c r="B543" s="153" t="s">
        <v>11467</v>
      </c>
      <c r="C543" s="352"/>
      <c r="D543" s="152" t="s">
        <v>20298</v>
      </c>
    </row>
    <row r="544" spans="1:4" ht="13.5" customHeight="1">
      <c r="A544" s="150" t="s">
        <v>1323</v>
      </c>
      <c r="B544" s="153" t="s">
        <v>11524</v>
      </c>
      <c r="C544" s="352"/>
      <c r="D544" s="152" t="s">
        <v>20298</v>
      </c>
    </row>
    <row r="545" spans="1:4" ht="13.5" customHeight="1">
      <c r="A545" s="150" t="s">
        <v>1327</v>
      </c>
      <c r="B545" s="153" t="s">
        <v>11528</v>
      </c>
      <c r="C545" s="352"/>
      <c r="D545" s="152" t="s">
        <v>20298</v>
      </c>
    </row>
    <row r="546" spans="1:4" ht="13.5" customHeight="1">
      <c r="A546" s="150" t="s">
        <v>1332</v>
      </c>
      <c r="B546" s="153" t="s">
        <v>11533</v>
      </c>
      <c r="C546" s="352"/>
      <c r="D546" s="152" t="s">
        <v>20298</v>
      </c>
    </row>
    <row r="547" spans="1:4" ht="13.5" customHeight="1">
      <c r="A547" s="150" t="s">
        <v>1335</v>
      </c>
      <c r="B547" s="153" t="s">
        <v>11536</v>
      </c>
      <c r="C547" s="352"/>
      <c r="D547" s="152" t="s">
        <v>20298</v>
      </c>
    </row>
    <row r="548" spans="1:4" ht="13.5" customHeight="1">
      <c r="A548" s="150" t="s">
        <v>1338</v>
      </c>
      <c r="B548" s="153" t="s">
        <v>11539</v>
      </c>
      <c r="C548" s="352"/>
      <c r="D548" s="152" t="s">
        <v>20298</v>
      </c>
    </row>
    <row r="549" spans="1:4" ht="13.5" customHeight="1">
      <c r="A549" s="150" t="s">
        <v>1304</v>
      </c>
      <c r="B549" s="153" t="s">
        <v>11505</v>
      </c>
      <c r="C549" s="352"/>
      <c r="D549" s="152" t="s">
        <v>20298</v>
      </c>
    </row>
    <row r="550" spans="1:4" ht="13.5" customHeight="1">
      <c r="A550" s="150" t="s">
        <v>1305</v>
      </c>
      <c r="B550" s="153" t="s">
        <v>11506</v>
      </c>
      <c r="C550" s="352"/>
      <c r="D550" s="152" t="s">
        <v>20298</v>
      </c>
    </row>
    <row r="551" spans="1:4" ht="13.5" customHeight="1">
      <c r="A551" s="150" t="s">
        <v>1342</v>
      </c>
      <c r="B551" s="153" t="s">
        <v>11543</v>
      </c>
      <c r="C551" s="352"/>
      <c r="D551" s="152" t="s">
        <v>20298</v>
      </c>
    </row>
    <row r="552" spans="1:4" ht="13.5" customHeight="1">
      <c r="A552" s="150" t="s">
        <v>1306</v>
      </c>
      <c r="B552" s="153" t="s">
        <v>11507</v>
      </c>
      <c r="C552" s="352"/>
      <c r="D552" s="152" t="s">
        <v>20298</v>
      </c>
    </row>
    <row r="553" spans="1:4" ht="13.5" customHeight="1">
      <c r="A553" s="150" t="s">
        <v>1343</v>
      </c>
      <c r="B553" s="153" t="s">
        <v>11544</v>
      </c>
      <c r="C553" s="352"/>
      <c r="D553" s="152" t="s">
        <v>20298</v>
      </c>
    </row>
    <row r="554" spans="1:4" ht="13.5" customHeight="1">
      <c r="A554" s="150" t="s">
        <v>1307</v>
      </c>
      <c r="B554" s="153" t="s">
        <v>11508</v>
      </c>
      <c r="C554" s="352"/>
      <c r="D554" s="152" t="s">
        <v>20298</v>
      </c>
    </row>
    <row r="555" spans="1:4" ht="13.5" customHeight="1">
      <c r="A555" s="150" t="s">
        <v>1344</v>
      </c>
      <c r="B555" s="153" t="s">
        <v>11545</v>
      </c>
      <c r="C555" s="352"/>
      <c r="D555" s="152" t="s">
        <v>20298</v>
      </c>
    </row>
    <row r="556" spans="1:4" ht="13.5" customHeight="1">
      <c r="A556" s="150" t="s">
        <v>1308</v>
      </c>
      <c r="B556" s="153" t="s">
        <v>11509</v>
      </c>
      <c r="C556" s="352"/>
      <c r="D556" s="152" t="s">
        <v>20298</v>
      </c>
    </row>
    <row r="557" spans="1:4" ht="13.5" customHeight="1">
      <c r="A557" s="150" t="s">
        <v>1310</v>
      </c>
      <c r="B557" s="153" t="s">
        <v>11511</v>
      </c>
      <c r="C557" s="352"/>
      <c r="D557" s="152" t="s">
        <v>20298</v>
      </c>
    </row>
    <row r="558" spans="1:4" ht="13.5" customHeight="1">
      <c r="A558" s="150" t="s">
        <v>1311</v>
      </c>
      <c r="B558" s="153" t="s">
        <v>11512</v>
      </c>
      <c r="C558" s="352"/>
      <c r="D558" s="152" t="s">
        <v>20298</v>
      </c>
    </row>
    <row r="559" spans="1:4" ht="13.5" customHeight="1">
      <c r="A559" s="150" t="s">
        <v>1312</v>
      </c>
      <c r="B559" s="153" t="s">
        <v>11513</v>
      </c>
      <c r="C559" s="352"/>
      <c r="D559" s="152" t="s">
        <v>20298</v>
      </c>
    </row>
    <row r="560" spans="1:4" ht="13.5" customHeight="1">
      <c r="A560" s="150" t="s">
        <v>1313</v>
      </c>
      <c r="B560" s="153" t="s">
        <v>11514</v>
      </c>
      <c r="C560" s="352"/>
      <c r="D560" s="152" t="s">
        <v>20298</v>
      </c>
    </row>
    <row r="561" spans="1:4" ht="13.5" customHeight="1">
      <c r="A561" s="150" t="s">
        <v>1314</v>
      </c>
      <c r="B561" s="153" t="s">
        <v>11515</v>
      </c>
      <c r="C561" s="352"/>
      <c r="D561" s="152" t="s">
        <v>20298</v>
      </c>
    </row>
    <row r="562" spans="1:4" ht="13.5" customHeight="1">
      <c r="A562" s="150" t="s">
        <v>1315</v>
      </c>
      <c r="B562" s="153" t="s">
        <v>11516</v>
      </c>
      <c r="C562" s="352"/>
      <c r="D562" s="152" t="s">
        <v>20298</v>
      </c>
    </row>
    <row r="563" spans="1:4" ht="13.5" customHeight="1">
      <c r="A563" s="150" t="s">
        <v>1316</v>
      </c>
      <c r="B563" s="153" t="s">
        <v>11517</v>
      </c>
      <c r="C563" s="352"/>
      <c r="D563" s="152" t="s">
        <v>20298</v>
      </c>
    </row>
    <row r="564" spans="1:4" ht="13.5" customHeight="1">
      <c r="A564" s="150" t="s">
        <v>1317</v>
      </c>
      <c r="B564" s="153" t="s">
        <v>11518</v>
      </c>
      <c r="C564" s="352"/>
      <c r="D564" s="152" t="s">
        <v>20298</v>
      </c>
    </row>
    <row r="565" spans="1:4" ht="13.5" customHeight="1">
      <c r="A565" s="150" t="s">
        <v>1318</v>
      </c>
      <c r="B565" s="153" t="s">
        <v>11519</v>
      </c>
      <c r="C565" s="352"/>
      <c r="D565" s="152" t="s">
        <v>20298</v>
      </c>
    </row>
    <row r="566" spans="1:4" ht="13.5" customHeight="1">
      <c r="A566" s="150" t="s">
        <v>1319</v>
      </c>
      <c r="B566" s="153" t="s">
        <v>11520</v>
      </c>
      <c r="C566" s="352"/>
      <c r="D566" s="152" t="s">
        <v>20298</v>
      </c>
    </row>
    <row r="567" spans="1:4" ht="13.5" customHeight="1">
      <c r="A567" s="150" t="s">
        <v>1320</v>
      </c>
      <c r="B567" s="153" t="s">
        <v>11521</v>
      </c>
      <c r="C567" s="352"/>
      <c r="D567" s="152" t="s">
        <v>20298</v>
      </c>
    </row>
    <row r="568" spans="1:4" ht="13.5" customHeight="1">
      <c r="A568" s="150" t="s">
        <v>1303</v>
      </c>
      <c r="B568" s="153" t="s">
        <v>11504</v>
      </c>
      <c r="C568" s="352"/>
      <c r="D568" s="152" t="s">
        <v>20298</v>
      </c>
    </row>
    <row r="569" spans="1:4" ht="13.5" customHeight="1">
      <c r="A569" s="150" t="s">
        <v>1321</v>
      </c>
      <c r="B569" s="153" t="s">
        <v>11522</v>
      </c>
      <c r="C569" s="352"/>
      <c r="D569" s="152" t="s">
        <v>20298</v>
      </c>
    </row>
    <row r="570" spans="1:4" ht="13.5" customHeight="1">
      <c r="A570" s="150" t="s">
        <v>1236</v>
      </c>
      <c r="B570" s="153" t="s">
        <v>11435</v>
      </c>
      <c r="C570" s="352"/>
      <c r="D570" s="152" t="s">
        <v>20298</v>
      </c>
    </row>
    <row r="571" spans="1:4" ht="13.5" customHeight="1">
      <c r="A571" s="150" t="s">
        <v>1322</v>
      </c>
      <c r="B571" s="153" t="s">
        <v>11523</v>
      </c>
      <c r="C571" s="352"/>
      <c r="D571" s="152" t="s">
        <v>20298</v>
      </c>
    </row>
    <row r="572" spans="1:4" ht="13.5" customHeight="1">
      <c r="A572" s="150" t="s">
        <v>1237</v>
      </c>
      <c r="B572" s="153" t="s">
        <v>11436</v>
      </c>
      <c r="C572" s="352"/>
      <c r="D572" s="152" t="s">
        <v>20298</v>
      </c>
    </row>
    <row r="573" spans="1:4" ht="13.5" customHeight="1">
      <c r="A573" s="150" t="s">
        <v>1324</v>
      </c>
      <c r="B573" s="153" t="s">
        <v>11525</v>
      </c>
      <c r="C573" s="352"/>
      <c r="D573" s="152" t="s">
        <v>20298</v>
      </c>
    </row>
    <row r="574" spans="1:4" ht="13.5" customHeight="1">
      <c r="A574" s="150" t="s">
        <v>1238</v>
      </c>
      <c r="B574" s="153" t="s">
        <v>11437</v>
      </c>
      <c r="C574" s="352"/>
      <c r="D574" s="152" t="s">
        <v>20298</v>
      </c>
    </row>
    <row r="575" spans="1:4" ht="13.5" customHeight="1">
      <c r="A575" s="150" t="s">
        <v>1325</v>
      </c>
      <c r="B575" s="153" t="s">
        <v>11526</v>
      </c>
      <c r="C575" s="352"/>
      <c r="D575" s="152" t="s">
        <v>20298</v>
      </c>
    </row>
    <row r="576" spans="1:4" ht="13.5" customHeight="1">
      <c r="A576" s="150" t="s">
        <v>1239</v>
      </c>
      <c r="B576" s="153" t="s">
        <v>11438</v>
      </c>
      <c r="C576" s="352"/>
      <c r="D576" s="152" t="s">
        <v>20298</v>
      </c>
    </row>
    <row r="577" spans="1:4" ht="13.5" customHeight="1">
      <c r="A577" s="150" t="s">
        <v>1326</v>
      </c>
      <c r="B577" s="153" t="s">
        <v>11527</v>
      </c>
      <c r="C577" s="352"/>
      <c r="D577" s="152" t="s">
        <v>20298</v>
      </c>
    </row>
    <row r="578" spans="1:4" ht="13.5" customHeight="1">
      <c r="A578" s="150" t="s">
        <v>1328</v>
      </c>
      <c r="B578" s="153" t="s">
        <v>11529</v>
      </c>
      <c r="C578" s="352"/>
      <c r="D578" s="152" t="s">
        <v>20298</v>
      </c>
    </row>
    <row r="579" spans="1:4" ht="13.5" customHeight="1">
      <c r="A579" s="150" t="s">
        <v>1329</v>
      </c>
      <c r="B579" s="153" t="s">
        <v>11530</v>
      </c>
      <c r="C579" s="352"/>
      <c r="D579" s="152" t="s">
        <v>20298</v>
      </c>
    </row>
    <row r="580" spans="1:4" ht="13.5" customHeight="1">
      <c r="A580" s="150" t="s">
        <v>1330</v>
      </c>
      <c r="B580" s="153" t="s">
        <v>11531</v>
      </c>
      <c r="C580" s="352"/>
      <c r="D580" s="152" t="s">
        <v>20298</v>
      </c>
    </row>
    <row r="581" spans="1:4" ht="13.5" customHeight="1">
      <c r="A581" s="150" t="s">
        <v>1331</v>
      </c>
      <c r="B581" s="153" t="s">
        <v>11532</v>
      </c>
      <c r="C581" s="352"/>
      <c r="D581" s="152" t="s">
        <v>20298</v>
      </c>
    </row>
    <row r="582" spans="1:4" ht="13.5" customHeight="1">
      <c r="A582" s="150" t="s">
        <v>1333</v>
      </c>
      <c r="B582" s="153" t="s">
        <v>11534</v>
      </c>
      <c r="C582" s="352"/>
      <c r="D582" s="152" t="s">
        <v>20298</v>
      </c>
    </row>
    <row r="583" spans="1:4" ht="13.5" customHeight="1">
      <c r="A583" s="150" t="s">
        <v>1334</v>
      </c>
      <c r="B583" s="153" t="s">
        <v>11535</v>
      </c>
      <c r="C583" s="352"/>
      <c r="D583" s="152" t="s">
        <v>20298</v>
      </c>
    </row>
    <row r="584" spans="1:4" ht="13.5" customHeight="1">
      <c r="A584" s="150" t="s">
        <v>1336</v>
      </c>
      <c r="B584" s="153" t="s">
        <v>11537</v>
      </c>
      <c r="C584" s="352"/>
      <c r="D584" s="152" t="s">
        <v>20298</v>
      </c>
    </row>
    <row r="585" spans="1:4" ht="13.5" customHeight="1">
      <c r="A585" s="150" t="s">
        <v>1337</v>
      </c>
      <c r="B585" s="153" t="s">
        <v>11538</v>
      </c>
      <c r="C585" s="352"/>
      <c r="D585" s="152" t="s">
        <v>20298</v>
      </c>
    </row>
    <row r="586" spans="1:4" ht="13.5" customHeight="1">
      <c r="A586" s="150" t="s">
        <v>1339</v>
      </c>
      <c r="B586" s="153" t="s">
        <v>11540</v>
      </c>
      <c r="C586" s="352"/>
      <c r="D586" s="152" t="s">
        <v>20298</v>
      </c>
    </row>
    <row r="587" spans="1:4" ht="13.5" customHeight="1">
      <c r="A587" s="150" t="s">
        <v>1340</v>
      </c>
      <c r="B587" s="153" t="s">
        <v>11541</v>
      </c>
      <c r="C587" s="352"/>
      <c r="D587" s="152" t="s">
        <v>20298</v>
      </c>
    </row>
    <row r="588" spans="1:4" ht="13.5" customHeight="1">
      <c r="A588" s="150" t="s">
        <v>1341</v>
      </c>
      <c r="B588" s="153" t="s">
        <v>11542</v>
      </c>
      <c r="C588" s="352"/>
      <c r="D588" s="152" t="s">
        <v>20298</v>
      </c>
    </row>
    <row r="589" spans="1:4" ht="13.5" customHeight="1">
      <c r="A589" s="150" t="s">
        <v>1363</v>
      </c>
      <c r="B589" s="153" t="s">
        <v>11564</v>
      </c>
      <c r="C589" s="352"/>
      <c r="D589" s="152" t="s">
        <v>20298</v>
      </c>
    </row>
    <row r="590" spans="1:4" ht="13.5" customHeight="1">
      <c r="A590" s="150" t="s">
        <v>1366</v>
      </c>
      <c r="B590" s="153" t="s">
        <v>11567</v>
      </c>
      <c r="C590" s="352"/>
      <c r="D590" s="152" t="s">
        <v>20298</v>
      </c>
    </row>
    <row r="591" spans="1:4" ht="13.5" customHeight="1">
      <c r="A591" s="150" t="s">
        <v>1369</v>
      </c>
      <c r="B591" s="153" t="s">
        <v>11570</v>
      </c>
      <c r="C591" s="352"/>
      <c r="D591" s="152" t="s">
        <v>20298</v>
      </c>
    </row>
    <row r="592" spans="1:4" ht="13.5" customHeight="1">
      <c r="A592" s="150" t="s">
        <v>1347</v>
      </c>
      <c r="B592" s="153" t="s">
        <v>11548</v>
      </c>
      <c r="C592" s="352"/>
      <c r="D592" s="152" t="s">
        <v>20298</v>
      </c>
    </row>
    <row r="593" spans="1:4" ht="13.5" customHeight="1">
      <c r="A593" s="150" t="s">
        <v>1348</v>
      </c>
      <c r="B593" s="153" t="s">
        <v>11549</v>
      </c>
      <c r="C593" s="352"/>
      <c r="D593" s="152" t="s">
        <v>20298</v>
      </c>
    </row>
    <row r="594" spans="1:4" ht="13.5" customHeight="1">
      <c r="A594" s="150" t="s">
        <v>1349</v>
      </c>
      <c r="B594" s="153" t="s">
        <v>11550</v>
      </c>
      <c r="C594" s="352"/>
      <c r="D594" s="152" t="s">
        <v>20298</v>
      </c>
    </row>
    <row r="595" spans="1:4" ht="13.5" customHeight="1">
      <c r="A595" s="150" t="s">
        <v>1350</v>
      </c>
      <c r="B595" s="153" t="s">
        <v>11551</v>
      </c>
      <c r="C595" s="352"/>
      <c r="D595" s="152" t="s">
        <v>20298</v>
      </c>
    </row>
    <row r="596" spans="1:4" ht="13.5" customHeight="1">
      <c r="A596" s="150" t="s">
        <v>1351</v>
      </c>
      <c r="B596" s="153" t="s">
        <v>11552</v>
      </c>
      <c r="C596" s="352"/>
      <c r="D596" s="152" t="s">
        <v>20298</v>
      </c>
    </row>
    <row r="597" spans="1:4" ht="13.5" customHeight="1">
      <c r="A597" s="150" t="s">
        <v>1352</v>
      </c>
      <c r="B597" s="153" t="s">
        <v>11553</v>
      </c>
      <c r="C597" s="352"/>
      <c r="D597" s="152" t="s">
        <v>20298</v>
      </c>
    </row>
    <row r="598" spans="1:4" ht="13.5" customHeight="1">
      <c r="A598" s="150" t="s">
        <v>1353</v>
      </c>
      <c r="B598" s="153" t="s">
        <v>11554</v>
      </c>
      <c r="C598" s="352"/>
      <c r="D598" s="152" t="s">
        <v>20298</v>
      </c>
    </row>
    <row r="599" spans="1:4" ht="13.5" customHeight="1">
      <c r="A599" s="150" t="s">
        <v>1354</v>
      </c>
      <c r="B599" s="153" t="s">
        <v>11555</v>
      </c>
      <c r="C599" s="352"/>
      <c r="D599" s="152" t="s">
        <v>20298</v>
      </c>
    </row>
    <row r="600" spans="1:4" ht="13.5" customHeight="1">
      <c r="A600" s="150" t="s">
        <v>1355</v>
      </c>
      <c r="B600" s="153" t="s">
        <v>11556</v>
      </c>
      <c r="C600" s="352"/>
      <c r="D600" s="152" t="s">
        <v>20298</v>
      </c>
    </row>
    <row r="601" spans="1:4" ht="13.5" customHeight="1">
      <c r="A601" s="150" t="s">
        <v>1356</v>
      </c>
      <c r="B601" s="153" t="s">
        <v>11557</v>
      </c>
      <c r="C601" s="352"/>
      <c r="D601" s="152" t="s">
        <v>20298</v>
      </c>
    </row>
    <row r="602" spans="1:4" ht="13.5" customHeight="1">
      <c r="A602" s="150" t="s">
        <v>1357</v>
      </c>
      <c r="B602" s="153" t="s">
        <v>11558</v>
      </c>
      <c r="C602" s="352"/>
      <c r="D602" s="152" t="s">
        <v>20298</v>
      </c>
    </row>
    <row r="603" spans="1:4" ht="13.5" customHeight="1">
      <c r="A603" s="150" t="s">
        <v>1358</v>
      </c>
      <c r="B603" s="153" t="s">
        <v>11559</v>
      </c>
      <c r="C603" s="352"/>
      <c r="D603" s="152" t="s">
        <v>20298</v>
      </c>
    </row>
    <row r="604" spans="1:4" ht="13.5" customHeight="1">
      <c r="A604" s="150" t="s">
        <v>1359</v>
      </c>
      <c r="B604" s="153" t="s">
        <v>11560</v>
      </c>
      <c r="C604" s="352"/>
      <c r="D604" s="152" t="s">
        <v>20298</v>
      </c>
    </row>
    <row r="605" spans="1:4" ht="13.5" customHeight="1">
      <c r="A605" s="150" t="s">
        <v>1360</v>
      </c>
      <c r="B605" s="153" t="s">
        <v>11561</v>
      </c>
      <c r="C605" s="352"/>
      <c r="D605" s="152" t="s">
        <v>20298</v>
      </c>
    </row>
    <row r="606" spans="1:4" ht="13.5" customHeight="1">
      <c r="A606" s="150" t="s">
        <v>1361</v>
      </c>
      <c r="B606" s="153" t="s">
        <v>11562</v>
      </c>
      <c r="C606" s="352"/>
      <c r="D606" s="152" t="s">
        <v>20298</v>
      </c>
    </row>
    <row r="607" spans="1:4" ht="13.5" customHeight="1">
      <c r="A607" s="150" t="s">
        <v>1362</v>
      </c>
      <c r="B607" s="153" t="s">
        <v>11563</v>
      </c>
      <c r="C607" s="352"/>
      <c r="D607" s="152" t="s">
        <v>20298</v>
      </c>
    </row>
    <row r="608" spans="1:4" ht="13.5" customHeight="1">
      <c r="A608" s="150" t="s">
        <v>1364</v>
      </c>
      <c r="B608" s="153" t="s">
        <v>11565</v>
      </c>
      <c r="C608" s="352"/>
      <c r="D608" s="152" t="s">
        <v>20298</v>
      </c>
    </row>
    <row r="609" spans="1:4" ht="13.5" customHeight="1">
      <c r="A609" s="150" t="s">
        <v>1365</v>
      </c>
      <c r="B609" s="153" t="s">
        <v>11566</v>
      </c>
      <c r="C609" s="352"/>
      <c r="D609" s="152" t="s">
        <v>20298</v>
      </c>
    </row>
    <row r="610" spans="1:4" ht="13.5" customHeight="1">
      <c r="A610" s="150" t="s">
        <v>1367</v>
      </c>
      <c r="B610" s="153" t="s">
        <v>11568</v>
      </c>
      <c r="C610" s="352"/>
      <c r="D610" s="152" t="s">
        <v>20298</v>
      </c>
    </row>
    <row r="611" spans="1:4" ht="13.5" customHeight="1">
      <c r="A611" s="150" t="s">
        <v>1368</v>
      </c>
      <c r="B611" s="153" t="s">
        <v>11569</v>
      </c>
      <c r="C611" s="352"/>
      <c r="D611" s="152" t="s">
        <v>20298</v>
      </c>
    </row>
    <row r="612" spans="1:4" ht="13.5" customHeight="1">
      <c r="A612" s="150" t="s">
        <v>1370</v>
      </c>
      <c r="B612" s="153" t="s">
        <v>11571</v>
      </c>
      <c r="C612" s="352"/>
      <c r="D612" s="152" t="s">
        <v>20298</v>
      </c>
    </row>
    <row r="613" spans="1:4" ht="13.5" customHeight="1">
      <c r="A613" s="150" t="s">
        <v>1371</v>
      </c>
      <c r="B613" s="153" t="s">
        <v>11572</v>
      </c>
      <c r="C613" s="352"/>
      <c r="D613" s="152" t="s">
        <v>20298</v>
      </c>
    </row>
    <row r="614" spans="1:4" ht="13.5" customHeight="1">
      <c r="A614" s="150" t="s">
        <v>1372</v>
      </c>
      <c r="B614" s="153" t="s">
        <v>11573</v>
      </c>
      <c r="C614" s="352"/>
      <c r="D614" s="152" t="s">
        <v>20298</v>
      </c>
    </row>
    <row r="615" spans="1:4" ht="13.5" customHeight="1">
      <c r="A615" s="150" t="s">
        <v>1373</v>
      </c>
      <c r="B615" s="153" t="s">
        <v>11574</v>
      </c>
      <c r="C615" s="352"/>
      <c r="D615" s="152" t="s">
        <v>20298</v>
      </c>
    </row>
    <row r="616" spans="1:4" ht="13.5" customHeight="1">
      <c r="A616" s="150" t="s">
        <v>1374</v>
      </c>
      <c r="B616" s="153" t="s">
        <v>11575</v>
      </c>
      <c r="C616" s="352"/>
      <c r="D616" s="152" t="s">
        <v>20298</v>
      </c>
    </row>
    <row r="617" spans="1:4" ht="13.5" customHeight="1">
      <c r="A617" s="150" t="s">
        <v>1375</v>
      </c>
      <c r="B617" s="153" t="s">
        <v>11576</v>
      </c>
      <c r="C617" s="352"/>
      <c r="D617" s="152" t="s">
        <v>20298</v>
      </c>
    </row>
    <row r="618" spans="1:4" ht="13.5" customHeight="1">
      <c r="A618" s="150" t="s">
        <v>1390</v>
      </c>
      <c r="B618" s="153" t="s">
        <v>11591</v>
      </c>
      <c r="C618" s="352"/>
      <c r="D618" s="152" t="s">
        <v>20298</v>
      </c>
    </row>
    <row r="619" spans="1:4" ht="13.5" customHeight="1">
      <c r="A619" s="150" t="s">
        <v>9589</v>
      </c>
      <c r="B619" s="153" t="s">
        <v>19177</v>
      </c>
      <c r="C619" s="352"/>
      <c r="D619" s="152" t="s">
        <v>20298</v>
      </c>
    </row>
    <row r="620" spans="1:4" ht="13.5" customHeight="1">
      <c r="A620" s="150" t="s">
        <v>9587</v>
      </c>
      <c r="B620" s="153" t="s">
        <v>19176</v>
      </c>
      <c r="C620" s="352"/>
      <c r="D620" s="152" t="s">
        <v>20298</v>
      </c>
    </row>
    <row r="621" spans="1:4" ht="13.5" customHeight="1">
      <c r="A621" s="150" t="s">
        <v>9586</v>
      </c>
      <c r="B621" s="153" t="s">
        <v>19175</v>
      </c>
      <c r="C621" s="352"/>
      <c r="D621" s="152" t="s">
        <v>20298</v>
      </c>
    </row>
    <row r="622" spans="1:4" ht="13.5" customHeight="1">
      <c r="A622" s="150" t="s">
        <v>1377</v>
      </c>
      <c r="B622" s="153" t="s">
        <v>11578</v>
      </c>
      <c r="C622" s="352"/>
      <c r="D622" s="152" t="s">
        <v>20298</v>
      </c>
    </row>
    <row r="623" spans="1:4" ht="13.5" customHeight="1">
      <c r="A623" s="150" t="s">
        <v>1378</v>
      </c>
      <c r="B623" s="153" t="s">
        <v>11579</v>
      </c>
      <c r="C623" s="352"/>
      <c r="D623" s="152" t="s">
        <v>20298</v>
      </c>
    </row>
    <row r="624" spans="1:4" ht="13.5" customHeight="1">
      <c r="A624" s="150" t="s">
        <v>1379</v>
      </c>
      <c r="B624" s="153" t="s">
        <v>11580</v>
      </c>
      <c r="C624" s="352"/>
      <c r="D624" s="152" t="s">
        <v>20298</v>
      </c>
    </row>
    <row r="625" spans="1:4" ht="13.5" customHeight="1">
      <c r="A625" s="150" t="s">
        <v>1380</v>
      </c>
      <c r="B625" s="153" t="s">
        <v>11581</v>
      </c>
      <c r="C625" s="352"/>
      <c r="D625" s="152" t="s">
        <v>20298</v>
      </c>
    </row>
    <row r="626" spans="1:4" ht="13.5" customHeight="1">
      <c r="A626" s="150" t="s">
        <v>1381</v>
      </c>
      <c r="B626" s="153" t="s">
        <v>11582</v>
      </c>
      <c r="C626" s="352"/>
      <c r="D626" s="152" t="s">
        <v>20298</v>
      </c>
    </row>
    <row r="627" spans="1:4" ht="13.5" customHeight="1">
      <c r="A627" s="150" t="s">
        <v>1382</v>
      </c>
      <c r="B627" s="153" t="s">
        <v>11583</v>
      </c>
      <c r="C627" s="352"/>
      <c r="D627" s="152" t="s">
        <v>20298</v>
      </c>
    </row>
    <row r="628" spans="1:4" ht="13.5" customHeight="1">
      <c r="A628" s="150" t="s">
        <v>1383</v>
      </c>
      <c r="B628" s="153" t="s">
        <v>11584</v>
      </c>
      <c r="C628" s="352"/>
      <c r="D628" s="152" t="s">
        <v>20298</v>
      </c>
    </row>
    <row r="629" spans="1:4" ht="13.5" customHeight="1">
      <c r="A629" s="150" t="s">
        <v>1384</v>
      </c>
      <c r="B629" s="153" t="s">
        <v>11585</v>
      </c>
      <c r="C629" s="352"/>
      <c r="D629" s="152" t="s">
        <v>20298</v>
      </c>
    </row>
    <row r="630" spans="1:4" ht="13.5" customHeight="1">
      <c r="A630" s="150" t="s">
        <v>1376</v>
      </c>
      <c r="B630" s="153" t="s">
        <v>11577</v>
      </c>
      <c r="C630" s="352"/>
      <c r="D630" s="152" t="s">
        <v>20298</v>
      </c>
    </row>
    <row r="631" spans="1:4" ht="13.5" customHeight="1">
      <c r="A631" s="150" t="s">
        <v>1385</v>
      </c>
      <c r="B631" s="153" t="s">
        <v>11586</v>
      </c>
      <c r="C631" s="352"/>
      <c r="D631" s="152" t="s">
        <v>20298</v>
      </c>
    </row>
    <row r="632" spans="1:4" ht="13.5" customHeight="1">
      <c r="A632" s="150" t="s">
        <v>1386</v>
      </c>
      <c r="B632" s="153" t="s">
        <v>11587</v>
      </c>
      <c r="C632" s="352"/>
      <c r="D632" s="152" t="s">
        <v>20298</v>
      </c>
    </row>
    <row r="633" spans="1:4" ht="13.5" customHeight="1">
      <c r="A633" s="150" t="s">
        <v>1387</v>
      </c>
      <c r="B633" s="153" t="s">
        <v>11588</v>
      </c>
      <c r="C633" s="352"/>
      <c r="D633" s="152" t="s">
        <v>20298</v>
      </c>
    </row>
    <row r="634" spans="1:4" ht="13.5" customHeight="1">
      <c r="A634" s="150" t="s">
        <v>1388</v>
      </c>
      <c r="B634" s="153" t="s">
        <v>11589</v>
      </c>
      <c r="C634" s="352"/>
      <c r="D634" s="152" t="s">
        <v>20298</v>
      </c>
    </row>
    <row r="635" spans="1:4" ht="13.5" customHeight="1">
      <c r="A635" s="150" t="s">
        <v>1389</v>
      </c>
      <c r="B635" s="153" t="s">
        <v>11590</v>
      </c>
      <c r="C635" s="352"/>
      <c r="D635" s="152" t="s">
        <v>20298</v>
      </c>
    </row>
    <row r="636" spans="1:4" ht="13.5" customHeight="1">
      <c r="A636" s="150" t="s">
        <v>1391</v>
      </c>
      <c r="B636" s="153" t="s">
        <v>11592</v>
      </c>
      <c r="C636" s="352"/>
      <c r="D636" s="152" t="s">
        <v>20298</v>
      </c>
    </row>
    <row r="637" spans="1:4" ht="13.5" customHeight="1">
      <c r="A637" s="150" t="s">
        <v>1392</v>
      </c>
      <c r="B637" s="153" t="s">
        <v>11593</v>
      </c>
      <c r="C637" s="352"/>
      <c r="D637" s="152" t="s">
        <v>20298</v>
      </c>
    </row>
    <row r="638" spans="1:4" ht="13.5" customHeight="1">
      <c r="A638" s="150" t="s">
        <v>1393</v>
      </c>
      <c r="B638" s="153" t="s">
        <v>11594</v>
      </c>
      <c r="C638" s="352"/>
      <c r="D638" s="152" t="s">
        <v>20298</v>
      </c>
    </row>
    <row r="639" spans="1:4" ht="13.5" customHeight="1">
      <c r="A639" s="150" t="s">
        <v>1394</v>
      </c>
      <c r="B639" s="153" t="s">
        <v>11595</v>
      </c>
      <c r="C639" s="352"/>
      <c r="D639" s="152" t="s">
        <v>20298</v>
      </c>
    </row>
    <row r="640" spans="1:4" ht="13.5" customHeight="1">
      <c r="A640" s="150" t="s">
        <v>1433</v>
      </c>
      <c r="B640" s="153" t="s">
        <v>11635</v>
      </c>
      <c r="C640" s="352"/>
      <c r="D640" s="152" t="s">
        <v>20298</v>
      </c>
    </row>
    <row r="641" spans="1:4" ht="13.5" customHeight="1">
      <c r="A641" s="150" t="s">
        <v>1395</v>
      </c>
      <c r="B641" s="153" t="s">
        <v>11596</v>
      </c>
      <c r="C641" s="352"/>
      <c r="D641" s="152" t="s">
        <v>20298</v>
      </c>
    </row>
    <row r="642" spans="1:4" ht="13.5" customHeight="1">
      <c r="A642" s="150" t="s">
        <v>9588</v>
      </c>
      <c r="B642" s="153" t="s">
        <v>19176</v>
      </c>
      <c r="C642" s="352"/>
      <c r="D642" s="152" t="s">
        <v>20298</v>
      </c>
    </row>
    <row r="643" spans="1:4" ht="13.5" customHeight="1">
      <c r="A643" s="150" t="s">
        <v>9585</v>
      </c>
      <c r="B643" s="153" t="s">
        <v>19175</v>
      </c>
      <c r="C643" s="352"/>
      <c r="D643" s="152" t="s">
        <v>20298</v>
      </c>
    </row>
    <row r="644" spans="1:4" ht="13.5" customHeight="1">
      <c r="A644" s="150" t="s">
        <v>1434</v>
      </c>
      <c r="B644" s="153" t="s">
        <v>11636</v>
      </c>
      <c r="C644" s="352"/>
      <c r="D644" s="152" t="s">
        <v>20298</v>
      </c>
    </row>
    <row r="645" spans="1:4" ht="13.5" customHeight="1">
      <c r="A645" s="150" t="s">
        <v>1435</v>
      </c>
      <c r="B645" s="153" t="s">
        <v>11637</v>
      </c>
      <c r="C645" s="352"/>
      <c r="D645" s="152" t="s">
        <v>20298</v>
      </c>
    </row>
    <row r="646" spans="1:4" ht="13.5" customHeight="1">
      <c r="A646" s="150" t="s">
        <v>1397</v>
      </c>
      <c r="B646" s="153" t="s">
        <v>11598</v>
      </c>
      <c r="C646" s="352"/>
      <c r="D646" s="152" t="s">
        <v>20298</v>
      </c>
    </row>
    <row r="647" spans="1:4" ht="13.5" customHeight="1">
      <c r="A647" s="150" t="s">
        <v>1398</v>
      </c>
      <c r="B647" s="153" t="s">
        <v>11599</v>
      </c>
      <c r="C647" s="352"/>
      <c r="D647" s="152" t="s">
        <v>20298</v>
      </c>
    </row>
    <row r="648" spans="1:4" ht="13.5" customHeight="1">
      <c r="A648" s="150" t="s">
        <v>1399</v>
      </c>
      <c r="B648" s="153" t="s">
        <v>11600</v>
      </c>
      <c r="C648" s="352"/>
      <c r="D648" s="152" t="s">
        <v>20298</v>
      </c>
    </row>
    <row r="649" spans="1:4" ht="13.5" customHeight="1">
      <c r="A649" s="150" t="s">
        <v>1400</v>
      </c>
      <c r="B649" s="153" t="s">
        <v>11601</v>
      </c>
      <c r="C649" s="352"/>
      <c r="D649" s="152" t="s">
        <v>20298</v>
      </c>
    </row>
    <row r="650" spans="1:4" ht="13.5" customHeight="1">
      <c r="A650" s="150" t="s">
        <v>1401</v>
      </c>
      <c r="B650" s="153" t="s">
        <v>11602</v>
      </c>
      <c r="C650" s="352"/>
      <c r="D650" s="152" t="s">
        <v>20298</v>
      </c>
    </row>
    <row r="651" spans="1:4" ht="13.5" customHeight="1">
      <c r="A651" s="150" t="s">
        <v>1402</v>
      </c>
      <c r="B651" s="153" t="s">
        <v>11603</v>
      </c>
      <c r="C651" s="352"/>
      <c r="D651" s="152" t="s">
        <v>20298</v>
      </c>
    </row>
    <row r="652" spans="1:4" ht="13.5" customHeight="1">
      <c r="A652" s="150" t="s">
        <v>1403</v>
      </c>
      <c r="B652" s="153" t="s">
        <v>11604</v>
      </c>
      <c r="C652" s="352"/>
      <c r="D652" s="152" t="s">
        <v>20298</v>
      </c>
    </row>
    <row r="653" spans="1:4" ht="13.5" customHeight="1">
      <c r="A653" s="150" t="s">
        <v>1404</v>
      </c>
      <c r="B653" s="153" t="s">
        <v>11605</v>
      </c>
      <c r="C653" s="352"/>
      <c r="D653" s="152" t="s">
        <v>20298</v>
      </c>
    </row>
    <row r="654" spans="1:4" ht="13.5" customHeight="1">
      <c r="A654" s="150" t="s">
        <v>1405</v>
      </c>
      <c r="B654" s="153" t="s">
        <v>11606</v>
      </c>
      <c r="C654" s="352"/>
      <c r="D654" s="152" t="s">
        <v>20298</v>
      </c>
    </row>
    <row r="655" spans="1:4" ht="13.5" customHeight="1">
      <c r="A655" s="150" t="s">
        <v>1406</v>
      </c>
      <c r="B655" s="153" t="s">
        <v>11607</v>
      </c>
      <c r="C655" s="352"/>
      <c r="D655" s="152" t="s">
        <v>20298</v>
      </c>
    </row>
    <row r="656" spans="1:4" ht="13.5" customHeight="1">
      <c r="A656" s="150" t="s">
        <v>1407</v>
      </c>
      <c r="B656" s="153" t="s">
        <v>11608</v>
      </c>
      <c r="C656" s="352"/>
      <c r="D656" s="152" t="s">
        <v>20298</v>
      </c>
    </row>
    <row r="657" spans="1:4" ht="13.5" customHeight="1">
      <c r="A657" s="150" t="s">
        <v>1396</v>
      </c>
      <c r="B657" s="153" t="s">
        <v>11597</v>
      </c>
      <c r="C657" s="352"/>
      <c r="D657" s="152" t="s">
        <v>20298</v>
      </c>
    </row>
    <row r="658" spans="1:4" ht="13.5" customHeight="1">
      <c r="A658" s="150" t="s">
        <v>1408</v>
      </c>
      <c r="B658" s="153" t="s">
        <v>11609</v>
      </c>
      <c r="C658" s="352"/>
      <c r="D658" s="152" t="s">
        <v>20298</v>
      </c>
    </row>
    <row r="659" spans="1:4" ht="13.5" customHeight="1">
      <c r="A659" s="150" t="s">
        <v>1409</v>
      </c>
      <c r="B659" s="153" t="s">
        <v>11610</v>
      </c>
      <c r="C659" s="352"/>
      <c r="D659" s="152" t="s">
        <v>20298</v>
      </c>
    </row>
    <row r="660" spans="1:4" ht="13.5" customHeight="1">
      <c r="A660" s="150" t="s">
        <v>1410</v>
      </c>
      <c r="B660" s="153" t="s">
        <v>11611</v>
      </c>
      <c r="C660" s="352"/>
      <c r="D660" s="152" t="s">
        <v>20298</v>
      </c>
    </row>
    <row r="661" spans="1:4" ht="13.5" customHeight="1">
      <c r="A661" s="150" t="s">
        <v>1411</v>
      </c>
      <c r="B661" s="153" t="s">
        <v>11612</v>
      </c>
      <c r="C661" s="352"/>
      <c r="D661" s="152" t="s">
        <v>20298</v>
      </c>
    </row>
    <row r="662" spans="1:4" ht="13.5" customHeight="1">
      <c r="A662" s="150" t="s">
        <v>1412</v>
      </c>
      <c r="B662" s="153" t="s">
        <v>11613</v>
      </c>
      <c r="C662" s="352"/>
      <c r="D662" s="152" t="s">
        <v>20298</v>
      </c>
    </row>
    <row r="663" spans="1:4" ht="13.5" customHeight="1">
      <c r="A663" s="150" t="s">
        <v>1309</v>
      </c>
      <c r="B663" s="153" t="s">
        <v>11510</v>
      </c>
      <c r="C663" s="352"/>
      <c r="D663" s="152" t="s">
        <v>20298</v>
      </c>
    </row>
    <row r="664" spans="1:4" ht="13.5" customHeight="1">
      <c r="A664" s="150" t="s">
        <v>1422</v>
      </c>
      <c r="B664" s="153" t="s">
        <v>11623</v>
      </c>
      <c r="C664" s="352"/>
      <c r="D664" s="152" t="s">
        <v>20298</v>
      </c>
    </row>
    <row r="665" spans="1:4" ht="13.5" customHeight="1">
      <c r="A665" s="150" t="s">
        <v>47</v>
      </c>
      <c r="B665" s="153" t="s">
        <v>11624</v>
      </c>
      <c r="C665" s="352"/>
      <c r="D665" s="152" t="s">
        <v>20298</v>
      </c>
    </row>
    <row r="666" spans="1:4" ht="13.5" customHeight="1">
      <c r="A666" s="150" t="s">
        <v>1423</v>
      </c>
      <c r="B666" s="153" t="s">
        <v>11625</v>
      </c>
      <c r="C666" s="352"/>
      <c r="D666" s="152" t="s">
        <v>20298</v>
      </c>
    </row>
    <row r="667" spans="1:4" ht="13.5" customHeight="1">
      <c r="A667" s="150" t="s">
        <v>1421</v>
      </c>
      <c r="B667" s="153" t="s">
        <v>11622</v>
      </c>
      <c r="C667" s="352"/>
      <c r="D667" s="152" t="s">
        <v>20298</v>
      </c>
    </row>
    <row r="668" spans="1:4" ht="13.5" customHeight="1">
      <c r="A668" s="150" t="s">
        <v>1417</v>
      </c>
      <c r="B668" s="153" t="s">
        <v>11618</v>
      </c>
      <c r="C668" s="352"/>
      <c r="D668" s="152" t="s">
        <v>20298</v>
      </c>
    </row>
    <row r="669" spans="1:4" ht="13.5" customHeight="1">
      <c r="A669" s="150" t="s">
        <v>1420</v>
      </c>
      <c r="B669" s="153" t="s">
        <v>11621</v>
      </c>
      <c r="C669" s="352"/>
      <c r="D669" s="152" t="s">
        <v>20298</v>
      </c>
    </row>
    <row r="670" spans="1:4" ht="13.5" customHeight="1">
      <c r="A670" s="150" t="s">
        <v>1250</v>
      </c>
      <c r="B670" s="153" t="s">
        <v>11450</v>
      </c>
      <c r="C670" s="352"/>
      <c r="D670" s="152" t="s">
        <v>20298</v>
      </c>
    </row>
    <row r="671" spans="1:4" ht="13.5" customHeight="1">
      <c r="A671" s="150" t="s">
        <v>2</v>
      </c>
      <c r="B671" s="153" t="s">
        <v>11447</v>
      </c>
      <c r="C671" s="352"/>
      <c r="D671" s="152" t="s">
        <v>20298</v>
      </c>
    </row>
    <row r="672" spans="1:4" ht="13.5" customHeight="1">
      <c r="A672" s="150" t="s">
        <v>1248</v>
      </c>
      <c r="B672" s="153" t="s">
        <v>11448</v>
      </c>
      <c r="C672" s="352"/>
      <c r="D672" s="152" t="s">
        <v>20298</v>
      </c>
    </row>
    <row r="673" spans="1:4" ht="13.5" customHeight="1">
      <c r="A673" s="150" t="s">
        <v>1249</v>
      </c>
      <c r="B673" s="153" t="s">
        <v>11449</v>
      </c>
      <c r="C673" s="352"/>
      <c r="D673" s="152" t="s">
        <v>20298</v>
      </c>
    </row>
    <row r="674" spans="1:4" ht="13.5" customHeight="1">
      <c r="A674" s="150" t="s">
        <v>5135</v>
      </c>
      <c r="B674" s="153" t="s">
        <v>15177</v>
      </c>
      <c r="C674" s="352"/>
      <c r="D674" s="152" t="s">
        <v>20298</v>
      </c>
    </row>
    <row r="675" spans="1:4" ht="13.5" customHeight="1">
      <c r="A675" s="150" t="s">
        <v>8679</v>
      </c>
      <c r="B675" s="153" t="s">
        <v>18300</v>
      </c>
      <c r="C675" s="352"/>
      <c r="D675" s="152" t="s">
        <v>20298</v>
      </c>
    </row>
    <row r="676" spans="1:4" ht="13.5" customHeight="1">
      <c r="A676" s="150" t="s">
        <v>1441</v>
      </c>
      <c r="B676" s="153" t="s">
        <v>11642</v>
      </c>
      <c r="C676" s="352"/>
      <c r="D676" s="152" t="s">
        <v>20298</v>
      </c>
    </row>
    <row r="677" spans="1:4" ht="13.5" customHeight="1">
      <c r="A677" s="150" t="s">
        <v>1442</v>
      </c>
      <c r="B677" s="153" t="s">
        <v>11643</v>
      </c>
      <c r="C677" s="352"/>
      <c r="D677" s="152" t="s">
        <v>20298</v>
      </c>
    </row>
    <row r="678" spans="1:4" ht="13.5" customHeight="1">
      <c r="A678" s="150" t="s">
        <v>1443</v>
      </c>
      <c r="B678" s="153" t="s">
        <v>11644</v>
      </c>
      <c r="C678" s="352"/>
      <c r="D678" s="152" t="s">
        <v>20298</v>
      </c>
    </row>
    <row r="679" spans="1:4" ht="13.5" customHeight="1">
      <c r="A679" s="150" t="s">
        <v>1445</v>
      </c>
      <c r="B679" s="153" t="s">
        <v>11646</v>
      </c>
      <c r="C679" s="352"/>
      <c r="D679" s="152" t="s">
        <v>20298</v>
      </c>
    </row>
    <row r="680" spans="1:4" ht="13.5" customHeight="1">
      <c r="A680" s="150" t="s">
        <v>1444</v>
      </c>
      <c r="B680" s="153" t="s">
        <v>11645</v>
      </c>
      <c r="C680" s="352"/>
      <c r="D680" s="152" t="s">
        <v>20298</v>
      </c>
    </row>
    <row r="681" spans="1:4" ht="13.5" customHeight="1">
      <c r="A681" s="150" t="s">
        <v>1439</v>
      </c>
      <c r="B681" s="153" t="s">
        <v>11640</v>
      </c>
      <c r="C681" s="352"/>
      <c r="D681" s="152" t="s">
        <v>20298</v>
      </c>
    </row>
    <row r="682" spans="1:4" ht="13.5" customHeight="1">
      <c r="A682" s="150" t="s">
        <v>1440</v>
      </c>
      <c r="B682" s="153" t="s">
        <v>11641</v>
      </c>
      <c r="C682" s="352"/>
      <c r="D682" s="152" t="s">
        <v>20298</v>
      </c>
    </row>
    <row r="683" spans="1:4" ht="13.5" customHeight="1">
      <c r="A683" s="150" t="s">
        <v>8602</v>
      </c>
      <c r="B683" s="153" t="s">
        <v>18243</v>
      </c>
      <c r="C683" s="352"/>
      <c r="D683" s="152" t="s">
        <v>20298</v>
      </c>
    </row>
    <row r="684" spans="1:4" ht="13.5" customHeight="1">
      <c r="A684" s="150" t="s">
        <v>1346</v>
      </c>
      <c r="B684" s="153" t="s">
        <v>11547</v>
      </c>
      <c r="C684" s="352"/>
      <c r="D684" s="152" t="s">
        <v>20298</v>
      </c>
    </row>
    <row r="685" spans="1:4" ht="13.5" customHeight="1">
      <c r="A685" s="150" t="s">
        <v>1345</v>
      </c>
      <c r="B685" s="153" t="s">
        <v>11546</v>
      </c>
      <c r="C685" s="352"/>
      <c r="D685" s="152" t="s">
        <v>20298</v>
      </c>
    </row>
    <row r="686" spans="1:4" ht="13.5" customHeight="1">
      <c r="A686" s="150" t="s">
        <v>8569</v>
      </c>
      <c r="B686" s="153" t="s">
        <v>18211</v>
      </c>
      <c r="C686" s="352"/>
      <c r="D686" s="152" t="s">
        <v>20298</v>
      </c>
    </row>
    <row r="687" spans="1:4" ht="13.5" customHeight="1">
      <c r="A687" s="150" t="s">
        <v>8603</v>
      </c>
      <c r="B687" s="153" t="s">
        <v>18244</v>
      </c>
      <c r="C687" s="352"/>
      <c r="D687" s="152" t="s">
        <v>20298</v>
      </c>
    </row>
    <row r="688" spans="1:4" ht="13.5" customHeight="1">
      <c r="A688" s="150" t="s">
        <v>8702</v>
      </c>
      <c r="B688" s="153" t="s">
        <v>18323</v>
      </c>
      <c r="C688" s="352"/>
      <c r="D688" s="152" t="s">
        <v>20298</v>
      </c>
    </row>
    <row r="689" spans="1:4" ht="13.5" customHeight="1">
      <c r="A689" s="150" t="s">
        <v>8703</v>
      </c>
      <c r="B689" s="153" t="s">
        <v>18324</v>
      </c>
      <c r="C689" s="352"/>
      <c r="D689" s="152" t="s">
        <v>20298</v>
      </c>
    </row>
    <row r="690" spans="1:4" ht="13.5" customHeight="1">
      <c r="A690" s="150" t="s">
        <v>8704</v>
      </c>
      <c r="B690" s="153" t="s">
        <v>18325</v>
      </c>
      <c r="C690" s="352"/>
      <c r="D690" s="152" t="s">
        <v>20298</v>
      </c>
    </row>
    <row r="691" spans="1:4" ht="13.5" customHeight="1">
      <c r="A691" s="150" t="s">
        <v>8705</v>
      </c>
      <c r="B691" s="153" t="s">
        <v>18326</v>
      </c>
      <c r="C691" s="352"/>
      <c r="D691" s="152" t="s">
        <v>20298</v>
      </c>
    </row>
    <row r="692" spans="1:4" ht="13.5" customHeight="1">
      <c r="A692" s="150" t="s">
        <v>3260</v>
      </c>
      <c r="B692" s="153" t="s">
        <v>13397</v>
      </c>
      <c r="C692" s="352"/>
      <c r="D692" s="152" t="s">
        <v>20298</v>
      </c>
    </row>
    <row r="693" spans="1:4" ht="13.5" customHeight="1">
      <c r="A693" s="150" t="s">
        <v>8708</v>
      </c>
      <c r="B693" s="153" t="s">
        <v>18329</v>
      </c>
      <c r="C693" s="352"/>
      <c r="D693" s="152" t="s">
        <v>20298</v>
      </c>
    </row>
    <row r="694" spans="1:4" ht="13.5" customHeight="1">
      <c r="A694" s="150" t="s">
        <v>8709</v>
      </c>
      <c r="B694" s="153" t="s">
        <v>18330</v>
      </c>
      <c r="C694" s="352"/>
      <c r="D694" s="152" t="s">
        <v>20298</v>
      </c>
    </row>
    <row r="695" spans="1:4" ht="13.5" customHeight="1">
      <c r="A695" s="150" t="s">
        <v>8710</v>
      </c>
      <c r="B695" s="153" t="s">
        <v>18331</v>
      </c>
      <c r="C695" s="352"/>
      <c r="D695" s="152" t="s">
        <v>20298</v>
      </c>
    </row>
    <row r="696" spans="1:4" ht="13.5" customHeight="1">
      <c r="A696" s="150" t="s">
        <v>8711</v>
      </c>
      <c r="B696" s="153" t="s">
        <v>18332</v>
      </c>
      <c r="C696" s="352"/>
      <c r="D696" s="152" t="s">
        <v>20298</v>
      </c>
    </row>
    <row r="697" spans="1:4" ht="13.5" customHeight="1">
      <c r="A697" s="150" t="s">
        <v>8712</v>
      </c>
      <c r="B697" s="153" t="s">
        <v>18333</v>
      </c>
      <c r="C697" s="352"/>
      <c r="D697" s="152" t="s">
        <v>20298</v>
      </c>
    </row>
    <row r="698" spans="1:4" ht="13.5" customHeight="1">
      <c r="A698" s="150" t="s">
        <v>8707</v>
      </c>
      <c r="B698" s="153" t="s">
        <v>18328</v>
      </c>
      <c r="C698" s="352"/>
      <c r="D698" s="152" t="s">
        <v>20298</v>
      </c>
    </row>
    <row r="699" spans="1:4" ht="13.5" customHeight="1">
      <c r="A699" s="150" t="s">
        <v>8693</v>
      </c>
      <c r="B699" s="153" t="s">
        <v>18314</v>
      </c>
      <c r="C699" s="352"/>
      <c r="D699" s="152" t="s">
        <v>20298</v>
      </c>
    </row>
    <row r="700" spans="1:4" ht="13.5" customHeight="1">
      <c r="A700" s="150" t="s">
        <v>8600</v>
      </c>
      <c r="B700" s="153" t="s">
        <v>18242</v>
      </c>
      <c r="C700" s="352"/>
      <c r="D700" s="152" t="s">
        <v>20298</v>
      </c>
    </row>
    <row r="701" spans="1:4" ht="13.5" customHeight="1">
      <c r="A701" s="150" t="s">
        <v>8601</v>
      </c>
      <c r="B701" s="153" t="s">
        <v>18242</v>
      </c>
      <c r="C701" s="352"/>
      <c r="D701" s="152" t="s">
        <v>20298</v>
      </c>
    </row>
    <row r="702" spans="1:4" ht="13.5" customHeight="1">
      <c r="A702" s="150" t="s">
        <v>2821</v>
      </c>
      <c r="B702" s="153" t="s">
        <v>12996</v>
      </c>
      <c r="C702" s="352"/>
      <c r="D702" s="152" t="s">
        <v>20298</v>
      </c>
    </row>
    <row r="703" spans="1:4" ht="13.5" customHeight="1">
      <c r="A703" s="150" t="s">
        <v>71</v>
      </c>
      <c r="B703" s="153" t="s">
        <v>12998</v>
      </c>
      <c r="C703" s="352"/>
      <c r="D703" s="152" t="s">
        <v>20298</v>
      </c>
    </row>
    <row r="704" spans="1:4" ht="13.5" customHeight="1">
      <c r="A704" s="150" t="s">
        <v>2822</v>
      </c>
      <c r="B704" s="153" t="s">
        <v>12997</v>
      </c>
      <c r="C704" s="352"/>
      <c r="D704" s="152" t="s">
        <v>20298</v>
      </c>
    </row>
    <row r="705" spans="1:4" ht="13.5" customHeight="1">
      <c r="A705" s="150" t="s">
        <v>2824</v>
      </c>
      <c r="B705" s="153" t="s">
        <v>13000</v>
      </c>
      <c r="C705" s="352"/>
      <c r="D705" s="152" t="s">
        <v>20298</v>
      </c>
    </row>
    <row r="706" spans="1:4" ht="13.5" customHeight="1">
      <c r="A706" s="150" t="s">
        <v>2823</v>
      </c>
      <c r="B706" s="153" t="s">
        <v>12999</v>
      </c>
      <c r="C706" s="352"/>
      <c r="D706" s="152" t="s">
        <v>20298</v>
      </c>
    </row>
    <row r="707" spans="1:4" ht="13.5" customHeight="1">
      <c r="A707" s="150" t="s">
        <v>2818</v>
      </c>
      <c r="B707" s="153" t="s">
        <v>12993</v>
      </c>
      <c r="C707" s="352"/>
      <c r="D707" s="152" t="s">
        <v>20298</v>
      </c>
    </row>
    <row r="708" spans="1:4" ht="13.5" customHeight="1">
      <c r="A708" s="150" t="s">
        <v>2817</v>
      </c>
      <c r="B708" s="153" t="s">
        <v>12992</v>
      </c>
      <c r="C708" s="352"/>
      <c r="D708" s="152" t="s">
        <v>20298</v>
      </c>
    </row>
    <row r="709" spans="1:4" ht="13.5" customHeight="1">
      <c r="A709" s="150" t="s">
        <v>2819</v>
      </c>
      <c r="B709" s="153" t="s">
        <v>12994</v>
      </c>
      <c r="C709" s="352"/>
      <c r="D709" s="152" t="s">
        <v>20298</v>
      </c>
    </row>
    <row r="710" spans="1:4" ht="13.5" customHeight="1">
      <c r="A710" s="150" t="s">
        <v>2820</v>
      </c>
      <c r="B710" s="153" t="s">
        <v>12995</v>
      </c>
      <c r="C710" s="352"/>
      <c r="D710" s="152" t="s">
        <v>20298</v>
      </c>
    </row>
    <row r="711" spans="1:4" ht="13.5" customHeight="1">
      <c r="A711" s="150" t="s">
        <v>2810</v>
      </c>
      <c r="B711" s="153" t="s">
        <v>12985</v>
      </c>
      <c r="C711" s="352"/>
      <c r="D711" s="152" t="s">
        <v>20298</v>
      </c>
    </row>
    <row r="712" spans="1:4" ht="13.5" customHeight="1">
      <c r="A712" s="150" t="s">
        <v>2808</v>
      </c>
      <c r="B712" s="153" t="s">
        <v>12983</v>
      </c>
      <c r="C712" s="352"/>
      <c r="D712" s="152" t="s">
        <v>20298</v>
      </c>
    </row>
    <row r="713" spans="1:4" ht="13.5" customHeight="1">
      <c r="A713" s="150" t="s">
        <v>2809</v>
      </c>
      <c r="B713" s="153" t="s">
        <v>12984</v>
      </c>
      <c r="C713" s="352"/>
      <c r="D713" s="152" t="s">
        <v>20298</v>
      </c>
    </row>
    <row r="714" spans="1:4" ht="13.5" customHeight="1">
      <c r="A714" s="150" t="s">
        <v>2807</v>
      </c>
      <c r="B714" s="153" t="s">
        <v>12982</v>
      </c>
      <c r="C714" s="352"/>
      <c r="D714" s="152" t="s">
        <v>20298</v>
      </c>
    </row>
    <row r="715" spans="1:4" ht="13.5" customHeight="1">
      <c r="A715" s="150" t="s">
        <v>2811</v>
      </c>
      <c r="B715" s="153" t="s">
        <v>12986</v>
      </c>
      <c r="C715" s="352"/>
      <c r="D715" s="152" t="s">
        <v>20298</v>
      </c>
    </row>
    <row r="716" spans="1:4" ht="13.5" customHeight="1">
      <c r="A716" s="150" t="s">
        <v>2812</v>
      </c>
      <c r="B716" s="153" t="s">
        <v>12987</v>
      </c>
      <c r="C716" s="352"/>
      <c r="D716" s="152" t="s">
        <v>20298</v>
      </c>
    </row>
    <row r="717" spans="1:4" ht="13.5" customHeight="1">
      <c r="A717" s="150" t="s">
        <v>2813</v>
      </c>
      <c r="B717" s="153" t="s">
        <v>12988</v>
      </c>
      <c r="C717" s="352"/>
      <c r="D717" s="152" t="s">
        <v>20298</v>
      </c>
    </row>
    <row r="718" spans="1:4" ht="13.5" customHeight="1">
      <c r="A718" s="150" t="s">
        <v>2815</v>
      </c>
      <c r="B718" s="153" t="s">
        <v>12990</v>
      </c>
      <c r="C718" s="352"/>
      <c r="D718" s="152" t="s">
        <v>20298</v>
      </c>
    </row>
    <row r="719" spans="1:4" ht="13.5" customHeight="1">
      <c r="A719" s="150" t="s">
        <v>2816</v>
      </c>
      <c r="B719" s="153" t="s">
        <v>12991</v>
      </c>
      <c r="C719" s="352"/>
      <c r="D719" s="152" t="s">
        <v>20298</v>
      </c>
    </row>
    <row r="720" spans="1:4" ht="13.5" customHeight="1">
      <c r="A720" s="150" t="s">
        <v>2814</v>
      </c>
      <c r="B720" s="153" t="s">
        <v>12989</v>
      </c>
      <c r="C720" s="352"/>
      <c r="D720" s="152" t="s">
        <v>20298</v>
      </c>
    </row>
    <row r="721" spans="1:4" ht="13.5" customHeight="1">
      <c r="A721" s="150" t="s">
        <v>2806</v>
      </c>
      <c r="B721" s="153" t="s">
        <v>12981</v>
      </c>
      <c r="C721" s="352"/>
      <c r="D721" s="152" t="s">
        <v>20298</v>
      </c>
    </row>
    <row r="722" spans="1:4" ht="13.5" customHeight="1">
      <c r="A722" s="150" t="s">
        <v>2838</v>
      </c>
      <c r="B722" s="153" t="s">
        <v>13019</v>
      </c>
      <c r="C722" s="352"/>
      <c r="D722" s="152" t="s">
        <v>20298</v>
      </c>
    </row>
    <row r="723" spans="1:4" ht="13.5" customHeight="1">
      <c r="A723" s="150" t="s">
        <v>2831</v>
      </c>
      <c r="B723" s="153" t="s">
        <v>13012</v>
      </c>
      <c r="C723" s="352"/>
      <c r="D723" s="152" t="s">
        <v>20298</v>
      </c>
    </row>
    <row r="724" spans="1:4" ht="13.5" customHeight="1">
      <c r="A724" s="150" t="s">
        <v>79</v>
      </c>
      <c r="B724" s="153" t="s">
        <v>13020</v>
      </c>
      <c r="C724" s="352"/>
      <c r="D724" s="152" t="s">
        <v>20298</v>
      </c>
    </row>
    <row r="725" spans="1:4" ht="13.5" customHeight="1">
      <c r="A725" s="150" t="s">
        <v>2839</v>
      </c>
      <c r="B725" s="153" t="s">
        <v>13020</v>
      </c>
      <c r="C725" s="352"/>
      <c r="D725" s="152" t="s">
        <v>20298</v>
      </c>
    </row>
    <row r="726" spans="1:4" ht="13.5" customHeight="1">
      <c r="A726" s="150" t="s">
        <v>2832</v>
      </c>
      <c r="B726" s="153" t="s">
        <v>13013</v>
      </c>
      <c r="C726" s="352"/>
      <c r="D726" s="152" t="s">
        <v>20298</v>
      </c>
    </row>
    <row r="727" spans="1:4" ht="13.5" customHeight="1">
      <c r="A727" s="150" t="s">
        <v>2840</v>
      </c>
      <c r="B727" s="153" t="s">
        <v>13021</v>
      </c>
      <c r="C727" s="352"/>
      <c r="D727" s="152" t="s">
        <v>20298</v>
      </c>
    </row>
    <row r="728" spans="1:4" ht="13.5" customHeight="1">
      <c r="A728" s="150" t="s">
        <v>2833</v>
      </c>
      <c r="B728" s="153" t="s">
        <v>13014</v>
      </c>
      <c r="C728" s="352"/>
      <c r="D728" s="152" t="s">
        <v>20298</v>
      </c>
    </row>
    <row r="729" spans="1:4" ht="13.5" customHeight="1">
      <c r="A729" s="150" t="s">
        <v>2830</v>
      </c>
      <c r="B729" s="153" t="s">
        <v>13011</v>
      </c>
      <c r="C729" s="352"/>
      <c r="D729" s="152" t="s">
        <v>20298</v>
      </c>
    </row>
    <row r="730" spans="1:4" ht="13.5" customHeight="1">
      <c r="A730" s="150" t="s">
        <v>2834</v>
      </c>
      <c r="B730" s="153" t="s">
        <v>13015</v>
      </c>
      <c r="C730" s="352"/>
      <c r="D730" s="152" t="s">
        <v>20298</v>
      </c>
    </row>
    <row r="731" spans="1:4" ht="13.5" customHeight="1">
      <c r="A731" s="150" t="s">
        <v>2835</v>
      </c>
      <c r="B731" s="153" t="s">
        <v>13016</v>
      </c>
      <c r="C731" s="352"/>
      <c r="D731" s="152" t="s">
        <v>20298</v>
      </c>
    </row>
    <row r="732" spans="1:4" ht="13.5" customHeight="1">
      <c r="A732" s="150" t="s">
        <v>2836</v>
      </c>
      <c r="B732" s="153" t="s">
        <v>13017</v>
      </c>
      <c r="C732" s="352"/>
      <c r="D732" s="152" t="s">
        <v>20298</v>
      </c>
    </row>
    <row r="733" spans="1:4" ht="13.5" customHeight="1">
      <c r="A733" s="150" t="s">
        <v>2837</v>
      </c>
      <c r="B733" s="153" t="s">
        <v>13018</v>
      </c>
      <c r="C733" s="352"/>
      <c r="D733" s="152" t="s">
        <v>20298</v>
      </c>
    </row>
    <row r="734" spans="1:4" ht="13.5" customHeight="1">
      <c r="A734" s="150" t="s">
        <v>2829</v>
      </c>
      <c r="B734" s="153" t="s">
        <v>13010</v>
      </c>
      <c r="C734" s="352"/>
      <c r="D734" s="152" t="s">
        <v>20298</v>
      </c>
    </row>
    <row r="735" spans="1:4" ht="13.5" customHeight="1">
      <c r="A735" s="150" t="s">
        <v>2803</v>
      </c>
      <c r="B735" s="153" t="s">
        <v>12978</v>
      </c>
      <c r="C735" s="352"/>
      <c r="D735" s="152" t="s">
        <v>20298</v>
      </c>
    </row>
    <row r="736" spans="1:4" ht="13.5" customHeight="1">
      <c r="A736" s="150" t="s">
        <v>92</v>
      </c>
      <c r="B736" s="153" t="s">
        <v>13006</v>
      </c>
      <c r="C736" s="352"/>
      <c r="D736" s="152" t="s">
        <v>20298</v>
      </c>
    </row>
    <row r="737" spans="1:4" ht="13.5" customHeight="1">
      <c r="A737" s="150" t="s">
        <v>2827</v>
      </c>
      <c r="B737" s="153" t="s">
        <v>13008</v>
      </c>
      <c r="C737" s="352"/>
      <c r="D737" s="152" t="s">
        <v>20298</v>
      </c>
    </row>
    <row r="738" spans="1:4" ht="13.5" customHeight="1">
      <c r="A738" s="150" t="s">
        <v>99</v>
      </c>
      <c r="B738" s="153" t="s">
        <v>13007</v>
      </c>
      <c r="C738" s="352"/>
      <c r="D738" s="152" t="s">
        <v>20298</v>
      </c>
    </row>
    <row r="739" spans="1:4" ht="13.5" customHeight="1">
      <c r="A739" s="150" t="s">
        <v>2828</v>
      </c>
      <c r="B739" s="153" t="s">
        <v>13009</v>
      </c>
      <c r="C739" s="352"/>
      <c r="D739" s="152" t="s">
        <v>20298</v>
      </c>
    </row>
    <row r="740" spans="1:4" ht="13.5" customHeight="1">
      <c r="A740" s="150" t="s">
        <v>2825</v>
      </c>
      <c r="B740" s="153" t="s">
        <v>13001</v>
      </c>
      <c r="C740" s="352"/>
      <c r="D740" s="152" t="s">
        <v>20298</v>
      </c>
    </row>
    <row r="741" spans="1:4" ht="13.5" customHeight="1">
      <c r="A741" s="150" t="s">
        <v>2826</v>
      </c>
      <c r="B741" s="153" t="s">
        <v>13002</v>
      </c>
      <c r="C741" s="352"/>
      <c r="D741" s="152" t="s">
        <v>20298</v>
      </c>
    </row>
    <row r="742" spans="1:4" ht="13.5" customHeight="1">
      <c r="A742" s="150" t="s">
        <v>3</v>
      </c>
      <c r="B742" s="153" t="s">
        <v>13003</v>
      </c>
      <c r="C742" s="352"/>
      <c r="D742" s="152" t="s">
        <v>20298</v>
      </c>
    </row>
    <row r="743" spans="1:4" ht="13.5" customHeight="1">
      <c r="A743" s="150" t="s">
        <v>91</v>
      </c>
      <c r="B743" s="153" t="s">
        <v>13004</v>
      </c>
      <c r="C743" s="352"/>
      <c r="D743" s="152" t="s">
        <v>20298</v>
      </c>
    </row>
    <row r="744" spans="1:4" ht="13.5" customHeight="1">
      <c r="A744" s="150" t="s">
        <v>34</v>
      </c>
      <c r="B744" s="153" t="s">
        <v>13005</v>
      </c>
      <c r="C744" s="352"/>
      <c r="D744" s="152" t="s">
        <v>20298</v>
      </c>
    </row>
    <row r="745" spans="1:4" ht="13.5" customHeight="1">
      <c r="A745" s="150" t="s">
        <v>2847</v>
      </c>
      <c r="B745" s="153" t="s">
        <v>13028</v>
      </c>
      <c r="C745" s="352"/>
      <c r="D745" s="152" t="s">
        <v>20298</v>
      </c>
    </row>
    <row r="746" spans="1:4" ht="13.5" customHeight="1">
      <c r="A746" s="150" t="s">
        <v>2850</v>
      </c>
      <c r="B746" s="153" t="s">
        <v>13031</v>
      </c>
      <c r="C746" s="352"/>
      <c r="D746" s="152" t="s">
        <v>20298</v>
      </c>
    </row>
    <row r="747" spans="1:4" ht="13.5" customHeight="1">
      <c r="A747" s="150" t="s">
        <v>2848</v>
      </c>
      <c r="B747" s="153" t="s">
        <v>13029</v>
      </c>
      <c r="C747" s="352"/>
      <c r="D747" s="152" t="s">
        <v>20298</v>
      </c>
    </row>
    <row r="748" spans="1:4" ht="13.5" customHeight="1">
      <c r="A748" s="150" t="s">
        <v>2849</v>
      </c>
      <c r="B748" s="153" t="s">
        <v>13030</v>
      </c>
      <c r="C748" s="352"/>
      <c r="D748" s="152" t="s">
        <v>20298</v>
      </c>
    </row>
    <row r="749" spans="1:4" ht="13.5" customHeight="1">
      <c r="A749" s="150" t="s">
        <v>2844</v>
      </c>
      <c r="B749" s="153" t="s">
        <v>13025</v>
      </c>
      <c r="C749" s="352"/>
      <c r="D749" s="152" t="s">
        <v>20298</v>
      </c>
    </row>
    <row r="750" spans="1:4" ht="13.5" customHeight="1">
      <c r="A750" s="150" t="s">
        <v>2845</v>
      </c>
      <c r="B750" s="153" t="s">
        <v>13026</v>
      </c>
      <c r="C750" s="352"/>
      <c r="D750" s="152" t="s">
        <v>20298</v>
      </c>
    </row>
    <row r="751" spans="1:4" ht="13.5" customHeight="1">
      <c r="A751" s="150" t="s">
        <v>2842</v>
      </c>
      <c r="B751" s="153" t="s">
        <v>13023</v>
      </c>
      <c r="C751" s="352"/>
      <c r="D751" s="152" t="s">
        <v>20298</v>
      </c>
    </row>
    <row r="752" spans="1:4" ht="13.5" customHeight="1">
      <c r="A752" s="150" t="s">
        <v>2843</v>
      </c>
      <c r="B752" s="153" t="s">
        <v>13024</v>
      </c>
      <c r="C752" s="352"/>
      <c r="D752" s="152" t="s">
        <v>20298</v>
      </c>
    </row>
    <row r="753" spans="1:4" ht="13.5" customHeight="1">
      <c r="A753" s="150" t="s">
        <v>2846</v>
      </c>
      <c r="B753" s="153" t="s">
        <v>13027</v>
      </c>
      <c r="C753" s="352"/>
      <c r="D753" s="152" t="s">
        <v>20298</v>
      </c>
    </row>
    <row r="754" spans="1:4" ht="13.5" customHeight="1">
      <c r="A754" s="150" t="s">
        <v>2851</v>
      </c>
      <c r="B754" s="153" t="s">
        <v>13032</v>
      </c>
      <c r="C754" s="352"/>
      <c r="D754" s="152" t="s">
        <v>20298</v>
      </c>
    </row>
    <row r="755" spans="1:4" ht="13.5" customHeight="1">
      <c r="A755" s="150" t="s">
        <v>2852</v>
      </c>
      <c r="B755" s="153" t="s">
        <v>13033</v>
      </c>
      <c r="C755" s="352"/>
      <c r="D755" s="152" t="s">
        <v>20298</v>
      </c>
    </row>
    <row r="756" spans="1:4" ht="13.5" customHeight="1">
      <c r="A756" s="150" t="s">
        <v>2853</v>
      </c>
      <c r="B756" s="153" t="s">
        <v>13034</v>
      </c>
      <c r="C756" s="352"/>
      <c r="D756" s="152" t="s">
        <v>20298</v>
      </c>
    </row>
    <row r="757" spans="1:4" ht="13.5" customHeight="1">
      <c r="A757" s="150" t="s">
        <v>2854</v>
      </c>
      <c r="B757" s="153" t="s">
        <v>13035</v>
      </c>
      <c r="C757" s="352"/>
      <c r="D757" s="152" t="s">
        <v>20298</v>
      </c>
    </row>
    <row r="758" spans="1:4" ht="13.5" customHeight="1">
      <c r="A758" s="150" t="s">
        <v>2072</v>
      </c>
      <c r="B758" s="153" t="s">
        <v>12250</v>
      </c>
      <c r="C758" s="352"/>
      <c r="D758" s="152" t="s">
        <v>20298</v>
      </c>
    </row>
    <row r="759" spans="1:4" ht="13.5" customHeight="1">
      <c r="A759" s="150" t="s">
        <v>2120</v>
      </c>
      <c r="B759" s="153" t="s">
        <v>12299</v>
      </c>
      <c r="C759" s="352"/>
      <c r="D759" s="152" t="s">
        <v>20298</v>
      </c>
    </row>
    <row r="760" spans="1:4" ht="13.5" customHeight="1">
      <c r="A760" s="150" t="s">
        <v>2048</v>
      </c>
      <c r="B760" s="153" t="s">
        <v>12226</v>
      </c>
      <c r="C760" s="352"/>
      <c r="D760" s="152" t="s">
        <v>20298</v>
      </c>
    </row>
    <row r="761" spans="1:4" ht="13.5" customHeight="1">
      <c r="A761" s="150" t="s">
        <v>2052</v>
      </c>
      <c r="B761" s="153" t="s">
        <v>12230</v>
      </c>
      <c r="C761" s="352"/>
      <c r="D761" s="152" t="s">
        <v>20298</v>
      </c>
    </row>
    <row r="762" spans="1:4" ht="13.5" customHeight="1">
      <c r="A762" s="150" t="s">
        <v>2051</v>
      </c>
      <c r="B762" s="153" t="s">
        <v>12229</v>
      </c>
      <c r="C762" s="352"/>
      <c r="D762" s="152" t="s">
        <v>20298</v>
      </c>
    </row>
    <row r="763" spans="1:4" ht="13.5" customHeight="1">
      <c r="A763" s="150" t="s">
        <v>2053</v>
      </c>
      <c r="B763" s="153" t="s">
        <v>12231</v>
      </c>
      <c r="C763" s="352"/>
      <c r="D763" s="152" t="s">
        <v>20298</v>
      </c>
    </row>
    <row r="764" spans="1:4" ht="13.5" customHeight="1">
      <c r="A764" s="150" t="s">
        <v>2144</v>
      </c>
      <c r="B764" s="153" t="s">
        <v>12322</v>
      </c>
      <c r="C764" s="352"/>
      <c r="D764" s="152" t="s">
        <v>20298</v>
      </c>
    </row>
    <row r="765" spans="1:4" ht="13.5" customHeight="1">
      <c r="A765" s="150" t="s">
        <v>2039</v>
      </c>
      <c r="B765" s="153" t="s">
        <v>12217</v>
      </c>
      <c r="C765" s="352"/>
      <c r="D765" s="152" t="s">
        <v>20298</v>
      </c>
    </row>
    <row r="766" spans="1:4" ht="13.5" customHeight="1">
      <c r="A766" s="150" t="s">
        <v>2008</v>
      </c>
      <c r="B766" s="153" t="s">
        <v>12186</v>
      </c>
      <c r="C766" s="352"/>
      <c r="D766" s="152" t="s">
        <v>20298</v>
      </c>
    </row>
    <row r="767" spans="1:4" ht="13.5" customHeight="1">
      <c r="A767" s="150" t="s">
        <v>2009</v>
      </c>
      <c r="B767" s="153" t="s">
        <v>12187</v>
      </c>
      <c r="C767" s="352"/>
      <c r="D767" s="152" t="s">
        <v>20298</v>
      </c>
    </row>
    <row r="768" spans="1:4" ht="13.5" customHeight="1">
      <c r="A768" s="150" t="s">
        <v>2007</v>
      </c>
      <c r="B768" s="153" t="s">
        <v>12185</v>
      </c>
      <c r="C768" s="352"/>
      <c r="D768" s="152" t="s">
        <v>20298</v>
      </c>
    </row>
    <row r="769" spans="1:4" ht="13.5" customHeight="1">
      <c r="A769" s="150" t="s">
        <v>2012</v>
      </c>
      <c r="B769" s="153" t="s">
        <v>12190</v>
      </c>
      <c r="C769" s="352"/>
      <c r="D769" s="152" t="s">
        <v>20298</v>
      </c>
    </row>
    <row r="770" spans="1:4" ht="13.5" customHeight="1">
      <c r="A770" s="150" t="s">
        <v>2010</v>
      </c>
      <c r="B770" s="153" t="s">
        <v>12188</v>
      </c>
      <c r="C770" s="352"/>
      <c r="D770" s="152" t="s">
        <v>20298</v>
      </c>
    </row>
    <row r="771" spans="1:4" ht="13.5" customHeight="1">
      <c r="A771" s="150" t="s">
        <v>2011</v>
      </c>
      <c r="B771" s="153" t="s">
        <v>12189</v>
      </c>
      <c r="C771" s="352"/>
      <c r="D771" s="152" t="s">
        <v>20298</v>
      </c>
    </row>
    <row r="772" spans="1:4" ht="13.5" customHeight="1">
      <c r="A772" s="150" t="s">
        <v>2104</v>
      </c>
      <c r="B772" s="153" t="s">
        <v>12283</v>
      </c>
      <c r="C772" s="352"/>
      <c r="D772" s="152" t="s">
        <v>20298</v>
      </c>
    </row>
    <row r="773" spans="1:4" ht="13.5" customHeight="1">
      <c r="A773" s="150" t="s">
        <v>2100</v>
      </c>
      <c r="B773" s="153" t="s">
        <v>12279</v>
      </c>
      <c r="C773" s="352"/>
      <c r="D773" s="152" t="s">
        <v>20298</v>
      </c>
    </row>
    <row r="774" spans="1:4" ht="13.5" customHeight="1">
      <c r="A774" s="150" t="s">
        <v>2101</v>
      </c>
      <c r="B774" s="153" t="s">
        <v>12280</v>
      </c>
      <c r="C774" s="352"/>
      <c r="D774" s="152" t="s">
        <v>20298</v>
      </c>
    </row>
    <row r="775" spans="1:4" ht="13.5" customHeight="1">
      <c r="A775" s="150" t="s">
        <v>2106</v>
      </c>
      <c r="B775" s="153" t="s">
        <v>12285</v>
      </c>
      <c r="C775" s="352"/>
      <c r="D775" s="152" t="s">
        <v>20298</v>
      </c>
    </row>
    <row r="776" spans="1:4" ht="13.5" customHeight="1">
      <c r="A776" s="150" t="s">
        <v>2103</v>
      </c>
      <c r="B776" s="153" t="s">
        <v>12282</v>
      </c>
      <c r="C776" s="352"/>
      <c r="D776" s="152" t="s">
        <v>20298</v>
      </c>
    </row>
    <row r="777" spans="1:4" ht="13.5" customHeight="1">
      <c r="A777" s="150" t="s">
        <v>2105</v>
      </c>
      <c r="B777" s="153" t="s">
        <v>12284</v>
      </c>
      <c r="C777" s="352"/>
      <c r="D777" s="152" t="s">
        <v>20298</v>
      </c>
    </row>
    <row r="778" spans="1:4" ht="13.5" customHeight="1">
      <c r="A778" s="150" t="s">
        <v>2013</v>
      </c>
      <c r="B778" s="153" t="s">
        <v>12191</v>
      </c>
      <c r="C778" s="352"/>
      <c r="D778" s="152" t="s">
        <v>20298</v>
      </c>
    </row>
    <row r="779" spans="1:4" ht="13.5" customHeight="1">
      <c r="A779" s="150" t="s">
        <v>2107</v>
      </c>
      <c r="B779" s="153" t="s">
        <v>12286</v>
      </c>
      <c r="C779" s="352"/>
      <c r="D779" s="152" t="s">
        <v>20298</v>
      </c>
    </row>
    <row r="780" spans="1:4" ht="13.5" customHeight="1">
      <c r="A780" s="150" t="s">
        <v>2102</v>
      </c>
      <c r="B780" s="153" t="s">
        <v>12281</v>
      </c>
      <c r="C780" s="352"/>
      <c r="D780" s="152" t="s">
        <v>20298</v>
      </c>
    </row>
    <row r="781" spans="1:4" ht="13.5" customHeight="1">
      <c r="A781" s="150" t="s">
        <v>2129</v>
      </c>
      <c r="B781" s="153" t="s">
        <v>12308</v>
      </c>
      <c r="C781" s="352"/>
      <c r="D781" s="152" t="s">
        <v>20298</v>
      </c>
    </row>
    <row r="782" spans="1:4" ht="13.5" customHeight="1">
      <c r="A782" s="150" t="s">
        <v>2138</v>
      </c>
      <c r="B782" s="153" t="s">
        <v>12317</v>
      </c>
      <c r="C782" s="352"/>
      <c r="D782" s="152" t="s">
        <v>20298</v>
      </c>
    </row>
    <row r="783" spans="1:4" ht="13.5" customHeight="1">
      <c r="A783" s="150" t="s">
        <v>2136</v>
      </c>
      <c r="B783" s="153" t="s">
        <v>12315</v>
      </c>
      <c r="C783" s="352"/>
      <c r="D783" s="152" t="s">
        <v>20298</v>
      </c>
    </row>
    <row r="784" spans="1:4" ht="13.5" customHeight="1">
      <c r="A784" s="150" t="s">
        <v>2137</v>
      </c>
      <c r="B784" s="153" t="s">
        <v>12316</v>
      </c>
      <c r="C784" s="352"/>
      <c r="D784" s="152" t="s">
        <v>20298</v>
      </c>
    </row>
    <row r="785" spans="1:4" ht="13.5" customHeight="1">
      <c r="A785" s="150" t="s">
        <v>2088</v>
      </c>
      <c r="B785" s="153" t="s">
        <v>12268</v>
      </c>
      <c r="C785" s="352"/>
      <c r="D785" s="152" t="s">
        <v>20298</v>
      </c>
    </row>
    <row r="786" spans="1:4" ht="13.5" customHeight="1">
      <c r="A786" s="150" t="s">
        <v>2085</v>
      </c>
      <c r="B786" s="153" t="s">
        <v>12265</v>
      </c>
      <c r="C786" s="352"/>
      <c r="D786" s="152" t="s">
        <v>20298</v>
      </c>
    </row>
    <row r="787" spans="1:4" ht="13.5" customHeight="1">
      <c r="A787" s="150" t="s">
        <v>2084</v>
      </c>
      <c r="B787" s="153" t="s">
        <v>12264</v>
      </c>
      <c r="C787" s="352"/>
      <c r="D787" s="152" t="s">
        <v>20298</v>
      </c>
    </row>
    <row r="788" spans="1:4" ht="13.5" customHeight="1">
      <c r="A788" s="150" t="s">
        <v>2087</v>
      </c>
      <c r="B788" s="153" t="s">
        <v>12267</v>
      </c>
      <c r="C788" s="352"/>
      <c r="D788" s="152" t="s">
        <v>20298</v>
      </c>
    </row>
    <row r="789" spans="1:4" ht="13.5" customHeight="1">
      <c r="A789" s="150" t="s">
        <v>2116</v>
      </c>
      <c r="B789" s="153" t="s">
        <v>12295</v>
      </c>
      <c r="C789" s="352"/>
      <c r="D789" s="152" t="s">
        <v>20298</v>
      </c>
    </row>
    <row r="790" spans="1:4" ht="13.5" customHeight="1">
      <c r="A790" s="150" t="s">
        <v>2117</v>
      </c>
      <c r="B790" s="153" t="s">
        <v>12296</v>
      </c>
      <c r="C790" s="352"/>
      <c r="D790" s="152" t="s">
        <v>20298</v>
      </c>
    </row>
    <row r="791" spans="1:4" ht="13.5" customHeight="1">
      <c r="A791" s="150" t="s">
        <v>2128</v>
      </c>
      <c r="B791" s="153" t="s">
        <v>12307</v>
      </c>
      <c r="C791" s="352"/>
      <c r="D791" s="152" t="s">
        <v>20298</v>
      </c>
    </row>
    <row r="792" spans="1:4" ht="13.5" customHeight="1">
      <c r="A792" s="150" t="s">
        <v>2142</v>
      </c>
      <c r="B792" s="153" t="s">
        <v>12320</v>
      </c>
      <c r="C792" s="352"/>
      <c r="D792" s="152" t="s">
        <v>20298</v>
      </c>
    </row>
    <row r="793" spans="1:4" ht="13.5" customHeight="1">
      <c r="A793" s="150" t="s">
        <v>2143</v>
      </c>
      <c r="B793" s="153" t="s">
        <v>12321</v>
      </c>
      <c r="C793" s="352"/>
      <c r="D793" s="152" t="s">
        <v>20298</v>
      </c>
    </row>
    <row r="794" spans="1:4" ht="13.5" customHeight="1">
      <c r="A794" s="150" t="s">
        <v>2147</v>
      </c>
      <c r="B794" s="153" t="s">
        <v>12325</v>
      </c>
      <c r="C794" s="352"/>
      <c r="D794" s="152" t="s">
        <v>20298</v>
      </c>
    </row>
    <row r="795" spans="1:4" ht="13.5" customHeight="1">
      <c r="A795" s="150" t="s">
        <v>2149</v>
      </c>
      <c r="B795" s="153" t="s">
        <v>12327</v>
      </c>
      <c r="C795" s="352"/>
      <c r="D795" s="152" t="s">
        <v>20298</v>
      </c>
    </row>
    <row r="796" spans="1:4" ht="13.5" customHeight="1">
      <c r="A796" s="150" t="s">
        <v>2078</v>
      </c>
      <c r="B796" s="153" t="s">
        <v>12258</v>
      </c>
      <c r="C796" s="352"/>
      <c r="D796" s="152" t="s">
        <v>20298</v>
      </c>
    </row>
    <row r="797" spans="1:4" ht="13.5" customHeight="1">
      <c r="A797" s="150" t="s">
        <v>2077</v>
      </c>
      <c r="B797" s="153" t="s">
        <v>12257</v>
      </c>
      <c r="C797" s="352"/>
      <c r="D797" s="152" t="s">
        <v>20298</v>
      </c>
    </row>
    <row r="798" spans="1:4" ht="13.5" customHeight="1">
      <c r="A798" s="150" t="s">
        <v>2081</v>
      </c>
      <c r="B798" s="153" t="s">
        <v>12261</v>
      </c>
      <c r="C798" s="352"/>
      <c r="D798" s="152" t="s">
        <v>20298</v>
      </c>
    </row>
    <row r="799" spans="1:4" ht="13.5" customHeight="1">
      <c r="A799" s="150" t="s">
        <v>2089</v>
      </c>
      <c r="B799" s="153" t="s">
        <v>12269</v>
      </c>
      <c r="C799" s="352"/>
      <c r="D799" s="152" t="s">
        <v>20298</v>
      </c>
    </row>
    <row r="800" spans="1:4" ht="13.5" customHeight="1">
      <c r="A800" s="150" t="s">
        <v>2130</v>
      </c>
      <c r="B800" s="153" t="s">
        <v>12309</v>
      </c>
      <c r="C800" s="352"/>
      <c r="D800" s="152" t="s">
        <v>20298</v>
      </c>
    </row>
    <row r="801" spans="1:4" ht="13.5" customHeight="1">
      <c r="A801" s="150" t="s">
        <v>40</v>
      </c>
      <c r="B801" s="153" t="s">
        <v>12252</v>
      </c>
      <c r="C801" s="352"/>
      <c r="D801" s="152" t="s">
        <v>20298</v>
      </c>
    </row>
    <row r="802" spans="1:4" ht="13.5" customHeight="1">
      <c r="A802" s="150" t="s">
        <v>41</v>
      </c>
      <c r="B802" s="153" t="s">
        <v>12251</v>
      </c>
      <c r="C802" s="352"/>
      <c r="D802" s="152" t="s">
        <v>20298</v>
      </c>
    </row>
    <row r="803" spans="1:4" ht="13.5" customHeight="1">
      <c r="A803" s="150" t="s">
        <v>2109</v>
      </c>
      <c r="B803" s="153" t="s">
        <v>12288</v>
      </c>
      <c r="C803" s="352"/>
      <c r="D803" s="152" t="s">
        <v>20298</v>
      </c>
    </row>
    <row r="804" spans="1:4" ht="13.5" customHeight="1">
      <c r="A804" s="150" t="s">
        <v>2108</v>
      </c>
      <c r="B804" s="153" t="s">
        <v>12287</v>
      </c>
      <c r="C804" s="352"/>
      <c r="D804" s="152" t="s">
        <v>20298</v>
      </c>
    </row>
    <row r="805" spans="1:4" ht="13.5" customHeight="1">
      <c r="A805" s="150" t="s">
        <v>2139</v>
      </c>
      <c r="B805" s="153" t="s">
        <v>12318</v>
      </c>
      <c r="C805" s="352"/>
      <c r="D805" s="152" t="s">
        <v>20298</v>
      </c>
    </row>
    <row r="806" spans="1:4" ht="13.5" customHeight="1">
      <c r="A806" s="150" t="s">
        <v>2140</v>
      </c>
      <c r="B806" s="153" t="s">
        <v>12318</v>
      </c>
      <c r="C806" s="352"/>
      <c r="D806" s="152" t="s">
        <v>20298</v>
      </c>
    </row>
    <row r="807" spans="1:4" ht="13.5" customHeight="1">
      <c r="A807" s="150" t="s">
        <v>2135</v>
      </c>
      <c r="B807" s="153" t="s">
        <v>12314</v>
      </c>
      <c r="C807" s="352"/>
      <c r="D807" s="152" t="s">
        <v>20298</v>
      </c>
    </row>
    <row r="808" spans="1:4" ht="13.5" customHeight="1">
      <c r="A808" s="150" t="s">
        <v>2134</v>
      </c>
      <c r="B808" s="153" t="s">
        <v>12313</v>
      </c>
      <c r="C808" s="352"/>
      <c r="D808" s="152" t="s">
        <v>20298</v>
      </c>
    </row>
    <row r="809" spans="1:4" ht="13.5" customHeight="1">
      <c r="A809" s="150" t="s">
        <v>2133</v>
      </c>
      <c r="B809" s="153" t="s">
        <v>12312</v>
      </c>
      <c r="C809" s="352"/>
      <c r="D809" s="152" t="s">
        <v>20298</v>
      </c>
    </row>
    <row r="810" spans="1:4" ht="13.5" customHeight="1">
      <c r="A810" s="150" t="s">
        <v>2086</v>
      </c>
      <c r="B810" s="153" t="s">
        <v>12266</v>
      </c>
      <c r="C810" s="352"/>
      <c r="D810" s="152" t="s">
        <v>20298</v>
      </c>
    </row>
    <row r="811" spans="1:4" ht="13.5" customHeight="1">
      <c r="A811" s="150" t="s">
        <v>2118</v>
      </c>
      <c r="B811" s="153" t="s">
        <v>12297</v>
      </c>
      <c r="C811" s="352"/>
      <c r="D811" s="152" t="s">
        <v>20298</v>
      </c>
    </row>
    <row r="812" spans="1:4" ht="13.5" customHeight="1">
      <c r="A812" s="150" t="s">
        <v>2094</v>
      </c>
      <c r="B812" s="153" t="s">
        <v>12274</v>
      </c>
      <c r="C812" s="352"/>
      <c r="D812" s="152" t="s">
        <v>20298</v>
      </c>
    </row>
    <row r="813" spans="1:4" ht="13.5" customHeight="1">
      <c r="A813" s="150" t="s">
        <v>2095</v>
      </c>
      <c r="B813" s="153" t="s">
        <v>12275</v>
      </c>
      <c r="C813" s="352"/>
      <c r="D813" s="152" t="s">
        <v>20298</v>
      </c>
    </row>
    <row r="814" spans="1:4" ht="13.5" customHeight="1">
      <c r="A814" s="150" t="s">
        <v>2097</v>
      </c>
      <c r="B814" s="153" t="s">
        <v>12276</v>
      </c>
      <c r="C814" s="352"/>
      <c r="D814" s="152" t="s">
        <v>20298</v>
      </c>
    </row>
    <row r="815" spans="1:4" ht="13.5" customHeight="1">
      <c r="A815" s="150" t="s">
        <v>2096</v>
      </c>
      <c r="B815" s="153" t="s">
        <v>12276</v>
      </c>
      <c r="C815" s="352"/>
      <c r="D815" s="152" t="s">
        <v>20298</v>
      </c>
    </row>
    <row r="816" spans="1:4" ht="13.5" customHeight="1">
      <c r="A816" s="150" t="s">
        <v>2093</v>
      </c>
      <c r="B816" s="153" t="s">
        <v>12273</v>
      </c>
      <c r="C816" s="352"/>
      <c r="D816" s="152" t="s">
        <v>20298</v>
      </c>
    </row>
    <row r="817" spans="1:4" ht="13.5" customHeight="1">
      <c r="A817" s="150" t="s">
        <v>2098</v>
      </c>
      <c r="B817" s="153" t="s">
        <v>12277</v>
      </c>
      <c r="C817" s="352"/>
      <c r="D817" s="152" t="s">
        <v>20298</v>
      </c>
    </row>
    <row r="818" spans="1:4" ht="13.5" customHeight="1">
      <c r="A818" s="150" t="s">
        <v>2099</v>
      </c>
      <c r="B818" s="153" t="s">
        <v>12278</v>
      </c>
      <c r="C818" s="352"/>
      <c r="D818" s="152" t="s">
        <v>20298</v>
      </c>
    </row>
    <row r="819" spans="1:4" ht="13.5" customHeight="1">
      <c r="A819" s="150" t="s">
        <v>2123</v>
      </c>
      <c r="B819" s="153" t="s">
        <v>12302</v>
      </c>
      <c r="C819" s="352"/>
      <c r="D819" s="152" t="s">
        <v>20298</v>
      </c>
    </row>
    <row r="820" spans="1:4" ht="13.5" customHeight="1">
      <c r="A820" s="150" t="s">
        <v>2028</v>
      </c>
      <c r="B820" s="153" t="s">
        <v>12206</v>
      </c>
      <c r="C820" s="352"/>
      <c r="D820" s="152" t="s">
        <v>20298</v>
      </c>
    </row>
    <row r="821" spans="1:4" ht="13.5" customHeight="1">
      <c r="A821" s="150" t="s">
        <v>2027</v>
      </c>
      <c r="B821" s="153" t="s">
        <v>12205</v>
      </c>
      <c r="C821" s="352"/>
      <c r="D821" s="152" t="s">
        <v>20298</v>
      </c>
    </row>
    <row r="822" spans="1:4" ht="13.5" customHeight="1">
      <c r="A822" s="150" t="s">
        <v>2111</v>
      </c>
      <c r="B822" s="153" t="s">
        <v>12290</v>
      </c>
      <c r="C822" s="352"/>
      <c r="D822" s="152" t="s">
        <v>20298</v>
      </c>
    </row>
    <row r="823" spans="1:4" ht="13.5" customHeight="1">
      <c r="A823" s="150" t="s">
        <v>2112</v>
      </c>
      <c r="B823" s="153" t="s">
        <v>12291</v>
      </c>
      <c r="C823" s="352"/>
      <c r="D823" s="152" t="s">
        <v>20298</v>
      </c>
    </row>
    <row r="824" spans="1:4" ht="13.5" customHeight="1">
      <c r="A824" s="150" t="s">
        <v>2132</v>
      </c>
      <c r="B824" s="153" t="s">
        <v>12311</v>
      </c>
      <c r="C824" s="352"/>
      <c r="D824" s="152" t="s">
        <v>20298</v>
      </c>
    </row>
    <row r="825" spans="1:4" ht="13.5" customHeight="1">
      <c r="A825" s="150" t="s">
        <v>2073</v>
      </c>
      <c r="B825" s="153" t="s">
        <v>12253</v>
      </c>
      <c r="C825" s="352"/>
      <c r="D825" s="152" t="s">
        <v>20298</v>
      </c>
    </row>
    <row r="826" spans="1:4" ht="13.5" customHeight="1">
      <c r="A826" s="150" t="s">
        <v>2110</v>
      </c>
      <c r="B826" s="153" t="s">
        <v>12289</v>
      </c>
      <c r="C826" s="352"/>
      <c r="D826" s="152" t="s">
        <v>20298</v>
      </c>
    </row>
    <row r="827" spans="1:4" ht="13.5" customHeight="1">
      <c r="A827" s="150" t="s">
        <v>2006</v>
      </c>
      <c r="B827" s="153" t="s">
        <v>12184</v>
      </c>
      <c r="C827" s="352"/>
      <c r="D827" s="152" t="s">
        <v>20298</v>
      </c>
    </row>
    <row r="828" spans="1:4" ht="13.5" customHeight="1">
      <c r="A828" s="150" t="s">
        <v>2113</v>
      </c>
      <c r="B828" s="153" t="s">
        <v>12292</v>
      </c>
      <c r="C828" s="352"/>
      <c r="D828" s="152" t="s">
        <v>20298</v>
      </c>
    </row>
    <row r="829" spans="1:4" ht="13.5" customHeight="1">
      <c r="A829" s="150" t="s">
        <v>2001</v>
      </c>
      <c r="B829" s="153" t="s">
        <v>12179</v>
      </c>
      <c r="C829" s="352"/>
      <c r="D829" s="152" t="s">
        <v>20298</v>
      </c>
    </row>
    <row r="830" spans="1:4" ht="13.5" customHeight="1">
      <c r="A830" s="150" t="s">
        <v>2005</v>
      </c>
      <c r="B830" s="153" t="s">
        <v>12183</v>
      </c>
      <c r="C830" s="352"/>
      <c r="D830" s="152" t="s">
        <v>20298</v>
      </c>
    </row>
    <row r="831" spans="1:4" ht="13.5" customHeight="1">
      <c r="A831" s="150" t="s">
        <v>2000</v>
      </c>
      <c r="B831" s="153" t="s">
        <v>12178</v>
      </c>
      <c r="C831" s="352"/>
      <c r="D831" s="152" t="s">
        <v>20298</v>
      </c>
    </row>
    <row r="832" spans="1:4" ht="13.5" customHeight="1">
      <c r="A832" s="150" t="s">
        <v>2003</v>
      </c>
      <c r="B832" s="153" t="s">
        <v>12181</v>
      </c>
      <c r="C832" s="352"/>
      <c r="D832" s="152" t="s">
        <v>20298</v>
      </c>
    </row>
    <row r="833" spans="1:4" ht="13.5" customHeight="1">
      <c r="A833" s="150" t="s">
        <v>2004</v>
      </c>
      <c r="B833" s="153" t="s">
        <v>12182</v>
      </c>
      <c r="C833" s="352"/>
      <c r="D833" s="152" t="s">
        <v>20298</v>
      </c>
    </row>
    <row r="834" spans="1:4" ht="13.5" customHeight="1">
      <c r="A834" s="150" t="s">
        <v>1999</v>
      </c>
      <c r="B834" s="153" t="s">
        <v>12177</v>
      </c>
      <c r="C834" s="352"/>
      <c r="D834" s="152" t="s">
        <v>20298</v>
      </c>
    </row>
    <row r="835" spans="1:4" ht="13.5" customHeight="1">
      <c r="A835" s="150" t="s">
        <v>2002</v>
      </c>
      <c r="B835" s="153" t="s">
        <v>12180</v>
      </c>
      <c r="C835" s="352"/>
      <c r="D835" s="152" t="s">
        <v>20298</v>
      </c>
    </row>
    <row r="836" spans="1:4" ht="13.5" customHeight="1">
      <c r="A836" s="150" t="s">
        <v>2154</v>
      </c>
      <c r="B836" s="153" t="s">
        <v>12331</v>
      </c>
      <c r="C836" s="352"/>
      <c r="D836" s="152" t="s">
        <v>20298</v>
      </c>
    </row>
    <row r="837" spans="1:4" ht="13.5" customHeight="1">
      <c r="A837" s="150" t="s">
        <v>10610</v>
      </c>
      <c r="B837" s="153" t="s">
        <v>20157</v>
      </c>
      <c r="C837" s="352"/>
      <c r="D837" s="152" t="s">
        <v>20298</v>
      </c>
    </row>
    <row r="838" spans="1:4" ht="13.5" customHeight="1">
      <c r="A838" s="150" t="s">
        <v>2141</v>
      </c>
      <c r="B838" s="153" t="s">
        <v>12319</v>
      </c>
      <c r="C838" s="352"/>
      <c r="D838" s="152" t="s">
        <v>20298</v>
      </c>
    </row>
    <row r="839" spans="1:4" ht="13.5" customHeight="1">
      <c r="A839" s="150" t="s">
        <v>2145</v>
      </c>
      <c r="B839" s="153" t="s">
        <v>12323</v>
      </c>
      <c r="C839" s="352"/>
      <c r="D839" s="152" t="s">
        <v>20298</v>
      </c>
    </row>
    <row r="840" spans="1:4" ht="13.5" customHeight="1">
      <c r="A840" s="150" t="s">
        <v>2076</v>
      </c>
      <c r="B840" s="153" t="s">
        <v>12256</v>
      </c>
      <c r="C840" s="352"/>
      <c r="D840" s="152" t="s">
        <v>20298</v>
      </c>
    </row>
    <row r="841" spans="1:4" ht="13.5" customHeight="1">
      <c r="A841" s="150" t="s">
        <v>2126</v>
      </c>
      <c r="B841" s="153" t="s">
        <v>12305</v>
      </c>
      <c r="C841" s="352"/>
      <c r="D841" s="152" t="s">
        <v>20298</v>
      </c>
    </row>
    <row r="842" spans="1:4" ht="13.5" customHeight="1">
      <c r="A842" s="150" t="s">
        <v>2127</v>
      </c>
      <c r="B842" s="153" t="s">
        <v>12306</v>
      </c>
      <c r="C842" s="352"/>
      <c r="D842" s="152" t="s">
        <v>20298</v>
      </c>
    </row>
    <row r="843" spans="1:4" ht="13.5" customHeight="1">
      <c r="A843" s="150" t="s">
        <v>2121</v>
      </c>
      <c r="B843" s="153" t="s">
        <v>12300</v>
      </c>
      <c r="C843" s="352"/>
      <c r="D843" s="152" t="s">
        <v>20298</v>
      </c>
    </row>
    <row r="844" spans="1:4" ht="13.5" customHeight="1">
      <c r="A844" s="150" t="s">
        <v>2122</v>
      </c>
      <c r="B844" s="153" t="s">
        <v>12301</v>
      </c>
      <c r="C844" s="352"/>
      <c r="D844" s="152" t="s">
        <v>20298</v>
      </c>
    </row>
    <row r="845" spans="1:4" ht="13.5" customHeight="1">
      <c r="A845" s="150" t="s">
        <v>2050</v>
      </c>
      <c r="B845" s="153" t="s">
        <v>12228</v>
      </c>
      <c r="C845" s="352"/>
      <c r="D845" s="152" t="s">
        <v>20298</v>
      </c>
    </row>
    <row r="846" spans="1:4" ht="13.5" customHeight="1">
      <c r="A846" s="150" t="s">
        <v>2049</v>
      </c>
      <c r="B846" s="153" t="s">
        <v>12227</v>
      </c>
      <c r="C846" s="352"/>
      <c r="D846" s="152" t="s">
        <v>20298</v>
      </c>
    </row>
    <row r="847" spans="1:4" ht="13.5" customHeight="1">
      <c r="A847" s="150" t="s">
        <v>2043</v>
      </c>
      <c r="B847" s="153" t="s">
        <v>12221</v>
      </c>
      <c r="C847" s="352"/>
      <c r="D847" s="152" t="s">
        <v>20298</v>
      </c>
    </row>
    <row r="848" spans="1:4" ht="13.5" customHeight="1">
      <c r="A848" s="150" t="s">
        <v>2045</v>
      </c>
      <c r="B848" s="153" t="s">
        <v>12223</v>
      </c>
      <c r="C848" s="352"/>
      <c r="D848" s="152" t="s">
        <v>20298</v>
      </c>
    </row>
    <row r="849" spans="1:4" ht="13.5" customHeight="1">
      <c r="A849" s="150" t="s">
        <v>2047</v>
      </c>
      <c r="B849" s="153" t="s">
        <v>12225</v>
      </c>
      <c r="C849" s="352"/>
      <c r="D849" s="152" t="s">
        <v>20298</v>
      </c>
    </row>
    <row r="850" spans="1:4" ht="13.5" customHeight="1">
      <c r="A850" s="150" t="s">
        <v>2041</v>
      </c>
      <c r="B850" s="153" t="s">
        <v>12219</v>
      </c>
      <c r="C850" s="352"/>
      <c r="D850" s="152" t="s">
        <v>20298</v>
      </c>
    </row>
    <row r="851" spans="1:4" ht="13.5" customHeight="1">
      <c r="A851" s="150" t="s">
        <v>2044</v>
      </c>
      <c r="B851" s="153" t="s">
        <v>12222</v>
      </c>
      <c r="C851" s="352"/>
      <c r="D851" s="152" t="s">
        <v>20298</v>
      </c>
    </row>
    <row r="852" spans="1:4" ht="13.5" customHeight="1">
      <c r="A852" s="150" t="s">
        <v>2068</v>
      </c>
      <c r="B852" s="153" t="s">
        <v>12246</v>
      </c>
      <c r="C852" s="352"/>
      <c r="D852" s="152" t="s">
        <v>20298</v>
      </c>
    </row>
    <row r="853" spans="1:4" ht="13.5" customHeight="1">
      <c r="A853" s="150" t="s">
        <v>2070</v>
      </c>
      <c r="B853" s="153" t="s">
        <v>12248</v>
      </c>
      <c r="C853" s="352"/>
      <c r="D853" s="152" t="s">
        <v>20298</v>
      </c>
    </row>
    <row r="854" spans="1:4" ht="13.5" customHeight="1">
      <c r="A854" s="150" t="s">
        <v>2071</v>
      </c>
      <c r="B854" s="153" t="s">
        <v>12249</v>
      </c>
      <c r="C854" s="352"/>
      <c r="D854" s="152" t="s">
        <v>20298</v>
      </c>
    </row>
    <row r="855" spans="1:4" ht="13.5" customHeight="1">
      <c r="A855" s="150" t="s">
        <v>2092</v>
      </c>
      <c r="B855" s="153" t="s">
        <v>12272</v>
      </c>
      <c r="C855" s="352"/>
      <c r="D855" s="152" t="s">
        <v>20298</v>
      </c>
    </row>
    <row r="856" spans="1:4" ht="13.5" customHeight="1">
      <c r="A856" s="150" t="s">
        <v>2037</v>
      </c>
      <c r="B856" s="153" t="s">
        <v>12215</v>
      </c>
      <c r="C856" s="352"/>
      <c r="D856" s="152" t="s">
        <v>20298</v>
      </c>
    </row>
    <row r="857" spans="1:4" ht="13.5" customHeight="1">
      <c r="A857" s="150" t="s">
        <v>2046</v>
      </c>
      <c r="B857" s="153" t="s">
        <v>12224</v>
      </c>
      <c r="C857" s="352"/>
      <c r="D857" s="152" t="s">
        <v>20298</v>
      </c>
    </row>
    <row r="858" spans="1:4" ht="13.5" customHeight="1">
      <c r="A858" s="150" t="s">
        <v>2042</v>
      </c>
      <c r="B858" s="153" t="s">
        <v>12220</v>
      </c>
      <c r="C858" s="352"/>
      <c r="D858" s="152" t="s">
        <v>20298</v>
      </c>
    </row>
    <row r="859" spans="1:4" ht="13.5" customHeight="1">
      <c r="A859" s="150" t="s">
        <v>2066</v>
      </c>
      <c r="B859" s="153" t="s">
        <v>12244</v>
      </c>
      <c r="C859" s="352"/>
      <c r="D859" s="152" t="s">
        <v>20298</v>
      </c>
    </row>
    <row r="860" spans="1:4" ht="13.5" customHeight="1">
      <c r="A860" s="150" t="s">
        <v>2091</v>
      </c>
      <c r="B860" s="153" t="s">
        <v>12271</v>
      </c>
      <c r="C860" s="352"/>
      <c r="D860" s="152" t="s">
        <v>20298</v>
      </c>
    </row>
    <row r="861" spans="1:4" ht="13.5" customHeight="1">
      <c r="A861" s="150" t="s">
        <v>565</v>
      </c>
      <c r="B861" s="154" t="s">
        <v>10774</v>
      </c>
      <c r="C861" s="353"/>
      <c r="D861" s="152" t="s">
        <v>20298</v>
      </c>
    </row>
    <row r="862" spans="1:4" ht="13.5" customHeight="1">
      <c r="A862" s="150" t="s">
        <v>2038</v>
      </c>
      <c r="B862" s="153" t="s">
        <v>12216</v>
      </c>
      <c r="C862" s="352"/>
      <c r="D862" s="152" t="s">
        <v>20298</v>
      </c>
    </row>
    <row r="863" spans="1:4" ht="13.5" customHeight="1">
      <c r="A863" s="150" t="s">
        <v>2040</v>
      </c>
      <c r="B863" s="153" t="s">
        <v>12218</v>
      </c>
      <c r="C863" s="352"/>
      <c r="D863" s="152" t="s">
        <v>20298</v>
      </c>
    </row>
    <row r="864" spans="1:4" ht="13.5" customHeight="1">
      <c r="A864" s="150" t="s">
        <v>2805</v>
      </c>
      <c r="B864" s="153" t="s">
        <v>12980</v>
      </c>
      <c r="C864" s="352"/>
      <c r="D864" s="152" t="s">
        <v>20298</v>
      </c>
    </row>
    <row r="865" spans="1:4" ht="13.5" customHeight="1">
      <c r="A865" s="150" t="s">
        <v>2074</v>
      </c>
      <c r="B865" s="153" t="s">
        <v>12254</v>
      </c>
      <c r="C865" s="352"/>
      <c r="D865" s="152" t="s">
        <v>20298</v>
      </c>
    </row>
    <row r="866" spans="1:4" ht="13.5" customHeight="1">
      <c r="A866" s="150" t="s">
        <v>2080</v>
      </c>
      <c r="B866" s="153" t="s">
        <v>12260</v>
      </c>
      <c r="C866" s="352"/>
      <c r="D866" s="152" t="s">
        <v>20298</v>
      </c>
    </row>
    <row r="867" spans="1:4" ht="13.5" customHeight="1">
      <c r="A867" s="150" t="s">
        <v>1998</v>
      </c>
      <c r="B867" s="153" t="s">
        <v>12176</v>
      </c>
      <c r="C867" s="352"/>
      <c r="D867" s="152" t="s">
        <v>20298</v>
      </c>
    </row>
    <row r="868" spans="1:4" ht="13.5" customHeight="1">
      <c r="A868" s="150" t="s">
        <v>2124</v>
      </c>
      <c r="B868" s="153" t="s">
        <v>12303</v>
      </c>
      <c r="C868" s="352"/>
      <c r="D868" s="152" t="s">
        <v>20298</v>
      </c>
    </row>
    <row r="869" spans="1:4" ht="13.5" customHeight="1">
      <c r="A869" s="150" t="s">
        <v>2119</v>
      </c>
      <c r="B869" s="153" t="s">
        <v>12298</v>
      </c>
      <c r="C869" s="352"/>
      <c r="D869" s="152" t="s">
        <v>20298</v>
      </c>
    </row>
    <row r="870" spans="1:4" ht="13.5" customHeight="1">
      <c r="A870" s="150" t="s">
        <v>2131</v>
      </c>
      <c r="B870" s="153" t="s">
        <v>12310</v>
      </c>
      <c r="C870" s="352"/>
      <c r="D870" s="152" t="s">
        <v>20298</v>
      </c>
    </row>
    <row r="871" spans="1:4" ht="13.5" customHeight="1">
      <c r="A871" s="150" t="s">
        <v>2146</v>
      </c>
      <c r="B871" s="153" t="s">
        <v>12324</v>
      </c>
      <c r="C871" s="352"/>
      <c r="D871" s="152" t="s">
        <v>20298</v>
      </c>
    </row>
    <row r="872" spans="1:4" ht="13.5" customHeight="1">
      <c r="A872" s="150" t="s">
        <v>2148</v>
      </c>
      <c r="B872" s="153" t="s">
        <v>12326</v>
      </c>
      <c r="C872" s="352"/>
      <c r="D872" s="152" t="s">
        <v>20298</v>
      </c>
    </row>
    <row r="873" spans="1:4" ht="13.5" customHeight="1">
      <c r="A873" s="150" t="s">
        <v>2079</v>
      </c>
      <c r="B873" s="153" t="s">
        <v>12259</v>
      </c>
      <c r="C873" s="352"/>
      <c r="D873" s="152" t="s">
        <v>20298</v>
      </c>
    </row>
    <row r="874" spans="1:4" ht="13.5" customHeight="1">
      <c r="A874" s="150" t="s">
        <v>2090</v>
      </c>
      <c r="B874" s="153" t="s">
        <v>12270</v>
      </c>
      <c r="C874" s="352"/>
      <c r="D874" s="152" t="s">
        <v>20298</v>
      </c>
    </row>
    <row r="875" spans="1:4" ht="13.5" customHeight="1">
      <c r="A875" s="150" t="s">
        <v>2114</v>
      </c>
      <c r="B875" s="153" t="s">
        <v>12293</v>
      </c>
      <c r="C875" s="352"/>
      <c r="D875" s="152" t="s">
        <v>20298</v>
      </c>
    </row>
    <row r="876" spans="1:4" ht="13.5" customHeight="1">
      <c r="A876" s="150" t="s">
        <v>2115</v>
      </c>
      <c r="B876" s="153" t="s">
        <v>12294</v>
      </c>
      <c r="C876" s="352"/>
      <c r="D876" s="152" t="s">
        <v>20298</v>
      </c>
    </row>
    <row r="877" spans="1:4" ht="13.5" customHeight="1">
      <c r="A877" s="150" t="s">
        <v>2125</v>
      </c>
      <c r="B877" s="153" t="s">
        <v>12304</v>
      </c>
      <c r="C877" s="352"/>
      <c r="D877" s="152" t="s">
        <v>20298</v>
      </c>
    </row>
    <row r="878" spans="1:4" ht="13.5" customHeight="1">
      <c r="A878" s="150" t="s">
        <v>3768</v>
      </c>
      <c r="B878" s="153" t="s">
        <v>13893</v>
      </c>
      <c r="C878" s="352"/>
      <c r="D878" s="152" t="s">
        <v>20298</v>
      </c>
    </row>
    <row r="879" spans="1:4" ht="13.5" customHeight="1">
      <c r="A879" s="150" t="s">
        <v>1451</v>
      </c>
      <c r="B879" s="153" t="s">
        <v>11652</v>
      </c>
      <c r="C879" s="352"/>
      <c r="D879" s="152" t="s">
        <v>20298</v>
      </c>
    </row>
    <row r="880" spans="1:4" ht="13.5" customHeight="1">
      <c r="A880" s="150" t="s">
        <v>2069</v>
      </c>
      <c r="B880" s="153" t="s">
        <v>12247</v>
      </c>
      <c r="C880" s="352"/>
      <c r="D880" s="152" t="s">
        <v>20298</v>
      </c>
    </row>
    <row r="881" spans="1:4" ht="13.5" customHeight="1">
      <c r="A881" s="150" t="s">
        <v>2075</v>
      </c>
      <c r="B881" s="153" t="s">
        <v>12255</v>
      </c>
      <c r="C881" s="352"/>
      <c r="D881" s="152" t="s">
        <v>20298</v>
      </c>
    </row>
    <row r="882" spans="1:4" ht="13.5" customHeight="1">
      <c r="A882" s="150" t="s">
        <v>2067</v>
      </c>
      <c r="B882" s="153" t="s">
        <v>12245</v>
      </c>
      <c r="C882" s="352"/>
      <c r="D882" s="152" t="s">
        <v>20298</v>
      </c>
    </row>
    <row r="883" spans="1:4" ht="13.5" customHeight="1">
      <c r="A883" s="150" t="s">
        <v>2083</v>
      </c>
      <c r="B883" s="153" t="s">
        <v>12263</v>
      </c>
      <c r="C883" s="352"/>
      <c r="D883" s="152" t="s">
        <v>20298</v>
      </c>
    </row>
    <row r="884" spans="1:4" ht="13.5" customHeight="1">
      <c r="A884" s="150" t="s">
        <v>2082</v>
      </c>
      <c r="B884" s="153" t="s">
        <v>12262</v>
      </c>
      <c r="C884" s="352"/>
      <c r="D884" s="152" t="s">
        <v>20298</v>
      </c>
    </row>
    <row r="885" spans="1:4" ht="13.5" customHeight="1">
      <c r="A885" s="150" t="s">
        <v>1997</v>
      </c>
      <c r="B885" s="153" t="s">
        <v>12175</v>
      </c>
      <c r="C885" s="352"/>
      <c r="D885" s="152" t="s">
        <v>20298</v>
      </c>
    </row>
    <row r="886" spans="1:4" ht="13.5" customHeight="1">
      <c r="A886" s="150" t="s">
        <v>1996</v>
      </c>
      <c r="B886" s="153" t="s">
        <v>12174</v>
      </c>
      <c r="C886" s="352"/>
      <c r="D886" s="152" t="s">
        <v>20298</v>
      </c>
    </row>
    <row r="887" spans="1:4" ht="13.5" customHeight="1">
      <c r="A887" s="150" t="s">
        <v>2159</v>
      </c>
      <c r="B887" s="153" t="s">
        <v>12336</v>
      </c>
      <c r="C887" s="352"/>
      <c r="D887" s="152" t="s">
        <v>20298</v>
      </c>
    </row>
    <row r="888" spans="1:4" ht="13.5" customHeight="1">
      <c r="A888" s="150" t="s">
        <v>2161</v>
      </c>
      <c r="B888" s="153" t="s">
        <v>12338</v>
      </c>
      <c r="C888" s="352"/>
      <c r="D888" s="152" t="s">
        <v>20298</v>
      </c>
    </row>
    <row r="889" spans="1:4" ht="13.5" customHeight="1">
      <c r="A889" s="150" t="s">
        <v>2164</v>
      </c>
      <c r="B889" s="153" t="s">
        <v>12341</v>
      </c>
      <c r="C889" s="352"/>
      <c r="D889" s="152" t="s">
        <v>20298</v>
      </c>
    </row>
    <row r="890" spans="1:4" ht="13.5" customHeight="1">
      <c r="A890" s="150" t="s">
        <v>2165</v>
      </c>
      <c r="B890" s="153" t="s">
        <v>12342</v>
      </c>
      <c r="C890" s="352"/>
      <c r="D890" s="152" t="s">
        <v>20298</v>
      </c>
    </row>
    <row r="891" spans="1:4" ht="13.5" customHeight="1">
      <c r="A891" s="150" t="s">
        <v>2158</v>
      </c>
      <c r="B891" s="153" t="s">
        <v>12335</v>
      </c>
      <c r="C891" s="352"/>
      <c r="D891" s="152" t="s">
        <v>20298</v>
      </c>
    </row>
    <row r="892" spans="1:4" ht="13.5" customHeight="1">
      <c r="A892" s="150" t="s">
        <v>2160</v>
      </c>
      <c r="B892" s="153" t="s">
        <v>12337</v>
      </c>
      <c r="C892" s="352"/>
      <c r="D892" s="152" t="s">
        <v>20298</v>
      </c>
    </row>
    <row r="893" spans="1:4" ht="13.5" customHeight="1">
      <c r="A893" s="150" t="s">
        <v>2162</v>
      </c>
      <c r="B893" s="153" t="s">
        <v>12339</v>
      </c>
      <c r="C893" s="352"/>
      <c r="D893" s="152" t="s">
        <v>20298</v>
      </c>
    </row>
    <row r="894" spans="1:4" ht="13.5" customHeight="1">
      <c r="A894" s="150" t="s">
        <v>2163</v>
      </c>
      <c r="B894" s="153" t="s">
        <v>12340</v>
      </c>
      <c r="C894" s="352"/>
      <c r="D894" s="152" t="s">
        <v>20298</v>
      </c>
    </row>
    <row r="895" spans="1:4" ht="13.5" customHeight="1">
      <c r="A895" s="150" t="s">
        <v>2064</v>
      </c>
      <c r="B895" s="153" t="s">
        <v>12242</v>
      </c>
      <c r="C895" s="352"/>
      <c r="D895" s="152" t="s">
        <v>20298</v>
      </c>
    </row>
    <row r="896" spans="1:4" ht="13.5" customHeight="1">
      <c r="A896" s="150" t="s">
        <v>2061</v>
      </c>
      <c r="B896" s="153" t="s">
        <v>12239</v>
      </c>
      <c r="C896" s="352"/>
      <c r="D896" s="152" t="s">
        <v>20298</v>
      </c>
    </row>
    <row r="897" spans="1:4" ht="13.5" customHeight="1">
      <c r="A897" s="150" t="s">
        <v>2060</v>
      </c>
      <c r="B897" s="153" t="s">
        <v>12238</v>
      </c>
      <c r="C897" s="352"/>
      <c r="D897" s="152" t="s">
        <v>20298</v>
      </c>
    </row>
    <row r="898" spans="1:4" ht="13.5" customHeight="1">
      <c r="A898" s="150" t="s">
        <v>2172</v>
      </c>
      <c r="B898" s="153" t="s">
        <v>12349</v>
      </c>
      <c r="C898" s="352"/>
      <c r="D898" s="152" t="s">
        <v>20298</v>
      </c>
    </row>
    <row r="899" spans="1:4" ht="13.5" customHeight="1">
      <c r="A899" s="150" t="s">
        <v>2059</v>
      </c>
      <c r="B899" s="153" t="s">
        <v>12237</v>
      </c>
      <c r="C899" s="352"/>
      <c r="D899" s="152" t="s">
        <v>20298</v>
      </c>
    </row>
    <row r="900" spans="1:4" ht="13.5" customHeight="1">
      <c r="A900" s="150" t="s">
        <v>2065</v>
      </c>
      <c r="B900" s="153" t="s">
        <v>12243</v>
      </c>
      <c r="C900" s="352"/>
      <c r="D900" s="152" t="s">
        <v>20298</v>
      </c>
    </row>
    <row r="901" spans="1:4" ht="13.5" customHeight="1">
      <c r="A901" s="150" t="s">
        <v>2062</v>
      </c>
      <c r="B901" s="153" t="s">
        <v>12240</v>
      </c>
      <c r="C901" s="352"/>
      <c r="D901" s="152" t="s">
        <v>20298</v>
      </c>
    </row>
    <row r="902" spans="1:4" ht="13.5" customHeight="1">
      <c r="A902" s="150" t="s">
        <v>2063</v>
      </c>
      <c r="B902" s="153" t="s">
        <v>12241</v>
      </c>
      <c r="C902" s="352"/>
      <c r="D902" s="152" t="s">
        <v>20298</v>
      </c>
    </row>
    <row r="903" spans="1:4" ht="13.5" customHeight="1">
      <c r="A903" s="150" t="s">
        <v>2155</v>
      </c>
      <c r="B903" s="153" t="s">
        <v>12332</v>
      </c>
      <c r="C903" s="352"/>
      <c r="D903" s="152" t="s">
        <v>20298</v>
      </c>
    </row>
    <row r="904" spans="1:4" ht="13.5" customHeight="1">
      <c r="A904" s="150" t="s">
        <v>2157</v>
      </c>
      <c r="B904" s="153" t="s">
        <v>12334</v>
      </c>
      <c r="C904" s="352"/>
      <c r="D904" s="152" t="s">
        <v>20298</v>
      </c>
    </row>
    <row r="905" spans="1:4" ht="13.5" customHeight="1">
      <c r="A905" s="150" t="s">
        <v>2156</v>
      </c>
      <c r="B905" s="153" t="s">
        <v>12333</v>
      </c>
      <c r="C905" s="352"/>
      <c r="D905" s="152" t="s">
        <v>20298</v>
      </c>
    </row>
    <row r="906" spans="1:4" ht="13.5" customHeight="1">
      <c r="A906" s="150" t="s">
        <v>2178</v>
      </c>
      <c r="B906" s="153" t="s">
        <v>12355</v>
      </c>
      <c r="C906" s="352"/>
      <c r="D906" s="152" t="s">
        <v>20298</v>
      </c>
    </row>
    <row r="907" spans="1:4" ht="13.5" customHeight="1">
      <c r="A907" s="150" t="s">
        <v>2173</v>
      </c>
      <c r="B907" s="153" t="s">
        <v>12350</v>
      </c>
      <c r="C907" s="352"/>
      <c r="D907" s="152" t="s">
        <v>20298</v>
      </c>
    </row>
    <row r="908" spans="1:4" ht="13.5" customHeight="1">
      <c r="A908" s="150" t="s">
        <v>2021</v>
      </c>
      <c r="B908" s="153" t="s">
        <v>12199</v>
      </c>
      <c r="C908" s="352"/>
      <c r="D908" s="152" t="s">
        <v>20298</v>
      </c>
    </row>
    <row r="909" spans="1:4" ht="13.5" customHeight="1">
      <c r="A909" s="150" t="s">
        <v>2022</v>
      </c>
      <c r="B909" s="153" t="s">
        <v>12200</v>
      </c>
      <c r="C909" s="352"/>
      <c r="D909" s="152" t="s">
        <v>20298</v>
      </c>
    </row>
    <row r="910" spans="1:4" ht="13.5" customHeight="1">
      <c r="A910" s="150" t="s">
        <v>2020</v>
      </c>
      <c r="B910" s="153" t="s">
        <v>12198</v>
      </c>
      <c r="C910" s="352"/>
      <c r="D910" s="152" t="s">
        <v>20298</v>
      </c>
    </row>
    <row r="911" spans="1:4" ht="13.5" customHeight="1">
      <c r="A911" s="150" t="s">
        <v>2841</v>
      </c>
      <c r="B911" s="153" t="s">
        <v>13022</v>
      </c>
      <c r="C911" s="352"/>
      <c r="D911" s="152" t="s">
        <v>20298</v>
      </c>
    </row>
    <row r="912" spans="1:4" ht="13.5" customHeight="1">
      <c r="A912" s="150" t="s">
        <v>10611</v>
      </c>
      <c r="B912" s="153" t="s">
        <v>20158</v>
      </c>
      <c r="C912" s="352"/>
      <c r="D912" s="152" t="s">
        <v>20298</v>
      </c>
    </row>
    <row r="913" spans="1:4" ht="13.5" customHeight="1">
      <c r="A913" s="150" t="s">
        <v>10237</v>
      </c>
      <c r="B913" s="153" t="s">
        <v>19809</v>
      </c>
      <c r="C913" s="352"/>
      <c r="D913" s="152" t="s">
        <v>20298</v>
      </c>
    </row>
    <row r="914" spans="1:4" ht="13.5" customHeight="1">
      <c r="A914" s="150" t="s">
        <v>2857</v>
      </c>
      <c r="B914" s="153" t="s">
        <v>13038</v>
      </c>
      <c r="C914" s="352"/>
      <c r="D914" s="152" t="s">
        <v>20298</v>
      </c>
    </row>
    <row r="915" spans="1:4" ht="13.5" customHeight="1">
      <c r="A915" s="150" t="s">
        <v>2855</v>
      </c>
      <c r="B915" s="153" t="s">
        <v>13036</v>
      </c>
      <c r="C915" s="352"/>
      <c r="D915" s="152" t="s">
        <v>20298</v>
      </c>
    </row>
    <row r="916" spans="1:4" ht="13.5" customHeight="1">
      <c r="A916" s="150" t="s">
        <v>2856</v>
      </c>
      <c r="B916" s="153" t="s">
        <v>13037</v>
      </c>
      <c r="C916" s="352"/>
      <c r="D916" s="152" t="s">
        <v>20298</v>
      </c>
    </row>
    <row r="917" spans="1:4" ht="13.5" customHeight="1">
      <c r="A917" s="150" t="s">
        <v>1473</v>
      </c>
      <c r="B917" s="153" t="s">
        <v>11674</v>
      </c>
      <c r="C917" s="352"/>
      <c r="D917" s="152" t="s">
        <v>20298</v>
      </c>
    </row>
    <row r="918" spans="1:4" ht="13.5" customHeight="1">
      <c r="A918" s="150" t="s">
        <v>4</v>
      </c>
      <c r="B918" s="153" t="s">
        <v>20153</v>
      </c>
      <c r="C918" s="352"/>
      <c r="D918" s="152" t="s">
        <v>20298</v>
      </c>
    </row>
    <row r="919" spans="1:4" ht="13.5" customHeight="1">
      <c r="A919" s="150" t="s">
        <v>2858</v>
      </c>
      <c r="B919" s="153" t="s">
        <v>13039</v>
      </c>
      <c r="C919" s="352"/>
      <c r="D919" s="152" t="s">
        <v>20298</v>
      </c>
    </row>
    <row r="920" spans="1:4" ht="13.5" customHeight="1">
      <c r="A920" s="150" t="s">
        <v>2859</v>
      </c>
      <c r="B920" s="153" t="s">
        <v>13040</v>
      </c>
      <c r="C920" s="352"/>
      <c r="D920" s="152" t="s">
        <v>20298</v>
      </c>
    </row>
    <row r="921" spans="1:4" ht="13.5" customHeight="1">
      <c r="A921" s="150" t="s">
        <v>2860</v>
      </c>
      <c r="B921" s="153" t="s">
        <v>13041</v>
      </c>
      <c r="C921" s="352"/>
      <c r="D921" s="152" t="s">
        <v>20298</v>
      </c>
    </row>
    <row r="922" spans="1:4" ht="13.5" customHeight="1">
      <c r="A922" s="150" t="s">
        <v>2861</v>
      </c>
      <c r="B922" s="153" t="s">
        <v>13042</v>
      </c>
      <c r="C922" s="352"/>
      <c r="D922" s="152" t="s">
        <v>20298</v>
      </c>
    </row>
    <row r="923" spans="1:4" ht="13.5" customHeight="1">
      <c r="A923" s="150" t="s">
        <v>2862</v>
      </c>
      <c r="B923" s="153" t="s">
        <v>13043</v>
      </c>
      <c r="C923" s="352"/>
      <c r="D923" s="152" t="s">
        <v>20298</v>
      </c>
    </row>
    <row r="924" spans="1:4" ht="13.5" customHeight="1">
      <c r="A924" s="150" t="s">
        <v>10621</v>
      </c>
      <c r="B924" s="153" t="s">
        <v>20168</v>
      </c>
      <c r="C924" s="352"/>
      <c r="D924" s="152" t="s">
        <v>20298</v>
      </c>
    </row>
    <row r="925" spans="1:4" ht="13.5" customHeight="1">
      <c r="A925" s="150" t="s">
        <v>10620</v>
      </c>
      <c r="B925" s="153" t="s">
        <v>20167</v>
      </c>
      <c r="C925" s="352"/>
      <c r="D925" s="152" t="s">
        <v>20298</v>
      </c>
    </row>
    <row r="926" spans="1:4" ht="13.5" customHeight="1">
      <c r="A926" s="150" t="s">
        <v>10618</v>
      </c>
      <c r="B926" s="153" t="s">
        <v>20165</v>
      </c>
      <c r="C926" s="352"/>
      <c r="D926" s="152" t="s">
        <v>20298</v>
      </c>
    </row>
    <row r="927" spans="1:4" ht="13.5" customHeight="1">
      <c r="A927" s="150" t="s">
        <v>10617</v>
      </c>
      <c r="B927" s="153" t="s">
        <v>20164</v>
      </c>
      <c r="C927" s="352"/>
      <c r="D927" s="152" t="s">
        <v>20298</v>
      </c>
    </row>
    <row r="928" spans="1:4" ht="13.5" customHeight="1">
      <c r="A928" s="150" t="s">
        <v>10616</v>
      </c>
      <c r="B928" s="153" t="s">
        <v>20163</v>
      </c>
      <c r="C928" s="352"/>
      <c r="D928" s="152" t="s">
        <v>20298</v>
      </c>
    </row>
    <row r="929" spans="1:4" ht="13.5" customHeight="1">
      <c r="A929" s="150" t="s">
        <v>10615</v>
      </c>
      <c r="B929" s="153" t="s">
        <v>20162</v>
      </c>
      <c r="C929" s="352"/>
      <c r="D929" s="152" t="s">
        <v>20298</v>
      </c>
    </row>
    <row r="930" spans="1:4" ht="13.5" customHeight="1">
      <c r="A930" s="150" t="s">
        <v>10619</v>
      </c>
      <c r="B930" s="153" t="s">
        <v>20166</v>
      </c>
      <c r="C930" s="352"/>
      <c r="D930" s="152" t="s">
        <v>20298</v>
      </c>
    </row>
    <row r="931" spans="1:4" ht="13.5" customHeight="1">
      <c r="A931" s="150" t="s">
        <v>10622</v>
      </c>
      <c r="B931" s="153" t="s">
        <v>20169</v>
      </c>
      <c r="C931" s="352"/>
      <c r="D931" s="152" t="s">
        <v>20298</v>
      </c>
    </row>
    <row r="932" spans="1:4" ht="13.5" customHeight="1">
      <c r="A932" s="150" t="s">
        <v>10612</v>
      </c>
      <c r="B932" s="153" t="s">
        <v>20159</v>
      </c>
      <c r="C932" s="352"/>
      <c r="D932" s="152" t="s">
        <v>20298</v>
      </c>
    </row>
    <row r="933" spans="1:4" ht="13.5" customHeight="1">
      <c r="A933" s="150" t="s">
        <v>10613</v>
      </c>
      <c r="B933" s="153" t="s">
        <v>20160</v>
      </c>
      <c r="C933" s="352"/>
      <c r="D933" s="152" t="s">
        <v>20298</v>
      </c>
    </row>
    <row r="934" spans="1:4" ht="13.5" customHeight="1">
      <c r="A934" s="150" t="s">
        <v>10614</v>
      </c>
      <c r="B934" s="153" t="s">
        <v>20161</v>
      </c>
      <c r="C934" s="352"/>
      <c r="D934" s="152" t="s">
        <v>20298</v>
      </c>
    </row>
    <row r="935" spans="1:4" ht="13.5" customHeight="1">
      <c r="A935" s="150" t="s">
        <v>10623</v>
      </c>
      <c r="B935" s="153" t="s">
        <v>20170</v>
      </c>
      <c r="C935" s="352"/>
      <c r="D935" s="152" t="s">
        <v>20298</v>
      </c>
    </row>
    <row r="936" spans="1:4" ht="13.5" customHeight="1">
      <c r="A936" s="150" t="s">
        <v>10624</v>
      </c>
      <c r="B936" s="153" t="s">
        <v>20171</v>
      </c>
      <c r="C936" s="352"/>
      <c r="D936" s="152" t="s">
        <v>20298</v>
      </c>
    </row>
    <row r="937" spans="1:4" ht="13.5" customHeight="1">
      <c r="A937" s="150" t="s">
        <v>2168</v>
      </c>
      <c r="B937" s="153" t="s">
        <v>12345</v>
      </c>
      <c r="C937" s="352"/>
      <c r="D937" s="152" t="s">
        <v>20298</v>
      </c>
    </row>
    <row r="938" spans="1:4" ht="13.5" customHeight="1">
      <c r="A938" s="150" t="s">
        <v>2167</v>
      </c>
      <c r="B938" s="153" t="s">
        <v>12344</v>
      </c>
      <c r="C938" s="352"/>
      <c r="D938" s="152" t="s">
        <v>20298</v>
      </c>
    </row>
    <row r="939" spans="1:4" ht="13.5" customHeight="1">
      <c r="A939" s="150" t="s">
        <v>2166</v>
      </c>
      <c r="B939" s="153" t="s">
        <v>12343</v>
      </c>
      <c r="C939" s="352"/>
      <c r="D939" s="152" t="s">
        <v>20298</v>
      </c>
    </row>
    <row r="940" spans="1:4" ht="13.5" customHeight="1">
      <c r="A940" s="150" t="s">
        <v>2150</v>
      </c>
      <c r="B940" s="153" t="s">
        <v>12328</v>
      </c>
      <c r="C940" s="352"/>
      <c r="D940" s="152" t="s">
        <v>20298</v>
      </c>
    </row>
    <row r="941" spans="1:4" ht="13.5" customHeight="1">
      <c r="A941" s="150" t="s">
        <v>2151</v>
      </c>
      <c r="B941" s="153" t="s">
        <v>12329</v>
      </c>
      <c r="C941" s="352"/>
      <c r="D941" s="152" t="s">
        <v>20298</v>
      </c>
    </row>
    <row r="942" spans="1:4" ht="13.5" customHeight="1">
      <c r="A942" s="150" t="s">
        <v>2152</v>
      </c>
      <c r="B942" s="153" t="s">
        <v>12330</v>
      </c>
      <c r="C942" s="352"/>
      <c r="D942" s="152" t="s">
        <v>20298</v>
      </c>
    </row>
    <row r="943" spans="1:4" ht="13.5" customHeight="1">
      <c r="A943" s="150" t="s">
        <v>2153</v>
      </c>
      <c r="B943" s="153" t="s">
        <v>12330</v>
      </c>
      <c r="C943" s="352"/>
      <c r="D943" s="152" t="s">
        <v>20298</v>
      </c>
    </row>
    <row r="944" spans="1:4" ht="13.5" customHeight="1">
      <c r="A944" s="150" t="s">
        <v>2170</v>
      </c>
      <c r="B944" s="153" t="s">
        <v>12347</v>
      </c>
      <c r="C944" s="352"/>
      <c r="D944" s="152" t="s">
        <v>20298</v>
      </c>
    </row>
    <row r="945" spans="1:4" ht="13.5" customHeight="1">
      <c r="A945" s="150" t="s">
        <v>2171</v>
      </c>
      <c r="B945" s="153" t="s">
        <v>12348</v>
      </c>
      <c r="C945" s="352"/>
      <c r="D945" s="152" t="s">
        <v>20298</v>
      </c>
    </row>
    <row r="946" spans="1:4" ht="13.5" customHeight="1">
      <c r="A946" s="150" t="s">
        <v>2169</v>
      </c>
      <c r="B946" s="153" t="s">
        <v>12346</v>
      </c>
      <c r="C946" s="352"/>
      <c r="D946" s="152" t="s">
        <v>20298</v>
      </c>
    </row>
    <row r="947" spans="1:4" ht="13.5" customHeight="1">
      <c r="A947" s="150" t="s">
        <v>2055</v>
      </c>
      <c r="B947" s="153" t="s">
        <v>12233</v>
      </c>
      <c r="C947" s="352"/>
      <c r="D947" s="152" t="s">
        <v>20298</v>
      </c>
    </row>
    <row r="948" spans="1:4" ht="13.5" customHeight="1">
      <c r="A948" s="150" t="s">
        <v>2054</v>
      </c>
      <c r="B948" s="153" t="s">
        <v>12232</v>
      </c>
      <c r="C948" s="352"/>
      <c r="D948" s="152" t="s">
        <v>20298</v>
      </c>
    </row>
    <row r="949" spans="1:4" ht="13.5" customHeight="1">
      <c r="A949" s="150" t="s">
        <v>2057</v>
      </c>
      <c r="B949" s="153" t="s">
        <v>12235</v>
      </c>
      <c r="C949" s="352"/>
      <c r="D949" s="152" t="s">
        <v>20298</v>
      </c>
    </row>
    <row r="950" spans="1:4" ht="13.5" customHeight="1">
      <c r="A950" s="150" t="s">
        <v>2056</v>
      </c>
      <c r="B950" s="153" t="s">
        <v>12234</v>
      </c>
      <c r="C950" s="352"/>
      <c r="D950" s="152" t="s">
        <v>20298</v>
      </c>
    </row>
    <row r="951" spans="1:4" ht="13.5" customHeight="1">
      <c r="A951" s="150" t="s">
        <v>2032</v>
      </c>
      <c r="B951" s="153" t="s">
        <v>12210</v>
      </c>
      <c r="C951" s="352"/>
      <c r="D951" s="152" t="s">
        <v>20298</v>
      </c>
    </row>
    <row r="952" spans="1:4" ht="13.5" customHeight="1">
      <c r="A952" s="150" t="s">
        <v>2035</v>
      </c>
      <c r="B952" s="153" t="s">
        <v>12213</v>
      </c>
      <c r="C952" s="352"/>
      <c r="D952" s="152" t="s">
        <v>20298</v>
      </c>
    </row>
    <row r="953" spans="1:4" ht="13.5" customHeight="1">
      <c r="A953" s="150" t="s">
        <v>2016</v>
      </c>
      <c r="B953" s="153" t="s">
        <v>12194</v>
      </c>
      <c r="C953" s="352"/>
      <c r="D953" s="152" t="s">
        <v>20298</v>
      </c>
    </row>
    <row r="954" spans="1:4" ht="13.5" customHeight="1">
      <c r="A954" s="150" t="s">
        <v>2025</v>
      </c>
      <c r="B954" s="153" t="s">
        <v>12203</v>
      </c>
      <c r="C954" s="352"/>
      <c r="D954" s="152" t="s">
        <v>20298</v>
      </c>
    </row>
    <row r="955" spans="1:4" ht="13.5" customHeight="1">
      <c r="A955" s="150" t="s">
        <v>2015</v>
      </c>
      <c r="B955" s="153" t="s">
        <v>12193</v>
      </c>
      <c r="C955" s="352"/>
      <c r="D955" s="152" t="s">
        <v>20298</v>
      </c>
    </row>
    <row r="956" spans="1:4" ht="13.5" customHeight="1">
      <c r="A956" s="150" t="s">
        <v>2024</v>
      </c>
      <c r="B956" s="153" t="s">
        <v>12202</v>
      </c>
      <c r="C956" s="352"/>
      <c r="D956" s="152" t="s">
        <v>20298</v>
      </c>
    </row>
    <row r="957" spans="1:4" ht="13.5" customHeight="1">
      <c r="A957" s="150" t="s">
        <v>2029</v>
      </c>
      <c r="B957" s="153" t="s">
        <v>12207</v>
      </c>
      <c r="C957" s="352"/>
      <c r="D957" s="152" t="s">
        <v>20298</v>
      </c>
    </row>
    <row r="958" spans="1:4" ht="13.5" customHeight="1">
      <c r="A958" s="150" t="s">
        <v>2018</v>
      </c>
      <c r="B958" s="153" t="s">
        <v>12196</v>
      </c>
      <c r="C958" s="352"/>
      <c r="D958" s="152" t="s">
        <v>20298</v>
      </c>
    </row>
    <row r="959" spans="1:4" ht="13.5" customHeight="1">
      <c r="A959" s="150" t="s">
        <v>2033</v>
      </c>
      <c r="B959" s="153" t="s">
        <v>12211</v>
      </c>
      <c r="C959" s="352"/>
      <c r="D959" s="152" t="s">
        <v>20298</v>
      </c>
    </row>
    <row r="960" spans="1:4" ht="13.5" customHeight="1">
      <c r="A960" s="150" t="s">
        <v>2177</v>
      </c>
      <c r="B960" s="153" t="s">
        <v>12354</v>
      </c>
      <c r="C960" s="352"/>
      <c r="D960" s="152" t="s">
        <v>20298</v>
      </c>
    </row>
    <row r="961" spans="1:4" ht="13.5" customHeight="1">
      <c r="A961" s="150" t="s">
        <v>2017</v>
      </c>
      <c r="B961" s="153" t="s">
        <v>12195</v>
      </c>
      <c r="C961" s="352"/>
      <c r="D961" s="152" t="s">
        <v>20298</v>
      </c>
    </row>
    <row r="962" spans="1:4" ht="13.5" customHeight="1">
      <c r="A962" s="150" t="s">
        <v>2026</v>
      </c>
      <c r="B962" s="153" t="s">
        <v>12204</v>
      </c>
      <c r="C962" s="352"/>
      <c r="D962" s="152" t="s">
        <v>20298</v>
      </c>
    </row>
    <row r="963" spans="1:4" ht="13.5" customHeight="1">
      <c r="A963" s="150" t="s">
        <v>2030</v>
      </c>
      <c r="B963" s="153" t="s">
        <v>12208</v>
      </c>
      <c r="C963" s="352"/>
      <c r="D963" s="152" t="s">
        <v>20298</v>
      </c>
    </row>
    <row r="964" spans="1:4" ht="13.5" customHeight="1">
      <c r="A964" s="150" t="s">
        <v>2034</v>
      </c>
      <c r="B964" s="153" t="s">
        <v>12212</v>
      </c>
      <c r="C964" s="352"/>
      <c r="D964" s="152" t="s">
        <v>20298</v>
      </c>
    </row>
    <row r="965" spans="1:4" ht="13.5" customHeight="1">
      <c r="A965" s="150" t="s">
        <v>2019</v>
      </c>
      <c r="B965" s="153" t="s">
        <v>12197</v>
      </c>
      <c r="C965" s="352"/>
      <c r="D965" s="152" t="s">
        <v>20298</v>
      </c>
    </row>
    <row r="966" spans="1:4" ht="13.5" customHeight="1">
      <c r="A966" s="150" t="s">
        <v>1992</v>
      </c>
      <c r="B966" s="153" t="s">
        <v>12170</v>
      </c>
      <c r="C966" s="352"/>
      <c r="D966" s="152" t="s">
        <v>20298</v>
      </c>
    </row>
    <row r="967" spans="1:4" ht="13.5" customHeight="1">
      <c r="A967" s="150" t="s">
        <v>6403</v>
      </c>
      <c r="B967" s="153" t="s">
        <v>16364</v>
      </c>
      <c r="C967" s="352"/>
      <c r="D967" s="152" t="s">
        <v>20298</v>
      </c>
    </row>
    <row r="968" spans="1:4" ht="13.5" customHeight="1">
      <c r="A968" s="150" t="s">
        <v>2415</v>
      </c>
      <c r="B968" s="153" t="s">
        <v>12589</v>
      </c>
      <c r="C968" s="352"/>
      <c r="D968" s="152" t="s">
        <v>20298</v>
      </c>
    </row>
    <row r="969" spans="1:4" ht="13.5" customHeight="1">
      <c r="A969" s="150" t="s">
        <v>2416</v>
      </c>
      <c r="B969" s="153" t="s">
        <v>12590</v>
      </c>
      <c r="C969" s="352"/>
      <c r="D969" s="152" t="s">
        <v>20298</v>
      </c>
    </row>
    <row r="970" spans="1:4" ht="13.5" customHeight="1">
      <c r="A970" s="150" t="s">
        <v>2414</v>
      </c>
      <c r="B970" s="153" t="s">
        <v>12588</v>
      </c>
      <c r="C970" s="352"/>
      <c r="D970" s="152" t="s">
        <v>20298</v>
      </c>
    </row>
    <row r="971" spans="1:4" ht="13.5" customHeight="1">
      <c r="A971" s="150" t="s">
        <v>2444</v>
      </c>
      <c r="B971" s="153" t="s">
        <v>12620</v>
      </c>
      <c r="C971" s="352"/>
      <c r="D971" s="152" t="s">
        <v>20298</v>
      </c>
    </row>
    <row r="972" spans="1:4" ht="13.5" customHeight="1">
      <c r="A972" s="150" t="s">
        <v>72</v>
      </c>
      <c r="B972" s="153" t="s">
        <v>12621</v>
      </c>
      <c r="C972" s="352"/>
      <c r="D972" s="152" t="s">
        <v>20298</v>
      </c>
    </row>
    <row r="973" spans="1:4" ht="13.5" customHeight="1">
      <c r="A973" s="150" t="s">
        <v>2445</v>
      </c>
      <c r="B973" s="153" t="s">
        <v>12622</v>
      </c>
      <c r="C973" s="352"/>
      <c r="D973" s="152" t="s">
        <v>20298</v>
      </c>
    </row>
    <row r="974" spans="1:4" ht="13.5" customHeight="1">
      <c r="A974" s="150" t="s">
        <v>2442</v>
      </c>
      <c r="B974" s="153" t="s">
        <v>12618</v>
      </c>
      <c r="C974" s="352"/>
      <c r="D974" s="152" t="s">
        <v>20298</v>
      </c>
    </row>
    <row r="975" spans="1:4" ht="13.5" customHeight="1">
      <c r="A975" s="150" t="s">
        <v>2443</v>
      </c>
      <c r="B975" s="153" t="s">
        <v>12619</v>
      </c>
      <c r="C975" s="352"/>
      <c r="D975" s="152" t="s">
        <v>20298</v>
      </c>
    </row>
    <row r="976" spans="1:4" ht="13.5" customHeight="1">
      <c r="A976" s="150" t="s">
        <v>9279</v>
      </c>
      <c r="B976" s="153" t="s">
        <v>18889</v>
      </c>
      <c r="C976" s="352"/>
      <c r="D976" s="152" t="s">
        <v>20298</v>
      </c>
    </row>
    <row r="977" spans="1:4" ht="13.5" customHeight="1">
      <c r="A977" s="150" t="s">
        <v>2447</v>
      </c>
      <c r="B977" s="153" t="s">
        <v>12624</v>
      </c>
      <c r="C977" s="352"/>
      <c r="D977" s="152" t="s">
        <v>20298</v>
      </c>
    </row>
    <row r="978" spans="1:4" ht="13.5" customHeight="1">
      <c r="A978" s="150" t="s">
        <v>2448</v>
      </c>
      <c r="B978" s="153" t="s">
        <v>12625</v>
      </c>
      <c r="C978" s="352"/>
      <c r="D978" s="152" t="s">
        <v>20298</v>
      </c>
    </row>
    <row r="979" spans="1:4" ht="13.5" customHeight="1">
      <c r="A979" s="150" t="s">
        <v>9280</v>
      </c>
      <c r="B979" s="153" t="s">
        <v>18890</v>
      </c>
      <c r="C979" s="352"/>
      <c r="D979" s="152" t="s">
        <v>20298</v>
      </c>
    </row>
    <row r="980" spans="1:4" ht="13.5" customHeight="1">
      <c r="A980" s="150" t="s">
        <v>9281</v>
      </c>
      <c r="B980" s="153" t="s">
        <v>18891</v>
      </c>
      <c r="C980" s="352"/>
      <c r="D980" s="152" t="s">
        <v>20298</v>
      </c>
    </row>
    <row r="981" spans="1:4" ht="13.5" customHeight="1">
      <c r="A981" s="150" t="s">
        <v>2446</v>
      </c>
      <c r="B981" s="153" t="s">
        <v>12623</v>
      </c>
      <c r="C981" s="352"/>
      <c r="D981" s="152" t="s">
        <v>20298</v>
      </c>
    </row>
    <row r="982" spans="1:4" ht="13.5" customHeight="1">
      <c r="A982" s="150" t="s">
        <v>2452</v>
      </c>
      <c r="B982" s="153" t="s">
        <v>12629</v>
      </c>
      <c r="C982" s="352"/>
      <c r="D982" s="152" t="s">
        <v>20298</v>
      </c>
    </row>
    <row r="983" spans="1:4" ht="13.5" customHeight="1">
      <c r="A983" s="150" t="s">
        <v>2453</v>
      </c>
      <c r="B983" s="153" t="s">
        <v>12630</v>
      </c>
      <c r="C983" s="352"/>
      <c r="D983" s="152" t="s">
        <v>20298</v>
      </c>
    </row>
    <row r="984" spans="1:4" ht="13.5" customHeight="1">
      <c r="A984" s="150" t="s">
        <v>2454</v>
      </c>
      <c r="B984" s="153" t="s">
        <v>12631</v>
      </c>
      <c r="C984" s="352"/>
      <c r="D984" s="152" t="s">
        <v>20298</v>
      </c>
    </row>
    <row r="985" spans="1:4" ht="13.5" customHeight="1">
      <c r="A985" s="150" t="s">
        <v>2455</v>
      </c>
      <c r="B985" s="153" t="s">
        <v>12632</v>
      </c>
      <c r="C985" s="352"/>
      <c r="D985" s="152" t="s">
        <v>20298</v>
      </c>
    </row>
    <row r="986" spans="1:4" ht="13.5" customHeight="1">
      <c r="A986" s="150" t="s">
        <v>2449</v>
      </c>
      <c r="B986" s="153" t="s">
        <v>12626</v>
      </c>
      <c r="C986" s="352"/>
      <c r="D986" s="152" t="s">
        <v>20298</v>
      </c>
    </row>
    <row r="987" spans="1:4" ht="13.5" customHeight="1">
      <c r="A987" s="150" t="s">
        <v>2450</v>
      </c>
      <c r="B987" s="153" t="s">
        <v>12627</v>
      </c>
      <c r="C987" s="352"/>
      <c r="D987" s="152" t="s">
        <v>20298</v>
      </c>
    </row>
    <row r="988" spans="1:4" ht="13.5" customHeight="1">
      <c r="A988" s="150" t="s">
        <v>2451</v>
      </c>
      <c r="B988" s="153" t="s">
        <v>12628</v>
      </c>
      <c r="C988" s="352"/>
      <c r="D988" s="152" t="s">
        <v>20298</v>
      </c>
    </row>
    <row r="989" spans="1:4" ht="13.5" customHeight="1">
      <c r="A989" s="150" t="s">
        <v>5</v>
      </c>
      <c r="B989" s="153" t="s">
        <v>12636</v>
      </c>
      <c r="C989" s="352"/>
      <c r="D989" s="152" t="s">
        <v>20298</v>
      </c>
    </row>
    <row r="990" spans="1:4" ht="13.5" customHeight="1">
      <c r="A990" s="150" t="s">
        <v>2458</v>
      </c>
      <c r="B990" s="153" t="s">
        <v>12635</v>
      </c>
      <c r="C990" s="352"/>
      <c r="D990" s="152" t="s">
        <v>20298</v>
      </c>
    </row>
    <row r="991" spans="1:4" ht="13.5" customHeight="1">
      <c r="A991" s="150" t="s">
        <v>2459</v>
      </c>
      <c r="B991" s="153" t="s">
        <v>12637</v>
      </c>
      <c r="C991" s="352"/>
      <c r="D991" s="152" t="s">
        <v>20298</v>
      </c>
    </row>
    <row r="992" spans="1:4" ht="13.5" customHeight="1">
      <c r="A992" s="150" t="s">
        <v>2456</v>
      </c>
      <c r="B992" s="153" t="s">
        <v>12633</v>
      </c>
      <c r="C992" s="352"/>
      <c r="D992" s="152" t="s">
        <v>20298</v>
      </c>
    </row>
    <row r="993" spans="1:4" ht="13.5" customHeight="1">
      <c r="A993" s="150" t="s">
        <v>2457</v>
      </c>
      <c r="B993" s="153" t="s">
        <v>12634</v>
      </c>
      <c r="C993" s="352"/>
      <c r="D993" s="152" t="s">
        <v>20298</v>
      </c>
    </row>
    <row r="994" spans="1:4" ht="13.5" customHeight="1">
      <c r="A994" s="150" t="s">
        <v>2461</v>
      </c>
      <c r="B994" s="153" t="s">
        <v>12640</v>
      </c>
      <c r="C994" s="352"/>
      <c r="D994" s="152" t="s">
        <v>20298</v>
      </c>
    </row>
    <row r="995" spans="1:4" ht="13.5" customHeight="1">
      <c r="A995" s="150" t="s">
        <v>2440</v>
      </c>
      <c r="B995" s="153" t="s">
        <v>12616</v>
      </c>
      <c r="C995" s="352"/>
      <c r="D995" s="152" t="s">
        <v>20298</v>
      </c>
    </row>
    <row r="996" spans="1:4" ht="13.5" customHeight="1">
      <c r="A996" s="150" t="s">
        <v>2441</v>
      </c>
      <c r="B996" s="153" t="s">
        <v>12617</v>
      </c>
      <c r="C996" s="352"/>
      <c r="D996" s="152" t="s">
        <v>20298</v>
      </c>
    </row>
    <row r="997" spans="1:4" ht="13.5" customHeight="1">
      <c r="A997" s="150" t="s">
        <v>2460</v>
      </c>
      <c r="B997" s="153" t="s">
        <v>12639</v>
      </c>
      <c r="C997" s="352"/>
      <c r="D997" s="152" t="s">
        <v>20298</v>
      </c>
    </row>
    <row r="998" spans="1:4" ht="13.5" customHeight="1">
      <c r="A998" s="150" t="s">
        <v>6</v>
      </c>
      <c r="B998" s="153" t="s">
        <v>12578</v>
      </c>
      <c r="C998" s="352"/>
      <c r="D998" s="152" t="s">
        <v>20298</v>
      </c>
    </row>
    <row r="999" spans="1:4" ht="13.5" customHeight="1">
      <c r="A999" s="150" t="s">
        <v>35</v>
      </c>
      <c r="B999" s="153" t="s">
        <v>12638</v>
      </c>
      <c r="C999" s="352"/>
      <c r="D999" s="152" t="s">
        <v>20298</v>
      </c>
    </row>
    <row r="1000" spans="1:4" ht="13.5" customHeight="1">
      <c r="A1000" s="150" t="s">
        <v>80</v>
      </c>
      <c r="B1000" s="153" t="s">
        <v>12690</v>
      </c>
      <c r="C1000" s="352"/>
      <c r="D1000" s="152" t="s">
        <v>20298</v>
      </c>
    </row>
    <row r="1001" spans="1:4" ht="13.5" customHeight="1">
      <c r="A1001" s="150" t="s">
        <v>2515</v>
      </c>
      <c r="B1001" s="153" t="s">
        <v>12694</v>
      </c>
      <c r="C1001" s="352"/>
      <c r="D1001" s="152" t="s">
        <v>20298</v>
      </c>
    </row>
    <row r="1002" spans="1:4" ht="13.5" customHeight="1">
      <c r="A1002" s="150" t="s">
        <v>2517</v>
      </c>
      <c r="B1002" s="153" t="s">
        <v>12696</v>
      </c>
      <c r="C1002" s="352"/>
      <c r="D1002" s="152" t="s">
        <v>20298</v>
      </c>
    </row>
    <row r="1003" spans="1:4" ht="13.5" customHeight="1">
      <c r="A1003" s="150" t="s">
        <v>8843</v>
      </c>
      <c r="B1003" s="153" t="s">
        <v>18450</v>
      </c>
      <c r="C1003" s="352"/>
      <c r="D1003" s="152" t="s">
        <v>20298</v>
      </c>
    </row>
    <row r="1004" spans="1:4" ht="13.5" customHeight="1">
      <c r="A1004" s="150" t="s">
        <v>2512</v>
      </c>
      <c r="B1004" s="153" t="s">
        <v>12691</v>
      </c>
      <c r="C1004" s="352"/>
      <c r="D1004" s="152" t="s">
        <v>20298</v>
      </c>
    </row>
    <row r="1005" spans="1:4" ht="13.5" customHeight="1">
      <c r="A1005" s="150" t="s">
        <v>2516</v>
      </c>
      <c r="B1005" s="153" t="s">
        <v>12695</v>
      </c>
      <c r="C1005" s="352"/>
      <c r="D1005" s="152" t="s">
        <v>20298</v>
      </c>
    </row>
    <row r="1006" spans="1:4" ht="13.5" customHeight="1">
      <c r="A1006" s="150" t="s">
        <v>2513</v>
      </c>
      <c r="B1006" s="153" t="s">
        <v>12692</v>
      </c>
      <c r="C1006" s="352"/>
      <c r="D1006" s="152" t="s">
        <v>20298</v>
      </c>
    </row>
    <row r="1007" spans="1:4" ht="13.5" customHeight="1">
      <c r="A1007" s="150" t="s">
        <v>2514</v>
      </c>
      <c r="B1007" s="153" t="s">
        <v>12693</v>
      </c>
      <c r="C1007" s="352"/>
      <c r="D1007" s="152" t="s">
        <v>20298</v>
      </c>
    </row>
    <row r="1008" spans="1:4" ht="13.5" customHeight="1">
      <c r="A1008" s="150" t="s">
        <v>2535</v>
      </c>
      <c r="B1008" s="153" t="s">
        <v>12714</v>
      </c>
      <c r="C1008" s="352"/>
      <c r="D1008" s="152" t="s">
        <v>20298</v>
      </c>
    </row>
    <row r="1009" spans="1:4" ht="13.5" customHeight="1">
      <c r="A1009" s="150" t="s">
        <v>93</v>
      </c>
      <c r="B1009" s="153" t="s">
        <v>12715</v>
      </c>
      <c r="C1009" s="352"/>
      <c r="D1009" s="152" t="s">
        <v>20298</v>
      </c>
    </row>
    <row r="1010" spans="1:4" ht="13.5" customHeight="1">
      <c r="A1010" s="150" t="s">
        <v>100</v>
      </c>
      <c r="B1010" s="153" t="s">
        <v>12716</v>
      </c>
      <c r="C1010" s="352"/>
      <c r="D1010" s="152" t="s">
        <v>20298</v>
      </c>
    </row>
    <row r="1011" spans="1:4" ht="13.5" customHeight="1">
      <c r="A1011" s="150" t="s">
        <v>2527</v>
      </c>
      <c r="B1011" s="153" t="s">
        <v>12706</v>
      </c>
      <c r="C1011" s="352"/>
      <c r="D1011" s="152" t="s">
        <v>20298</v>
      </c>
    </row>
    <row r="1012" spans="1:4" ht="13.5" customHeight="1">
      <c r="A1012" s="150" t="s">
        <v>2525</v>
      </c>
      <c r="B1012" s="153" t="s">
        <v>12704</v>
      </c>
      <c r="C1012" s="352"/>
      <c r="D1012" s="152" t="s">
        <v>20298</v>
      </c>
    </row>
    <row r="1013" spans="1:4" ht="13.5" customHeight="1">
      <c r="A1013" s="150" t="s">
        <v>2526</v>
      </c>
      <c r="B1013" s="153" t="s">
        <v>12705</v>
      </c>
      <c r="C1013" s="352"/>
      <c r="D1013" s="152" t="s">
        <v>20298</v>
      </c>
    </row>
    <row r="1014" spans="1:4" ht="13.5" customHeight="1">
      <c r="A1014" s="150" t="s">
        <v>2533</v>
      </c>
      <c r="B1014" s="153" t="s">
        <v>12712</v>
      </c>
      <c r="C1014" s="352"/>
      <c r="D1014" s="152" t="s">
        <v>20298</v>
      </c>
    </row>
    <row r="1015" spans="1:4" ht="13.5" customHeight="1">
      <c r="A1015" s="150" t="s">
        <v>2530</v>
      </c>
      <c r="B1015" s="153" t="s">
        <v>12709</v>
      </c>
      <c r="C1015" s="352"/>
      <c r="D1015" s="152" t="s">
        <v>20298</v>
      </c>
    </row>
    <row r="1016" spans="1:4" ht="13.5" customHeight="1">
      <c r="A1016" s="150" t="s">
        <v>2528</v>
      </c>
      <c r="B1016" s="153" t="s">
        <v>12707</v>
      </c>
      <c r="C1016" s="352"/>
      <c r="D1016" s="152" t="s">
        <v>20298</v>
      </c>
    </row>
    <row r="1017" spans="1:4" ht="13.5" customHeight="1">
      <c r="A1017" s="150" t="s">
        <v>2529</v>
      </c>
      <c r="B1017" s="153" t="s">
        <v>12708</v>
      </c>
      <c r="C1017" s="352"/>
      <c r="D1017" s="152" t="s">
        <v>20298</v>
      </c>
    </row>
    <row r="1018" spans="1:4" ht="13.5" customHeight="1">
      <c r="A1018" s="150" t="s">
        <v>2521</v>
      </c>
      <c r="B1018" s="153" t="s">
        <v>12700</v>
      </c>
      <c r="C1018" s="352"/>
      <c r="D1018" s="152" t="s">
        <v>20298</v>
      </c>
    </row>
    <row r="1019" spans="1:4" ht="13.5" customHeight="1">
      <c r="A1019" s="150" t="s">
        <v>2532</v>
      </c>
      <c r="B1019" s="153" t="s">
        <v>12711</v>
      </c>
      <c r="C1019" s="352"/>
      <c r="D1019" s="152" t="s">
        <v>20298</v>
      </c>
    </row>
    <row r="1020" spans="1:4" ht="13.5" customHeight="1">
      <c r="A1020" s="150" t="s">
        <v>2534</v>
      </c>
      <c r="B1020" s="153" t="s">
        <v>12713</v>
      </c>
      <c r="C1020" s="352"/>
      <c r="D1020" s="152" t="s">
        <v>20298</v>
      </c>
    </row>
    <row r="1021" spans="1:4" ht="13.5" customHeight="1">
      <c r="A1021" s="150" t="s">
        <v>2531</v>
      </c>
      <c r="B1021" s="153" t="s">
        <v>12710</v>
      </c>
      <c r="C1021" s="352"/>
      <c r="D1021" s="152" t="s">
        <v>20298</v>
      </c>
    </row>
    <row r="1022" spans="1:4" ht="13.5" customHeight="1">
      <c r="A1022" s="150" t="s">
        <v>9544</v>
      </c>
      <c r="B1022" s="153" t="s">
        <v>19135</v>
      </c>
      <c r="C1022" s="352"/>
      <c r="D1022" s="152" t="s">
        <v>20298</v>
      </c>
    </row>
    <row r="1023" spans="1:4" ht="13.5" customHeight="1">
      <c r="A1023" s="150" t="s">
        <v>2524</v>
      </c>
      <c r="B1023" s="153" t="s">
        <v>12703</v>
      </c>
      <c r="C1023" s="352"/>
      <c r="D1023" s="152" t="s">
        <v>20298</v>
      </c>
    </row>
    <row r="1024" spans="1:4" ht="13.5" customHeight="1">
      <c r="A1024" s="150" t="s">
        <v>2523</v>
      </c>
      <c r="B1024" s="153" t="s">
        <v>12702</v>
      </c>
      <c r="C1024" s="352"/>
      <c r="D1024" s="152" t="s">
        <v>20298</v>
      </c>
    </row>
    <row r="1025" spans="1:4" ht="13.5" customHeight="1">
      <c r="A1025" s="150" t="s">
        <v>2536</v>
      </c>
      <c r="B1025" s="153" t="s">
        <v>12717</v>
      </c>
      <c r="C1025" s="352"/>
      <c r="D1025" s="152" t="s">
        <v>20298</v>
      </c>
    </row>
    <row r="1026" spans="1:4" ht="13.5" customHeight="1">
      <c r="A1026" s="150" t="s">
        <v>2537</v>
      </c>
      <c r="B1026" s="153" t="s">
        <v>12718</v>
      </c>
      <c r="C1026" s="352"/>
      <c r="D1026" s="152" t="s">
        <v>20298</v>
      </c>
    </row>
    <row r="1027" spans="1:4" ht="13.5" customHeight="1">
      <c r="A1027" s="150" t="s">
        <v>2522</v>
      </c>
      <c r="B1027" s="153" t="s">
        <v>12701</v>
      </c>
      <c r="C1027" s="352"/>
      <c r="D1027" s="152" t="s">
        <v>20298</v>
      </c>
    </row>
    <row r="1028" spans="1:4" ht="13.5" customHeight="1">
      <c r="A1028" s="150" t="s">
        <v>2546</v>
      </c>
      <c r="B1028" s="153" t="s">
        <v>12727</v>
      </c>
      <c r="C1028" s="352"/>
      <c r="D1028" s="152" t="s">
        <v>20298</v>
      </c>
    </row>
    <row r="1029" spans="1:4" ht="13.5" customHeight="1">
      <c r="A1029" s="150" t="s">
        <v>2540</v>
      </c>
      <c r="B1029" s="153" t="s">
        <v>12721</v>
      </c>
      <c r="C1029" s="352"/>
      <c r="D1029" s="152" t="s">
        <v>20298</v>
      </c>
    </row>
    <row r="1030" spans="1:4" ht="13.5" customHeight="1">
      <c r="A1030" s="150" t="s">
        <v>2541</v>
      </c>
      <c r="B1030" s="153" t="s">
        <v>12722</v>
      </c>
      <c r="C1030" s="352"/>
      <c r="D1030" s="152" t="s">
        <v>20298</v>
      </c>
    </row>
    <row r="1031" spans="1:4" ht="13.5" customHeight="1">
      <c r="A1031" s="150" t="s">
        <v>2542</v>
      </c>
      <c r="B1031" s="153" t="s">
        <v>12723</v>
      </c>
      <c r="C1031" s="352"/>
      <c r="D1031" s="152" t="s">
        <v>20298</v>
      </c>
    </row>
    <row r="1032" spans="1:4" ht="13.5" customHeight="1">
      <c r="A1032" s="150" t="s">
        <v>1868</v>
      </c>
      <c r="B1032" s="153" t="s">
        <v>12052</v>
      </c>
      <c r="C1032" s="352"/>
      <c r="D1032" s="152" t="s">
        <v>20298</v>
      </c>
    </row>
    <row r="1033" spans="1:4" ht="13.5" customHeight="1">
      <c r="A1033" s="150" t="s">
        <v>1867</v>
      </c>
      <c r="B1033" s="153" t="s">
        <v>12051</v>
      </c>
      <c r="C1033" s="352"/>
      <c r="D1033" s="152" t="s">
        <v>20298</v>
      </c>
    </row>
    <row r="1034" spans="1:4" ht="13.5" customHeight="1">
      <c r="A1034" s="150" t="s">
        <v>1869</v>
      </c>
      <c r="B1034" s="153" t="s">
        <v>12052</v>
      </c>
      <c r="C1034" s="352"/>
      <c r="D1034" s="152" t="s">
        <v>20298</v>
      </c>
    </row>
    <row r="1035" spans="1:4" ht="13.5" customHeight="1">
      <c r="A1035" s="150" t="s">
        <v>2543</v>
      </c>
      <c r="B1035" s="153" t="s">
        <v>12724</v>
      </c>
      <c r="C1035" s="352"/>
      <c r="D1035" s="152" t="s">
        <v>20298</v>
      </c>
    </row>
    <row r="1036" spans="1:4" ht="13.5" customHeight="1">
      <c r="A1036" s="150" t="s">
        <v>2412</v>
      </c>
      <c r="B1036" s="153" t="s">
        <v>12586</v>
      </c>
      <c r="C1036" s="352"/>
      <c r="D1036" s="152" t="s">
        <v>20298</v>
      </c>
    </row>
    <row r="1037" spans="1:4" ht="13.5" customHeight="1">
      <c r="A1037" s="150" t="s">
        <v>2413</v>
      </c>
      <c r="B1037" s="153" t="s">
        <v>12587</v>
      </c>
      <c r="C1037" s="352"/>
      <c r="D1037" s="152" t="s">
        <v>20298</v>
      </c>
    </row>
    <row r="1038" spans="1:4" ht="13.5" customHeight="1">
      <c r="A1038" s="150" t="s">
        <v>2406</v>
      </c>
      <c r="B1038" s="153" t="s">
        <v>12580</v>
      </c>
      <c r="C1038" s="352"/>
      <c r="D1038" s="152" t="s">
        <v>20298</v>
      </c>
    </row>
    <row r="1039" spans="1:4" ht="13.5" customHeight="1">
      <c r="A1039" s="150" t="s">
        <v>2407</v>
      </c>
      <c r="B1039" s="153" t="s">
        <v>12581</v>
      </c>
      <c r="C1039" s="352"/>
      <c r="D1039" s="152" t="s">
        <v>20298</v>
      </c>
    </row>
    <row r="1040" spans="1:4" ht="13.5" customHeight="1">
      <c r="A1040" s="150" t="s">
        <v>2544</v>
      </c>
      <c r="B1040" s="153" t="s">
        <v>12725</v>
      </c>
      <c r="C1040" s="352"/>
      <c r="D1040" s="152" t="s">
        <v>20298</v>
      </c>
    </row>
    <row r="1041" spans="1:4" ht="13.5" customHeight="1">
      <c r="A1041" s="150" t="s">
        <v>2545</v>
      </c>
      <c r="B1041" s="153" t="s">
        <v>12726</v>
      </c>
      <c r="C1041" s="352"/>
      <c r="D1041" s="152" t="s">
        <v>20298</v>
      </c>
    </row>
    <row r="1042" spans="1:4" ht="13.5" customHeight="1">
      <c r="A1042" s="150" t="s">
        <v>2462</v>
      </c>
      <c r="B1042" s="153" t="s">
        <v>12641</v>
      </c>
      <c r="C1042" s="352"/>
      <c r="D1042" s="152" t="s">
        <v>20298</v>
      </c>
    </row>
    <row r="1043" spans="1:4" ht="13.5" customHeight="1">
      <c r="A1043" s="150" t="s">
        <v>2463</v>
      </c>
      <c r="B1043" s="153" t="s">
        <v>12642</v>
      </c>
      <c r="C1043" s="352"/>
      <c r="D1043" s="152" t="s">
        <v>20298</v>
      </c>
    </row>
    <row r="1044" spans="1:4" ht="13.5" customHeight="1">
      <c r="A1044" s="150" t="s">
        <v>2464</v>
      </c>
      <c r="B1044" s="153" t="s">
        <v>12643</v>
      </c>
      <c r="C1044" s="352"/>
      <c r="D1044" s="152" t="s">
        <v>20298</v>
      </c>
    </row>
    <row r="1045" spans="1:4" ht="13.5" customHeight="1">
      <c r="A1045" s="150" t="s">
        <v>2547</v>
      </c>
      <c r="B1045" s="153" t="s">
        <v>12728</v>
      </c>
      <c r="C1045" s="352"/>
      <c r="D1045" s="152" t="s">
        <v>20298</v>
      </c>
    </row>
    <row r="1046" spans="1:4" ht="13.5" customHeight="1">
      <c r="A1046" s="150" t="s">
        <v>2548</v>
      </c>
      <c r="B1046" s="153" t="s">
        <v>12729</v>
      </c>
      <c r="C1046" s="352"/>
      <c r="D1046" s="152" t="s">
        <v>20298</v>
      </c>
    </row>
    <row r="1047" spans="1:4" ht="13.5" customHeight="1">
      <c r="A1047" s="150" t="s">
        <v>2549</v>
      </c>
      <c r="B1047" s="153" t="s">
        <v>12730</v>
      </c>
      <c r="C1047" s="352"/>
      <c r="D1047" s="152" t="s">
        <v>20298</v>
      </c>
    </row>
    <row r="1048" spans="1:4" ht="13.5" customHeight="1">
      <c r="A1048" s="150" t="s">
        <v>2551</v>
      </c>
      <c r="B1048" s="153" t="s">
        <v>12732</v>
      </c>
      <c r="C1048" s="352"/>
      <c r="D1048" s="152" t="s">
        <v>20298</v>
      </c>
    </row>
    <row r="1049" spans="1:4" ht="13.5" customHeight="1">
      <c r="A1049" s="150" t="s">
        <v>2553</v>
      </c>
      <c r="B1049" s="153" t="s">
        <v>12734</v>
      </c>
      <c r="C1049" s="352"/>
      <c r="D1049" s="152" t="s">
        <v>20298</v>
      </c>
    </row>
    <row r="1050" spans="1:4" ht="13.5" customHeight="1">
      <c r="A1050" s="150" t="s">
        <v>2552</v>
      </c>
      <c r="B1050" s="153" t="s">
        <v>12733</v>
      </c>
      <c r="C1050" s="352"/>
      <c r="D1050" s="152" t="s">
        <v>20298</v>
      </c>
    </row>
    <row r="1051" spans="1:4" ht="13.5" customHeight="1">
      <c r="A1051" s="150" t="s">
        <v>2408</v>
      </c>
      <c r="B1051" s="153" t="s">
        <v>12582</v>
      </c>
      <c r="C1051" s="352"/>
      <c r="D1051" s="152" t="s">
        <v>20298</v>
      </c>
    </row>
    <row r="1052" spans="1:4" ht="13.5" customHeight="1">
      <c r="A1052" s="150" t="s">
        <v>2555</v>
      </c>
      <c r="B1052" s="153" t="s">
        <v>12736</v>
      </c>
      <c r="C1052" s="352"/>
      <c r="D1052" s="152" t="s">
        <v>20298</v>
      </c>
    </row>
    <row r="1053" spans="1:4" ht="13.5" customHeight="1">
      <c r="A1053" s="150" t="s">
        <v>2550</v>
      </c>
      <c r="B1053" s="153" t="s">
        <v>12731</v>
      </c>
      <c r="C1053" s="352"/>
      <c r="D1053" s="152" t="s">
        <v>20298</v>
      </c>
    </row>
    <row r="1054" spans="1:4" ht="13.5" customHeight="1">
      <c r="A1054" s="150" t="s">
        <v>2554</v>
      </c>
      <c r="B1054" s="153" t="s">
        <v>12735</v>
      </c>
      <c r="C1054" s="352"/>
      <c r="D1054" s="152" t="s">
        <v>20298</v>
      </c>
    </row>
    <row r="1055" spans="1:4" ht="13.5" customHeight="1">
      <c r="A1055" s="150" t="s">
        <v>2472</v>
      </c>
      <c r="B1055" s="153" t="s">
        <v>12651</v>
      </c>
      <c r="C1055" s="352"/>
      <c r="D1055" s="152" t="s">
        <v>20298</v>
      </c>
    </row>
    <row r="1056" spans="1:4" ht="13.5" customHeight="1">
      <c r="A1056" s="150" t="s">
        <v>2473</v>
      </c>
      <c r="B1056" s="153" t="s">
        <v>12652</v>
      </c>
      <c r="C1056" s="352"/>
      <c r="D1056" s="152" t="s">
        <v>20298</v>
      </c>
    </row>
    <row r="1057" spans="1:4" ht="13.5" customHeight="1">
      <c r="A1057" s="150" t="s">
        <v>2474</v>
      </c>
      <c r="B1057" s="153" t="s">
        <v>12653</v>
      </c>
      <c r="C1057" s="352"/>
      <c r="D1057" s="152" t="s">
        <v>20298</v>
      </c>
    </row>
    <row r="1058" spans="1:4" ht="13.5" customHeight="1">
      <c r="A1058" s="150" t="s">
        <v>2475</v>
      </c>
      <c r="B1058" s="153" t="s">
        <v>12654</v>
      </c>
      <c r="C1058" s="352"/>
      <c r="D1058" s="152" t="s">
        <v>20298</v>
      </c>
    </row>
    <row r="1059" spans="1:4" ht="13.5" customHeight="1">
      <c r="A1059" s="150" t="s">
        <v>2538</v>
      </c>
      <c r="B1059" s="153" t="s">
        <v>12719</v>
      </c>
      <c r="C1059" s="352"/>
      <c r="D1059" s="152" t="s">
        <v>20298</v>
      </c>
    </row>
    <row r="1060" spans="1:4" ht="13.5" customHeight="1">
      <c r="A1060" s="150" t="s">
        <v>2539</v>
      </c>
      <c r="B1060" s="153" t="s">
        <v>12720</v>
      </c>
      <c r="C1060" s="352"/>
      <c r="D1060" s="152" t="s">
        <v>20298</v>
      </c>
    </row>
    <row r="1061" spans="1:4" ht="13.5" customHeight="1">
      <c r="A1061" s="150" t="s">
        <v>2559</v>
      </c>
      <c r="B1061" s="153" t="s">
        <v>12740</v>
      </c>
      <c r="C1061" s="352"/>
      <c r="D1061" s="152" t="s">
        <v>20298</v>
      </c>
    </row>
    <row r="1062" spans="1:4" ht="13.5" customHeight="1">
      <c r="A1062" s="150" t="s">
        <v>10340</v>
      </c>
      <c r="B1062" s="153" t="s">
        <v>19908</v>
      </c>
      <c r="C1062" s="352"/>
      <c r="D1062" s="152" t="s">
        <v>20298</v>
      </c>
    </row>
    <row r="1063" spans="1:4" ht="13.5" customHeight="1">
      <c r="A1063" s="150" t="s">
        <v>2560</v>
      </c>
      <c r="B1063" s="153" t="s">
        <v>12741</v>
      </c>
      <c r="C1063" s="352"/>
      <c r="D1063" s="152" t="s">
        <v>20298</v>
      </c>
    </row>
    <row r="1064" spans="1:4" ht="13.5" customHeight="1">
      <c r="A1064" s="150" t="s">
        <v>2405</v>
      </c>
      <c r="B1064" s="153" t="s">
        <v>12579</v>
      </c>
      <c r="C1064" s="352"/>
      <c r="D1064" s="152" t="s">
        <v>20298</v>
      </c>
    </row>
    <row r="1065" spans="1:4" ht="13.5" customHeight="1">
      <c r="A1065" s="150" t="s">
        <v>2561</v>
      </c>
      <c r="B1065" s="153" t="s">
        <v>12742</v>
      </c>
      <c r="C1065" s="352"/>
      <c r="D1065" s="152" t="s">
        <v>20298</v>
      </c>
    </row>
    <row r="1066" spans="1:4" ht="13.5" customHeight="1">
      <c r="A1066" s="150" t="s">
        <v>10450</v>
      </c>
      <c r="B1066" s="153" t="s">
        <v>20014</v>
      </c>
      <c r="C1066" s="352"/>
      <c r="D1066" s="152" t="s">
        <v>20298</v>
      </c>
    </row>
    <row r="1067" spans="1:4" ht="13.5" customHeight="1">
      <c r="A1067" s="150" t="s">
        <v>3323</v>
      </c>
      <c r="B1067" s="153" t="s">
        <v>13460</v>
      </c>
      <c r="C1067" s="352"/>
      <c r="D1067" s="152" t="s">
        <v>20298</v>
      </c>
    </row>
    <row r="1068" spans="1:4" ht="13.5" customHeight="1">
      <c r="A1068" s="150" t="s">
        <v>3322</v>
      </c>
      <c r="B1068" s="153" t="s">
        <v>13459</v>
      </c>
      <c r="C1068" s="352"/>
      <c r="D1068" s="152" t="s">
        <v>20298</v>
      </c>
    </row>
    <row r="1069" spans="1:4" ht="13.5" customHeight="1">
      <c r="A1069" s="150" t="s">
        <v>3304</v>
      </c>
      <c r="B1069" s="153" t="s">
        <v>13441</v>
      </c>
      <c r="C1069" s="352"/>
      <c r="D1069" s="152" t="s">
        <v>20298</v>
      </c>
    </row>
    <row r="1070" spans="1:4" ht="13.5" customHeight="1">
      <c r="A1070" s="150" t="s">
        <v>3305</v>
      </c>
      <c r="B1070" s="153" t="s">
        <v>13442</v>
      </c>
      <c r="C1070" s="352"/>
      <c r="D1070" s="152" t="s">
        <v>20298</v>
      </c>
    </row>
    <row r="1071" spans="1:4" ht="13.5" customHeight="1">
      <c r="A1071" s="150" t="s">
        <v>844</v>
      </c>
      <c r="B1071" s="153" t="s">
        <v>11052</v>
      </c>
      <c r="C1071" s="352"/>
      <c r="D1071" s="152" t="s">
        <v>20298</v>
      </c>
    </row>
    <row r="1072" spans="1:4" ht="13.5" customHeight="1">
      <c r="A1072" s="150" t="s">
        <v>842</v>
      </c>
      <c r="B1072" s="153" t="s">
        <v>11050</v>
      </c>
      <c r="C1072" s="352"/>
      <c r="D1072" s="152" t="s">
        <v>20298</v>
      </c>
    </row>
    <row r="1073" spans="1:4" ht="13.5" customHeight="1">
      <c r="A1073" s="150" t="s">
        <v>843</v>
      </c>
      <c r="B1073" s="153" t="s">
        <v>11051</v>
      </c>
      <c r="C1073" s="352"/>
      <c r="D1073" s="152" t="s">
        <v>20298</v>
      </c>
    </row>
    <row r="1074" spans="1:4" ht="13.5" customHeight="1">
      <c r="A1074" s="150" t="s">
        <v>841</v>
      </c>
      <c r="B1074" s="153" t="s">
        <v>11049</v>
      </c>
      <c r="C1074" s="352"/>
      <c r="D1074" s="152" t="s">
        <v>20298</v>
      </c>
    </row>
    <row r="1075" spans="1:4" ht="13.5" customHeight="1">
      <c r="A1075" s="150" t="s">
        <v>848</v>
      </c>
      <c r="B1075" s="153" t="s">
        <v>11056</v>
      </c>
      <c r="C1075" s="352"/>
      <c r="D1075" s="152" t="s">
        <v>20298</v>
      </c>
    </row>
    <row r="1076" spans="1:4" ht="13.5" customHeight="1">
      <c r="A1076" s="150" t="s">
        <v>846</v>
      </c>
      <c r="B1076" s="153" t="s">
        <v>11054</v>
      </c>
      <c r="C1076" s="352"/>
      <c r="D1076" s="152" t="s">
        <v>20298</v>
      </c>
    </row>
    <row r="1077" spans="1:4" ht="13.5" customHeight="1">
      <c r="A1077" s="150" t="s">
        <v>847</v>
      </c>
      <c r="B1077" s="153" t="s">
        <v>11055</v>
      </c>
      <c r="C1077" s="352"/>
      <c r="D1077" s="152" t="s">
        <v>20298</v>
      </c>
    </row>
    <row r="1078" spans="1:4" ht="13.5" customHeight="1">
      <c r="A1078" s="150" t="s">
        <v>852</v>
      </c>
      <c r="B1078" s="153" t="s">
        <v>11060</v>
      </c>
      <c r="C1078" s="352"/>
      <c r="D1078" s="152" t="s">
        <v>20298</v>
      </c>
    </row>
    <row r="1079" spans="1:4" ht="13.5" customHeight="1">
      <c r="A1079" s="150" t="s">
        <v>851</v>
      </c>
      <c r="B1079" s="153" t="s">
        <v>11059</v>
      </c>
      <c r="C1079" s="352"/>
      <c r="D1079" s="152" t="s">
        <v>20298</v>
      </c>
    </row>
    <row r="1080" spans="1:4" ht="13.5" customHeight="1">
      <c r="A1080" s="150" t="s">
        <v>1757</v>
      </c>
      <c r="B1080" s="153" t="s">
        <v>11951</v>
      </c>
      <c r="C1080" s="352"/>
      <c r="D1080" s="152" t="s">
        <v>20298</v>
      </c>
    </row>
    <row r="1081" spans="1:4" ht="13.5" customHeight="1">
      <c r="A1081" s="150" t="s">
        <v>2569</v>
      </c>
      <c r="B1081" s="153" t="s">
        <v>12750</v>
      </c>
      <c r="C1081" s="352"/>
      <c r="D1081" s="152" t="s">
        <v>20298</v>
      </c>
    </row>
    <row r="1082" spans="1:4" ht="13.5" customHeight="1">
      <c r="A1082" s="150" t="s">
        <v>2570</v>
      </c>
      <c r="B1082" s="153" t="s">
        <v>12751</v>
      </c>
      <c r="C1082" s="352"/>
      <c r="D1082" s="152" t="s">
        <v>20298</v>
      </c>
    </row>
    <row r="1083" spans="1:4" ht="13.5" customHeight="1">
      <c r="A1083" s="150" t="s">
        <v>2568</v>
      </c>
      <c r="B1083" s="153" t="s">
        <v>12749</v>
      </c>
      <c r="C1083" s="352"/>
      <c r="D1083" s="152" t="s">
        <v>20298</v>
      </c>
    </row>
    <row r="1084" spans="1:4" ht="13.5" customHeight="1">
      <c r="A1084" s="150" t="s">
        <v>2567</v>
      </c>
      <c r="B1084" s="153" t="s">
        <v>12748</v>
      </c>
      <c r="C1084" s="352"/>
      <c r="D1084" s="152" t="s">
        <v>20298</v>
      </c>
    </row>
    <row r="1085" spans="1:4" ht="13.5" customHeight="1">
      <c r="A1085" s="150" t="s">
        <v>2586</v>
      </c>
      <c r="B1085" s="153" t="s">
        <v>12767</v>
      </c>
      <c r="C1085" s="352"/>
      <c r="D1085" s="152" t="s">
        <v>20298</v>
      </c>
    </row>
    <row r="1086" spans="1:4" ht="13.5" customHeight="1">
      <c r="A1086" s="150" t="s">
        <v>3746</v>
      </c>
      <c r="B1086" s="153" t="s">
        <v>13872</v>
      </c>
      <c r="C1086" s="352"/>
      <c r="D1086" s="152" t="s">
        <v>20298</v>
      </c>
    </row>
    <row r="1087" spans="1:4" ht="13.5" customHeight="1">
      <c r="A1087" s="150" t="s">
        <v>3747</v>
      </c>
      <c r="B1087" s="153" t="s">
        <v>13873</v>
      </c>
      <c r="C1087" s="352"/>
      <c r="D1087" s="152" t="s">
        <v>20298</v>
      </c>
    </row>
    <row r="1088" spans="1:4" ht="13.5" customHeight="1">
      <c r="A1088" s="150" t="s">
        <v>3748</v>
      </c>
      <c r="B1088" s="153" t="s">
        <v>13874</v>
      </c>
      <c r="C1088" s="352"/>
      <c r="D1088" s="152" t="s">
        <v>20298</v>
      </c>
    </row>
    <row r="1089" spans="1:4" ht="13.5" customHeight="1">
      <c r="A1089" s="150" t="s">
        <v>3749</v>
      </c>
      <c r="B1089" s="153" t="s">
        <v>13875</v>
      </c>
      <c r="C1089" s="352"/>
      <c r="D1089" s="152" t="s">
        <v>20298</v>
      </c>
    </row>
    <row r="1090" spans="1:4" ht="13.5" customHeight="1">
      <c r="A1090" s="150" t="s">
        <v>845</v>
      </c>
      <c r="B1090" s="153" t="s">
        <v>11053</v>
      </c>
      <c r="C1090" s="352"/>
      <c r="D1090" s="152" t="s">
        <v>20298</v>
      </c>
    </row>
    <row r="1091" spans="1:4" ht="13.5" customHeight="1">
      <c r="A1091" s="150" t="s">
        <v>3596</v>
      </c>
      <c r="B1091" s="153" t="s">
        <v>13729</v>
      </c>
      <c r="C1091" s="352"/>
      <c r="D1091" s="152" t="s">
        <v>20298</v>
      </c>
    </row>
    <row r="1092" spans="1:4" ht="13.5" customHeight="1">
      <c r="A1092" s="150" t="s">
        <v>3598</v>
      </c>
      <c r="B1092" s="153" t="s">
        <v>13731</v>
      </c>
      <c r="C1092" s="352"/>
      <c r="D1092" s="152" t="s">
        <v>20298</v>
      </c>
    </row>
    <row r="1093" spans="1:4" ht="13.5" customHeight="1">
      <c r="A1093" s="150" t="s">
        <v>3599</v>
      </c>
      <c r="B1093" s="153" t="s">
        <v>13732</v>
      </c>
      <c r="C1093" s="352"/>
      <c r="D1093" s="152" t="s">
        <v>20298</v>
      </c>
    </row>
    <row r="1094" spans="1:4" ht="13.5" customHeight="1">
      <c r="A1094" s="150" t="s">
        <v>3595</v>
      </c>
      <c r="B1094" s="153" t="s">
        <v>13728</v>
      </c>
      <c r="C1094" s="352"/>
      <c r="D1094" s="152" t="s">
        <v>20298</v>
      </c>
    </row>
    <row r="1095" spans="1:4" ht="13.5" customHeight="1">
      <c r="A1095" s="150" t="s">
        <v>3597</v>
      </c>
      <c r="B1095" s="153" t="s">
        <v>13730</v>
      </c>
      <c r="C1095" s="352"/>
      <c r="D1095" s="152" t="s">
        <v>20298</v>
      </c>
    </row>
    <row r="1096" spans="1:4" ht="13.5" customHeight="1">
      <c r="A1096" s="150" t="s">
        <v>3591</v>
      </c>
      <c r="B1096" s="153" t="s">
        <v>13724</v>
      </c>
      <c r="C1096" s="352"/>
      <c r="D1096" s="152" t="s">
        <v>20298</v>
      </c>
    </row>
    <row r="1097" spans="1:4" ht="13.5" customHeight="1">
      <c r="A1097" s="150" t="s">
        <v>3588</v>
      </c>
      <c r="B1097" s="153" t="s">
        <v>13721</v>
      </c>
      <c r="C1097" s="352"/>
      <c r="D1097" s="152" t="s">
        <v>20298</v>
      </c>
    </row>
    <row r="1098" spans="1:4" ht="13.5" customHeight="1">
      <c r="A1098" s="150" t="s">
        <v>3592</v>
      </c>
      <c r="B1098" s="153" t="s">
        <v>13725</v>
      </c>
      <c r="C1098" s="352"/>
      <c r="D1098" s="152" t="s">
        <v>20298</v>
      </c>
    </row>
    <row r="1099" spans="1:4" ht="13.5" customHeight="1">
      <c r="A1099" s="150" t="s">
        <v>3589</v>
      </c>
      <c r="B1099" s="153" t="s">
        <v>13722</v>
      </c>
      <c r="C1099" s="352"/>
      <c r="D1099" s="152" t="s">
        <v>20298</v>
      </c>
    </row>
    <row r="1100" spans="1:4" ht="13.5" customHeight="1">
      <c r="A1100" s="150" t="s">
        <v>3593</v>
      </c>
      <c r="B1100" s="153" t="s">
        <v>13726</v>
      </c>
      <c r="C1100" s="352"/>
      <c r="D1100" s="152" t="s">
        <v>20298</v>
      </c>
    </row>
    <row r="1101" spans="1:4" ht="13.5" customHeight="1">
      <c r="A1101" s="150" t="s">
        <v>3594</v>
      </c>
      <c r="B1101" s="153" t="s">
        <v>13727</v>
      </c>
      <c r="C1101" s="352"/>
      <c r="D1101" s="152" t="s">
        <v>20298</v>
      </c>
    </row>
    <row r="1102" spans="1:4" ht="13.5" customHeight="1">
      <c r="A1102" s="150" t="s">
        <v>850</v>
      </c>
      <c r="B1102" s="153" t="s">
        <v>11058</v>
      </c>
      <c r="C1102" s="352"/>
      <c r="D1102" s="152" t="s">
        <v>20298</v>
      </c>
    </row>
    <row r="1103" spans="1:4" ht="13.5" customHeight="1">
      <c r="A1103" s="150" t="s">
        <v>10248</v>
      </c>
      <c r="B1103" s="153" t="s">
        <v>19821</v>
      </c>
      <c r="C1103" s="352"/>
      <c r="D1103" s="152" t="s">
        <v>20298</v>
      </c>
    </row>
    <row r="1104" spans="1:4" ht="13.5" customHeight="1">
      <c r="A1104" s="150" t="s">
        <v>706</v>
      </c>
      <c r="B1104" s="153" t="s">
        <v>10914</v>
      </c>
      <c r="C1104" s="352"/>
      <c r="D1104" s="152" t="s">
        <v>20298</v>
      </c>
    </row>
    <row r="1105" spans="1:4" ht="13.5" customHeight="1">
      <c r="A1105" s="150" t="s">
        <v>9080</v>
      </c>
      <c r="B1105" s="153" t="s">
        <v>18689</v>
      </c>
      <c r="C1105" s="352"/>
      <c r="D1105" s="152" t="s">
        <v>20298</v>
      </c>
    </row>
    <row r="1106" spans="1:4" ht="13.5" customHeight="1">
      <c r="A1106" s="150" t="s">
        <v>9079</v>
      </c>
      <c r="B1106" s="153" t="s">
        <v>18688</v>
      </c>
      <c r="C1106" s="352"/>
      <c r="D1106" s="152" t="s">
        <v>20298</v>
      </c>
    </row>
    <row r="1107" spans="1:4" ht="13.5" customHeight="1">
      <c r="A1107" s="150" t="s">
        <v>9082</v>
      </c>
      <c r="B1107" s="153" t="s">
        <v>18691</v>
      </c>
      <c r="C1107" s="352"/>
      <c r="D1107" s="152" t="s">
        <v>20298</v>
      </c>
    </row>
    <row r="1108" spans="1:4" ht="13.5" customHeight="1">
      <c r="A1108" s="150" t="s">
        <v>9059</v>
      </c>
      <c r="B1108" s="153" t="s">
        <v>18669</v>
      </c>
      <c r="C1108" s="352"/>
      <c r="D1108" s="152" t="s">
        <v>20298</v>
      </c>
    </row>
    <row r="1109" spans="1:4" ht="13.5" customHeight="1">
      <c r="A1109" s="150" t="s">
        <v>9083</v>
      </c>
      <c r="B1109" s="153" t="s">
        <v>18692</v>
      </c>
      <c r="C1109" s="352"/>
      <c r="D1109" s="152" t="s">
        <v>20298</v>
      </c>
    </row>
    <row r="1110" spans="1:4" ht="13.5" customHeight="1">
      <c r="A1110" s="150" t="s">
        <v>9060</v>
      </c>
      <c r="B1110" s="153" t="s">
        <v>18670</v>
      </c>
      <c r="C1110" s="352"/>
      <c r="D1110" s="152" t="s">
        <v>20298</v>
      </c>
    </row>
    <row r="1111" spans="1:4" ht="13.5" customHeight="1">
      <c r="A1111" s="150" t="s">
        <v>9085</v>
      </c>
      <c r="B1111" s="153" t="s">
        <v>18694</v>
      </c>
      <c r="C1111" s="352"/>
      <c r="D1111" s="152" t="s">
        <v>20298</v>
      </c>
    </row>
    <row r="1112" spans="1:4" ht="13.5" customHeight="1">
      <c r="A1112" s="150" t="s">
        <v>9061</v>
      </c>
      <c r="B1112" s="153" t="s">
        <v>18671</v>
      </c>
      <c r="C1112" s="352"/>
      <c r="D1112" s="152" t="s">
        <v>20298</v>
      </c>
    </row>
    <row r="1113" spans="1:4" ht="13.5" customHeight="1">
      <c r="A1113" s="150" t="s">
        <v>9077</v>
      </c>
      <c r="B1113" s="153" t="s">
        <v>18686</v>
      </c>
      <c r="C1113" s="352"/>
      <c r="D1113" s="152" t="s">
        <v>20298</v>
      </c>
    </row>
    <row r="1114" spans="1:4" ht="13.5" customHeight="1">
      <c r="A1114" s="150" t="s">
        <v>9103</v>
      </c>
      <c r="B1114" s="153" t="s">
        <v>18712</v>
      </c>
      <c r="C1114" s="352"/>
      <c r="D1114" s="152" t="s">
        <v>20298</v>
      </c>
    </row>
    <row r="1115" spans="1:4" ht="13.5" customHeight="1">
      <c r="A1115" s="150" t="s">
        <v>9076</v>
      </c>
      <c r="B1115" s="153" t="s">
        <v>18685</v>
      </c>
      <c r="C1115" s="352"/>
      <c r="D1115" s="152" t="s">
        <v>20298</v>
      </c>
    </row>
    <row r="1116" spans="1:4" ht="13.5" customHeight="1">
      <c r="A1116" s="150" t="s">
        <v>9074</v>
      </c>
      <c r="B1116" s="153" t="s">
        <v>18683</v>
      </c>
      <c r="C1116" s="352"/>
      <c r="D1116" s="152" t="s">
        <v>20298</v>
      </c>
    </row>
    <row r="1117" spans="1:4" ht="13.5" customHeight="1">
      <c r="A1117" s="150" t="s">
        <v>9087</v>
      </c>
      <c r="B1117" s="153" t="s">
        <v>18696</v>
      </c>
      <c r="C1117" s="352"/>
      <c r="D1117" s="152" t="s">
        <v>20298</v>
      </c>
    </row>
    <row r="1118" spans="1:4" ht="13.5" customHeight="1">
      <c r="A1118" s="150" t="s">
        <v>9062</v>
      </c>
      <c r="B1118" s="153" t="s">
        <v>18672</v>
      </c>
      <c r="C1118" s="352"/>
      <c r="D1118" s="152" t="s">
        <v>20298</v>
      </c>
    </row>
    <row r="1119" spans="1:4" ht="13.5" customHeight="1">
      <c r="A1119" s="150" t="s">
        <v>9064</v>
      </c>
      <c r="B1119" s="153" t="s">
        <v>18673</v>
      </c>
      <c r="C1119" s="352"/>
      <c r="D1119" s="152" t="s">
        <v>20298</v>
      </c>
    </row>
    <row r="1120" spans="1:4" ht="13.5" customHeight="1">
      <c r="A1120" s="150" t="s">
        <v>9063</v>
      </c>
      <c r="B1120" s="153" t="s">
        <v>18673</v>
      </c>
      <c r="C1120" s="352"/>
      <c r="D1120" s="152" t="s">
        <v>20298</v>
      </c>
    </row>
    <row r="1121" spans="1:4" ht="13.5" customHeight="1">
      <c r="A1121" s="150" t="s">
        <v>9067</v>
      </c>
      <c r="B1121" s="153" t="s">
        <v>18676</v>
      </c>
      <c r="C1121" s="352"/>
      <c r="D1121" s="152" t="s">
        <v>20298</v>
      </c>
    </row>
    <row r="1122" spans="1:4" ht="13.5" customHeight="1">
      <c r="A1122" s="150" t="s">
        <v>9065</v>
      </c>
      <c r="B1122" s="153" t="s">
        <v>18674</v>
      </c>
      <c r="C1122" s="352"/>
      <c r="D1122" s="152" t="s">
        <v>20298</v>
      </c>
    </row>
    <row r="1123" spans="1:4" ht="13.5" customHeight="1">
      <c r="A1123" s="150" t="s">
        <v>9078</v>
      </c>
      <c r="B1123" s="153" t="s">
        <v>18687</v>
      </c>
      <c r="C1123" s="352"/>
      <c r="D1123" s="152" t="s">
        <v>20298</v>
      </c>
    </row>
    <row r="1124" spans="1:4" ht="13.5" customHeight="1">
      <c r="A1124" s="150" t="s">
        <v>2796</v>
      </c>
      <c r="B1124" s="153" t="s">
        <v>12971</v>
      </c>
      <c r="C1124" s="352"/>
      <c r="D1124" s="152" t="s">
        <v>20298</v>
      </c>
    </row>
    <row r="1125" spans="1:4" ht="13.5" customHeight="1">
      <c r="A1125" s="150" t="s">
        <v>9104</v>
      </c>
      <c r="B1125" s="153" t="s">
        <v>18713</v>
      </c>
      <c r="C1125" s="352"/>
      <c r="D1125" s="152" t="s">
        <v>20298</v>
      </c>
    </row>
    <row r="1126" spans="1:4" ht="13.5" customHeight="1">
      <c r="A1126" s="150" t="s">
        <v>9088</v>
      </c>
      <c r="B1126" s="153" t="s">
        <v>18697</v>
      </c>
      <c r="C1126" s="352"/>
      <c r="D1126" s="152" t="s">
        <v>20298</v>
      </c>
    </row>
    <row r="1127" spans="1:4" ht="13.5" customHeight="1">
      <c r="A1127" s="150" t="s">
        <v>9075</v>
      </c>
      <c r="B1127" s="153" t="s">
        <v>18684</v>
      </c>
      <c r="C1127" s="352"/>
      <c r="D1127" s="152" t="s">
        <v>20298</v>
      </c>
    </row>
    <row r="1128" spans="1:4" ht="13.5" customHeight="1">
      <c r="A1128" s="150" t="s">
        <v>9089</v>
      </c>
      <c r="B1128" s="153" t="s">
        <v>18698</v>
      </c>
      <c r="C1128" s="352"/>
      <c r="D1128" s="152" t="s">
        <v>20298</v>
      </c>
    </row>
    <row r="1129" spans="1:4" ht="13.5" customHeight="1">
      <c r="A1129" s="150" t="s">
        <v>9081</v>
      </c>
      <c r="B1129" s="153" t="s">
        <v>18690</v>
      </c>
      <c r="C1129" s="352"/>
      <c r="D1129" s="152" t="s">
        <v>20298</v>
      </c>
    </row>
    <row r="1130" spans="1:4" ht="13.5" customHeight="1">
      <c r="A1130" s="150" t="s">
        <v>9084</v>
      </c>
      <c r="B1130" s="153" t="s">
        <v>18693</v>
      </c>
      <c r="C1130" s="352"/>
      <c r="D1130" s="152" t="s">
        <v>20298</v>
      </c>
    </row>
    <row r="1131" spans="1:4" ht="13.5" customHeight="1">
      <c r="A1131" s="150" t="s">
        <v>9086</v>
      </c>
      <c r="B1131" s="153" t="s">
        <v>18695</v>
      </c>
      <c r="C1131" s="352"/>
      <c r="D1131" s="152" t="s">
        <v>20298</v>
      </c>
    </row>
    <row r="1132" spans="1:4" ht="13.5" customHeight="1">
      <c r="A1132" s="150" t="s">
        <v>9090</v>
      </c>
      <c r="B1132" s="153" t="s">
        <v>18699</v>
      </c>
      <c r="C1132" s="352"/>
      <c r="D1132" s="152" t="s">
        <v>20298</v>
      </c>
    </row>
    <row r="1133" spans="1:4" ht="13.5" customHeight="1">
      <c r="A1133" s="150" t="s">
        <v>9091</v>
      </c>
      <c r="B1133" s="153" t="s">
        <v>18700</v>
      </c>
      <c r="C1133" s="352"/>
      <c r="D1133" s="152" t="s">
        <v>20298</v>
      </c>
    </row>
    <row r="1134" spans="1:4" ht="13.5" customHeight="1">
      <c r="A1134" s="150" t="s">
        <v>9092</v>
      </c>
      <c r="B1134" s="153" t="s">
        <v>18701</v>
      </c>
      <c r="C1134" s="352"/>
      <c r="D1134" s="152" t="s">
        <v>20298</v>
      </c>
    </row>
    <row r="1135" spans="1:4" ht="13.5" customHeight="1">
      <c r="A1135" s="150" t="s">
        <v>9093</v>
      </c>
      <c r="B1135" s="153" t="s">
        <v>18702</v>
      </c>
      <c r="C1135" s="352"/>
      <c r="D1135" s="152" t="s">
        <v>20298</v>
      </c>
    </row>
    <row r="1136" spans="1:4" ht="13.5" customHeight="1">
      <c r="A1136" s="150" t="s">
        <v>9094</v>
      </c>
      <c r="B1136" s="153" t="s">
        <v>18703</v>
      </c>
      <c r="C1136" s="352"/>
      <c r="D1136" s="152" t="s">
        <v>20298</v>
      </c>
    </row>
    <row r="1137" spans="1:4" ht="13.5" customHeight="1">
      <c r="A1137" s="150" t="s">
        <v>9095</v>
      </c>
      <c r="B1137" s="153" t="s">
        <v>18704</v>
      </c>
      <c r="C1137" s="352"/>
      <c r="D1137" s="152" t="s">
        <v>20298</v>
      </c>
    </row>
    <row r="1138" spans="1:4" ht="13.5" customHeight="1">
      <c r="A1138" s="150" t="s">
        <v>9096</v>
      </c>
      <c r="B1138" s="153" t="s">
        <v>18705</v>
      </c>
      <c r="C1138" s="352"/>
      <c r="D1138" s="152" t="s">
        <v>20298</v>
      </c>
    </row>
    <row r="1139" spans="1:4" ht="13.5" customHeight="1">
      <c r="A1139" s="150" t="s">
        <v>9097</v>
      </c>
      <c r="B1139" s="153" t="s">
        <v>18706</v>
      </c>
      <c r="C1139" s="352"/>
      <c r="D1139" s="152" t="s">
        <v>20298</v>
      </c>
    </row>
    <row r="1140" spans="1:4" ht="13.5" customHeight="1">
      <c r="A1140" s="150" t="s">
        <v>9098</v>
      </c>
      <c r="B1140" s="153" t="s">
        <v>18707</v>
      </c>
      <c r="C1140" s="352"/>
      <c r="D1140" s="152" t="s">
        <v>20298</v>
      </c>
    </row>
    <row r="1141" spans="1:4" ht="13.5" customHeight="1">
      <c r="A1141" s="150" t="s">
        <v>9099</v>
      </c>
      <c r="B1141" s="153" t="s">
        <v>18708</v>
      </c>
      <c r="C1141" s="352"/>
      <c r="D1141" s="152" t="s">
        <v>20298</v>
      </c>
    </row>
    <row r="1142" spans="1:4" ht="13.5" customHeight="1">
      <c r="A1142" s="150" t="s">
        <v>9100</v>
      </c>
      <c r="B1142" s="153" t="s">
        <v>18709</v>
      </c>
      <c r="C1142" s="352"/>
      <c r="D1142" s="152" t="s">
        <v>20298</v>
      </c>
    </row>
    <row r="1143" spans="1:4" ht="13.5" customHeight="1">
      <c r="A1143" s="150" t="s">
        <v>9101</v>
      </c>
      <c r="B1143" s="153" t="s">
        <v>18710</v>
      </c>
      <c r="C1143" s="352"/>
      <c r="D1143" s="152" t="s">
        <v>20298</v>
      </c>
    </row>
    <row r="1144" spans="1:4" ht="13.5" customHeight="1">
      <c r="A1144" s="150" t="s">
        <v>640</v>
      </c>
      <c r="B1144" s="154" t="s">
        <v>10849</v>
      </c>
      <c r="C1144" s="353"/>
      <c r="D1144" s="152" t="s">
        <v>20298</v>
      </c>
    </row>
    <row r="1145" spans="1:4" ht="13.5" customHeight="1">
      <c r="A1145" s="150" t="s">
        <v>5073</v>
      </c>
      <c r="B1145" s="153" t="s">
        <v>15115</v>
      </c>
      <c r="C1145" s="352"/>
      <c r="D1145" s="152" t="s">
        <v>20298</v>
      </c>
    </row>
    <row r="1146" spans="1:4" ht="13.5" customHeight="1">
      <c r="A1146" s="150" t="s">
        <v>5074</v>
      </c>
      <c r="B1146" s="153" t="s">
        <v>15116</v>
      </c>
      <c r="C1146" s="352"/>
      <c r="D1146" s="152" t="s">
        <v>20298</v>
      </c>
    </row>
    <row r="1147" spans="1:4" ht="13.5" customHeight="1">
      <c r="A1147" s="150" t="s">
        <v>9102</v>
      </c>
      <c r="B1147" s="153" t="s">
        <v>18711</v>
      </c>
      <c r="C1147" s="352"/>
      <c r="D1147" s="152" t="s">
        <v>20298</v>
      </c>
    </row>
    <row r="1148" spans="1:4" ht="13.5" customHeight="1">
      <c r="A1148" s="150" t="s">
        <v>1597</v>
      </c>
      <c r="B1148" s="153" t="s">
        <v>11797</v>
      </c>
      <c r="C1148" s="352"/>
      <c r="D1148" s="152" t="s">
        <v>20298</v>
      </c>
    </row>
    <row r="1149" spans="1:4" ht="13.5" customHeight="1">
      <c r="A1149" s="150" t="s">
        <v>5425</v>
      </c>
      <c r="B1149" s="153" t="s">
        <v>15460</v>
      </c>
      <c r="C1149" s="352"/>
      <c r="D1149" s="152" t="s">
        <v>20298</v>
      </c>
    </row>
    <row r="1150" spans="1:4" ht="13.5" customHeight="1">
      <c r="A1150" s="150" t="s">
        <v>5424</v>
      </c>
      <c r="B1150" s="153" t="s">
        <v>15459</v>
      </c>
      <c r="C1150" s="352"/>
      <c r="D1150" s="152" t="s">
        <v>20298</v>
      </c>
    </row>
    <row r="1151" spans="1:4" ht="13.5" customHeight="1">
      <c r="A1151" s="150" t="s">
        <v>5426</v>
      </c>
      <c r="B1151" s="153" t="s">
        <v>15461</v>
      </c>
      <c r="C1151" s="352"/>
      <c r="D1151" s="152" t="s">
        <v>20298</v>
      </c>
    </row>
    <row r="1152" spans="1:4" ht="13.5" customHeight="1">
      <c r="A1152" s="150" t="s">
        <v>5413</v>
      </c>
      <c r="B1152" s="153" t="s">
        <v>15449</v>
      </c>
      <c r="C1152" s="352"/>
      <c r="D1152" s="152" t="s">
        <v>20298</v>
      </c>
    </row>
    <row r="1153" spans="1:4" ht="13.5" customHeight="1">
      <c r="A1153" s="150" t="s">
        <v>5412</v>
      </c>
      <c r="B1153" s="153" t="s">
        <v>15448</v>
      </c>
      <c r="C1153" s="352"/>
      <c r="D1153" s="152" t="s">
        <v>20298</v>
      </c>
    </row>
    <row r="1154" spans="1:4" ht="13.5" customHeight="1">
      <c r="A1154" s="150" t="s">
        <v>5411</v>
      </c>
      <c r="B1154" s="153" t="s">
        <v>15447</v>
      </c>
      <c r="C1154" s="352"/>
      <c r="D1154" s="152" t="s">
        <v>20298</v>
      </c>
    </row>
    <row r="1155" spans="1:4" ht="13.5" customHeight="1">
      <c r="A1155" s="150" t="s">
        <v>5414</v>
      </c>
      <c r="B1155" s="153" t="s">
        <v>15450</v>
      </c>
      <c r="C1155" s="352"/>
      <c r="D1155" s="152" t="s">
        <v>20298</v>
      </c>
    </row>
    <row r="1156" spans="1:4" ht="13.5" customHeight="1">
      <c r="A1156" s="150" t="s">
        <v>5415</v>
      </c>
      <c r="B1156" s="153" t="s">
        <v>15451</v>
      </c>
      <c r="C1156" s="352"/>
      <c r="D1156" s="152" t="s">
        <v>20298</v>
      </c>
    </row>
    <row r="1157" spans="1:4" ht="13.5" customHeight="1">
      <c r="A1157" s="150" t="s">
        <v>5416</v>
      </c>
      <c r="B1157" s="153" t="s">
        <v>15452</v>
      </c>
      <c r="C1157" s="352"/>
      <c r="D1157" s="152" t="s">
        <v>20298</v>
      </c>
    </row>
    <row r="1158" spans="1:4" ht="13.5" customHeight="1">
      <c r="A1158" s="150" t="s">
        <v>5417</v>
      </c>
      <c r="B1158" s="153" t="s">
        <v>15453</v>
      </c>
      <c r="C1158" s="352"/>
      <c r="D1158" s="152" t="s">
        <v>20298</v>
      </c>
    </row>
    <row r="1159" spans="1:4" ht="13.5" customHeight="1">
      <c r="A1159" s="150" t="s">
        <v>5440</v>
      </c>
      <c r="B1159" s="153" t="s">
        <v>15474</v>
      </c>
      <c r="C1159" s="352"/>
      <c r="D1159" s="152" t="s">
        <v>20298</v>
      </c>
    </row>
    <row r="1160" spans="1:4" ht="13.5" customHeight="1">
      <c r="A1160" s="150" t="s">
        <v>5439</v>
      </c>
      <c r="B1160" s="153" t="s">
        <v>15473</v>
      </c>
      <c r="C1160" s="352"/>
      <c r="D1160" s="152" t="s">
        <v>20298</v>
      </c>
    </row>
    <row r="1161" spans="1:4" ht="13.5" customHeight="1">
      <c r="A1161" s="150" t="s">
        <v>705</v>
      </c>
      <c r="B1161" s="153" t="s">
        <v>10913</v>
      </c>
      <c r="C1161" s="352"/>
      <c r="D1161" s="152" t="s">
        <v>20298</v>
      </c>
    </row>
    <row r="1162" spans="1:4" ht="13.5" customHeight="1">
      <c r="A1162" s="150" t="s">
        <v>703</v>
      </c>
      <c r="B1162" s="153" t="s">
        <v>10911</v>
      </c>
      <c r="C1162" s="352"/>
      <c r="D1162" s="152" t="s">
        <v>20298</v>
      </c>
    </row>
    <row r="1163" spans="1:4" ht="13.5" customHeight="1">
      <c r="A1163" s="150" t="s">
        <v>770</v>
      </c>
      <c r="B1163" s="153" t="s">
        <v>10977</v>
      </c>
      <c r="C1163" s="352"/>
      <c r="D1163" s="152" t="s">
        <v>20298</v>
      </c>
    </row>
    <row r="1164" spans="1:4" ht="13.5" customHeight="1">
      <c r="A1164" s="150" t="s">
        <v>9614</v>
      </c>
      <c r="B1164" s="153" t="s">
        <v>19202</v>
      </c>
      <c r="C1164" s="352"/>
      <c r="D1164" s="152" t="s">
        <v>20298</v>
      </c>
    </row>
    <row r="1165" spans="1:4" ht="13.5" customHeight="1">
      <c r="A1165" s="150" t="s">
        <v>1554</v>
      </c>
      <c r="B1165" s="153" t="s">
        <v>11758</v>
      </c>
      <c r="C1165" s="352"/>
      <c r="D1165" s="152" t="s">
        <v>20298</v>
      </c>
    </row>
    <row r="1166" spans="1:4" ht="13.5" customHeight="1">
      <c r="A1166" s="150" t="s">
        <v>9615</v>
      </c>
      <c r="B1166" s="153" t="s">
        <v>19203</v>
      </c>
      <c r="C1166" s="352"/>
      <c r="D1166" s="152" t="s">
        <v>20298</v>
      </c>
    </row>
    <row r="1167" spans="1:4" ht="13.5" customHeight="1">
      <c r="A1167" s="150" t="s">
        <v>9616</v>
      </c>
      <c r="B1167" s="153" t="s">
        <v>19204</v>
      </c>
      <c r="C1167" s="352"/>
      <c r="D1167" s="152" t="s">
        <v>20298</v>
      </c>
    </row>
    <row r="1168" spans="1:4" ht="13.5" customHeight="1">
      <c r="A1168" s="150" t="s">
        <v>794</v>
      </c>
      <c r="B1168" s="153" t="s">
        <v>11001</v>
      </c>
      <c r="C1168" s="352"/>
      <c r="D1168" s="152" t="s">
        <v>20298</v>
      </c>
    </row>
    <row r="1169" spans="1:4" ht="13.5" customHeight="1">
      <c r="A1169" s="150" t="s">
        <v>795</v>
      </c>
      <c r="B1169" s="153" t="s">
        <v>11002</v>
      </c>
      <c r="C1169" s="352"/>
      <c r="D1169" s="152" t="s">
        <v>20298</v>
      </c>
    </row>
    <row r="1170" spans="1:4" ht="13.5" customHeight="1">
      <c r="A1170" s="150" t="s">
        <v>796</v>
      </c>
      <c r="B1170" s="153" t="s">
        <v>11003</v>
      </c>
      <c r="C1170" s="352"/>
      <c r="D1170" s="152" t="s">
        <v>20298</v>
      </c>
    </row>
    <row r="1171" spans="1:4" ht="13.5" customHeight="1">
      <c r="A1171" s="150" t="s">
        <v>788</v>
      </c>
      <c r="B1171" s="153" t="s">
        <v>10995</v>
      </c>
      <c r="C1171" s="352"/>
      <c r="D1171" s="152" t="s">
        <v>20298</v>
      </c>
    </row>
    <row r="1172" spans="1:4" ht="13.5" customHeight="1">
      <c r="A1172" s="150" t="s">
        <v>790</v>
      </c>
      <c r="B1172" s="153" t="s">
        <v>10997</v>
      </c>
      <c r="C1172" s="352"/>
      <c r="D1172" s="152" t="s">
        <v>20298</v>
      </c>
    </row>
    <row r="1173" spans="1:4" ht="13.5" customHeight="1">
      <c r="A1173" s="150" t="s">
        <v>789</v>
      </c>
      <c r="B1173" s="153" t="s">
        <v>10996</v>
      </c>
      <c r="C1173" s="352"/>
      <c r="D1173" s="152" t="s">
        <v>20298</v>
      </c>
    </row>
    <row r="1174" spans="1:4" ht="13.5" customHeight="1">
      <c r="A1174" s="150" t="s">
        <v>792</v>
      </c>
      <c r="B1174" s="153" t="s">
        <v>10999</v>
      </c>
      <c r="C1174" s="352"/>
      <c r="D1174" s="152" t="s">
        <v>20298</v>
      </c>
    </row>
    <row r="1175" spans="1:4" ht="13.5" customHeight="1">
      <c r="A1175" s="150" t="s">
        <v>791</v>
      </c>
      <c r="B1175" s="153" t="s">
        <v>10998</v>
      </c>
      <c r="C1175" s="352"/>
      <c r="D1175" s="152" t="s">
        <v>20298</v>
      </c>
    </row>
    <row r="1176" spans="1:4" ht="13.5" customHeight="1">
      <c r="A1176" s="150" t="s">
        <v>797</v>
      </c>
      <c r="B1176" s="153" t="s">
        <v>11004</v>
      </c>
      <c r="C1176" s="352"/>
      <c r="D1176" s="152" t="s">
        <v>20298</v>
      </c>
    </row>
    <row r="1177" spans="1:4" ht="13.5" customHeight="1">
      <c r="A1177" s="150" t="s">
        <v>793</v>
      </c>
      <c r="B1177" s="153" t="s">
        <v>11000</v>
      </c>
      <c r="C1177" s="352"/>
      <c r="D1177" s="152" t="s">
        <v>20298</v>
      </c>
    </row>
    <row r="1178" spans="1:4" ht="13.5" customHeight="1">
      <c r="A1178" s="150" t="s">
        <v>783</v>
      </c>
      <c r="B1178" s="153" t="s">
        <v>10990</v>
      </c>
      <c r="C1178" s="352"/>
      <c r="D1178" s="152" t="s">
        <v>20298</v>
      </c>
    </row>
    <row r="1179" spans="1:4" ht="13.5" customHeight="1">
      <c r="A1179" s="150" t="s">
        <v>6945</v>
      </c>
      <c r="B1179" s="153" t="s">
        <v>16896</v>
      </c>
      <c r="C1179" s="352"/>
      <c r="D1179" s="152" t="s">
        <v>20298</v>
      </c>
    </row>
    <row r="1180" spans="1:4" ht="13.5" customHeight="1">
      <c r="A1180" s="150" t="s">
        <v>800</v>
      </c>
      <c r="B1180" s="153" t="s">
        <v>11007</v>
      </c>
      <c r="C1180" s="352"/>
      <c r="D1180" s="152" t="s">
        <v>20298</v>
      </c>
    </row>
    <row r="1181" spans="1:4" ht="13.5" customHeight="1">
      <c r="A1181" s="150" t="s">
        <v>787</v>
      </c>
      <c r="B1181" s="153" t="s">
        <v>10994</v>
      </c>
      <c r="C1181" s="352"/>
      <c r="D1181" s="152" t="s">
        <v>20298</v>
      </c>
    </row>
    <row r="1182" spans="1:4" ht="13.5" customHeight="1">
      <c r="A1182" s="150" t="s">
        <v>5391</v>
      </c>
      <c r="B1182" s="153" t="s">
        <v>15427</v>
      </c>
      <c r="C1182" s="352"/>
      <c r="D1182" s="152" t="s">
        <v>20298</v>
      </c>
    </row>
    <row r="1183" spans="1:4" ht="13.5" customHeight="1">
      <c r="A1183" s="150" t="s">
        <v>5392</v>
      </c>
      <c r="B1183" s="153" t="s">
        <v>15428</v>
      </c>
      <c r="C1183" s="352"/>
      <c r="D1183" s="152" t="s">
        <v>20298</v>
      </c>
    </row>
    <row r="1184" spans="1:4" ht="13.5" customHeight="1">
      <c r="A1184" s="150" t="s">
        <v>5393</v>
      </c>
      <c r="B1184" s="153" t="s">
        <v>15429</v>
      </c>
      <c r="C1184" s="352"/>
      <c r="D1184" s="152" t="s">
        <v>20298</v>
      </c>
    </row>
    <row r="1185" spans="1:4" ht="13.5" customHeight="1">
      <c r="A1185" s="150" t="s">
        <v>5384</v>
      </c>
      <c r="B1185" s="153" t="s">
        <v>15420</v>
      </c>
      <c r="C1185" s="352"/>
      <c r="D1185" s="152" t="s">
        <v>20298</v>
      </c>
    </row>
    <row r="1186" spans="1:4" ht="13.5" customHeight="1">
      <c r="A1186" s="150" t="s">
        <v>5386</v>
      </c>
      <c r="B1186" s="153" t="s">
        <v>15422</v>
      </c>
      <c r="C1186" s="352"/>
      <c r="D1186" s="152" t="s">
        <v>20298</v>
      </c>
    </row>
    <row r="1187" spans="1:4" ht="13.5" customHeight="1">
      <c r="A1187" s="150" t="s">
        <v>5385</v>
      </c>
      <c r="B1187" s="153" t="s">
        <v>15421</v>
      </c>
      <c r="C1187" s="352"/>
      <c r="D1187" s="152" t="s">
        <v>20298</v>
      </c>
    </row>
    <row r="1188" spans="1:4" ht="13.5" customHeight="1">
      <c r="A1188" s="150" t="s">
        <v>5387</v>
      </c>
      <c r="B1188" s="153" t="s">
        <v>15423</v>
      </c>
      <c r="C1188" s="352"/>
      <c r="D1188" s="152" t="s">
        <v>20298</v>
      </c>
    </row>
    <row r="1189" spans="1:4" ht="13.5" customHeight="1">
      <c r="A1189" s="150" t="s">
        <v>5388</v>
      </c>
      <c r="B1189" s="153" t="s">
        <v>15424</v>
      </c>
      <c r="C1189" s="352"/>
      <c r="D1189" s="152" t="s">
        <v>20298</v>
      </c>
    </row>
    <row r="1190" spans="1:4" ht="13.5" customHeight="1">
      <c r="A1190" s="150" t="s">
        <v>5389</v>
      </c>
      <c r="B1190" s="153" t="s">
        <v>15425</v>
      </c>
      <c r="C1190" s="352"/>
      <c r="D1190" s="152" t="s">
        <v>20298</v>
      </c>
    </row>
    <row r="1191" spans="1:4" ht="13.5" customHeight="1">
      <c r="A1191" s="150" t="s">
        <v>5383</v>
      </c>
      <c r="B1191" s="153" t="s">
        <v>15419</v>
      </c>
      <c r="C1191" s="352"/>
      <c r="D1191" s="152" t="s">
        <v>20298</v>
      </c>
    </row>
    <row r="1192" spans="1:4" ht="13.5" customHeight="1">
      <c r="A1192" s="150" t="s">
        <v>5390</v>
      </c>
      <c r="B1192" s="153" t="s">
        <v>15426</v>
      </c>
      <c r="C1192" s="352"/>
      <c r="D1192" s="152" t="s">
        <v>20298</v>
      </c>
    </row>
    <row r="1193" spans="1:4" ht="13.5" customHeight="1">
      <c r="A1193" s="150" t="s">
        <v>4669</v>
      </c>
      <c r="B1193" s="153" t="s">
        <v>14737</v>
      </c>
      <c r="C1193" s="352"/>
      <c r="D1193" s="152" t="s">
        <v>20298</v>
      </c>
    </row>
    <row r="1194" spans="1:4" ht="13.5" customHeight="1">
      <c r="A1194" s="150" t="s">
        <v>798</v>
      </c>
      <c r="B1194" s="153" t="s">
        <v>11005</v>
      </c>
      <c r="C1194" s="352"/>
      <c r="D1194" s="152" t="s">
        <v>20298</v>
      </c>
    </row>
    <row r="1195" spans="1:4" ht="13.5" customHeight="1">
      <c r="A1195" s="150" t="s">
        <v>785</v>
      </c>
      <c r="B1195" s="153" t="s">
        <v>10992</v>
      </c>
      <c r="C1195" s="352"/>
      <c r="D1195" s="152" t="s">
        <v>20298</v>
      </c>
    </row>
    <row r="1196" spans="1:4" ht="13.5" customHeight="1">
      <c r="A1196" s="150" t="s">
        <v>799</v>
      </c>
      <c r="B1196" s="153" t="s">
        <v>11006</v>
      </c>
      <c r="C1196" s="352"/>
      <c r="D1196" s="152" t="s">
        <v>20298</v>
      </c>
    </row>
    <row r="1197" spans="1:4" ht="13.5" customHeight="1">
      <c r="A1197" s="150" t="s">
        <v>784</v>
      </c>
      <c r="B1197" s="153" t="s">
        <v>10991</v>
      </c>
      <c r="C1197" s="352"/>
      <c r="D1197" s="152" t="s">
        <v>20298</v>
      </c>
    </row>
    <row r="1198" spans="1:4" ht="13.5" customHeight="1">
      <c r="A1198" s="150" t="s">
        <v>84</v>
      </c>
      <c r="B1198" s="153" t="s">
        <v>12772</v>
      </c>
      <c r="C1198" s="352"/>
      <c r="D1198" s="152" t="s">
        <v>20298</v>
      </c>
    </row>
    <row r="1199" spans="1:4" ht="13.5" customHeight="1">
      <c r="A1199" s="150" t="s">
        <v>85</v>
      </c>
      <c r="B1199" s="153" t="s">
        <v>18898</v>
      </c>
      <c r="C1199" s="352"/>
      <c r="D1199" s="152" t="s">
        <v>20298</v>
      </c>
    </row>
    <row r="1200" spans="1:4" ht="13.5" customHeight="1">
      <c r="A1200" s="150" t="s">
        <v>9288</v>
      </c>
      <c r="B1200" s="153" t="s">
        <v>18899</v>
      </c>
      <c r="C1200" s="352"/>
      <c r="D1200" s="152" t="s">
        <v>20298</v>
      </c>
    </row>
    <row r="1201" spans="1:4" ht="13.5" customHeight="1">
      <c r="A1201" s="150" t="s">
        <v>8884</v>
      </c>
      <c r="B1201" s="153" t="s">
        <v>18496</v>
      </c>
      <c r="C1201" s="352"/>
      <c r="D1201" s="152" t="s">
        <v>20298</v>
      </c>
    </row>
    <row r="1202" spans="1:4" ht="13.5" customHeight="1">
      <c r="A1202" s="150" t="s">
        <v>8885</v>
      </c>
      <c r="B1202" s="153" t="s">
        <v>18497</v>
      </c>
      <c r="C1202" s="352"/>
      <c r="D1202" s="152" t="s">
        <v>20298</v>
      </c>
    </row>
    <row r="1203" spans="1:4" ht="13.5" customHeight="1">
      <c r="A1203" s="150" t="s">
        <v>8889</v>
      </c>
      <c r="B1203" s="153" t="s">
        <v>18501</v>
      </c>
      <c r="C1203" s="352"/>
      <c r="D1203" s="152" t="s">
        <v>20298</v>
      </c>
    </row>
    <row r="1204" spans="1:4" ht="13.5" customHeight="1">
      <c r="A1204" s="150" t="s">
        <v>81</v>
      </c>
      <c r="B1204" s="153" t="s">
        <v>14863</v>
      </c>
      <c r="C1204" s="352"/>
      <c r="D1204" s="152" t="s">
        <v>20298</v>
      </c>
    </row>
    <row r="1205" spans="1:4" ht="13.5" customHeight="1">
      <c r="A1205" s="150" t="s">
        <v>4795</v>
      </c>
      <c r="B1205" s="153" t="s">
        <v>14862</v>
      </c>
      <c r="C1205" s="352"/>
      <c r="D1205" s="152" t="s">
        <v>20298</v>
      </c>
    </row>
    <row r="1206" spans="1:4" ht="13.5" customHeight="1">
      <c r="A1206" s="150" t="s">
        <v>4794</v>
      </c>
      <c r="B1206" s="153" t="s">
        <v>14861</v>
      </c>
      <c r="C1206" s="352"/>
      <c r="D1206" s="152" t="s">
        <v>20298</v>
      </c>
    </row>
    <row r="1207" spans="1:4" ht="13.5" customHeight="1">
      <c r="A1207" s="150" t="s">
        <v>9207</v>
      </c>
      <c r="B1207" s="153" t="s">
        <v>18820</v>
      </c>
      <c r="C1207" s="352"/>
      <c r="D1207" s="152" t="s">
        <v>20298</v>
      </c>
    </row>
    <row r="1208" spans="1:4" ht="13.5" customHeight="1">
      <c r="A1208" s="150" t="s">
        <v>9209</v>
      </c>
      <c r="B1208" s="153" t="s">
        <v>18822</v>
      </c>
      <c r="C1208" s="352"/>
      <c r="D1208" s="152" t="s">
        <v>20298</v>
      </c>
    </row>
    <row r="1209" spans="1:4" ht="13.5" customHeight="1">
      <c r="A1209" s="150" t="s">
        <v>9208</v>
      </c>
      <c r="B1209" s="153" t="s">
        <v>18821</v>
      </c>
      <c r="C1209" s="352"/>
      <c r="D1209" s="152" t="s">
        <v>20298</v>
      </c>
    </row>
    <row r="1210" spans="1:4" ht="13.5" customHeight="1">
      <c r="A1210" s="150" t="s">
        <v>9211</v>
      </c>
      <c r="B1210" s="153" t="s">
        <v>18824</v>
      </c>
      <c r="C1210" s="352"/>
      <c r="D1210" s="152" t="s">
        <v>20298</v>
      </c>
    </row>
    <row r="1211" spans="1:4" ht="13.5" customHeight="1">
      <c r="A1211" s="150" t="s">
        <v>9212</v>
      </c>
      <c r="B1211" s="153" t="s">
        <v>18825</v>
      </c>
      <c r="C1211" s="352"/>
      <c r="D1211" s="152" t="s">
        <v>20298</v>
      </c>
    </row>
    <row r="1212" spans="1:4" ht="13.5" customHeight="1">
      <c r="A1212" s="150" t="s">
        <v>9213</v>
      </c>
      <c r="B1212" s="153" t="s">
        <v>18826</v>
      </c>
      <c r="C1212" s="352"/>
      <c r="D1212" s="152" t="s">
        <v>20298</v>
      </c>
    </row>
    <row r="1213" spans="1:4" ht="13.5" customHeight="1">
      <c r="A1213" s="150" t="s">
        <v>9214</v>
      </c>
      <c r="B1213" s="153" t="s">
        <v>18827</v>
      </c>
      <c r="C1213" s="352"/>
      <c r="D1213" s="152" t="s">
        <v>20298</v>
      </c>
    </row>
    <row r="1214" spans="1:4" ht="13.5" customHeight="1">
      <c r="A1214" s="150" t="s">
        <v>9215</v>
      </c>
      <c r="B1214" s="153" t="s">
        <v>18828</v>
      </c>
      <c r="C1214" s="352"/>
      <c r="D1214" s="152" t="s">
        <v>20298</v>
      </c>
    </row>
    <row r="1215" spans="1:4" ht="13.5" customHeight="1">
      <c r="A1215" s="150" t="s">
        <v>9210</v>
      </c>
      <c r="B1215" s="153" t="s">
        <v>18823</v>
      </c>
      <c r="C1215" s="352"/>
      <c r="D1215" s="152" t="s">
        <v>20298</v>
      </c>
    </row>
    <row r="1216" spans="1:4" ht="13.5" customHeight="1">
      <c r="A1216" s="150" t="s">
        <v>2436</v>
      </c>
      <c r="B1216" s="153" t="s">
        <v>12612</v>
      </c>
      <c r="C1216" s="352"/>
      <c r="D1216" s="152" t="s">
        <v>20298</v>
      </c>
    </row>
    <row r="1217" spans="1:4" ht="13.5" customHeight="1">
      <c r="A1217" s="150" t="s">
        <v>2437</v>
      </c>
      <c r="B1217" s="153" t="s">
        <v>12613</v>
      </c>
      <c r="C1217" s="352"/>
      <c r="D1217" s="152" t="s">
        <v>20298</v>
      </c>
    </row>
    <row r="1218" spans="1:4" ht="13.5" customHeight="1">
      <c r="A1218" s="150" t="s">
        <v>9275</v>
      </c>
      <c r="B1218" s="153" t="s">
        <v>18885</v>
      </c>
      <c r="C1218" s="352"/>
      <c r="D1218" s="152" t="s">
        <v>20298</v>
      </c>
    </row>
    <row r="1219" spans="1:4" ht="13.5" customHeight="1">
      <c r="A1219" s="150" t="s">
        <v>9276</v>
      </c>
      <c r="B1219" s="153" t="s">
        <v>18886</v>
      </c>
      <c r="C1219" s="352"/>
      <c r="D1219" s="152" t="s">
        <v>20298</v>
      </c>
    </row>
    <row r="1220" spans="1:4" ht="13.5" customHeight="1">
      <c r="A1220" s="150" t="s">
        <v>9277</v>
      </c>
      <c r="B1220" s="153" t="s">
        <v>18887</v>
      </c>
      <c r="C1220" s="352"/>
      <c r="D1220" s="152" t="s">
        <v>20298</v>
      </c>
    </row>
    <row r="1221" spans="1:4" ht="13.5" customHeight="1">
      <c r="A1221" s="150" t="s">
        <v>9278</v>
      </c>
      <c r="B1221" s="153" t="s">
        <v>18888</v>
      </c>
      <c r="C1221" s="352"/>
      <c r="D1221" s="152" t="s">
        <v>20298</v>
      </c>
    </row>
    <row r="1222" spans="1:4" ht="13.5" customHeight="1">
      <c r="A1222" s="150" t="s">
        <v>9274</v>
      </c>
      <c r="B1222" s="153" t="s">
        <v>18884</v>
      </c>
      <c r="C1222" s="352"/>
      <c r="D1222" s="152" t="s">
        <v>20298</v>
      </c>
    </row>
    <row r="1223" spans="1:4" ht="13.5" customHeight="1">
      <c r="A1223" s="150" t="s">
        <v>10225</v>
      </c>
      <c r="B1223" s="153" t="s">
        <v>19796</v>
      </c>
      <c r="C1223" s="352"/>
      <c r="D1223" s="152" t="s">
        <v>20298</v>
      </c>
    </row>
    <row r="1224" spans="1:4" ht="13.5" customHeight="1">
      <c r="A1224" s="150" t="s">
        <v>10223</v>
      </c>
      <c r="B1224" s="153" t="s">
        <v>19794</v>
      </c>
      <c r="C1224" s="352"/>
      <c r="D1224" s="152" t="s">
        <v>20298</v>
      </c>
    </row>
    <row r="1225" spans="1:4" ht="13.5" customHeight="1">
      <c r="A1225" s="150" t="s">
        <v>10224</v>
      </c>
      <c r="B1225" s="153" t="s">
        <v>19795</v>
      </c>
      <c r="C1225" s="352"/>
      <c r="D1225" s="152" t="s">
        <v>20298</v>
      </c>
    </row>
    <row r="1226" spans="1:4" ht="13.5" customHeight="1">
      <c r="A1226" s="150" t="s">
        <v>10235</v>
      </c>
      <c r="B1226" s="153" t="s">
        <v>19807</v>
      </c>
      <c r="C1226" s="352"/>
      <c r="D1226" s="152" t="s">
        <v>20298</v>
      </c>
    </row>
    <row r="1227" spans="1:4" ht="13.5" customHeight="1">
      <c r="A1227" s="150" t="s">
        <v>10236</v>
      </c>
      <c r="B1227" s="153" t="s">
        <v>19808</v>
      </c>
      <c r="C1227" s="352"/>
      <c r="D1227" s="152" t="s">
        <v>20298</v>
      </c>
    </row>
    <row r="1228" spans="1:4" ht="13.5" customHeight="1">
      <c r="A1228" s="150" t="s">
        <v>10234</v>
      </c>
      <c r="B1228" s="153" t="s">
        <v>19806</v>
      </c>
      <c r="C1228" s="352"/>
      <c r="D1228" s="152" t="s">
        <v>20298</v>
      </c>
    </row>
    <row r="1229" spans="1:4" ht="13.5" customHeight="1">
      <c r="A1229" s="150" t="s">
        <v>6561</v>
      </c>
      <c r="B1229" s="153" t="s">
        <v>16523</v>
      </c>
      <c r="C1229" s="352"/>
      <c r="D1229" s="152" t="s">
        <v>20298</v>
      </c>
    </row>
    <row r="1230" spans="1:4" ht="13.5" customHeight="1">
      <c r="A1230" s="150" t="s">
        <v>10724</v>
      </c>
      <c r="B1230" s="153" t="s">
        <v>20269</v>
      </c>
      <c r="C1230" s="352"/>
      <c r="D1230" s="152" t="s">
        <v>20298</v>
      </c>
    </row>
    <row r="1231" spans="1:4" ht="13.5" customHeight="1">
      <c r="A1231" s="150" t="s">
        <v>10725</v>
      </c>
      <c r="B1231" s="153" t="s">
        <v>20270</v>
      </c>
      <c r="C1231" s="352"/>
      <c r="D1231" s="152" t="s">
        <v>20298</v>
      </c>
    </row>
    <row r="1232" spans="1:4" ht="13.5" customHeight="1">
      <c r="A1232" s="150" t="s">
        <v>10730</v>
      </c>
      <c r="B1232" s="153" t="s">
        <v>20275</v>
      </c>
      <c r="C1232" s="352"/>
      <c r="D1232" s="152" t="s">
        <v>20298</v>
      </c>
    </row>
    <row r="1233" spans="1:4" ht="13.5" customHeight="1">
      <c r="A1233" s="150" t="s">
        <v>10726</v>
      </c>
      <c r="B1233" s="153" t="s">
        <v>20271</v>
      </c>
      <c r="C1233" s="352"/>
      <c r="D1233" s="152" t="s">
        <v>20298</v>
      </c>
    </row>
    <row r="1234" spans="1:4" ht="13.5" customHeight="1">
      <c r="A1234" s="150" t="s">
        <v>10727</v>
      </c>
      <c r="B1234" s="153" t="s">
        <v>20272</v>
      </c>
      <c r="C1234" s="352"/>
      <c r="D1234" s="152" t="s">
        <v>20298</v>
      </c>
    </row>
    <row r="1235" spans="1:4" ht="13.5" customHeight="1">
      <c r="A1235" s="150" t="s">
        <v>10728</v>
      </c>
      <c r="B1235" s="153" t="s">
        <v>20273</v>
      </c>
      <c r="C1235" s="352"/>
      <c r="D1235" s="152" t="s">
        <v>20298</v>
      </c>
    </row>
    <row r="1236" spans="1:4" ht="13.5" customHeight="1">
      <c r="A1236" s="150" t="s">
        <v>10723</v>
      </c>
      <c r="B1236" s="153" t="s">
        <v>20268</v>
      </c>
      <c r="C1236" s="352"/>
      <c r="D1236" s="152" t="s">
        <v>20298</v>
      </c>
    </row>
    <row r="1237" spans="1:4" ht="13.5" customHeight="1">
      <c r="A1237" s="150" t="s">
        <v>2404</v>
      </c>
      <c r="B1237" s="153" t="s">
        <v>12577</v>
      </c>
      <c r="C1237" s="352"/>
      <c r="D1237" s="152" t="s">
        <v>20298</v>
      </c>
    </row>
    <row r="1238" spans="1:4" ht="13.5" customHeight="1">
      <c r="A1238" s="150" t="s">
        <v>2245</v>
      </c>
      <c r="B1238" s="153" t="s">
        <v>12422</v>
      </c>
      <c r="C1238" s="352"/>
      <c r="D1238" s="152" t="s">
        <v>20298</v>
      </c>
    </row>
    <row r="1239" spans="1:4" ht="13.5" customHeight="1">
      <c r="A1239" s="150" t="s">
        <v>2244</v>
      </c>
      <c r="B1239" s="153" t="s">
        <v>12421</v>
      </c>
      <c r="C1239" s="352"/>
      <c r="D1239" s="152" t="s">
        <v>20298</v>
      </c>
    </row>
    <row r="1240" spans="1:4" ht="13.5" customHeight="1">
      <c r="A1240" s="150" t="s">
        <v>2242</v>
      </c>
      <c r="B1240" s="153" t="s">
        <v>12419</v>
      </c>
      <c r="C1240" s="352"/>
      <c r="D1240" s="152" t="s">
        <v>20298</v>
      </c>
    </row>
    <row r="1241" spans="1:4" ht="13.5" customHeight="1">
      <c r="A1241" s="150" t="s">
        <v>2243</v>
      </c>
      <c r="B1241" s="153" t="s">
        <v>12420</v>
      </c>
      <c r="C1241" s="352"/>
      <c r="D1241" s="152" t="s">
        <v>20298</v>
      </c>
    </row>
    <row r="1242" spans="1:4" ht="13.5" customHeight="1">
      <c r="A1242" s="150" t="s">
        <v>6629</v>
      </c>
      <c r="B1242" s="153" t="s">
        <v>16580</v>
      </c>
      <c r="C1242" s="352"/>
      <c r="D1242" s="152" t="s">
        <v>20298</v>
      </c>
    </row>
    <row r="1243" spans="1:4" ht="13.5" customHeight="1">
      <c r="A1243" s="150" t="s">
        <v>6628</v>
      </c>
      <c r="B1243" s="153" t="s">
        <v>16579</v>
      </c>
      <c r="C1243" s="352"/>
      <c r="D1243" s="152" t="s">
        <v>20298</v>
      </c>
    </row>
    <row r="1244" spans="1:4" ht="13.5" customHeight="1">
      <c r="A1244" s="150" t="s">
        <v>2477</v>
      </c>
      <c r="B1244" s="153" t="s">
        <v>12656</v>
      </c>
      <c r="C1244" s="352"/>
      <c r="D1244" s="152" t="s">
        <v>20298</v>
      </c>
    </row>
    <row r="1245" spans="1:4" ht="13.5" customHeight="1">
      <c r="A1245" s="150" t="s">
        <v>2478</v>
      </c>
      <c r="B1245" s="153" t="s">
        <v>12657</v>
      </c>
      <c r="C1245" s="352"/>
      <c r="D1245" s="152" t="s">
        <v>20298</v>
      </c>
    </row>
    <row r="1246" spans="1:4" ht="13.5" customHeight="1">
      <c r="A1246" s="150" t="s">
        <v>94</v>
      </c>
      <c r="B1246" s="153" t="s">
        <v>95</v>
      </c>
      <c r="C1246" s="352"/>
      <c r="D1246" s="152" t="s">
        <v>20298</v>
      </c>
    </row>
    <row r="1247" spans="1:4" ht="13.5" customHeight="1">
      <c r="A1247" s="155" t="s">
        <v>2912</v>
      </c>
      <c r="B1247" s="153" t="s">
        <v>90</v>
      </c>
      <c r="C1247" s="352"/>
      <c r="D1247" s="152" t="s">
        <v>20298</v>
      </c>
    </row>
    <row r="1248" spans="1:4" ht="13.5" customHeight="1">
      <c r="A1248" s="150" t="s">
        <v>2479</v>
      </c>
      <c r="B1248" s="153" t="s">
        <v>12658</v>
      </c>
      <c r="C1248" s="352"/>
      <c r="D1248" s="152" t="s">
        <v>20298</v>
      </c>
    </row>
    <row r="1249" spans="1:4" ht="13.5" customHeight="1">
      <c r="A1249" s="155" t="s">
        <v>89</v>
      </c>
      <c r="B1249" s="153" t="s">
        <v>90</v>
      </c>
      <c r="C1249" s="352"/>
      <c r="D1249" s="152" t="s">
        <v>20298</v>
      </c>
    </row>
    <row r="1250" spans="1:4" ht="13.5" customHeight="1">
      <c r="A1250" s="150" t="s">
        <v>2481</v>
      </c>
      <c r="B1250" s="153" t="s">
        <v>12660</v>
      </c>
      <c r="C1250" s="352"/>
      <c r="D1250" s="152" t="s">
        <v>20298</v>
      </c>
    </row>
    <row r="1251" spans="1:4" ht="13.5" customHeight="1">
      <c r="A1251" s="150" t="s">
        <v>2480</v>
      </c>
      <c r="B1251" s="153" t="s">
        <v>12659</v>
      </c>
      <c r="C1251" s="352"/>
      <c r="D1251" s="152" t="s">
        <v>20298</v>
      </c>
    </row>
    <row r="1252" spans="1:4" ht="13.5" customHeight="1">
      <c r="A1252" s="150" t="s">
        <v>2485</v>
      </c>
      <c r="B1252" s="153" t="s">
        <v>12664</v>
      </c>
      <c r="C1252" s="352"/>
      <c r="D1252" s="152" t="s">
        <v>20298</v>
      </c>
    </row>
    <row r="1253" spans="1:4" ht="13.5" customHeight="1">
      <c r="A1253" s="150" t="s">
        <v>2484</v>
      </c>
      <c r="B1253" s="153" t="s">
        <v>12663</v>
      </c>
      <c r="C1253" s="352"/>
      <c r="D1253" s="152" t="s">
        <v>20298</v>
      </c>
    </row>
    <row r="1254" spans="1:4" ht="13.5" customHeight="1">
      <c r="A1254" s="150" t="s">
        <v>7</v>
      </c>
      <c r="B1254" s="153" t="s">
        <v>13084</v>
      </c>
      <c r="C1254" s="352"/>
      <c r="D1254" s="152" t="s">
        <v>20298</v>
      </c>
    </row>
    <row r="1255" spans="1:4" ht="13.5" customHeight="1">
      <c r="A1255" s="150" t="s">
        <v>36</v>
      </c>
      <c r="B1255" s="153" t="s">
        <v>12678</v>
      </c>
      <c r="C1255" s="352"/>
      <c r="D1255" s="152" t="s">
        <v>20298</v>
      </c>
    </row>
    <row r="1256" spans="1:4" ht="13.5" customHeight="1">
      <c r="A1256" s="150" t="s">
        <v>49</v>
      </c>
      <c r="B1256" s="153" t="s">
        <v>12676</v>
      </c>
      <c r="C1256" s="352"/>
      <c r="D1256" s="152" t="s">
        <v>20298</v>
      </c>
    </row>
    <row r="1257" spans="1:4" ht="13.5" customHeight="1">
      <c r="A1257" s="150" t="s">
        <v>2497</v>
      </c>
      <c r="B1257" s="153" t="s">
        <v>12676</v>
      </c>
      <c r="C1257" s="352"/>
      <c r="D1257" s="152" t="s">
        <v>20298</v>
      </c>
    </row>
    <row r="1258" spans="1:4" ht="13.5" customHeight="1">
      <c r="A1258" s="150" t="s">
        <v>2498</v>
      </c>
      <c r="B1258" s="153" t="s">
        <v>12676</v>
      </c>
      <c r="C1258" s="352"/>
      <c r="D1258" s="152" t="s">
        <v>20298</v>
      </c>
    </row>
    <row r="1259" spans="1:4" ht="13.5" customHeight="1">
      <c r="A1259" s="150" t="s">
        <v>2499</v>
      </c>
      <c r="B1259" s="153" t="s">
        <v>12676</v>
      </c>
      <c r="C1259" s="352"/>
      <c r="D1259" s="152" t="s">
        <v>20298</v>
      </c>
    </row>
    <row r="1260" spans="1:4" ht="13.5" customHeight="1">
      <c r="A1260" s="150" t="s">
        <v>2500</v>
      </c>
      <c r="B1260" s="153" t="s">
        <v>12677</v>
      </c>
      <c r="C1260" s="352"/>
      <c r="D1260" s="152" t="s">
        <v>20298</v>
      </c>
    </row>
    <row r="1261" spans="1:4" ht="13.5" customHeight="1">
      <c r="A1261" s="150" t="s">
        <v>2496</v>
      </c>
      <c r="B1261" s="153" t="s">
        <v>12675</v>
      </c>
      <c r="C1261" s="352"/>
      <c r="D1261" s="152" t="s">
        <v>20298</v>
      </c>
    </row>
    <row r="1262" spans="1:4" ht="13.5" customHeight="1">
      <c r="A1262" s="150" t="s">
        <v>2501</v>
      </c>
      <c r="B1262" s="153" t="s">
        <v>12679</v>
      </c>
      <c r="C1262" s="352"/>
      <c r="D1262" s="152" t="s">
        <v>20298</v>
      </c>
    </row>
    <row r="1263" spans="1:4" ht="13.5" customHeight="1">
      <c r="A1263" s="150" t="s">
        <v>2466</v>
      </c>
      <c r="B1263" s="153" t="s">
        <v>12645</v>
      </c>
      <c r="C1263" s="352"/>
      <c r="D1263" s="152" t="s">
        <v>20298</v>
      </c>
    </row>
    <row r="1264" spans="1:4" ht="13.5" customHeight="1">
      <c r="A1264" s="150" t="s">
        <v>2465</v>
      </c>
      <c r="B1264" s="153" t="s">
        <v>12644</v>
      </c>
      <c r="C1264" s="352"/>
      <c r="D1264" s="152" t="s">
        <v>20298</v>
      </c>
    </row>
    <row r="1265" spans="1:4" ht="13.5" customHeight="1">
      <c r="A1265" s="150" t="s">
        <v>2495</v>
      </c>
      <c r="B1265" s="153" t="s">
        <v>12674</v>
      </c>
      <c r="C1265" s="352"/>
      <c r="D1265" s="152" t="s">
        <v>20298</v>
      </c>
    </row>
    <row r="1266" spans="1:4" ht="13.5" customHeight="1">
      <c r="A1266" s="150" t="s">
        <v>9480</v>
      </c>
      <c r="B1266" s="153" t="s">
        <v>19071</v>
      </c>
      <c r="C1266" s="352"/>
      <c r="D1266" s="152" t="s">
        <v>20298</v>
      </c>
    </row>
    <row r="1267" spans="1:4" ht="13.5" customHeight="1">
      <c r="A1267" s="150" t="s">
        <v>9481</v>
      </c>
      <c r="B1267" s="153" t="s">
        <v>19072</v>
      </c>
      <c r="C1267" s="352"/>
      <c r="D1267" s="152" t="s">
        <v>20298</v>
      </c>
    </row>
    <row r="1268" spans="1:4" ht="13.5" customHeight="1">
      <c r="A1268" s="150" t="s">
        <v>9482</v>
      </c>
      <c r="B1268" s="153" t="s">
        <v>19073</v>
      </c>
      <c r="C1268" s="352"/>
      <c r="D1268" s="152" t="s">
        <v>20298</v>
      </c>
    </row>
    <row r="1269" spans="1:4" ht="13.5" customHeight="1">
      <c r="A1269" s="150" t="s">
        <v>9483</v>
      </c>
      <c r="B1269" s="153" t="s">
        <v>19074</v>
      </c>
      <c r="C1269" s="352"/>
      <c r="D1269" s="152" t="s">
        <v>20298</v>
      </c>
    </row>
    <row r="1270" spans="1:4" ht="13.5" customHeight="1">
      <c r="A1270" s="150" t="s">
        <v>9484</v>
      </c>
      <c r="B1270" s="153" t="s">
        <v>19075</v>
      </c>
      <c r="C1270" s="352"/>
      <c r="D1270" s="152" t="s">
        <v>20298</v>
      </c>
    </row>
    <row r="1271" spans="1:4" ht="13.5" customHeight="1">
      <c r="A1271" s="150" t="s">
        <v>2467</v>
      </c>
      <c r="B1271" s="153" t="s">
        <v>12646</v>
      </c>
      <c r="C1271" s="352"/>
      <c r="D1271" s="152" t="s">
        <v>20298</v>
      </c>
    </row>
    <row r="1272" spans="1:4" ht="13.5" customHeight="1">
      <c r="A1272" s="150" t="s">
        <v>2468</v>
      </c>
      <c r="B1272" s="153" t="s">
        <v>12647</v>
      </c>
      <c r="C1272" s="352"/>
      <c r="D1272" s="152" t="s">
        <v>20298</v>
      </c>
    </row>
    <row r="1273" spans="1:4" ht="13.5" customHeight="1">
      <c r="A1273" s="150" t="s">
        <v>9128</v>
      </c>
      <c r="B1273" s="153" t="s">
        <v>18737</v>
      </c>
      <c r="C1273" s="352"/>
      <c r="D1273" s="152" t="s">
        <v>20298</v>
      </c>
    </row>
    <row r="1274" spans="1:4" ht="13.5" customHeight="1">
      <c r="A1274" s="150" t="s">
        <v>9129</v>
      </c>
      <c r="B1274" s="153" t="s">
        <v>18739</v>
      </c>
      <c r="C1274" s="352"/>
      <c r="D1274" s="152" t="s">
        <v>20298</v>
      </c>
    </row>
    <row r="1275" spans="1:4" ht="13.5" customHeight="1">
      <c r="A1275" s="150" t="s">
        <v>9150</v>
      </c>
      <c r="B1275" s="153" t="s">
        <v>18761</v>
      </c>
      <c r="C1275" s="352"/>
      <c r="D1275" s="152" t="s">
        <v>20298</v>
      </c>
    </row>
    <row r="1276" spans="1:4" ht="13.5" customHeight="1">
      <c r="A1276" s="150" t="s">
        <v>9130</v>
      </c>
      <c r="B1276" s="153" t="s">
        <v>18740</v>
      </c>
      <c r="C1276" s="352"/>
      <c r="D1276" s="152" t="s">
        <v>20298</v>
      </c>
    </row>
    <row r="1277" spans="1:4" ht="13.5" customHeight="1">
      <c r="A1277" s="150" t="s">
        <v>52</v>
      </c>
      <c r="B1277" s="153" t="s">
        <v>18741</v>
      </c>
      <c r="C1277" s="352"/>
      <c r="D1277" s="152" t="s">
        <v>20298</v>
      </c>
    </row>
    <row r="1278" spans="1:4" ht="13.5" customHeight="1">
      <c r="A1278" s="150" t="s">
        <v>53</v>
      </c>
      <c r="B1278" s="153" t="s">
        <v>18738</v>
      </c>
      <c r="C1278" s="352"/>
      <c r="D1278" s="152" t="s">
        <v>20298</v>
      </c>
    </row>
    <row r="1279" spans="1:4" ht="13.5" customHeight="1">
      <c r="A1279" s="150" t="s">
        <v>9151</v>
      </c>
      <c r="B1279" s="153" t="s">
        <v>18762</v>
      </c>
      <c r="C1279" s="352"/>
      <c r="D1279" s="152" t="s">
        <v>20298</v>
      </c>
    </row>
    <row r="1280" spans="1:4" ht="13.5" customHeight="1">
      <c r="A1280" s="150" t="s">
        <v>9147</v>
      </c>
      <c r="B1280" s="153" t="s">
        <v>18758</v>
      </c>
      <c r="C1280" s="352"/>
      <c r="D1280" s="152" t="s">
        <v>20298</v>
      </c>
    </row>
    <row r="1281" spans="1:4" ht="13.5" customHeight="1">
      <c r="A1281" s="150" t="s">
        <v>9132</v>
      </c>
      <c r="B1281" s="153" t="s">
        <v>18743</v>
      </c>
      <c r="C1281" s="352"/>
      <c r="D1281" s="152" t="s">
        <v>20298</v>
      </c>
    </row>
    <row r="1282" spans="1:4" ht="13.5" customHeight="1">
      <c r="A1282" s="150" t="s">
        <v>9134</v>
      </c>
      <c r="B1282" s="153" t="s">
        <v>18745</v>
      </c>
      <c r="C1282" s="352"/>
      <c r="D1282" s="152" t="s">
        <v>20298</v>
      </c>
    </row>
    <row r="1283" spans="1:4" ht="13.5" customHeight="1">
      <c r="A1283" s="150" t="s">
        <v>9131</v>
      </c>
      <c r="B1283" s="153" t="s">
        <v>18742</v>
      </c>
      <c r="C1283" s="352"/>
      <c r="D1283" s="152" t="s">
        <v>20298</v>
      </c>
    </row>
    <row r="1284" spans="1:4" ht="13.5" customHeight="1">
      <c r="A1284" s="150" t="s">
        <v>9148</v>
      </c>
      <c r="B1284" s="153" t="s">
        <v>18759</v>
      </c>
      <c r="C1284" s="352"/>
      <c r="D1284" s="152" t="s">
        <v>20298</v>
      </c>
    </row>
    <row r="1285" spans="1:4" ht="13.5" customHeight="1">
      <c r="A1285" s="150" t="s">
        <v>9133</v>
      </c>
      <c r="B1285" s="153" t="s">
        <v>18744</v>
      </c>
      <c r="C1285" s="352"/>
      <c r="D1285" s="152" t="s">
        <v>20298</v>
      </c>
    </row>
    <row r="1286" spans="1:4" ht="13.5" customHeight="1">
      <c r="A1286" s="150" t="s">
        <v>9135</v>
      </c>
      <c r="B1286" s="153" t="s">
        <v>18746</v>
      </c>
      <c r="C1286" s="352"/>
      <c r="D1286" s="152" t="s">
        <v>20298</v>
      </c>
    </row>
    <row r="1287" spans="1:4" ht="13.5" customHeight="1">
      <c r="A1287" s="150" t="s">
        <v>9137</v>
      </c>
      <c r="B1287" s="153" t="s">
        <v>18748</v>
      </c>
      <c r="C1287" s="352"/>
      <c r="D1287" s="152" t="s">
        <v>20298</v>
      </c>
    </row>
    <row r="1288" spans="1:4" ht="13.5" customHeight="1">
      <c r="A1288" s="150" t="s">
        <v>9136</v>
      </c>
      <c r="B1288" s="153" t="s">
        <v>18747</v>
      </c>
      <c r="C1288" s="352"/>
      <c r="D1288" s="152" t="s">
        <v>20298</v>
      </c>
    </row>
    <row r="1289" spans="1:4" ht="13.5" customHeight="1">
      <c r="A1289" s="150" t="s">
        <v>9149</v>
      </c>
      <c r="B1289" s="153" t="s">
        <v>18760</v>
      </c>
      <c r="C1289" s="352"/>
      <c r="D1289" s="152" t="s">
        <v>20298</v>
      </c>
    </row>
    <row r="1290" spans="1:4" ht="13.5" customHeight="1">
      <c r="A1290" s="150" t="s">
        <v>9123</v>
      </c>
      <c r="B1290" s="153" t="s">
        <v>18732</v>
      </c>
      <c r="C1290" s="352"/>
      <c r="D1290" s="152" t="s">
        <v>20298</v>
      </c>
    </row>
    <row r="1291" spans="1:4" ht="13.5" customHeight="1">
      <c r="A1291" s="150" t="s">
        <v>9140</v>
      </c>
      <c r="B1291" s="153" t="s">
        <v>18751</v>
      </c>
      <c r="C1291" s="352"/>
      <c r="D1291" s="152" t="s">
        <v>20298</v>
      </c>
    </row>
    <row r="1292" spans="1:4" ht="13.5" customHeight="1">
      <c r="A1292" s="150" t="s">
        <v>9138</v>
      </c>
      <c r="B1292" s="153" t="s">
        <v>18749</v>
      </c>
      <c r="C1292" s="352"/>
      <c r="D1292" s="152" t="s">
        <v>20298</v>
      </c>
    </row>
    <row r="1293" spans="1:4" ht="13.5" customHeight="1">
      <c r="A1293" s="150" t="s">
        <v>9141</v>
      </c>
      <c r="B1293" s="153" t="s">
        <v>18752</v>
      </c>
      <c r="C1293" s="352"/>
      <c r="D1293" s="152" t="s">
        <v>20298</v>
      </c>
    </row>
    <row r="1294" spans="1:4" ht="13.5" customHeight="1">
      <c r="A1294" s="150" t="s">
        <v>9139</v>
      </c>
      <c r="B1294" s="153" t="s">
        <v>18750</v>
      </c>
      <c r="C1294" s="352"/>
      <c r="D1294" s="152" t="s">
        <v>20298</v>
      </c>
    </row>
    <row r="1295" spans="1:4" ht="13.5" customHeight="1">
      <c r="A1295" s="150" t="s">
        <v>9118</v>
      </c>
      <c r="B1295" s="153" t="s">
        <v>18727</v>
      </c>
      <c r="C1295" s="352"/>
      <c r="D1295" s="152" t="s">
        <v>20298</v>
      </c>
    </row>
    <row r="1296" spans="1:4" ht="13.5" customHeight="1">
      <c r="A1296" s="150" t="s">
        <v>9143</v>
      </c>
      <c r="B1296" s="153" t="s">
        <v>18754</v>
      </c>
      <c r="C1296" s="352"/>
      <c r="D1296" s="152" t="s">
        <v>20298</v>
      </c>
    </row>
    <row r="1297" spans="1:4" ht="13.5" customHeight="1">
      <c r="A1297" s="150" t="s">
        <v>9142</v>
      </c>
      <c r="B1297" s="153" t="s">
        <v>18753</v>
      </c>
      <c r="C1297" s="352"/>
      <c r="D1297" s="152" t="s">
        <v>20298</v>
      </c>
    </row>
    <row r="1298" spans="1:4" ht="13.5" customHeight="1">
      <c r="A1298" s="150" t="s">
        <v>9116</v>
      </c>
      <c r="B1298" s="153" t="s">
        <v>18725</v>
      </c>
      <c r="C1298" s="352"/>
      <c r="D1298" s="152" t="s">
        <v>20298</v>
      </c>
    </row>
    <row r="1299" spans="1:4" ht="13.5" customHeight="1">
      <c r="A1299" s="150" t="s">
        <v>9144</v>
      </c>
      <c r="B1299" s="153" t="s">
        <v>18755</v>
      </c>
      <c r="C1299" s="352"/>
      <c r="D1299" s="152" t="s">
        <v>20298</v>
      </c>
    </row>
    <row r="1300" spans="1:4" ht="13.5" customHeight="1">
      <c r="A1300" s="150" t="s">
        <v>9145</v>
      </c>
      <c r="B1300" s="153" t="s">
        <v>18756</v>
      </c>
      <c r="C1300" s="352"/>
      <c r="D1300" s="152" t="s">
        <v>20298</v>
      </c>
    </row>
    <row r="1301" spans="1:4" ht="13.5" customHeight="1">
      <c r="A1301" s="150" t="s">
        <v>9146</v>
      </c>
      <c r="B1301" s="153" t="s">
        <v>18757</v>
      </c>
      <c r="C1301" s="352"/>
      <c r="D1301" s="152" t="s">
        <v>20298</v>
      </c>
    </row>
    <row r="1302" spans="1:4" ht="13.5" customHeight="1">
      <c r="A1302" s="150" t="s">
        <v>10721</v>
      </c>
      <c r="B1302" s="153" t="s">
        <v>20266</v>
      </c>
      <c r="C1302" s="352"/>
      <c r="D1302" s="152" t="s">
        <v>20298</v>
      </c>
    </row>
    <row r="1303" spans="1:4" ht="13.5" customHeight="1">
      <c r="A1303" s="150" t="s">
        <v>10722</v>
      </c>
      <c r="B1303" s="153" t="s">
        <v>20267</v>
      </c>
      <c r="C1303" s="352"/>
      <c r="D1303" s="152" t="s">
        <v>20298</v>
      </c>
    </row>
    <row r="1304" spans="1:4" ht="13.5" customHeight="1">
      <c r="A1304" s="150" t="s">
        <v>10720</v>
      </c>
      <c r="B1304" s="153" t="s">
        <v>20265</v>
      </c>
      <c r="C1304" s="352"/>
      <c r="D1304" s="152" t="s">
        <v>20298</v>
      </c>
    </row>
    <row r="1305" spans="1:4" ht="13.5" customHeight="1">
      <c r="A1305" s="150" t="s">
        <v>9155</v>
      </c>
      <c r="B1305" s="153" t="s">
        <v>18766</v>
      </c>
      <c r="C1305" s="352"/>
      <c r="D1305" s="152" t="s">
        <v>20298</v>
      </c>
    </row>
    <row r="1306" spans="1:4" ht="13.5" customHeight="1">
      <c r="A1306" s="150" t="s">
        <v>9073</v>
      </c>
      <c r="B1306" s="153" t="s">
        <v>18682</v>
      </c>
      <c r="C1306" s="352"/>
      <c r="D1306" s="152" t="s">
        <v>20298</v>
      </c>
    </row>
    <row r="1307" spans="1:4" ht="13.5" customHeight="1">
      <c r="A1307" s="150" t="s">
        <v>9070</v>
      </c>
      <c r="B1307" s="153" t="s">
        <v>18679</v>
      </c>
      <c r="C1307" s="352"/>
      <c r="D1307" s="152" t="s">
        <v>20298</v>
      </c>
    </row>
    <row r="1308" spans="1:4" ht="13.5" customHeight="1">
      <c r="A1308" s="150" t="s">
        <v>9071</v>
      </c>
      <c r="B1308" s="153" t="s">
        <v>18680</v>
      </c>
      <c r="C1308" s="352"/>
      <c r="D1308" s="152" t="s">
        <v>20298</v>
      </c>
    </row>
    <row r="1309" spans="1:4" ht="13.5" customHeight="1">
      <c r="A1309" s="150" t="s">
        <v>9072</v>
      </c>
      <c r="B1309" s="153" t="s">
        <v>18681</v>
      </c>
      <c r="C1309" s="352"/>
      <c r="D1309" s="152" t="s">
        <v>20298</v>
      </c>
    </row>
    <row r="1310" spans="1:4" ht="13.5" customHeight="1">
      <c r="A1310" s="150" t="s">
        <v>9161</v>
      </c>
      <c r="B1310" s="153" t="s">
        <v>18772</v>
      </c>
      <c r="C1310" s="352"/>
      <c r="D1310" s="152" t="s">
        <v>20298</v>
      </c>
    </row>
    <row r="1311" spans="1:4" ht="13.5" customHeight="1">
      <c r="A1311" s="150" t="s">
        <v>9173</v>
      </c>
      <c r="B1311" s="153" t="s">
        <v>18784</v>
      </c>
      <c r="C1311" s="352"/>
      <c r="D1311" s="152" t="s">
        <v>20298</v>
      </c>
    </row>
    <row r="1312" spans="1:4" ht="13.5" customHeight="1">
      <c r="A1312" s="150" t="s">
        <v>9156</v>
      </c>
      <c r="B1312" s="153" t="s">
        <v>18767</v>
      </c>
      <c r="C1312" s="352"/>
      <c r="D1312" s="152" t="s">
        <v>20298</v>
      </c>
    </row>
    <row r="1313" spans="1:4" ht="13.5" customHeight="1">
      <c r="A1313" s="150" t="s">
        <v>9165</v>
      </c>
      <c r="B1313" s="153" t="s">
        <v>18776</v>
      </c>
      <c r="C1313" s="352"/>
      <c r="D1313" s="152" t="s">
        <v>20298</v>
      </c>
    </row>
    <row r="1314" spans="1:4" ht="13.5" customHeight="1">
      <c r="A1314" s="150" t="s">
        <v>9168</v>
      </c>
      <c r="B1314" s="153" t="s">
        <v>18779</v>
      </c>
      <c r="C1314" s="352"/>
      <c r="D1314" s="152" t="s">
        <v>20298</v>
      </c>
    </row>
    <row r="1315" spans="1:4" ht="13.5" customHeight="1">
      <c r="A1315" s="150" t="s">
        <v>9170</v>
      </c>
      <c r="B1315" s="153" t="s">
        <v>18781</v>
      </c>
      <c r="C1315" s="352"/>
      <c r="D1315" s="152" t="s">
        <v>20298</v>
      </c>
    </row>
    <row r="1316" spans="1:4" ht="13.5" customHeight="1">
      <c r="A1316" s="150" t="s">
        <v>9153</v>
      </c>
      <c r="B1316" s="153" t="s">
        <v>18764</v>
      </c>
      <c r="C1316" s="352"/>
      <c r="D1316" s="152" t="s">
        <v>20298</v>
      </c>
    </row>
    <row r="1317" spans="1:4" ht="13.5" customHeight="1">
      <c r="A1317" s="150" t="s">
        <v>9158</v>
      </c>
      <c r="B1317" s="153" t="s">
        <v>18769</v>
      </c>
      <c r="C1317" s="352"/>
      <c r="D1317" s="152" t="s">
        <v>20298</v>
      </c>
    </row>
    <row r="1318" spans="1:4" ht="13.5" customHeight="1">
      <c r="A1318" s="150" t="s">
        <v>9160</v>
      </c>
      <c r="B1318" s="153" t="s">
        <v>18771</v>
      </c>
      <c r="C1318" s="352"/>
      <c r="D1318" s="152" t="s">
        <v>20298</v>
      </c>
    </row>
    <row r="1319" spans="1:4" ht="13.5" customHeight="1">
      <c r="A1319" s="150" t="s">
        <v>9163</v>
      </c>
      <c r="B1319" s="153" t="s">
        <v>18774</v>
      </c>
      <c r="C1319" s="352"/>
      <c r="D1319" s="152" t="s">
        <v>20298</v>
      </c>
    </row>
    <row r="1320" spans="1:4" ht="13.5" customHeight="1">
      <c r="A1320" s="150" t="s">
        <v>9172</v>
      </c>
      <c r="B1320" s="153" t="s">
        <v>18783</v>
      </c>
      <c r="C1320" s="352"/>
      <c r="D1320" s="152" t="s">
        <v>20298</v>
      </c>
    </row>
    <row r="1321" spans="1:4" ht="13.5" customHeight="1">
      <c r="A1321" s="150" t="s">
        <v>9164</v>
      </c>
      <c r="B1321" s="153" t="s">
        <v>18775</v>
      </c>
      <c r="C1321" s="352"/>
      <c r="D1321" s="152" t="s">
        <v>20298</v>
      </c>
    </row>
    <row r="1322" spans="1:4" ht="13.5" customHeight="1">
      <c r="A1322" s="150" t="s">
        <v>9166</v>
      </c>
      <c r="B1322" s="153" t="s">
        <v>18777</v>
      </c>
      <c r="C1322" s="352"/>
      <c r="D1322" s="152" t="s">
        <v>20298</v>
      </c>
    </row>
    <row r="1323" spans="1:4" ht="13.5" customHeight="1">
      <c r="A1323" s="150" t="s">
        <v>9169</v>
      </c>
      <c r="B1323" s="153" t="s">
        <v>18780</v>
      </c>
      <c r="C1323" s="352"/>
      <c r="D1323" s="152" t="s">
        <v>20298</v>
      </c>
    </row>
    <row r="1324" spans="1:4" ht="13.5" customHeight="1">
      <c r="A1324" s="150" t="s">
        <v>9126</v>
      </c>
      <c r="B1324" s="153" t="s">
        <v>18735</v>
      </c>
      <c r="C1324" s="352"/>
      <c r="D1324" s="152" t="s">
        <v>20298</v>
      </c>
    </row>
    <row r="1325" spans="1:4" ht="13.5" customHeight="1">
      <c r="A1325" s="150" t="s">
        <v>9127</v>
      </c>
      <c r="B1325" s="153" t="s">
        <v>18736</v>
      </c>
      <c r="C1325" s="352"/>
      <c r="D1325" s="152" t="s">
        <v>20298</v>
      </c>
    </row>
    <row r="1326" spans="1:4" ht="13.5" customHeight="1">
      <c r="A1326" s="150" t="s">
        <v>9117</v>
      </c>
      <c r="B1326" s="153" t="s">
        <v>18726</v>
      </c>
      <c r="C1326" s="352"/>
      <c r="D1326" s="152" t="s">
        <v>20298</v>
      </c>
    </row>
    <row r="1327" spans="1:4" ht="13.5" customHeight="1">
      <c r="A1327" s="150" t="s">
        <v>9157</v>
      </c>
      <c r="B1327" s="153" t="s">
        <v>18768</v>
      </c>
      <c r="C1327" s="352"/>
      <c r="D1327" s="152" t="s">
        <v>20298</v>
      </c>
    </row>
    <row r="1328" spans="1:4" ht="13.5" customHeight="1">
      <c r="A1328" s="150" t="s">
        <v>9171</v>
      </c>
      <c r="B1328" s="153" t="s">
        <v>18782</v>
      </c>
      <c r="C1328" s="352"/>
      <c r="D1328" s="152" t="s">
        <v>20298</v>
      </c>
    </row>
    <row r="1329" spans="1:4" ht="13.5" customHeight="1">
      <c r="A1329" s="150" t="s">
        <v>9159</v>
      </c>
      <c r="B1329" s="153" t="s">
        <v>18770</v>
      </c>
      <c r="C1329" s="352"/>
      <c r="D1329" s="152" t="s">
        <v>20298</v>
      </c>
    </row>
    <row r="1330" spans="1:4" ht="13.5" customHeight="1">
      <c r="A1330" s="150" t="s">
        <v>9174</v>
      </c>
      <c r="B1330" s="153" t="s">
        <v>18785</v>
      </c>
      <c r="C1330" s="352"/>
      <c r="D1330" s="152" t="s">
        <v>20298</v>
      </c>
    </row>
    <row r="1331" spans="1:4" ht="13.5" customHeight="1">
      <c r="A1331" s="150" t="s">
        <v>9162</v>
      </c>
      <c r="B1331" s="153" t="s">
        <v>18773</v>
      </c>
      <c r="C1331" s="352"/>
      <c r="D1331" s="152" t="s">
        <v>20298</v>
      </c>
    </row>
    <row r="1332" spans="1:4" ht="13.5" customHeight="1">
      <c r="A1332" s="150" t="s">
        <v>9167</v>
      </c>
      <c r="B1332" s="153" t="s">
        <v>18778</v>
      </c>
      <c r="C1332" s="352"/>
      <c r="D1332" s="152" t="s">
        <v>20298</v>
      </c>
    </row>
    <row r="1333" spans="1:4" ht="13.5" customHeight="1">
      <c r="A1333" s="150" t="s">
        <v>9152</v>
      </c>
      <c r="B1333" s="153" t="s">
        <v>18763</v>
      </c>
      <c r="C1333" s="352"/>
      <c r="D1333" s="152" t="s">
        <v>20298</v>
      </c>
    </row>
    <row r="1334" spans="1:4" ht="13.5" customHeight="1">
      <c r="A1334" s="150" t="s">
        <v>9154</v>
      </c>
      <c r="B1334" s="153" t="s">
        <v>18765</v>
      </c>
      <c r="C1334" s="352"/>
      <c r="D1334" s="152" t="s">
        <v>20298</v>
      </c>
    </row>
    <row r="1335" spans="1:4" ht="13.5" customHeight="1">
      <c r="A1335" s="150" t="s">
        <v>2518</v>
      </c>
      <c r="B1335" s="153" t="s">
        <v>12697</v>
      </c>
      <c r="C1335" s="352"/>
      <c r="D1335" s="152" t="s">
        <v>20298</v>
      </c>
    </row>
    <row r="1336" spans="1:4" ht="13.5" customHeight="1">
      <c r="A1336" s="150" t="s">
        <v>3796</v>
      </c>
      <c r="B1336" s="153" t="s">
        <v>13918</v>
      </c>
      <c r="C1336" s="352"/>
      <c r="D1336" s="152" t="s">
        <v>20298</v>
      </c>
    </row>
    <row r="1337" spans="1:4" ht="13.5" customHeight="1">
      <c r="A1337" s="150" t="s">
        <v>3795</v>
      </c>
      <c r="B1337" s="153" t="s">
        <v>13917</v>
      </c>
      <c r="C1337" s="352"/>
      <c r="D1337" s="152" t="s">
        <v>20298</v>
      </c>
    </row>
    <row r="1338" spans="1:4" ht="13.5" customHeight="1">
      <c r="A1338" s="150" t="s">
        <v>10626</v>
      </c>
      <c r="B1338" s="153" t="s">
        <v>20173</v>
      </c>
      <c r="C1338" s="352"/>
      <c r="D1338" s="152" t="s">
        <v>20298</v>
      </c>
    </row>
    <row r="1339" spans="1:4" ht="13.5" customHeight="1">
      <c r="A1339" s="150" t="s">
        <v>2557</v>
      </c>
      <c r="B1339" s="153" t="s">
        <v>12738</v>
      </c>
      <c r="C1339" s="352"/>
      <c r="D1339" s="152" t="s">
        <v>20298</v>
      </c>
    </row>
    <row r="1340" spans="1:4" ht="13.5" customHeight="1">
      <c r="A1340" s="150" t="s">
        <v>9125</v>
      </c>
      <c r="B1340" s="153" t="s">
        <v>18734</v>
      </c>
      <c r="C1340" s="352"/>
      <c r="D1340" s="152" t="s">
        <v>20298</v>
      </c>
    </row>
    <row r="1341" spans="1:4" ht="13.5" customHeight="1">
      <c r="A1341" s="150" t="s">
        <v>9114</v>
      </c>
      <c r="B1341" s="153" t="s">
        <v>18723</v>
      </c>
      <c r="C1341" s="352"/>
      <c r="D1341" s="152" t="s">
        <v>20298</v>
      </c>
    </row>
    <row r="1342" spans="1:4" ht="13.5" customHeight="1">
      <c r="A1342" s="150" t="s">
        <v>9120</v>
      </c>
      <c r="B1342" s="153" t="s">
        <v>18729</v>
      </c>
      <c r="C1342" s="352"/>
      <c r="D1342" s="152" t="s">
        <v>20298</v>
      </c>
    </row>
    <row r="1343" spans="1:4" ht="13.5" customHeight="1">
      <c r="A1343" s="150" t="s">
        <v>9124</v>
      </c>
      <c r="B1343" s="153" t="s">
        <v>18733</v>
      </c>
      <c r="C1343" s="352"/>
      <c r="D1343" s="152" t="s">
        <v>20298</v>
      </c>
    </row>
    <row r="1344" spans="1:4" ht="13.5" customHeight="1">
      <c r="A1344" s="150" t="s">
        <v>9119</v>
      </c>
      <c r="B1344" s="153" t="s">
        <v>18728</v>
      </c>
      <c r="C1344" s="352"/>
      <c r="D1344" s="152" t="s">
        <v>20298</v>
      </c>
    </row>
    <row r="1345" spans="1:4" ht="13.5" customHeight="1">
      <c r="A1345" s="150" t="s">
        <v>9122</v>
      </c>
      <c r="B1345" s="153" t="s">
        <v>18731</v>
      </c>
      <c r="C1345" s="352"/>
      <c r="D1345" s="152" t="s">
        <v>20298</v>
      </c>
    </row>
    <row r="1346" spans="1:4" ht="13.5" customHeight="1">
      <c r="A1346" s="150" t="s">
        <v>9121</v>
      </c>
      <c r="B1346" s="153" t="s">
        <v>18730</v>
      </c>
      <c r="C1346" s="352"/>
      <c r="D1346" s="152" t="s">
        <v>20298</v>
      </c>
    </row>
    <row r="1347" spans="1:4" ht="13.5" customHeight="1">
      <c r="A1347" s="150" t="s">
        <v>9112</v>
      </c>
      <c r="B1347" s="153" t="s">
        <v>18721</v>
      </c>
      <c r="C1347" s="352"/>
      <c r="D1347" s="152" t="s">
        <v>20298</v>
      </c>
    </row>
    <row r="1348" spans="1:4" ht="13.5" customHeight="1">
      <c r="A1348" s="150" t="s">
        <v>9115</v>
      </c>
      <c r="B1348" s="153" t="s">
        <v>18724</v>
      </c>
      <c r="C1348" s="352"/>
      <c r="D1348" s="152" t="s">
        <v>20298</v>
      </c>
    </row>
    <row r="1349" spans="1:4" ht="13.5" customHeight="1">
      <c r="A1349" s="150" t="s">
        <v>9111</v>
      </c>
      <c r="B1349" s="153" t="s">
        <v>18720</v>
      </c>
      <c r="C1349" s="352"/>
      <c r="D1349" s="152" t="s">
        <v>20298</v>
      </c>
    </row>
    <row r="1350" spans="1:4" ht="13.5" customHeight="1">
      <c r="A1350" s="150" t="s">
        <v>9113</v>
      </c>
      <c r="B1350" s="153" t="s">
        <v>18722</v>
      </c>
      <c r="C1350" s="352"/>
      <c r="D1350" s="152" t="s">
        <v>20298</v>
      </c>
    </row>
    <row r="1351" spans="1:4" ht="13.5" customHeight="1">
      <c r="A1351" s="150" t="s">
        <v>9068</v>
      </c>
      <c r="B1351" s="153" t="s">
        <v>18677</v>
      </c>
      <c r="C1351" s="352"/>
      <c r="D1351" s="152" t="s">
        <v>20298</v>
      </c>
    </row>
    <row r="1352" spans="1:4" ht="13.5" customHeight="1">
      <c r="A1352" s="150" t="s">
        <v>9069</v>
      </c>
      <c r="B1352" s="153" t="s">
        <v>18678</v>
      </c>
      <c r="C1352" s="352"/>
      <c r="D1352" s="152" t="s">
        <v>20298</v>
      </c>
    </row>
    <row r="1353" spans="1:4" ht="13.5" customHeight="1">
      <c r="A1353" s="150" t="s">
        <v>3949</v>
      </c>
      <c r="B1353" s="153" t="s">
        <v>14068</v>
      </c>
      <c r="C1353" s="352"/>
      <c r="D1353" s="152" t="s">
        <v>20298</v>
      </c>
    </row>
    <row r="1354" spans="1:4" ht="13.5" customHeight="1">
      <c r="A1354" s="150" t="s">
        <v>5487</v>
      </c>
      <c r="B1354" s="153" t="s">
        <v>15520</v>
      </c>
      <c r="C1354" s="352"/>
      <c r="D1354" s="152" t="s">
        <v>20298</v>
      </c>
    </row>
    <row r="1355" spans="1:4" ht="13.5" customHeight="1">
      <c r="A1355" s="150" t="s">
        <v>5607</v>
      </c>
      <c r="B1355" s="153" t="s">
        <v>15639</v>
      </c>
      <c r="C1355" s="352"/>
      <c r="D1355" s="152" t="s">
        <v>20298</v>
      </c>
    </row>
    <row r="1356" spans="1:4" ht="13.5" customHeight="1">
      <c r="A1356" s="150" t="s">
        <v>5608</v>
      </c>
      <c r="B1356" s="153" t="s">
        <v>15640</v>
      </c>
      <c r="C1356" s="352"/>
      <c r="D1356" s="152" t="s">
        <v>20298</v>
      </c>
    </row>
    <row r="1357" spans="1:4" ht="13.5" customHeight="1">
      <c r="A1357" s="150" t="s">
        <v>2224</v>
      </c>
      <c r="B1357" s="153" t="s">
        <v>12401</v>
      </c>
      <c r="C1357" s="352"/>
      <c r="D1357" s="152" t="s">
        <v>20298</v>
      </c>
    </row>
    <row r="1358" spans="1:4" ht="13.5" customHeight="1">
      <c r="A1358" s="150" t="s">
        <v>5597</v>
      </c>
      <c r="B1358" s="153" t="s">
        <v>15629</v>
      </c>
      <c r="C1358" s="352"/>
      <c r="D1358" s="152" t="s">
        <v>20298</v>
      </c>
    </row>
    <row r="1359" spans="1:4" ht="13.5" customHeight="1">
      <c r="A1359" s="150" t="s">
        <v>5543</v>
      </c>
      <c r="B1359" s="153" t="s">
        <v>15576</v>
      </c>
      <c r="C1359" s="352"/>
      <c r="D1359" s="152" t="s">
        <v>20298</v>
      </c>
    </row>
    <row r="1360" spans="1:4" ht="13.5" customHeight="1">
      <c r="A1360" s="150" t="s">
        <v>5544</v>
      </c>
      <c r="B1360" s="153" t="s">
        <v>15577</v>
      </c>
      <c r="C1360" s="352"/>
      <c r="D1360" s="152" t="s">
        <v>20298</v>
      </c>
    </row>
    <row r="1361" spans="1:4" ht="13.5" customHeight="1">
      <c r="A1361" s="150" t="s">
        <v>54</v>
      </c>
      <c r="B1361" s="153" t="s">
        <v>15578</v>
      </c>
      <c r="C1361" s="352"/>
      <c r="D1361" s="152" t="s">
        <v>20298</v>
      </c>
    </row>
    <row r="1362" spans="1:4" ht="13.5" customHeight="1">
      <c r="A1362" s="150" t="s">
        <v>5545</v>
      </c>
      <c r="B1362" s="153" t="s">
        <v>15579</v>
      </c>
      <c r="C1362" s="352"/>
      <c r="D1362" s="152" t="s">
        <v>20298</v>
      </c>
    </row>
    <row r="1363" spans="1:4" ht="13.5" customHeight="1">
      <c r="A1363" s="150" t="s">
        <v>5546</v>
      </c>
      <c r="B1363" s="153" t="s">
        <v>15580</v>
      </c>
      <c r="C1363" s="352"/>
      <c r="D1363" s="152" t="s">
        <v>20298</v>
      </c>
    </row>
    <row r="1364" spans="1:4" ht="13.5" customHeight="1">
      <c r="A1364" s="150" t="s">
        <v>5547</v>
      </c>
      <c r="B1364" s="153" t="s">
        <v>15581</v>
      </c>
      <c r="C1364" s="352"/>
      <c r="D1364" s="152" t="s">
        <v>20298</v>
      </c>
    </row>
    <row r="1365" spans="1:4" ht="13.5" customHeight="1">
      <c r="A1365" s="150" t="s">
        <v>73</v>
      </c>
      <c r="B1365" s="153" t="s">
        <v>15582</v>
      </c>
      <c r="C1365" s="352"/>
      <c r="D1365" s="152" t="s">
        <v>20298</v>
      </c>
    </row>
    <row r="1366" spans="1:4" ht="13.5" customHeight="1">
      <c r="A1366" s="150" t="s">
        <v>96</v>
      </c>
      <c r="B1366" s="153" t="s">
        <v>97</v>
      </c>
      <c r="C1366" s="352"/>
      <c r="D1366" s="152" t="s">
        <v>20298</v>
      </c>
    </row>
    <row r="1367" spans="1:4" ht="13.5" customHeight="1">
      <c r="A1367" s="150" t="s">
        <v>5548</v>
      </c>
      <c r="B1367" s="153" t="s">
        <v>15583</v>
      </c>
      <c r="C1367" s="352"/>
      <c r="D1367" s="152" t="s">
        <v>20298</v>
      </c>
    </row>
    <row r="1368" spans="1:4" ht="13.5" customHeight="1">
      <c r="A1368" s="150" t="s">
        <v>5549</v>
      </c>
      <c r="B1368" s="153" t="s">
        <v>15584</v>
      </c>
      <c r="C1368" s="352"/>
      <c r="D1368" s="152" t="s">
        <v>20298</v>
      </c>
    </row>
    <row r="1369" spans="1:4" ht="13.5" customHeight="1">
      <c r="A1369" s="150" t="s">
        <v>5550</v>
      </c>
      <c r="B1369" s="153" t="s">
        <v>15585</v>
      </c>
      <c r="C1369" s="352"/>
      <c r="D1369" s="152" t="s">
        <v>20298</v>
      </c>
    </row>
    <row r="1370" spans="1:4" ht="13.5" customHeight="1">
      <c r="A1370" s="150" t="s">
        <v>5556</v>
      </c>
      <c r="B1370" s="153" t="s">
        <v>15589</v>
      </c>
      <c r="C1370" s="352"/>
      <c r="D1370" s="152" t="s">
        <v>20298</v>
      </c>
    </row>
    <row r="1371" spans="1:4" ht="13.5" customHeight="1">
      <c r="A1371" s="150" t="s">
        <v>5584</v>
      </c>
      <c r="B1371" s="153" t="s">
        <v>15616</v>
      </c>
      <c r="C1371" s="352"/>
      <c r="D1371" s="152" t="s">
        <v>20298</v>
      </c>
    </row>
    <row r="1372" spans="1:4" ht="13.5" customHeight="1">
      <c r="A1372" s="150" t="s">
        <v>5557</v>
      </c>
      <c r="B1372" s="153" t="s">
        <v>15590</v>
      </c>
      <c r="C1372" s="352"/>
      <c r="D1372" s="152" t="s">
        <v>20298</v>
      </c>
    </row>
    <row r="1373" spans="1:4" ht="13.5" customHeight="1">
      <c r="A1373" s="150" t="s">
        <v>5558</v>
      </c>
      <c r="B1373" s="153" t="s">
        <v>15591</v>
      </c>
      <c r="C1373" s="352"/>
      <c r="D1373" s="152" t="s">
        <v>20298</v>
      </c>
    </row>
    <row r="1374" spans="1:4" ht="13.5" customHeight="1">
      <c r="A1374" s="150" t="s">
        <v>5570</v>
      </c>
      <c r="B1374" s="153" t="s">
        <v>15603</v>
      </c>
      <c r="C1374" s="352"/>
      <c r="D1374" s="152" t="s">
        <v>20298</v>
      </c>
    </row>
    <row r="1375" spans="1:4" ht="13.5" customHeight="1">
      <c r="A1375" s="150" t="s">
        <v>5560</v>
      </c>
      <c r="B1375" s="153" t="s">
        <v>15593</v>
      </c>
      <c r="C1375" s="352"/>
      <c r="D1375" s="152" t="s">
        <v>20298</v>
      </c>
    </row>
    <row r="1376" spans="1:4" ht="13.5" customHeight="1">
      <c r="A1376" s="150" t="s">
        <v>5564</v>
      </c>
      <c r="B1376" s="153" t="s">
        <v>15597</v>
      </c>
      <c r="C1376" s="352"/>
      <c r="D1376" s="152" t="s">
        <v>20298</v>
      </c>
    </row>
    <row r="1377" spans="1:4" ht="13.5" customHeight="1">
      <c r="A1377" s="150" t="s">
        <v>5565</v>
      </c>
      <c r="B1377" s="153" t="s">
        <v>15598</v>
      </c>
      <c r="C1377" s="352"/>
      <c r="D1377" s="152" t="s">
        <v>20298</v>
      </c>
    </row>
    <row r="1378" spans="1:4" ht="13.5" customHeight="1">
      <c r="A1378" s="150" t="s">
        <v>5568</v>
      </c>
      <c r="B1378" s="153" t="s">
        <v>15601</v>
      </c>
      <c r="C1378" s="352"/>
      <c r="D1378" s="152" t="s">
        <v>20298</v>
      </c>
    </row>
    <row r="1379" spans="1:4" ht="13.5" customHeight="1">
      <c r="A1379" s="150" t="s">
        <v>5567</v>
      </c>
      <c r="B1379" s="153" t="s">
        <v>15600</v>
      </c>
      <c r="C1379" s="352"/>
      <c r="D1379" s="152" t="s">
        <v>20298</v>
      </c>
    </row>
    <row r="1380" spans="1:4" ht="13.5" customHeight="1">
      <c r="A1380" s="150" t="s">
        <v>5572</v>
      </c>
      <c r="B1380" s="153" t="s">
        <v>15605</v>
      </c>
      <c r="C1380" s="352"/>
      <c r="D1380" s="152" t="s">
        <v>20298</v>
      </c>
    </row>
    <row r="1381" spans="1:4" ht="13.5" customHeight="1">
      <c r="A1381" s="150" t="s">
        <v>5573</v>
      </c>
      <c r="B1381" s="153" t="s">
        <v>15606</v>
      </c>
      <c r="C1381" s="352"/>
      <c r="D1381" s="152" t="s">
        <v>20298</v>
      </c>
    </row>
    <row r="1382" spans="1:4" ht="13.5" customHeight="1">
      <c r="A1382" s="150" t="s">
        <v>5574</v>
      </c>
      <c r="B1382" s="153" t="s">
        <v>15607</v>
      </c>
      <c r="C1382" s="352"/>
      <c r="D1382" s="152" t="s">
        <v>20298</v>
      </c>
    </row>
    <row r="1383" spans="1:4" ht="13.5" customHeight="1">
      <c r="A1383" s="150" t="s">
        <v>5611</v>
      </c>
      <c r="B1383" s="153" t="s">
        <v>15643</v>
      </c>
      <c r="C1383" s="352"/>
      <c r="D1383" s="152" t="s">
        <v>20298</v>
      </c>
    </row>
    <row r="1384" spans="1:4" ht="13.5" customHeight="1">
      <c r="A1384" s="150" t="s">
        <v>5477</v>
      </c>
      <c r="B1384" s="153" t="s">
        <v>15510</v>
      </c>
      <c r="C1384" s="352"/>
      <c r="D1384" s="152" t="s">
        <v>20298</v>
      </c>
    </row>
    <row r="1385" spans="1:4" ht="13.5" customHeight="1">
      <c r="A1385" s="150" t="s">
        <v>5610</v>
      </c>
      <c r="B1385" s="153" t="s">
        <v>15642</v>
      </c>
      <c r="C1385" s="352"/>
      <c r="D1385" s="152" t="s">
        <v>20298</v>
      </c>
    </row>
    <row r="1386" spans="1:4" ht="13.5" customHeight="1">
      <c r="A1386" s="150" t="s">
        <v>5563</v>
      </c>
      <c r="B1386" s="153" t="s">
        <v>15596</v>
      </c>
      <c r="C1386" s="352"/>
      <c r="D1386" s="152" t="s">
        <v>20298</v>
      </c>
    </row>
    <row r="1387" spans="1:4" ht="13.5" customHeight="1">
      <c r="A1387" s="150" t="s">
        <v>5562</v>
      </c>
      <c r="B1387" s="153" t="s">
        <v>15595</v>
      </c>
      <c r="C1387" s="352"/>
      <c r="D1387" s="152" t="s">
        <v>20298</v>
      </c>
    </row>
    <row r="1388" spans="1:4" ht="13.5" customHeight="1">
      <c r="A1388" s="150" t="s">
        <v>5612</v>
      </c>
      <c r="B1388" s="153" t="s">
        <v>15644</v>
      </c>
      <c r="C1388" s="352"/>
      <c r="D1388" s="152" t="s">
        <v>20298</v>
      </c>
    </row>
    <row r="1389" spans="1:4" ht="13.5" customHeight="1">
      <c r="A1389" s="150" t="s">
        <v>5576</v>
      </c>
      <c r="B1389" s="153" t="s">
        <v>15609</v>
      </c>
      <c r="C1389" s="352"/>
      <c r="D1389" s="152" t="s">
        <v>20298</v>
      </c>
    </row>
    <row r="1390" spans="1:4" ht="13.5" customHeight="1">
      <c r="A1390" s="150" t="s">
        <v>5577</v>
      </c>
      <c r="B1390" s="153" t="s">
        <v>15610</v>
      </c>
      <c r="C1390" s="352"/>
      <c r="D1390" s="152" t="s">
        <v>20298</v>
      </c>
    </row>
    <row r="1391" spans="1:4" ht="13.5" customHeight="1">
      <c r="A1391" s="150" t="s">
        <v>5578</v>
      </c>
      <c r="B1391" s="153" t="s">
        <v>15611</v>
      </c>
      <c r="C1391" s="352"/>
      <c r="D1391" s="152" t="s">
        <v>20298</v>
      </c>
    </row>
    <row r="1392" spans="1:4" ht="13.5" customHeight="1">
      <c r="A1392" s="150" t="s">
        <v>5579</v>
      </c>
      <c r="B1392" s="153" t="s">
        <v>15612</v>
      </c>
      <c r="C1392" s="352"/>
      <c r="D1392" s="152" t="s">
        <v>20298</v>
      </c>
    </row>
    <row r="1393" spans="1:4" ht="13.5" customHeight="1">
      <c r="A1393" s="150" t="s">
        <v>5580</v>
      </c>
      <c r="B1393" s="153" t="s">
        <v>15612</v>
      </c>
      <c r="C1393" s="352"/>
      <c r="D1393" s="152" t="s">
        <v>20298</v>
      </c>
    </row>
    <row r="1394" spans="1:4" ht="13.5" customHeight="1">
      <c r="A1394" s="150" t="s">
        <v>5582</v>
      </c>
      <c r="B1394" s="153" t="s">
        <v>15614</v>
      </c>
      <c r="C1394" s="352"/>
      <c r="D1394" s="152" t="s">
        <v>20298</v>
      </c>
    </row>
    <row r="1395" spans="1:4" ht="13.5" customHeight="1">
      <c r="A1395" s="150" t="s">
        <v>5581</v>
      </c>
      <c r="B1395" s="153" t="s">
        <v>15613</v>
      </c>
      <c r="C1395" s="352"/>
      <c r="D1395" s="152" t="s">
        <v>20298</v>
      </c>
    </row>
    <row r="1396" spans="1:4" ht="13.5" customHeight="1">
      <c r="A1396" s="150" t="s">
        <v>5485</v>
      </c>
      <c r="B1396" s="153" t="s">
        <v>15518</v>
      </c>
      <c r="C1396" s="352"/>
      <c r="D1396" s="152" t="s">
        <v>20298</v>
      </c>
    </row>
    <row r="1397" spans="1:4" ht="13.5" customHeight="1">
      <c r="A1397" s="150" t="s">
        <v>5484</v>
      </c>
      <c r="B1397" s="153" t="s">
        <v>15517</v>
      </c>
      <c r="C1397" s="352"/>
      <c r="D1397" s="152" t="s">
        <v>20298</v>
      </c>
    </row>
    <row r="1398" spans="1:4" ht="13.5" customHeight="1">
      <c r="A1398" s="150" t="s">
        <v>5486</v>
      </c>
      <c r="B1398" s="153" t="s">
        <v>15519</v>
      </c>
      <c r="C1398" s="352"/>
      <c r="D1398" s="152" t="s">
        <v>20298</v>
      </c>
    </row>
    <row r="1399" spans="1:4" ht="13.5" customHeight="1">
      <c r="A1399" s="150" t="s">
        <v>5561</v>
      </c>
      <c r="B1399" s="153" t="s">
        <v>15594</v>
      </c>
      <c r="C1399" s="352"/>
      <c r="D1399" s="152" t="s">
        <v>20298</v>
      </c>
    </row>
    <row r="1400" spans="1:4" ht="13.5" customHeight="1">
      <c r="A1400" s="150" t="s">
        <v>5540</v>
      </c>
      <c r="B1400" s="153" t="s">
        <v>15573</v>
      </c>
      <c r="C1400" s="352"/>
      <c r="D1400" s="152" t="s">
        <v>20298</v>
      </c>
    </row>
    <row r="1401" spans="1:4" ht="13.5" customHeight="1">
      <c r="A1401" s="150" t="s">
        <v>5559</v>
      </c>
      <c r="B1401" s="153" t="s">
        <v>15592</v>
      </c>
      <c r="C1401" s="352"/>
      <c r="D1401" s="152" t="s">
        <v>20298</v>
      </c>
    </row>
    <row r="1402" spans="1:4" ht="13.5" customHeight="1">
      <c r="A1402" s="150" t="s">
        <v>5593</v>
      </c>
      <c r="B1402" s="153" t="s">
        <v>15625</v>
      </c>
      <c r="C1402" s="352"/>
      <c r="D1402" s="152" t="s">
        <v>20298</v>
      </c>
    </row>
    <row r="1403" spans="1:4" ht="13.5" customHeight="1">
      <c r="A1403" s="150" t="s">
        <v>5511</v>
      </c>
      <c r="B1403" s="153" t="s">
        <v>15543</v>
      </c>
      <c r="C1403" s="352"/>
      <c r="D1403" s="152" t="s">
        <v>20298</v>
      </c>
    </row>
    <row r="1404" spans="1:4" ht="13.5" customHeight="1">
      <c r="A1404" s="150" t="s">
        <v>5531</v>
      </c>
      <c r="B1404" s="153" t="s">
        <v>15563</v>
      </c>
      <c r="C1404" s="352"/>
      <c r="D1404" s="152" t="s">
        <v>20298</v>
      </c>
    </row>
    <row r="1405" spans="1:4" ht="13.5" customHeight="1">
      <c r="A1405" s="150" t="s">
        <v>5595</v>
      </c>
      <c r="B1405" s="153" t="s">
        <v>15627</v>
      </c>
      <c r="C1405" s="352"/>
      <c r="D1405" s="152" t="s">
        <v>20298</v>
      </c>
    </row>
    <row r="1406" spans="1:4" ht="13.5" customHeight="1">
      <c r="A1406" s="150" t="s">
        <v>5592</v>
      </c>
      <c r="B1406" s="153" t="s">
        <v>15624</v>
      </c>
      <c r="C1406" s="352"/>
      <c r="D1406" s="152" t="s">
        <v>20298</v>
      </c>
    </row>
    <row r="1407" spans="1:4" ht="13.5" customHeight="1">
      <c r="A1407" s="150" t="s">
        <v>5532</v>
      </c>
      <c r="B1407" s="153" t="s">
        <v>15564</v>
      </c>
      <c r="C1407" s="352"/>
      <c r="D1407" s="152" t="s">
        <v>20298</v>
      </c>
    </row>
    <row r="1408" spans="1:4" ht="13.5" customHeight="1">
      <c r="A1408" s="150" t="s">
        <v>5513</v>
      </c>
      <c r="B1408" s="153" t="s">
        <v>15545</v>
      </c>
      <c r="C1408" s="352"/>
      <c r="D1408" s="152" t="s">
        <v>20298</v>
      </c>
    </row>
    <row r="1409" spans="1:4" ht="13.5" customHeight="1">
      <c r="A1409" s="150" t="s">
        <v>5591</v>
      </c>
      <c r="B1409" s="153" t="s">
        <v>15623</v>
      </c>
      <c r="C1409" s="352"/>
      <c r="D1409" s="152" t="s">
        <v>20298</v>
      </c>
    </row>
    <row r="1410" spans="1:4" ht="13.5" customHeight="1">
      <c r="A1410" s="150" t="s">
        <v>5566</v>
      </c>
      <c r="B1410" s="153" t="s">
        <v>15599</v>
      </c>
      <c r="C1410" s="352"/>
      <c r="D1410" s="152" t="s">
        <v>20298</v>
      </c>
    </row>
    <row r="1411" spans="1:4" ht="13.5" customHeight="1">
      <c r="A1411" s="150" t="s">
        <v>5569</v>
      </c>
      <c r="B1411" s="153" t="s">
        <v>15602</v>
      </c>
      <c r="C1411" s="352"/>
      <c r="D1411" s="152" t="s">
        <v>20298</v>
      </c>
    </row>
    <row r="1412" spans="1:4" ht="13.5" customHeight="1">
      <c r="A1412" s="150" t="s">
        <v>5571</v>
      </c>
      <c r="B1412" s="153" t="s">
        <v>15604</v>
      </c>
      <c r="C1412" s="352"/>
      <c r="D1412" s="152" t="s">
        <v>20298</v>
      </c>
    </row>
    <row r="1413" spans="1:4" ht="13.5" customHeight="1">
      <c r="A1413" s="150" t="s">
        <v>5488</v>
      </c>
      <c r="B1413" s="153" t="s">
        <v>15521</v>
      </c>
      <c r="C1413" s="352"/>
      <c r="D1413" s="152" t="s">
        <v>20298</v>
      </c>
    </row>
    <row r="1414" spans="1:4" ht="13.5" customHeight="1">
      <c r="A1414" s="150" t="s">
        <v>5491</v>
      </c>
      <c r="B1414" s="153" t="s">
        <v>15524</v>
      </c>
      <c r="C1414" s="352"/>
      <c r="D1414" s="152" t="s">
        <v>20298</v>
      </c>
    </row>
    <row r="1415" spans="1:4" ht="13.5" customHeight="1">
      <c r="A1415" s="150" t="s">
        <v>5492</v>
      </c>
      <c r="B1415" s="153" t="s">
        <v>15525</v>
      </c>
      <c r="C1415" s="352"/>
      <c r="D1415" s="152" t="s">
        <v>20298</v>
      </c>
    </row>
    <row r="1416" spans="1:4" ht="13.5" customHeight="1">
      <c r="A1416" s="150" t="s">
        <v>5493</v>
      </c>
      <c r="B1416" s="153" t="s">
        <v>15526</v>
      </c>
      <c r="C1416" s="352"/>
      <c r="D1416" s="152" t="s">
        <v>20298</v>
      </c>
    </row>
    <row r="1417" spans="1:4" ht="13.5" customHeight="1">
      <c r="A1417" s="150" t="s">
        <v>5523</v>
      </c>
      <c r="B1417" s="153" t="s">
        <v>15555</v>
      </c>
      <c r="C1417" s="352"/>
      <c r="D1417" s="152" t="s">
        <v>20298</v>
      </c>
    </row>
    <row r="1418" spans="1:4" ht="13.5" customHeight="1">
      <c r="A1418" s="150" t="s">
        <v>5524</v>
      </c>
      <c r="B1418" s="153" t="s">
        <v>15556</v>
      </c>
      <c r="C1418" s="352"/>
      <c r="D1418" s="152" t="s">
        <v>20298</v>
      </c>
    </row>
    <row r="1419" spans="1:4" ht="13.5" customHeight="1">
      <c r="A1419" s="150" t="s">
        <v>5525</v>
      </c>
      <c r="B1419" s="153" t="s">
        <v>15557</v>
      </c>
      <c r="C1419" s="352"/>
      <c r="D1419" s="152" t="s">
        <v>20298</v>
      </c>
    </row>
    <row r="1420" spans="1:4" ht="13.5" customHeight="1">
      <c r="A1420" s="150" t="s">
        <v>5522</v>
      </c>
      <c r="B1420" s="153" t="s">
        <v>15554</v>
      </c>
      <c r="C1420" s="352"/>
      <c r="D1420" s="152" t="s">
        <v>20298</v>
      </c>
    </row>
    <row r="1421" spans="1:4" ht="13.5" customHeight="1">
      <c r="A1421" s="150" t="s">
        <v>5534</v>
      </c>
      <c r="B1421" s="153" t="s">
        <v>15566</v>
      </c>
      <c r="C1421" s="352"/>
      <c r="D1421" s="152" t="s">
        <v>20298</v>
      </c>
    </row>
    <row r="1422" spans="1:4" ht="13.5" customHeight="1">
      <c r="A1422" s="150" t="s">
        <v>5533</v>
      </c>
      <c r="B1422" s="153" t="s">
        <v>15565</v>
      </c>
      <c r="C1422" s="352"/>
      <c r="D1422" s="152" t="s">
        <v>20298</v>
      </c>
    </row>
    <row r="1423" spans="1:4" ht="13.5" customHeight="1">
      <c r="A1423" s="150" t="s">
        <v>5494</v>
      </c>
      <c r="B1423" s="153" t="s">
        <v>15527</v>
      </c>
      <c r="C1423" s="352"/>
      <c r="D1423" s="152" t="s">
        <v>20298</v>
      </c>
    </row>
    <row r="1424" spans="1:4" ht="13.5" customHeight="1">
      <c r="A1424" s="150" t="s">
        <v>5501</v>
      </c>
      <c r="B1424" s="153" t="s">
        <v>15533</v>
      </c>
      <c r="C1424" s="352"/>
      <c r="D1424" s="152" t="s">
        <v>20298</v>
      </c>
    </row>
    <row r="1425" spans="1:4" ht="13.5" customHeight="1">
      <c r="A1425" s="150" t="s">
        <v>5498</v>
      </c>
      <c r="B1425" s="153" t="s">
        <v>15531</v>
      </c>
      <c r="C1425" s="352"/>
      <c r="D1425" s="152" t="s">
        <v>20298</v>
      </c>
    </row>
    <row r="1426" spans="1:4" ht="13.5" customHeight="1">
      <c r="A1426" s="150" t="s">
        <v>5500</v>
      </c>
      <c r="B1426" s="153" t="s">
        <v>15532</v>
      </c>
      <c r="C1426" s="352"/>
      <c r="D1426" s="152" t="s">
        <v>20298</v>
      </c>
    </row>
    <row r="1427" spans="1:4" ht="13.5" customHeight="1">
      <c r="A1427" s="150" t="s">
        <v>5505</v>
      </c>
      <c r="B1427" s="153" t="s">
        <v>15537</v>
      </c>
      <c r="C1427" s="352"/>
      <c r="D1427" s="152" t="s">
        <v>20298</v>
      </c>
    </row>
    <row r="1428" spans="1:4" ht="13.5" customHeight="1">
      <c r="A1428" s="150" t="s">
        <v>5504</v>
      </c>
      <c r="B1428" s="153" t="s">
        <v>15536</v>
      </c>
      <c r="C1428" s="352"/>
      <c r="D1428" s="152" t="s">
        <v>20298</v>
      </c>
    </row>
    <row r="1429" spans="1:4" ht="13.5" customHeight="1">
      <c r="A1429" s="150" t="s">
        <v>5507</v>
      </c>
      <c r="B1429" s="153" t="s">
        <v>15539</v>
      </c>
      <c r="C1429" s="352"/>
      <c r="D1429" s="152" t="s">
        <v>20298</v>
      </c>
    </row>
    <row r="1430" spans="1:4" ht="13.5" customHeight="1">
      <c r="A1430" s="150" t="s">
        <v>5506</v>
      </c>
      <c r="B1430" s="153" t="s">
        <v>15538</v>
      </c>
      <c r="C1430" s="352"/>
      <c r="D1430" s="152" t="s">
        <v>20298</v>
      </c>
    </row>
    <row r="1431" spans="1:4" ht="13.5" customHeight="1">
      <c r="A1431" s="150" t="s">
        <v>5575</v>
      </c>
      <c r="B1431" s="153" t="s">
        <v>15608</v>
      </c>
      <c r="C1431" s="352"/>
      <c r="D1431" s="152" t="s">
        <v>20298</v>
      </c>
    </row>
    <row r="1432" spans="1:4" ht="13.5" customHeight="1">
      <c r="A1432" s="150" t="s">
        <v>5509</v>
      </c>
      <c r="B1432" s="153" t="s">
        <v>15541</v>
      </c>
      <c r="C1432" s="352"/>
      <c r="D1432" s="152" t="s">
        <v>20298</v>
      </c>
    </row>
    <row r="1433" spans="1:4" ht="13.5" customHeight="1">
      <c r="A1433" s="150" t="s">
        <v>5510</v>
      </c>
      <c r="B1433" s="153" t="s">
        <v>15542</v>
      </c>
      <c r="C1433" s="352"/>
      <c r="D1433" s="152" t="s">
        <v>20298</v>
      </c>
    </row>
    <row r="1434" spans="1:4" ht="13.5" customHeight="1">
      <c r="A1434" s="150" t="s">
        <v>5508</v>
      </c>
      <c r="B1434" s="153" t="s">
        <v>15540</v>
      </c>
      <c r="C1434" s="352"/>
      <c r="D1434" s="152" t="s">
        <v>20298</v>
      </c>
    </row>
    <row r="1435" spans="1:4" ht="13.5" customHeight="1">
      <c r="A1435" s="150" t="s">
        <v>5519</v>
      </c>
      <c r="B1435" s="153" t="s">
        <v>15551</v>
      </c>
      <c r="C1435" s="352"/>
      <c r="D1435" s="152" t="s">
        <v>20298</v>
      </c>
    </row>
    <row r="1436" spans="1:4" ht="13.5" customHeight="1">
      <c r="A1436" s="150" t="s">
        <v>5517</v>
      </c>
      <c r="B1436" s="153" t="s">
        <v>15549</v>
      </c>
      <c r="C1436" s="352"/>
      <c r="D1436" s="152" t="s">
        <v>20298</v>
      </c>
    </row>
    <row r="1437" spans="1:4" ht="13.5" customHeight="1">
      <c r="A1437" s="150" t="s">
        <v>5516</v>
      </c>
      <c r="B1437" s="153" t="s">
        <v>15548</v>
      </c>
      <c r="C1437" s="352"/>
      <c r="D1437" s="152" t="s">
        <v>20298</v>
      </c>
    </row>
    <row r="1438" spans="1:4" ht="13.5" customHeight="1">
      <c r="A1438" s="150" t="s">
        <v>5518</v>
      </c>
      <c r="B1438" s="153" t="s">
        <v>15550</v>
      </c>
      <c r="C1438" s="352"/>
      <c r="D1438" s="152" t="s">
        <v>20298</v>
      </c>
    </row>
    <row r="1439" spans="1:4" ht="13.5" customHeight="1">
      <c r="A1439" s="150" t="s">
        <v>5529</v>
      </c>
      <c r="B1439" s="153" t="s">
        <v>15561</v>
      </c>
      <c r="C1439" s="352"/>
      <c r="D1439" s="152" t="s">
        <v>20298</v>
      </c>
    </row>
    <row r="1440" spans="1:4" ht="13.5" customHeight="1">
      <c r="A1440" s="150" t="s">
        <v>5530</v>
      </c>
      <c r="B1440" s="153" t="s">
        <v>15562</v>
      </c>
      <c r="C1440" s="352"/>
      <c r="D1440" s="152" t="s">
        <v>20298</v>
      </c>
    </row>
    <row r="1441" spans="1:4" ht="13.5" customHeight="1">
      <c r="A1441" s="150" t="s">
        <v>5527</v>
      </c>
      <c r="B1441" s="153" t="s">
        <v>15559</v>
      </c>
      <c r="C1441" s="352"/>
      <c r="D1441" s="152" t="s">
        <v>20298</v>
      </c>
    </row>
    <row r="1442" spans="1:4" ht="13.5" customHeight="1">
      <c r="A1442" s="150" t="s">
        <v>5528</v>
      </c>
      <c r="B1442" s="153" t="s">
        <v>15560</v>
      </c>
      <c r="C1442" s="352"/>
      <c r="D1442" s="152" t="s">
        <v>20298</v>
      </c>
    </row>
    <row r="1443" spans="1:4" ht="13.5" customHeight="1">
      <c r="A1443" s="150" t="s">
        <v>5536</v>
      </c>
      <c r="B1443" s="153" t="s">
        <v>15568</v>
      </c>
      <c r="C1443" s="352"/>
      <c r="D1443" s="152" t="s">
        <v>20298</v>
      </c>
    </row>
    <row r="1444" spans="1:4" ht="13.5" customHeight="1">
      <c r="A1444" s="150" t="s">
        <v>5535</v>
      </c>
      <c r="B1444" s="153" t="s">
        <v>15567</v>
      </c>
      <c r="C1444" s="352"/>
      <c r="D1444" s="152" t="s">
        <v>20298</v>
      </c>
    </row>
    <row r="1445" spans="1:4" ht="13.5" customHeight="1">
      <c r="A1445" s="150" t="s">
        <v>55</v>
      </c>
      <c r="B1445" s="153" t="s">
        <v>15569</v>
      </c>
      <c r="C1445" s="352"/>
      <c r="D1445" s="152" t="s">
        <v>20298</v>
      </c>
    </row>
    <row r="1446" spans="1:4" ht="13.5" customHeight="1">
      <c r="A1446" s="150" t="s">
        <v>5537</v>
      </c>
      <c r="B1446" s="153" t="s">
        <v>15570</v>
      </c>
      <c r="C1446" s="352"/>
      <c r="D1446" s="152" t="s">
        <v>20298</v>
      </c>
    </row>
    <row r="1447" spans="1:4" ht="13.5" customHeight="1">
      <c r="A1447" s="150" t="s">
        <v>5538</v>
      </c>
      <c r="B1447" s="153" t="s">
        <v>15571</v>
      </c>
      <c r="C1447" s="352"/>
      <c r="D1447" s="152" t="s">
        <v>20298</v>
      </c>
    </row>
    <row r="1448" spans="1:4" ht="13.5" customHeight="1">
      <c r="A1448" s="150" t="s">
        <v>5520</v>
      </c>
      <c r="B1448" s="153" t="s">
        <v>15552</v>
      </c>
      <c r="C1448" s="352"/>
      <c r="D1448" s="152" t="s">
        <v>20298</v>
      </c>
    </row>
    <row r="1449" spans="1:4" ht="13.5" customHeight="1">
      <c r="A1449" s="150" t="s">
        <v>5539</v>
      </c>
      <c r="B1449" s="153" t="s">
        <v>15572</v>
      </c>
      <c r="C1449" s="352"/>
      <c r="D1449" s="152" t="s">
        <v>20298</v>
      </c>
    </row>
    <row r="1450" spans="1:4" ht="13.5" customHeight="1">
      <c r="A1450" s="150" t="s">
        <v>5541</v>
      </c>
      <c r="B1450" s="153" t="s">
        <v>15574</v>
      </c>
      <c r="C1450" s="352"/>
      <c r="D1450" s="152" t="s">
        <v>20298</v>
      </c>
    </row>
    <row r="1451" spans="1:4" ht="13.5" customHeight="1">
      <c r="A1451" s="150" t="s">
        <v>5542</v>
      </c>
      <c r="B1451" s="153" t="s">
        <v>15575</v>
      </c>
      <c r="C1451" s="352"/>
      <c r="D1451" s="152" t="s">
        <v>20298</v>
      </c>
    </row>
    <row r="1452" spans="1:4" ht="13.5" customHeight="1">
      <c r="A1452" s="150" t="s">
        <v>5496</v>
      </c>
      <c r="B1452" s="153" t="s">
        <v>15529</v>
      </c>
      <c r="C1452" s="352"/>
      <c r="D1452" s="152" t="s">
        <v>20298</v>
      </c>
    </row>
    <row r="1453" spans="1:4" ht="13.5" customHeight="1">
      <c r="A1453" s="150" t="s">
        <v>5495</v>
      </c>
      <c r="B1453" s="153" t="s">
        <v>15528</v>
      </c>
      <c r="C1453" s="352"/>
      <c r="D1453" s="152" t="s">
        <v>20298</v>
      </c>
    </row>
    <row r="1454" spans="1:4" ht="13.5" customHeight="1">
      <c r="A1454" s="150" t="s">
        <v>5521</v>
      </c>
      <c r="B1454" s="153" t="s">
        <v>15553</v>
      </c>
      <c r="C1454" s="352"/>
      <c r="D1454" s="152" t="s">
        <v>20298</v>
      </c>
    </row>
    <row r="1455" spans="1:4" ht="13.5" customHeight="1">
      <c r="A1455" s="150" t="s">
        <v>5497</v>
      </c>
      <c r="B1455" s="153" t="s">
        <v>15530</v>
      </c>
      <c r="C1455" s="352"/>
      <c r="D1455" s="152" t="s">
        <v>20298</v>
      </c>
    </row>
    <row r="1456" spans="1:4" ht="13.5" customHeight="1">
      <c r="A1456" s="150" t="s">
        <v>5502</v>
      </c>
      <c r="B1456" s="153" t="s">
        <v>15534</v>
      </c>
      <c r="C1456" s="352"/>
      <c r="D1456" s="152" t="s">
        <v>20298</v>
      </c>
    </row>
    <row r="1457" spans="1:4" ht="13.5" customHeight="1">
      <c r="A1457" s="150" t="s">
        <v>5503</v>
      </c>
      <c r="B1457" s="153" t="s">
        <v>15535</v>
      </c>
      <c r="C1457" s="352"/>
      <c r="D1457" s="152" t="s">
        <v>20298</v>
      </c>
    </row>
    <row r="1458" spans="1:4" ht="13.5" customHeight="1">
      <c r="A1458" s="150" t="s">
        <v>5615</v>
      </c>
      <c r="B1458" s="153" t="s">
        <v>15647</v>
      </c>
      <c r="C1458" s="352"/>
      <c r="D1458" s="152" t="s">
        <v>20298</v>
      </c>
    </row>
    <row r="1459" spans="1:4" ht="13.5" customHeight="1">
      <c r="A1459" s="150" t="s">
        <v>5594</v>
      </c>
      <c r="B1459" s="153" t="s">
        <v>15626</v>
      </c>
      <c r="C1459" s="352"/>
      <c r="D1459" s="152" t="s">
        <v>20298</v>
      </c>
    </row>
    <row r="1460" spans="1:4" ht="13.5" customHeight="1">
      <c r="A1460" s="150" t="s">
        <v>5512</v>
      </c>
      <c r="B1460" s="153" t="s">
        <v>15544</v>
      </c>
      <c r="C1460" s="352"/>
      <c r="D1460" s="152" t="s">
        <v>20298</v>
      </c>
    </row>
    <row r="1461" spans="1:4" ht="13.5" customHeight="1">
      <c r="A1461" s="150" t="s">
        <v>5514</v>
      </c>
      <c r="B1461" s="153" t="s">
        <v>15546</v>
      </c>
      <c r="C1461" s="352"/>
      <c r="D1461" s="152" t="s">
        <v>20298</v>
      </c>
    </row>
    <row r="1462" spans="1:4" ht="13.5" customHeight="1">
      <c r="A1462" s="150" t="s">
        <v>5515</v>
      </c>
      <c r="B1462" s="153" t="s">
        <v>15547</v>
      </c>
      <c r="C1462" s="352"/>
      <c r="D1462" s="152" t="s">
        <v>20298</v>
      </c>
    </row>
    <row r="1463" spans="1:4" ht="13.5" customHeight="1">
      <c r="A1463" s="150" t="s">
        <v>5596</v>
      </c>
      <c r="B1463" s="153" t="s">
        <v>15628</v>
      </c>
      <c r="C1463" s="352"/>
      <c r="D1463" s="152" t="s">
        <v>20298</v>
      </c>
    </row>
    <row r="1464" spans="1:4" ht="13.5" customHeight="1">
      <c r="A1464" s="150" t="s">
        <v>5583</v>
      </c>
      <c r="B1464" s="153" t="s">
        <v>15615</v>
      </c>
      <c r="C1464" s="352"/>
      <c r="D1464" s="152" t="s">
        <v>20298</v>
      </c>
    </row>
    <row r="1465" spans="1:4" ht="13.5" customHeight="1">
      <c r="A1465" s="150" t="s">
        <v>5526</v>
      </c>
      <c r="B1465" s="153" t="s">
        <v>15558</v>
      </c>
      <c r="C1465" s="352"/>
      <c r="D1465" s="152" t="s">
        <v>20298</v>
      </c>
    </row>
    <row r="1466" spans="1:4" ht="13.5" customHeight="1">
      <c r="A1466" s="150" t="s">
        <v>5489</v>
      </c>
      <c r="B1466" s="153" t="s">
        <v>15522</v>
      </c>
      <c r="C1466" s="352"/>
      <c r="D1466" s="152" t="s">
        <v>20298</v>
      </c>
    </row>
    <row r="1467" spans="1:4" ht="13.5" customHeight="1">
      <c r="A1467" s="150" t="s">
        <v>5490</v>
      </c>
      <c r="B1467" s="153" t="s">
        <v>15523</v>
      </c>
      <c r="C1467" s="352"/>
      <c r="D1467" s="152" t="s">
        <v>20298</v>
      </c>
    </row>
    <row r="1468" spans="1:4" ht="13.5" customHeight="1">
      <c r="A1468" s="150" t="s">
        <v>5614</v>
      </c>
      <c r="B1468" s="153" t="s">
        <v>15646</v>
      </c>
      <c r="C1468" s="352"/>
      <c r="D1468" s="152" t="s">
        <v>20298</v>
      </c>
    </row>
    <row r="1469" spans="1:4" ht="13.5" customHeight="1">
      <c r="A1469" s="150" t="s">
        <v>5613</v>
      </c>
      <c r="B1469" s="153" t="s">
        <v>15645</v>
      </c>
      <c r="C1469" s="352"/>
      <c r="D1469" s="152" t="s">
        <v>20298</v>
      </c>
    </row>
    <row r="1470" spans="1:4" ht="13.5" customHeight="1">
      <c r="A1470" s="150" t="s">
        <v>5598</v>
      </c>
      <c r="B1470" s="153" t="s">
        <v>15630</v>
      </c>
      <c r="C1470" s="352"/>
      <c r="D1470" s="152" t="s">
        <v>20298</v>
      </c>
    </row>
    <row r="1471" spans="1:4" ht="13.5" customHeight="1">
      <c r="A1471" s="150" t="s">
        <v>5481</v>
      </c>
      <c r="B1471" s="153" t="s">
        <v>15514</v>
      </c>
      <c r="C1471" s="352"/>
      <c r="D1471" s="152" t="s">
        <v>20298</v>
      </c>
    </row>
    <row r="1472" spans="1:4" ht="13.5" customHeight="1">
      <c r="A1472" s="150" t="s">
        <v>5478</v>
      </c>
      <c r="B1472" s="153" t="s">
        <v>15511</v>
      </c>
      <c r="C1472" s="352"/>
      <c r="D1472" s="152" t="s">
        <v>20298</v>
      </c>
    </row>
    <row r="1473" spans="1:4" ht="13.5" customHeight="1">
      <c r="A1473" s="150" t="s">
        <v>5479</v>
      </c>
      <c r="B1473" s="153" t="s">
        <v>15512</v>
      </c>
      <c r="C1473" s="352"/>
      <c r="D1473" s="152" t="s">
        <v>20298</v>
      </c>
    </row>
    <row r="1474" spans="1:4" ht="13.5" customHeight="1">
      <c r="A1474" s="150" t="s">
        <v>5480</v>
      </c>
      <c r="B1474" s="153" t="s">
        <v>15513</v>
      </c>
      <c r="C1474" s="352"/>
      <c r="D1474" s="152" t="s">
        <v>20298</v>
      </c>
    </row>
    <row r="1475" spans="1:4" ht="13.5" customHeight="1">
      <c r="A1475" s="150" t="s">
        <v>5482</v>
      </c>
      <c r="B1475" s="153" t="s">
        <v>15515</v>
      </c>
      <c r="C1475" s="352"/>
      <c r="D1475" s="152" t="s">
        <v>20298</v>
      </c>
    </row>
    <row r="1476" spans="1:4" ht="13.5" customHeight="1">
      <c r="A1476" s="150" t="s">
        <v>5483</v>
      </c>
      <c r="B1476" s="153" t="s">
        <v>15516</v>
      </c>
      <c r="C1476" s="352"/>
      <c r="D1476" s="152" t="s">
        <v>20298</v>
      </c>
    </row>
    <row r="1477" spans="1:4" ht="13.5" customHeight="1">
      <c r="A1477" s="150" t="s">
        <v>8916</v>
      </c>
      <c r="B1477" s="153" t="s">
        <v>18526</v>
      </c>
      <c r="C1477" s="352"/>
      <c r="D1477" s="152" t="s">
        <v>20298</v>
      </c>
    </row>
    <row r="1478" spans="1:4" ht="13.5" customHeight="1">
      <c r="A1478" s="150" t="s">
        <v>8914</v>
      </c>
      <c r="B1478" s="153" t="s">
        <v>18524</v>
      </c>
      <c r="C1478" s="352"/>
      <c r="D1478" s="152" t="s">
        <v>20298</v>
      </c>
    </row>
    <row r="1479" spans="1:4" ht="13.5" customHeight="1">
      <c r="A1479" s="150" t="s">
        <v>8915</v>
      </c>
      <c r="B1479" s="153" t="s">
        <v>18525</v>
      </c>
      <c r="C1479" s="352"/>
      <c r="D1479" s="152" t="s">
        <v>20298</v>
      </c>
    </row>
    <row r="1480" spans="1:4" ht="13.5" customHeight="1">
      <c r="A1480" s="150" t="s">
        <v>5276</v>
      </c>
      <c r="B1480" s="153" t="s">
        <v>15315</v>
      </c>
      <c r="C1480" s="352"/>
      <c r="D1480" s="152" t="s">
        <v>20298</v>
      </c>
    </row>
    <row r="1481" spans="1:4" ht="13.5" customHeight="1">
      <c r="A1481" s="150" t="s">
        <v>5275</v>
      </c>
      <c r="B1481" s="153" t="s">
        <v>15314</v>
      </c>
      <c r="C1481" s="352"/>
      <c r="D1481" s="152" t="s">
        <v>20298</v>
      </c>
    </row>
    <row r="1482" spans="1:4" ht="13.5" customHeight="1">
      <c r="A1482" s="150" t="s">
        <v>5277</v>
      </c>
      <c r="B1482" s="153" t="s">
        <v>15316</v>
      </c>
      <c r="C1482" s="352"/>
      <c r="D1482" s="152" t="s">
        <v>20298</v>
      </c>
    </row>
    <row r="1483" spans="1:4" ht="13.5" customHeight="1">
      <c r="A1483" s="150" t="s">
        <v>5274</v>
      </c>
      <c r="B1483" s="153" t="s">
        <v>15313</v>
      </c>
      <c r="C1483" s="352"/>
      <c r="D1483" s="152" t="s">
        <v>20298</v>
      </c>
    </row>
    <row r="1484" spans="1:4" ht="13.5" customHeight="1">
      <c r="A1484" s="150" t="s">
        <v>3771</v>
      </c>
      <c r="B1484" s="153" t="s">
        <v>13896</v>
      </c>
      <c r="C1484" s="352"/>
      <c r="D1484" s="152" t="s">
        <v>20298</v>
      </c>
    </row>
    <row r="1485" spans="1:4" ht="13.5" customHeight="1">
      <c r="A1485" s="150" t="s">
        <v>3772</v>
      </c>
      <c r="B1485" s="153" t="s">
        <v>13896</v>
      </c>
      <c r="C1485" s="352"/>
      <c r="D1485" s="152" t="s">
        <v>20298</v>
      </c>
    </row>
    <row r="1486" spans="1:4" ht="13.5" customHeight="1">
      <c r="A1486" s="150" t="s">
        <v>3773</v>
      </c>
      <c r="B1486" s="153" t="s">
        <v>13896</v>
      </c>
      <c r="C1486" s="352"/>
      <c r="D1486" s="152" t="s">
        <v>20298</v>
      </c>
    </row>
    <row r="1487" spans="1:4" ht="13.5" customHeight="1">
      <c r="A1487" s="150" t="s">
        <v>3774</v>
      </c>
      <c r="B1487" s="153" t="s">
        <v>13896</v>
      </c>
      <c r="C1487" s="352"/>
      <c r="D1487" s="152" t="s">
        <v>20298</v>
      </c>
    </row>
    <row r="1488" spans="1:4" ht="13.5" customHeight="1">
      <c r="A1488" s="150" t="s">
        <v>3775</v>
      </c>
      <c r="B1488" s="153" t="s">
        <v>13896</v>
      </c>
      <c r="C1488" s="352"/>
      <c r="D1488" s="152" t="s">
        <v>20298</v>
      </c>
    </row>
    <row r="1489" spans="1:4" ht="13.5" customHeight="1">
      <c r="A1489" s="150" t="s">
        <v>732</v>
      </c>
      <c r="B1489" s="153" t="s">
        <v>10940</v>
      </c>
      <c r="C1489" s="352"/>
      <c r="D1489" s="152" t="s">
        <v>20298</v>
      </c>
    </row>
    <row r="1490" spans="1:4" ht="13.5" customHeight="1">
      <c r="A1490" s="150" t="s">
        <v>733</v>
      </c>
      <c r="B1490" s="153" t="s">
        <v>10941</v>
      </c>
      <c r="C1490" s="352"/>
      <c r="D1490" s="152" t="s">
        <v>20298</v>
      </c>
    </row>
    <row r="1491" spans="1:4" ht="13.5" customHeight="1">
      <c r="A1491" s="150" t="s">
        <v>50</v>
      </c>
      <c r="B1491" s="153" t="s">
        <v>14829</v>
      </c>
      <c r="C1491" s="352"/>
      <c r="D1491" s="152" t="s">
        <v>20298</v>
      </c>
    </row>
    <row r="1492" spans="1:4" ht="13.5" customHeight="1">
      <c r="A1492" s="150" t="s">
        <v>8</v>
      </c>
      <c r="B1492" s="153" t="s">
        <v>11896</v>
      </c>
      <c r="C1492" s="352"/>
      <c r="D1492" s="152" t="s">
        <v>20298</v>
      </c>
    </row>
    <row r="1493" spans="1:4" ht="13.5" customHeight="1">
      <c r="A1493" s="150" t="s">
        <v>1669</v>
      </c>
      <c r="B1493" s="153" t="s">
        <v>11870</v>
      </c>
      <c r="C1493" s="352"/>
      <c r="D1493" s="152" t="s">
        <v>20298</v>
      </c>
    </row>
    <row r="1494" spans="1:4" ht="13.5" customHeight="1">
      <c r="A1494" s="150" t="s">
        <v>9</v>
      </c>
      <c r="B1494" s="153" t="s">
        <v>11871</v>
      </c>
      <c r="C1494" s="352"/>
      <c r="D1494" s="152" t="s">
        <v>20298</v>
      </c>
    </row>
    <row r="1495" spans="1:4" ht="13.5" customHeight="1">
      <c r="A1495" s="150" t="s">
        <v>8545</v>
      </c>
      <c r="B1495" s="153" t="s">
        <v>18187</v>
      </c>
      <c r="C1495" s="352"/>
      <c r="D1495" s="152" t="s">
        <v>20298</v>
      </c>
    </row>
    <row r="1496" spans="1:4" ht="13.5" customHeight="1">
      <c r="A1496" s="150" t="s">
        <v>8546</v>
      </c>
      <c r="B1496" s="153" t="s">
        <v>18188</v>
      </c>
      <c r="C1496" s="352"/>
      <c r="D1496" s="152" t="s">
        <v>20298</v>
      </c>
    </row>
    <row r="1497" spans="1:4" ht="13.5" customHeight="1">
      <c r="A1497" s="150" t="s">
        <v>1719</v>
      </c>
      <c r="B1497" s="153" t="s">
        <v>11914</v>
      </c>
      <c r="C1497" s="352"/>
      <c r="D1497" s="152" t="s">
        <v>20298</v>
      </c>
    </row>
    <row r="1498" spans="1:4" ht="13.5" customHeight="1">
      <c r="A1498" s="150" t="s">
        <v>1724</v>
      </c>
      <c r="B1498" s="153" t="s">
        <v>11919</v>
      </c>
      <c r="C1498" s="352"/>
      <c r="D1498" s="152" t="s">
        <v>20298</v>
      </c>
    </row>
    <row r="1499" spans="1:4" ht="13.5" customHeight="1">
      <c r="A1499" s="150" t="s">
        <v>6552</v>
      </c>
      <c r="B1499" s="153" t="s">
        <v>16514</v>
      </c>
      <c r="C1499" s="352"/>
      <c r="D1499" s="152" t="s">
        <v>20298</v>
      </c>
    </row>
    <row r="1500" spans="1:4" ht="13.5" customHeight="1">
      <c r="A1500" s="150" t="s">
        <v>1666</v>
      </c>
      <c r="B1500" s="153" t="s">
        <v>11867</v>
      </c>
      <c r="C1500" s="352"/>
      <c r="D1500" s="152" t="s">
        <v>20298</v>
      </c>
    </row>
    <row r="1501" spans="1:4" ht="13.5" customHeight="1">
      <c r="A1501" s="150" t="s">
        <v>1501</v>
      </c>
      <c r="B1501" s="153" t="s">
        <v>11703</v>
      </c>
      <c r="C1501" s="352"/>
      <c r="D1501" s="152" t="s">
        <v>20298</v>
      </c>
    </row>
    <row r="1502" spans="1:4" ht="13.5" customHeight="1">
      <c r="A1502" s="150" t="s">
        <v>1544</v>
      </c>
      <c r="B1502" s="153" t="s">
        <v>11748</v>
      </c>
      <c r="C1502" s="352"/>
      <c r="D1502" s="152" t="s">
        <v>20298</v>
      </c>
    </row>
    <row r="1503" spans="1:4" ht="13.5" customHeight="1">
      <c r="A1503" s="150" t="s">
        <v>1630</v>
      </c>
      <c r="B1503" s="153" t="s">
        <v>11831</v>
      </c>
      <c r="C1503" s="352"/>
      <c r="D1503" s="152" t="s">
        <v>20298</v>
      </c>
    </row>
    <row r="1504" spans="1:4" ht="13.5" customHeight="1">
      <c r="A1504" s="150" t="s">
        <v>1564</v>
      </c>
      <c r="B1504" s="153" t="s">
        <v>11768</v>
      </c>
      <c r="C1504" s="352"/>
      <c r="D1504" s="152" t="s">
        <v>20298</v>
      </c>
    </row>
    <row r="1505" spans="1:4" ht="13.5" customHeight="1">
      <c r="A1505" s="150" t="s">
        <v>1584</v>
      </c>
      <c r="B1505" s="153" t="s">
        <v>11786</v>
      </c>
      <c r="C1505" s="352"/>
      <c r="D1505" s="152" t="s">
        <v>20298</v>
      </c>
    </row>
    <row r="1506" spans="1:4" ht="13.5" customHeight="1">
      <c r="A1506" s="150" t="s">
        <v>10</v>
      </c>
      <c r="B1506" s="153" t="s">
        <v>11903</v>
      </c>
      <c r="C1506" s="352"/>
      <c r="D1506" s="152" t="s">
        <v>20298</v>
      </c>
    </row>
    <row r="1507" spans="1:4" ht="13.5" customHeight="1">
      <c r="A1507" s="150" t="s">
        <v>1521</v>
      </c>
      <c r="B1507" s="153" t="s">
        <v>11723</v>
      </c>
      <c r="C1507" s="352"/>
      <c r="D1507" s="152" t="s">
        <v>20298</v>
      </c>
    </row>
    <row r="1508" spans="1:4" ht="13.5" customHeight="1">
      <c r="A1508" s="150" t="s">
        <v>1717</v>
      </c>
      <c r="B1508" s="153" t="s">
        <v>11912</v>
      </c>
      <c r="C1508" s="352"/>
      <c r="D1508" s="152" t="s">
        <v>20298</v>
      </c>
    </row>
    <row r="1509" spans="1:4" ht="13.5" customHeight="1">
      <c r="A1509" s="150" t="s">
        <v>1540</v>
      </c>
      <c r="B1509" s="153" t="s">
        <v>11744</v>
      </c>
      <c r="C1509" s="352"/>
      <c r="D1509" s="152" t="s">
        <v>20298</v>
      </c>
    </row>
    <row r="1510" spans="1:4" ht="13.5" customHeight="1">
      <c r="A1510" s="150" t="s">
        <v>1581</v>
      </c>
      <c r="B1510" s="153" t="s">
        <v>11783</v>
      </c>
      <c r="C1510" s="352"/>
      <c r="D1510" s="152" t="s">
        <v>20298</v>
      </c>
    </row>
    <row r="1511" spans="1:4" ht="13.5" customHeight="1">
      <c r="A1511" s="150" t="s">
        <v>9539</v>
      </c>
      <c r="B1511" s="153" t="s">
        <v>19130</v>
      </c>
      <c r="C1511" s="352"/>
      <c r="D1511" s="152" t="s">
        <v>20298</v>
      </c>
    </row>
    <row r="1512" spans="1:4" ht="13.5" customHeight="1">
      <c r="A1512" s="150" t="s">
        <v>1592</v>
      </c>
      <c r="B1512" s="153" t="s">
        <v>11794</v>
      </c>
      <c r="C1512" s="352"/>
      <c r="D1512" s="152" t="s">
        <v>20298</v>
      </c>
    </row>
    <row r="1513" spans="1:4" ht="13.5" customHeight="1">
      <c r="A1513" s="150" t="s">
        <v>1593</v>
      </c>
      <c r="B1513" s="153" t="s">
        <v>11795</v>
      </c>
      <c r="C1513" s="352"/>
      <c r="D1513" s="152" t="s">
        <v>20298</v>
      </c>
    </row>
    <row r="1514" spans="1:4" ht="13.5" customHeight="1">
      <c r="A1514" s="150" t="s">
        <v>1640</v>
      </c>
      <c r="B1514" s="153" t="s">
        <v>11841</v>
      </c>
      <c r="C1514" s="352"/>
      <c r="D1514" s="152" t="s">
        <v>20298</v>
      </c>
    </row>
    <row r="1515" spans="1:4" ht="13.5" customHeight="1">
      <c r="A1515" s="150" t="s">
        <v>1546</v>
      </c>
      <c r="B1515" s="153" t="s">
        <v>11750</v>
      </c>
      <c r="C1515" s="352"/>
      <c r="D1515" s="152" t="s">
        <v>20298</v>
      </c>
    </row>
    <row r="1516" spans="1:4" ht="13.5" customHeight="1">
      <c r="A1516" s="150" t="s">
        <v>1656</v>
      </c>
      <c r="B1516" s="153" t="s">
        <v>11857</v>
      </c>
      <c r="C1516" s="352"/>
      <c r="D1516" s="152" t="s">
        <v>20298</v>
      </c>
    </row>
    <row r="1517" spans="1:4" ht="13.5" customHeight="1">
      <c r="A1517" s="150" t="s">
        <v>1542</v>
      </c>
      <c r="B1517" s="153" t="s">
        <v>11746</v>
      </c>
      <c r="C1517" s="352"/>
      <c r="D1517" s="152" t="s">
        <v>20298</v>
      </c>
    </row>
    <row r="1518" spans="1:4" ht="13.5" customHeight="1">
      <c r="A1518" s="150" t="s">
        <v>1506</v>
      </c>
      <c r="B1518" s="153" t="s">
        <v>11708</v>
      </c>
      <c r="C1518" s="352"/>
      <c r="D1518" s="152" t="s">
        <v>20298</v>
      </c>
    </row>
    <row r="1519" spans="1:4" ht="13.5" customHeight="1">
      <c r="A1519" s="150" t="s">
        <v>1657</v>
      </c>
      <c r="B1519" s="153" t="s">
        <v>11858</v>
      </c>
      <c r="C1519" s="352"/>
      <c r="D1519" s="152" t="s">
        <v>20298</v>
      </c>
    </row>
    <row r="1520" spans="1:4" ht="13.5" customHeight="1">
      <c r="A1520" s="150" t="s">
        <v>1658</v>
      </c>
      <c r="B1520" s="153" t="s">
        <v>11859</v>
      </c>
      <c r="C1520" s="352"/>
      <c r="D1520" s="152" t="s">
        <v>20298</v>
      </c>
    </row>
    <row r="1521" spans="1:4" ht="13.5" customHeight="1">
      <c r="A1521" s="150" t="s">
        <v>1659</v>
      </c>
      <c r="B1521" s="153" t="s">
        <v>11860</v>
      </c>
      <c r="C1521" s="352"/>
      <c r="D1521" s="152" t="s">
        <v>20298</v>
      </c>
    </row>
    <row r="1522" spans="1:4" ht="13.5" customHeight="1">
      <c r="A1522" s="150" t="s">
        <v>1660</v>
      </c>
      <c r="B1522" s="153" t="s">
        <v>11861</v>
      </c>
      <c r="C1522" s="352"/>
      <c r="D1522" s="152" t="s">
        <v>20298</v>
      </c>
    </row>
    <row r="1523" spans="1:4" ht="13.5" customHeight="1">
      <c r="A1523" s="150" t="s">
        <v>1545</v>
      </c>
      <c r="B1523" s="153" t="s">
        <v>11749</v>
      </c>
      <c r="C1523" s="352"/>
      <c r="D1523" s="152" t="s">
        <v>20298</v>
      </c>
    </row>
    <row r="1524" spans="1:4" ht="13.5" customHeight="1">
      <c r="A1524" s="150" t="s">
        <v>6542</v>
      </c>
      <c r="B1524" s="153" t="s">
        <v>16505</v>
      </c>
      <c r="C1524" s="352"/>
      <c r="D1524" s="152" t="s">
        <v>20298</v>
      </c>
    </row>
    <row r="1525" spans="1:4" ht="13.5" customHeight="1">
      <c r="A1525" s="150" t="s">
        <v>6543</v>
      </c>
      <c r="B1525" s="153" t="s">
        <v>16505</v>
      </c>
      <c r="C1525" s="352"/>
      <c r="D1525" s="152" t="s">
        <v>20298</v>
      </c>
    </row>
    <row r="1526" spans="1:4" ht="13.5" customHeight="1">
      <c r="A1526" s="150" t="s">
        <v>1536</v>
      </c>
      <c r="B1526" s="153" t="s">
        <v>11740</v>
      </c>
      <c r="C1526" s="352"/>
      <c r="D1526" s="152" t="s">
        <v>20298</v>
      </c>
    </row>
    <row r="1527" spans="1:4" ht="13.5" customHeight="1">
      <c r="A1527" s="150" t="s">
        <v>1641</v>
      </c>
      <c r="B1527" s="153" t="s">
        <v>11842</v>
      </c>
      <c r="C1527" s="352"/>
      <c r="D1527" s="152" t="s">
        <v>20298</v>
      </c>
    </row>
    <row r="1528" spans="1:4" ht="13.5" customHeight="1">
      <c r="A1528" s="150" t="s">
        <v>1535</v>
      </c>
      <c r="B1528" s="153" t="s">
        <v>11739</v>
      </c>
      <c r="C1528" s="352"/>
      <c r="D1528" s="152" t="s">
        <v>20298</v>
      </c>
    </row>
    <row r="1529" spans="1:4" ht="13.5" customHeight="1">
      <c r="A1529" s="150" t="s">
        <v>1509</v>
      </c>
      <c r="B1529" s="153" t="s">
        <v>11711</v>
      </c>
      <c r="C1529" s="352"/>
      <c r="D1529" s="152" t="s">
        <v>20298</v>
      </c>
    </row>
    <row r="1530" spans="1:4" ht="13.5" customHeight="1">
      <c r="A1530" s="150" t="s">
        <v>1662</v>
      </c>
      <c r="B1530" s="153" t="s">
        <v>11863</v>
      </c>
      <c r="C1530" s="352"/>
      <c r="D1530" s="152" t="s">
        <v>20298</v>
      </c>
    </row>
    <row r="1531" spans="1:4" ht="13.5" customHeight="1">
      <c r="A1531" s="150" t="s">
        <v>1505</v>
      </c>
      <c r="B1531" s="153" t="s">
        <v>11707</v>
      </c>
      <c r="C1531" s="352"/>
      <c r="D1531" s="152" t="s">
        <v>20298</v>
      </c>
    </row>
    <row r="1532" spans="1:4" ht="13.5" customHeight="1">
      <c r="A1532" s="150" t="s">
        <v>1585</v>
      </c>
      <c r="B1532" s="153" t="s">
        <v>11787</v>
      </c>
      <c r="C1532" s="352"/>
      <c r="D1532" s="152" t="s">
        <v>20298</v>
      </c>
    </row>
    <row r="1533" spans="1:4" ht="13.5" customHeight="1">
      <c r="A1533" s="150" t="s">
        <v>1604</v>
      </c>
      <c r="B1533" s="153" t="s">
        <v>11804</v>
      </c>
      <c r="C1533" s="352"/>
      <c r="D1533" s="152" t="s">
        <v>20298</v>
      </c>
    </row>
    <row r="1534" spans="1:4" ht="13.5" customHeight="1">
      <c r="A1534" s="150" t="s">
        <v>1586</v>
      </c>
      <c r="B1534" s="153" t="s">
        <v>11788</v>
      </c>
      <c r="C1534" s="352"/>
      <c r="D1534" s="152" t="s">
        <v>20298</v>
      </c>
    </row>
    <row r="1535" spans="1:4" ht="13.5" customHeight="1">
      <c r="A1535" s="150" t="s">
        <v>1661</v>
      </c>
      <c r="B1535" s="153" t="s">
        <v>11862</v>
      </c>
      <c r="C1535" s="352"/>
      <c r="D1535" s="152" t="s">
        <v>20298</v>
      </c>
    </row>
    <row r="1536" spans="1:4" ht="13.5" customHeight="1">
      <c r="A1536" s="150" t="s">
        <v>1631</v>
      </c>
      <c r="B1536" s="153" t="s">
        <v>11832</v>
      </c>
      <c r="C1536" s="352"/>
      <c r="D1536" s="152" t="s">
        <v>20298</v>
      </c>
    </row>
    <row r="1537" spans="1:4" ht="13.5" customHeight="1">
      <c r="A1537" s="150" t="s">
        <v>1707</v>
      </c>
      <c r="B1537" s="153" t="s">
        <v>11900</v>
      </c>
      <c r="C1537" s="352"/>
      <c r="D1537" s="152" t="s">
        <v>20298</v>
      </c>
    </row>
    <row r="1538" spans="1:4" ht="13.5" customHeight="1">
      <c r="A1538" s="150" t="s">
        <v>1708</v>
      </c>
      <c r="B1538" s="153" t="s">
        <v>11901</v>
      </c>
      <c r="C1538" s="352"/>
      <c r="D1538" s="152" t="s">
        <v>20298</v>
      </c>
    </row>
    <row r="1539" spans="1:4" ht="13.5" customHeight="1">
      <c r="A1539" s="150" t="s">
        <v>1667</v>
      </c>
      <c r="B1539" s="153" t="s">
        <v>11868</v>
      </c>
      <c r="C1539" s="352"/>
      <c r="D1539" s="152" t="s">
        <v>20298</v>
      </c>
    </row>
    <row r="1540" spans="1:4" ht="13.5" customHeight="1">
      <c r="A1540" s="150" t="s">
        <v>1522</v>
      </c>
      <c r="B1540" s="153" t="s">
        <v>11724</v>
      </c>
      <c r="C1540" s="352"/>
      <c r="D1540" s="152" t="s">
        <v>20298</v>
      </c>
    </row>
    <row r="1541" spans="1:4" ht="13.5" customHeight="1">
      <c r="A1541" s="150" t="s">
        <v>1663</v>
      </c>
      <c r="B1541" s="153" t="s">
        <v>11864</v>
      </c>
      <c r="C1541" s="352"/>
      <c r="D1541" s="152" t="s">
        <v>20298</v>
      </c>
    </row>
    <row r="1542" spans="1:4" ht="13.5" customHeight="1">
      <c r="A1542" s="150" t="s">
        <v>1632</v>
      </c>
      <c r="B1542" s="153" t="s">
        <v>11833</v>
      </c>
      <c r="C1542" s="352"/>
      <c r="D1542" s="152" t="s">
        <v>20298</v>
      </c>
    </row>
    <row r="1543" spans="1:4" ht="13.5" customHeight="1">
      <c r="A1543" s="150" t="s">
        <v>1507</v>
      </c>
      <c r="B1543" s="153" t="s">
        <v>11709</v>
      </c>
      <c r="C1543" s="352"/>
      <c r="D1543" s="152" t="s">
        <v>20298</v>
      </c>
    </row>
    <row r="1544" spans="1:4" ht="13.5" customHeight="1">
      <c r="A1544" s="150" t="s">
        <v>1590</v>
      </c>
      <c r="B1544" s="153" t="s">
        <v>11792</v>
      </c>
      <c r="C1544" s="352"/>
      <c r="D1544" s="152" t="s">
        <v>20298</v>
      </c>
    </row>
    <row r="1545" spans="1:4" ht="13.5" customHeight="1">
      <c r="A1545" s="150" t="s">
        <v>1605</v>
      </c>
      <c r="B1545" s="153" t="s">
        <v>11805</v>
      </c>
      <c r="C1545" s="352"/>
      <c r="D1545" s="152" t="s">
        <v>20298</v>
      </c>
    </row>
    <row r="1546" spans="1:4" ht="13.5" customHeight="1">
      <c r="A1546" s="150" t="s">
        <v>1525</v>
      </c>
      <c r="B1546" s="153" t="s">
        <v>11727</v>
      </c>
      <c r="C1546" s="352"/>
      <c r="D1546" s="152" t="s">
        <v>20298</v>
      </c>
    </row>
    <row r="1547" spans="1:4" ht="13.5" customHeight="1">
      <c r="A1547" s="150" t="s">
        <v>1520</v>
      </c>
      <c r="B1547" s="153" t="s">
        <v>11722</v>
      </c>
      <c r="C1547" s="352"/>
      <c r="D1547" s="152" t="s">
        <v>20298</v>
      </c>
    </row>
    <row r="1548" spans="1:4" ht="13.5" customHeight="1">
      <c r="A1548" s="150" t="s">
        <v>1524</v>
      </c>
      <c r="B1548" s="153" t="s">
        <v>11726</v>
      </c>
      <c r="C1548" s="352"/>
      <c r="D1548" s="152" t="s">
        <v>20298</v>
      </c>
    </row>
    <row r="1549" spans="1:4" ht="13.5" customHeight="1">
      <c r="A1549" s="150" t="s">
        <v>1518</v>
      </c>
      <c r="B1549" s="153" t="s">
        <v>11720</v>
      </c>
      <c r="C1549" s="352"/>
      <c r="D1549" s="152" t="s">
        <v>20298</v>
      </c>
    </row>
    <row r="1550" spans="1:4" ht="13.5" customHeight="1">
      <c r="A1550" s="150" t="s">
        <v>1519</v>
      </c>
      <c r="B1550" s="153" t="s">
        <v>11721</v>
      </c>
      <c r="C1550" s="352"/>
      <c r="D1550" s="152" t="s">
        <v>20298</v>
      </c>
    </row>
    <row r="1551" spans="1:4" ht="13.5" customHeight="1">
      <c r="A1551" s="150" t="s">
        <v>1539</v>
      </c>
      <c r="B1551" s="153" t="s">
        <v>11743</v>
      </c>
      <c r="C1551" s="352"/>
      <c r="D1551" s="152" t="s">
        <v>20298</v>
      </c>
    </row>
    <row r="1552" spans="1:4" ht="13.5" customHeight="1">
      <c r="A1552" s="150" t="s">
        <v>1720</v>
      </c>
      <c r="B1552" s="153" t="s">
        <v>11915</v>
      </c>
      <c r="C1552" s="352"/>
      <c r="D1552" s="152" t="s">
        <v>20298</v>
      </c>
    </row>
    <row r="1553" spans="1:4" ht="13.5" customHeight="1">
      <c r="A1553" s="150" t="s">
        <v>1510</v>
      </c>
      <c r="B1553" s="153" t="s">
        <v>11712</v>
      </c>
      <c r="C1553" s="352"/>
      <c r="D1553" s="152" t="s">
        <v>20298</v>
      </c>
    </row>
    <row r="1554" spans="1:4" ht="13.5" customHeight="1">
      <c r="A1554" s="150" t="s">
        <v>1582</v>
      </c>
      <c r="B1554" s="153" t="s">
        <v>11784</v>
      </c>
      <c r="C1554" s="352"/>
      <c r="D1554" s="152" t="s">
        <v>20298</v>
      </c>
    </row>
    <row r="1555" spans="1:4" ht="13.5" customHeight="1">
      <c r="A1555" s="150" t="s">
        <v>1527</v>
      </c>
      <c r="B1555" s="153" t="s">
        <v>11730</v>
      </c>
      <c r="C1555" s="352"/>
      <c r="D1555" s="152" t="s">
        <v>20298</v>
      </c>
    </row>
    <row r="1556" spans="1:4" ht="13.5" customHeight="1">
      <c r="A1556" s="150" t="s">
        <v>1526</v>
      </c>
      <c r="B1556" s="153" t="s">
        <v>11729</v>
      </c>
      <c r="C1556" s="352"/>
      <c r="D1556" s="152" t="s">
        <v>20298</v>
      </c>
    </row>
    <row r="1557" spans="1:4" ht="13.5" customHeight="1">
      <c r="A1557" s="150" t="s">
        <v>1634</v>
      </c>
      <c r="B1557" s="153" t="s">
        <v>11835</v>
      </c>
      <c r="C1557" s="352"/>
      <c r="D1557" s="152" t="s">
        <v>20298</v>
      </c>
    </row>
    <row r="1558" spans="1:4" ht="13.5" customHeight="1">
      <c r="A1558" s="150" t="s">
        <v>1633</v>
      </c>
      <c r="B1558" s="153" t="s">
        <v>11834</v>
      </c>
      <c r="C1558" s="352"/>
      <c r="D1558" s="152" t="s">
        <v>20298</v>
      </c>
    </row>
    <row r="1559" spans="1:4" ht="13.5" customHeight="1">
      <c r="A1559" s="150" t="s">
        <v>1635</v>
      </c>
      <c r="B1559" s="153" t="s">
        <v>11836</v>
      </c>
      <c r="C1559" s="352"/>
      <c r="D1559" s="152" t="s">
        <v>20298</v>
      </c>
    </row>
    <row r="1560" spans="1:4" ht="13.5" customHeight="1">
      <c r="A1560" s="150" t="s">
        <v>1714</v>
      </c>
      <c r="B1560" s="153" t="s">
        <v>11909</v>
      </c>
      <c r="C1560" s="352"/>
      <c r="D1560" s="152" t="s">
        <v>20298</v>
      </c>
    </row>
    <row r="1561" spans="1:4" ht="13.5" customHeight="1">
      <c r="A1561" s="150" t="s">
        <v>1712</v>
      </c>
      <c r="B1561" s="153" t="s">
        <v>11907</v>
      </c>
      <c r="C1561" s="352"/>
      <c r="D1561" s="152" t="s">
        <v>20298</v>
      </c>
    </row>
    <row r="1562" spans="1:4" ht="13.5" customHeight="1">
      <c r="A1562" s="150" t="s">
        <v>1649</v>
      </c>
      <c r="B1562" s="153" t="s">
        <v>11850</v>
      </c>
      <c r="C1562" s="352"/>
      <c r="D1562" s="152" t="s">
        <v>20298</v>
      </c>
    </row>
    <row r="1563" spans="1:4" ht="13.5" customHeight="1">
      <c r="A1563" s="150" t="s">
        <v>1639</v>
      </c>
      <c r="B1563" s="153" t="s">
        <v>11840</v>
      </c>
      <c r="C1563" s="352"/>
      <c r="D1563" s="152" t="s">
        <v>20298</v>
      </c>
    </row>
    <row r="1564" spans="1:4" ht="13.5" customHeight="1">
      <c r="A1564" s="150" t="s">
        <v>1652</v>
      </c>
      <c r="B1564" s="153" t="s">
        <v>11853</v>
      </c>
      <c r="C1564" s="352"/>
      <c r="D1564" s="152" t="s">
        <v>20298</v>
      </c>
    </row>
    <row r="1565" spans="1:4" ht="13.5" customHeight="1">
      <c r="A1565" s="150" t="s">
        <v>1723</v>
      </c>
      <c r="B1565" s="153" t="s">
        <v>11918</v>
      </c>
      <c r="C1565" s="352"/>
      <c r="D1565" s="152" t="s">
        <v>20298</v>
      </c>
    </row>
    <row r="1566" spans="1:4" ht="13.5" customHeight="1">
      <c r="A1566" s="150" t="s">
        <v>1722</v>
      </c>
      <c r="B1566" s="153" t="s">
        <v>11917</v>
      </c>
      <c r="C1566" s="352"/>
      <c r="D1566" s="152" t="s">
        <v>20298</v>
      </c>
    </row>
    <row r="1567" spans="1:4" ht="13.5" customHeight="1">
      <c r="A1567" s="150" t="s">
        <v>1559</v>
      </c>
      <c r="B1567" s="153" t="s">
        <v>11763</v>
      </c>
      <c r="C1567" s="352"/>
      <c r="D1567" s="152" t="s">
        <v>20298</v>
      </c>
    </row>
    <row r="1568" spans="1:4" ht="13.5" customHeight="1">
      <c r="A1568" s="150" t="s">
        <v>1508</v>
      </c>
      <c r="B1568" s="153" t="s">
        <v>11710</v>
      </c>
      <c r="C1568" s="352"/>
      <c r="D1568" s="152" t="s">
        <v>20298</v>
      </c>
    </row>
    <row r="1569" spans="1:4" ht="13.5" customHeight="1">
      <c r="A1569" s="150" t="s">
        <v>1729</v>
      </c>
      <c r="B1569" s="153" t="s">
        <v>11924</v>
      </c>
      <c r="C1569" s="352"/>
      <c r="D1569" s="152" t="s">
        <v>20298</v>
      </c>
    </row>
    <row r="1570" spans="1:4" ht="13.5" customHeight="1">
      <c r="A1570" s="150" t="s">
        <v>1665</v>
      </c>
      <c r="B1570" s="153" t="s">
        <v>11866</v>
      </c>
      <c r="C1570" s="352"/>
      <c r="D1570" s="152" t="s">
        <v>20298</v>
      </c>
    </row>
    <row r="1571" spans="1:4" ht="13.5" customHeight="1">
      <c r="A1571" s="150" t="s">
        <v>9867</v>
      </c>
      <c r="B1571" s="153" t="s">
        <v>19456</v>
      </c>
      <c r="C1571" s="352"/>
      <c r="D1571" s="152" t="s">
        <v>20298</v>
      </c>
    </row>
    <row r="1572" spans="1:4" ht="13.5" customHeight="1">
      <c r="A1572" s="150" t="s">
        <v>1721</v>
      </c>
      <c r="B1572" s="153" t="s">
        <v>11916</v>
      </c>
      <c r="C1572" s="352"/>
      <c r="D1572" s="152" t="s">
        <v>20298</v>
      </c>
    </row>
    <row r="1573" spans="1:4" ht="13.5" customHeight="1">
      <c r="A1573" s="150" t="s">
        <v>1664</v>
      </c>
      <c r="B1573" s="153" t="s">
        <v>11865</v>
      </c>
      <c r="C1573" s="352"/>
      <c r="D1573" s="152" t="s">
        <v>20298</v>
      </c>
    </row>
    <row r="1574" spans="1:4" ht="13.5" customHeight="1">
      <c r="A1574" s="150" t="s">
        <v>1543</v>
      </c>
      <c r="B1574" s="153" t="s">
        <v>11747</v>
      </c>
      <c r="C1574" s="352"/>
      <c r="D1574" s="152" t="s">
        <v>20298</v>
      </c>
    </row>
    <row r="1575" spans="1:4" ht="13.5" customHeight="1">
      <c r="A1575" s="150" t="s">
        <v>1718</v>
      </c>
      <c r="B1575" s="153" t="s">
        <v>11913</v>
      </c>
      <c r="C1575" s="352"/>
      <c r="D1575" s="152" t="s">
        <v>20298</v>
      </c>
    </row>
    <row r="1576" spans="1:4" ht="13.5" customHeight="1">
      <c r="A1576" s="150" t="s">
        <v>1558</v>
      </c>
      <c r="B1576" s="153" t="s">
        <v>11762</v>
      </c>
      <c r="C1576" s="352"/>
      <c r="D1576" s="152" t="s">
        <v>20298</v>
      </c>
    </row>
    <row r="1577" spans="1:4" ht="13.5" customHeight="1">
      <c r="A1577" s="150" t="s">
        <v>1557</v>
      </c>
      <c r="B1577" s="153" t="s">
        <v>11761</v>
      </c>
      <c r="C1577" s="352"/>
      <c r="D1577" s="152" t="s">
        <v>20298</v>
      </c>
    </row>
    <row r="1578" spans="1:4" ht="13.5" customHeight="1">
      <c r="A1578" s="150" t="s">
        <v>614</v>
      </c>
      <c r="B1578" s="154" t="s">
        <v>10823</v>
      </c>
      <c r="C1578" s="353"/>
      <c r="D1578" s="152" t="s">
        <v>20298</v>
      </c>
    </row>
    <row r="1579" spans="1:4" ht="13.5" customHeight="1">
      <c r="A1579" s="150" t="s">
        <v>615</v>
      </c>
      <c r="B1579" s="154" t="s">
        <v>10824</v>
      </c>
      <c r="C1579" s="353"/>
      <c r="D1579" s="152" t="s">
        <v>20298</v>
      </c>
    </row>
    <row r="1580" spans="1:4" ht="13.5" customHeight="1">
      <c r="A1580" s="150" t="s">
        <v>2417</v>
      </c>
      <c r="B1580" s="153" t="s">
        <v>12591</v>
      </c>
      <c r="C1580" s="352"/>
      <c r="D1580" s="152" t="s">
        <v>20298</v>
      </c>
    </row>
    <row r="1581" spans="1:4" ht="13.5" customHeight="1">
      <c r="A1581" s="150" t="s">
        <v>2505</v>
      </c>
      <c r="B1581" s="153" t="s">
        <v>12683</v>
      </c>
      <c r="C1581" s="352"/>
      <c r="D1581" s="152" t="s">
        <v>20298</v>
      </c>
    </row>
    <row r="1582" spans="1:4" ht="13.5" customHeight="1">
      <c r="A1582" s="150" t="s">
        <v>2506</v>
      </c>
      <c r="B1582" s="153" t="s">
        <v>12684</v>
      </c>
      <c r="C1582" s="352"/>
      <c r="D1582" s="152" t="s">
        <v>20298</v>
      </c>
    </row>
    <row r="1583" spans="1:4" ht="13.5" customHeight="1">
      <c r="A1583" s="150" t="s">
        <v>2507</v>
      </c>
      <c r="B1583" s="153" t="s">
        <v>12685</v>
      </c>
      <c r="C1583" s="352"/>
      <c r="D1583" s="152" t="s">
        <v>20298</v>
      </c>
    </row>
    <row r="1584" spans="1:4" ht="13.5" customHeight="1">
      <c r="A1584" s="150" t="s">
        <v>2508</v>
      </c>
      <c r="B1584" s="153" t="s">
        <v>12686</v>
      </c>
      <c r="C1584" s="352"/>
      <c r="D1584" s="152" t="s">
        <v>20298</v>
      </c>
    </row>
    <row r="1585" spans="1:4" ht="13.5" customHeight="1">
      <c r="A1585" s="150" t="s">
        <v>2509</v>
      </c>
      <c r="B1585" s="153" t="s">
        <v>12687</v>
      </c>
      <c r="C1585" s="352"/>
      <c r="D1585" s="152" t="s">
        <v>20298</v>
      </c>
    </row>
    <row r="1586" spans="1:4" ht="13.5" customHeight="1">
      <c r="A1586" s="150" t="s">
        <v>2510</v>
      </c>
      <c r="B1586" s="153" t="s">
        <v>12688</v>
      </c>
      <c r="C1586" s="352"/>
      <c r="D1586" s="152" t="s">
        <v>20298</v>
      </c>
    </row>
    <row r="1587" spans="1:4" ht="13.5" customHeight="1">
      <c r="A1587" s="150" t="s">
        <v>2511</v>
      </c>
      <c r="B1587" s="153" t="s">
        <v>12689</v>
      </c>
      <c r="C1587" s="352"/>
      <c r="D1587" s="152" t="s">
        <v>20298</v>
      </c>
    </row>
    <row r="1588" spans="1:4" ht="13.5" customHeight="1">
      <c r="A1588" s="150" t="s">
        <v>2409</v>
      </c>
      <c r="B1588" s="153" t="s">
        <v>12583</v>
      </c>
      <c r="C1588" s="352"/>
      <c r="D1588" s="152" t="s">
        <v>20298</v>
      </c>
    </row>
    <row r="1589" spans="1:4" ht="13.5" customHeight="1">
      <c r="A1589" s="150" t="s">
        <v>2410</v>
      </c>
      <c r="B1589" s="153" t="s">
        <v>12584</v>
      </c>
      <c r="C1589" s="352"/>
      <c r="D1589" s="152" t="s">
        <v>20298</v>
      </c>
    </row>
    <row r="1590" spans="1:4" ht="13.5" customHeight="1">
      <c r="A1590" s="150" t="s">
        <v>2411</v>
      </c>
      <c r="B1590" s="153" t="s">
        <v>12585</v>
      </c>
      <c r="C1590" s="352"/>
      <c r="D1590" s="152" t="s">
        <v>20298</v>
      </c>
    </row>
    <row r="1591" spans="1:4" ht="13.5" customHeight="1">
      <c r="A1591" s="150" t="s">
        <v>1973</v>
      </c>
      <c r="B1591" s="153" t="s">
        <v>12151</v>
      </c>
      <c r="C1591" s="352"/>
      <c r="D1591" s="152" t="s">
        <v>20298</v>
      </c>
    </row>
    <row r="1592" spans="1:4" ht="13.5" customHeight="1">
      <c r="A1592" s="150" t="s">
        <v>1971</v>
      </c>
      <c r="B1592" s="153" t="s">
        <v>12149</v>
      </c>
      <c r="C1592" s="352"/>
      <c r="D1592" s="152" t="s">
        <v>20298</v>
      </c>
    </row>
    <row r="1593" spans="1:4" ht="13.5" customHeight="1">
      <c r="A1593" s="150" t="s">
        <v>1972</v>
      </c>
      <c r="B1593" s="153" t="s">
        <v>12150</v>
      </c>
      <c r="C1593" s="352"/>
      <c r="D1593" s="152" t="s">
        <v>20298</v>
      </c>
    </row>
    <row r="1594" spans="1:4" ht="13.5" customHeight="1">
      <c r="A1594" s="150" t="s">
        <v>1974</v>
      </c>
      <c r="B1594" s="153" t="s">
        <v>12152</v>
      </c>
      <c r="C1594" s="352"/>
      <c r="D1594" s="152" t="s">
        <v>20298</v>
      </c>
    </row>
    <row r="1595" spans="1:4" ht="13.5" customHeight="1">
      <c r="A1595" s="150" t="s">
        <v>1975</v>
      </c>
      <c r="B1595" s="153" t="s">
        <v>12153</v>
      </c>
      <c r="C1595" s="352"/>
      <c r="D1595" s="152" t="s">
        <v>20298</v>
      </c>
    </row>
    <row r="1596" spans="1:4" ht="13.5" customHeight="1">
      <c r="A1596" s="150" t="s">
        <v>1970</v>
      </c>
      <c r="B1596" s="153" t="s">
        <v>12148</v>
      </c>
      <c r="C1596" s="352"/>
      <c r="D1596" s="152" t="s">
        <v>20298</v>
      </c>
    </row>
    <row r="1597" spans="1:4" ht="13.5" customHeight="1">
      <c r="A1597" s="150" t="s">
        <v>4705</v>
      </c>
      <c r="B1597" s="153" t="s">
        <v>14773</v>
      </c>
      <c r="C1597" s="352"/>
      <c r="D1597" s="152" t="s">
        <v>20298</v>
      </c>
    </row>
    <row r="1598" spans="1:4" ht="13.5" customHeight="1">
      <c r="A1598" s="150" t="s">
        <v>4761</v>
      </c>
      <c r="B1598" s="153" t="s">
        <v>14827</v>
      </c>
      <c r="C1598" s="352"/>
      <c r="D1598" s="152" t="s">
        <v>20298</v>
      </c>
    </row>
    <row r="1599" spans="1:4" ht="13.5" customHeight="1">
      <c r="A1599" s="150" t="s">
        <v>4762</v>
      </c>
      <c r="B1599" s="153" t="s">
        <v>14828</v>
      </c>
      <c r="C1599" s="352"/>
      <c r="D1599" s="152" t="s">
        <v>20298</v>
      </c>
    </row>
    <row r="1600" spans="1:4" ht="13.5" customHeight="1">
      <c r="A1600" s="150" t="s">
        <v>4760</v>
      </c>
      <c r="B1600" s="153" t="s">
        <v>14826</v>
      </c>
      <c r="C1600" s="352"/>
      <c r="D1600" s="152" t="s">
        <v>20298</v>
      </c>
    </row>
    <row r="1601" spans="1:4" ht="13.5" customHeight="1">
      <c r="A1601" s="150" t="s">
        <v>10267</v>
      </c>
      <c r="B1601" s="153" t="s">
        <v>19840</v>
      </c>
      <c r="C1601" s="352"/>
      <c r="D1601" s="152" t="s">
        <v>20298</v>
      </c>
    </row>
    <row r="1602" spans="1:4" ht="13.5" customHeight="1">
      <c r="A1602" s="150" t="s">
        <v>10268</v>
      </c>
      <c r="B1602" s="153" t="s">
        <v>19840</v>
      </c>
      <c r="C1602" s="352"/>
      <c r="D1602" s="152" t="s">
        <v>20298</v>
      </c>
    </row>
    <row r="1603" spans="1:4" ht="13.5" customHeight="1">
      <c r="A1603" s="150" t="s">
        <v>1653</v>
      </c>
      <c r="B1603" s="153" t="s">
        <v>11854</v>
      </c>
      <c r="C1603" s="352"/>
      <c r="D1603" s="152" t="s">
        <v>20298</v>
      </c>
    </row>
    <row r="1604" spans="1:4" ht="13.5" customHeight="1">
      <c r="A1604" s="150" t="s">
        <v>1603</v>
      </c>
      <c r="B1604" s="153" t="s">
        <v>11803</v>
      </c>
      <c r="C1604" s="352"/>
      <c r="D1604" s="152" t="s">
        <v>20298</v>
      </c>
    </row>
    <row r="1605" spans="1:4" ht="13.5" customHeight="1">
      <c r="A1605" s="150" t="s">
        <v>6446</v>
      </c>
      <c r="B1605" s="153" t="s">
        <v>16409</v>
      </c>
      <c r="C1605" s="352"/>
      <c r="D1605" s="152" t="s">
        <v>20298</v>
      </c>
    </row>
    <row r="1606" spans="1:4" ht="13.5" customHeight="1">
      <c r="A1606" s="150" t="s">
        <v>6385</v>
      </c>
      <c r="B1606" s="153" t="s">
        <v>16348</v>
      </c>
      <c r="C1606" s="352"/>
      <c r="D1606" s="152" t="s">
        <v>20298</v>
      </c>
    </row>
    <row r="1607" spans="1:4" ht="13.5" customHeight="1">
      <c r="A1607" s="150" t="s">
        <v>82</v>
      </c>
      <c r="B1607" s="153" t="s">
        <v>16368</v>
      </c>
      <c r="C1607" s="352"/>
      <c r="D1607" s="152" t="s">
        <v>20298</v>
      </c>
    </row>
    <row r="1608" spans="1:4" ht="13.5" customHeight="1">
      <c r="A1608" s="150" t="s">
        <v>6424</v>
      </c>
      <c r="B1608" s="153" t="s">
        <v>16386</v>
      </c>
      <c r="C1608" s="352"/>
      <c r="D1608" s="152" t="s">
        <v>20298</v>
      </c>
    </row>
    <row r="1609" spans="1:4" ht="13.5" customHeight="1">
      <c r="A1609" s="150" t="s">
        <v>1599</v>
      </c>
      <c r="B1609" s="153" t="s">
        <v>11799</v>
      </c>
      <c r="C1609" s="352"/>
      <c r="D1609" s="152" t="s">
        <v>20298</v>
      </c>
    </row>
    <row r="1610" spans="1:4" ht="13.5" customHeight="1">
      <c r="A1610" s="150" t="s">
        <v>678</v>
      </c>
      <c r="B1610" s="153" t="s">
        <v>10886</v>
      </c>
      <c r="C1610" s="352"/>
      <c r="D1610" s="152" t="s">
        <v>20298</v>
      </c>
    </row>
    <row r="1611" spans="1:4" ht="13.5" customHeight="1">
      <c r="A1611" s="150" t="s">
        <v>6575</v>
      </c>
      <c r="B1611" s="153" t="s">
        <v>16537</v>
      </c>
      <c r="C1611" s="352"/>
      <c r="D1611" s="152" t="s">
        <v>20298</v>
      </c>
    </row>
    <row r="1612" spans="1:4" ht="13.5" customHeight="1">
      <c r="A1612" s="150" t="s">
        <v>6576</v>
      </c>
      <c r="B1612" s="153" t="s">
        <v>16538</v>
      </c>
      <c r="C1612" s="352"/>
      <c r="D1612" s="152" t="s">
        <v>20298</v>
      </c>
    </row>
    <row r="1613" spans="1:4" ht="13.5" customHeight="1">
      <c r="A1613" s="150" t="s">
        <v>6577</v>
      </c>
      <c r="B1613" s="153" t="s">
        <v>16539</v>
      </c>
      <c r="C1613" s="352"/>
      <c r="D1613" s="152" t="s">
        <v>20298</v>
      </c>
    </row>
    <row r="1614" spans="1:4" ht="13.5" customHeight="1">
      <c r="A1614" s="150" t="s">
        <v>1629</v>
      </c>
      <c r="B1614" s="153" t="s">
        <v>11830</v>
      </c>
      <c r="C1614" s="352"/>
      <c r="D1614" s="152" t="s">
        <v>20298</v>
      </c>
    </row>
    <row r="1615" spans="1:4" ht="13.5" customHeight="1">
      <c r="A1615" s="150" t="s">
        <v>43</v>
      </c>
      <c r="B1615" s="153" t="s">
        <v>11902</v>
      </c>
      <c r="C1615" s="352"/>
      <c r="D1615" s="152" t="s">
        <v>20298</v>
      </c>
    </row>
    <row r="1616" spans="1:4" ht="13.5" customHeight="1">
      <c r="A1616" s="150" t="s">
        <v>1705</v>
      </c>
      <c r="B1616" s="153" t="s">
        <v>11898</v>
      </c>
      <c r="C1616" s="352"/>
      <c r="D1616" s="152" t="s">
        <v>20298</v>
      </c>
    </row>
    <row r="1617" spans="1:4" ht="13.5" customHeight="1">
      <c r="A1617" s="150" t="s">
        <v>1642</v>
      </c>
      <c r="B1617" s="153" t="s">
        <v>11843</v>
      </c>
      <c r="C1617" s="352"/>
      <c r="D1617" s="152" t="s">
        <v>20298</v>
      </c>
    </row>
    <row r="1618" spans="1:4" ht="13.5" customHeight="1">
      <c r="A1618" s="150" t="s">
        <v>1643</v>
      </c>
      <c r="B1618" s="153" t="s">
        <v>11844</v>
      </c>
      <c r="C1618" s="352"/>
      <c r="D1618" s="152" t="s">
        <v>20298</v>
      </c>
    </row>
    <row r="1619" spans="1:4" ht="13.5" customHeight="1">
      <c r="A1619" s="150" t="s">
        <v>1644</v>
      </c>
      <c r="B1619" s="153" t="s">
        <v>11845</v>
      </c>
      <c r="C1619" s="352"/>
      <c r="D1619" s="152" t="s">
        <v>20298</v>
      </c>
    </row>
    <row r="1620" spans="1:4" ht="13.5" customHeight="1">
      <c r="A1620" s="150" t="s">
        <v>37</v>
      </c>
      <c r="B1620" s="153" t="s">
        <v>11728</v>
      </c>
      <c r="C1620" s="352"/>
      <c r="D1620" s="152" t="s">
        <v>20298</v>
      </c>
    </row>
    <row r="1621" spans="1:4" ht="13.5" customHeight="1">
      <c r="A1621" s="150" t="s">
        <v>44</v>
      </c>
      <c r="B1621" s="153" t="s">
        <v>11737</v>
      </c>
      <c r="C1621" s="352"/>
      <c r="D1621" s="152" t="s">
        <v>20298</v>
      </c>
    </row>
    <row r="1622" spans="1:4" ht="13.5" customHeight="1">
      <c r="A1622" s="150" t="s">
        <v>1710</v>
      </c>
      <c r="B1622" s="153" t="s">
        <v>11905</v>
      </c>
      <c r="C1622" s="352"/>
      <c r="D1622" s="152" t="s">
        <v>20298</v>
      </c>
    </row>
    <row r="1623" spans="1:4" ht="13.5" customHeight="1">
      <c r="A1623" s="150" t="s">
        <v>6570</v>
      </c>
      <c r="B1623" s="153" t="s">
        <v>16532</v>
      </c>
      <c r="C1623" s="352"/>
      <c r="D1623" s="152" t="s">
        <v>20298</v>
      </c>
    </row>
    <row r="1624" spans="1:4" ht="13.5" customHeight="1">
      <c r="A1624" s="150" t="s">
        <v>1645</v>
      </c>
      <c r="B1624" s="153" t="s">
        <v>11846</v>
      </c>
      <c r="C1624" s="352"/>
      <c r="D1624" s="152" t="s">
        <v>20298</v>
      </c>
    </row>
    <row r="1625" spans="1:4" ht="13.5" customHeight="1">
      <c r="A1625" s="150" t="s">
        <v>1646</v>
      </c>
      <c r="B1625" s="153" t="s">
        <v>11847</v>
      </c>
      <c r="C1625" s="352"/>
      <c r="D1625" s="152" t="s">
        <v>20298</v>
      </c>
    </row>
    <row r="1626" spans="1:4" ht="13.5" customHeight="1">
      <c r="A1626" s="150" t="s">
        <v>1647</v>
      </c>
      <c r="B1626" s="153" t="s">
        <v>11848</v>
      </c>
      <c r="C1626" s="352"/>
      <c r="D1626" s="152" t="s">
        <v>20298</v>
      </c>
    </row>
    <row r="1627" spans="1:4" ht="13.5" customHeight="1">
      <c r="A1627" s="150" t="s">
        <v>1648</v>
      </c>
      <c r="B1627" s="153" t="s">
        <v>11849</v>
      </c>
      <c r="C1627" s="352"/>
      <c r="D1627" s="152" t="s">
        <v>20298</v>
      </c>
    </row>
    <row r="1628" spans="1:4" ht="13.5" customHeight="1">
      <c r="A1628" s="150" t="s">
        <v>6524</v>
      </c>
      <c r="B1628" s="153" t="s">
        <v>16487</v>
      </c>
      <c r="C1628" s="352"/>
      <c r="D1628" s="152" t="s">
        <v>20298</v>
      </c>
    </row>
    <row r="1629" spans="1:4" ht="13.5" customHeight="1">
      <c r="A1629" s="150" t="s">
        <v>6525</v>
      </c>
      <c r="B1629" s="153" t="s">
        <v>16488</v>
      </c>
      <c r="C1629" s="352"/>
      <c r="D1629" s="152" t="s">
        <v>20298</v>
      </c>
    </row>
    <row r="1630" spans="1:4" ht="13.5" customHeight="1">
      <c r="A1630" s="150" t="s">
        <v>6526</v>
      </c>
      <c r="B1630" s="153" t="s">
        <v>16489</v>
      </c>
      <c r="C1630" s="352"/>
      <c r="D1630" s="152" t="s">
        <v>20298</v>
      </c>
    </row>
    <row r="1631" spans="1:4" ht="13.5" customHeight="1">
      <c r="A1631" s="150" t="s">
        <v>6527</v>
      </c>
      <c r="B1631" s="153" t="s">
        <v>16490</v>
      </c>
      <c r="C1631" s="352"/>
      <c r="D1631" s="152" t="s">
        <v>20298</v>
      </c>
    </row>
    <row r="1632" spans="1:4" ht="13.5" customHeight="1">
      <c r="A1632" s="150" t="s">
        <v>6528</v>
      </c>
      <c r="B1632" s="153" t="s">
        <v>16491</v>
      </c>
      <c r="C1632" s="352"/>
      <c r="D1632" s="152" t="s">
        <v>20298</v>
      </c>
    </row>
    <row r="1633" spans="1:4" ht="13.5" customHeight="1">
      <c r="A1633" s="150" t="s">
        <v>1587</v>
      </c>
      <c r="B1633" s="153" t="s">
        <v>11789</v>
      </c>
      <c r="C1633" s="352"/>
      <c r="D1633" s="152" t="s">
        <v>20298</v>
      </c>
    </row>
    <row r="1634" spans="1:4" ht="13.5" customHeight="1">
      <c r="A1634" s="150" t="s">
        <v>1725</v>
      </c>
      <c r="B1634" s="153" t="s">
        <v>11920</v>
      </c>
      <c r="C1634" s="352"/>
      <c r="D1634" s="152" t="s">
        <v>20298</v>
      </c>
    </row>
    <row r="1635" spans="1:4" ht="13.5" customHeight="1">
      <c r="A1635" s="150" t="s">
        <v>6625</v>
      </c>
      <c r="B1635" s="153" t="s">
        <v>16576</v>
      </c>
      <c r="C1635" s="352"/>
      <c r="D1635" s="152" t="s">
        <v>20298</v>
      </c>
    </row>
    <row r="1636" spans="1:4" ht="13.5" customHeight="1">
      <c r="A1636" s="150" t="s">
        <v>1578</v>
      </c>
      <c r="B1636" s="153" t="s">
        <v>11780</v>
      </c>
      <c r="C1636" s="352"/>
      <c r="D1636" s="152" t="s">
        <v>20298</v>
      </c>
    </row>
    <row r="1637" spans="1:4" ht="13.5" customHeight="1">
      <c r="A1637" s="150" t="s">
        <v>74</v>
      </c>
      <c r="B1637" s="153" t="s">
        <v>16575</v>
      </c>
      <c r="C1637" s="352"/>
      <c r="D1637" s="152" t="s">
        <v>20298</v>
      </c>
    </row>
    <row r="1638" spans="1:4" ht="13.5" customHeight="1">
      <c r="A1638" s="150" t="s">
        <v>6571</v>
      </c>
      <c r="B1638" s="153" t="s">
        <v>16533</v>
      </c>
      <c r="C1638" s="352"/>
      <c r="D1638" s="152" t="s">
        <v>20298</v>
      </c>
    </row>
    <row r="1639" spans="1:4" ht="13.5" customHeight="1">
      <c r="A1639" s="150" t="s">
        <v>6569</v>
      </c>
      <c r="B1639" s="153" t="s">
        <v>16531</v>
      </c>
      <c r="C1639" s="352"/>
      <c r="D1639" s="152" t="s">
        <v>20298</v>
      </c>
    </row>
    <row r="1640" spans="1:4" ht="13.5" customHeight="1">
      <c r="A1640" s="150" t="s">
        <v>1655</v>
      </c>
      <c r="B1640" s="153" t="s">
        <v>11856</v>
      </c>
      <c r="C1640" s="352"/>
      <c r="D1640" s="152" t="s">
        <v>20298</v>
      </c>
    </row>
    <row r="1641" spans="1:4" ht="13.5" customHeight="1">
      <c r="A1641" s="150" t="s">
        <v>1650</v>
      </c>
      <c r="B1641" s="153" t="s">
        <v>11851</v>
      </c>
      <c r="C1641" s="352"/>
      <c r="D1641" s="152" t="s">
        <v>20298</v>
      </c>
    </row>
    <row r="1642" spans="1:4" ht="13.5" customHeight="1">
      <c r="A1642" s="150" t="s">
        <v>6538</v>
      </c>
      <c r="B1642" s="153" t="s">
        <v>16501</v>
      </c>
      <c r="C1642" s="352"/>
      <c r="D1642" s="152" t="s">
        <v>20298</v>
      </c>
    </row>
    <row r="1643" spans="1:4" ht="13.5" customHeight="1">
      <c r="A1643" s="150" t="s">
        <v>3939</v>
      </c>
      <c r="B1643" s="153" t="s">
        <v>14058</v>
      </c>
      <c r="C1643" s="352"/>
      <c r="D1643" s="152" t="s">
        <v>20298</v>
      </c>
    </row>
    <row r="1644" spans="1:4" ht="13.5" customHeight="1">
      <c r="A1644" s="150" t="s">
        <v>9510</v>
      </c>
      <c r="B1644" s="153" t="s">
        <v>19101</v>
      </c>
      <c r="C1644" s="352"/>
      <c r="D1644" s="152" t="s">
        <v>20298</v>
      </c>
    </row>
    <row r="1645" spans="1:4" ht="13.5" customHeight="1">
      <c r="A1645" s="150" t="s">
        <v>9511</v>
      </c>
      <c r="B1645" s="153" t="s">
        <v>19102</v>
      </c>
      <c r="C1645" s="352"/>
      <c r="D1645" s="152" t="s">
        <v>20298</v>
      </c>
    </row>
    <row r="1646" spans="1:4" ht="13.5" customHeight="1">
      <c r="A1646" s="150" t="s">
        <v>9512</v>
      </c>
      <c r="B1646" s="153" t="s">
        <v>19103</v>
      </c>
      <c r="C1646" s="352"/>
      <c r="D1646" s="152" t="s">
        <v>20298</v>
      </c>
    </row>
    <row r="1647" spans="1:4" ht="13.5" customHeight="1">
      <c r="A1647" s="150" t="s">
        <v>9513</v>
      </c>
      <c r="B1647" s="153" t="s">
        <v>19104</v>
      </c>
      <c r="C1647" s="352"/>
      <c r="D1647" s="152" t="s">
        <v>20298</v>
      </c>
    </row>
    <row r="1648" spans="1:4" ht="13.5" customHeight="1">
      <c r="A1648" s="150" t="s">
        <v>9524</v>
      </c>
      <c r="B1648" s="153" t="s">
        <v>19115</v>
      </c>
      <c r="C1648" s="352"/>
      <c r="D1648" s="152" t="s">
        <v>20298</v>
      </c>
    </row>
    <row r="1649" spans="1:4" ht="13.5" customHeight="1">
      <c r="A1649" s="150" t="s">
        <v>9515</v>
      </c>
      <c r="B1649" s="153" t="s">
        <v>19106</v>
      </c>
      <c r="C1649" s="352"/>
      <c r="D1649" s="152" t="s">
        <v>20298</v>
      </c>
    </row>
    <row r="1650" spans="1:4" ht="13.5" customHeight="1">
      <c r="A1650" s="150" t="s">
        <v>9516</v>
      </c>
      <c r="B1650" s="153" t="s">
        <v>19107</v>
      </c>
      <c r="C1650" s="352"/>
      <c r="D1650" s="152" t="s">
        <v>20298</v>
      </c>
    </row>
    <row r="1651" spans="1:4" ht="13.5" customHeight="1">
      <c r="A1651" s="150" t="s">
        <v>9514</v>
      </c>
      <c r="B1651" s="153" t="s">
        <v>19105</v>
      </c>
      <c r="C1651" s="352"/>
      <c r="D1651" s="152" t="s">
        <v>20298</v>
      </c>
    </row>
    <row r="1652" spans="1:4" ht="13.5" customHeight="1">
      <c r="A1652" s="150" t="s">
        <v>9517</v>
      </c>
      <c r="B1652" s="153" t="s">
        <v>19108</v>
      </c>
      <c r="C1652" s="352"/>
      <c r="D1652" s="152" t="s">
        <v>20298</v>
      </c>
    </row>
    <row r="1653" spans="1:4" ht="13.5" customHeight="1">
      <c r="A1653" s="150" t="s">
        <v>9518</v>
      </c>
      <c r="B1653" s="153" t="s">
        <v>19109</v>
      </c>
      <c r="C1653" s="352"/>
      <c r="D1653" s="152" t="s">
        <v>20298</v>
      </c>
    </row>
    <row r="1654" spans="1:4" ht="13.5" customHeight="1">
      <c r="A1654" s="150" t="s">
        <v>9519</v>
      </c>
      <c r="B1654" s="153" t="s">
        <v>19110</v>
      </c>
      <c r="C1654" s="352"/>
      <c r="D1654" s="152" t="s">
        <v>20298</v>
      </c>
    </row>
    <row r="1655" spans="1:4" ht="13.5" customHeight="1">
      <c r="A1655" s="150" t="s">
        <v>9520</v>
      </c>
      <c r="B1655" s="153" t="s">
        <v>19111</v>
      </c>
      <c r="C1655" s="352"/>
      <c r="D1655" s="152" t="s">
        <v>20298</v>
      </c>
    </row>
    <row r="1656" spans="1:4" ht="13.5" customHeight="1">
      <c r="A1656" s="150" t="s">
        <v>9521</v>
      </c>
      <c r="B1656" s="153" t="s">
        <v>19112</v>
      </c>
      <c r="C1656" s="352"/>
      <c r="D1656" s="152" t="s">
        <v>20298</v>
      </c>
    </row>
    <row r="1657" spans="1:4" ht="13.5" customHeight="1">
      <c r="A1657" s="150" t="s">
        <v>9522</v>
      </c>
      <c r="B1657" s="153" t="s">
        <v>19113</v>
      </c>
      <c r="C1657" s="352"/>
      <c r="D1657" s="152" t="s">
        <v>20298</v>
      </c>
    </row>
    <row r="1658" spans="1:4" ht="13.5" customHeight="1">
      <c r="A1658" s="150" t="s">
        <v>9523</v>
      </c>
      <c r="B1658" s="153" t="s">
        <v>19114</v>
      </c>
      <c r="C1658" s="352"/>
      <c r="D1658" s="152" t="s">
        <v>20298</v>
      </c>
    </row>
    <row r="1659" spans="1:4" ht="13.5" customHeight="1">
      <c r="A1659" s="150" t="s">
        <v>9540</v>
      </c>
      <c r="B1659" s="153" t="s">
        <v>19131</v>
      </c>
      <c r="C1659" s="352"/>
      <c r="D1659" s="152" t="s">
        <v>20298</v>
      </c>
    </row>
    <row r="1660" spans="1:4" ht="13.5" customHeight="1">
      <c r="A1660" s="150" t="s">
        <v>9552</v>
      </c>
      <c r="B1660" s="153" t="s">
        <v>19143</v>
      </c>
      <c r="C1660" s="352"/>
      <c r="D1660" s="152" t="s">
        <v>20298</v>
      </c>
    </row>
    <row r="1661" spans="1:4" ht="13.5" customHeight="1">
      <c r="A1661" s="150" t="s">
        <v>1610</v>
      </c>
      <c r="B1661" s="153" t="s">
        <v>11810</v>
      </c>
      <c r="C1661" s="352"/>
      <c r="D1661" s="152" t="s">
        <v>20298</v>
      </c>
    </row>
    <row r="1662" spans="1:4" ht="13.5" customHeight="1">
      <c r="A1662" s="150" t="s">
        <v>1611</v>
      </c>
      <c r="B1662" s="153" t="s">
        <v>11811</v>
      </c>
      <c r="C1662" s="352"/>
      <c r="D1662" s="152" t="s">
        <v>20298</v>
      </c>
    </row>
    <row r="1663" spans="1:4" ht="13.5" customHeight="1">
      <c r="A1663" s="150" t="s">
        <v>1613</v>
      </c>
      <c r="B1663" s="153" t="s">
        <v>11813</v>
      </c>
      <c r="C1663" s="352"/>
      <c r="D1663" s="152" t="s">
        <v>20298</v>
      </c>
    </row>
    <row r="1664" spans="1:4" ht="13.5" customHeight="1">
      <c r="A1664" s="150" t="s">
        <v>1612</v>
      </c>
      <c r="B1664" s="153" t="s">
        <v>11812</v>
      </c>
      <c r="C1664" s="352"/>
      <c r="D1664" s="152" t="s">
        <v>20298</v>
      </c>
    </row>
    <row r="1665" spans="1:4" ht="13.5" customHeight="1">
      <c r="A1665" s="150" t="s">
        <v>75</v>
      </c>
      <c r="B1665" s="153" t="s">
        <v>11816</v>
      </c>
      <c r="C1665" s="352"/>
      <c r="D1665" s="152" t="s">
        <v>20298</v>
      </c>
    </row>
    <row r="1666" spans="1:4" ht="13.5" customHeight="1">
      <c r="A1666" s="150" t="s">
        <v>1616</v>
      </c>
      <c r="B1666" s="153" t="s">
        <v>11817</v>
      </c>
      <c r="C1666" s="352"/>
      <c r="D1666" s="152" t="s">
        <v>20298</v>
      </c>
    </row>
    <row r="1667" spans="1:4" ht="13.5" customHeight="1">
      <c r="A1667" s="150" t="s">
        <v>14</v>
      </c>
      <c r="B1667" s="153" t="s">
        <v>13061</v>
      </c>
      <c r="C1667" s="352"/>
      <c r="D1667" s="152" t="s">
        <v>20298</v>
      </c>
    </row>
    <row r="1668" spans="1:4" ht="13.5" customHeight="1">
      <c r="A1668" s="150" t="s">
        <v>1711</v>
      </c>
      <c r="B1668" s="153" t="s">
        <v>11906</v>
      </c>
      <c r="C1668" s="352"/>
      <c r="D1668" s="152" t="s">
        <v>20298</v>
      </c>
    </row>
    <row r="1669" spans="1:4" ht="13.5" customHeight="1">
      <c r="A1669" s="150" t="s">
        <v>1563</v>
      </c>
      <c r="B1669" s="153" t="s">
        <v>11767</v>
      </c>
      <c r="C1669" s="352"/>
      <c r="D1669" s="152" t="s">
        <v>20298</v>
      </c>
    </row>
    <row r="1670" spans="1:4" ht="13.5" customHeight="1">
      <c r="A1670" s="150" t="s">
        <v>1523</v>
      </c>
      <c r="B1670" s="153" t="s">
        <v>11725</v>
      </c>
      <c r="C1670" s="352"/>
      <c r="D1670" s="152" t="s">
        <v>20298</v>
      </c>
    </row>
    <row r="1671" spans="1:4" ht="13.5" customHeight="1">
      <c r="A1671" s="150" t="s">
        <v>1528</v>
      </c>
      <c r="B1671" s="153" t="s">
        <v>11731</v>
      </c>
      <c r="C1671" s="352"/>
      <c r="D1671" s="152" t="s">
        <v>20298</v>
      </c>
    </row>
    <row r="1672" spans="1:4" ht="13.5" customHeight="1">
      <c r="A1672" s="150" t="s">
        <v>1602</v>
      </c>
      <c r="B1672" s="153" t="s">
        <v>11802</v>
      </c>
      <c r="C1672" s="352"/>
      <c r="D1672" s="152" t="s">
        <v>20298</v>
      </c>
    </row>
    <row r="1673" spans="1:4" ht="13.5" customHeight="1">
      <c r="A1673" s="150" t="s">
        <v>5891</v>
      </c>
      <c r="B1673" s="153" t="s">
        <v>15900</v>
      </c>
      <c r="C1673" s="352"/>
      <c r="D1673" s="152" t="s">
        <v>20298</v>
      </c>
    </row>
    <row r="1674" spans="1:4" ht="13.5" customHeight="1">
      <c r="A1674" s="150" t="s">
        <v>9478</v>
      </c>
      <c r="B1674" s="153" t="s">
        <v>19069</v>
      </c>
      <c r="C1674" s="352"/>
      <c r="D1674" s="152" t="s">
        <v>20298</v>
      </c>
    </row>
    <row r="1675" spans="1:4" ht="13.5" customHeight="1">
      <c r="A1675" s="150" t="s">
        <v>9596</v>
      </c>
      <c r="B1675" s="153" t="s">
        <v>19184</v>
      </c>
      <c r="C1675" s="352"/>
      <c r="D1675" s="152" t="s">
        <v>20298</v>
      </c>
    </row>
    <row r="1676" spans="1:4" ht="13.5" customHeight="1">
      <c r="A1676" s="150" t="s">
        <v>6515</v>
      </c>
      <c r="B1676" s="153" t="s">
        <v>16479</v>
      </c>
      <c r="C1676" s="352"/>
      <c r="D1676" s="152" t="s">
        <v>20298</v>
      </c>
    </row>
    <row r="1677" spans="1:4" ht="13.5" customHeight="1">
      <c r="A1677" s="150" t="s">
        <v>10365</v>
      </c>
      <c r="B1677" s="153" t="s">
        <v>19932</v>
      </c>
      <c r="C1677" s="352"/>
      <c r="D1677" s="152" t="s">
        <v>20298</v>
      </c>
    </row>
    <row r="1678" spans="1:4" ht="13.5" customHeight="1">
      <c r="A1678" s="150" t="s">
        <v>868</v>
      </c>
      <c r="B1678" s="153" t="s">
        <v>11076</v>
      </c>
      <c r="C1678" s="352"/>
      <c r="D1678" s="152" t="s">
        <v>20298</v>
      </c>
    </row>
    <row r="1679" spans="1:4" ht="13.5" customHeight="1">
      <c r="A1679" s="150" t="s">
        <v>1498</v>
      </c>
      <c r="B1679" s="153" t="s">
        <v>11700</v>
      </c>
      <c r="C1679" s="352"/>
      <c r="D1679" s="152" t="s">
        <v>20298</v>
      </c>
    </row>
    <row r="1680" spans="1:4" ht="13.5" customHeight="1">
      <c r="A1680" s="150" t="s">
        <v>6516</v>
      </c>
      <c r="B1680" s="153" t="s">
        <v>16480</v>
      </c>
      <c r="C1680" s="352"/>
      <c r="D1680" s="152" t="s">
        <v>20298</v>
      </c>
    </row>
    <row r="1681" spans="1:4" ht="13.5" customHeight="1">
      <c r="A1681" s="150" t="s">
        <v>3793</v>
      </c>
      <c r="B1681" s="153" t="s">
        <v>13915</v>
      </c>
      <c r="C1681" s="352"/>
      <c r="D1681" s="152" t="s">
        <v>20298</v>
      </c>
    </row>
    <row r="1682" spans="1:4" ht="13.5" customHeight="1">
      <c r="A1682" s="150" t="s">
        <v>3794</v>
      </c>
      <c r="B1682" s="153" t="s">
        <v>13916</v>
      </c>
      <c r="C1682" s="352"/>
      <c r="D1682" s="152" t="s">
        <v>20298</v>
      </c>
    </row>
    <row r="1683" spans="1:4" ht="13.5" customHeight="1">
      <c r="A1683" s="150" t="s">
        <v>3783</v>
      </c>
      <c r="B1683" s="153" t="s">
        <v>13904</v>
      </c>
      <c r="C1683" s="352"/>
      <c r="D1683" s="152" t="s">
        <v>20298</v>
      </c>
    </row>
    <row r="1684" spans="1:4" ht="13.5" customHeight="1">
      <c r="A1684" s="150" t="s">
        <v>3784</v>
      </c>
      <c r="B1684" s="153" t="s">
        <v>13905</v>
      </c>
      <c r="C1684" s="352"/>
      <c r="D1684" s="152" t="s">
        <v>20298</v>
      </c>
    </row>
    <row r="1685" spans="1:4" ht="13.5" customHeight="1">
      <c r="A1685" s="150" t="s">
        <v>56</v>
      </c>
      <c r="B1685" s="153" t="s">
        <v>13906</v>
      </c>
      <c r="C1685" s="352"/>
      <c r="D1685" s="152" t="s">
        <v>20298</v>
      </c>
    </row>
    <row r="1686" spans="1:4" ht="13.5" customHeight="1">
      <c r="A1686" s="150" t="s">
        <v>2259</v>
      </c>
      <c r="B1686" s="153" t="s">
        <v>12436</v>
      </c>
      <c r="C1686" s="352"/>
      <c r="D1686" s="152" t="s">
        <v>20298</v>
      </c>
    </row>
    <row r="1687" spans="1:4" ht="13.5" customHeight="1">
      <c r="A1687" s="150" t="s">
        <v>3777</v>
      </c>
      <c r="B1687" s="153" t="s">
        <v>13898</v>
      </c>
      <c r="C1687" s="352"/>
      <c r="D1687" s="152" t="s">
        <v>20298</v>
      </c>
    </row>
    <row r="1688" spans="1:4" ht="13.5" customHeight="1">
      <c r="A1688" s="150" t="s">
        <v>3778</v>
      </c>
      <c r="B1688" s="153" t="s">
        <v>13899</v>
      </c>
      <c r="C1688" s="352"/>
      <c r="D1688" s="152" t="s">
        <v>20298</v>
      </c>
    </row>
    <row r="1689" spans="1:4" ht="13.5" customHeight="1">
      <c r="A1689" s="150" t="s">
        <v>6718</v>
      </c>
      <c r="B1689" s="153" t="s">
        <v>16669</v>
      </c>
      <c r="C1689" s="352"/>
      <c r="D1689" s="152" t="s">
        <v>20298</v>
      </c>
    </row>
    <row r="1690" spans="1:4" ht="13.5" customHeight="1">
      <c r="A1690" s="150" t="s">
        <v>3782</v>
      </c>
      <c r="B1690" s="153" t="s">
        <v>13903</v>
      </c>
      <c r="C1690" s="352"/>
      <c r="D1690" s="152" t="s">
        <v>20298</v>
      </c>
    </row>
    <row r="1691" spans="1:4" ht="13.5" customHeight="1">
      <c r="A1691" s="150" t="s">
        <v>3781</v>
      </c>
      <c r="B1691" s="153" t="s">
        <v>13902</v>
      </c>
      <c r="C1691" s="352"/>
      <c r="D1691" s="152" t="s">
        <v>20298</v>
      </c>
    </row>
    <row r="1692" spans="1:4" ht="13.5" customHeight="1">
      <c r="A1692" s="150" t="s">
        <v>3779</v>
      </c>
      <c r="B1692" s="153" t="s">
        <v>13900</v>
      </c>
      <c r="C1692" s="352"/>
      <c r="D1692" s="152" t="s">
        <v>20298</v>
      </c>
    </row>
    <row r="1693" spans="1:4" ht="13.5" customHeight="1">
      <c r="A1693" s="150" t="s">
        <v>3780</v>
      </c>
      <c r="B1693" s="153" t="s">
        <v>13901</v>
      </c>
      <c r="C1693" s="352"/>
      <c r="D1693" s="152" t="s">
        <v>20298</v>
      </c>
    </row>
    <row r="1694" spans="1:4" ht="13.5" customHeight="1">
      <c r="A1694" s="150" t="s">
        <v>3787</v>
      </c>
      <c r="B1694" s="153" t="s">
        <v>13909</v>
      </c>
      <c r="C1694" s="352"/>
      <c r="D1694" s="152" t="s">
        <v>20298</v>
      </c>
    </row>
    <row r="1695" spans="1:4" ht="13.5" customHeight="1">
      <c r="A1695" s="150" t="s">
        <v>3788</v>
      </c>
      <c r="B1695" s="153" t="s">
        <v>13910</v>
      </c>
      <c r="C1695" s="352"/>
      <c r="D1695" s="152" t="s">
        <v>20298</v>
      </c>
    </row>
    <row r="1696" spans="1:4" ht="13.5" customHeight="1">
      <c r="A1696" s="150" t="s">
        <v>3792</v>
      </c>
      <c r="B1696" s="153" t="s">
        <v>13914</v>
      </c>
      <c r="C1696" s="352"/>
      <c r="D1696" s="152" t="s">
        <v>20298</v>
      </c>
    </row>
    <row r="1697" spans="1:4" ht="13.5" customHeight="1">
      <c r="A1697" s="150" t="s">
        <v>3791</v>
      </c>
      <c r="B1697" s="153" t="s">
        <v>13913</v>
      </c>
      <c r="C1697" s="352"/>
      <c r="D1697" s="152" t="s">
        <v>20298</v>
      </c>
    </row>
    <row r="1698" spans="1:4" ht="13.5" customHeight="1">
      <c r="A1698" s="150" t="s">
        <v>3790</v>
      </c>
      <c r="B1698" s="153" t="s">
        <v>13912</v>
      </c>
      <c r="C1698" s="352"/>
      <c r="D1698" s="152" t="s">
        <v>20298</v>
      </c>
    </row>
    <row r="1699" spans="1:4" ht="13.5" customHeight="1">
      <c r="A1699" s="150" t="s">
        <v>3789</v>
      </c>
      <c r="B1699" s="153" t="s">
        <v>13911</v>
      </c>
      <c r="C1699" s="352"/>
      <c r="D1699" s="152" t="s">
        <v>20298</v>
      </c>
    </row>
    <row r="1700" spans="1:4" ht="13.5" customHeight="1">
      <c r="A1700" s="150" t="s">
        <v>3766</v>
      </c>
      <c r="B1700" s="153" t="s">
        <v>13891</v>
      </c>
      <c r="C1700" s="352"/>
      <c r="D1700" s="152" t="s">
        <v>20298</v>
      </c>
    </row>
    <row r="1701" spans="1:4" ht="13.5" customHeight="1">
      <c r="A1701" s="150" t="s">
        <v>3765</v>
      </c>
      <c r="B1701" s="153" t="s">
        <v>13890</v>
      </c>
      <c r="C1701" s="352"/>
      <c r="D1701" s="152" t="s">
        <v>20298</v>
      </c>
    </row>
    <row r="1702" spans="1:4" ht="13.5" customHeight="1">
      <c r="A1702" s="150" t="s">
        <v>3767</v>
      </c>
      <c r="B1702" s="153" t="s">
        <v>13892</v>
      </c>
      <c r="C1702" s="352"/>
      <c r="D1702" s="152" t="s">
        <v>20298</v>
      </c>
    </row>
    <row r="1703" spans="1:4" ht="13.5" customHeight="1">
      <c r="A1703" s="150" t="s">
        <v>3764</v>
      </c>
      <c r="B1703" s="153" t="s">
        <v>13889</v>
      </c>
      <c r="C1703" s="352"/>
      <c r="D1703" s="152" t="s">
        <v>20298</v>
      </c>
    </row>
    <row r="1704" spans="1:4" ht="13.5" customHeight="1">
      <c r="A1704" s="150" t="s">
        <v>1503</v>
      </c>
      <c r="B1704" s="153" t="s">
        <v>11705</v>
      </c>
      <c r="C1704" s="352"/>
      <c r="D1704" s="152" t="s">
        <v>20298</v>
      </c>
    </row>
    <row r="1705" spans="1:4" ht="13.5" customHeight="1">
      <c r="A1705" s="150" t="s">
        <v>1504</v>
      </c>
      <c r="B1705" s="153" t="s">
        <v>11706</v>
      </c>
      <c r="C1705" s="352"/>
      <c r="D1705" s="152" t="s">
        <v>20298</v>
      </c>
    </row>
    <row r="1706" spans="1:4" ht="13.5" customHeight="1">
      <c r="A1706" s="150" t="s">
        <v>720</v>
      </c>
      <c r="B1706" s="153" t="s">
        <v>10928</v>
      </c>
      <c r="C1706" s="352"/>
      <c r="D1706" s="152" t="s">
        <v>20298</v>
      </c>
    </row>
    <row r="1707" spans="1:4" ht="13.5" customHeight="1">
      <c r="A1707" s="150" t="s">
        <v>3785</v>
      </c>
      <c r="B1707" s="153" t="s">
        <v>13907</v>
      </c>
      <c r="C1707" s="352"/>
      <c r="D1707" s="152" t="s">
        <v>20298</v>
      </c>
    </row>
    <row r="1708" spans="1:4" ht="13.5" customHeight="1">
      <c r="A1708" s="150" t="s">
        <v>5552</v>
      </c>
      <c r="B1708" s="153" t="s">
        <v>15586</v>
      </c>
      <c r="C1708" s="352"/>
      <c r="D1708" s="152" t="s">
        <v>20298</v>
      </c>
    </row>
    <row r="1709" spans="1:4" ht="13.5" customHeight="1">
      <c r="A1709" s="150" t="s">
        <v>5553</v>
      </c>
      <c r="B1709" s="153" t="s">
        <v>15586</v>
      </c>
      <c r="C1709" s="352"/>
      <c r="D1709" s="152" t="s">
        <v>20298</v>
      </c>
    </row>
    <row r="1710" spans="1:4" ht="13.5" customHeight="1">
      <c r="A1710" s="150" t="s">
        <v>5551</v>
      </c>
      <c r="B1710" s="153" t="s">
        <v>15586</v>
      </c>
      <c r="C1710" s="352"/>
      <c r="D1710" s="152" t="s">
        <v>20298</v>
      </c>
    </row>
    <row r="1711" spans="1:4" ht="13.5" customHeight="1">
      <c r="A1711" s="150" t="s">
        <v>5554</v>
      </c>
      <c r="B1711" s="153" t="s">
        <v>15587</v>
      </c>
      <c r="C1711" s="352"/>
      <c r="D1711" s="152" t="s">
        <v>20298</v>
      </c>
    </row>
    <row r="1712" spans="1:4" ht="13.5" customHeight="1">
      <c r="A1712" s="150" t="s">
        <v>9810</v>
      </c>
      <c r="B1712" s="153" t="s">
        <v>19399</v>
      </c>
      <c r="C1712" s="352"/>
      <c r="D1712" s="152" t="s">
        <v>20298</v>
      </c>
    </row>
    <row r="1713" spans="1:4" ht="13.5" customHeight="1">
      <c r="A1713" s="150" t="s">
        <v>1740</v>
      </c>
      <c r="B1713" s="153" t="s">
        <v>11934</v>
      </c>
      <c r="C1713" s="352"/>
      <c r="D1713" s="152" t="s">
        <v>20298</v>
      </c>
    </row>
    <row r="1714" spans="1:4" ht="13.5" customHeight="1">
      <c r="A1714" s="150" t="s">
        <v>5555</v>
      </c>
      <c r="B1714" s="153" t="s">
        <v>15588</v>
      </c>
      <c r="C1714" s="352"/>
      <c r="D1714" s="152" t="s">
        <v>20298</v>
      </c>
    </row>
    <row r="1715" spans="1:4" ht="13.5" customHeight="1">
      <c r="A1715" s="150" t="s">
        <v>2469</v>
      </c>
      <c r="B1715" s="153" t="s">
        <v>12648</v>
      </c>
      <c r="C1715" s="352"/>
      <c r="D1715" s="152" t="s">
        <v>20298</v>
      </c>
    </row>
    <row r="1716" spans="1:4" ht="13.5" customHeight="1">
      <c r="A1716" s="150" t="s">
        <v>3776</v>
      </c>
      <c r="B1716" s="153" t="s">
        <v>13897</v>
      </c>
      <c r="C1716" s="352"/>
      <c r="D1716" s="152" t="s">
        <v>20298</v>
      </c>
    </row>
    <row r="1717" spans="1:4" ht="13.5" customHeight="1">
      <c r="A1717" s="150" t="s">
        <v>666</v>
      </c>
      <c r="B1717" s="153" t="s">
        <v>10875</v>
      </c>
      <c r="C1717" s="352"/>
      <c r="D1717" s="152" t="s">
        <v>20298</v>
      </c>
    </row>
    <row r="1718" spans="1:4" ht="13.5" customHeight="1">
      <c r="A1718" s="150" t="s">
        <v>662</v>
      </c>
      <c r="B1718" s="154" t="s">
        <v>10871</v>
      </c>
      <c r="C1718" s="353"/>
      <c r="D1718" s="152" t="s">
        <v>20298</v>
      </c>
    </row>
    <row r="1719" spans="1:4" ht="13.5" customHeight="1">
      <c r="A1719" s="150" t="s">
        <v>683</v>
      </c>
      <c r="B1719" s="153" t="s">
        <v>10891</v>
      </c>
      <c r="C1719" s="352"/>
      <c r="D1719" s="152" t="s">
        <v>20298</v>
      </c>
    </row>
    <row r="1720" spans="1:4" ht="13.5" customHeight="1">
      <c r="A1720" s="150" t="s">
        <v>663</v>
      </c>
      <c r="B1720" s="154" t="s">
        <v>10872</v>
      </c>
      <c r="C1720" s="353"/>
      <c r="D1720" s="152" t="s">
        <v>20298</v>
      </c>
    </row>
    <row r="1721" spans="1:4" ht="13.5" customHeight="1">
      <c r="A1721" s="150" t="s">
        <v>658</v>
      </c>
      <c r="B1721" s="154" t="s">
        <v>10867</v>
      </c>
      <c r="C1721" s="353"/>
      <c r="D1721" s="152" t="s">
        <v>20298</v>
      </c>
    </row>
    <row r="1722" spans="1:4" ht="13.5" customHeight="1">
      <c r="A1722" s="150" t="s">
        <v>679</v>
      </c>
      <c r="B1722" s="153" t="s">
        <v>10887</v>
      </c>
      <c r="C1722" s="352"/>
      <c r="D1722" s="152" t="s">
        <v>20298</v>
      </c>
    </row>
    <row r="1723" spans="1:4" ht="13.5" customHeight="1">
      <c r="A1723" s="150" t="s">
        <v>659</v>
      </c>
      <c r="B1723" s="154" t="s">
        <v>10868</v>
      </c>
      <c r="C1723" s="353"/>
      <c r="D1723" s="152" t="s">
        <v>20298</v>
      </c>
    </row>
    <row r="1724" spans="1:4" ht="13.5" customHeight="1">
      <c r="A1724" s="150" t="s">
        <v>661</v>
      </c>
      <c r="B1724" s="154" t="s">
        <v>10870</v>
      </c>
      <c r="C1724" s="353"/>
      <c r="D1724" s="152" t="s">
        <v>20298</v>
      </c>
    </row>
    <row r="1725" spans="1:4" ht="13.5" customHeight="1">
      <c r="A1725" s="150" t="s">
        <v>660</v>
      </c>
      <c r="B1725" s="154" t="s">
        <v>10869</v>
      </c>
      <c r="C1725" s="353"/>
      <c r="D1725" s="152" t="s">
        <v>20298</v>
      </c>
    </row>
    <row r="1726" spans="1:4" ht="13.5" customHeight="1">
      <c r="A1726" s="150" t="s">
        <v>680</v>
      </c>
      <c r="B1726" s="153" t="s">
        <v>10888</v>
      </c>
      <c r="C1726" s="352"/>
      <c r="D1726" s="152" t="s">
        <v>20298</v>
      </c>
    </row>
    <row r="1727" spans="1:4" ht="13.5" customHeight="1">
      <c r="A1727" s="150" t="s">
        <v>684</v>
      </c>
      <c r="B1727" s="153" t="s">
        <v>10892</v>
      </c>
      <c r="C1727" s="352"/>
      <c r="D1727" s="152" t="s">
        <v>20298</v>
      </c>
    </row>
    <row r="1728" spans="1:4" ht="13.5" customHeight="1">
      <c r="A1728" s="150" t="s">
        <v>681</v>
      </c>
      <c r="B1728" s="153" t="s">
        <v>10889</v>
      </c>
      <c r="C1728" s="352"/>
      <c r="D1728" s="152" t="s">
        <v>20298</v>
      </c>
    </row>
    <row r="1729" spans="1:4" ht="13.5" customHeight="1">
      <c r="A1729" s="150" t="s">
        <v>685</v>
      </c>
      <c r="B1729" s="153" t="s">
        <v>10893</v>
      </c>
      <c r="C1729" s="352"/>
      <c r="D1729" s="152" t="s">
        <v>20298</v>
      </c>
    </row>
    <row r="1730" spans="1:4" ht="13.5" customHeight="1">
      <c r="A1730" s="150" t="s">
        <v>1690</v>
      </c>
      <c r="B1730" s="153" t="s">
        <v>11889</v>
      </c>
      <c r="C1730" s="352"/>
      <c r="D1730" s="152" t="s">
        <v>20298</v>
      </c>
    </row>
    <row r="1731" spans="1:4" ht="13.5" customHeight="1">
      <c r="A1731" s="150" t="s">
        <v>1693</v>
      </c>
      <c r="B1731" s="153" t="s">
        <v>11890</v>
      </c>
      <c r="C1731" s="352"/>
      <c r="D1731" s="152" t="s">
        <v>20298</v>
      </c>
    </row>
    <row r="1732" spans="1:4" ht="13.5" customHeight="1">
      <c r="A1732" s="150" t="s">
        <v>1695</v>
      </c>
      <c r="B1732" s="153" t="s">
        <v>11891</v>
      </c>
      <c r="C1732" s="352"/>
      <c r="D1732" s="152" t="s">
        <v>20298</v>
      </c>
    </row>
    <row r="1733" spans="1:4" ht="13.5" customHeight="1">
      <c r="A1733" s="150" t="s">
        <v>1700</v>
      </c>
      <c r="B1733" s="153" t="s">
        <v>11893</v>
      </c>
      <c r="C1733" s="352"/>
      <c r="D1733" s="152" t="s">
        <v>20298</v>
      </c>
    </row>
    <row r="1734" spans="1:4" ht="13.5" customHeight="1">
      <c r="A1734" s="150" t="s">
        <v>1678</v>
      </c>
      <c r="B1734" s="153" t="s">
        <v>11879</v>
      </c>
      <c r="C1734" s="352"/>
      <c r="D1734" s="152" t="s">
        <v>20298</v>
      </c>
    </row>
    <row r="1735" spans="1:4" ht="13.5" customHeight="1">
      <c r="A1735" s="150" t="s">
        <v>1681</v>
      </c>
      <c r="B1735" s="153" t="s">
        <v>11881</v>
      </c>
      <c r="C1735" s="352"/>
      <c r="D1735" s="152" t="s">
        <v>20298</v>
      </c>
    </row>
    <row r="1736" spans="1:4" ht="13.5" customHeight="1">
      <c r="A1736" s="150" t="s">
        <v>1673</v>
      </c>
      <c r="B1736" s="153" t="s">
        <v>11874</v>
      </c>
      <c r="C1736" s="352"/>
      <c r="D1736" s="152" t="s">
        <v>20298</v>
      </c>
    </row>
    <row r="1737" spans="1:4" ht="13.5" customHeight="1">
      <c r="A1737" s="150" t="s">
        <v>1689</v>
      </c>
      <c r="B1737" s="153" t="s">
        <v>11888</v>
      </c>
      <c r="C1737" s="352"/>
      <c r="D1737" s="152" t="s">
        <v>20298</v>
      </c>
    </row>
    <row r="1738" spans="1:4" ht="13.5" customHeight="1">
      <c r="A1738" s="150" t="s">
        <v>1691</v>
      </c>
      <c r="B1738" s="153" t="s">
        <v>11889</v>
      </c>
      <c r="C1738" s="352"/>
      <c r="D1738" s="152" t="s">
        <v>20298</v>
      </c>
    </row>
    <row r="1739" spans="1:4" ht="13.5" customHeight="1">
      <c r="A1739" s="150" t="s">
        <v>1671</v>
      </c>
      <c r="B1739" s="153" t="s">
        <v>11873</v>
      </c>
      <c r="C1739" s="352"/>
      <c r="D1739" s="152" t="s">
        <v>20298</v>
      </c>
    </row>
    <row r="1740" spans="1:4" ht="13.5" customHeight="1">
      <c r="A1740" s="150" t="s">
        <v>1696</v>
      </c>
      <c r="B1740" s="153" t="s">
        <v>11891</v>
      </c>
      <c r="C1740" s="352"/>
      <c r="D1740" s="152" t="s">
        <v>20298</v>
      </c>
    </row>
    <row r="1741" spans="1:4" ht="13.5" customHeight="1">
      <c r="A1741" s="150" t="s">
        <v>1698</v>
      </c>
      <c r="B1741" s="153" t="s">
        <v>11892</v>
      </c>
      <c r="C1741" s="352"/>
      <c r="D1741" s="152" t="s">
        <v>20298</v>
      </c>
    </row>
    <row r="1742" spans="1:4" ht="13.5" customHeight="1">
      <c r="A1742" s="150" t="s">
        <v>1701</v>
      </c>
      <c r="B1742" s="153" t="s">
        <v>11893</v>
      </c>
      <c r="C1742" s="352"/>
      <c r="D1742" s="152" t="s">
        <v>20298</v>
      </c>
    </row>
    <row r="1743" spans="1:4" ht="13.5" customHeight="1">
      <c r="A1743" s="150" t="s">
        <v>1679</v>
      </c>
      <c r="B1743" s="153" t="s">
        <v>11880</v>
      </c>
      <c r="C1743" s="352"/>
      <c r="D1743" s="152" t="s">
        <v>20298</v>
      </c>
    </row>
    <row r="1744" spans="1:4" ht="13.5" customHeight="1">
      <c r="A1744" s="150" t="s">
        <v>1672</v>
      </c>
      <c r="B1744" s="153" t="s">
        <v>11873</v>
      </c>
      <c r="C1744" s="352"/>
      <c r="D1744" s="152" t="s">
        <v>20298</v>
      </c>
    </row>
    <row r="1745" spans="1:4" ht="13.5" customHeight="1">
      <c r="A1745" s="150" t="s">
        <v>1702</v>
      </c>
      <c r="B1745" s="153" t="s">
        <v>11894</v>
      </c>
      <c r="C1745" s="352"/>
      <c r="D1745" s="152" t="s">
        <v>20298</v>
      </c>
    </row>
    <row r="1746" spans="1:4" ht="13.5" customHeight="1">
      <c r="A1746" s="150" t="s">
        <v>1686</v>
      </c>
      <c r="B1746" s="153" t="s">
        <v>11886</v>
      </c>
      <c r="C1746" s="352"/>
      <c r="D1746" s="152" t="s">
        <v>20298</v>
      </c>
    </row>
    <row r="1747" spans="1:4" ht="13.5" customHeight="1">
      <c r="A1747" s="150" t="s">
        <v>1680</v>
      </c>
      <c r="B1747" s="153" t="s">
        <v>11880</v>
      </c>
      <c r="C1747" s="352"/>
      <c r="D1747" s="152" t="s">
        <v>20298</v>
      </c>
    </row>
    <row r="1748" spans="1:4" ht="13.5" customHeight="1">
      <c r="A1748" s="150" t="s">
        <v>1682</v>
      </c>
      <c r="B1748" s="153" t="s">
        <v>11882</v>
      </c>
      <c r="C1748" s="352"/>
      <c r="D1748" s="152" t="s">
        <v>20298</v>
      </c>
    </row>
    <row r="1749" spans="1:4" ht="13.5" customHeight="1">
      <c r="A1749" s="150" t="s">
        <v>1683</v>
      </c>
      <c r="B1749" s="153" t="s">
        <v>11883</v>
      </c>
      <c r="C1749" s="352"/>
      <c r="D1749" s="152" t="s">
        <v>20298</v>
      </c>
    </row>
    <row r="1750" spans="1:4" ht="13.5" customHeight="1">
      <c r="A1750" s="150" t="s">
        <v>1687</v>
      </c>
      <c r="B1750" s="153" t="s">
        <v>11886</v>
      </c>
      <c r="C1750" s="352"/>
      <c r="D1750" s="152" t="s">
        <v>20298</v>
      </c>
    </row>
    <row r="1751" spans="1:4" ht="13.5" customHeight="1">
      <c r="A1751" s="150" t="s">
        <v>1685</v>
      </c>
      <c r="B1751" s="153" t="s">
        <v>11885</v>
      </c>
      <c r="C1751" s="352"/>
      <c r="D1751" s="152" t="s">
        <v>20298</v>
      </c>
    </row>
    <row r="1752" spans="1:4" ht="13.5" customHeight="1">
      <c r="A1752" s="150" t="s">
        <v>1684</v>
      </c>
      <c r="B1752" s="153" t="s">
        <v>11884</v>
      </c>
      <c r="C1752" s="352"/>
      <c r="D1752" s="152" t="s">
        <v>20298</v>
      </c>
    </row>
    <row r="1753" spans="1:4" ht="13.5" customHeight="1">
      <c r="A1753" s="150" t="s">
        <v>1488</v>
      </c>
      <c r="B1753" s="153" t="s">
        <v>11689</v>
      </c>
      <c r="C1753" s="352"/>
      <c r="D1753" s="152" t="s">
        <v>20298</v>
      </c>
    </row>
    <row r="1754" spans="1:4" ht="13.5" customHeight="1">
      <c r="A1754" s="150" t="s">
        <v>1489</v>
      </c>
      <c r="B1754" s="153" t="s">
        <v>11690</v>
      </c>
      <c r="C1754" s="352"/>
      <c r="D1754" s="152" t="s">
        <v>20298</v>
      </c>
    </row>
    <row r="1755" spans="1:4" ht="13.5" customHeight="1">
      <c r="A1755" s="150" t="s">
        <v>1490</v>
      </c>
      <c r="B1755" s="153" t="s">
        <v>11691</v>
      </c>
      <c r="C1755" s="352"/>
      <c r="D1755" s="152" t="s">
        <v>20298</v>
      </c>
    </row>
    <row r="1756" spans="1:4" ht="13.5" customHeight="1">
      <c r="A1756" s="150" t="s">
        <v>1491</v>
      </c>
      <c r="B1756" s="153" t="s">
        <v>11692</v>
      </c>
      <c r="C1756" s="352"/>
      <c r="D1756" s="152" t="s">
        <v>20298</v>
      </c>
    </row>
    <row r="1757" spans="1:4" ht="13.5" customHeight="1">
      <c r="A1757" s="150" t="s">
        <v>1676</v>
      </c>
      <c r="B1757" s="153" t="s">
        <v>11877</v>
      </c>
      <c r="C1757" s="352"/>
      <c r="D1757" s="152" t="s">
        <v>20298</v>
      </c>
    </row>
    <row r="1758" spans="1:4" ht="13.5" customHeight="1">
      <c r="A1758" s="150" t="s">
        <v>1677</v>
      </c>
      <c r="B1758" s="153" t="s">
        <v>11878</v>
      </c>
      <c r="C1758" s="352"/>
      <c r="D1758" s="152" t="s">
        <v>20298</v>
      </c>
    </row>
    <row r="1759" spans="1:4" ht="13.5" customHeight="1">
      <c r="A1759" s="150" t="s">
        <v>1674</v>
      </c>
      <c r="B1759" s="153" t="s">
        <v>11875</v>
      </c>
      <c r="C1759" s="352"/>
      <c r="D1759" s="152" t="s">
        <v>20298</v>
      </c>
    </row>
    <row r="1760" spans="1:4" ht="13.5" customHeight="1">
      <c r="A1760" s="150" t="s">
        <v>1675</v>
      </c>
      <c r="B1760" s="153" t="s">
        <v>11876</v>
      </c>
      <c r="C1760" s="352"/>
      <c r="D1760" s="152" t="s">
        <v>20298</v>
      </c>
    </row>
    <row r="1761" spans="1:4" ht="13.5" customHeight="1">
      <c r="A1761" s="150" t="s">
        <v>1626</v>
      </c>
      <c r="B1761" s="153" t="s">
        <v>11827</v>
      </c>
      <c r="C1761" s="352"/>
      <c r="D1761" s="152" t="s">
        <v>20298</v>
      </c>
    </row>
    <row r="1762" spans="1:4" ht="13.5" customHeight="1">
      <c r="A1762" s="150" t="s">
        <v>1627</v>
      </c>
      <c r="B1762" s="153" t="s">
        <v>11828</v>
      </c>
      <c r="C1762" s="352"/>
      <c r="D1762" s="152" t="s">
        <v>20298</v>
      </c>
    </row>
    <row r="1763" spans="1:4" ht="13.5" customHeight="1">
      <c r="A1763" s="150" t="s">
        <v>1692</v>
      </c>
      <c r="B1763" s="153" t="s">
        <v>11889</v>
      </c>
      <c r="C1763" s="352"/>
      <c r="D1763" s="152" t="s">
        <v>20298</v>
      </c>
    </row>
    <row r="1764" spans="1:4" ht="13.5" customHeight="1">
      <c r="A1764" s="150" t="s">
        <v>1694</v>
      </c>
      <c r="B1764" s="153" t="s">
        <v>11890</v>
      </c>
      <c r="C1764" s="352"/>
      <c r="D1764" s="152" t="s">
        <v>20298</v>
      </c>
    </row>
    <row r="1765" spans="1:4" ht="13.5" customHeight="1">
      <c r="A1765" s="150" t="s">
        <v>1697</v>
      </c>
      <c r="B1765" s="153" t="s">
        <v>11891</v>
      </c>
      <c r="C1765" s="352"/>
      <c r="D1765" s="152" t="s">
        <v>20298</v>
      </c>
    </row>
    <row r="1766" spans="1:4" ht="13.5" customHeight="1">
      <c r="A1766" s="150" t="s">
        <v>1699</v>
      </c>
      <c r="B1766" s="153" t="s">
        <v>11892</v>
      </c>
      <c r="C1766" s="352"/>
      <c r="D1766" s="152" t="s">
        <v>20298</v>
      </c>
    </row>
    <row r="1767" spans="1:4" ht="13.5" customHeight="1">
      <c r="A1767" s="150" t="s">
        <v>1549</v>
      </c>
      <c r="B1767" s="153" t="s">
        <v>11753</v>
      </c>
      <c r="C1767" s="352"/>
      <c r="D1767" s="152" t="s">
        <v>20298</v>
      </c>
    </row>
    <row r="1768" spans="1:4" ht="13.5" customHeight="1">
      <c r="A1768" s="150" t="s">
        <v>1577</v>
      </c>
      <c r="B1768" s="153" t="s">
        <v>11779</v>
      </c>
      <c r="C1768" s="352"/>
      <c r="D1768" s="152" t="s">
        <v>20298</v>
      </c>
    </row>
    <row r="1769" spans="1:4" ht="13.5" customHeight="1">
      <c r="A1769" s="150" t="s">
        <v>1688</v>
      </c>
      <c r="B1769" s="153" t="s">
        <v>11887</v>
      </c>
      <c r="C1769" s="352"/>
      <c r="D1769" s="152" t="s">
        <v>20298</v>
      </c>
    </row>
    <row r="1770" spans="1:4" ht="13.5" customHeight="1">
      <c r="A1770" s="150" t="s">
        <v>1537</v>
      </c>
      <c r="B1770" s="153" t="s">
        <v>11741</v>
      </c>
      <c r="C1770" s="352"/>
      <c r="D1770" s="152" t="s">
        <v>20298</v>
      </c>
    </row>
    <row r="1771" spans="1:4" ht="13.5" customHeight="1">
      <c r="A1771" s="150" t="s">
        <v>2492</v>
      </c>
      <c r="B1771" s="153" t="s">
        <v>12671</v>
      </c>
      <c r="C1771" s="352"/>
      <c r="D1771" s="152" t="s">
        <v>20298</v>
      </c>
    </row>
    <row r="1772" spans="1:4" ht="13.5" customHeight="1">
      <c r="A1772" s="150" t="s">
        <v>3315</v>
      </c>
      <c r="B1772" s="153" t="s">
        <v>13452</v>
      </c>
      <c r="C1772" s="352"/>
      <c r="D1772" s="152" t="s">
        <v>20298</v>
      </c>
    </row>
    <row r="1773" spans="1:4" ht="13.5" customHeight="1">
      <c r="A1773" s="150" t="s">
        <v>1487</v>
      </c>
      <c r="B1773" s="153" t="s">
        <v>11688</v>
      </c>
      <c r="C1773" s="352"/>
      <c r="D1773" s="152" t="s">
        <v>20298</v>
      </c>
    </row>
    <row r="1774" spans="1:4" ht="13.5" customHeight="1">
      <c r="A1774" s="150" t="s">
        <v>6239</v>
      </c>
      <c r="B1774" s="153" t="s">
        <v>16201</v>
      </c>
      <c r="C1774" s="352"/>
      <c r="D1774" s="152" t="s">
        <v>20298</v>
      </c>
    </row>
    <row r="1775" spans="1:4" ht="13.5" customHeight="1">
      <c r="A1775" s="150" t="s">
        <v>1579</v>
      </c>
      <c r="B1775" s="153" t="s">
        <v>11781</v>
      </c>
      <c r="C1775" s="352"/>
      <c r="D1775" s="152" t="s">
        <v>20298</v>
      </c>
    </row>
    <row r="1776" spans="1:4" ht="13.5" customHeight="1">
      <c r="A1776" s="150" t="s">
        <v>6435</v>
      </c>
      <c r="B1776" s="153" t="s">
        <v>16398</v>
      </c>
      <c r="C1776" s="352"/>
      <c r="D1776" s="152" t="s">
        <v>20298</v>
      </c>
    </row>
    <row r="1777" spans="1:4" ht="13.5" customHeight="1">
      <c r="A1777" s="150" t="s">
        <v>6434</v>
      </c>
      <c r="B1777" s="153" t="s">
        <v>16397</v>
      </c>
      <c r="C1777" s="352"/>
      <c r="D1777" s="152" t="s">
        <v>20298</v>
      </c>
    </row>
    <row r="1778" spans="1:4" ht="13.5" customHeight="1">
      <c r="A1778" s="150" t="s">
        <v>6438</v>
      </c>
      <c r="B1778" s="153" t="s">
        <v>16401</v>
      </c>
      <c r="C1778" s="352"/>
      <c r="D1778" s="152" t="s">
        <v>20298</v>
      </c>
    </row>
    <row r="1779" spans="1:4" ht="13.5" customHeight="1">
      <c r="A1779" s="150" t="s">
        <v>6439</v>
      </c>
      <c r="B1779" s="153" t="s">
        <v>16402</v>
      </c>
      <c r="C1779" s="352"/>
      <c r="D1779" s="152" t="s">
        <v>20298</v>
      </c>
    </row>
    <row r="1780" spans="1:4" ht="13.5" customHeight="1">
      <c r="A1780" s="150" t="s">
        <v>42</v>
      </c>
      <c r="B1780" s="153" t="s">
        <v>16395</v>
      </c>
      <c r="C1780" s="352"/>
      <c r="D1780" s="152" t="s">
        <v>20298</v>
      </c>
    </row>
    <row r="1781" spans="1:4" ht="13.5" customHeight="1">
      <c r="A1781" s="150" t="s">
        <v>6445</v>
      </c>
      <c r="B1781" s="153" t="s">
        <v>16408</v>
      </c>
      <c r="C1781" s="352"/>
      <c r="D1781" s="152" t="s">
        <v>20298</v>
      </c>
    </row>
    <row r="1782" spans="1:4" ht="13.5" customHeight="1">
      <c r="A1782" s="150" t="s">
        <v>6444</v>
      </c>
      <c r="B1782" s="153" t="s">
        <v>16407</v>
      </c>
      <c r="C1782" s="352"/>
      <c r="D1782" s="152" t="s">
        <v>20298</v>
      </c>
    </row>
    <row r="1783" spans="1:4" ht="13.5" customHeight="1">
      <c r="A1783" s="150" t="s">
        <v>6433</v>
      </c>
      <c r="B1783" s="153" t="s">
        <v>16396</v>
      </c>
      <c r="C1783" s="352"/>
      <c r="D1783" s="152" t="s">
        <v>20298</v>
      </c>
    </row>
    <row r="1784" spans="1:4" ht="13.5" customHeight="1">
      <c r="A1784" s="150" t="s">
        <v>6442</v>
      </c>
      <c r="B1784" s="153" t="s">
        <v>16405</v>
      </c>
      <c r="C1784" s="352"/>
      <c r="D1784" s="152" t="s">
        <v>20298</v>
      </c>
    </row>
    <row r="1785" spans="1:4" ht="13.5" customHeight="1">
      <c r="A1785" s="150" t="s">
        <v>6432</v>
      </c>
      <c r="B1785" s="153" t="s">
        <v>16394</v>
      </c>
      <c r="C1785" s="352"/>
      <c r="D1785" s="152" t="s">
        <v>20298</v>
      </c>
    </row>
    <row r="1786" spans="1:4" ht="13.5" customHeight="1">
      <c r="A1786" s="150" t="s">
        <v>6437</v>
      </c>
      <c r="B1786" s="153" t="s">
        <v>16400</v>
      </c>
      <c r="C1786" s="352"/>
      <c r="D1786" s="152" t="s">
        <v>20298</v>
      </c>
    </row>
    <row r="1787" spans="1:4" ht="13.5" customHeight="1">
      <c r="A1787" s="150" t="s">
        <v>6440</v>
      </c>
      <c r="B1787" s="153" t="s">
        <v>16403</v>
      </c>
      <c r="C1787" s="352"/>
      <c r="D1787" s="152" t="s">
        <v>20298</v>
      </c>
    </row>
    <row r="1788" spans="1:4" ht="13.5" customHeight="1">
      <c r="A1788" s="150" t="s">
        <v>6441</v>
      </c>
      <c r="B1788" s="153" t="s">
        <v>16404</v>
      </c>
      <c r="C1788" s="352"/>
      <c r="D1788" s="152" t="s">
        <v>20298</v>
      </c>
    </row>
    <row r="1789" spans="1:4" ht="13.5" customHeight="1">
      <c r="A1789" s="150" t="s">
        <v>6436</v>
      </c>
      <c r="B1789" s="153" t="s">
        <v>16399</v>
      </c>
      <c r="C1789" s="352"/>
      <c r="D1789" s="152" t="s">
        <v>20298</v>
      </c>
    </row>
    <row r="1790" spans="1:4" ht="13.5" customHeight="1">
      <c r="A1790" s="150" t="s">
        <v>3603</v>
      </c>
      <c r="B1790" s="153" t="s">
        <v>13736</v>
      </c>
      <c r="C1790" s="352"/>
      <c r="D1790" s="152" t="s">
        <v>20298</v>
      </c>
    </row>
    <row r="1791" spans="1:4" ht="13.5" customHeight="1">
      <c r="A1791" s="150" t="s">
        <v>693</v>
      </c>
      <c r="B1791" s="153" t="s">
        <v>10901</v>
      </c>
      <c r="C1791" s="352"/>
      <c r="D1791" s="152" t="s">
        <v>20298</v>
      </c>
    </row>
    <row r="1792" spans="1:4" ht="13.5" customHeight="1">
      <c r="A1792" s="150" t="s">
        <v>694</v>
      </c>
      <c r="B1792" s="153" t="s">
        <v>10902</v>
      </c>
      <c r="C1792" s="352"/>
      <c r="D1792" s="152" t="s">
        <v>20298</v>
      </c>
    </row>
    <row r="1793" spans="1:4" ht="13.5" customHeight="1">
      <c r="A1793" s="150" t="s">
        <v>9618</v>
      </c>
      <c r="B1793" s="153" t="s">
        <v>19206</v>
      </c>
      <c r="C1793" s="352"/>
      <c r="D1793" s="152" t="s">
        <v>20298</v>
      </c>
    </row>
    <row r="1794" spans="1:4" ht="13.5" customHeight="1">
      <c r="A1794" s="150" t="s">
        <v>692</v>
      </c>
      <c r="B1794" s="153" t="s">
        <v>10900</v>
      </c>
      <c r="C1794" s="352"/>
      <c r="D1794" s="152" t="s">
        <v>20298</v>
      </c>
    </row>
    <row r="1795" spans="1:4" ht="13.5" customHeight="1">
      <c r="A1795" s="150" t="s">
        <v>2313</v>
      </c>
      <c r="B1795" s="153" t="s">
        <v>12489</v>
      </c>
      <c r="C1795" s="352"/>
      <c r="D1795" s="152" t="s">
        <v>20298</v>
      </c>
    </row>
    <row r="1796" spans="1:4" ht="13.5" customHeight="1">
      <c r="A1796" s="150" t="s">
        <v>3601</v>
      </c>
      <c r="B1796" s="153" t="s">
        <v>13734</v>
      </c>
      <c r="C1796" s="352"/>
      <c r="D1796" s="152" t="s">
        <v>20298</v>
      </c>
    </row>
    <row r="1797" spans="1:4" ht="13.5" customHeight="1">
      <c r="A1797" s="150" t="s">
        <v>7210</v>
      </c>
      <c r="B1797" s="153" t="s">
        <v>17117</v>
      </c>
      <c r="C1797" s="352"/>
      <c r="D1797" s="152" t="s">
        <v>20298</v>
      </c>
    </row>
    <row r="1798" spans="1:4" ht="13.5" customHeight="1">
      <c r="A1798" s="150" t="s">
        <v>7211</v>
      </c>
      <c r="B1798" s="153" t="s">
        <v>17118</v>
      </c>
      <c r="C1798" s="352"/>
      <c r="D1798" s="152" t="s">
        <v>20298</v>
      </c>
    </row>
    <row r="1799" spans="1:4" ht="13.5" customHeight="1">
      <c r="A1799" s="150" t="s">
        <v>695</v>
      </c>
      <c r="B1799" s="153" t="s">
        <v>10903</v>
      </c>
      <c r="C1799" s="352"/>
      <c r="D1799" s="152" t="s">
        <v>20298</v>
      </c>
    </row>
    <row r="1800" spans="1:4" ht="13.5" customHeight="1">
      <c r="A1800" s="150" t="s">
        <v>7209</v>
      </c>
      <c r="B1800" s="153" t="s">
        <v>17116</v>
      </c>
      <c r="C1800" s="352"/>
      <c r="D1800" s="152" t="s">
        <v>20298</v>
      </c>
    </row>
    <row r="1801" spans="1:4" ht="13.5" customHeight="1">
      <c r="A1801" s="150" t="s">
        <v>3602</v>
      </c>
      <c r="B1801" s="153" t="s">
        <v>13735</v>
      </c>
      <c r="C1801" s="352"/>
      <c r="D1801" s="152" t="s">
        <v>20298</v>
      </c>
    </row>
    <row r="1802" spans="1:4" ht="13.5" customHeight="1">
      <c r="A1802" s="150" t="s">
        <v>8655</v>
      </c>
      <c r="B1802" s="153" t="s">
        <v>18276</v>
      </c>
      <c r="C1802" s="352"/>
      <c r="D1802" s="152" t="s">
        <v>20298</v>
      </c>
    </row>
    <row r="1803" spans="1:4" ht="13.5" customHeight="1">
      <c r="A1803" s="150" t="s">
        <v>8656</v>
      </c>
      <c r="B1803" s="153" t="s">
        <v>18277</v>
      </c>
      <c r="C1803" s="352"/>
      <c r="D1803" s="152" t="s">
        <v>20298</v>
      </c>
    </row>
    <row r="1804" spans="1:4" ht="13.5" customHeight="1">
      <c r="A1804" s="150" t="s">
        <v>8657</v>
      </c>
      <c r="B1804" s="153" t="s">
        <v>18278</v>
      </c>
      <c r="C1804" s="352"/>
      <c r="D1804" s="152" t="s">
        <v>20298</v>
      </c>
    </row>
    <row r="1805" spans="1:4" ht="13.5" customHeight="1">
      <c r="A1805" s="150" t="s">
        <v>8658</v>
      </c>
      <c r="B1805" s="153" t="s">
        <v>18279</v>
      </c>
      <c r="C1805" s="352"/>
      <c r="D1805" s="152" t="s">
        <v>20298</v>
      </c>
    </row>
    <row r="1806" spans="1:4" ht="13.5" customHeight="1">
      <c r="A1806" s="150" t="s">
        <v>697</v>
      </c>
      <c r="B1806" s="153" t="s">
        <v>10905</v>
      </c>
      <c r="C1806" s="352"/>
      <c r="D1806" s="152" t="s">
        <v>20298</v>
      </c>
    </row>
    <row r="1807" spans="1:4" ht="13.5" customHeight="1">
      <c r="A1807" s="150" t="s">
        <v>696</v>
      </c>
      <c r="B1807" s="153" t="s">
        <v>10904</v>
      </c>
      <c r="C1807" s="352"/>
      <c r="D1807" s="152" t="s">
        <v>20298</v>
      </c>
    </row>
    <row r="1808" spans="1:4" ht="13.5" customHeight="1">
      <c r="A1808" s="150" t="s">
        <v>5410</v>
      </c>
      <c r="B1808" s="153" t="s">
        <v>15446</v>
      </c>
      <c r="C1808" s="352"/>
      <c r="D1808" s="152" t="s">
        <v>20298</v>
      </c>
    </row>
    <row r="1809" spans="1:4" ht="13.5" customHeight="1">
      <c r="A1809" s="150" t="s">
        <v>3957</v>
      </c>
      <c r="B1809" s="153" t="s">
        <v>14076</v>
      </c>
      <c r="C1809" s="352"/>
      <c r="D1809" s="152" t="s">
        <v>20298</v>
      </c>
    </row>
    <row r="1810" spans="1:4" ht="13.5" customHeight="1">
      <c r="A1810" s="150" t="s">
        <v>3955</v>
      </c>
      <c r="B1810" s="153" t="s">
        <v>14074</v>
      </c>
      <c r="C1810" s="352"/>
      <c r="D1810" s="152" t="s">
        <v>20298</v>
      </c>
    </row>
    <row r="1811" spans="1:4" ht="13.5" customHeight="1">
      <c r="A1811" s="150" t="s">
        <v>3956</v>
      </c>
      <c r="B1811" s="153" t="s">
        <v>14075</v>
      </c>
      <c r="C1811" s="352"/>
      <c r="D1811" s="152" t="s">
        <v>20298</v>
      </c>
    </row>
    <row r="1812" spans="1:4" ht="13.5" customHeight="1">
      <c r="A1812" s="150" t="s">
        <v>3954</v>
      </c>
      <c r="B1812" s="153" t="s">
        <v>14073</v>
      </c>
      <c r="C1812" s="352"/>
      <c r="D1812" s="152" t="s">
        <v>20298</v>
      </c>
    </row>
    <row r="1813" spans="1:4" ht="13.5" customHeight="1">
      <c r="A1813" s="150" t="s">
        <v>6938</v>
      </c>
      <c r="B1813" s="153" t="s">
        <v>16889</v>
      </c>
      <c r="C1813" s="352"/>
      <c r="D1813" s="152" t="s">
        <v>20298</v>
      </c>
    </row>
    <row r="1814" spans="1:4" ht="13.5" customHeight="1">
      <c r="A1814" s="150" t="s">
        <v>3734</v>
      </c>
      <c r="B1814" s="153" t="s">
        <v>13860</v>
      </c>
      <c r="C1814" s="352"/>
      <c r="D1814" s="152" t="s">
        <v>20298</v>
      </c>
    </row>
    <row r="1815" spans="1:4" ht="13.5" customHeight="1">
      <c r="A1815" s="150" t="s">
        <v>3566</v>
      </c>
      <c r="B1815" s="153" t="s">
        <v>13699</v>
      </c>
      <c r="C1815" s="352"/>
      <c r="D1815" s="152" t="s">
        <v>20298</v>
      </c>
    </row>
    <row r="1816" spans="1:4" ht="13.5" customHeight="1">
      <c r="A1816" s="150" t="s">
        <v>9619</v>
      </c>
      <c r="B1816" s="153" t="s">
        <v>19207</v>
      </c>
      <c r="C1816" s="352"/>
      <c r="D1816" s="152" t="s">
        <v>20298</v>
      </c>
    </row>
    <row r="1817" spans="1:4" ht="13.5" customHeight="1">
      <c r="A1817" s="150" t="s">
        <v>9809</v>
      </c>
      <c r="B1817" s="153" t="s">
        <v>19398</v>
      </c>
      <c r="C1817" s="352"/>
      <c r="D1817" s="152" t="s">
        <v>20298</v>
      </c>
    </row>
    <row r="1818" spans="1:4" ht="13.5" customHeight="1">
      <c r="A1818" s="150" t="s">
        <v>9617</v>
      </c>
      <c r="B1818" s="153" t="s">
        <v>19205</v>
      </c>
      <c r="C1818" s="352"/>
      <c r="D1818" s="152" t="s">
        <v>20298</v>
      </c>
    </row>
    <row r="1819" spans="1:4" ht="13.5" customHeight="1">
      <c r="A1819" s="150" t="s">
        <v>1502</v>
      </c>
      <c r="B1819" s="153" t="s">
        <v>11704</v>
      </c>
      <c r="C1819" s="352"/>
      <c r="D1819" s="152" t="s">
        <v>20298</v>
      </c>
    </row>
    <row r="1820" spans="1:4" ht="13.5" customHeight="1">
      <c r="A1820" s="150" t="s">
        <v>3733</v>
      </c>
      <c r="B1820" s="153" t="s">
        <v>13859</v>
      </c>
      <c r="C1820" s="352"/>
      <c r="D1820" s="152" t="s">
        <v>20298</v>
      </c>
    </row>
    <row r="1821" spans="1:4" ht="13.5" customHeight="1">
      <c r="A1821" s="150" t="s">
        <v>2577</v>
      </c>
      <c r="B1821" s="153" t="s">
        <v>12758</v>
      </c>
      <c r="C1821" s="352"/>
      <c r="D1821" s="152" t="s">
        <v>20298</v>
      </c>
    </row>
    <row r="1822" spans="1:4" ht="13.5" customHeight="1">
      <c r="A1822" s="150" t="s">
        <v>2578</v>
      </c>
      <c r="B1822" s="153" t="s">
        <v>12759</v>
      </c>
      <c r="C1822" s="352"/>
      <c r="D1822" s="152" t="s">
        <v>20298</v>
      </c>
    </row>
    <row r="1823" spans="1:4" ht="13.5" customHeight="1">
      <c r="A1823" s="150" t="s">
        <v>2579</v>
      </c>
      <c r="B1823" s="153" t="s">
        <v>12760</v>
      </c>
      <c r="C1823" s="352"/>
      <c r="D1823" s="152" t="s">
        <v>20298</v>
      </c>
    </row>
    <row r="1824" spans="1:4" ht="13.5" customHeight="1">
      <c r="A1824" s="150" t="s">
        <v>2580</v>
      </c>
      <c r="B1824" s="153" t="s">
        <v>12761</v>
      </c>
      <c r="C1824" s="352"/>
      <c r="D1824" s="152" t="s">
        <v>20298</v>
      </c>
    </row>
    <row r="1825" spans="1:4" ht="13.5" customHeight="1">
      <c r="A1825" s="150" t="s">
        <v>8667</v>
      </c>
      <c r="B1825" s="153" t="s">
        <v>18288</v>
      </c>
      <c r="C1825" s="352"/>
      <c r="D1825" s="152" t="s">
        <v>20298</v>
      </c>
    </row>
    <row r="1826" spans="1:4" ht="13.5" customHeight="1">
      <c r="A1826" s="150" t="s">
        <v>2868</v>
      </c>
      <c r="B1826" s="153" t="s">
        <v>13049</v>
      </c>
      <c r="C1826" s="352"/>
      <c r="D1826" s="152" t="s">
        <v>20298</v>
      </c>
    </row>
    <row r="1827" spans="1:4" ht="13.5" customHeight="1">
      <c r="A1827" s="150" t="s">
        <v>2869</v>
      </c>
      <c r="B1827" s="153" t="s">
        <v>13050</v>
      </c>
      <c r="C1827" s="352"/>
      <c r="D1827" s="152" t="s">
        <v>20298</v>
      </c>
    </row>
    <row r="1828" spans="1:4" ht="13.5" customHeight="1">
      <c r="A1828" s="150" t="s">
        <v>3893</v>
      </c>
      <c r="B1828" s="153" t="s">
        <v>14015</v>
      </c>
      <c r="C1828" s="352"/>
      <c r="D1828" s="152" t="s">
        <v>20298</v>
      </c>
    </row>
    <row r="1829" spans="1:4" ht="13.5" customHeight="1">
      <c r="A1829" s="150" t="s">
        <v>2870</v>
      </c>
      <c r="B1829" s="153" t="s">
        <v>13051</v>
      </c>
      <c r="C1829" s="352"/>
      <c r="D1829" s="152" t="s">
        <v>20298</v>
      </c>
    </row>
    <row r="1830" spans="1:4" ht="13.5" customHeight="1">
      <c r="A1830" s="150" t="s">
        <v>2865</v>
      </c>
      <c r="B1830" s="153" t="s">
        <v>13046</v>
      </c>
      <c r="C1830" s="352"/>
      <c r="D1830" s="152" t="s">
        <v>20298</v>
      </c>
    </row>
    <row r="1831" spans="1:4" ht="13.5" customHeight="1">
      <c r="A1831" s="150" t="s">
        <v>2871</v>
      </c>
      <c r="B1831" s="153" t="s">
        <v>13052</v>
      </c>
      <c r="C1831" s="352"/>
      <c r="D1831" s="152" t="s">
        <v>20298</v>
      </c>
    </row>
    <row r="1832" spans="1:4" ht="13.5" customHeight="1">
      <c r="A1832" s="150" t="s">
        <v>2872</v>
      </c>
      <c r="B1832" s="153" t="s">
        <v>13053</v>
      </c>
      <c r="C1832" s="352"/>
      <c r="D1832" s="152" t="s">
        <v>20298</v>
      </c>
    </row>
    <row r="1833" spans="1:4" ht="13.5" customHeight="1">
      <c r="A1833" s="150" t="s">
        <v>2873</v>
      </c>
      <c r="B1833" s="153" t="s">
        <v>13054</v>
      </c>
      <c r="C1833" s="352"/>
      <c r="D1833" s="152" t="s">
        <v>20298</v>
      </c>
    </row>
    <row r="1834" spans="1:4" ht="13.5" customHeight="1">
      <c r="A1834" s="150" t="s">
        <v>3753</v>
      </c>
      <c r="B1834" s="153" t="s">
        <v>13879</v>
      </c>
      <c r="C1834" s="352"/>
      <c r="D1834" s="152" t="s">
        <v>20298</v>
      </c>
    </row>
    <row r="1835" spans="1:4" ht="13.5" customHeight="1">
      <c r="A1835" s="150" t="s">
        <v>3754</v>
      </c>
      <c r="B1835" s="153" t="s">
        <v>13880</v>
      </c>
      <c r="C1835" s="352"/>
      <c r="D1835" s="152" t="s">
        <v>20298</v>
      </c>
    </row>
    <row r="1836" spans="1:4" ht="13.5" customHeight="1">
      <c r="A1836" s="150" t="s">
        <v>3751</v>
      </c>
      <c r="B1836" s="153" t="s">
        <v>13877</v>
      </c>
      <c r="C1836" s="352"/>
      <c r="D1836" s="152" t="s">
        <v>20298</v>
      </c>
    </row>
    <row r="1837" spans="1:4" ht="13.5" customHeight="1">
      <c r="A1837" s="150" t="s">
        <v>3755</v>
      </c>
      <c r="B1837" s="153" t="s">
        <v>13881</v>
      </c>
      <c r="C1837" s="352"/>
      <c r="D1837" s="152" t="s">
        <v>20298</v>
      </c>
    </row>
    <row r="1838" spans="1:4" ht="13.5" customHeight="1">
      <c r="A1838" s="150" t="s">
        <v>3752</v>
      </c>
      <c r="B1838" s="153" t="s">
        <v>13878</v>
      </c>
      <c r="C1838" s="352"/>
      <c r="D1838" s="152" t="s">
        <v>20298</v>
      </c>
    </row>
    <row r="1839" spans="1:4" ht="13.5" customHeight="1">
      <c r="A1839" s="150" t="s">
        <v>5906</v>
      </c>
      <c r="B1839" s="153" t="s">
        <v>15915</v>
      </c>
      <c r="C1839" s="352"/>
      <c r="D1839" s="152" t="s">
        <v>20298</v>
      </c>
    </row>
    <row r="1840" spans="1:4" ht="13.5" customHeight="1">
      <c r="A1840" s="150" t="s">
        <v>9200</v>
      </c>
      <c r="B1840" s="153" t="s">
        <v>18813</v>
      </c>
      <c r="C1840" s="352"/>
      <c r="D1840" s="152" t="s">
        <v>20298</v>
      </c>
    </row>
    <row r="1841" spans="1:4" ht="13.5" customHeight="1">
      <c r="A1841" s="150" t="s">
        <v>5958</v>
      </c>
      <c r="B1841" s="153" t="s">
        <v>15965</v>
      </c>
      <c r="C1841" s="352"/>
      <c r="D1841" s="152" t="s">
        <v>20298</v>
      </c>
    </row>
    <row r="1842" spans="1:4" ht="13.5" customHeight="1">
      <c r="A1842" s="150" t="s">
        <v>3944</v>
      </c>
      <c r="B1842" s="153" t="s">
        <v>14063</v>
      </c>
      <c r="C1842" s="352"/>
      <c r="D1842" s="152" t="s">
        <v>20298</v>
      </c>
    </row>
    <row r="1843" spans="1:4" ht="13.5" customHeight="1">
      <c r="A1843" s="150" t="s">
        <v>3945</v>
      </c>
      <c r="B1843" s="153" t="s">
        <v>14064</v>
      </c>
      <c r="C1843" s="352"/>
      <c r="D1843" s="152" t="s">
        <v>20298</v>
      </c>
    </row>
    <row r="1844" spans="1:4" ht="13.5" customHeight="1">
      <c r="A1844" s="150" t="s">
        <v>1977</v>
      </c>
      <c r="B1844" s="153" t="s">
        <v>12155</v>
      </c>
      <c r="C1844" s="352"/>
      <c r="D1844" s="152" t="s">
        <v>20298</v>
      </c>
    </row>
    <row r="1845" spans="1:4" ht="13.5" customHeight="1">
      <c r="A1845" s="150" t="s">
        <v>1976</v>
      </c>
      <c r="B1845" s="153" t="s">
        <v>12154</v>
      </c>
      <c r="C1845" s="352"/>
      <c r="D1845" s="152" t="s">
        <v>20298</v>
      </c>
    </row>
    <row r="1846" spans="1:4" ht="13.5" customHeight="1">
      <c r="A1846" s="150" t="s">
        <v>3936</v>
      </c>
      <c r="B1846" s="153" t="s">
        <v>14055</v>
      </c>
      <c r="C1846" s="352"/>
      <c r="D1846" s="152" t="s">
        <v>20298</v>
      </c>
    </row>
    <row r="1847" spans="1:4" ht="13.5" customHeight="1">
      <c r="A1847" s="150" t="s">
        <v>4744</v>
      </c>
      <c r="B1847" s="153" t="s">
        <v>14812</v>
      </c>
      <c r="C1847" s="352"/>
      <c r="D1847" s="152" t="s">
        <v>20298</v>
      </c>
    </row>
    <row r="1848" spans="1:4" ht="13.5" customHeight="1">
      <c r="A1848" s="150" t="s">
        <v>3938</v>
      </c>
      <c r="B1848" s="153" t="s">
        <v>14057</v>
      </c>
      <c r="C1848" s="352"/>
      <c r="D1848" s="152" t="s">
        <v>20298</v>
      </c>
    </row>
    <row r="1849" spans="1:4" ht="13.5" customHeight="1">
      <c r="A1849" s="150" t="s">
        <v>637</v>
      </c>
      <c r="B1849" s="154" t="s">
        <v>10846</v>
      </c>
      <c r="C1849" s="353"/>
      <c r="D1849" s="152" t="s">
        <v>20298</v>
      </c>
    </row>
    <row r="1850" spans="1:4" ht="13.5" customHeight="1">
      <c r="A1850" s="150" t="s">
        <v>3937</v>
      </c>
      <c r="B1850" s="153" t="s">
        <v>14056</v>
      </c>
      <c r="C1850" s="352"/>
      <c r="D1850" s="152" t="s">
        <v>20298</v>
      </c>
    </row>
    <row r="1851" spans="1:4" ht="13.5" customHeight="1">
      <c r="A1851" s="150" t="s">
        <v>1533</v>
      </c>
      <c r="B1851" s="153" t="s">
        <v>11736</v>
      </c>
      <c r="C1851" s="352"/>
      <c r="D1851" s="152" t="s">
        <v>20298</v>
      </c>
    </row>
    <row r="1852" spans="1:4" ht="13.5" customHeight="1">
      <c r="A1852" s="150" t="s">
        <v>2874</v>
      </c>
      <c r="B1852" s="153" t="s">
        <v>13055</v>
      </c>
      <c r="C1852" s="352"/>
      <c r="D1852" s="152" t="s">
        <v>20298</v>
      </c>
    </row>
    <row r="1853" spans="1:4" ht="13.5" customHeight="1">
      <c r="A1853" s="150" t="s">
        <v>2875</v>
      </c>
      <c r="B1853" s="153" t="s">
        <v>13056</v>
      </c>
      <c r="C1853" s="352"/>
      <c r="D1853" s="152" t="s">
        <v>20298</v>
      </c>
    </row>
    <row r="1854" spans="1:4" ht="13.5" customHeight="1">
      <c r="A1854" s="150" t="s">
        <v>2876</v>
      </c>
      <c r="B1854" s="153" t="s">
        <v>13057</v>
      </c>
      <c r="C1854" s="352"/>
      <c r="D1854" s="152" t="s">
        <v>20298</v>
      </c>
    </row>
    <row r="1855" spans="1:4" ht="13.5" customHeight="1">
      <c r="A1855" s="150" t="s">
        <v>2877</v>
      </c>
      <c r="B1855" s="153" t="s">
        <v>13058</v>
      </c>
      <c r="C1855" s="352"/>
      <c r="D1855" s="152" t="s">
        <v>20298</v>
      </c>
    </row>
    <row r="1856" spans="1:4" ht="13.5" customHeight="1">
      <c r="A1856" s="150" t="s">
        <v>2864</v>
      </c>
      <c r="B1856" s="153" t="s">
        <v>13045</v>
      </c>
      <c r="C1856" s="352"/>
      <c r="D1856" s="152" t="s">
        <v>20298</v>
      </c>
    </row>
    <row r="1857" spans="1:4" ht="13.5" customHeight="1">
      <c r="A1857" s="150" t="s">
        <v>2879</v>
      </c>
      <c r="B1857" s="153" t="s">
        <v>13060</v>
      </c>
      <c r="C1857" s="352"/>
      <c r="D1857" s="152" t="s">
        <v>20298</v>
      </c>
    </row>
    <row r="1858" spans="1:4" ht="13.5" customHeight="1">
      <c r="A1858" s="150" t="s">
        <v>2878</v>
      </c>
      <c r="B1858" s="153" t="s">
        <v>13059</v>
      </c>
      <c r="C1858" s="352"/>
      <c r="D1858" s="152" t="s">
        <v>20298</v>
      </c>
    </row>
    <row r="1859" spans="1:4" ht="13.5" customHeight="1">
      <c r="A1859" s="150" t="s">
        <v>1170</v>
      </c>
      <c r="B1859" s="153" t="s">
        <v>11369</v>
      </c>
      <c r="C1859" s="352"/>
      <c r="D1859" s="152" t="s">
        <v>20298</v>
      </c>
    </row>
    <row r="1860" spans="1:4" ht="13.5" customHeight="1">
      <c r="A1860" s="150" t="s">
        <v>1171</v>
      </c>
      <c r="B1860" s="153" t="s">
        <v>11370</v>
      </c>
      <c r="C1860" s="352"/>
      <c r="D1860" s="152" t="s">
        <v>20298</v>
      </c>
    </row>
    <row r="1861" spans="1:4" ht="13.5" customHeight="1">
      <c r="A1861" s="150" t="s">
        <v>1172</v>
      </c>
      <c r="B1861" s="153" t="s">
        <v>11371</v>
      </c>
      <c r="C1861" s="352"/>
      <c r="D1861" s="152" t="s">
        <v>20298</v>
      </c>
    </row>
    <row r="1862" spans="1:4" ht="13.5" customHeight="1">
      <c r="A1862" s="150" t="s">
        <v>1145</v>
      </c>
      <c r="B1862" s="153" t="s">
        <v>11344</v>
      </c>
      <c r="C1862" s="352"/>
      <c r="D1862" s="152" t="s">
        <v>20298</v>
      </c>
    </row>
    <row r="1863" spans="1:4" ht="13.5" customHeight="1">
      <c r="A1863" s="150" t="s">
        <v>1146</v>
      </c>
      <c r="B1863" s="153" t="s">
        <v>11345</v>
      </c>
      <c r="C1863" s="352"/>
      <c r="D1863" s="152" t="s">
        <v>20298</v>
      </c>
    </row>
    <row r="1864" spans="1:4" ht="13.5" customHeight="1">
      <c r="A1864" s="150" t="s">
        <v>1143</v>
      </c>
      <c r="B1864" s="153" t="s">
        <v>11342</v>
      </c>
      <c r="C1864" s="352"/>
      <c r="D1864" s="152" t="s">
        <v>20298</v>
      </c>
    </row>
    <row r="1865" spans="1:4" ht="13.5" customHeight="1">
      <c r="A1865" s="150" t="s">
        <v>1144</v>
      </c>
      <c r="B1865" s="153" t="s">
        <v>11343</v>
      </c>
      <c r="C1865" s="352"/>
      <c r="D1865" s="152" t="s">
        <v>20298</v>
      </c>
    </row>
    <row r="1866" spans="1:4" ht="13.5" customHeight="1">
      <c r="A1866" s="150" t="s">
        <v>655</v>
      </c>
      <c r="B1866" s="154" t="s">
        <v>10864</v>
      </c>
      <c r="C1866" s="353"/>
      <c r="D1866" s="152" t="s">
        <v>20298</v>
      </c>
    </row>
    <row r="1867" spans="1:4" ht="13.5" customHeight="1">
      <c r="A1867" s="150" t="s">
        <v>654</v>
      </c>
      <c r="B1867" s="154" t="s">
        <v>10863</v>
      </c>
      <c r="C1867" s="353"/>
      <c r="D1867" s="152" t="s">
        <v>20298</v>
      </c>
    </row>
    <row r="1868" spans="1:4" ht="13.5" customHeight="1">
      <c r="A1868" s="150" t="s">
        <v>3821</v>
      </c>
      <c r="B1868" s="153" t="s">
        <v>13943</v>
      </c>
      <c r="C1868" s="352"/>
      <c r="D1868" s="152" t="s">
        <v>20298</v>
      </c>
    </row>
    <row r="1869" spans="1:4" ht="13.5" customHeight="1">
      <c r="A1869" s="150" t="s">
        <v>7023</v>
      </c>
      <c r="B1869" s="153" t="s">
        <v>16974</v>
      </c>
      <c r="C1869" s="352"/>
      <c r="D1869" s="152" t="s">
        <v>20298</v>
      </c>
    </row>
    <row r="1870" spans="1:4" ht="13.5" customHeight="1">
      <c r="A1870" s="150" t="s">
        <v>7024</v>
      </c>
      <c r="B1870" s="153" t="s">
        <v>16975</v>
      </c>
      <c r="C1870" s="352"/>
      <c r="D1870" s="152" t="s">
        <v>20298</v>
      </c>
    </row>
    <row r="1871" spans="1:4" ht="13.5" customHeight="1">
      <c r="A1871" s="150" t="s">
        <v>7025</v>
      </c>
      <c r="B1871" s="153" t="s">
        <v>16976</v>
      </c>
      <c r="C1871" s="352"/>
      <c r="D1871" s="152" t="s">
        <v>20298</v>
      </c>
    </row>
    <row r="1872" spans="1:4" ht="13.5" customHeight="1">
      <c r="A1872" s="150" t="s">
        <v>9895</v>
      </c>
      <c r="B1872" s="153" t="s">
        <v>19484</v>
      </c>
      <c r="C1872" s="352"/>
      <c r="D1872" s="152" t="s">
        <v>20298</v>
      </c>
    </row>
    <row r="1873" spans="1:4" ht="13.5" customHeight="1">
      <c r="A1873" s="150" t="s">
        <v>9896</v>
      </c>
      <c r="B1873" s="153" t="s">
        <v>19485</v>
      </c>
      <c r="C1873" s="352"/>
      <c r="D1873" s="152" t="s">
        <v>20298</v>
      </c>
    </row>
    <row r="1874" spans="1:4" ht="13.5" customHeight="1">
      <c r="A1874" s="150" t="s">
        <v>9897</v>
      </c>
      <c r="B1874" s="153" t="s">
        <v>19486</v>
      </c>
      <c r="C1874" s="352"/>
      <c r="D1874" s="152" t="s">
        <v>20298</v>
      </c>
    </row>
    <row r="1875" spans="1:4" ht="13.5" customHeight="1">
      <c r="A1875" s="150" t="s">
        <v>9898</v>
      </c>
      <c r="B1875" s="153" t="s">
        <v>19487</v>
      </c>
      <c r="C1875" s="352"/>
      <c r="D1875" s="152" t="s">
        <v>20298</v>
      </c>
    </row>
    <row r="1876" spans="1:4" ht="13.5" customHeight="1">
      <c r="A1876" s="150" t="s">
        <v>4319</v>
      </c>
      <c r="B1876" s="153" t="s">
        <v>14435</v>
      </c>
      <c r="C1876" s="352"/>
      <c r="D1876" s="152" t="s">
        <v>20298</v>
      </c>
    </row>
    <row r="1877" spans="1:4" ht="13.5" customHeight="1">
      <c r="A1877" s="150" t="s">
        <v>4342</v>
      </c>
      <c r="B1877" s="153" t="s">
        <v>14457</v>
      </c>
      <c r="C1877" s="352"/>
      <c r="D1877" s="152" t="s">
        <v>20298</v>
      </c>
    </row>
    <row r="1878" spans="1:4" ht="13.5" customHeight="1">
      <c r="A1878" s="150" t="s">
        <v>4241</v>
      </c>
      <c r="B1878" s="153" t="s">
        <v>14358</v>
      </c>
      <c r="C1878" s="352"/>
      <c r="D1878" s="152" t="s">
        <v>20298</v>
      </c>
    </row>
    <row r="1879" spans="1:4" ht="13.5" customHeight="1">
      <c r="A1879" s="150" t="s">
        <v>4280</v>
      </c>
      <c r="B1879" s="153" t="s">
        <v>14396</v>
      </c>
      <c r="C1879" s="352"/>
      <c r="D1879" s="152" t="s">
        <v>20298</v>
      </c>
    </row>
    <row r="1880" spans="1:4" ht="13.5" customHeight="1">
      <c r="A1880" s="150" t="s">
        <v>4445</v>
      </c>
      <c r="B1880" s="153" t="s">
        <v>14559</v>
      </c>
      <c r="C1880" s="352"/>
      <c r="D1880" s="152" t="s">
        <v>20298</v>
      </c>
    </row>
    <row r="1881" spans="1:4" ht="13.5" customHeight="1">
      <c r="A1881" s="150" t="s">
        <v>4230</v>
      </c>
      <c r="B1881" s="153" t="s">
        <v>14347</v>
      </c>
      <c r="C1881" s="352"/>
      <c r="D1881" s="152" t="s">
        <v>20298</v>
      </c>
    </row>
    <row r="1882" spans="1:4" ht="13.5" customHeight="1">
      <c r="A1882" s="150" t="s">
        <v>4246</v>
      </c>
      <c r="B1882" s="153" t="s">
        <v>14363</v>
      </c>
      <c r="C1882" s="352"/>
      <c r="D1882" s="152" t="s">
        <v>20298</v>
      </c>
    </row>
    <row r="1883" spans="1:4" ht="13.5" customHeight="1">
      <c r="A1883" s="150" t="s">
        <v>4346</v>
      </c>
      <c r="B1883" s="153" t="s">
        <v>14461</v>
      </c>
      <c r="C1883" s="352"/>
      <c r="D1883" s="152" t="s">
        <v>20298</v>
      </c>
    </row>
    <row r="1884" spans="1:4" ht="13.5" customHeight="1">
      <c r="A1884" s="150" t="s">
        <v>4283</v>
      </c>
      <c r="B1884" s="153" t="s">
        <v>14399</v>
      </c>
      <c r="C1884" s="352"/>
      <c r="D1884" s="152" t="s">
        <v>20298</v>
      </c>
    </row>
    <row r="1885" spans="1:4" ht="13.5" customHeight="1">
      <c r="A1885" s="150" t="s">
        <v>4286</v>
      </c>
      <c r="B1885" s="153" t="s">
        <v>14402</v>
      </c>
      <c r="C1885" s="352"/>
      <c r="D1885" s="152" t="s">
        <v>20298</v>
      </c>
    </row>
    <row r="1886" spans="1:4" ht="13.5" customHeight="1">
      <c r="A1886" s="150" t="s">
        <v>4328</v>
      </c>
      <c r="B1886" s="153" t="s">
        <v>14444</v>
      </c>
      <c r="C1886" s="352"/>
      <c r="D1886" s="152" t="s">
        <v>20298</v>
      </c>
    </row>
    <row r="1887" spans="1:4" ht="13.5" customHeight="1">
      <c r="A1887" s="150" t="s">
        <v>4347</v>
      </c>
      <c r="B1887" s="153" t="s">
        <v>14462</v>
      </c>
      <c r="C1887" s="352"/>
      <c r="D1887" s="152" t="s">
        <v>20298</v>
      </c>
    </row>
    <row r="1888" spans="1:4" ht="13.5" customHeight="1">
      <c r="A1888" s="150" t="s">
        <v>4244</v>
      </c>
      <c r="B1888" s="153" t="s">
        <v>14361</v>
      </c>
      <c r="C1888" s="352"/>
      <c r="D1888" s="152" t="s">
        <v>20298</v>
      </c>
    </row>
    <row r="1889" spans="1:4" ht="13.5" customHeight="1">
      <c r="A1889" s="150" t="s">
        <v>4237</v>
      </c>
      <c r="B1889" s="153" t="s">
        <v>14354</v>
      </c>
      <c r="C1889" s="352"/>
      <c r="D1889" s="152" t="s">
        <v>20298</v>
      </c>
    </row>
    <row r="1890" spans="1:4" ht="13.5" customHeight="1">
      <c r="A1890" s="150" t="s">
        <v>4285</v>
      </c>
      <c r="B1890" s="153" t="s">
        <v>14401</v>
      </c>
      <c r="C1890" s="352"/>
      <c r="D1890" s="152" t="s">
        <v>20298</v>
      </c>
    </row>
    <row r="1891" spans="1:4" ht="13.5" customHeight="1">
      <c r="A1891" s="150" t="s">
        <v>4238</v>
      </c>
      <c r="B1891" s="153" t="s">
        <v>14355</v>
      </c>
      <c r="C1891" s="352"/>
      <c r="D1891" s="152" t="s">
        <v>20298</v>
      </c>
    </row>
    <row r="1892" spans="1:4" ht="13.5" customHeight="1">
      <c r="A1892" s="150" t="s">
        <v>4253</v>
      </c>
      <c r="B1892" s="153" t="s">
        <v>14370</v>
      </c>
      <c r="C1892" s="352"/>
      <c r="D1892" s="152" t="s">
        <v>20298</v>
      </c>
    </row>
    <row r="1893" spans="1:4" ht="13.5" customHeight="1">
      <c r="A1893" s="150" t="s">
        <v>4210</v>
      </c>
      <c r="B1893" s="153" t="s">
        <v>14327</v>
      </c>
      <c r="C1893" s="352"/>
      <c r="D1893" s="152" t="s">
        <v>20298</v>
      </c>
    </row>
    <row r="1894" spans="1:4" ht="13.5" customHeight="1">
      <c r="A1894" s="150" t="s">
        <v>4326</v>
      </c>
      <c r="B1894" s="153" t="s">
        <v>14442</v>
      </c>
      <c r="C1894" s="352"/>
      <c r="D1894" s="152" t="s">
        <v>20298</v>
      </c>
    </row>
    <row r="1895" spans="1:4" ht="13.5" customHeight="1">
      <c r="A1895" s="150" t="s">
        <v>4357</v>
      </c>
      <c r="B1895" s="153" t="s">
        <v>14473</v>
      </c>
      <c r="C1895" s="352"/>
      <c r="D1895" s="152" t="s">
        <v>20298</v>
      </c>
    </row>
    <row r="1896" spans="1:4" ht="13.5" customHeight="1">
      <c r="A1896" s="150" t="s">
        <v>4290</v>
      </c>
      <c r="B1896" s="153" t="s">
        <v>14406</v>
      </c>
      <c r="C1896" s="352"/>
      <c r="D1896" s="152" t="s">
        <v>20298</v>
      </c>
    </row>
    <row r="1897" spans="1:4" ht="13.5" customHeight="1">
      <c r="A1897" s="150" t="s">
        <v>4289</v>
      </c>
      <c r="B1897" s="153" t="s">
        <v>14405</v>
      </c>
      <c r="C1897" s="352"/>
      <c r="D1897" s="152" t="s">
        <v>20298</v>
      </c>
    </row>
    <row r="1898" spans="1:4" ht="13.5" customHeight="1">
      <c r="A1898" s="150" t="s">
        <v>4318</v>
      </c>
      <c r="B1898" s="153" t="s">
        <v>14434</v>
      </c>
      <c r="C1898" s="352"/>
      <c r="D1898" s="152" t="s">
        <v>20298</v>
      </c>
    </row>
    <row r="1899" spans="1:4" ht="13.5" customHeight="1">
      <c r="A1899" s="150" t="s">
        <v>17</v>
      </c>
      <c r="B1899" s="153" t="s">
        <v>14469</v>
      </c>
      <c r="C1899" s="352"/>
      <c r="D1899" s="152" t="s">
        <v>20298</v>
      </c>
    </row>
    <row r="1900" spans="1:4" ht="13.5" customHeight="1">
      <c r="A1900" s="150" t="s">
        <v>4227</v>
      </c>
      <c r="B1900" s="153" t="s">
        <v>14344</v>
      </c>
      <c r="C1900" s="352"/>
      <c r="D1900" s="152" t="s">
        <v>20298</v>
      </c>
    </row>
    <row r="1901" spans="1:4" ht="13.5" customHeight="1">
      <c r="A1901" s="150" t="s">
        <v>4145</v>
      </c>
      <c r="B1901" s="153" t="s">
        <v>14261</v>
      </c>
      <c r="C1901" s="352"/>
      <c r="D1901" s="152" t="s">
        <v>20298</v>
      </c>
    </row>
    <row r="1902" spans="1:4" ht="13.5" customHeight="1">
      <c r="A1902" s="150" t="s">
        <v>4146</v>
      </c>
      <c r="B1902" s="153" t="s">
        <v>14262</v>
      </c>
      <c r="C1902" s="352"/>
      <c r="D1902" s="152" t="s">
        <v>20298</v>
      </c>
    </row>
    <row r="1903" spans="1:4" ht="13.5" customHeight="1">
      <c r="A1903" s="150" t="s">
        <v>4282</v>
      </c>
      <c r="B1903" s="153" t="s">
        <v>14398</v>
      </c>
      <c r="C1903" s="352"/>
      <c r="D1903" s="152" t="s">
        <v>20298</v>
      </c>
    </row>
    <row r="1904" spans="1:4" ht="13.5" customHeight="1">
      <c r="A1904" s="150" t="s">
        <v>4344</v>
      </c>
      <c r="B1904" s="153" t="s">
        <v>14459</v>
      </c>
      <c r="C1904" s="352"/>
      <c r="D1904" s="152" t="s">
        <v>20298</v>
      </c>
    </row>
    <row r="1905" spans="1:4" ht="13.5" customHeight="1">
      <c r="A1905" s="150" t="s">
        <v>4235</v>
      </c>
      <c r="B1905" s="153" t="s">
        <v>14352</v>
      </c>
      <c r="C1905" s="352"/>
      <c r="D1905" s="152" t="s">
        <v>20298</v>
      </c>
    </row>
    <row r="1906" spans="1:4" ht="13.5" customHeight="1">
      <c r="A1906" s="150" t="s">
        <v>4254</v>
      </c>
      <c r="B1906" s="153" t="s">
        <v>14371</v>
      </c>
      <c r="C1906" s="352"/>
      <c r="D1906" s="152" t="s">
        <v>20298</v>
      </c>
    </row>
    <row r="1907" spans="1:4" ht="13.5" customHeight="1">
      <c r="A1907" s="150" t="s">
        <v>4269</v>
      </c>
      <c r="B1907" s="153" t="s">
        <v>14386</v>
      </c>
      <c r="C1907" s="352"/>
      <c r="D1907" s="152" t="s">
        <v>20298</v>
      </c>
    </row>
    <row r="1908" spans="1:4" ht="13.5" customHeight="1">
      <c r="A1908" s="150" t="s">
        <v>4291</v>
      </c>
      <c r="B1908" s="153" t="s">
        <v>14407</v>
      </c>
      <c r="C1908" s="352"/>
      <c r="D1908" s="152" t="s">
        <v>20298</v>
      </c>
    </row>
    <row r="1909" spans="1:4" ht="13.5" customHeight="1">
      <c r="A1909" s="150" t="s">
        <v>4284</v>
      </c>
      <c r="B1909" s="153" t="s">
        <v>14400</v>
      </c>
      <c r="C1909" s="352"/>
      <c r="D1909" s="152" t="s">
        <v>20298</v>
      </c>
    </row>
    <row r="1910" spans="1:4" ht="13.5" customHeight="1">
      <c r="A1910" s="150" t="s">
        <v>4345</v>
      </c>
      <c r="B1910" s="153" t="s">
        <v>14460</v>
      </c>
      <c r="C1910" s="352"/>
      <c r="D1910" s="152" t="s">
        <v>20298</v>
      </c>
    </row>
    <row r="1911" spans="1:4" ht="13.5" customHeight="1">
      <c r="A1911" s="150" t="s">
        <v>4236</v>
      </c>
      <c r="B1911" s="153" t="s">
        <v>14353</v>
      </c>
      <c r="C1911" s="352"/>
      <c r="D1911" s="152" t="s">
        <v>20298</v>
      </c>
    </row>
    <row r="1912" spans="1:4" ht="13.5" customHeight="1">
      <c r="A1912" s="150" t="s">
        <v>4255</v>
      </c>
      <c r="B1912" s="153" t="s">
        <v>14372</v>
      </c>
      <c r="C1912" s="352"/>
      <c r="D1912" s="152" t="s">
        <v>20298</v>
      </c>
    </row>
    <row r="1913" spans="1:4" ht="13.5" customHeight="1">
      <c r="A1913" s="150" t="s">
        <v>4270</v>
      </c>
      <c r="B1913" s="153" t="s">
        <v>14387</v>
      </c>
      <c r="C1913" s="352"/>
      <c r="D1913" s="152" t="s">
        <v>20298</v>
      </c>
    </row>
    <row r="1914" spans="1:4" ht="13.5" customHeight="1">
      <c r="A1914" s="150" t="s">
        <v>4304</v>
      </c>
      <c r="B1914" s="153" t="s">
        <v>14420</v>
      </c>
      <c r="C1914" s="352"/>
      <c r="D1914" s="152" t="s">
        <v>20298</v>
      </c>
    </row>
    <row r="1915" spans="1:4" ht="13.5" customHeight="1">
      <c r="A1915" s="150" t="s">
        <v>4322</v>
      </c>
      <c r="B1915" s="153" t="s">
        <v>14438</v>
      </c>
      <c r="C1915" s="352"/>
      <c r="D1915" s="152" t="s">
        <v>20298</v>
      </c>
    </row>
    <row r="1916" spans="1:4" ht="13.5" customHeight="1">
      <c r="A1916" s="150" t="s">
        <v>4171</v>
      </c>
      <c r="B1916" s="153" t="s">
        <v>14288</v>
      </c>
      <c r="C1916" s="352"/>
      <c r="D1916" s="152" t="s">
        <v>20298</v>
      </c>
    </row>
    <row r="1917" spans="1:4" ht="13.5" customHeight="1">
      <c r="A1917" s="150" t="s">
        <v>4172</v>
      </c>
      <c r="B1917" s="153" t="s">
        <v>14289</v>
      </c>
      <c r="C1917" s="352"/>
      <c r="D1917" s="152" t="s">
        <v>20298</v>
      </c>
    </row>
    <row r="1918" spans="1:4" ht="13.5" customHeight="1">
      <c r="A1918" s="150" t="s">
        <v>4350</v>
      </c>
      <c r="B1918" s="153" t="s">
        <v>14465</v>
      </c>
      <c r="C1918" s="352"/>
      <c r="D1918" s="152" t="s">
        <v>20298</v>
      </c>
    </row>
    <row r="1919" spans="1:4" ht="13.5" customHeight="1">
      <c r="A1919" s="150" t="s">
        <v>4173</v>
      </c>
      <c r="B1919" s="153" t="s">
        <v>14290</v>
      </c>
      <c r="C1919" s="352"/>
      <c r="D1919" s="152" t="s">
        <v>20298</v>
      </c>
    </row>
    <row r="1920" spans="1:4" ht="13.5" customHeight="1">
      <c r="A1920" s="150" t="s">
        <v>4249</v>
      </c>
      <c r="B1920" s="153" t="s">
        <v>14366</v>
      </c>
      <c r="C1920" s="352"/>
      <c r="D1920" s="152" t="s">
        <v>20298</v>
      </c>
    </row>
    <row r="1921" spans="1:4" ht="13.5" customHeight="1">
      <c r="A1921" s="150" t="s">
        <v>4245</v>
      </c>
      <c r="B1921" s="153" t="s">
        <v>14362</v>
      </c>
      <c r="C1921" s="352"/>
      <c r="D1921" s="152" t="s">
        <v>20298</v>
      </c>
    </row>
    <row r="1922" spans="1:4" ht="13.5" customHeight="1">
      <c r="A1922" s="150" t="s">
        <v>4258</v>
      </c>
      <c r="B1922" s="153" t="s">
        <v>14375</v>
      </c>
      <c r="C1922" s="352"/>
      <c r="D1922" s="152" t="s">
        <v>20298</v>
      </c>
    </row>
    <row r="1923" spans="1:4" ht="13.5" customHeight="1">
      <c r="A1923" s="150" t="s">
        <v>4281</v>
      </c>
      <c r="B1923" s="153" t="s">
        <v>14397</v>
      </c>
      <c r="C1923" s="352"/>
      <c r="D1923" s="152" t="s">
        <v>20298</v>
      </c>
    </row>
    <row r="1924" spans="1:4" ht="13.5" customHeight="1">
      <c r="A1924" s="150" t="s">
        <v>4301</v>
      </c>
      <c r="B1924" s="153" t="s">
        <v>14417</v>
      </c>
      <c r="C1924" s="352"/>
      <c r="D1924" s="152" t="s">
        <v>20298</v>
      </c>
    </row>
    <row r="1925" spans="1:4" ht="13.5" customHeight="1">
      <c r="A1925" s="150" t="s">
        <v>4316</v>
      </c>
      <c r="B1925" s="153" t="s">
        <v>14432</v>
      </c>
      <c r="C1925" s="352"/>
      <c r="D1925" s="152" t="s">
        <v>20298</v>
      </c>
    </row>
    <row r="1926" spans="1:4" ht="13.5" customHeight="1">
      <c r="A1926" s="150" t="s">
        <v>4320</v>
      </c>
      <c r="B1926" s="153" t="s">
        <v>14436</v>
      </c>
      <c r="C1926" s="352"/>
      <c r="D1926" s="152" t="s">
        <v>20298</v>
      </c>
    </row>
    <row r="1927" spans="1:4" ht="13.5" customHeight="1">
      <c r="A1927" s="150" t="s">
        <v>4330</v>
      </c>
      <c r="B1927" s="153" t="s">
        <v>14446</v>
      </c>
      <c r="C1927" s="352"/>
      <c r="D1927" s="152" t="s">
        <v>20298</v>
      </c>
    </row>
    <row r="1928" spans="1:4" ht="13.5" customHeight="1">
      <c r="A1928" s="150" t="s">
        <v>4349</v>
      </c>
      <c r="B1928" s="153" t="s">
        <v>14464</v>
      </c>
      <c r="C1928" s="352"/>
      <c r="D1928" s="152" t="s">
        <v>20298</v>
      </c>
    </row>
    <row r="1929" spans="1:4" ht="13.5" customHeight="1">
      <c r="A1929" s="150" t="s">
        <v>4222</v>
      </c>
      <c r="B1929" s="153" t="s">
        <v>14339</v>
      </c>
      <c r="C1929" s="352"/>
      <c r="D1929" s="152" t="s">
        <v>20298</v>
      </c>
    </row>
    <row r="1930" spans="1:4" ht="13.5" customHeight="1">
      <c r="A1930" s="150" t="s">
        <v>4251</v>
      </c>
      <c r="B1930" s="153" t="s">
        <v>14368</v>
      </c>
      <c r="C1930" s="352"/>
      <c r="D1930" s="152" t="s">
        <v>20298</v>
      </c>
    </row>
    <row r="1931" spans="1:4" ht="13.5" customHeight="1">
      <c r="A1931" s="150" t="s">
        <v>4268</v>
      </c>
      <c r="B1931" s="153" t="s">
        <v>14385</v>
      </c>
      <c r="C1931" s="352"/>
      <c r="D1931" s="152" t="s">
        <v>20298</v>
      </c>
    </row>
    <row r="1932" spans="1:4" ht="13.5" customHeight="1">
      <c r="A1932" s="150" t="s">
        <v>4302</v>
      </c>
      <c r="B1932" s="153" t="s">
        <v>14418</v>
      </c>
      <c r="C1932" s="352"/>
      <c r="D1932" s="152" t="s">
        <v>20298</v>
      </c>
    </row>
    <row r="1933" spans="1:4" ht="13.5" customHeight="1">
      <c r="A1933" s="150" t="s">
        <v>4225</v>
      </c>
      <c r="B1933" s="153" t="s">
        <v>14342</v>
      </c>
      <c r="C1933" s="352"/>
      <c r="D1933" s="152" t="s">
        <v>20298</v>
      </c>
    </row>
    <row r="1934" spans="1:4" ht="13.5" customHeight="1">
      <c r="A1934" s="150" t="s">
        <v>4338</v>
      </c>
      <c r="B1934" s="153" t="s">
        <v>14453</v>
      </c>
      <c r="C1934" s="352"/>
      <c r="D1934" s="152" t="s">
        <v>20298</v>
      </c>
    </row>
    <row r="1935" spans="1:4" ht="13.5" customHeight="1">
      <c r="A1935" s="150" t="s">
        <v>4354</v>
      </c>
      <c r="B1935" s="153" t="s">
        <v>14470</v>
      </c>
      <c r="C1935" s="352"/>
      <c r="D1935" s="152" t="s">
        <v>20298</v>
      </c>
    </row>
    <row r="1936" spans="1:4" ht="13.5" customHeight="1">
      <c r="A1936" s="150" t="s">
        <v>4229</v>
      </c>
      <c r="B1936" s="153" t="s">
        <v>14346</v>
      </c>
      <c r="C1936" s="352"/>
      <c r="D1936" s="152" t="s">
        <v>20298</v>
      </c>
    </row>
    <row r="1937" spans="1:4" ht="13.5" customHeight="1">
      <c r="A1937" s="150" t="s">
        <v>4242</v>
      </c>
      <c r="B1937" s="153" t="s">
        <v>14359</v>
      </c>
      <c r="C1937" s="352"/>
      <c r="D1937" s="152" t="s">
        <v>20298</v>
      </c>
    </row>
    <row r="1938" spans="1:4" ht="13.5" customHeight="1">
      <c r="A1938" s="150" t="s">
        <v>4252</v>
      </c>
      <c r="B1938" s="153" t="s">
        <v>14369</v>
      </c>
      <c r="C1938" s="352"/>
      <c r="D1938" s="152" t="s">
        <v>20298</v>
      </c>
    </row>
    <row r="1939" spans="1:4" ht="13.5" customHeight="1">
      <c r="A1939" s="150" t="s">
        <v>4261</v>
      </c>
      <c r="B1939" s="153" t="s">
        <v>14379</v>
      </c>
      <c r="C1939" s="352"/>
      <c r="D1939" s="152" t="s">
        <v>20298</v>
      </c>
    </row>
    <row r="1940" spans="1:4" ht="13.5" customHeight="1">
      <c r="A1940" s="150" t="s">
        <v>4272</v>
      </c>
      <c r="B1940" s="153" t="s">
        <v>14389</v>
      </c>
      <c r="C1940" s="352"/>
      <c r="D1940" s="152" t="s">
        <v>20298</v>
      </c>
    </row>
    <row r="1941" spans="1:4" ht="13.5" customHeight="1">
      <c r="A1941" s="150" t="s">
        <v>4299</v>
      </c>
      <c r="B1941" s="153" t="s">
        <v>14415</v>
      </c>
      <c r="C1941" s="352"/>
      <c r="D1941" s="152" t="s">
        <v>20298</v>
      </c>
    </row>
    <row r="1942" spans="1:4" ht="13.5" customHeight="1">
      <c r="A1942" s="150" t="s">
        <v>4310</v>
      </c>
      <c r="B1942" s="153" t="s">
        <v>14426</v>
      </c>
      <c r="C1942" s="352"/>
      <c r="D1942" s="152" t="s">
        <v>20298</v>
      </c>
    </row>
    <row r="1943" spans="1:4" ht="13.5" customHeight="1">
      <c r="A1943" s="150" t="s">
        <v>4300</v>
      </c>
      <c r="B1943" s="153" t="s">
        <v>14416</v>
      </c>
      <c r="C1943" s="352"/>
      <c r="D1943" s="152" t="s">
        <v>20298</v>
      </c>
    </row>
    <row r="1944" spans="1:4" ht="13.5" customHeight="1">
      <c r="A1944" s="150" t="s">
        <v>4309</v>
      </c>
      <c r="B1944" s="153" t="s">
        <v>14425</v>
      </c>
      <c r="C1944" s="352"/>
      <c r="D1944" s="152" t="s">
        <v>20298</v>
      </c>
    </row>
    <row r="1945" spans="1:4" ht="13.5" customHeight="1">
      <c r="A1945" s="150" t="s">
        <v>4144</v>
      </c>
      <c r="B1945" s="153" t="s">
        <v>14260</v>
      </c>
      <c r="C1945" s="352"/>
      <c r="D1945" s="152" t="s">
        <v>20298</v>
      </c>
    </row>
    <row r="1946" spans="1:4" ht="13.5" customHeight="1">
      <c r="A1946" s="150" t="s">
        <v>4332</v>
      </c>
      <c r="B1946" s="153" t="s">
        <v>14448</v>
      </c>
      <c r="C1946" s="352"/>
      <c r="D1946" s="152" t="s">
        <v>20298</v>
      </c>
    </row>
    <row r="1947" spans="1:4" ht="13.5" customHeight="1">
      <c r="A1947" s="150" t="s">
        <v>4217</v>
      </c>
      <c r="B1947" s="153" t="s">
        <v>14334</v>
      </c>
      <c r="C1947" s="352"/>
      <c r="D1947" s="152" t="s">
        <v>20298</v>
      </c>
    </row>
    <row r="1948" spans="1:4" ht="13.5" customHeight="1">
      <c r="A1948" s="150" t="s">
        <v>4228</v>
      </c>
      <c r="B1948" s="153" t="s">
        <v>14345</v>
      </c>
      <c r="C1948" s="352"/>
      <c r="D1948" s="152" t="s">
        <v>20298</v>
      </c>
    </row>
    <row r="1949" spans="1:4" ht="13.5" customHeight="1">
      <c r="A1949" s="150" t="s">
        <v>4250</v>
      </c>
      <c r="B1949" s="153" t="s">
        <v>14367</v>
      </c>
      <c r="C1949" s="352"/>
      <c r="D1949" s="152" t="s">
        <v>20298</v>
      </c>
    </row>
    <row r="1950" spans="1:4" ht="13.5" customHeight="1">
      <c r="A1950" s="150" t="s">
        <v>19</v>
      </c>
      <c r="B1950" s="153" t="s">
        <v>14378</v>
      </c>
      <c r="C1950" s="352"/>
      <c r="D1950" s="152" t="s">
        <v>20298</v>
      </c>
    </row>
    <row r="1951" spans="1:4" ht="13.5" customHeight="1">
      <c r="A1951" s="150" t="s">
        <v>4271</v>
      </c>
      <c r="B1951" s="153" t="s">
        <v>14388</v>
      </c>
      <c r="C1951" s="352"/>
      <c r="D1951" s="152" t="s">
        <v>20298</v>
      </c>
    </row>
    <row r="1952" spans="1:4" ht="13.5" customHeight="1">
      <c r="A1952" s="150" t="s">
        <v>4297</v>
      </c>
      <c r="B1952" s="153" t="s">
        <v>14413</v>
      </c>
      <c r="C1952" s="352"/>
      <c r="D1952" s="152" t="s">
        <v>20298</v>
      </c>
    </row>
    <row r="1953" spans="1:4" ht="13.5" customHeight="1">
      <c r="A1953" s="150" t="s">
        <v>4298</v>
      </c>
      <c r="B1953" s="153" t="s">
        <v>14414</v>
      </c>
      <c r="C1953" s="352"/>
      <c r="D1953" s="152" t="s">
        <v>20298</v>
      </c>
    </row>
    <row r="1954" spans="1:4" ht="13.5" customHeight="1">
      <c r="A1954" s="150" t="s">
        <v>4307</v>
      </c>
      <c r="B1954" s="153" t="s">
        <v>14423</v>
      </c>
      <c r="C1954" s="352"/>
      <c r="D1954" s="152" t="s">
        <v>20298</v>
      </c>
    </row>
    <row r="1955" spans="1:4" ht="13.5" customHeight="1">
      <c r="A1955" s="150" t="s">
        <v>4308</v>
      </c>
      <c r="B1955" s="153" t="s">
        <v>14424</v>
      </c>
      <c r="C1955" s="352"/>
      <c r="D1955" s="152" t="s">
        <v>20298</v>
      </c>
    </row>
    <row r="1956" spans="1:4" ht="13.5" customHeight="1">
      <c r="A1956" s="150" t="s">
        <v>4321</v>
      </c>
      <c r="B1956" s="153" t="s">
        <v>14437</v>
      </c>
      <c r="C1956" s="352"/>
      <c r="D1956" s="152" t="s">
        <v>20298</v>
      </c>
    </row>
    <row r="1957" spans="1:4" ht="13.5" customHeight="1">
      <c r="A1957" s="150" t="s">
        <v>4331</v>
      </c>
      <c r="B1957" s="153" t="s">
        <v>14447</v>
      </c>
      <c r="C1957" s="352"/>
      <c r="D1957" s="152" t="s">
        <v>20298</v>
      </c>
    </row>
    <row r="1958" spans="1:4" ht="13.5" customHeight="1">
      <c r="A1958" s="150" t="s">
        <v>4224</v>
      </c>
      <c r="B1958" s="153" t="s">
        <v>14341</v>
      </c>
      <c r="C1958" s="352"/>
      <c r="D1958" s="152" t="s">
        <v>20298</v>
      </c>
    </row>
    <row r="1959" spans="1:4" ht="13.5" customHeight="1">
      <c r="A1959" s="150" t="s">
        <v>4223</v>
      </c>
      <c r="B1959" s="153" t="s">
        <v>14340</v>
      </c>
      <c r="C1959" s="352"/>
      <c r="D1959" s="152" t="s">
        <v>20298</v>
      </c>
    </row>
    <row r="1960" spans="1:4" ht="13.5" customHeight="1">
      <c r="A1960" s="150" t="s">
        <v>4333</v>
      </c>
      <c r="B1960" s="153" t="s">
        <v>14449</v>
      </c>
      <c r="C1960" s="352"/>
      <c r="D1960" s="152" t="s">
        <v>20298</v>
      </c>
    </row>
    <row r="1961" spans="1:4" ht="13.5" customHeight="1">
      <c r="A1961" s="150" t="s">
        <v>4351</v>
      </c>
      <c r="B1961" s="153" t="s">
        <v>14466</v>
      </c>
      <c r="C1961" s="352"/>
      <c r="D1961" s="152" t="s">
        <v>20298</v>
      </c>
    </row>
    <row r="1962" spans="1:4" ht="13.5" customHeight="1">
      <c r="A1962" s="150" t="s">
        <v>4234</v>
      </c>
      <c r="B1962" s="153" t="s">
        <v>14351</v>
      </c>
      <c r="C1962" s="352"/>
      <c r="D1962" s="152" t="s">
        <v>20298</v>
      </c>
    </row>
    <row r="1963" spans="1:4" ht="13.5" customHeight="1">
      <c r="A1963" s="150" t="s">
        <v>4267</v>
      </c>
      <c r="B1963" s="153" t="s">
        <v>14384</v>
      </c>
      <c r="C1963" s="352"/>
      <c r="D1963" s="152" t="s">
        <v>20298</v>
      </c>
    </row>
    <row r="1964" spans="1:4" ht="13.5" customHeight="1">
      <c r="A1964" s="150" t="s">
        <v>4457</v>
      </c>
      <c r="B1964" s="153" t="s">
        <v>14571</v>
      </c>
      <c r="C1964" s="352"/>
      <c r="D1964" s="152" t="s">
        <v>20298</v>
      </c>
    </row>
    <row r="1965" spans="1:4" ht="13.5" customHeight="1">
      <c r="A1965" s="150" t="s">
        <v>4456</v>
      </c>
      <c r="B1965" s="153" t="s">
        <v>14570</v>
      </c>
      <c r="C1965" s="352"/>
      <c r="D1965" s="152" t="s">
        <v>20298</v>
      </c>
    </row>
    <row r="1966" spans="1:4" ht="13.5" customHeight="1">
      <c r="A1966" s="150" t="s">
        <v>4453</v>
      </c>
      <c r="B1966" s="153" t="s">
        <v>14567</v>
      </c>
      <c r="C1966" s="352"/>
      <c r="D1966" s="152" t="s">
        <v>20298</v>
      </c>
    </row>
    <row r="1967" spans="1:4" ht="13.5" customHeight="1">
      <c r="A1967" s="150" t="s">
        <v>4454</v>
      </c>
      <c r="B1967" s="153" t="s">
        <v>14568</v>
      </c>
      <c r="C1967" s="352"/>
      <c r="D1967" s="152" t="s">
        <v>20298</v>
      </c>
    </row>
    <row r="1968" spans="1:4" ht="13.5" customHeight="1">
      <c r="A1968" s="150" t="s">
        <v>4455</v>
      </c>
      <c r="B1968" s="153" t="s">
        <v>14569</v>
      </c>
      <c r="C1968" s="352"/>
      <c r="D1968" s="152" t="s">
        <v>20298</v>
      </c>
    </row>
    <row r="1969" spans="1:4" ht="13.5" customHeight="1">
      <c r="A1969" s="150" t="s">
        <v>4459</v>
      </c>
      <c r="B1969" s="153" t="s">
        <v>14573</v>
      </c>
      <c r="C1969" s="352"/>
      <c r="D1969" s="152" t="s">
        <v>20298</v>
      </c>
    </row>
    <row r="1970" spans="1:4" ht="13.5" customHeight="1">
      <c r="A1970" s="150" t="s">
        <v>4460</v>
      </c>
      <c r="B1970" s="153" t="s">
        <v>14574</v>
      </c>
      <c r="C1970" s="352"/>
      <c r="D1970" s="152" t="s">
        <v>20298</v>
      </c>
    </row>
    <row r="1971" spans="1:4" ht="13.5" customHeight="1">
      <c r="A1971" s="150" t="s">
        <v>4450</v>
      </c>
      <c r="B1971" s="153" t="s">
        <v>14564</v>
      </c>
      <c r="C1971" s="352"/>
      <c r="D1971" s="152" t="s">
        <v>20298</v>
      </c>
    </row>
    <row r="1972" spans="1:4" ht="13.5" customHeight="1">
      <c r="A1972" s="150" t="s">
        <v>4451</v>
      </c>
      <c r="B1972" s="153" t="s">
        <v>14565</v>
      </c>
      <c r="C1972" s="352"/>
      <c r="D1972" s="152" t="s">
        <v>20298</v>
      </c>
    </row>
    <row r="1973" spans="1:4" ht="13.5" customHeight="1">
      <c r="A1973" s="150" t="s">
        <v>4458</v>
      </c>
      <c r="B1973" s="153" t="s">
        <v>14572</v>
      </c>
      <c r="C1973" s="352"/>
      <c r="D1973" s="152" t="s">
        <v>20298</v>
      </c>
    </row>
    <row r="1974" spans="1:4" ht="13.5" customHeight="1">
      <c r="A1974" s="150" t="s">
        <v>4464</v>
      </c>
      <c r="B1974" s="153" t="s">
        <v>14577</v>
      </c>
      <c r="C1974" s="352"/>
      <c r="D1974" s="152" t="s">
        <v>20298</v>
      </c>
    </row>
    <row r="1975" spans="1:4" ht="13.5" customHeight="1">
      <c r="A1975" s="150" t="s">
        <v>4463</v>
      </c>
      <c r="B1975" s="153" t="s">
        <v>14577</v>
      </c>
      <c r="C1975" s="352"/>
      <c r="D1975" s="152" t="s">
        <v>20298</v>
      </c>
    </row>
    <row r="1976" spans="1:4" ht="13.5" customHeight="1">
      <c r="A1976" s="150" t="s">
        <v>4440</v>
      </c>
      <c r="B1976" s="153" t="s">
        <v>14554</v>
      </c>
      <c r="C1976" s="352"/>
      <c r="D1976" s="152" t="s">
        <v>20298</v>
      </c>
    </row>
    <row r="1977" spans="1:4" ht="13.5" customHeight="1">
      <c r="A1977" s="150" t="s">
        <v>4441</v>
      </c>
      <c r="B1977" s="153" t="s">
        <v>14555</v>
      </c>
      <c r="C1977" s="352"/>
      <c r="D1977" s="152" t="s">
        <v>20298</v>
      </c>
    </row>
    <row r="1978" spans="1:4" ht="13.5" customHeight="1">
      <c r="A1978" s="150" t="s">
        <v>4256</v>
      </c>
      <c r="B1978" s="153" t="s">
        <v>14373</v>
      </c>
      <c r="C1978" s="352"/>
      <c r="D1978" s="152" t="s">
        <v>20298</v>
      </c>
    </row>
    <row r="1979" spans="1:4" ht="13.5" customHeight="1">
      <c r="A1979" s="150" t="s">
        <v>5423</v>
      </c>
      <c r="B1979" s="153" t="s">
        <v>15458</v>
      </c>
      <c r="C1979" s="352"/>
      <c r="D1979" s="152" t="s">
        <v>20298</v>
      </c>
    </row>
    <row r="1980" spans="1:4" ht="13.5" customHeight="1">
      <c r="A1980" s="150" t="s">
        <v>4180</v>
      </c>
      <c r="B1980" s="153" t="s">
        <v>14297</v>
      </c>
      <c r="C1980" s="352"/>
      <c r="D1980" s="152" t="s">
        <v>20298</v>
      </c>
    </row>
    <row r="1981" spans="1:4" ht="13.5" customHeight="1">
      <c r="A1981" s="150" t="s">
        <v>4184</v>
      </c>
      <c r="B1981" s="153" t="s">
        <v>14301</v>
      </c>
      <c r="C1981" s="352"/>
      <c r="D1981" s="152" t="s">
        <v>20298</v>
      </c>
    </row>
    <row r="1982" spans="1:4" ht="13.5" customHeight="1">
      <c r="A1982" s="150" t="s">
        <v>4183</v>
      </c>
      <c r="B1982" s="153" t="s">
        <v>14300</v>
      </c>
      <c r="C1982" s="352"/>
      <c r="D1982" s="152" t="s">
        <v>20298</v>
      </c>
    </row>
    <row r="1983" spans="1:4" ht="13.5" customHeight="1">
      <c r="A1983" s="150" t="s">
        <v>4185</v>
      </c>
      <c r="B1983" s="153" t="s">
        <v>14302</v>
      </c>
      <c r="C1983" s="352"/>
      <c r="D1983" s="152" t="s">
        <v>20298</v>
      </c>
    </row>
    <row r="1984" spans="1:4" ht="13.5" customHeight="1">
      <c r="A1984" s="150" t="s">
        <v>4181</v>
      </c>
      <c r="B1984" s="153" t="s">
        <v>14298</v>
      </c>
      <c r="C1984" s="352"/>
      <c r="D1984" s="152" t="s">
        <v>20298</v>
      </c>
    </row>
    <row r="1985" spans="1:4" ht="13.5" customHeight="1">
      <c r="A1985" s="150" t="s">
        <v>4182</v>
      </c>
      <c r="B1985" s="153" t="s">
        <v>14299</v>
      </c>
      <c r="C1985" s="352"/>
      <c r="D1985" s="152" t="s">
        <v>20298</v>
      </c>
    </row>
    <row r="1986" spans="1:4" ht="13.5" customHeight="1">
      <c r="A1986" s="150" t="s">
        <v>4178</v>
      </c>
      <c r="B1986" s="153" t="s">
        <v>14295</v>
      </c>
      <c r="C1986" s="352"/>
      <c r="D1986" s="152" t="s">
        <v>20298</v>
      </c>
    </row>
    <row r="1987" spans="1:4" ht="13.5" customHeight="1">
      <c r="A1987" s="150" t="s">
        <v>4187</v>
      </c>
      <c r="B1987" s="153" t="s">
        <v>14304</v>
      </c>
      <c r="C1987" s="352"/>
      <c r="D1987" s="152" t="s">
        <v>20298</v>
      </c>
    </row>
    <row r="1988" spans="1:4" ht="13.5" customHeight="1">
      <c r="A1988" s="150" t="s">
        <v>4177</v>
      </c>
      <c r="B1988" s="153" t="s">
        <v>14294</v>
      </c>
      <c r="C1988" s="352"/>
      <c r="D1988" s="152" t="s">
        <v>20298</v>
      </c>
    </row>
    <row r="1989" spans="1:4" ht="13.5" customHeight="1">
      <c r="A1989" s="150" t="s">
        <v>4188</v>
      </c>
      <c r="B1989" s="153" t="s">
        <v>14305</v>
      </c>
      <c r="C1989" s="352"/>
      <c r="D1989" s="152" t="s">
        <v>20298</v>
      </c>
    </row>
    <row r="1990" spans="1:4" ht="13.5" customHeight="1">
      <c r="A1990" s="150" t="s">
        <v>4179</v>
      </c>
      <c r="B1990" s="153" t="s">
        <v>14296</v>
      </c>
      <c r="C1990" s="352"/>
      <c r="D1990" s="152" t="s">
        <v>20298</v>
      </c>
    </row>
    <row r="1991" spans="1:4" ht="13.5" customHeight="1">
      <c r="A1991" s="150" t="s">
        <v>4186</v>
      </c>
      <c r="B1991" s="153" t="s">
        <v>14303</v>
      </c>
      <c r="C1991" s="352"/>
      <c r="D1991" s="152" t="s">
        <v>20298</v>
      </c>
    </row>
    <row r="1992" spans="1:4" ht="13.5" customHeight="1">
      <c r="A1992" s="150" t="s">
        <v>657</v>
      </c>
      <c r="B1992" s="154" t="s">
        <v>10866</v>
      </c>
      <c r="C1992" s="353"/>
      <c r="D1992" s="152" t="s">
        <v>20298</v>
      </c>
    </row>
    <row r="1993" spans="1:4" ht="13.5" customHeight="1">
      <c r="A1993" s="150" t="s">
        <v>3756</v>
      </c>
      <c r="B1993" s="153" t="s">
        <v>13882</v>
      </c>
      <c r="C1993" s="352"/>
      <c r="D1993" s="152" t="s">
        <v>20298</v>
      </c>
    </row>
    <row r="1994" spans="1:4" ht="13.5" customHeight="1">
      <c r="A1994" s="150" t="s">
        <v>9240</v>
      </c>
      <c r="B1994" s="153" t="s">
        <v>18851</v>
      </c>
      <c r="C1994" s="352"/>
      <c r="D1994" s="152" t="s">
        <v>20298</v>
      </c>
    </row>
    <row r="1995" spans="1:4" ht="13.5" customHeight="1">
      <c r="A1995" s="150" t="s">
        <v>9241</v>
      </c>
      <c r="B1995" s="153" t="s">
        <v>18852</v>
      </c>
      <c r="C1995" s="352"/>
      <c r="D1995" s="152" t="s">
        <v>20298</v>
      </c>
    </row>
    <row r="1996" spans="1:4" ht="13.5" customHeight="1">
      <c r="A1996" s="150" t="s">
        <v>4138</v>
      </c>
      <c r="B1996" s="153" t="s">
        <v>14254</v>
      </c>
      <c r="C1996" s="352"/>
      <c r="D1996" s="152" t="s">
        <v>20298</v>
      </c>
    </row>
    <row r="1997" spans="1:4" ht="13.5" customHeight="1">
      <c r="A1997" s="150" t="s">
        <v>4132</v>
      </c>
      <c r="B1997" s="153" t="s">
        <v>14248</v>
      </c>
      <c r="C1997" s="352"/>
      <c r="D1997" s="152" t="s">
        <v>20298</v>
      </c>
    </row>
    <row r="1998" spans="1:4" ht="13.5" customHeight="1">
      <c r="A1998" s="150" t="s">
        <v>4133</v>
      </c>
      <c r="B1998" s="153" t="s">
        <v>14249</v>
      </c>
      <c r="C1998" s="352"/>
      <c r="D1998" s="152" t="s">
        <v>20298</v>
      </c>
    </row>
    <row r="1999" spans="1:4" ht="13.5" customHeight="1">
      <c r="A1999" s="150" t="s">
        <v>4213</v>
      </c>
      <c r="B1999" s="153" t="s">
        <v>14330</v>
      </c>
      <c r="C1999" s="352"/>
      <c r="D1999" s="152" t="s">
        <v>20298</v>
      </c>
    </row>
    <row r="2000" spans="1:4" ht="13.5" customHeight="1">
      <c r="A2000" s="150" t="s">
        <v>4129</v>
      </c>
      <c r="B2000" s="153" t="s">
        <v>14245</v>
      </c>
      <c r="C2000" s="352"/>
      <c r="D2000" s="152" t="s">
        <v>20298</v>
      </c>
    </row>
    <row r="2001" spans="1:4" ht="13.5" customHeight="1">
      <c r="A2001" s="150" t="s">
        <v>4130</v>
      </c>
      <c r="B2001" s="153" t="s">
        <v>14246</v>
      </c>
      <c r="C2001" s="352"/>
      <c r="D2001" s="152" t="s">
        <v>20298</v>
      </c>
    </row>
    <row r="2002" spans="1:4" ht="13.5" customHeight="1">
      <c r="A2002" s="150" t="s">
        <v>4136</v>
      </c>
      <c r="B2002" s="153" t="s">
        <v>14252</v>
      </c>
      <c r="C2002" s="352"/>
      <c r="D2002" s="152" t="s">
        <v>20298</v>
      </c>
    </row>
    <row r="2003" spans="1:4" ht="13.5" customHeight="1">
      <c r="A2003" s="150" t="s">
        <v>4215</v>
      </c>
      <c r="B2003" s="153" t="s">
        <v>14332</v>
      </c>
      <c r="C2003" s="352"/>
      <c r="D2003" s="152" t="s">
        <v>20298</v>
      </c>
    </row>
    <row r="2004" spans="1:4" ht="13.5" customHeight="1">
      <c r="A2004" s="150" t="s">
        <v>4216</v>
      </c>
      <c r="B2004" s="153" t="s">
        <v>14333</v>
      </c>
      <c r="C2004" s="352"/>
      <c r="D2004" s="152" t="s">
        <v>20298</v>
      </c>
    </row>
    <row r="2005" spans="1:4" ht="13.5" customHeight="1">
      <c r="A2005" s="150" t="s">
        <v>4137</v>
      </c>
      <c r="B2005" s="153" t="s">
        <v>14253</v>
      </c>
      <c r="C2005" s="352"/>
      <c r="D2005" s="152" t="s">
        <v>20298</v>
      </c>
    </row>
    <row r="2006" spans="1:4" ht="13.5" customHeight="1">
      <c r="A2006" s="150" t="s">
        <v>4139</v>
      </c>
      <c r="B2006" s="153" t="s">
        <v>14255</v>
      </c>
      <c r="C2006" s="352"/>
      <c r="D2006" s="152" t="s">
        <v>20298</v>
      </c>
    </row>
    <row r="2007" spans="1:4" ht="13.5" customHeight="1">
      <c r="A2007" s="150" t="s">
        <v>4131</v>
      </c>
      <c r="B2007" s="153" t="s">
        <v>14247</v>
      </c>
      <c r="C2007" s="352"/>
      <c r="D2007" s="152" t="s">
        <v>20298</v>
      </c>
    </row>
    <row r="2008" spans="1:4" ht="13.5" customHeight="1">
      <c r="A2008" s="150" t="s">
        <v>4214</v>
      </c>
      <c r="B2008" s="153" t="s">
        <v>14331</v>
      </c>
      <c r="C2008" s="352"/>
      <c r="D2008" s="152" t="s">
        <v>20298</v>
      </c>
    </row>
    <row r="2009" spans="1:4" ht="13.5" customHeight="1">
      <c r="A2009" s="150" t="s">
        <v>4414</v>
      </c>
      <c r="B2009" s="153" t="s">
        <v>14528</v>
      </c>
      <c r="C2009" s="352"/>
      <c r="D2009" s="152" t="s">
        <v>20298</v>
      </c>
    </row>
    <row r="2010" spans="1:4" ht="13.5" customHeight="1">
      <c r="A2010" s="150" t="s">
        <v>4196</v>
      </c>
      <c r="B2010" s="153" t="s">
        <v>14313</v>
      </c>
      <c r="C2010" s="352"/>
      <c r="D2010" s="152" t="s">
        <v>20298</v>
      </c>
    </row>
    <row r="2011" spans="1:4" ht="13.5" customHeight="1">
      <c r="A2011" s="150" t="s">
        <v>4140</v>
      </c>
      <c r="B2011" s="153" t="s">
        <v>14256</v>
      </c>
      <c r="C2011" s="352"/>
      <c r="D2011" s="152" t="s">
        <v>20298</v>
      </c>
    </row>
    <row r="2012" spans="1:4" ht="13.5" customHeight="1">
      <c r="A2012" s="150" t="s">
        <v>4303</v>
      </c>
      <c r="B2012" s="153" t="s">
        <v>14419</v>
      </c>
      <c r="C2012" s="352"/>
      <c r="D2012" s="152" t="s">
        <v>20298</v>
      </c>
    </row>
    <row r="2013" spans="1:4" ht="13.5" customHeight="1">
      <c r="A2013" s="150" t="s">
        <v>4212</v>
      </c>
      <c r="B2013" s="153" t="s">
        <v>14329</v>
      </c>
      <c r="C2013" s="352"/>
      <c r="D2013" s="152" t="s">
        <v>20298</v>
      </c>
    </row>
    <row r="2014" spans="1:4" ht="13.5" customHeight="1">
      <c r="A2014" s="150" t="s">
        <v>8663</v>
      </c>
      <c r="B2014" s="153" t="s">
        <v>18284</v>
      </c>
      <c r="C2014" s="352"/>
      <c r="D2014" s="152" t="s">
        <v>20298</v>
      </c>
    </row>
    <row r="2015" spans="1:4" ht="13.5" customHeight="1">
      <c r="A2015" s="150" t="s">
        <v>9255</v>
      </c>
      <c r="B2015" s="153" t="s">
        <v>18865</v>
      </c>
      <c r="C2015" s="352"/>
      <c r="D2015" s="152" t="s">
        <v>20298</v>
      </c>
    </row>
    <row r="2016" spans="1:4" ht="13.5" customHeight="1">
      <c r="A2016" s="150" t="s">
        <v>4442</v>
      </c>
      <c r="B2016" s="153" t="s">
        <v>14556</v>
      </c>
      <c r="C2016" s="352"/>
      <c r="D2016" s="152" t="s">
        <v>20298</v>
      </c>
    </row>
    <row r="2017" spans="1:4" ht="13.5" customHeight="1">
      <c r="A2017" s="150" t="s">
        <v>5885</v>
      </c>
      <c r="B2017" s="153" t="s">
        <v>15894</v>
      </c>
      <c r="C2017" s="352"/>
      <c r="D2017" s="152" t="s">
        <v>20298</v>
      </c>
    </row>
    <row r="2018" spans="1:4" ht="13.5" customHeight="1">
      <c r="A2018" s="150" t="s">
        <v>5884</v>
      </c>
      <c r="B2018" s="153" t="s">
        <v>15893</v>
      </c>
      <c r="C2018" s="352"/>
      <c r="D2018" s="152" t="s">
        <v>20298</v>
      </c>
    </row>
    <row r="2019" spans="1:4" ht="13.5" customHeight="1">
      <c r="A2019" s="150" t="s">
        <v>4198</v>
      </c>
      <c r="B2019" s="153" t="s">
        <v>14315</v>
      </c>
      <c r="C2019" s="352"/>
      <c r="D2019" s="152" t="s">
        <v>20298</v>
      </c>
    </row>
    <row r="2020" spans="1:4" ht="13.5" customHeight="1">
      <c r="A2020" s="150" t="s">
        <v>4199</v>
      </c>
      <c r="B2020" s="153" t="s">
        <v>14316</v>
      </c>
      <c r="C2020" s="352"/>
      <c r="D2020" s="152" t="s">
        <v>20298</v>
      </c>
    </row>
    <row r="2021" spans="1:4" ht="13.5" customHeight="1">
      <c r="A2021" s="150" t="s">
        <v>3024</v>
      </c>
      <c r="B2021" s="153" t="s">
        <v>13191</v>
      </c>
      <c r="C2021" s="352"/>
      <c r="D2021" s="152" t="s">
        <v>20298</v>
      </c>
    </row>
    <row r="2022" spans="1:4" ht="13.5" customHeight="1">
      <c r="A2022" s="150" t="s">
        <v>3025</v>
      </c>
      <c r="B2022" s="153" t="s">
        <v>13192</v>
      </c>
      <c r="C2022" s="352"/>
      <c r="D2022" s="152" t="s">
        <v>20298</v>
      </c>
    </row>
    <row r="2023" spans="1:4" ht="13.5" customHeight="1">
      <c r="A2023" s="150" t="s">
        <v>5337</v>
      </c>
      <c r="B2023" s="153" t="s">
        <v>15373</v>
      </c>
      <c r="C2023" s="352"/>
      <c r="D2023" s="152" t="s">
        <v>20298</v>
      </c>
    </row>
    <row r="2024" spans="1:4" ht="13.5" customHeight="1">
      <c r="A2024" s="150" t="s">
        <v>4446</v>
      </c>
      <c r="B2024" s="153" t="s">
        <v>14560</v>
      </c>
      <c r="C2024" s="352"/>
      <c r="D2024" s="152" t="s">
        <v>20298</v>
      </c>
    </row>
    <row r="2025" spans="1:4" ht="13.5" customHeight="1">
      <c r="A2025" s="150" t="s">
        <v>8664</v>
      </c>
      <c r="B2025" s="153" t="s">
        <v>18285</v>
      </c>
      <c r="C2025" s="352"/>
      <c r="D2025" s="152" t="s">
        <v>20298</v>
      </c>
    </row>
    <row r="2026" spans="1:4" ht="13.5" customHeight="1">
      <c r="A2026" s="150" t="s">
        <v>4447</v>
      </c>
      <c r="B2026" s="153" t="s">
        <v>14561</v>
      </c>
      <c r="C2026" s="352"/>
      <c r="D2026" s="152" t="s">
        <v>20298</v>
      </c>
    </row>
    <row r="2027" spans="1:4" ht="13.5" customHeight="1">
      <c r="A2027" s="150" t="s">
        <v>4448</v>
      </c>
      <c r="B2027" s="153" t="s">
        <v>14562</v>
      </c>
      <c r="C2027" s="352"/>
      <c r="D2027" s="152" t="s">
        <v>20298</v>
      </c>
    </row>
    <row r="2028" spans="1:4" ht="13.5" customHeight="1">
      <c r="A2028" s="150" t="s">
        <v>4200</v>
      </c>
      <c r="B2028" s="153" t="s">
        <v>14317</v>
      </c>
      <c r="C2028" s="352"/>
      <c r="D2028" s="152" t="s">
        <v>20298</v>
      </c>
    </row>
    <row r="2029" spans="1:4" ht="13.5" customHeight="1">
      <c r="A2029" s="150" t="s">
        <v>4197</v>
      </c>
      <c r="B2029" s="153" t="s">
        <v>14314</v>
      </c>
      <c r="C2029" s="352"/>
      <c r="D2029" s="152" t="s">
        <v>20298</v>
      </c>
    </row>
    <row r="2030" spans="1:4" ht="13.5" customHeight="1">
      <c r="A2030" s="150" t="s">
        <v>4202</v>
      </c>
      <c r="B2030" s="153" t="s">
        <v>14319</v>
      </c>
      <c r="C2030" s="352"/>
      <c r="D2030" s="152" t="s">
        <v>20298</v>
      </c>
    </row>
    <row r="2031" spans="1:4" ht="13.5" customHeight="1">
      <c r="A2031" s="150" t="s">
        <v>4203</v>
      </c>
      <c r="B2031" s="153" t="s">
        <v>14320</v>
      </c>
      <c r="C2031" s="352"/>
      <c r="D2031" s="152" t="s">
        <v>20298</v>
      </c>
    </row>
    <row r="2032" spans="1:4" ht="13.5" customHeight="1">
      <c r="A2032" s="150" t="s">
        <v>2996</v>
      </c>
      <c r="B2032" s="153" t="s">
        <v>13166</v>
      </c>
      <c r="C2032" s="352"/>
      <c r="D2032" s="152" t="s">
        <v>20298</v>
      </c>
    </row>
    <row r="2033" spans="1:4" ht="13.5" customHeight="1">
      <c r="A2033" s="150" t="s">
        <v>4134</v>
      </c>
      <c r="B2033" s="153" t="s">
        <v>14250</v>
      </c>
      <c r="C2033" s="352"/>
      <c r="D2033" s="152" t="s">
        <v>20298</v>
      </c>
    </row>
    <row r="2034" spans="1:4" ht="13.5" customHeight="1">
      <c r="A2034" s="150" t="s">
        <v>4135</v>
      </c>
      <c r="B2034" s="153" t="s">
        <v>14251</v>
      </c>
      <c r="C2034" s="352"/>
      <c r="D2034" s="152" t="s">
        <v>20298</v>
      </c>
    </row>
    <row r="2035" spans="1:4" ht="13.5" customHeight="1">
      <c r="A2035" s="150" t="s">
        <v>4141</v>
      </c>
      <c r="B2035" s="153" t="s">
        <v>14257</v>
      </c>
      <c r="C2035" s="352"/>
      <c r="D2035" s="152" t="s">
        <v>20298</v>
      </c>
    </row>
    <row r="2036" spans="1:4" ht="13.5" customHeight="1">
      <c r="A2036" s="150" t="s">
        <v>4142</v>
      </c>
      <c r="B2036" s="153" t="s">
        <v>14258</v>
      </c>
      <c r="C2036" s="352"/>
      <c r="D2036" s="152" t="s">
        <v>20298</v>
      </c>
    </row>
    <row r="2037" spans="1:4" ht="13.5" customHeight="1">
      <c r="A2037" s="150" t="s">
        <v>4239</v>
      </c>
      <c r="B2037" s="153" t="s">
        <v>14356</v>
      </c>
      <c r="C2037" s="352"/>
      <c r="D2037" s="152" t="s">
        <v>20298</v>
      </c>
    </row>
    <row r="2038" spans="1:4" ht="13.5" customHeight="1">
      <c r="A2038" s="150" t="s">
        <v>4221</v>
      </c>
      <c r="B2038" s="153" t="s">
        <v>14338</v>
      </c>
      <c r="C2038" s="352"/>
      <c r="D2038" s="152" t="s">
        <v>20298</v>
      </c>
    </row>
    <row r="2039" spans="1:4" ht="13.5" customHeight="1">
      <c r="A2039" s="150" t="s">
        <v>4218</v>
      </c>
      <c r="B2039" s="153" t="s">
        <v>14335</v>
      </c>
      <c r="C2039" s="352"/>
      <c r="D2039" s="152" t="s">
        <v>20298</v>
      </c>
    </row>
    <row r="2040" spans="1:4" ht="13.5" customHeight="1">
      <c r="A2040" s="150" t="s">
        <v>4143</v>
      </c>
      <c r="B2040" s="153" t="s">
        <v>14259</v>
      </c>
      <c r="C2040" s="352"/>
      <c r="D2040" s="152" t="s">
        <v>20298</v>
      </c>
    </row>
    <row r="2041" spans="1:4" ht="13.5" customHeight="1">
      <c r="A2041" s="150" t="s">
        <v>4274</v>
      </c>
      <c r="B2041" s="153" t="s">
        <v>14391</v>
      </c>
      <c r="C2041" s="352"/>
      <c r="D2041" s="152" t="s">
        <v>20298</v>
      </c>
    </row>
    <row r="2042" spans="1:4" ht="13.5" customHeight="1">
      <c r="A2042" s="150" t="s">
        <v>4294</v>
      </c>
      <c r="B2042" s="153" t="s">
        <v>14410</v>
      </c>
      <c r="C2042" s="352"/>
      <c r="D2042" s="152" t="s">
        <v>20298</v>
      </c>
    </row>
    <row r="2043" spans="1:4" ht="13.5" customHeight="1">
      <c r="A2043" s="150" t="s">
        <v>4312</v>
      </c>
      <c r="B2043" s="153" t="s">
        <v>14428</v>
      </c>
      <c r="C2043" s="352"/>
      <c r="D2043" s="152" t="s">
        <v>20298</v>
      </c>
    </row>
    <row r="2044" spans="1:4" ht="13.5" customHeight="1">
      <c r="A2044" s="150" t="s">
        <v>4334</v>
      </c>
      <c r="B2044" s="153" t="s">
        <v>14450</v>
      </c>
      <c r="C2044" s="352"/>
      <c r="D2044" s="152" t="s">
        <v>20298</v>
      </c>
    </row>
    <row r="2045" spans="1:4" ht="13.5" customHeight="1">
      <c r="A2045" s="150" t="s">
        <v>4358</v>
      </c>
      <c r="B2045" s="153" t="s">
        <v>14474</v>
      </c>
      <c r="C2045" s="352"/>
      <c r="D2045" s="152" t="s">
        <v>20298</v>
      </c>
    </row>
    <row r="2046" spans="1:4" ht="13.5" customHeight="1">
      <c r="A2046" s="150" t="s">
        <v>4170</v>
      </c>
      <c r="B2046" s="153" t="s">
        <v>14287</v>
      </c>
      <c r="C2046" s="352"/>
      <c r="D2046" s="152" t="s">
        <v>20298</v>
      </c>
    </row>
    <row r="2047" spans="1:4" ht="13.5" customHeight="1">
      <c r="A2047" s="150" t="s">
        <v>4329</v>
      </c>
      <c r="B2047" s="153" t="s">
        <v>14445</v>
      </c>
      <c r="C2047" s="352"/>
      <c r="D2047" s="152" t="s">
        <v>20298</v>
      </c>
    </row>
    <row r="2048" spans="1:4" ht="13.5" customHeight="1">
      <c r="A2048" s="150" t="s">
        <v>4232</v>
      </c>
      <c r="B2048" s="153" t="s">
        <v>14349</v>
      </c>
      <c r="C2048" s="352"/>
      <c r="D2048" s="152" t="s">
        <v>20298</v>
      </c>
    </row>
    <row r="2049" spans="1:4" ht="13.5" customHeight="1">
      <c r="A2049" s="150" t="s">
        <v>4231</v>
      </c>
      <c r="B2049" s="153" t="s">
        <v>14348</v>
      </c>
      <c r="C2049" s="352"/>
      <c r="D2049" s="152" t="s">
        <v>20298</v>
      </c>
    </row>
    <row r="2050" spans="1:4" ht="13.5" customHeight="1">
      <c r="A2050" s="150" t="s">
        <v>4231</v>
      </c>
      <c r="B2050" s="153" t="s">
        <v>14348</v>
      </c>
      <c r="C2050" s="352"/>
      <c r="D2050" s="152" t="s">
        <v>20298</v>
      </c>
    </row>
    <row r="2051" spans="1:4" ht="13.5" customHeight="1">
      <c r="A2051" s="150" t="s">
        <v>4161</v>
      </c>
      <c r="B2051" s="153" t="s">
        <v>14278</v>
      </c>
      <c r="C2051" s="352"/>
      <c r="D2051" s="152" t="s">
        <v>20298</v>
      </c>
    </row>
    <row r="2052" spans="1:4" ht="13.5" customHeight="1">
      <c r="A2052" s="150" t="s">
        <v>4420</v>
      </c>
      <c r="B2052" s="153" t="s">
        <v>14534</v>
      </c>
      <c r="C2052" s="352"/>
      <c r="D2052" s="152" t="s">
        <v>20298</v>
      </c>
    </row>
    <row r="2053" spans="1:4" ht="13.5" customHeight="1">
      <c r="A2053" s="150" t="s">
        <v>4420</v>
      </c>
      <c r="B2053" s="153" t="s">
        <v>14534</v>
      </c>
      <c r="C2053" s="352"/>
      <c r="D2053" s="152" t="s">
        <v>20298</v>
      </c>
    </row>
    <row r="2054" spans="1:4" ht="13.5" customHeight="1">
      <c r="A2054" s="150" t="s">
        <v>4278</v>
      </c>
      <c r="B2054" s="153" t="s">
        <v>14394</v>
      </c>
      <c r="C2054" s="352"/>
      <c r="D2054" s="152" t="s">
        <v>20298</v>
      </c>
    </row>
    <row r="2055" spans="1:4" ht="13.5" customHeight="1">
      <c r="A2055" s="150" t="s">
        <v>4313</v>
      </c>
      <c r="B2055" s="153" t="s">
        <v>14429</v>
      </c>
      <c r="C2055" s="352"/>
      <c r="D2055" s="152" t="s">
        <v>20298</v>
      </c>
    </row>
    <row r="2056" spans="1:4" ht="13.5" customHeight="1">
      <c r="A2056" s="150" t="s">
        <v>4211</v>
      </c>
      <c r="B2056" s="153" t="s">
        <v>14328</v>
      </c>
      <c r="C2056" s="352"/>
      <c r="D2056" s="152" t="s">
        <v>20298</v>
      </c>
    </row>
    <row r="2057" spans="1:4" ht="13.5" customHeight="1">
      <c r="A2057" s="150" t="s">
        <v>4325</v>
      </c>
      <c r="B2057" s="153" t="s">
        <v>14441</v>
      </c>
      <c r="C2057" s="352"/>
      <c r="D2057" s="152" t="s">
        <v>20298</v>
      </c>
    </row>
    <row r="2058" spans="1:4" ht="13.5" customHeight="1">
      <c r="A2058" s="150" t="s">
        <v>4264</v>
      </c>
      <c r="B2058" s="153" t="s">
        <v>14381</v>
      </c>
      <c r="C2058" s="352"/>
      <c r="D2058" s="152" t="s">
        <v>20298</v>
      </c>
    </row>
    <row r="2059" spans="1:4" ht="13.5" customHeight="1">
      <c r="A2059" s="150" t="s">
        <v>4277</v>
      </c>
      <c r="B2059" s="153" t="s">
        <v>14393</v>
      </c>
      <c r="C2059" s="352"/>
      <c r="D2059" s="152" t="s">
        <v>20298</v>
      </c>
    </row>
    <row r="2060" spans="1:4" ht="13.5" customHeight="1">
      <c r="A2060" s="150" t="s">
        <v>4296</v>
      </c>
      <c r="B2060" s="153" t="s">
        <v>14412</v>
      </c>
      <c r="C2060" s="352"/>
      <c r="D2060" s="152" t="s">
        <v>20298</v>
      </c>
    </row>
    <row r="2061" spans="1:4" ht="13.5" customHeight="1">
      <c r="A2061" s="150" t="s">
        <v>4324</v>
      </c>
      <c r="B2061" s="153" t="s">
        <v>14440</v>
      </c>
      <c r="C2061" s="352"/>
      <c r="D2061" s="152" t="s">
        <v>20298</v>
      </c>
    </row>
    <row r="2062" spans="1:4" ht="13.5" customHeight="1">
      <c r="A2062" s="150" t="s">
        <v>4337</v>
      </c>
      <c r="B2062" s="153" t="s">
        <v>14452</v>
      </c>
      <c r="C2062" s="352"/>
      <c r="D2062" s="152" t="s">
        <v>20298</v>
      </c>
    </row>
    <row r="2063" spans="1:4" ht="13.5" customHeight="1">
      <c r="A2063" s="150" t="s">
        <v>4160</v>
      </c>
      <c r="B2063" s="153" t="s">
        <v>14277</v>
      </c>
      <c r="C2063" s="352"/>
      <c r="D2063" s="152" t="s">
        <v>20298</v>
      </c>
    </row>
    <row r="2064" spans="1:4" ht="13.5" customHeight="1">
      <c r="A2064" s="150" t="s">
        <v>4165</v>
      </c>
      <c r="B2064" s="153" t="s">
        <v>14282</v>
      </c>
      <c r="C2064" s="352"/>
      <c r="D2064" s="152" t="s">
        <v>20298</v>
      </c>
    </row>
    <row r="2065" spans="1:4" ht="13.5" customHeight="1">
      <c r="A2065" s="150" t="s">
        <v>4168</v>
      </c>
      <c r="B2065" s="153" t="s">
        <v>14285</v>
      </c>
      <c r="C2065" s="352"/>
      <c r="D2065" s="152" t="s">
        <v>20298</v>
      </c>
    </row>
    <row r="2066" spans="1:4" ht="13.5" customHeight="1">
      <c r="A2066" s="150" t="s">
        <v>4421</v>
      </c>
      <c r="B2066" s="153" t="s">
        <v>14535</v>
      </c>
      <c r="C2066" s="352"/>
      <c r="D2066" s="152" t="s">
        <v>20298</v>
      </c>
    </row>
    <row r="2067" spans="1:4" ht="13.5" customHeight="1">
      <c r="A2067" s="150" t="s">
        <v>4262</v>
      </c>
      <c r="B2067" s="153" t="s">
        <v>14380</v>
      </c>
      <c r="C2067" s="352"/>
      <c r="D2067" s="152" t="s">
        <v>20298</v>
      </c>
    </row>
    <row r="2068" spans="1:4" ht="13.5" customHeight="1">
      <c r="A2068" s="150" t="s">
        <v>4275</v>
      </c>
      <c r="B2068" s="153" t="s">
        <v>14392</v>
      </c>
      <c r="C2068" s="352"/>
      <c r="D2068" s="152" t="s">
        <v>20298</v>
      </c>
    </row>
    <row r="2069" spans="1:4" ht="13.5" customHeight="1">
      <c r="A2069" s="150" t="s">
        <v>4295</v>
      </c>
      <c r="B2069" s="153" t="s">
        <v>14411</v>
      </c>
      <c r="C2069" s="352"/>
      <c r="D2069" s="152" t="s">
        <v>20298</v>
      </c>
    </row>
    <row r="2070" spans="1:4" ht="13.5" customHeight="1">
      <c r="A2070" s="150" t="s">
        <v>4314</v>
      </c>
      <c r="B2070" s="153" t="s">
        <v>14430</v>
      </c>
      <c r="C2070" s="352"/>
      <c r="D2070" s="152" t="s">
        <v>20298</v>
      </c>
    </row>
    <row r="2071" spans="1:4" ht="13.5" customHeight="1">
      <c r="A2071" s="150" t="s">
        <v>4335</v>
      </c>
      <c r="B2071" s="153" t="s">
        <v>14451</v>
      </c>
      <c r="C2071" s="352"/>
      <c r="D2071" s="152" t="s">
        <v>20298</v>
      </c>
    </row>
    <row r="2072" spans="1:4" ht="13.5" customHeight="1">
      <c r="A2072" s="150" t="s">
        <v>4355</v>
      </c>
      <c r="B2072" s="153" t="s">
        <v>14471</v>
      </c>
      <c r="C2072" s="352"/>
      <c r="D2072" s="152" t="s">
        <v>20298</v>
      </c>
    </row>
    <row r="2073" spans="1:4" ht="13.5" customHeight="1">
      <c r="A2073" s="150" t="s">
        <v>4243</v>
      </c>
      <c r="B2073" s="153" t="s">
        <v>14360</v>
      </c>
      <c r="C2073" s="352"/>
      <c r="D2073" s="152" t="s">
        <v>20298</v>
      </c>
    </row>
    <row r="2074" spans="1:4" ht="13.5" customHeight="1">
      <c r="A2074" s="150" t="s">
        <v>4265</v>
      </c>
      <c r="B2074" s="153" t="s">
        <v>14382</v>
      </c>
      <c r="C2074" s="352"/>
      <c r="D2074" s="152" t="s">
        <v>20298</v>
      </c>
    </row>
    <row r="2075" spans="1:4" ht="13.5" customHeight="1">
      <c r="A2075" s="150" t="s">
        <v>4279</v>
      </c>
      <c r="B2075" s="153" t="s">
        <v>14395</v>
      </c>
      <c r="C2075" s="352"/>
      <c r="D2075" s="152" t="s">
        <v>20298</v>
      </c>
    </row>
    <row r="2076" spans="1:4" ht="13.5" customHeight="1">
      <c r="A2076" s="150" t="s">
        <v>4315</v>
      </c>
      <c r="B2076" s="153" t="s">
        <v>14431</v>
      </c>
      <c r="C2076" s="352"/>
      <c r="D2076" s="152" t="s">
        <v>20298</v>
      </c>
    </row>
    <row r="2077" spans="1:4" ht="13.5" customHeight="1">
      <c r="A2077" s="150" t="s">
        <v>4339</v>
      </c>
      <c r="B2077" s="153" t="s">
        <v>14454</v>
      </c>
      <c r="C2077" s="352"/>
      <c r="D2077" s="152" t="s">
        <v>20298</v>
      </c>
    </row>
    <row r="2078" spans="1:4" ht="13.5" customHeight="1">
      <c r="A2078" s="150" t="s">
        <v>4348</v>
      </c>
      <c r="B2078" s="153" t="s">
        <v>14463</v>
      </c>
      <c r="C2078" s="352"/>
      <c r="D2078" s="152" t="s">
        <v>20298</v>
      </c>
    </row>
    <row r="2079" spans="1:4" ht="13.5" customHeight="1">
      <c r="A2079" s="150" t="s">
        <v>4263</v>
      </c>
      <c r="B2079" s="153" t="s">
        <v>14380</v>
      </c>
      <c r="C2079" s="352"/>
      <c r="D2079" s="152" t="s">
        <v>20298</v>
      </c>
    </row>
    <row r="2080" spans="1:4" ht="13.5" customHeight="1">
      <c r="A2080" s="150" t="s">
        <v>4276</v>
      </c>
      <c r="B2080" s="153" t="s">
        <v>14392</v>
      </c>
      <c r="C2080" s="352"/>
      <c r="D2080" s="152" t="s">
        <v>20298</v>
      </c>
    </row>
    <row r="2081" spans="1:4" ht="13.5" customHeight="1">
      <c r="A2081" s="150" t="s">
        <v>4293</v>
      </c>
      <c r="B2081" s="153" t="s">
        <v>14409</v>
      </c>
      <c r="C2081" s="352"/>
      <c r="D2081" s="152" t="s">
        <v>20298</v>
      </c>
    </row>
    <row r="2082" spans="1:4" ht="13.5" customHeight="1">
      <c r="A2082" s="150" t="s">
        <v>4323</v>
      </c>
      <c r="B2082" s="153" t="s">
        <v>14439</v>
      </c>
      <c r="C2082" s="352"/>
      <c r="D2082" s="152" t="s">
        <v>20298</v>
      </c>
    </row>
    <row r="2083" spans="1:4" ht="13.5" customHeight="1">
      <c r="A2083" s="150" t="s">
        <v>4336</v>
      </c>
      <c r="B2083" s="153" t="s">
        <v>14451</v>
      </c>
      <c r="C2083" s="352"/>
      <c r="D2083" s="152" t="s">
        <v>20298</v>
      </c>
    </row>
    <row r="2084" spans="1:4" ht="13.5" customHeight="1">
      <c r="A2084" s="150" t="s">
        <v>4353</v>
      </c>
      <c r="B2084" s="153" t="s">
        <v>14468</v>
      </c>
      <c r="C2084" s="352"/>
      <c r="D2084" s="152" t="s">
        <v>20298</v>
      </c>
    </row>
    <row r="2085" spans="1:4" ht="13.5" customHeight="1">
      <c r="A2085" s="150" t="s">
        <v>4260</v>
      </c>
      <c r="B2085" s="153" t="s">
        <v>14377</v>
      </c>
      <c r="C2085" s="352"/>
      <c r="D2085" s="152" t="s">
        <v>20298</v>
      </c>
    </row>
    <row r="2086" spans="1:4" ht="13.5" customHeight="1">
      <c r="A2086" s="150" t="s">
        <v>4162</v>
      </c>
      <c r="B2086" s="153" t="s">
        <v>14279</v>
      </c>
      <c r="C2086" s="352"/>
      <c r="D2086" s="152" t="s">
        <v>20298</v>
      </c>
    </row>
    <row r="2087" spans="1:4" ht="13.5" customHeight="1">
      <c r="A2087" s="150" t="s">
        <v>4288</v>
      </c>
      <c r="B2087" s="153" t="s">
        <v>14404</v>
      </c>
      <c r="C2087" s="352"/>
      <c r="D2087" s="152" t="s">
        <v>20298</v>
      </c>
    </row>
    <row r="2088" spans="1:4" ht="13.5" customHeight="1">
      <c r="A2088" s="150" t="s">
        <v>4343</v>
      </c>
      <c r="B2088" s="153" t="s">
        <v>14458</v>
      </c>
      <c r="C2088" s="352"/>
      <c r="D2088" s="152" t="s">
        <v>20298</v>
      </c>
    </row>
    <row r="2089" spans="1:4" ht="13.5" customHeight="1">
      <c r="A2089" s="150" t="s">
        <v>4166</v>
      </c>
      <c r="B2089" s="153" t="s">
        <v>14283</v>
      </c>
      <c r="C2089" s="352"/>
      <c r="D2089" s="152" t="s">
        <v>20298</v>
      </c>
    </row>
    <row r="2090" spans="1:4" ht="13.5" customHeight="1">
      <c r="A2090" s="150" t="s">
        <v>4422</v>
      </c>
      <c r="B2090" s="153" t="s">
        <v>14536</v>
      </c>
      <c r="C2090" s="352"/>
      <c r="D2090" s="152" t="s">
        <v>20298</v>
      </c>
    </row>
    <row r="2091" spans="1:4" ht="13.5" customHeight="1">
      <c r="A2091" s="150" t="s">
        <v>4305</v>
      </c>
      <c r="B2091" s="153" t="s">
        <v>14421</v>
      </c>
      <c r="C2091" s="352"/>
      <c r="D2091" s="152" t="s">
        <v>20298</v>
      </c>
    </row>
    <row r="2092" spans="1:4" ht="13.5" customHeight="1">
      <c r="A2092" s="150" t="s">
        <v>4327</v>
      </c>
      <c r="B2092" s="153" t="s">
        <v>14443</v>
      </c>
      <c r="C2092" s="352"/>
      <c r="D2092" s="152" t="s">
        <v>20298</v>
      </c>
    </row>
    <row r="2093" spans="1:4" ht="13.5" customHeight="1">
      <c r="A2093" s="150" t="s">
        <v>4233</v>
      </c>
      <c r="B2093" s="153" t="s">
        <v>14350</v>
      </c>
      <c r="C2093" s="352"/>
      <c r="D2093" s="152" t="s">
        <v>20298</v>
      </c>
    </row>
    <row r="2094" spans="1:4" ht="13.5" customHeight="1">
      <c r="A2094" s="150" t="s">
        <v>4287</v>
      </c>
      <c r="B2094" s="153" t="s">
        <v>14403</v>
      </c>
      <c r="C2094" s="352"/>
      <c r="D2094" s="152" t="s">
        <v>20298</v>
      </c>
    </row>
    <row r="2095" spans="1:4" ht="13.5" customHeight="1">
      <c r="A2095" s="150" t="s">
        <v>4169</v>
      </c>
      <c r="B2095" s="153" t="s">
        <v>14286</v>
      </c>
      <c r="C2095" s="352"/>
      <c r="D2095" s="152" t="s">
        <v>20298</v>
      </c>
    </row>
    <row r="2096" spans="1:4" ht="13.5" customHeight="1">
      <c r="A2096" s="150" t="s">
        <v>4219</v>
      </c>
      <c r="B2096" s="153" t="s">
        <v>14336</v>
      </c>
      <c r="C2096" s="352"/>
      <c r="D2096" s="152" t="s">
        <v>20298</v>
      </c>
    </row>
    <row r="2097" spans="1:4" ht="13.5" customHeight="1">
      <c r="A2097" s="150" t="s">
        <v>4147</v>
      </c>
      <c r="B2097" s="153" t="s">
        <v>14263</v>
      </c>
      <c r="C2097" s="352"/>
      <c r="D2097" s="152" t="s">
        <v>20298</v>
      </c>
    </row>
    <row r="2098" spans="1:4" ht="13.5" customHeight="1">
      <c r="A2098" s="150" t="s">
        <v>4416</v>
      </c>
      <c r="B2098" s="153" t="s">
        <v>14530</v>
      </c>
      <c r="C2098" s="352"/>
      <c r="D2098" s="152" t="s">
        <v>20298</v>
      </c>
    </row>
    <row r="2099" spans="1:4" ht="13.5" customHeight="1">
      <c r="A2099" s="150" t="s">
        <v>4417</v>
      </c>
      <c r="B2099" s="153" t="s">
        <v>14531</v>
      </c>
      <c r="C2099" s="352"/>
      <c r="D2099" s="152" t="s">
        <v>20298</v>
      </c>
    </row>
    <row r="2100" spans="1:4" ht="13.5" customHeight="1">
      <c r="A2100" s="150" t="s">
        <v>4418</v>
      </c>
      <c r="B2100" s="153" t="s">
        <v>14532</v>
      </c>
      <c r="C2100" s="352"/>
      <c r="D2100" s="152" t="s">
        <v>20298</v>
      </c>
    </row>
    <row r="2101" spans="1:4" ht="13.5" customHeight="1">
      <c r="A2101" s="150" t="s">
        <v>4193</v>
      </c>
      <c r="B2101" s="153" t="s">
        <v>14310</v>
      </c>
      <c r="C2101" s="352"/>
      <c r="D2101" s="152" t="s">
        <v>20298</v>
      </c>
    </row>
    <row r="2102" spans="1:4" ht="13.5" customHeight="1">
      <c r="A2102" s="150" t="s">
        <v>4415</v>
      </c>
      <c r="B2102" s="153" t="s">
        <v>14529</v>
      </c>
      <c r="C2102" s="352"/>
      <c r="D2102" s="152" t="s">
        <v>20298</v>
      </c>
    </row>
    <row r="2103" spans="1:4" ht="13.5" customHeight="1">
      <c r="A2103" s="150" t="s">
        <v>4156</v>
      </c>
      <c r="B2103" s="153" t="s">
        <v>14273</v>
      </c>
      <c r="C2103" s="352"/>
      <c r="D2103" s="152" t="s">
        <v>20298</v>
      </c>
    </row>
    <row r="2104" spans="1:4" ht="13.5" customHeight="1">
      <c r="A2104" s="150" t="s">
        <v>4191</v>
      </c>
      <c r="B2104" s="153" t="s">
        <v>14308</v>
      </c>
      <c r="C2104" s="352"/>
      <c r="D2104" s="152" t="s">
        <v>20298</v>
      </c>
    </row>
    <row r="2105" spans="1:4" ht="13.5" customHeight="1">
      <c r="A2105" s="150" t="s">
        <v>4157</v>
      </c>
      <c r="B2105" s="153" t="s">
        <v>14274</v>
      </c>
      <c r="C2105" s="352"/>
      <c r="D2105" s="152" t="s">
        <v>20298</v>
      </c>
    </row>
    <row r="2106" spans="1:4" ht="13.5" customHeight="1">
      <c r="A2106" s="150" t="s">
        <v>4192</v>
      </c>
      <c r="B2106" s="153" t="s">
        <v>14309</v>
      </c>
      <c r="C2106" s="352"/>
      <c r="D2106" s="152" t="s">
        <v>20298</v>
      </c>
    </row>
    <row r="2107" spans="1:4" ht="13.5" customHeight="1">
      <c r="A2107" s="150" t="s">
        <v>4194</v>
      </c>
      <c r="B2107" s="153" t="s">
        <v>14311</v>
      </c>
      <c r="C2107" s="352"/>
      <c r="D2107" s="152" t="s">
        <v>20298</v>
      </c>
    </row>
    <row r="2108" spans="1:4" ht="13.5" customHeight="1">
      <c r="A2108" s="150" t="s">
        <v>4195</v>
      </c>
      <c r="B2108" s="153" t="s">
        <v>14312</v>
      </c>
      <c r="C2108" s="352"/>
      <c r="D2108" s="152" t="s">
        <v>20298</v>
      </c>
    </row>
    <row r="2109" spans="1:4" ht="13.5" customHeight="1">
      <c r="A2109" s="150" t="s">
        <v>4266</v>
      </c>
      <c r="B2109" s="153" t="s">
        <v>14383</v>
      </c>
      <c r="C2109" s="352"/>
      <c r="D2109" s="152" t="s">
        <v>20298</v>
      </c>
    </row>
    <row r="2110" spans="1:4" ht="13.5" customHeight="1">
      <c r="A2110" s="150" t="s">
        <v>4388</v>
      </c>
      <c r="B2110" s="153" t="s">
        <v>14503</v>
      </c>
      <c r="C2110" s="352"/>
      <c r="D2110" s="152" t="s">
        <v>20298</v>
      </c>
    </row>
    <row r="2111" spans="1:4" ht="13.5" customHeight="1">
      <c r="A2111" s="150" t="s">
        <v>4389</v>
      </c>
      <c r="B2111" s="153" t="s">
        <v>14503</v>
      </c>
      <c r="C2111" s="352"/>
      <c r="D2111" s="152" t="s">
        <v>20298</v>
      </c>
    </row>
    <row r="2112" spans="1:4" ht="13.5" customHeight="1">
      <c r="A2112" s="150" t="s">
        <v>4248</v>
      </c>
      <c r="B2112" s="153" t="s">
        <v>14365</v>
      </c>
      <c r="C2112" s="352"/>
      <c r="D2112" s="152" t="s">
        <v>20298</v>
      </c>
    </row>
    <row r="2113" spans="1:4" ht="13.5" customHeight="1">
      <c r="A2113" s="150" t="s">
        <v>4356</v>
      </c>
      <c r="B2113" s="153" t="s">
        <v>14472</v>
      </c>
      <c r="C2113" s="352"/>
      <c r="D2113" s="152" t="s">
        <v>20298</v>
      </c>
    </row>
    <row r="2114" spans="1:4" ht="13.5" customHeight="1">
      <c r="A2114" s="150" t="s">
        <v>4273</v>
      </c>
      <c r="B2114" s="153" t="s">
        <v>14390</v>
      </c>
      <c r="C2114" s="352"/>
      <c r="D2114" s="152" t="s">
        <v>20298</v>
      </c>
    </row>
    <row r="2115" spans="1:4" ht="13.5" customHeight="1">
      <c r="A2115" s="150" t="s">
        <v>4247</v>
      </c>
      <c r="B2115" s="153" t="s">
        <v>14364</v>
      </c>
      <c r="C2115" s="352"/>
      <c r="D2115" s="152" t="s">
        <v>20298</v>
      </c>
    </row>
    <row r="2116" spans="1:4" ht="13.5" customHeight="1">
      <c r="A2116" s="150" t="s">
        <v>4311</v>
      </c>
      <c r="B2116" s="153" t="s">
        <v>14427</v>
      </c>
      <c r="C2116" s="352"/>
      <c r="D2116" s="152" t="s">
        <v>20298</v>
      </c>
    </row>
    <row r="2117" spans="1:4" ht="13.5" customHeight="1">
      <c r="A2117" s="150" t="s">
        <v>4340</v>
      </c>
      <c r="B2117" s="153" t="s">
        <v>14455</v>
      </c>
      <c r="C2117" s="352"/>
      <c r="D2117" s="152" t="s">
        <v>20298</v>
      </c>
    </row>
    <row r="2118" spans="1:4" ht="13.5" customHeight="1">
      <c r="A2118" s="150" t="s">
        <v>4226</v>
      </c>
      <c r="B2118" s="153" t="s">
        <v>14343</v>
      </c>
      <c r="C2118" s="352"/>
      <c r="D2118" s="152" t="s">
        <v>20298</v>
      </c>
    </row>
    <row r="2119" spans="1:4" ht="13.5" customHeight="1">
      <c r="A2119" s="150" t="s">
        <v>4240</v>
      </c>
      <c r="B2119" s="153" t="s">
        <v>14357</v>
      </c>
      <c r="C2119" s="352"/>
      <c r="D2119" s="152" t="s">
        <v>20298</v>
      </c>
    </row>
    <row r="2120" spans="1:4" ht="13.5" customHeight="1">
      <c r="A2120" s="150" t="s">
        <v>4317</v>
      </c>
      <c r="B2120" s="153" t="s">
        <v>14433</v>
      </c>
      <c r="C2120" s="352"/>
      <c r="D2120" s="152" t="s">
        <v>20298</v>
      </c>
    </row>
    <row r="2121" spans="1:4" ht="13.5" customHeight="1">
      <c r="A2121" s="150" t="s">
        <v>4341</v>
      </c>
      <c r="B2121" s="153" t="s">
        <v>14456</v>
      </c>
      <c r="C2121" s="352"/>
      <c r="D2121" s="152" t="s">
        <v>20298</v>
      </c>
    </row>
    <row r="2122" spans="1:4" ht="13.5" customHeight="1">
      <c r="A2122" s="150" t="s">
        <v>4449</v>
      </c>
      <c r="B2122" s="153" t="s">
        <v>14563</v>
      </c>
      <c r="C2122" s="352"/>
      <c r="D2122" s="152" t="s">
        <v>20298</v>
      </c>
    </row>
    <row r="2123" spans="1:4" ht="13.5" customHeight="1">
      <c r="A2123" s="150" t="s">
        <v>4452</v>
      </c>
      <c r="B2123" s="153" t="s">
        <v>14566</v>
      </c>
      <c r="C2123" s="352"/>
      <c r="D2123" s="152" t="s">
        <v>20298</v>
      </c>
    </row>
    <row r="2124" spans="1:4" ht="13.5" customHeight="1">
      <c r="A2124" s="150" t="s">
        <v>4461</v>
      </c>
      <c r="B2124" s="153" t="s">
        <v>14575</v>
      </c>
      <c r="C2124" s="352"/>
      <c r="D2124" s="152" t="s">
        <v>20298</v>
      </c>
    </row>
    <row r="2125" spans="1:4" ht="13.5" customHeight="1">
      <c r="A2125" s="150" t="s">
        <v>4292</v>
      </c>
      <c r="B2125" s="153" t="s">
        <v>14408</v>
      </c>
      <c r="C2125" s="352"/>
      <c r="D2125" s="152" t="s">
        <v>20298</v>
      </c>
    </row>
    <row r="2126" spans="1:4" ht="13.5" customHeight="1">
      <c r="A2126" s="150" t="s">
        <v>4220</v>
      </c>
      <c r="B2126" s="153" t="s">
        <v>14337</v>
      </c>
      <c r="C2126" s="352"/>
      <c r="D2126" s="152" t="s">
        <v>20298</v>
      </c>
    </row>
    <row r="2127" spans="1:4" ht="13.5" customHeight="1">
      <c r="A2127" s="150" t="s">
        <v>4206</v>
      </c>
      <c r="B2127" s="153" t="s">
        <v>14323</v>
      </c>
      <c r="C2127" s="352"/>
      <c r="D2127" s="152" t="s">
        <v>20298</v>
      </c>
    </row>
    <row r="2128" spans="1:4" ht="13.5" customHeight="1">
      <c r="A2128" s="150" t="s">
        <v>4209</v>
      </c>
      <c r="B2128" s="153" t="s">
        <v>14326</v>
      </c>
      <c r="C2128" s="352"/>
      <c r="D2128" s="152" t="s">
        <v>20298</v>
      </c>
    </row>
    <row r="2129" spans="1:4" ht="13.5" customHeight="1">
      <c r="A2129" s="150" t="s">
        <v>4207</v>
      </c>
      <c r="B2129" s="153" t="s">
        <v>14324</v>
      </c>
      <c r="C2129" s="352"/>
      <c r="D2129" s="152" t="s">
        <v>20298</v>
      </c>
    </row>
    <row r="2130" spans="1:4" ht="13.5" customHeight="1">
      <c r="A2130" s="150" t="s">
        <v>4167</v>
      </c>
      <c r="B2130" s="153" t="s">
        <v>14284</v>
      </c>
      <c r="C2130" s="352"/>
      <c r="D2130" s="152" t="s">
        <v>20298</v>
      </c>
    </row>
    <row r="2131" spans="1:4" ht="13.5" customHeight="1">
      <c r="A2131" s="150" t="s">
        <v>4208</v>
      </c>
      <c r="B2131" s="153" t="s">
        <v>14325</v>
      </c>
      <c r="C2131" s="352"/>
      <c r="D2131" s="152" t="s">
        <v>20298</v>
      </c>
    </row>
    <row r="2132" spans="1:4" ht="13.5" customHeight="1">
      <c r="A2132" s="150" t="s">
        <v>4390</v>
      </c>
      <c r="B2132" s="153" t="s">
        <v>14504</v>
      </c>
      <c r="C2132" s="352"/>
      <c r="D2132" s="152" t="s">
        <v>20298</v>
      </c>
    </row>
    <row r="2133" spans="1:4" ht="13.5" customHeight="1">
      <c r="A2133" s="150" t="s">
        <v>4174</v>
      </c>
      <c r="B2133" s="153" t="s">
        <v>14291</v>
      </c>
      <c r="C2133" s="352"/>
      <c r="D2133" s="152" t="s">
        <v>20298</v>
      </c>
    </row>
    <row r="2134" spans="1:4" ht="13.5" customHeight="1">
      <c r="A2134" s="150" t="s">
        <v>4397</v>
      </c>
      <c r="B2134" s="153" t="s">
        <v>14511</v>
      </c>
      <c r="C2134" s="352"/>
      <c r="D2134" s="152" t="s">
        <v>20298</v>
      </c>
    </row>
    <row r="2135" spans="1:4" ht="13.5" customHeight="1">
      <c r="A2135" s="150" t="s">
        <v>4399</v>
      </c>
      <c r="B2135" s="153" t="s">
        <v>14513</v>
      </c>
      <c r="C2135" s="352"/>
      <c r="D2135" s="152" t="s">
        <v>20298</v>
      </c>
    </row>
    <row r="2136" spans="1:4" ht="13.5" customHeight="1">
      <c r="A2136" s="150" t="s">
        <v>4402</v>
      </c>
      <c r="B2136" s="153" t="s">
        <v>14516</v>
      </c>
      <c r="C2136" s="352"/>
      <c r="D2136" s="152" t="s">
        <v>20298</v>
      </c>
    </row>
    <row r="2137" spans="1:4" ht="13.5" customHeight="1">
      <c r="A2137" s="150" t="s">
        <v>4175</v>
      </c>
      <c r="B2137" s="153" t="s">
        <v>14292</v>
      </c>
      <c r="C2137" s="352"/>
      <c r="D2137" s="152" t="s">
        <v>20298</v>
      </c>
    </row>
    <row r="2138" spans="1:4" ht="13.5" customHeight="1">
      <c r="A2138" s="150" t="s">
        <v>4176</v>
      </c>
      <c r="B2138" s="153" t="s">
        <v>14293</v>
      </c>
      <c r="C2138" s="352"/>
      <c r="D2138" s="152" t="s">
        <v>20298</v>
      </c>
    </row>
    <row r="2139" spans="1:4" ht="13.5" customHeight="1">
      <c r="A2139" s="150" t="s">
        <v>4407</v>
      </c>
      <c r="B2139" s="153" t="s">
        <v>14521</v>
      </c>
      <c r="C2139" s="352"/>
      <c r="D2139" s="152" t="s">
        <v>20298</v>
      </c>
    </row>
    <row r="2140" spans="1:4" ht="13.5" customHeight="1">
      <c r="A2140" s="150" t="s">
        <v>4407</v>
      </c>
      <c r="B2140" s="153" t="s">
        <v>14521</v>
      </c>
      <c r="C2140" s="352"/>
      <c r="D2140" s="152" t="s">
        <v>20298</v>
      </c>
    </row>
    <row r="2141" spans="1:4" ht="13.5" customHeight="1">
      <c r="A2141" s="150" t="s">
        <v>4411</v>
      </c>
      <c r="B2141" s="153" t="s">
        <v>14525</v>
      </c>
      <c r="C2141" s="352"/>
      <c r="D2141" s="152" t="s">
        <v>20298</v>
      </c>
    </row>
    <row r="2142" spans="1:4" ht="13.5" customHeight="1">
      <c r="A2142" s="150" t="s">
        <v>4411</v>
      </c>
      <c r="B2142" s="153" t="s">
        <v>14525</v>
      </c>
      <c r="C2142" s="352"/>
      <c r="D2142" s="152" t="s">
        <v>20298</v>
      </c>
    </row>
    <row r="2143" spans="1:4" ht="13.5" customHeight="1">
      <c r="A2143" s="150" t="s">
        <v>4392</v>
      </c>
      <c r="B2143" s="153" t="s">
        <v>14506</v>
      </c>
      <c r="C2143" s="352"/>
      <c r="D2143" s="152" t="s">
        <v>20298</v>
      </c>
    </row>
    <row r="2144" spans="1:4" ht="13.5" customHeight="1">
      <c r="A2144" s="150" t="s">
        <v>4392</v>
      </c>
      <c r="B2144" s="153" t="s">
        <v>14506</v>
      </c>
      <c r="C2144" s="352"/>
      <c r="D2144" s="152" t="s">
        <v>20298</v>
      </c>
    </row>
    <row r="2145" spans="1:4" ht="13.5" customHeight="1">
      <c r="A2145" s="150" t="s">
        <v>4393</v>
      </c>
      <c r="B2145" s="153" t="s">
        <v>14507</v>
      </c>
      <c r="C2145" s="352"/>
      <c r="D2145" s="152" t="s">
        <v>20298</v>
      </c>
    </row>
    <row r="2146" spans="1:4" ht="13.5" customHeight="1">
      <c r="A2146" s="150" t="s">
        <v>4393</v>
      </c>
      <c r="B2146" s="153" t="s">
        <v>14507</v>
      </c>
      <c r="C2146" s="352"/>
      <c r="D2146" s="152" t="s">
        <v>20298</v>
      </c>
    </row>
    <row r="2147" spans="1:4" ht="13.5" customHeight="1">
      <c r="A2147" s="150" t="s">
        <v>4395</v>
      </c>
      <c r="B2147" s="153" t="s">
        <v>14509</v>
      </c>
      <c r="C2147" s="352"/>
      <c r="D2147" s="152" t="s">
        <v>20298</v>
      </c>
    </row>
    <row r="2148" spans="1:4" ht="13.5" customHeight="1">
      <c r="A2148" s="150" t="s">
        <v>4395</v>
      </c>
      <c r="B2148" s="153" t="s">
        <v>14509</v>
      </c>
      <c r="C2148" s="352"/>
      <c r="D2148" s="152" t="s">
        <v>20298</v>
      </c>
    </row>
    <row r="2149" spans="1:4" ht="13.5" customHeight="1">
      <c r="A2149" s="150" t="s">
        <v>4410</v>
      </c>
      <c r="B2149" s="153" t="s">
        <v>14524</v>
      </c>
      <c r="C2149" s="352"/>
      <c r="D2149" s="152" t="s">
        <v>20298</v>
      </c>
    </row>
    <row r="2150" spans="1:4" ht="13.5" customHeight="1">
      <c r="A2150" s="150" t="s">
        <v>4410</v>
      </c>
      <c r="B2150" s="153" t="s">
        <v>14524</v>
      </c>
      <c r="C2150" s="352"/>
      <c r="D2150" s="152" t="s">
        <v>20298</v>
      </c>
    </row>
    <row r="2151" spans="1:4" ht="13.5" customHeight="1">
      <c r="A2151" s="150" t="s">
        <v>4400</v>
      </c>
      <c r="B2151" s="153" t="s">
        <v>14514</v>
      </c>
      <c r="C2151" s="352"/>
      <c r="D2151" s="152" t="s">
        <v>20298</v>
      </c>
    </row>
    <row r="2152" spans="1:4" ht="13.5" customHeight="1">
      <c r="A2152" s="150" t="s">
        <v>4400</v>
      </c>
      <c r="B2152" s="153" t="s">
        <v>14514</v>
      </c>
      <c r="C2152" s="352"/>
      <c r="D2152" s="152" t="s">
        <v>20298</v>
      </c>
    </row>
    <row r="2153" spans="1:4" ht="13.5" customHeight="1">
      <c r="A2153" s="150" t="s">
        <v>4403</v>
      </c>
      <c r="B2153" s="153" t="s">
        <v>14517</v>
      </c>
      <c r="C2153" s="352"/>
      <c r="D2153" s="152" t="s">
        <v>20298</v>
      </c>
    </row>
    <row r="2154" spans="1:4" ht="13.5" customHeight="1">
      <c r="A2154" s="150" t="s">
        <v>4403</v>
      </c>
      <c r="B2154" s="153" t="s">
        <v>14517</v>
      </c>
      <c r="C2154" s="352"/>
      <c r="D2154" s="152" t="s">
        <v>20298</v>
      </c>
    </row>
    <row r="2155" spans="1:4" ht="13.5" customHeight="1">
      <c r="A2155" s="150" t="s">
        <v>4406</v>
      </c>
      <c r="B2155" s="153" t="s">
        <v>14520</v>
      </c>
      <c r="C2155" s="352"/>
      <c r="D2155" s="152" t="s">
        <v>20298</v>
      </c>
    </row>
    <row r="2156" spans="1:4" ht="13.5" customHeight="1">
      <c r="A2156" s="150" t="s">
        <v>4406</v>
      </c>
      <c r="B2156" s="153" t="s">
        <v>14520</v>
      </c>
      <c r="C2156" s="352"/>
      <c r="D2156" s="152" t="s">
        <v>20298</v>
      </c>
    </row>
    <row r="2157" spans="1:4" ht="13.5" customHeight="1">
      <c r="A2157" s="150" t="s">
        <v>4409</v>
      </c>
      <c r="B2157" s="153" t="s">
        <v>14523</v>
      </c>
      <c r="C2157" s="352"/>
      <c r="D2157" s="152" t="s">
        <v>20298</v>
      </c>
    </row>
    <row r="2158" spans="1:4" ht="13.5" customHeight="1">
      <c r="A2158" s="150" t="s">
        <v>4409</v>
      </c>
      <c r="B2158" s="153" t="s">
        <v>14523</v>
      </c>
      <c r="C2158" s="352"/>
      <c r="D2158" s="152" t="s">
        <v>20298</v>
      </c>
    </row>
    <row r="2159" spans="1:4" ht="13.5" customHeight="1">
      <c r="A2159" s="150" t="s">
        <v>4408</v>
      </c>
      <c r="B2159" s="153" t="s">
        <v>14522</v>
      </c>
      <c r="C2159" s="352"/>
      <c r="D2159" s="152" t="s">
        <v>20298</v>
      </c>
    </row>
    <row r="2160" spans="1:4" ht="13.5" customHeight="1">
      <c r="A2160" s="150" t="s">
        <v>4408</v>
      </c>
      <c r="B2160" s="153" t="s">
        <v>14522</v>
      </c>
      <c r="C2160" s="352"/>
      <c r="D2160" s="152" t="s">
        <v>20298</v>
      </c>
    </row>
    <row r="2161" spans="1:4" ht="13.5" customHeight="1">
      <c r="A2161" s="150" t="s">
        <v>4391</v>
      </c>
      <c r="B2161" s="153" t="s">
        <v>14505</v>
      </c>
      <c r="C2161" s="352"/>
      <c r="D2161" s="152" t="s">
        <v>20298</v>
      </c>
    </row>
    <row r="2162" spans="1:4" ht="13.5" customHeight="1">
      <c r="A2162" s="150" t="s">
        <v>4391</v>
      </c>
      <c r="B2162" s="153" t="s">
        <v>14505</v>
      </c>
      <c r="C2162" s="352"/>
      <c r="D2162" s="152" t="s">
        <v>20298</v>
      </c>
    </row>
    <row r="2163" spans="1:4" ht="13.5" customHeight="1">
      <c r="A2163" s="150" t="s">
        <v>4394</v>
      </c>
      <c r="B2163" s="153" t="s">
        <v>14508</v>
      </c>
      <c r="C2163" s="352"/>
      <c r="D2163" s="152" t="s">
        <v>20298</v>
      </c>
    </row>
    <row r="2164" spans="1:4" ht="13.5" customHeight="1">
      <c r="A2164" s="150" t="s">
        <v>4394</v>
      </c>
      <c r="B2164" s="153" t="s">
        <v>14508</v>
      </c>
      <c r="C2164" s="352"/>
      <c r="D2164" s="152" t="s">
        <v>20298</v>
      </c>
    </row>
    <row r="2165" spans="1:4" ht="13.5" customHeight="1">
      <c r="A2165" s="150" t="s">
        <v>4396</v>
      </c>
      <c r="B2165" s="153" t="s">
        <v>14510</v>
      </c>
      <c r="C2165" s="352"/>
      <c r="D2165" s="152" t="s">
        <v>20298</v>
      </c>
    </row>
    <row r="2166" spans="1:4" ht="13.5" customHeight="1">
      <c r="A2166" s="150" t="s">
        <v>4396</v>
      </c>
      <c r="B2166" s="153" t="s">
        <v>14510</v>
      </c>
      <c r="C2166" s="352"/>
      <c r="D2166" s="152" t="s">
        <v>20298</v>
      </c>
    </row>
    <row r="2167" spans="1:4" ht="13.5" customHeight="1">
      <c r="A2167" s="150" t="s">
        <v>4398</v>
      </c>
      <c r="B2167" s="153" t="s">
        <v>14512</v>
      </c>
      <c r="C2167" s="352"/>
      <c r="D2167" s="152" t="s">
        <v>20298</v>
      </c>
    </row>
    <row r="2168" spans="1:4" ht="13.5" customHeight="1">
      <c r="A2168" s="150" t="s">
        <v>4398</v>
      </c>
      <c r="B2168" s="153" t="s">
        <v>14512</v>
      </c>
      <c r="C2168" s="352"/>
      <c r="D2168" s="152" t="s">
        <v>20298</v>
      </c>
    </row>
    <row r="2169" spans="1:4" ht="13.5" customHeight="1">
      <c r="A2169" s="150" t="s">
        <v>4401</v>
      </c>
      <c r="B2169" s="153" t="s">
        <v>14515</v>
      </c>
      <c r="C2169" s="352"/>
      <c r="D2169" s="152" t="s">
        <v>20298</v>
      </c>
    </row>
    <row r="2170" spans="1:4" ht="13.5" customHeight="1">
      <c r="A2170" s="150" t="s">
        <v>4401</v>
      </c>
      <c r="B2170" s="153" t="s">
        <v>14515</v>
      </c>
      <c r="C2170" s="352"/>
      <c r="D2170" s="152" t="s">
        <v>20298</v>
      </c>
    </row>
    <row r="2171" spans="1:4" ht="13.5" customHeight="1">
      <c r="A2171" s="150" t="s">
        <v>4404</v>
      </c>
      <c r="B2171" s="153" t="s">
        <v>14518</v>
      </c>
      <c r="C2171" s="352"/>
      <c r="D2171" s="152" t="s">
        <v>20298</v>
      </c>
    </row>
    <row r="2172" spans="1:4" ht="13.5" customHeight="1">
      <c r="A2172" s="150" t="s">
        <v>4404</v>
      </c>
      <c r="B2172" s="153" t="s">
        <v>14518</v>
      </c>
      <c r="C2172" s="352"/>
      <c r="D2172" s="152" t="s">
        <v>20298</v>
      </c>
    </row>
    <row r="2173" spans="1:4" ht="13.5" customHeight="1">
      <c r="A2173" s="150" t="s">
        <v>4405</v>
      </c>
      <c r="B2173" s="153" t="s">
        <v>14519</v>
      </c>
      <c r="C2173" s="352"/>
      <c r="D2173" s="152" t="s">
        <v>20298</v>
      </c>
    </row>
    <row r="2174" spans="1:4" ht="13.5" customHeight="1">
      <c r="A2174" s="150" t="s">
        <v>4405</v>
      </c>
      <c r="B2174" s="153" t="s">
        <v>14519</v>
      </c>
      <c r="C2174" s="352"/>
      <c r="D2174" s="152" t="s">
        <v>20298</v>
      </c>
    </row>
    <row r="2175" spans="1:4" ht="13.5" customHeight="1">
      <c r="A2175" s="150" t="s">
        <v>5030</v>
      </c>
      <c r="B2175" s="153" t="s">
        <v>15072</v>
      </c>
      <c r="C2175" s="352"/>
      <c r="D2175" s="152" t="s">
        <v>20298</v>
      </c>
    </row>
    <row r="2176" spans="1:4" ht="13.5" customHeight="1">
      <c r="A2176" s="150" t="s">
        <v>3296</v>
      </c>
      <c r="B2176" s="153" t="s">
        <v>13433</v>
      </c>
      <c r="C2176" s="352"/>
      <c r="D2176" s="152" t="s">
        <v>20298</v>
      </c>
    </row>
    <row r="2177" spans="1:4" ht="13.5" customHeight="1">
      <c r="A2177" s="150" t="s">
        <v>5029</v>
      </c>
      <c r="B2177" s="153" t="s">
        <v>15071</v>
      </c>
      <c r="C2177" s="352"/>
      <c r="D2177" s="152" t="s">
        <v>20298</v>
      </c>
    </row>
    <row r="2178" spans="1:4" ht="13.5" customHeight="1">
      <c r="A2178" s="150" t="s">
        <v>8939</v>
      </c>
      <c r="B2178" s="153" t="s">
        <v>18549</v>
      </c>
      <c r="C2178" s="352"/>
      <c r="D2178" s="152" t="s">
        <v>20298</v>
      </c>
    </row>
    <row r="2179" spans="1:4" ht="13.5" customHeight="1">
      <c r="A2179" s="150" t="s">
        <v>10424</v>
      </c>
      <c r="B2179" s="153" t="s">
        <v>19989</v>
      </c>
      <c r="C2179" s="352"/>
      <c r="D2179" s="152" t="s">
        <v>20298</v>
      </c>
    </row>
    <row r="2180" spans="1:4" ht="13.5" customHeight="1">
      <c r="A2180" s="150" t="s">
        <v>928</v>
      </c>
      <c r="B2180" s="153" t="s">
        <v>11135</v>
      </c>
      <c r="C2180" s="352"/>
      <c r="D2180" s="152" t="s">
        <v>20298</v>
      </c>
    </row>
    <row r="2181" spans="1:4" ht="13.5" customHeight="1">
      <c r="A2181" s="150" t="s">
        <v>924</v>
      </c>
      <c r="B2181" s="153" t="s">
        <v>11131</v>
      </c>
      <c r="C2181" s="352"/>
      <c r="D2181" s="152" t="s">
        <v>20298</v>
      </c>
    </row>
    <row r="2182" spans="1:4" ht="13.5" customHeight="1">
      <c r="A2182" s="150" t="s">
        <v>917</v>
      </c>
      <c r="B2182" s="153" t="s">
        <v>11124</v>
      </c>
      <c r="C2182" s="352"/>
      <c r="D2182" s="152" t="s">
        <v>20298</v>
      </c>
    </row>
    <row r="2183" spans="1:4" ht="13.5" customHeight="1">
      <c r="A2183" s="150" t="s">
        <v>925</v>
      </c>
      <c r="B2183" s="153" t="s">
        <v>11132</v>
      </c>
      <c r="C2183" s="352"/>
      <c r="D2183" s="152" t="s">
        <v>20298</v>
      </c>
    </row>
    <row r="2184" spans="1:4" ht="13.5" customHeight="1">
      <c r="A2184" s="150" t="s">
        <v>920</v>
      </c>
      <c r="B2184" s="153" t="s">
        <v>11127</v>
      </c>
      <c r="C2184" s="352"/>
      <c r="D2184" s="152" t="s">
        <v>20298</v>
      </c>
    </row>
    <row r="2185" spans="1:4" ht="13.5" customHeight="1">
      <c r="A2185" s="150" t="s">
        <v>923</v>
      </c>
      <c r="B2185" s="153" t="s">
        <v>11130</v>
      </c>
      <c r="C2185" s="352"/>
      <c r="D2185" s="152" t="s">
        <v>20298</v>
      </c>
    </row>
    <row r="2186" spans="1:4" ht="13.5" customHeight="1">
      <c r="A2186" s="150" t="s">
        <v>919</v>
      </c>
      <c r="B2186" s="153" t="s">
        <v>11126</v>
      </c>
      <c r="C2186" s="352"/>
      <c r="D2186" s="152" t="s">
        <v>20298</v>
      </c>
    </row>
    <row r="2187" spans="1:4" ht="13.5" customHeight="1">
      <c r="A2187" s="150" t="s">
        <v>921</v>
      </c>
      <c r="B2187" s="153" t="s">
        <v>11128</v>
      </c>
      <c r="C2187" s="352"/>
      <c r="D2187" s="152" t="s">
        <v>20298</v>
      </c>
    </row>
    <row r="2188" spans="1:4" ht="13.5" customHeight="1">
      <c r="A2188" s="150" t="s">
        <v>922</v>
      </c>
      <c r="B2188" s="153" t="s">
        <v>11129</v>
      </c>
      <c r="C2188" s="352"/>
      <c r="D2188" s="152" t="s">
        <v>20298</v>
      </c>
    </row>
    <row r="2189" spans="1:4" ht="13.5" customHeight="1">
      <c r="A2189" s="150" t="s">
        <v>926</v>
      </c>
      <c r="B2189" s="153" t="s">
        <v>11133</v>
      </c>
      <c r="C2189" s="352"/>
      <c r="D2189" s="152" t="s">
        <v>20298</v>
      </c>
    </row>
    <row r="2190" spans="1:4" ht="13.5" customHeight="1">
      <c r="A2190" s="150" t="s">
        <v>929</v>
      </c>
      <c r="B2190" s="153" t="s">
        <v>11136</v>
      </c>
      <c r="C2190" s="352"/>
      <c r="D2190" s="152" t="s">
        <v>20298</v>
      </c>
    </row>
    <row r="2191" spans="1:4" ht="13.5" customHeight="1">
      <c r="A2191" s="150" t="s">
        <v>931</v>
      </c>
      <c r="B2191" s="153" t="s">
        <v>11138</v>
      </c>
      <c r="C2191" s="352"/>
      <c r="D2191" s="152" t="s">
        <v>20298</v>
      </c>
    </row>
    <row r="2192" spans="1:4" ht="13.5" customHeight="1">
      <c r="A2192" s="150" t="s">
        <v>933</v>
      </c>
      <c r="B2192" s="153" t="s">
        <v>11140</v>
      </c>
      <c r="C2192" s="352"/>
      <c r="D2192" s="152" t="s">
        <v>20298</v>
      </c>
    </row>
    <row r="2193" spans="1:4" ht="13.5" customHeight="1">
      <c r="A2193" s="150" t="s">
        <v>932</v>
      </c>
      <c r="B2193" s="153" t="s">
        <v>11139</v>
      </c>
      <c r="C2193" s="352"/>
      <c r="D2193" s="152" t="s">
        <v>20298</v>
      </c>
    </row>
    <row r="2194" spans="1:4" ht="13.5" customHeight="1">
      <c r="A2194" s="150" t="s">
        <v>934</v>
      </c>
      <c r="B2194" s="153" t="s">
        <v>11141</v>
      </c>
      <c r="C2194" s="352"/>
      <c r="D2194" s="152" t="s">
        <v>20298</v>
      </c>
    </row>
    <row r="2195" spans="1:4" ht="13.5" customHeight="1">
      <c r="A2195" s="150" t="s">
        <v>930</v>
      </c>
      <c r="B2195" s="153" t="s">
        <v>11137</v>
      </c>
      <c r="C2195" s="352"/>
      <c r="D2195" s="152" t="s">
        <v>20298</v>
      </c>
    </row>
    <row r="2196" spans="1:4" ht="13.5" customHeight="1">
      <c r="A2196" s="150" t="s">
        <v>914</v>
      </c>
      <c r="B2196" s="153" t="s">
        <v>11121</v>
      </c>
      <c r="C2196" s="352"/>
      <c r="D2196" s="152" t="s">
        <v>20298</v>
      </c>
    </row>
    <row r="2197" spans="1:4" ht="13.5" customHeight="1">
      <c r="A2197" s="150" t="s">
        <v>828</v>
      </c>
      <c r="B2197" s="153" t="s">
        <v>11035</v>
      </c>
      <c r="C2197" s="352"/>
      <c r="D2197" s="152" t="s">
        <v>20298</v>
      </c>
    </row>
    <row r="2198" spans="1:4" ht="13.5" customHeight="1">
      <c r="A2198" s="150" t="s">
        <v>927</v>
      </c>
      <c r="B2198" s="153" t="s">
        <v>11134</v>
      </c>
      <c r="C2198" s="352"/>
      <c r="D2198" s="152" t="s">
        <v>20298</v>
      </c>
    </row>
    <row r="2199" spans="1:4" ht="13.5" customHeight="1">
      <c r="A2199" s="150" t="s">
        <v>6930</v>
      </c>
      <c r="B2199" s="153" t="s">
        <v>16881</v>
      </c>
      <c r="C2199" s="352"/>
      <c r="D2199" s="152" t="s">
        <v>20298</v>
      </c>
    </row>
    <row r="2200" spans="1:4" ht="13.5" customHeight="1">
      <c r="A2200" s="150" t="s">
        <v>918</v>
      </c>
      <c r="B2200" s="153" t="s">
        <v>11125</v>
      </c>
      <c r="C2200" s="352"/>
      <c r="D2200" s="152" t="s">
        <v>20298</v>
      </c>
    </row>
    <row r="2201" spans="1:4" ht="13.5" customHeight="1">
      <c r="A2201" s="150" t="s">
        <v>935</v>
      </c>
      <c r="B2201" s="153" t="s">
        <v>11142</v>
      </c>
      <c r="C2201" s="352"/>
      <c r="D2201" s="152" t="s">
        <v>20298</v>
      </c>
    </row>
    <row r="2202" spans="1:4" ht="13.5" customHeight="1">
      <c r="A2202" s="150" t="s">
        <v>10339</v>
      </c>
      <c r="B2202" s="153" t="s">
        <v>19907</v>
      </c>
      <c r="C2202" s="352"/>
      <c r="D2202" s="152" t="s">
        <v>20298</v>
      </c>
    </row>
    <row r="2203" spans="1:4" ht="13.5" customHeight="1">
      <c r="A2203" s="150" t="s">
        <v>2324</v>
      </c>
      <c r="B2203" s="153" t="s">
        <v>12499</v>
      </c>
      <c r="C2203" s="352"/>
      <c r="D2203" s="152" t="s">
        <v>20298</v>
      </c>
    </row>
    <row r="2204" spans="1:4" ht="13.5" customHeight="1">
      <c r="A2204" s="150" t="s">
        <v>4740</v>
      </c>
      <c r="B2204" s="153" t="s">
        <v>14808</v>
      </c>
      <c r="C2204" s="352"/>
      <c r="D2204" s="152" t="s">
        <v>20298</v>
      </c>
    </row>
    <row r="2205" spans="1:4" ht="13.5" customHeight="1">
      <c r="A2205" s="150" t="s">
        <v>708</v>
      </c>
      <c r="B2205" s="153" t="s">
        <v>10916</v>
      </c>
      <c r="C2205" s="352"/>
      <c r="D2205" s="152" t="s">
        <v>20298</v>
      </c>
    </row>
    <row r="2206" spans="1:4" ht="13.5" customHeight="1">
      <c r="A2206" s="150" t="s">
        <v>9196</v>
      </c>
      <c r="B2206" s="153" t="s">
        <v>18809</v>
      </c>
      <c r="C2206" s="352"/>
      <c r="D2206" s="152" t="s">
        <v>20298</v>
      </c>
    </row>
    <row r="2207" spans="1:4" ht="13.5" customHeight="1">
      <c r="A2207" s="150" t="s">
        <v>9197</v>
      </c>
      <c r="B2207" s="153" t="s">
        <v>18810</v>
      </c>
      <c r="C2207" s="352"/>
      <c r="D2207" s="152" t="s">
        <v>20298</v>
      </c>
    </row>
    <row r="2208" spans="1:4" ht="13.5" customHeight="1">
      <c r="A2208" s="150" t="s">
        <v>9791</v>
      </c>
      <c r="B2208" s="153" t="s">
        <v>19380</v>
      </c>
      <c r="C2208" s="352"/>
      <c r="D2208" s="152" t="s">
        <v>20298</v>
      </c>
    </row>
    <row r="2209" spans="1:4" ht="13.5" customHeight="1">
      <c r="A2209" s="150" t="s">
        <v>9788</v>
      </c>
      <c r="B2209" s="153" t="s">
        <v>19373</v>
      </c>
      <c r="C2209" s="352"/>
      <c r="D2209" s="152" t="s">
        <v>20298</v>
      </c>
    </row>
    <row r="2210" spans="1:4" ht="13.5" customHeight="1">
      <c r="A2210" s="150" t="s">
        <v>9787</v>
      </c>
      <c r="B2210" s="153" t="s">
        <v>19372</v>
      </c>
      <c r="C2210" s="352"/>
      <c r="D2210" s="152" t="s">
        <v>20298</v>
      </c>
    </row>
    <row r="2211" spans="1:4" ht="13.5" customHeight="1">
      <c r="A2211" s="150" t="s">
        <v>9790</v>
      </c>
      <c r="B2211" s="153" t="s">
        <v>19377</v>
      </c>
      <c r="C2211" s="352"/>
      <c r="D2211" s="152" t="s">
        <v>20298</v>
      </c>
    </row>
    <row r="2212" spans="1:4" ht="13.5" customHeight="1">
      <c r="A2212" s="150" t="s">
        <v>57</v>
      </c>
      <c r="B2212" s="153" t="s">
        <v>19378</v>
      </c>
      <c r="C2212" s="352"/>
      <c r="D2212" s="152" t="s">
        <v>20298</v>
      </c>
    </row>
    <row r="2213" spans="1:4" ht="13.5" customHeight="1">
      <c r="A2213" s="150" t="s">
        <v>58</v>
      </c>
      <c r="B2213" s="153" t="s">
        <v>19375</v>
      </c>
      <c r="C2213" s="352"/>
      <c r="D2213" s="152" t="s">
        <v>20298</v>
      </c>
    </row>
    <row r="2214" spans="1:4" ht="13.5" customHeight="1">
      <c r="A2214" s="150" t="s">
        <v>59</v>
      </c>
      <c r="B2214" s="153" t="s">
        <v>19376</v>
      </c>
      <c r="C2214" s="352"/>
      <c r="D2214" s="152" t="s">
        <v>20298</v>
      </c>
    </row>
    <row r="2215" spans="1:4" ht="13.5" customHeight="1">
      <c r="A2215" s="150" t="s">
        <v>9789</v>
      </c>
      <c r="B2215" s="153" t="s">
        <v>19374</v>
      </c>
      <c r="C2215" s="352"/>
      <c r="D2215" s="152" t="s">
        <v>20298</v>
      </c>
    </row>
    <row r="2216" spans="1:4" ht="13.5" customHeight="1">
      <c r="A2216" s="150" t="s">
        <v>60</v>
      </c>
      <c r="B2216" s="153" t="s">
        <v>19379</v>
      </c>
      <c r="C2216" s="352"/>
      <c r="D2216" s="152" t="s">
        <v>20298</v>
      </c>
    </row>
    <row r="2217" spans="1:4" ht="13.5" customHeight="1">
      <c r="A2217" s="150" t="s">
        <v>9795</v>
      </c>
      <c r="B2217" s="153" t="s">
        <v>19384</v>
      </c>
      <c r="C2217" s="352"/>
      <c r="D2217" s="152" t="s">
        <v>20298</v>
      </c>
    </row>
    <row r="2218" spans="1:4" ht="13.5" customHeight="1">
      <c r="A2218" s="150" t="s">
        <v>9794</v>
      </c>
      <c r="B2218" s="153" t="s">
        <v>19383</v>
      </c>
      <c r="C2218" s="352"/>
      <c r="D2218" s="152" t="s">
        <v>20298</v>
      </c>
    </row>
    <row r="2219" spans="1:4" ht="13.5" customHeight="1">
      <c r="A2219" s="150" t="s">
        <v>9798</v>
      </c>
      <c r="B2219" s="153" t="s">
        <v>19387</v>
      </c>
      <c r="C2219" s="352"/>
      <c r="D2219" s="152" t="s">
        <v>20298</v>
      </c>
    </row>
    <row r="2220" spans="1:4" ht="13.5" customHeight="1">
      <c r="A2220" s="150" t="s">
        <v>9799</v>
      </c>
      <c r="B2220" s="153" t="s">
        <v>19388</v>
      </c>
      <c r="C2220" s="352"/>
      <c r="D2220" s="152" t="s">
        <v>20298</v>
      </c>
    </row>
    <row r="2221" spans="1:4" ht="13.5" customHeight="1">
      <c r="A2221" s="150" t="s">
        <v>9792</v>
      </c>
      <c r="B2221" s="153" t="s">
        <v>19381</v>
      </c>
      <c r="C2221" s="352"/>
      <c r="D2221" s="152" t="s">
        <v>20298</v>
      </c>
    </row>
    <row r="2222" spans="1:4" ht="13.5" customHeight="1">
      <c r="A2222" s="150" t="s">
        <v>9793</v>
      </c>
      <c r="B2222" s="153" t="s">
        <v>19382</v>
      </c>
      <c r="C2222" s="352"/>
      <c r="D2222" s="152" t="s">
        <v>20298</v>
      </c>
    </row>
    <row r="2223" spans="1:4" ht="13.5" customHeight="1">
      <c r="A2223" s="150" t="s">
        <v>9780</v>
      </c>
      <c r="B2223" s="153" t="s">
        <v>19365</v>
      </c>
      <c r="C2223" s="352"/>
      <c r="D2223" s="152" t="s">
        <v>20298</v>
      </c>
    </row>
    <row r="2224" spans="1:4" ht="13.5" customHeight="1">
      <c r="A2224" s="150" t="s">
        <v>3804</v>
      </c>
      <c r="B2224" s="153" t="s">
        <v>13926</v>
      </c>
      <c r="C2224" s="352"/>
      <c r="D2224" s="152" t="s">
        <v>20298</v>
      </c>
    </row>
    <row r="2225" spans="1:4" ht="13.5" customHeight="1">
      <c r="A2225" s="150" t="s">
        <v>746</v>
      </c>
      <c r="B2225" s="153" t="s">
        <v>10954</v>
      </c>
      <c r="C2225" s="352"/>
      <c r="D2225" s="152" t="s">
        <v>20298</v>
      </c>
    </row>
    <row r="2226" spans="1:4" ht="13.5" customHeight="1">
      <c r="A2226" s="150" t="s">
        <v>3757</v>
      </c>
      <c r="B2226" s="153" t="s">
        <v>13883</v>
      </c>
      <c r="C2226" s="352"/>
      <c r="D2226" s="152" t="s">
        <v>20298</v>
      </c>
    </row>
    <row r="2227" spans="1:4" ht="13.5" customHeight="1">
      <c r="A2227" s="150" t="s">
        <v>6017</v>
      </c>
      <c r="B2227" s="153" t="s">
        <v>16023</v>
      </c>
      <c r="C2227" s="352"/>
      <c r="D2227" s="152" t="s">
        <v>20298</v>
      </c>
    </row>
    <row r="2228" spans="1:4" ht="13.5" customHeight="1">
      <c r="A2228" s="150" t="s">
        <v>8631</v>
      </c>
      <c r="B2228" s="153" t="s">
        <v>18270</v>
      </c>
      <c r="C2228" s="352"/>
      <c r="D2228" s="152" t="s">
        <v>20298</v>
      </c>
    </row>
    <row r="2229" spans="1:4" ht="13.5" customHeight="1">
      <c r="A2229" s="150" t="s">
        <v>3904</v>
      </c>
      <c r="B2229" s="153" t="s">
        <v>14025</v>
      </c>
      <c r="C2229" s="352"/>
      <c r="D2229" s="152" t="s">
        <v>20298</v>
      </c>
    </row>
    <row r="2230" spans="1:4" ht="13.5" customHeight="1">
      <c r="A2230" s="150" t="s">
        <v>626</v>
      </c>
      <c r="B2230" s="154" t="s">
        <v>10835</v>
      </c>
      <c r="C2230" s="353"/>
      <c r="D2230" s="152" t="s">
        <v>20298</v>
      </c>
    </row>
    <row r="2231" spans="1:4" ht="13.5" customHeight="1">
      <c r="A2231" s="150" t="s">
        <v>8673</v>
      </c>
      <c r="B2231" s="153" t="s">
        <v>18294</v>
      </c>
      <c r="C2231" s="352"/>
      <c r="D2231" s="152" t="s">
        <v>20298</v>
      </c>
    </row>
    <row r="2232" spans="1:4" ht="13.5" customHeight="1">
      <c r="A2232" s="150" t="s">
        <v>5180</v>
      </c>
      <c r="B2232" s="153" t="s">
        <v>15222</v>
      </c>
      <c r="C2232" s="352"/>
      <c r="D2232" s="152" t="s">
        <v>20298</v>
      </c>
    </row>
    <row r="2233" spans="1:4" ht="13.5" customHeight="1">
      <c r="A2233" s="150" t="s">
        <v>5179</v>
      </c>
      <c r="B2233" s="153" t="s">
        <v>15221</v>
      </c>
      <c r="C2233" s="352"/>
      <c r="D2233" s="152" t="s">
        <v>20298</v>
      </c>
    </row>
    <row r="2234" spans="1:4" ht="13.5" customHeight="1">
      <c r="A2234" s="150" t="s">
        <v>5193</v>
      </c>
      <c r="B2234" s="153" t="s">
        <v>15235</v>
      </c>
      <c r="C2234" s="352"/>
      <c r="D2234" s="152" t="s">
        <v>20298</v>
      </c>
    </row>
    <row r="2235" spans="1:4" ht="13.5" customHeight="1">
      <c r="A2235" s="150" t="s">
        <v>5195</v>
      </c>
      <c r="B2235" s="153" t="s">
        <v>15237</v>
      </c>
      <c r="C2235" s="352"/>
      <c r="D2235" s="152" t="s">
        <v>20298</v>
      </c>
    </row>
    <row r="2236" spans="1:4" ht="13.5" customHeight="1">
      <c r="A2236" s="150" t="s">
        <v>5194</v>
      </c>
      <c r="B2236" s="153" t="s">
        <v>15236</v>
      </c>
      <c r="C2236" s="352"/>
      <c r="D2236" s="152" t="s">
        <v>20298</v>
      </c>
    </row>
    <row r="2237" spans="1:4" ht="13.5" customHeight="1">
      <c r="A2237" s="150" t="s">
        <v>5183</v>
      </c>
      <c r="B2237" s="153" t="s">
        <v>15225</v>
      </c>
      <c r="C2237" s="352"/>
      <c r="D2237" s="152" t="s">
        <v>20298</v>
      </c>
    </row>
    <row r="2238" spans="1:4" ht="13.5" customHeight="1">
      <c r="A2238" s="150" t="s">
        <v>5184</v>
      </c>
      <c r="B2238" s="153" t="s">
        <v>15226</v>
      </c>
      <c r="C2238" s="352"/>
      <c r="D2238" s="152" t="s">
        <v>20298</v>
      </c>
    </row>
    <row r="2239" spans="1:4" ht="13.5" customHeight="1">
      <c r="A2239" s="150" t="s">
        <v>5185</v>
      </c>
      <c r="B2239" s="153" t="s">
        <v>15227</v>
      </c>
      <c r="C2239" s="352"/>
      <c r="D2239" s="152" t="s">
        <v>20298</v>
      </c>
    </row>
    <row r="2240" spans="1:4" ht="13.5" customHeight="1">
      <c r="A2240" s="150" t="s">
        <v>5182</v>
      </c>
      <c r="B2240" s="153" t="s">
        <v>15224</v>
      </c>
      <c r="C2240" s="352"/>
      <c r="D2240" s="152" t="s">
        <v>20298</v>
      </c>
    </row>
    <row r="2241" spans="1:4" ht="13.5" customHeight="1">
      <c r="A2241" s="150" t="s">
        <v>5188</v>
      </c>
      <c r="B2241" s="153" t="s">
        <v>15230</v>
      </c>
      <c r="C2241" s="352"/>
      <c r="D2241" s="152" t="s">
        <v>20298</v>
      </c>
    </row>
    <row r="2242" spans="1:4" ht="13.5" customHeight="1">
      <c r="A2242" s="150" t="s">
        <v>5181</v>
      </c>
      <c r="B2242" s="153" t="s">
        <v>15223</v>
      </c>
      <c r="C2242" s="352"/>
      <c r="D2242" s="152" t="s">
        <v>20298</v>
      </c>
    </row>
    <row r="2243" spans="1:4" ht="13.5" customHeight="1">
      <c r="A2243" s="150" t="s">
        <v>5189</v>
      </c>
      <c r="B2243" s="153" t="s">
        <v>15231</v>
      </c>
      <c r="C2243" s="352"/>
      <c r="D2243" s="152" t="s">
        <v>20298</v>
      </c>
    </row>
    <row r="2244" spans="1:4" ht="13.5" customHeight="1">
      <c r="A2244" s="150" t="s">
        <v>5190</v>
      </c>
      <c r="B2244" s="153" t="s">
        <v>15232</v>
      </c>
      <c r="C2244" s="352"/>
      <c r="D2244" s="152" t="s">
        <v>20298</v>
      </c>
    </row>
    <row r="2245" spans="1:4" ht="13.5" customHeight="1">
      <c r="A2245" s="150" t="s">
        <v>5187</v>
      </c>
      <c r="B2245" s="153" t="s">
        <v>15229</v>
      </c>
      <c r="C2245" s="352"/>
      <c r="D2245" s="152" t="s">
        <v>20298</v>
      </c>
    </row>
    <row r="2246" spans="1:4" ht="13.5" customHeight="1">
      <c r="A2246" s="150" t="s">
        <v>5210</v>
      </c>
      <c r="B2246" s="153" t="s">
        <v>15252</v>
      </c>
      <c r="C2246" s="352"/>
      <c r="D2246" s="152" t="s">
        <v>20298</v>
      </c>
    </row>
    <row r="2247" spans="1:4" ht="13.5" customHeight="1">
      <c r="A2247" s="150" t="s">
        <v>5209</v>
      </c>
      <c r="B2247" s="153" t="s">
        <v>15251</v>
      </c>
      <c r="C2247" s="352"/>
      <c r="D2247" s="152" t="s">
        <v>20298</v>
      </c>
    </row>
    <row r="2248" spans="1:4" ht="13.5" customHeight="1">
      <c r="A2248" s="150" t="s">
        <v>5212</v>
      </c>
      <c r="B2248" s="153" t="s">
        <v>15253</v>
      </c>
      <c r="C2248" s="352"/>
      <c r="D2248" s="152" t="s">
        <v>20298</v>
      </c>
    </row>
    <row r="2249" spans="1:4" ht="13.5" customHeight="1">
      <c r="A2249" s="150" t="s">
        <v>5216</v>
      </c>
      <c r="B2249" s="153" t="s">
        <v>15256</v>
      </c>
      <c r="C2249" s="352"/>
      <c r="D2249" s="152" t="s">
        <v>20298</v>
      </c>
    </row>
    <row r="2250" spans="1:4" ht="13.5" customHeight="1">
      <c r="A2250" s="150" t="s">
        <v>5215</v>
      </c>
      <c r="B2250" s="153" t="s">
        <v>15255</v>
      </c>
      <c r="C2250" s="352"/>
      <c r="D2250" s="152" t="s">
        <v>20298</v>
      </c>
    </row>
    <row r="2251" spans="1:4" ht="13.5" customHeight="1">
      <c r="A2251" s="150" t="s">
        <v>5211</v>
      </c>
      <c r="B2251" s="153" t="s">
        <v>15253</v>
      </c>
      <c r="C2251" s="352"/>
      <c r="D2251" s="152" t="s">
        <v>20298</v>
      </c>
    </row>
    <row r="2252" spans="1:4" ht="13.5" customHeight="1">
      <c r="A2252" s="150" t="s">
        <v>5207</v>
      </c>
      <c r="B2252" s="153" t="s">
        <v>15249</v>
      </c>
      <c r="C2252" s="352"/>
      <c r="D2252" s="152" t="s">
        <v>20298</v>
      </c>
    </row>
    <row r="2253" spans="1:4" ht="13.5" customHeight="1">
      <c r="A2253" s="150" t="s">
        <v>5208</v>
      </c>
      <c r="B2253" s="153" t="s">
        <v>15250</v>
      </c>
      <c r="C2253" s="352"/>
      <c r="D2253" s="152" t="s">
        <v>20298</v>
      </c>
    </row>
    <row r="2254" spans="1:4" ht="13.5" customHeight="1">
      <c r="A2254" s="150" t="s">
        <v>5213</v>
      </c>
      <c r="B2254" s="153" t="s">
        <v>15253</v>
      </c>
      <c r="C2254" s="352"/>
      <c r="D2254" s="152" t="s">
        <v>20298</v>
      </c>
    </row>
    <row r="2255" spans="1:4" ht="13.5" customHeight="1">
      <c r="A2255" s="150" t="s">
        <v>5218</v>
      </c>
      <c r="B2255" s="153" t="s">
        <v>15258</v>
      </c>
      <c r="C2255" s="352"/>
      <c r="D2255" s="152" t="s">
        <v>20298</v>
      </c>
    </row>
    <row r="2256" spans="1:4" ht="13.5" customHeight="1">
      <c r="A2256" s="150" t="s">
        <v>5219</v>
      </c>
      <c r="B2256" s="153" t="s">
        <v>15259</v>
      </c>
      <c r="C2256" s="352"/>
      <c r="D2256" s="152" t="s">
        <v>20298</v>
      </c>
    </row>
    <row r="2257" spans="1:4" ht="13.5" customHeight="1">
      <c r="A2257" s="150" t="s">
        <v>5220</v>
      </c>
      <c r="B2257" s="153" t="s">
        <v>15260</v>
      </c>
      <c r="C2257" s="352"/>
      <c r="D2257" s="152" t="s">
        <v>20298</v>
      </c>
    </row>
    <row r="2258" spans="1:4" ht="13.5" customHeight="1">
      <c r="A2258" s="150" t="s">
        <v>5221</v>
      </c>
      <c r="B2258" s="153" t="s">
        <v>15261</v>
      </c>
      <c r="C2258" s="352"/>
      <c r="D2258" s="152" t="s">
        <v>20298</v>
      </c>
    </row>
    <row r="2259" spans="1:4" ht="13.5" customHeight="1">
      <c r="A2259" s="150" t="s">
        <v>5222</v>
      </c>
      <c r="B2259" s="153" t="s">
        <v>15262</v>
      </c>
      <c r="C2259" s="352"/>
      <c r="D2259" s="152" t="s">
        <v>20298</v>
      </c>
    </row>
    <row r="2260" spans="1:4" ht="13.5" customHeight="1">
      <c r="A2260" s="150" t="s">
        <v>5196</v>
      </c>
      <c r="B2260" s="153" t="s">
        <v>15238</v>
      </c>
      <c r="C2260" s="352"/>
      <c r="D2260" s="152" t="s">
        <v>20298</v>
      </c>
    </row>
    <row r="2261" spans="1:4" ht="13.5" customHeight="1">
      <c r="A2261" s="150" t="s">
        <v>5203</v>
      </c>
      <c r="B2261" s="153" t="s">
        <v>15245</v>
      </c>
      <c r="C2261" s="352"/>
      <c r="D2261" s="152" t="s">
        <v>20298</v>
      </c>
    </row>
    <row r="2262" spans="1:4" ht="13.5" customHeight="1">
      <c r="A2262" s="150" t="s">
        <v>5199</v>
      </c>
      <c r="B2262" s="153" t="s">
        <v>15241</v>
      </c>
      <c r="C2262" s="352"/>
      <c r="D2262" s="152" t="s">
        <v>20298</v>
      </c>
    </row>
    <row r="2263" spans="1:4" ht="13.5" customHeight="1">
      <c r="A2263" s="150" t="s">
        <v>5200</v>
      </c>
      <c r="B2263" s="153" t="s">
        <v>15242</v>
      </c>
      <c r="C2263" s="352"/>
      <c r="D2263" s="152" t="s">
        <v>20298</v>
      </c>
    </row>
    <row r="2264" spans="1:4" ht="13.5" customHeight="1">
      <c r="A2264" s="150" t="s">
        <v>5201</v>
      </c>
      <c r="B2264" s="153" t="s">
        <v>15243</v>
      </c>
      <c r="C2264" s="352"/>
      <c r="D2264" s="152" t="s">
        <v>20298</v>
      </c>
    </row>
    <row r="2265" spans="1:4" ht="13.5" customHeight="1">
      <c r="A2265" s="150" t="s">
        <v>5202</v>
      </c>
      <c r="B2265" s="153" t="s">
        <v>15244</v>
      </c>
      <c r="C2265" s="352"/>
      <c r="D2265" s="152" t="s">
        <v>20298</v>
      </c>
    </row>
    <row r="2266" spans="1:4" ht="13.5" customHeight="1">
      <c r="A2266" s="150" t="s">
        <v>5217</v>
      </c>
      <c r="B2266" s="153" t="s">
        <v>15257</v>
      </c>
      <c r="C2266" s="352"/>
      <c r="D2266" s="152" t="s">
        <v>20298</v>
      </c>
    </row>
    <row r="2267" spans="1:4" ht="13.5" customHeight="1">
      <c r="A2267" s="150" t="s">
        <v>5197</v>
      </c>
      <c r="B2267" s="153" t="s">
        <v>15239</v>
      </c>
      <c r="C2267" s="352"/>
      <c r="D2267" s="152" t="s">
        <v>20298</v>
      </c>
    </row>
    <row r="2268" spans="1:4" ht="13.5" customHeight="1">
      <c r="A2268" s="150" t="s">
        <v>5198</v>
      </c>
      <c r="B2268" s="153" t="s">
        <v>15240</v>
      </c>
      <c r="C2268" s="352"/>
      <c r="D2268" s="152" t="s">
        <v>20298</v>
      </c>
    </row>
    <row r="2269" spans="1:4" ht="13.5" customHeight="1">
      <c r="A2269" s="150" t="s">
        <v>5659</v>
      </c>
      <c r="B2269" s="153" t="s">
        <v>15690</v>
      </c>
      <c r="C2269" s="352"/>
      <c r="D2269" s="152" t="s">
        <v>20298</v>
      </c>
    </row>
    <row r="2270" spans="1:4" ht="13.5" customHeight="1">
      <c r="A2270" s="150" t="s">
        <v>10452</v>
      </c>
      <c r="B2270" s="153" t="s">
        <v>20016</v>
      </c>
      <c r="C2270" s="352"/>
      <c r="D2270" s="152" t="s">
        <v>20298</v>
      </c>
    </row>
    <row r="2271" spans="1:4" ht="13.5" customHeight="1">
      <c r="A2271" s="150" t="s">
        <v>5638</v>
      </c>
      <c r="B2271" s="153" t="s">
        <v>15670</v>
      </c>
      <c r="C2271" s="352"/>
      <c r="D2271" s="152" t="s">
        <v>20298</v>
      </c>
    </row>
    <row r="2272" spans="1:4" ht="13.5" customHeight="1">
      <c r="A2272" s="150" t="s">
        <v>5642</v>
      </c>
      <c r="B2272" s="153" t="s">
        <v>15674</v>
      </c>
      <c r="C2272" s="352"/>
      <c r="D2272" s="152" t="s">
        <v>20298</v>
      </c>
    </row>
    <row r="2273" spans="1:4" ht="13.5" customHeight="1">
      <c r="A2273" s="150" t="s">
        <v>5676</v>
      </c>
      <c r="B2273" s="153" t="s">
        <v>15708</v>
      </c>
      <c r="C2273" s="352"/>
      <c r="D2273" s="152" t="s">
        <v>20298</v>
      </c>
    </row>
    <row r="2274" spans="1:4" ht="13.5" customHeight="1">
      <c r="A2274" s="150" t="s">
        <v>5641</v>
      </c>
      <c r="B2274" s="153" t="s">
        <v>15673</v>
      </c>
      <c r="C2274" s="352"/>
      <c r="D2274" s="152" t="s">
        <v>20298</v>
      </c>
    </row>
    <row r="2275" spans="1:4" ht="13.5" customHeight="1">
      <c r="A2275" s="150" t="s">
        <v>858</v>
      </c>
      <c r="B2275" s="153" t="s">
        <v>11066</v>
      </c>
      <c r="C2275" s="352"/>
      <c r="D2275" s="152" t="s">
        <v>20298</v>
      </c>
    </row>
    <row r="2276" spans="1:4" ht="13.5" customHeight="1">
      <c r="A2276" s="150" t="s">
        <v>6361</v>
      </c>
      <c r="B2276" s="153" t="s">
        <v>16324</v>
      </c>
      <c r="C2276" s="352"/>
      <c r="D2276" s="152" t="s">
        <v>20298</v>
      </c>
    </row>
    <row r="2277" spans="1:4" ht="13.5" customHeight="1">
      <c r="A2277" s="150" t="s">
        <v>6362</v>
      </c>
      <c r="B2277" s="153" t="s">
        <v>16325</v>
      </c>
      <c r="C2277" s="352"/>
      <c r="D2277" s="152" t="s">
        <v>20298</v>
      </c>
    </row>
    <row r="2278" spans="1:4" ht="13.5" customHeight="1">
      <c r="A2278" s="150" t="s">
        <v>29</v>
      </c>
      <c r="B2278" s="153" t="s">
        <v>16323</v>
      </c>
      <c r="C2278" s="352"/>
      <c r="D2278" s="152" t="s">
        <v>20298</v>
      </c>
    </row>
    <row r="2279" spans="1:4" ht="13.5" customHeight="1">
      <c r="A2279" s="150" t="s">
        <v>9218</v>
      </c>
      <c r="B2279" s="153" t="s">
        <v>18831</v>
      </c>
      <c r="C2279" s="352"/>
      <c r="D2279" s="152" t="s">
        <v>20298</v>
      </c>
    </row>
    <row r="2280" spans="1:4" ht="13.5" customHeight="1">
      <c r="A2280" s="150" t="s">
        <v>831</v>
      </c>
      <c r="B2280" s="153" t="s">
        <v>11038</v>
      </c>
      <c r="C2280" s="352"/>
      <c r="D2280" s="152" t="s">
        <v>20298</v>
      </c>
    </row>
    <row r="2281" spans="1:4" ht="13.5" customHeight="1">
      <c r="A2281" s="150" t="s">
        <v>4098</v>
      </c>
      <c r="B2281" s="153" t="s">
        <v>14214</v>
      </c>
      <c r="C2281" s="352"/>
      <c r="D2281" s="152" t="s">
        <v>20298</v>
      </c>
    </row>
    <row r="2282" spans="1:4" ht="13.5" customHeight="1">
      <c r="A2282" s="150" t="s">
        <v>4100</v>
      </c>
      <c r="B2282" s="153" t="s">
        <v>14216</v>
      </c>
      <c r="C2282" s="352"/>
      <c r="D2282" s="152" t="s">
        <v>20298</v>
      </c>
    </row>
    <row r="2283" spans="1:4" ht="13.5" customHeight="1">
      <c r="A2283" s="150" t="s">
        <v>4096</v>
      </c>
      <c r="B2283" s="153" t="s">
        <v>14212</v>
      </c>
      <c r="C2283" s="352"/>
      <c r="D2283" s="152" t="s">
        <v>20298</v>
      </c>
    </row>
    <row r="2284" spans="1:4" ht="13.5" customHeight="1">
      <c r="A2284" s="150" t="s">
        <v>7036</v>
      </c>
      <c r="B2284" s="153" t="s">
        <v>16987</v>
      </c>
      <c r="C2284" s="352"/>
      <c r="D2284" s="152" t="s">
        <v>20298</v>
      </c>
    </row>
    <row r="2285" spans="1:4" ht="13.5" customHeight="1">
      <c r="A2285" s="150" t="s">
        <v>5229</v>
      </c>
      <c r="B2285" s="153" t="s">
        <v>15269</v>
      </c>
      <c r="C2285" s="352"/>
      <c r="D2285" s="152" t="s">
        <v>20298</v>
      </c>
    </row>
    <row r="2286" spans="1:4" ht="13.5" customHeight="1">
      <c r="A2286" s="150" t="s">
        <v>5232</v>
      </c>
      <c r="B2286" s="153" t="s">
        <v>15272</v>
      </c>
      <c r="C2286" s="352"/>
      <c r="D2286" s="152" t="s">
        <v>20298</v>
      </c>
    </row>
    <row r="2287" spans="1:4" ht="13.5" customHeight="1">
      <c r="A2287" s="150" t="s">
        <v>5230</v>
      </c>
      <c r="B2287" s="153" t="s">
        <v>15270</v>
      </c>
      <c r="C2287" s="352"/>
      <c r="D2287" s="152" t="s">
        <v>20298</v>
      </c>
    </row>
    <row r="2288" spans="1:4" ht="13.5" customHeight="1">
      <c r="A2288" s="150" t="s">
        <v>5231</v>
      </c>
      <c r="B2288" s="153" t="s">
        <v>15271</v>
      </c>
      <c r="C2288" s="352"/>
      <c r="D2288" s="152" t="s">
        <v>20298</v>
      </c>
    </row>
    <row r="2289" spans="1:4" ht="13.5" customHeight="1">
      <c r="A2289" s="150" t="s">
        <v>5616</v>
      </c>
      <c r="B2289" s="153" t="s">
        <v>15648</v>
      </c>
      <c r="C2289" s="352"/>
      <c r="D2289" s="152" t="s">
        <v>20298</v>
      </c>
    </row>
    <row r="2290" spans="1:4" ht="13.5" customHeight="1">
      <c r="A2290" s="150" t="s">
        <v>5666</v>
      </c>
      <c r="B2290" s="153" t="s">
        <v>15697</v>
      </c>
      <c r="C2290" s="352"/>
      <c r="D2290" s="152" t="s">
        <v>20298</v>
      </c>
    </row>
    <row r="2291" spans="1:4" ht="13.5" customHeight="1">
      <c r="A2291" s="150" t="s">
        <v>5619</v>
      </c>
      <c r="B2291" s="153" t="s">
        <v>15651</v>
      </c>
      <c r="C2291" s="352"/>
      <c r="D2291" s="152" t="s">
        <v>20298</v>
      </c>
    </row>
    <row r="2292" spans="1:4" ht="13.5" customHeight="1">
      <c r="A2292" s="150" t="s">
        <v>5625</v>
      </c>
      <c r="B2292" s="153" t="s">
        <v>15657</v>
      </c>
      <c r="C2292" s="352"/>
      <c r="D2292" s="152" t="s">
        <v>20298</v>
      </c>
    </row>
    <row r="2293" spans="1:4" ht="13.5" customHeight="1">
      <c r="A2293" s="150" t="s">
        <v>5631</v>
      </c>
      <c r="B2293" s="153" t="s">
        <v>15663</v>
      </c>
      <c r="C2293" s="352"/>
      <c r="D2293" s="152" t="s">
        <v>20298</v>
      </c>
    </row>
    <row r="2294" spans="1:4" ht="13.5" customHeight="1">
      <c r="A2294" s="150" t="s">
        <v>5632</v>
      </c>
      <c r="B2294" s="153" t="s">
        <v>15664</v>
      </c>
      <c r="C2294" s="352"/>
      <c r="D2294" s="152" t="s">
        <v>20298</v>
      </c>
    </row>
    <row r="2295" spans="1:4" ht="13.5" customHeight="1">
      <c r="A2295" s="150" t="s">
        <v>5651</v>
      </c>
      <c r="B2295" s="153" t="s">
        <v>15683</v>
      </c>
      <c r="C2295" s="352"/>
      <c r="D2295" s="152" t="s">
        <v>20298</v>
      </c>
    </row>
    <row r="2296" spans="1:4" ht="13.5" customHeight="1">
      <c r="A2296" s="150" t="s">
        <v>10453</v>
      </c>
      <c r="B2296" s="153" t="s">
        <v>20017</v>
      </c>
      <c r="C2296" s="352"/>
      <c r="D2296" s="152" t="s">
        <v>20298</v>
      </c>
    </row>
    <row r="2297" spans="1:4" ht="13.5" customHeight="1">
      <c r="A2297" s="150" t="s">
        <v>10451</v>
      </c>
      <c r="B2297" s="153" t="s">
        <v>20015</v>
      </c>
      <c r="C2297" s="352"/>
      <c r="D2297" s="152" t="s">
        <v>20298</v>
      </c>
    </row>
    <row r="2298" spans="1:4" ht="13.5" customHeight="1">
      <c r="A2298" s="150" t="s">
        <v>10455</v>
      </c>
      <c r="B2298" s="153" t="s">
        <v>20019</v>
      </c>
      <c r="C2298" s="352"/>
      <c r="D2298" s="152" t="s">
        <v>20298</v>
      </c>
    </row>
    <row r="2299" spans="1:4" ht="13.5" customHeight="1">
      <c r="A2299" s="150" t="s">
        <v>10454</v>
      </c>
      <c r="B2299" s="153" t="s">
        <v>20018</v>
      </c>
      <c r="C2299" s="352"/>
      <c r="D2299" s="152" t="s">
        <v>20298</v>
      </c>
    </row>
    <row r="2300" spans="1:4" ht="13.5" customHeight="1">
      <c r="A2300" s="150" t="s">
        <v>10456</v>
      </c>
      <c r="B2300" s="153" t="s">
        <v>20020</v>
      </c>
      <c r="C2300" s="352"/>
      <c r="D2300" s="152" t="s">
        <v>20298</v>
      </c>
    </row>
    <row r="2301" spans="1:4" ht="13.5" customHeight="1">
      <c r="A2301" s="150" t="s">
        <v>5649</v>
      </c>
      <c r="B2301" s="153" t="s">
        <v>15681</v>
      </c>
      <c r="C2301" s="352"/>
      <c r="D2301" s="152" t="s">
        <v>20298</v>
      </c>
    </row>
    <row r="2302" spans="1:4" ht="13.5" customHeight="1">
      <c r="A2302" s="150" t="s">
        <v>5650</v>
      </c>
      <c r="B2302" s="153" t="s">
        <v>15682</v>
      </c>
      <c r="C2302" s="352"/>
      <c r="D2302" s="152" t="s">
        <v>20298</v>
      </c>
    </row>
    <row r="2303" spans="1:4" ht="13.5" customHeight="1">
      <c r="A2303" s="150" t="s">
        <v>775</v>
      </c>
      <c r="B2303" s="153" t="s">
        <v>10982</v>
      </c>
      <c r="C2303" s="352"/>
      <c r="D2303" s="152" t="s">
        <v>20298</v>
      </c>
    </row>
    <row r="2304" spans="1:4" ht="13.5" customHeight="1">
      <c r="A2304" s="150" t="s">
        <v>774</v>
      </c>
      <c r="B2304" s="153" t="s">
        <v>10981</v>
      </c>
      <c r="C2304" s="352"/>
      <c r="D2304" s="152" t="s">
        <v>20298</v>
      </c>
    </row>
    <row r="2305" spans="1:4" ht="13.5" customHeight="1">
      <c r="A2305" s="150" t="s">
        <v>5644</v>
      </c>
      <c r="B2305" s="153" t="s">
        <v>15676</v>
      </c>
      <c r="C2305" s="352"/>
      <c r="D2305" s="152" t="s">
        <v>20298</v>
      </c>
    </row>
    <row r="2306" spans="1:4" ht="13.5" customHeight="1">
      <c r="A2306" s="150" t="s">
        <v>5639</v>
      </c>
      <c r="B2306" s="153" t="s">
        <v>15671</v>
      </c>
      <c r="C2306" s="352"/>
      <c r="D2306" s="152" t="s">
        <v>20298</v>
      </c>
    </row>
    <row r="2307" spans="1:4" ht="13.5" customHeight="1">
      <c r="A2307" s="150" t="s">
        <v>5643</v>
      </c>
      <c r="B2307" s="153" t="s">
        <v>15675</v>
      </c>
      <c r="C2307" s="352"/>
      <c r="D2307" s="152" t="s">
        <v>20298</v>
      </c>
    </row>
    <row r="2308" spans="1:4" ht="13.5" customHeight="1">
      <c r="A2308" s="150" t="s">
        <v>5645</v>
      </c>
      <c r="B2308" s="153" t="s">
        <v>15677</v>
      </c>
      <c r="C2308" s="352"/>
      <c r="D2308" s="152" t="s">
        <v>20298</v>
      </c>
    </row>
    <row r="2309" spans="1:4" ht="13.5" customHeight="1">
      <c r="A2309" s="150" t="s">
        <v>5640</v>
      </c>
      <c r="B2309" s="153" t="s">
        <v>15672</v>
      </c>
      <c r="C2309" s="352"/>
      <c r="D2309" s="152" t="s">
        <v>20298</v>
      </c>
    </row>
    <row r="2310" spans="1:4" ht="13.5" customHeight="1">
      <c r="A2310" s="150" t="s">
        <v>6154</v>
      </c>
      <c r="B2310" s="153" t="s">
        <v>16117</v>
      </c>
      <c r="C2310" s="352"/>
      <c r="D2310" s="152" t="s">
        <v>20298</v>
      </c>
    </row>
    <row r="2311" spans="1:4" ht="13.5" customHeight="1">
      <c r="A2311" s="150" t="s">
        <v>6153</v>
      </c>
      <c r="B2311" s="153" t="s">
        <v>16116</v>
      </c>
      <c r="C2311" s="352"/>
      <c r="D2311" s="152" t="s">
        <v>20298</v>
      </c>
    </row>
    <row r="2312" spans="1:4" ht="13.5" customHeight="1">
      <c r="A2312" s="150" t="s">
        <v>5652</v>
      </c>
      <c r="B2312" s="153" t="s">
        <v>15684</v>
      </c>
      <c r="C2312" s="352"/>
      <c r="D2312" s="152" t="s">
        <v>20298</v>
      </c>
    </row>
    <row r="2313" spans="1:4" ht="13.5" customHeight="1">
      <c r="A2313" s="150" t="s">
        <v>5653</v>
      </c>
      <c r="B2313" s="153" t="s">
        <v>15685</v>
      </c>
      <c r="C2313" s="352"/>
      <c r="D2313" s="152" t="s">
        <v>20298</v>
      </c>
    </row>
    <row r="2314" spans="1:4" ht="13.5" customHeight="1">
      <c r="A2314" s="150" t="s">
        <v>5677</v>
      </c>
      <c r="B2314" s="153" t="s">
        <v>15709</v>
      </c>
      <c r="C2314" s="352"/>
      <c r="D2314" s="152" t="s">
        <v>20298</v>
      </c>
    </row>
    <row r="2315" spans="1:4" ht="13.5" customHeight="1">
      <c r="A2315" s="150" t="s">
        <v>5664</v>
      </c>
      <c r="B2315" s="153" t="s">
        <v>15695</v>
      </c>
      <c r="C2315" s="352"/>
      <c r="D2315" s="152" t="s">
        <v>20298</v>
      </c>
    </row>
    <row r="2316" spans="1:4" ht="13.5" customHeight="1">
      <c r="A2316" s="150" t="s">
        <v>5665</v>
      </c>
      <c r="B2316" s="153" t="s">
        <v>15696</v>
      </c>
      <c r="C2316" s="352"/>
      <c r="D2316" s="152" t="s">
        <v>20298</v>
      </c>
    </row>
    <row r="2317" spans="1:4" ht="13.5" customHeight="1">
      <c r="A2317" s="150" t="s">
        <v>5238</v>
      </c>
      <c r="B2317" s="153" t="s">
        <v>15278</v>
      </c>
      <c r="C2317" s="352"/>
      <c r="D2317" s="152" t="s">
        <v>20298</v>
      </c>
    </row>
    <row r="2318" spans="1:4" ht="13.5" customHeight="1">
      <c r="A2318" s="150" t="s">
        <v>5239</v>
      </c>
      <c r="B2318" s="153" t="s">
        <v>15279</v>
      </c>
      <c r="C2318" s="352"/>
      <c r="D2318" s="152" t="s">
        <v>20298</v>
      </c>
    </row>
    <row r="2319" spans="1:4" ht="13.5" customHeight="1">
      <c r="A2319" s="150" t="s">
        <v>5678</v>
      </c>
      <c r="B2319" s="153" t="s">
        <v>15710</v>
      </c>
      <c r="C2319" s="352"/>
      <c r="D2319" s="152" t="s">
        <v>20298</v>
      </c>
    </row>
    <row r="2320" spans="1:4" ht="13.5" customHeight="1">
      <c r="A2320" s="150" t="s">
        <v>5654</v>
      </c>
      <c r="B2320" s="153" t="s">
        <v>15685</v>
      </c>
      <c r="C2320" s="352"/>
      <c r="D2320" s="152" t="s">
        <v>20298</v>
      </c>
    </row>
    <row r="2321" spans="1:4" ht="13.5" customHeight="1">
      <c r="A2321" s="150" t="s">
        <v>5660</v>
      </c>
      <c r="B2321" s="153" t="s">
        <v>15691</v>
      </c>
      <c r="C2321" s="352"/>
      <c r="D2321" s="152" t="s">
        <v>20298</v>
      </c>
    </row>
    <row r="2322" spans="1:4" ht="13.5" customHeight="1">
      <c r="A2322" s="150" t="s">
        <v>5662</v>
      </c>
      <c r="B2322" s="153" t="s">
        <v>15693</v>
      </c>
      <c r="C2322" s="352"/>
      <c r="D2322" s="152" t="s">
        <v>20298</v>
      </c>
    </row>
    <row r="2323" spans="1:4" ht="13.5" customHeight="1">
      <c r="A2323" s="150" t="s">
        <v>5661</v>
      </c>
      <c r="B2323" s="153" t="s">
        <v>15692</v>
      </c>
      <c r="C2323" s="352"/>
      <c r="D2323" s="152" t="s">
        <v>20298</v>
      </c>
    </row>
    <row r="2324" spans="1:4" ht="13.5" customHeight="1">
      <c r="A2324" s="150" t="s">
        <v>5636</v>
      </c>
      <c r="B2324" s="153" t="s">
        <v>15668</v>
      </c>
      <c r="C2324" s="352"/>
      <c r="D2324" s="152" t="s">
        <v>20298</v>
      </c>
    </row>
    <row r="2325" spans="1:4" ht="13.5" customHeight="1">
      <c r="A2325" s="150" t="s">
        <v>5663</v>
      </c>
      <c r="B2325" s="153" t="s">
        <v>15694</v>
      </c>
      <c r="C2325" s="352"/>
      <c r="D2325" s="152" t="s">
        <v>20298</v>
      </c>
    </row>
    <row r="2326" spans="1:4" ht="13.5" customHeight="1">
      <c r="A2326" s="150" t="s">
        <v>5620</v>
      </c>
      <c r="B2326" s="153" t="s">
        <v>15652</v>
      </c>
      <c r="C2326" s="352"/>
      <c r="D2326" s="152" t="s">
        <v>20298</v>
      </c>
    </row>
    <row r="2327" spans="1:4" ht="13.5" customHeight="1">
      <c r="A2327" s="150" t="s">
        <v>5621</v>
      </c>
      <c r="B2327" s="153" t="s">
        <v>15653</v>
      </c>
      <c r="C2327" s="352"/>
      <c r="D2327" s="152" t="s">
        <v>20298</v>
      </c>
    </row>
    <row r="2328" spans="1:4" ht="13.5" customHeight="1">
      <c r="A2328" s="150" t="s">
        <v>30</v>
      </c>
      <c r="B2328" s="153" t="s">
        <v>15698</v>
      </c>
      <c r="C2328" s="352"/>
      <c r="D2328" s="152" t="s">
        <v>20298</v>
      </c>
    </row>
    <row r="2329" spans="1:4" ht="13.5" customHeight="1">
      <c r="A2329" s="150" t="s">
        <v>5627</v>
      </c>
      <c r="B2329" s="153" t="s">
        <v>15659</v>
      </c>
      <c r="C2329" s="352"/>
      <c r="D2329" s="152" t="s">
        <v>20298</v>
      </c>
    </row>
    <row r="2330" spans="1:4" ht="13.5" customHeight="1">
      <c r="A2330" s="150" t="s">
        <v>5626</v>
      </c>
      <c r="B2330" s="153" t="s">
        <v>15658</v>
      </c>
      <c r="C2330" s="352"/>
      <c r="D2330" s="152" t="s">
        <v>20298</v>
      </c>
    </row>
    <row r="2331" spans="1:4" ht="13.5" customHeight="1">
      <c r="A2331" s="150" t="s">
        <v>5633</v>
      </c>
      <c r="B2331" s="153" t="s">
        <v>15665</v>
      </c>
      <c r="C2331" s="352"/>
      <c r="D2331" s="152" t="s">
        <v>20298</v>
      </c>
    </row>
    <row r="2332" spans="1:4" ht="13.5" customHeight="1">
      <c r="A2332" s="150" t="s">
        <v>5634</v>
      </c>
      <c r="B2332" s="153" t="s">
        <v>15666</v>
      </c>
      <c r="C2332" s="352"/>
      <c r="D2332" s="152" t="s">
        <v>20298</v>
      </c>
    </row>
    <row r="2333" spans="1:4" ht="13.5" customHeight="1">
      <c r="A2333" s="150" t="s">
        <v>5646</v>
      </c>
      <c r="B2333" s="153" t="s">
        <v>15678</v>
      </c>
      <c r="C2333" s="352"/>
      <c r="D2333" s="152" t="s">
        <v>20298</v>
      </c>
    </row>
    <row r="2334" spans="1:4" ht="13.5" customHeight="1">
      <c r="A2334" s="150" t="s">
        <v>5647</v>
      </c>
      <c r="B2334" s="153" t="s">
        <v>15679</v>
      </c>
      <c r="C2334" s="352"/>
      <c r="D2334" s="152" t="s">
        <v>20298</v>
      </c>
    </row>
    <row r="2335" spans="1:4" ht="13.5" customHeight="1">
      <c r="A2335" s="150" t="s">
        <v>5617</v>
      </c>
      <c r="B2335" s="153" t="s">
        <v>15649</v>
      </c>
      <c r="C2335" s="352"/>
      <c r="D2335" s="152" t="s">
        <v>20298</v>
      </c>
    </row>
    <row r="2336" spans="1:4" ht="13.5" customHeight="1">
      <c r="A2336" s="150" t="s">
        <v>5618</v>
      </c>
      <c r="B2336" s="153" t="s">
        <v>15650</v>
      </c>
      <c r="C2336" s="352"/>
      <c r="D2336" s="152" t="s">
        <v>20298</v>
      </c>
    </row>
    <row r="2337" spans="1:4" ht="13.5" customHeight="1">
      <c r="A2337" s="150" t="s">
        <v>5624</v>
      </c>
      <c r="B2337" s="153" t="s">
        <v>15656</v>
      </c>
      <c r="C2337" s="352"/>
      <c r="D2337" s="152" t="s">
        <v>20298</v>
      </c>
    </row>
    <row r="2338" spans="1:4" ht="13.5" customHeight="1">
      <c r="A2338" s="150" t="s">
        <v>5623</v>
      </c>
      <c r="B2338" s="153" t="s">
        <v>15655</v>
      </c>
      <c r="C2338" s="352"/>
      <c r="D2338" s="152" t="s">
        <v>20298</v>
      </c>
    </row>
    <row r="2339" spans="1:4" ht="13.5" customHeight="1">
      <c r="A2339" s="150" t="s">
        <v>5630</v>
      </c>
      <c r="B2339" s="153" t="s">
        <v>15662</v>
      </c>
      <c r="C2339" s="352"/>
      <c r="D2339" s="152" t="s">
        <v>20298</v>
      </c>
    </row>
    <row r="2340" spans="1:4" ht="13.5" customHeight="1">
      <c r="A2340" s="150" t="s">
        <v>5629</v>
      </c>
      <c r="B2340" s="153" t="s">
        <v>15661</v>
      </c>
      <c r="C2340" s="352"/>
      <c r="D2340" s="152" t="s">
        <v>20298</v>
      </c>
    </row>
    <row r="2341" spans="1:4" ht="13.5" customHeight="1">
      <c r="A2341" s="150" t="s">
        <v>3201</v>
      </c>
      <c r="B2341" s="153" t="s">
        <v>13339</v>
      </c>
      <c r="C2341" s="352"/>
      <c r="D2341" s="152" t="s">
        <v>20298</v>
      </c>
    </row>
    <row r="2342" spans="1:4" ht="13.5" customHeight="1">
      <c r="A2342" s="150" t="s">
        <v>3202</v>
      </c>
      <c r="B2342" s="153" t="s">
        <v>13340</v>
      </c>
      <c r="C2342" s="352"/>
      <c r="D2342" s="152" t="s">
        <v>20298</v>
      </c>
    </row>
    <row r="2343" spans="1:4" ht="13.5" customHeight="1">
      <c r="A2343" s="150" t="s">
        <v>5235</v>
      </c>
      <c r="B2343" s="153" t="s">
        <v>15275</v>
      </c>
      <c r="C2343" s="352"/>
      <c r="D2343" s="152" t="s">
        <v>20298</v>
      </c>
    </row>
    <row r="2344" spans="1:4" ht="13.5" customHeight="1">
      <c r="A2344" s="150" t="s">
        <v>5656</v>
      </c>
      <c r="B2344" s="153" t="s">
        <v>15687</v>
      </c>
      <c r="C2344" s="352"/>
      <c r="D2344" s="152" t="s">
        <v>20298</v>
      </c>
    </row>
    <row r="2345" spans="1:4" ht="13.5" customHeight="1">
      <c r="A2345" s="150" t="s">
        <v>5655</v>
      </c>
      <c r="B2345" s="153" t="s">
        <v>15686</v>
      </c>
      <c r="C2345" s="352"/>
      <c r="D2345" s="152" t="s">
        <v>20298</v>
      </c>
    </row>
    <row r="2346" spans="1:4" ht="13.5" customHeight="1">
      <c r="A2346" s="150" t="s">
        <v>5622</v>
      </c>
      <c r="B2346" s="153" t="s">
        <v>15654</v>
      </c>
      <c r="C2346" s="352"/>
      <c r="D2346" s="152" t="s">
        <v>20298</v>
      </c>
    </row>
    <row r="2347" spans="1:4" ht="13.5" customHeight="1">
      <c r="A2347" s="150" t="s">
        <v>5628</v>
      </c>
      <c r="B2347" s="153" t="s">
        <v>15660</v>
      </c>
      <c r="C2347" s="352"/>
      <c r="D2347" s="152" t="s">
        <v>20298</v>
      </c>
    </row>
    <row r="2348" spans="1:4" ht="13.5" customHeight="1">
      <c r="A2348" s="150" t="s">
        <v>5240</v>
      </c>
      <c r="B2348" s="153" t="s">
        <v>15280</v>
      </c>
      <c r="C2348" s="352"/>
      <c r="D2348" s="152" t="s">
        <v>20298</v>
      </c>
    </row>
    <row r="2349" spans="1:4" ht="13.5" customHeight="1">
      <c r="A2349" s="150" t="s">
        <v>5241</v>
      </c>
      <c r="B2349" s="153" t="s">
        <v>15281</v>
      </c>
      <c r="C2349" s="352"/>
      <c r="D2349" s="152" t="s">
        <v>20298</v>
      </c>
    </row>
    <row r="2350" spans="1:4" ht="13.5" customHeight="1">
      <c r="A2350" s="150" t="s">
        <v>5635</v>
      </c>
      <c r="B2350" s="153" t="s">
        <v>15667</v>
      </c>
      <c r="C2350" s="352"/>
      <c r="D2350" s="152" t="s">
        <v>20298</v>
      </c>
    </row>
    <row r="2351" spans="1:4" ht="13.5" customHeight="1">
      <c r="A2351" s="150" t="s">
        <v>5637</v>
      </c>
      <c r="B2351" s="153" t="s">
        <v>15669</v>
      </c>
      <c r="C2351" s="352"/>
      <c r="D2351" s="152" t="s">
        <v>20298</v>
      </c>
    </row>
    <row r="2352" spans="1:4" ht="13.5" customHeight="1">
      <c r="A2352" s="150" t="s">
        <v>5233</v>
      </c>
      <c r="B2352" s="153" t="s">
        <v>15273</v>
      </c>
      <c r="C2352" s="352"/>
      <c r="D2352" s="152" t="s">
        <v>20298</v>
      </c>
    </row>
    <row r="2353" spans="1:4" ht="13.5" customHeight="1">
      <c r="A2353" s="150" t="s">
        <v>5234</v>
      </c>
      <c r="B2353" s="153" t="s">
        <v>15274</v>
      </c>
      <c r="C2353" s="352"/>
      <c r="D2353" s="152" t="s">
        <v>20298</v>
      </c>
    </row>
    <row r="2354" spans="1:4" ht="13.5" customHeight="1">
      <c r="A2354" s="150" t="s">
        <v>667</v>
      </c>
      <c r="B2354" s="153" t="s">
        <v>10876</v>
      </c>
      <c r="C2354" s="352"/>
      <c r="D2354" s="152" t="s">
        <v>20298</v>
      </c>
    </row>
    <row r="2355" spans="1:4" ht="13.5" customHeight="1">
      <c r="A2355" s="150" t="s">
        <v>4722</v>
      </c>
      <c r="B2355" s="153" t="s">
        <v>14790</v>
      </c>
      <c r="C2355" s="352"/>
      <c r="D2355" s="152" t="s">
        <v>20298</v>
      </c>
    </row>
    <row r="2356" spans="1:4" ht="13.5" customHeight="1">
      <c r="A2356" s="150" t="s">
        <v>5673</v>
      </c>
      <c r="B2356" s="153" t="s">
        <v>15705</v>
      </c>
      <c r="C2356" s="352"/>
      <c r="D2356" s="152" t="s">
        <v>20298</v>
      </c>
    </row>
    <row r="2357" spans="1:4" ht="13.5" customHeight="1">
      <c r="A2357" s="150" t="s">
        <v>5671</v>
      </c>
      <c r="B2357" s="153" t="s">
        <v>15703</v>
      </c>
      <c r="C2357" s="352"/>
      <c r="D2357" s="152" t="s">
        <v>20298</v>
      </c>
    </row>
    <row r="2358" spans="1:4" ht="13.5" customHeight="1">
      <c r="A2358" s="150" t="s">
        <v>5672</v>
      </c>
      <c r="B2358" s="153" t="s">
        <v>15704</v>
      </c>
      <c r="C2358" s="352"/>
      <c r="D2358" s="152" t="s">
        <v>20298</v>
      </c>
    </row>
    <row r="2359" spans="1:4" ht="13.5" customHeight="1">
      <c r="A2359" s="150" t="s">
        <v>5670</v>
      </c>
      <c r="B2359" s="153" t="s">
        <v>15702</v>
      </c>
      <c r="C2359" s="352"/>
      <c r="D2359" s="152" t="s">
        <v>20298</v>
      </c>
    </row>
    <row r="2360" spans="1:4" ht="13.5" customHeight="1">
      <c r="A2360" s="150" t="s">
        <v>5669</v>
      </c>
      <c r="B2360" s="153" t="s">
        <v>15701</v>
      </c>
      <c r="C2360" s="352"/>
      <c r="D2360" s="152" t="s">
        <v>20298</v>
      </c>
    </row>
    <row r="2361" spans="1:4" ht="13.5" customHeight="1">
      <c r="A2361" s="150" t="s">
        <v>5675</v>
      </c>
      <c r="B2361" s="153" t="s">
        <v>15707</v>
      </c>
      <c r="C2361" s="352"/>
      <c r="D2361" s="152" t="s">
        <v>20298</v>
      </c>
    </row>
    <row r="2362" spans="1:4" ht="13.5" customHeight="1">
      <c r="A2362" s="150" t="s">
        <v>5667</v>
      </c>
      <c r="B2362" s="153" t="s">
        <v>15699</v>
      </c>
      <c r="C2362" s="352"/>
      <c r="D2362" s="152" t="s">
        <v>20298</v>
      </c>
    </row>
    <row r="2363" spans="1:4" ht="13.5" customHeight="1">
      <c r="A2363" s="150" t="s">
        <v>5674</v>
      </c>
      <c r="B2363" s="153" t="s">
        <v>15706</v>
      </c>
      <c r="C2363" s="352"/>
      <c r="D2363" s="152" t="s">
        <v>20298</v>
      </c>
    </row>
    <row r="2364" spans="1:4" ht="13.5" customHeight="1">
      <c r="A2364" s="150" t="s">
        <v>5668</v>
      </c>
      <c r="B2364" s="153" t="s">
        <v>15700</v>
      </c>
      <c r="C2364" s="352"/>
      <c r="D2364" s="152" t="s">
        <v>20298</v>
      </c>
    </row>
    <row r="2365" spans="1:4" ht="13.5" customHeight="1">
      <c r="A2365" s="150" t="s">
        <v>5291</v>
      </c>
      <c r="B2365" s="153" t="s">
        <v>15330</v>
      </c>
      <c r="C2365" s="352"/>
      <c r="D2365" s="152" t="s">
        <v>20298</v>
      </c>
    </row>
    <row r="2366" spans="1:4" ht="13.5" customHeight="1">
      <c r="A2366" s="150" t="s">
        <v>5294</v>
      </c>
      <c r="B2366" s="153" t="s">
        <v>15333</v>
      </c>
      <c r="C2366" s="352"/>
      <c r="D2366" s="152" t="s">
        <v>20298</v>
      </c>
    </row>
    <row r="2367" spans="1:4" ht="13.5" customHeight="1">
      <c r="A2367" s="150" t="s">
        <v>5292</v>
      </c>
      <c r="B2367" s="153" t="s">
        <v>15331</v>
      </c>
      <c r="C2367" s="352"/>
      <c r="D2367" s="152" t="s">
        <v>20298</v>
      </c>
    </row>
    <row r="2368" spans="1:4" ht="13.5" customHeight="1">
      <c r="A2368" s="150" t="s">
        <v>5296</v>
      </c>
      <c r="B2368" s="153" t="s">
        <v>15335</v>
      </c>
      <c r="C2368" s="352"/>
      <c r="D2368" s="152" t="s">
        <v>20298</v>
      </c>
    </row>
    <row r="2369" spans="1:4" ht="13.5" customHeight="1">
      <c r="A2369" s="150" t="s">
        <v>5290</v>
      </c>
      <c r="B2369" s="153" t="s">
        <v>15329</v>
      </c>
      <c r="C2369" s="352"/>
      <c r="D2369" s="152" t="s">
        <v>20298</v>
      </c>
    </row>
    <row r="2370" spans="1:4" ht="13.5" customHeight="1">
      <c r="A2370" s="150" t="s">
        <v>5295</v>
      </c>
      <c r="B2370" s="153" t="s">
        <v>15334</v>
      </c>
      <c r="C2370" s="352"/>
      <c r="D2370" s="152" t="s">
        <v>20298</v>
      </c>
    </row>
    <row r="2371" spans="1:4" ht="13.5" customHeight="1">
      <c r="A2371" s="150" t="s">
        <v>5293</v>
      </c>
      <c r="B2371" s="153" t="s">
        <v>15332</v>
      </c>
      <c r="C2371" s="352"/>
      <c r="D2371" s="152" t="s">
        <v>20298</v>
      </c>
    </row>
    <row r="2372" spans="1:4" ht="13.5" customHeight="1">
      <c r="A2372" s="150" t="s">
        <v>5297</v>
      </c>
      <c r="B2372" s="153" t="s">
        <v>15336</v>
      </c>
      <c r="C2372" s="352"/>
      <c r="D2372" s="152" t="s">
        <v>20298</v>
      </c>
    </row>
    <row r="2373" spans="1:4" ht="13.5" customHeight="1">
      <c r="A2373" s="150" t="s">
        <v>5298</v>
      </c>
      <c r="B2373" s="153" t="s">
        <v>15337</v>
      </c>
      <c r="C2373" s="352"/>
      <c r="D2373" s="152" t="s">
        <v>20298</v>
      </c>
    </row>
    <row r="2374" spans="1:4" ht="13.5" customHeight="1">
      <c r="A2374" s="150" t="s">
        <v>5227</v>
      </c>
      <c r="B2374" s="153" t="s">
        <v>15267</v>
      </c>
      <c r="C2374" s="352"/>
      <c r="D2374" s="152" t="s">
        <v>20298</v>
      </c>
    </row>
    <row r="2375" spans="1:4" ht="13.5" customHeight="1">
      <c r="A2375" s="150" t="s">
        <v>5226</v>
      </c>
      <c r="B2375" s="153" t="s">
        <v>15266</v>
      </c>
      <c r="C2375" s="352"/>
      <c r="D2375" s="152" t="s">
        <v>20298</v>
      </c>
    </row>
    <row r="2376" spans="1:4" ht="13.5" customHeight="1">
      <c r="A2376" s="150" t="s">
        <v>5228</v>
      </c>
      <c r="B2376" s="153" t="s">
        <v>15268</v>
      </c>
      <c r="C2376" s="352"/>
      <c r="D2376" s="152" t="s">
        <v>20298</v>
      </c>
    </row>
    <row r="2377" spans="1:4" ht="13.5" customHeight="1">
      <c r="A2377" s="150" t="s">
        <v>5658</v>
      </c>
      <c r="B2377" s="153" t="s">
        <v>15689</v>
      </c>
      <c r="C2377" s="352"/>
      <c r="D2377" s="152" t="s">
        <v>20298</v>
      </c>
    </row>
    <row r="2378" spans="1:4" ht="13.5" customHeight="1">
      <c r="A2378" s="150" t="s">
        <v>5657</v>
      </c>
      <c r="B2378" s="153" t="s">
        <v>15688</v>
      </c>
      <c r="C2378" s="352"/>
      <c r="D2378" s="152" t="s">
        <v>20298</v>
      </c>
    </row>
    <row r="2379" spans="1:4" ht="13.5" customHeight="1">
      <c r="A2379" s="150" t="s">
        <v>5648</v>
      </c>
      <c r="B2379" s="153" t="s">
        <v>15680</v>
      </c>
      <c r="C2379" s="352"/>
      <c r="D2379" s="152" t="s">
        <v>20298</v>
      </c>
    </row>
    <row r="2380" spans="1:4" ht="13.5" customHeight="1">
      <c r="A2380" s="150" t="s">
        <v>910</v>
      </c>
      <c r="B2380" s="153" t="s">
        <v>11117</v>
      </c>
      <c r="C2380" s="352"/>
      <c r="D2380" s="152" t="s">
        <v>20298</v>
      </c>
    </row>
    <row r="2381" spans="1:4" ht="13.5" customHeight="1">
      <c r="A2381" s="150" t="s">
        <v>9485</v>
      </c>
      <c r="B2381" s="153" t="s">
        <v>19076</v>
      </c>
      <c r="C2381" s="352"/>
      <c r="D2381" s="152" t="s">
        <v>20298</v>
      </c>
    </row>
    <row r="2382" spans="1:4" ht="13.5" customHeight="1">
      <c r="A2382" s="150" t="s">
        <v>9486</v>
      </c>
      <c r="B2382" s="153" t="s">
        <v>19077</v>
      </c>
      <c r="C2382" s="352"/>
      <c r="D2382" s="152" t="s">
        <v>20298</v>
      </c>
    </row>
    <row r="2383" spans="1:4" ht="13.5" customHeight="1">
      <c r="A2383" s="150" t="s">
        <v>10260</v>
      </c>
      <c r="B2383" s="153" t="s">
        <v>19833</v>
      </c>
      <c r="C2383" s="352"/>
      <c r="D2383" s="152" t="s">
        <v>20298</v>
      </c>
    </row>
    <row r="2384" spans="1:4" ht="13.5" customHeight="1">
      <c r="A2384" s="150" t="s">
        <v>707</v>
      </c>
      <c r="B2384" s="153" t="s">
        <v>10915</v>
      </c>
      <c r="C2384" s="352"/>
      <c r="D2384" s="152" t="s">
        <v>20298</v>
      </c>
    </row>
    <row r="2385" spans="1:4" ht="13.5" customHeight="1">
      <c r="A2385" s="150" t="s">
        <v>3861</v>
      </c>
      <c r="B2385" s="153" t="s">
        <v>13983</v>
      </c>
      <c r="C2385" s="352"/>
      <c r="D2385" s="152" t="s">
        <v>20298</v>
      </c>
    </row>
    <row r="2386" spans="1:4" ht="13.5" customHeight="1">
      <c r="A2386" s="150" t="s">
        <v>3862</v>
      </c>
      <c r="B2386" s="153" t="s">
        <v>13984</v>
      </c>
      <c r="C2386" s="352"/>
      <c r="D2386" s="152" t="s">
        <v>20298</v>
      </c>
    </row>
    <row r="2387" spans="1:4" ht="13.5" customHeight="1">
      <c r="A2387" s="150" t="s">
        <v>3863</v>
      </c>
      <c r="B2387" s="153" t="s">
        <v>13985</v>
      </c>
      <c r="C2387" s="352"/>
      <c r="D2387" s="152" t="s">
        <v>20298</v>
      </c>
    </row>
    <row r="2388" spans="1:4" ht="13.5" customHeight="1">
      <c r="A2388" s="150" t="s">
        <v>3864</v>
      </c>
      <c r="B2388" s="153" t="s">
        <v>13986</v>
      </c>
      <c r="C2388" s="352"/>
      <c r="D2388" s="152" t="s">
        <v>20298</v>
      </c>
    </row>
    <row r="2389" spans="1:4" ht="13.5" customHeight="1">
      <c r="A2389" s="150" t="s">
        <v>3865</v>
      </c>
      <c r="B2389" s="153" t="s">
        <v>13987</v>
      </c>
      <c r="C2389" s="352"/>
      <c r="D2389" s="152" t="s">
        <v>20298</v>
      </c>
    </row>
    <row r="2390" spans="1:4" ht="13.5" customHeight="1">
      <c r="A2390" s="150" t="s">
        <v>3866</v>
      </c>
      <c r="B2390" s="153" t="s">
        <v>13988</v>
      </c>
      <c r="C2390" s="352"/>
      <c r="D2390" s="152" t="s">
        <v>20298</v>
      </c>
    </row>
    <row r="2391" spans="1:4" ht="13.5" customHeight="1">
      <c r="A2391" s="150" t="s">
        <v>3867</v>
      </c>
      <c r="B2391" s="153" t="s">
        <v>13989</v>
      </c>
      <c r="C2391" s="352"/>
      <c r="D2391" s="152" t="s">
        <v>20298</v>
      </c>
    </row>
    <row r="2392" spans="1:4" ht="13.5" customHeight="1">
      <c r="A2392" s="150" t="s">
        <v>3868</v>
      </c>
      <c r="B2392" s="153" t="s">
        <v>13990</v>
      </c>
      <c r="C2392" s="352"/>
      <c r="D2392" s="152" t="s">
        <v>20298</v>
      </c>
    </row>
    <row r="2393" spans="1:4" ht="13.5" customHeight="1">
      <c r="A2393" s="150" t="s">
        <v>3869</v>
      </c>
      <c r="B2393" s="153" t="s">
        <v>13991</v>
      </c>
      <c r="C2393" s="352"/>
      <c r="D2393" s="152" t="s">
        <v>20298</v>
      </c>
    </row>
    <row r="2394" spans="1:4" ht="13.5" customHeight="1">
      <c r="A2394" s="150" t="s">
        <v>3870</v>
      </c>
      <c r="B2394" s="153" t="s">
        <v>13992</v>
      </c>
      <c r="C2394" s="352"/>
      <c r="D2394" s="152" t="s">
        <v>20298</v>
      </c>
    </row>
    <row r="2395" spans="1:4" ht="13.5" customHeight="1">
      <c r="A2395" s="150" t="s">
        <v>3890</v>
      </c>
      <c r="B2395" s="153" t="s">
        <v>14012</v>
      </c>
      <c r="C2395" s="352"/>
      <c r="D2395" s="152" t="s">
        <v>20298</v>
      </c>
    </row>
    <row r="2396" spans="1:4" ht="13.5" customHeight="1">
      <c r="A2396" s="150" t="s">
        <v>3885</v>
      </c>
      <c r="B2396" s="153" t="s">
        <v>14007</v>
      </c>
      <c r="C2396" s="352"/>
      <c r="D2396" s="152" t="s">
        <v>20298</v>
      </c>
    </row>
    <row r="2397" spans="1:4" ht="13.5" customHeight="1">
      <c r="A2397" s="150" t="s">
        <v>3886</v>
      </c>
      <c r="B2397" s="153" t="s">
        <v>14008</v>
      </c>
      <c r="C2397" s="352"/>
      <c r="D2397" s="152" t="s">
        <v>20298</v>
      </c>
    </row>
    <row r="2398" spans="1:4" ht="13.5" customHeight="1">
      <c r="A2398" s="150" t="s">
        <v>3887</v>
      </c>
      <c r="B2398" s="153" t="s">
        <v>14009</v>
      </c>
      <c r="C2398" s="352"/>
      <c r="D2398" s="152" t="s">
        <v>20298</v>
      </c>
    </row>
    <row r="2399" spans="1:4" ht="13.5" customHeight="1">
      <c r="A2399" s="150" t="s">
        <v>3888</v>
      </c>
      <c r="B2399" s="153" t="s">
        <v>14010</v>
      </c>
      <c r="C2399" s="352"/>
      <c r="D2399" s="152" t="s">
        <v>20298</v>
      </c>
    </row>
    <row r="2400" spans="1:4" ht="13.5" customHeight="1">
      <c r="A2400" s="150" t="s">
        <v>3889</v>
      </c>
      <c r="B2400" s="153" t="s">
        <v>14011</v>
      </c>
      <c r="C2400" s="352"/>
      <c r="D2400" s="152" t="s">
        <v>20298</v>
      </c>
    </row>
    <row r="2401" spans="1:4" ht="13.5" customHeight="1">
      <c r="A2401" s="150" t="s">
        <v>3853</v>
      </c>
      <c r="B2401" s="153" t="s">
        <v>13975</v>
      </c>
      <c r="C2401" s="352"/>
      <c r="D2401" s="152" t="s">
        <v>20298</v>
      </c>
    </row>
    <row r="2402" spans="1:4" ht="13.5" customHeight="1">
      <c r="A2402" s="150" t="s">
        <v>3860</v>
      </c>
      <c r="B2402" s="153" t="s">
        <v>13982</v>
      </c>
      <c r="C2402" s="352"/>
      <c r="D2402" s="152" t="s">
        <v>20298</v>
      </c>
    </row>
    <row r="2403" spans="1:4" ht="13.5" customHeight="1">
      <c r="A2403" s="150" t="s">
        <v>3859</v>
      </c>
      <c r="B2403" s="153" t="s">
        <v>13981</v>
      </c>
      <c r="C2403" s="352"/>
      <c r="D2403" s="152" t="s">
        <v>20298</v>
      </c>
    </row>
    <row r="2404" spans="1:4" ht="13.5" customHeight="1">
      <c r="A2404" s="150" t="s">
        <v>3871</v>
      </c>
      <c r="B2404" s="153" t="s">
        <v>13993</v>
      </c>
      <c r="C2404" s="352"/>
      <c r="D2404" s="152" t="s">
        <v>20298</v>
      </c>
    </row>
    <row r="2405" spans="1:4" ht="13.5" customHeight="1">
      <c r="A2405" s="150" t="s">
        <v>3872</v>
      </c>
      <c r="B2405" s="153" t="s">
        <v>13994</v>
      </c>
      <c r="C2405" s="352"/>
      <c r="D2405" s="152" t="s">
        <v>20298</v>
      </c>
    </row>
    <row r="2406" spans="1:4" ht="13.5" customHeight="1">
      <c r="A2406" s="150" t="s">
        <v>3873</v>
      </c>
      <c r="B2406" s="153" t="s">
        <v>13995</v>
      </c>
      <c r="C2406" s="352"/>
      <c r="D2406" s="152" t="s">
        <v>20298</v>
      </c>
    </row>
    <row r="2407" spans="1:4" ht="13.5" customHeight="1">
      <c r="A2407" s="150" t="s">
        <v>3874</v>
      </c>
      <c r="B2407" s="153" t="s">
        <v>13996</v>
      </c>
      <c r="C2407" s="352"/>
      <c r="D2407" s="152" t="s">
        <v>20298</v>
      </c>
    </row>
    <row r="2408" spans="1:4" ht="13.5" customHeight="1">
      <c r="A2408" s="150" t="s">
        <v>3875</v>
      </c>
      <c r="B2408" s="153" t="s">
        <v>13997</v>
      </c>
      <c r="C2408" s="352"/>
      <c r="D2408" s="152" t="s">
        <v>20298</v>
      </c>
    </row>
    <row r="2409" spans="1:4" ht="13.5" customHeight="1">
      <c r="A2409" s="150" t="s">
        <v>3876</v>
      </c>
      <c r="B2409" s="153" t="s">
        <v>13998</v>
      </c>
      <c r="C2409" s="352"/>
      <c r="D2409" s="152" t="s">
        <v>20298</v>
      </c>
    </row>
    <row r="2410" spans="1:4" ht="13.5" customHeight="1">
      <c r="A2410" s="150" t="s">
        <v>3881</v>
      </c>
      <c r="B2410" s="153" t="s">
        <v>14003</v>
      </c>
      <c r="C2410" s="352"/>
      <c r="D2410" s="152" t="s">
        <v>20298</v>
      </c>
    </row>
    <row r="2411" spans="1:4" ht="13.5" customHeight="1">
      <c r="A2411" s="150" t="s">
        <v>3882</v>
      </c>
      <c r="B2411" s="153" t="s">
        <v>14004</v>
      </c>
      <c r="C2411" s="352"/>
      <c r="D2411" s="152" t="s">
        <v>20298</v>
      </c>
    </row>
    <row r="2412" spans="1:4" ht="13.5" customHeight="1">
      <c r="A2412" s="150" t="s">
        <v>3883</v>
      </c>
      <c r="B2412" s="153" t="s">
        <v>14005</v>
      </c>
      <c r="C2412" s="352"/>
      <c r="D2412" s="152" t="s">
        <v>20298</v>
      </c>
    </row>
    <row r="2413" spans="1:4" ht="13.5" customHeight="1">
      <c r="A2413" s="150" t="s">
        <v>3884</v>
      </c>
      <c r="B2413" s="153" t="s">
        <v>14006</v>
      </c>
      <c r="C2413" s="352"/>
      <c r="D2413" s="152" t="s">
        <v>20298</v>
      </c>
    </row>
    <row r="2414" spans="1:4" ht="13.5" customHeight="1">
      <c r="A2414" s="150" t="s">
        <v>3880</v>
      </c>
      <c r="B2414" s="153" t="s">
        <v>14002</v>
      </c>
      <c r="C2414" s="352"/>
      <c r="D2414" s="152" t="s">
        <v>20298</v>
      </c>
    </row>
    <row r="2415" spans="1:4" ht="13.5" customHeight="1">
      <c r="A2415" s="150" t="s">
        <v>3855</v>
      </c>
      <c r="B2415" s="153" t="s">
        <v>13977</v>
      </c>
      <c r="C2415" s="352"/>
      <c r="D2415" s="152" t="s">
        <v>20298</v>
      </c>
    </row>
    <row r="2416" spans="1:4" ht="13.5" customHeight="1">
      <c r="A2416" s="150" t="s">
        <v>3856</v>
      </c>
      <c r="B2416" s="153" t="s">
        <v>13978</v>
      </c>
      <c r="C2416" s="352"/>
      <c r="D2416" s="152" t="s">
        <v>20298</v>
      </c>
    </row>
    <row r="2417" spans="1:4" ht="13.5" customHeight="1">
      <c r="A2417" s="150" t="s">
        <v>3858</v>
      </c>
      <c r="B2417" s="153" t="s">
        <v>13980</v>
      </c>
      <c r="C2417" s="352"/>
      <c r="D2417" s="152" t="s">
        <v>20298</v>
      </c>
    </row>
    <row r="2418" spans="1:4" ht="13.5" customHeight="1">
      <c r="A2418" s="150" t="s">
        <v>3857</v>
      </c>
      <c r="B2418" s="153" t="s">
        <v>13979</v>
      </c>
      <c r="C2418" s="352"/>
      <c r="D2418" s="152" t="s">
        <v>20298</v>
      </c>
    </row>
    <row r="2419" spans="1:4" ht="13.5" customHeight="1">
      <c r="A2419" s="150" t="s">
        <v>3877</v>
      </c>
      <c r="B2419" s="153" t="s">
        <v>13999</v>
      </c>
      <c r="C2419" s="352"/>
      <c r="D2419" s="152" t="s">
        <v>20298</v>
      </c>
    </row>
    <row r="2420" spans="1:4" ht="13.5" customHeight="1">
      <c r="A2420" s="150" t="s">
        <v>3878</v>
      </c>
      <c r="B2420" s="153" t="s">
        <v>14000</v>
      </c>
      <c r="C2420" s="352"/>
      <c r="D2420" s="152" t="s">
        <v>20298</v>
      </c>
    </row>
    <row r="2421" spans="1:4" ht="13.5" customHeight="1">
      <c r="A2421" s="150" t="s">
        <v>3879</v>
      </c>
      <c r="B2421" s="153" t="s">
        <v>14001</v>
      </c>
      <c r="C2421" s="352"/>
      <c r="D2421" s="152" t="s">
        <v>20298</v>
      </c>
    </row>
    <row r="2422" spans="1:4" ht="13.5" customHeight="1">
      <c r="A2422" s="150" t="s">
        <v>3854</v>
      </c>
      <c r="B2422" s="153" t="s">
        <v>13976</v>
      </c>
      <c r="C2422" s="352"/>
      <c r="D2422" s="152" t="s">
        <v>20298</v>
      </c>
    </row>
    <row r="2423" spans="1:4" ht="13.5" customHeight="1">
      <c r="A2423" s="150" t="s">
        <v>9816</v>
      </c>
      <c r="B2423" s="153" t="s">
        <v>19405</v>
      </c>
      <c r="C2423" s="352"/>
      <c r="D2423" s="152" t="s">
        <v>20298</v>
      </c>
    </row>
    <row r="2424" spans="1:4" ht="13.5" customHeight="1">
      <c r="A2424" s="150" t="s">
        <v>9815</v>
      </c>
      <c r="B2424" s="153" t="s">
        <v>19404</v>
      </c>
      <c r="C2424" s="352"/>
      <c r="D2424" s="152" t="s">
        <v>20298</v>
      </c>
    </row>
    <row r="2425" spans="1:4" ht="13.5" customHeight="1">
      <c r="A2425" s="150" t="s">
        <v>9814</v>
      </c>
      <c r="B2425" s="153" t="s">
        <v>19403</v>
      </c>
      <c r="C2425" s="352"/>
      <c r="D2425" s="152" t="s">
        <v>20298</v>
      </c>
    </row>
    <row r="2426" spans="1:4" ht="13.5" customHeight="1">
      <c r="A2426" s="150" t="s">
        <v>9813</v>
      </c>
      <c r="B2426" s="153" t="s">
        <v>19402</v>
      </c>
      <c r="C2426" s="352"/>
      <c r="D2426" s="152" t="s">
        <v>20298</v>
      </c>
    </row>
    <row r="2427" spans="1:4" ht="13.5" customHeight="1">
      <c r="A2427" s="150" t="s">
        <v>5433</v>
      </c>
      <c r="B2427" s="153" t="s">
        <v>15468</v>
      </c>
      <c r="C2427" s="352"/>
      <c r="D2427" s="152" t="s">
        <v>20298</v>
      </c>
    </row>
    <row r="2428" spans="1:4" ht="13.5" customHeight="1">
      <c r="A2428" s="150" t="s">
        <v>1469</v>
      </c>
      <c r="B2428" s="153" t="s">
        <v>11670</v>
      </c>
      <c r="C2428" s="352"/>
      <c r="D2428" s="152" t="s">
        <v>20298</v>
      </c>
    </row>
    <row r="2429" spans="1:4" ht="13.5" customHeight="1">
      <c r="A2429" s="150" t="s">
        <v>1467</v>
      </c>
      <c r="B2429" s="153" t="s">
        <v>11668</v>
      </c>
      <c r="C2429" s="352"/>
      <c r="D2429" s="152" t="s">
        <v>20298</v>
      </c>
    </row>
    <row r="2430" spans="1:4" ht="13.5" customHeight="1">
      <c r="A2430" s="150" t="s">
        <v>1468</v>
      </c>
      <c r="B2430" s="153" t="s">
        <v>11669</v>
      </c>
      <c r="C2430" s="352"/>
      <c r="D2430" s="152" t="s">
        <v>20298</v>
      </c>
    </row>
    <row r="2431" spans="1:4" ht="13.5" customHeight="1">
      <c r="A2431" s="150" t="s">
        <v>3312</v>
      </c>
      <c r="B2431" s="153" t="s">
        <v>13449</v>
      </c>
      <c r="C2431" s="352"/>
      <c r="D2431" s="152" t="s">
        <v>20298</v>
      </c>
    </row>
    <row r="2432" spans="1:4" ht="13.5" customHeight="1">
      <c r="A2432" s="150" t="s">
        <v>3313</v>
      </c>
      <c r="B2432" s="153" t="s">
        <v>13450</v>
      </c>
      <c r="C2432" s="352"/>
      <c r="D2432" s="152" t="s">
        <v>20298</v>
      </c>
    </row>
    <row r="2433" spans="1:4" ht="13.5" customHeight="1">
      <c r="A2433" s="150" t="s">
        <v>9826</v>
      </c>
      <c r="B2433" s="153" t="s">
        <v>19415</v>
      </c>
      <c r="C2433" s="352"/>
      <c r="D2433" s="152" t="s">
        <v>20298</v>
      </c>
    </row>
    <row r="2434" spans="1:4" ht="13.5" customHeight="1">
      <c r="A2434" s="150" t="s">
        <v>9827</v>
      </c>
      <c r="B2434" s="153" t="s">
        <v>19416</v>
      </c>
      <c r="C2434" s="352"/>
      <c r="D2434" s="152" t="s">
        <v>20298</v>
      </c>
    </row>
    <row r="2435" spans="1:4" ht="13.5" customHeight="1">
      <c r="A2435" s="150" t="s">
        <v>4724</v>
      </c>
      <c r="B2435" s="153" t="s">
        <v>14792</v>
      </c>
      <c r="C2435" s="352"/>
      <c r="D2435" s="152" t="s">
        <v>20298</v>
      </c>
    </row>
    <row r="2436" spans="1:4" ht="13.5" customHeight="1">
      <c r="A2436" s="150" t="s">
        <v>2321</v>
      </c>
      <c r="B2436" s="153" t="s">
        <v>12496</v>
      </c>
      <c r="C2436" s="352"/>
      <c r="D2436" s="152" t="s">
        <v>20298</v>
      </c>
    </row>
    <row r="2437" spans="1:4" ht="13.5" customHeight="1">
      <c r="A2437" s="150" t="s">
        <v>1945</v>
      </c>
      <c r="B2437" s="153" t="s">
        <v>12124</v>
      </c>
      <c r="C2437" s="352"/>
      <c r="D2437" s="152" t="s">
        <v>20298</v>
      </c>
    </row>
    <row r="2438" spans="1:4" ht="13.5" customHeight="1">
      <c r="A2438" s="150" t="s">
        <v>2573</v>
      </c>
      <c r="B2438" s="153" t="s">
        <v>12754</v>
      </c>
      <c r="C2438" s="352"/>
      <c r="D2438" s="152" t="s">
        <v>20298</v>
      </c>
    </row>
    <row r="2439" spans="1:4" ht="13.5" customHeight="1">
      <c r="A2439" s="150" t="s">
        <v>2574</v>
      </c>
      <c r="B2439" s="153" t="s">
        <v>12755</v>
      </c>
      <c r="C2439" s="352"/>
      <c r="D2439" s="152" t="s">
        <v>20298</v>
      </c>
    </row>
    <row r="2440" spans="1:4" ht="13.5" customHeight="1">
      <c r="A2440" s="150" t="s">
        <v>2575</v>
      </c>
      <c r="B2440" s="153" t="s">
        <v>12756</v>
      </c>
      <c r="C2440" s="352"/>
      <c r="D2440" s="152" t="s">
        <v>20298</v>
      </c>
    </row>
    <row r="2441" spans="1:4" ht="13.5" customHeight="1">
      <c r="A2441" s="150" t="s">
        <v>2576</v>
      </c>
      <c r="B2441" s="153" t="s">
        <v>12757</v>
      </c>
      <c r="C2441" s="352"/>
      <c r="D2441" s="152" t="s">
        <v>20298</v>
      </c>
    </row>
    <row r="2442" spans="1:4" ht="13.5" customHeight="1">
      <c r="A2442" s="150" t="s">
        <v>2899</v>
      </c>
      <c r="B2442" s="153" t="s">
        <v>13081</v>
      </c>
      <c r="C2442" s="352"/>
      <c r="D2442" s="152" t="s">
        <v>20298</v>
      </c>
    </row>
    <row r="2443" spans="1:4" ht="13.5" customHeight="1">
      <c r="A2443" s="150" t="s">
        <v>2897</v>
      </c>
      <c r="B2443" s="153" t="s">
        <v>13079</v>
      </c>
      <c r="C2443" s="352"/>
      <c r="D2443" s="152" t="s">
        <v>20298</v>
      </c>
    </row>
    <row r="2444" spans="1:4" ht="13.5" customHeight="1">
      <c r="A2444" s="150" t="s">
        <v>9812</v>
      </c>
      <c r="B2444" s="153" t="s">
        <v>19401</v>
      </c>
      <c r="C2444" s="352"/>
      <c r="D2444" s="152" t="s">
        <v>20298</v>
      </c>
    </row>
    <row r="2445" spans="1:4" ht="13.5" customHeight="1">
      <c r="A2445" s="150" t="s">
        <v>10368</v>
      </c>
      <c r="B2445" s="153" t="s">
        <v>19935</v>
      </c>
      <c r="C2445" s="352"/>
      <c r="D2445" s="152" t="s">
        <v>20298</v>
      </c>
    </row>
    <row r="2446" spans="1:4" ht="13.5" customHeight="1">
      <c r="A2446" s="150" t="s">
        <v>10369</v>
      </c>
      <c r="B2446" s="153" t="s">
        <v>19936</v>
      </c>
      <c r="C2446" s="352"/>
      <c r="D2446" s="152" t="s">
        <v>20298</v>
      </c>
    </row>
    <row r="2447" spans="1:4" ht="13.5" customHeight="1">
      <c r="A2447" s="150" t="s">
        <v>9820</v>
      </c>
      <c r="B2447" s="153" t="s">
        <v>19409</v>
      </c>
      <c r="C2447" s="352"/>
      <c r="D2447" s="152" t="s">
        <v>20298</v>
      </c>
    </row>
    <row r="2448" spans="1:4" ht="13.5" customHeight="1">
      <c r="A2448" s="150" t="s">
        <v>5419</v>
      </c>
      <c r="B2448" s="153" t="s">
        <v>15455</v>
      </c>
      <c r="C2448" s="352"/>
      <c r="D2448" s="152" t="s">
        <v>20298</v>
      </c>
    </row>
    <row r="2449" spans="1:4" ht="13.5" customHeight="1">
      <c r="A2449" s="150" t="s">
        <v>5434</v>
      </c>
      <c r="B2449" s="153" t="s">
        <v>15469</v>
      </c>
      <c r="C2449" s="352"/>
      <c r="D2449" s="152" t="s">
        <v>20298</v>
      </c>
    </row>
    <row r="2450" spans="1:4" ht="13.5" customHeight="1">
      <c r="A2450" s="150" t="s">
        <v>5589</v>
      </c>
      <c r="B2450" s="153" t="s">
        <v>15621</v>
      </c>
      <c r="C2450" s="352"/>
      <c r="D2450" s="152" t="s">
        <v>20298</v>
      </c>
    </row>
    <row r="2451" spans="1:4" ht="13.5" customHeight="1">
      <c r="A2451" s="150" t="s">
        <v>5602</v>
      </c>
      <c r="B2451" s="153" t="s">
        <v>15634</v>
      </c>
      <c r="C2451" s="352"/>
      <c r="D2451" s="152" t="s">
        <v>20298</v>
      </c>
    </row>
    <row r="2452" spans="1:4" ht="13.5" customHeight="1">
      <c r="A2452" s="150" t="s">
        <v>5603</v>
      </c>
      <c r="B2452" s="153" t="s">
        <v>15635</v>
      </c>
      <c r="C2452" s="352"/>
      <c r="D2452" s="152" t="s">
        <v>20298</v>
      </c>
    </row>
    <row r="2453" spans="1:4" ht="13.5" customHeight="1">
      <c r="A2453" s="150" t="s">
        <v>5605</v>
      </c>
      <c r="B2453" s="153" t="s">
        <v>15637</v>
      </c>
      <c r="C2453" s="352"/>
      <c r="D2453" s="152" t="s">
        <v>20298</v>
      </c>
    </row>
    <row r="2454" spans="1:4" ht="13.5" customHeight="1">
      <c r="A2454" s="150" t="s">
        <v>5604</v>
      </c>
      <c r="B2454" s="153" t="s">
        <v>15636</v>
      </c>
      <c r="C2454" s="352"/>
      <c r="D2454" s="152" t="s">
        <v>20298</v>
      </c>
    </row>
    <row r="2455" spans="1:4" ht="13.5" customHeight="1">
      <c r="A2455" s="150" t="s">
        <v>5609</v>
      </c>
      <c r="B2455" s="153" t="s">
        <v>15641</v>
      </c>
      <c r="C2455" s="352"/>
      <c r="D2455" s="152" t="s">
        <v>20298</v>
      </c>
    </row>
    <row r="2456" spans="1:4" ht="13.5" customHeight="1">
      <c r="A2456" s="150" t="s">
        <v>5606</v>
      </c>
      <c r="B2456" s="153" t="s">
        <v>15638</v>
      </c>
      <c r="C2456" s="352"/>
      <c r="D2456" s="152" t="s">
        <v>20298</v>
      </c>
    </row>
    <row r="2457" spans="1:4" ht="13.5" customHeight="1">
      <c r="A2457" s="150" t="s">
        <v>5731</v>
      </c>
      <c r="B2457" s="153" t="s">
        <v>15763</v>
      </c>
      <c r="C2457" s="352"/>
      <c r="D2457" s="152" t="s">
        <v>20298</v>
      </c>
    </row>
    <row r="2458" spans="1:4" ht="13.5" customHeight="1">
      <c r="A2458" s="150" t="s">
        <v>6664</v>
      </c>
      <c r="B2458" s="153" t="s">
        <v>16615</v>
      </c>
      <c r="C2458" s="352"/>
      <c r="D2458" s="152" t="s">
        <v>20298</v>
      </c>
    </row>
    <row r="2459" spans="1:4" ht="13.5" customHeight="1">
      <c r="A2459" s="150" t="s">
        <v>6663</v>
      </c>
      <c r="B2459" s="153" t="s">
        <v>16614</v>
      </c>
      <c r="C2459" s="352"/>
      <c r="D2459" s="152" t="s">
        <v>20298</v>
      </c>
    </row>
    <row r="2460" spans="1:4" ht="13.5" customHeight="1">
      <c r="A2460" s="150" t="s">
        <v>8754</v>
      </c>
      <c r="B2460" s="153" t="s">
        <v>18375</v>
      </c>
      <c r="C2460" s="352"/>
      <c r="D2460" s="152" t="s">
        <v>20298</v>
      </c>
    </row>
    <row r="2461" spans="1:4" ht="13.5" customHeight="1">
      <c r="A2461" s="150" t="s">
        <v>8840</v>
      </c>
      <c r="B2461" s="153" t="s">
        <v>18447</v>
      </c>
      <c r="C2461" s="352"/>
      <c r="D2461" s="152" t="s">
        <v>20298</v>
      </c>
    </row>
    <row r="2462" spans="1:4" ht="13.5" customHeight="1">
      <c r="A2462" s="150" t="s">
        <v>8753</v>
      </c>
      <c r="B2462" s="153" t="s">
        <v>18374</v>
      </c>
      <c r="C2462" s="352"/>
      <c r="D2462" s="152" t="s">
        <v>20298</v>
      </c>
    </row>
    <row r="2463" spans="1:4" ht="13.5" customHeight="1">
      <c r="A2463" s="150" t="s">
        <v>8839</v>
      </c>
      <c r="B2463" s="153" t="s">
        <v>18446</v>
      </c>
      <c r="C2463" s="352"/>
      <c r="D2463" s="152" t="s">
        <v>20298</v>
      </c>
    </row>
    <row r="2464" spans="1:4" ht="13.5" customHeight="1">
      <c r="A2464" s="150" t="s">
        <v>8841</v>
      </c>
      <c r="B2464" s="153" t="s">
        <v>18448</v>
      </c>
      <c r="C2464" s="352"/>
      <c r="D2464" s="152" t="s">
        <v>20298</v>
      </c>
    </row>
    <row r="2465" spans="1:4" ht="13.5" customHeight="1">
      <c r="A2465" s="150" t="s">
        <v>1951</v>
      </c>
      <c r="B2465" s="153" t="s">
        <v>12130</v>
      </c>
      <c r="C2465" s="352"/>
      <c r="D2465" s="152" t="s">
        <v>20298</v>
      </c>
    </row>
    <row r="2466" spans="1:4" ht="13.5" customHeight="1">
      <c r="A2466" s="150" t="s">
        <v>1952</v>
      </c>
      <c r="B2466" s="153" t="s">
        <v>12131</v>
      </c>
      <c r="C2466" s="352"/>
      <c r="D2466" s="152" t="s">
        <v>20298</v>
      </c>
    </row>
    <row r="2467" spans="1:4" ht="13.5" customHeight="1">
      <c r="A2467" s="150" t="s">
        <v>1953</v>
      </c>
      <c r="B2467" s="153" t="s">
        <v>12132</v>
      </c>
      <c r="C2467" s="352"/>
      <c r="D2467" s="152" t="s">
        <v>20298</v>
      </c>
    </row>
    <row r="2468" spans="1:4" ht="13.5" customHeight="1">
      <c r="A2468" s="150" t="s">
        <v>1954</v>
      </c>
      <c r="B2468" s="153" t="s">
        <v>12133</v>
      </c>
      <c r="C2468" s="352"/>
      <c r="D2468" s="152" t="s">
        <v>20298</v>
      </c>
    </row>
    <row r="2469" spans="1:4" ht="13.5" customHeight="1">
      <c r="A2469" s="150" t="s">
        <v>1962</v>
      </c>
      <c r="B2469" s="153" t="s">
        <v>12141</v>
      </c>
      <c r="C2469" s="352"/>
      <c r="D2469" s="152" t="s">
        <v>20298</v>
      </c>
    </row>
    <row r="2470" spans="1:4" ht="13.5" customHeight="1">
      <c r="A2470" s="150" t="s">
        <v>1961</v>
      </c>
      <c r="B2470" s="153" t="s">
        <v>12140</v>
      </c>
      <c r="C2470" s="352"/>
      <c r="D2470" s="152" t="s">
        <v>20298</v>
      </c>
    </row>
    <row r="2471" spans="1:4" ht="13.5" customHeight="1">
      <c r="A2471" s="150" t="s">
        <v>1955</v>
      </c>
      <c r="B2471" s="153" t="s">
        <v>12134</v>
      </c>
      <c r="C2471" s="352"/>
      <c r="D2471" s="152" t="s">
        <v>20298</v>
      </c>
    </row>
    <row r="2472" spans="1:4" ht="13.5" customHeight="1">
      <c r="A2472" s="150" t="s">
        <v>1960</v>
      </c>
      <c r="B2472" s="153" t="s">
        <v>12139</v>
      </c>
      <c r="C2472" s="352"/>
      <c r="D2472" s="152" t="s">
        <v>20298</v>
      </c>
    </row>
    <row r="2473" spans="1:4" ht="13.5" customHeight="1">
      <c r="A2473" s="150" t="s">
        <v>1959</v>
      </c>
      <c r="B2473" s="153" t="s">
        <v>12138</v>
      </c>
      <c r="C2473" s="352"/>
      <c r="D2473" s="152" t="s">
        <v>20298</v>
      </c>
    </row>
    <row r="2474" spans="1:4" ht="13.5" customHeight="1">
      <c r="A2474" s="150" t="s">
        <v>1956</v>
      </c>
      <c r="B2474" s="153" t="s">
        <v>12135</v>
      </c>
      <c r="C2474" s="352"/>
      <c r="D2474" s="152" t="s">
        <v>20298</v>
      </c>
    </row>
    <row r="2475" spans="1:4" ht="13.5" customHeight="1">
      <c r="A2475" s="150" t="s">
        <v>1958</v>
      </c>
      <c r="B2475" s="153" t="s">
        <v>12137</v>
      </c>
      <c r="C2475" s="352"/>
      <c r="D2475" s="152" t="s">
        <v>20298</v>
      </c>
    </row>
    <row r="2476" spans="1:4" ht="13.5" customHeight="1">
      <c r="A2476" s="150" t="s">
        <v>1957</v>
      </c>
      <c r="B2476" s="153" t="s">
        <v>12136</v>
      </c>
      <c r="C2476" s="352"/>
      <c r="D2476" s="152" t="s">
        <v>20298</v>
      </c>
    </row>
    <row r="2477" spans="1:4" ht="13.5" customHeight="1">
      <c r="A2477" s="150" t="s">
        <v>5395</v>
      </c>
      <c r="B2477" s="153" t="s">
        <v>15431</v>
      </c>
      <c r="C2477" s="352"/>
      <c r="D2477" s="152" t="s">
        <v>20298</v>
      </c>
    </row>
    <row r="2478" spans="1:4" ht="13.5" customHeight="1">
      <c r="A2478" s="150" t="s">
        <v>3307</v>
      </c>
      <c r="B2478" s="153" t="s">
        <v>13444</v>
      </c>
      <c r="C2478" s="352"/>
      <c r="D2478" s="152" t="s">
        <v>20298</v>
      </c>
    </row>
    <row r="2479" spans="1:4" ht="13.5" customHeight="1">
      <c r="A2479" s="150" t="s">
        <v>5394</v>
      </c>
      <c r="B2479" s="153" t="s">
        <v>15430</v>
      </c>
      <c r="C2479" s="352"/>
      <c r="D2479" s="152" t="s">
        <v>20298</v>
      </c>
    </row>
    <row r="2480" spans="1:4" ht="13.5" customHeight="1">
      <c r="A2480" s="150" t="s">
        <v>9786</v>
      </c>
      <c r="B2480" s="153" t="s">
        <v>19371</v>
      </c>
      <c r="C2480" s="352"/>
      <c r="D2480" s="152" t="s">
        <v>20298</v>
      </c>
    </row>
    <row r="2481" spans="1:4" ht="13.5" customHeight="1">
      <c r="A2481" s="150" t="s">
        <v>4670</v>
      </c>
      <c r="B2481" s="153" t="s">
        <v>14738</v>
      </c>
      <c r="C2481" s="352"/>
      <c r="D2481" s="152" t="s">
        <v>20298</v>
      </c>
    </row>
    <row r="2482" spans="1:4" ht="13.5" customHeight="1">
      <c r="A2482" s="150" t="s">
        <v>5396</v>
      </c>
      <c r="B2482" s="153" t="s">
        <v>15432</v>
      </c>
      <c r="C2482" s="352"/>
      <c r="D2482" s="152" t="s">
        <v>20298</v>
      </c>
    </row>
    <row r="2483" spans="1:4" ht="13.5" customHeight="1">
      <c r="A2483" s="150" t="s">
        <v>8943</v>
      </c>
      <c r="B2483" s="153" t="s">
        <v>18553</v>
      </c>
      <c r="C2483" s="352"/>
      <c r="D2483" s="152" t="s">
        <v>20298</v>
      </c>
    </row>
    <row r="2484" spans="1:4" ht="13.5" customHeight="1">
      <c r="A2484" s="150" t="s">
        <v>3355</v>
      </c>
      <c r="B2484" s="153" t="s">
        <v>13492</v>
      </c>
      <c r="C2484" s="352"/>
      <c r="D2484" s="152" t="s">
        <v>20298</v>
      </c>
    </row>
    <row r="2485" spans="1:4" ht="13.5" customHeight="1">
      <c r="A2485" s="150" t="s">
        <v>8942</v>
      </c>
      <c r="B2485" s="153" t="s">
        <v>18552</v>
      </c>
      <c r="C2485" s="352"/>
      <c r="D2485" s="152" t="s">
        <v>20298</v>
      </c>
    </row>
    <row r="2486" spans="1:4" ht="13.5" customHeight="1">
      <c r="A2486" s="150" t="s">
        <v>1978</v>
      </c>
      <c r="B2486" s="153" t="s">
        <v>12156</v>
      </c>
      <c r="C2486" s="352"/>
      <c r="D2486" s="152" t="s">
        <v>20298</v>
      </c>
    </row>
    <row r="2487" spans="1:4" ht="13.5" customHeight="1">
      <c r="A2487" s="150" t="s">
        <v>61</v>
      </c>
      <c r="B2487" s="153" t="s">
        <v>18557</v>
      </c>
      <c r="C2487" s="352"/>
      <c r="D2487" s="152" t="s">
        <v>20298</v>
      </c>
    </row>
    <row r="2488" spans="1:4" ht="13.5" customHeight="1">
      <c r="A2488" s="150" t="s">
        <v>8945</v>
      </c>
      <c r="B2488" s="153" t="s">
        <v>18555</v>
      </c>
      <c r="C2488" s="352"/>
      <c r="D2488" s="152" t="s">
        <v>20298</v>
      </c>
    </row>
    <row r="2489" spans="1:4" ht="13.5" customHeight="1">
      <c r="A2489" s="150" t="s">
        <v>8937</v>
      </c>
      <c r="B2489" s="153" t="s">
        <v>18547</v>
      </c>
      <c r="C2489" s="352"/>
      <c r="D2489" s="152" t="s">
        <v>20298</v>
      </c>
    </row>
    <row r="2490" spans="1:4" ht="13.5" customHeight="1">
      <c r="A2490" s="150" t="s">
        <v>1882</v>
      </c>
      <c r="B2490" s="153" t="s">
        <v>12065</v>
      </c>
      <c r="C2490" s="352"/>
      <c r="D2490" s="152" t="s">
        <v>20298</v>
      </c>
    </row>
    <row r="2491" spans="1:4" ht="13.5" customHeight="1">
      <c r="A2491" s="150" t="s">
        <v>9182</v>
      </c>
      <c r="B2491" s="153" t="s">
        <v>18793</v>
      </c>
      <c r="C2491" s="352"/>
      <c r="D2491" s="152" t="s">
        <v>20298</v>
      </c>
    </row>
    <row r="2492" spans="1:4" ht="13.5" customHeight="1">
      <c r="A2492" s="150" t="s">
        <v>62</v>
      </c>
      <c r="B2492" s="153" t="s">
        <v>18796</v>
      </c>
      <c r="C2492" s="352"/>
      <c r="D2492" s="152" t="s">
        <v>20298</v>
      </c>
    </row>
    <row r="2493" spans="1:4" ht="13.5" customHeight="1">
      <c r="A2493" s="150" t="s">
        <v>9185</v>
      </c>
      <c r="B2493" s="153" t="s">
        <v>18797</v>
      </c>
      <c r="C2493" s="352"/>
      <c r="D2493" s="152" t="s">
        <v>20298</v>
      </c>
    </row>
    <row r="2494" spans="1:4" ht="13.5" customHeight="1">
      <c r="A2494" s="150" t="s">
        <v>63</v>
      </c>
      <c r="B2494" s="153" t="s">
        <v>18799</v>
      </c>
      <c r="C2494" s="352"/>
      <c r="D2494" s="152" t="s">
        <v>20298</v>
      </c>
    </row>
    <row r="2495" spans="1:4" ht="13.5" customHeight="1">
      <c r="A2495" s="150" t="s">
        <v>9189</v>
      </c>
      <c r="B2495" s="153" t="s">
        <v>18802</v>
      </c>
      <c r="C2495" s="352"/>
      <c r="D2495" s="152" t="s">
        <v>20298</v>
      </c>
    </row>
    <row r="2496" spans="1:4" ht="13.5" customHeight="1">
      <c r="A2496" s="150" t="s">
        <v>9194</v>
      </c>
      <c r="B2496" s="153" t="s">
        <v>18807</v>
      </c>
      <c r="C2496" s="352"/>
      <c r="D2496" s="152" t="s">
        <v>20298</v>
      </c>
    </row>
    <row r="2497" spans="1:4" ht="13.5" customHeight="1">
      <c r="A2497" s="150" t="s">
        <v>9188</v>
      </c>
      <c r="B2497" s="153" t="s">
        <v>18801</v>
      </c>
      <c r="C2497" s="352"/>
      <c r="D2497" s="152" t="s">
        <v>20298</v>
      </c>
    </row>
    <row r="2498" spans="1:4" ht="13.5" customHeight="1">
      <c r="A2498" s="150" t="s">
        <v>9186</v>
      </c>
      <c r="B2498" s="153" t="s">
        <v>18798</v>
      </c>
      <c r="C2498" s="352"/>
      <c r="D2498" s="152" t="s">
        <v>20298</v>
      </c>
    </row>
    <row r="2499" spans="1:4" ht="13.5" customHeight="1">
      <c r="A2499" s="150" t="s">
        <v>9187</v>
      </c>
      <c r="B2499" s="153" t="s">
        <v>18800</v>
      </c>
      <c r="C2499" s="352"/>
      <c r="D2499" s="152" t="s">
        <v>20298</v>
      </c>
    </row>
    <row r="2500" spans="1:4" ht="13.5" customHeight="1">
      <c r="A2500" s="150" t="s">
        <v>9190</v>
      </c>
      <c r="B2500" s="153" t="s">
        <v>18803</v>
      </c>
      <c r="C2500" s="352"/>
      <c r="D2500" s="152" t="s">
        <v>20298</v>
      </c>
    </row>
    <row r="2501" spans="1:4" ht="13.5" customHeight="1">
      <c r="A2501" s="150" t="s">
        <v>9191</v>
      </c>
      <c r="B2501" s="153" t="s">
        <v>18804</v>
      </c>
      <c r="C2501" s="352"/>
      <c r="D2501" s="152" t="s">
        <v>20298</v>
      </c>
    </row>
    <row r="2502" spans="1:4" ht="13.5" customHeight="1">
      <c r="A2502" s="150" t="s">
        <v>9192</v>
      </c>
      <c r="B2502" s="153" t="s">
        <v>18805</v>
      </c>
      <c r="C2502" s="352"/>
      <c r="D2502" s="152" t="s">
        <v>20298</v>
      </c>
    </row>
    <row r="2503" spans="1:4" ht="13.5" customHeight="1">
      <c r="A2503" s="150" t="s">
        <v>9184</v>
      </c>
      <c r="B2503" s="153" t="s">
        <v>18795</v>
      </c>
      <c r="C2503" s="352"/>
      <c r="D2503" s="152" t="s">
        <v>20298</v>
      </c>
    </row>
    <row r="2504" spans="1:4" ht="13.5" customHeight="1">
      <c r="A2504" s="150" t="s">
        <v>9183</v>
      </c>
      <c r="B2504" s="153" t="s">
        <v>18794</v>
      </c>
      <c r="C2504" s="352"/>
      <c r="D2504" s="152" t="s">
        <v>20298</v>
      </c>
    </row>
    <row r="2505" spans="1:4" ht="13.5" customHeight="1">
      <c r="A2505" s="150" t="s">
        <v>9181</v>
      </c>
      <c r="B2505" s="153" t="s">
        <v>18792</v>
      </c>
      <c r="C2505" s="352"/>
      <c r="D2505" s="152" t="s">
        <v>20298</v>
      </c>
    </row>
    <row r="2506" spans="1:4" ht="13.5" customHeight="1">
      <c r="A2506" s="150" t="s">
        <v>2904</v>
      </c>
      <c r="B2506" s="153" t="s">
        <v>13087</v>
      </c>
      <c r="C2506" s="352"/>
      <c r="D2506" s="152" t="s">
        <v>20298</v>
      </c>
    </row>
    <row r="2507" spans="1:4" ht="13.5" customHeight="1">
      <c r="A2507" s="150" t="s">
        <v>2917</v>
      </c>
      <c r="B2507" s="153" t="s">
        <v>13098</v>
      </c>
      <c r="C2507" s="352"/>
      <c r="D2507" s="152" t="s">
        <v>20298</v>
      </c>
    </row>
    <row r="2508" spans="1:4" ht="13.5" customHeight="1">
      <c r="A2508" s="150" t="s">
        <v>6660</v>
      </c>
      <c r="B2508" s="153" t="s">
        <v>16611</v>
      </c>
      <c r="C2508" s="352"/>
      <c r="D2508" s="152" t="s">
        <v>20298</v>
      </c>
    </row>
    <row r="2509" spans="1:4" ht="13.5" customHeight="1">
      <c r="A2509" s="150" t="s">
        <v>6661</v>
      </c>
      <c r="B2509" s="153" t="s">
        <v>16612</v>
      </c>
      <c r="C2509" s="352"/>
      <c r="D2509" s="152" t="s">
        <v>20298</v>
      </c>
    </row>
    <row r="2510" spans="1:4" ht="13.5" customHeight="1">
      <c r="A2510" s="150" t="s">
        <v>6662</v>
      </c>
      <c r="B2510" s="153" t="s">
        <v>16613</v>
      </c>
      <c r="C2510" s="352"/>
      <c r="D2510" s="152" t="s">
        <v>20298</v>
      </c>
    </row>
    <row r="2511" spans="1:4" ht="13.5" customHeight="1">
      <c r="A2511" s="150" t="s">
        <v>9273</v>
      </c>
      <c r="B2511" s="153" t="s">
        <v>18883</v>
      </c>
      <c r="C2511" s="352"/>
      <c r="D2511" s="152" t="s">
        <v>20298</v>
      </c>
    </row>
    <row r="2512" spans="1:4" ht="13.5" customHeight="1">
      <c r="A2512" s="150" t="s">
        <v>11</v>
      </c>
      <c r="B2512" s="153" t="s">
        <v>18882</v>
      </c>
      <c r="C2512" s="352"/>
      <c r="D2512" s="152" t="s">
        <v>20298</v>
      </c>
    </row>
    <row r="2513" spans="1:4" ht="13.5" customHeight="1">
      <c r="A2513" s="150" t="s">
        <v>9546</v>
      </c>
      <c r="B2513" s="153" t="s">
        <v>19137</v>
      </c>
      <c r="C2513" s="352"/>
      <c r="D2513" s="152" t="s">
        <v>20298</v>
      </c>
    </row>
    <row r="2514" spans="1:4" ht="13.5" customHeight="1">
      <c r="A2514" s="150" t="s">
        <v>9547</v>
      </c>
      <c r="B2514" s="153" t="s">
        <v>19138</v>
      </c>
      <c r="C2514" s="352"/>
      <c r="D2514" s="152" t="s">
        <v>20298</v>
      </c>
    </row>
    <row r="2515" spans="1:4" ht="13.5" customHeight="1">
      <c r="A2515" s="150" t="s">
        <v>9548</v>
      </c>
      <c r="B2515" s="153" t="s">
        <v>19139</v>
      </c>
      <c r="C2515" s="352"/>
      <c r="D2515" s="152" t="s">
        <v>20298</v>
      </c>
    </row>
    <row r="2516" spans="1:4" ht="13.5" customHeight="1">
      <c r="A2516" s="150" t="s">
        <v>9549</v>
      </c>
      <c r="B2516" s="153" t="s">
        <v>19140</v>
      </c>
      <c r="C2516" s="352"/>
      <c r="D2516" s="152" t="s">
        <v>20298</v>
      </c>
    </row>
    <row r="2517" spans="1:4" ht="13.5" customHeight="1">
      <c r="A2517" s="150" t="s">
        <v>1980</v>
      </c>
      <c r="B2517" s="153" t="s">
        <v>12158</v>
      </c>
      <c r="C2517" s="352"/>
      <c r="D2517" s="152" t="s">
        <v>20298</v>
      </c>
    </row>
    <row r="2518" spans="1:4" ht="13.5" customHeight="1">
      <c r="A2518" s="150" t="s">
        <v>1979</v>
      </c>
      <c r="B2518" s="153" t="s">
        <v>12157</v>
      </c>
      <c r="C2518" s="352"/>
      <c r="D2518" s="152" t="s">
        <v>20298</v>
      </c>
    </row>
    <row r="2519" spans="1:4" ht="13.5" customHeight="1">
      <c r="A2519" s="150" t="s">
        <v>1981</v>
      </c>
      <c r="B2519" s="153" t="s">
        <v>12159</v>
      </c>
      <c r="C2519" s="352"/>
      <c r="D2519" s="152" t="s">
        <v>20298</v>
      </c>
    </row>
    <row r="2520" spans="1:4" ht="13.5" customHeight="1">
      <c r="A2520" s="150" t="s">
        <v>1982</v>
      </c>
      <c r="B2520" s="153" t="s">
        <v>12160</v>
      </c>
      <c r="C2520" s="352"/>
      <c r="D2520" s="152" t="s">
        <v>20298</v>
      </c>
    </row>
    <row r="2521" spans="1:4" ht="13.5" customHeight="1">
      <c r="A2521" s="150" t="s">
        <v>1983</v>
      </c>
      <c r="B2521" s="153" t="s">
        <v>12161</v>
      </c>
      <c r="C2521" s="352"/>
      <c r="D2521" s="152" t="s">
        <v>20298</v>
      </c>
    </row>
    <row r="2522" spans="1:4" ht="13.5" customHeight="1">
      <c r="A2522" s="150" t="s">
        <v>1984</v>
      </c>
      <c r="B2522" s="153" t="s">
        <v>12162</v>
      </c>
      <c r="C2522" s="352"/>
      <c r="D2522" s="152" t="s">
        <v>20298</v>
      </c>
    </row>
    <row r="2523" spans="1:4" ht="13.5" customHeight="1">
      <c r="A2523" s="150" t="s">
        <v>1985</v>
      </c>
      <c r="B2523" s="153" t="s">
        <v>12163</v>
      </c>
      <c r="C2523" s="352"/>
      <c r="D2523" s="152" t="s">
        <v>20298</v>
      </c>
    </row>
    <row r="2524" spans="1:4" ht="13.5" customHeight="1">
      <c r="A2524" s="150" t="s">
        <v>9179</v>
      </c>
      <c r="B2524" s="153" t="s">
        <v>18790</v>
      </c>
      <c r="C2524" s="352"/>
      <c r="D2524" s="152" t="s">
        <v>20298</v>
      </c>
    </row>
    <row r="2525" spans="1:4" ht="13.5" customHeight="1">
      <c r="A2525" s="150" t="s">
        <v>9180</v>
      </c>
      <c r="B2525" s="153" t="s">
        <v>18791</v>
      </c>
      <c r="C2525" s="352"/>
      <c r="D2525" s="152" t="s">
        <v>20298</v>
      </c>
    </row>
    <row r="2526" spans="1:4" ht="13.5" customHeight="1">
      <c r="A2526" s="150" t="s">
        <v>9178</v>
      </c>
      <c r="B2526" s="153" t="s">
        <v>18789</v>
      </c>
      <c r="C2526" s="352"/>
      <c r="D2526" s="152" t="s">
        <v>20298</v>
      </c>
    </row>
    <row r="2527" spans="1:4" ht="13.5" customHeight="1">
      <c r="A2527" s="150" t="s">
        <v>9177</v>
      </c>
      <c r="B2527" s="153" t="s">
        <v>18788</v>
      </c>
      <c r="C2527" s="352"/>
      <c r="D2527" s="152" t="s">
        <v>20298</v>
      </c>
    </row>
    <row r="2528" spans="1:4" ht="13.5" customHeight="1">
      <c r="A2528" s="150" t="s">
        <v>9193</v>
      </c>
      <c r="B2528" s="153" t="s">
        <v>18806</v>
      </c>
      <c r="C2528" s="352"/>
      <c r="D2528" s="152" t="s">
        <v>20298</v>
      </c>
    </row>
    <row r="2529" spans="1:4" ht="13.5" customHeight="1">
      <c r="A2529" s="150" t="s">
        <v>5684</v>
      </c>
      <c r="B2529" s="153" t="s">
        <v>15716</v>
      </c>
      <c r="C2529" s="352"/>
      <c r="D2529" s="152" t="s">
        <v>20298</v>
      </c>
    </row>
    <row r="2530" spans="1:4" ht="13.5" customHeight="1">
      <c r="A2530" s="150" t="s">
        <v>5685</v>
      </c>
      <c r="B2530" s="153" t="s">
        <v>15717</v>
      </c>
      <c r="C2530" s="352"/>
      <c r="D2530" s="152" t="s">
        <v>20298</v>
      </c>
    </row>
    <row r="2531" spans="1:4" ht="13.5" customHeight="1">
      <c r="A2531" s="150" t="s">
        <v>5686</v>
      </c>
      <c r="B2531" s="153" t="s">
        <v>15718</v>
      </c>
      <c r="C2531" s="352"/>
      <c r="D2531" s="152" t="s">
        <v>20298</v>
      </c>
    </row>
    <row r="2532" spans="1:4" ht="13.5" customHeight="1">
      <c r="A2532" s="150" t="s">
        <v>3891</v>
      </c>
      <c r="B2532" s="153" t="s">
        <v>14013</v>
      </c>
      <c r="C2532" s="352"/>
      <c r="D2532" s="152" t="s">
        <v>20298</v>
      </c>
    </row>
    <row r="2533" spans="1:4" ht="13.5" customHeight="1">
      <c r="A2533" s="150" t="s">
        <v>4723</v>
      </c>
      <c r="B2533" s="153" t="s">
        <v>14791</v>
      </c>
      <c r="C2533" s="352"/>
      <c r="D2533" s="152" t="s">
        <v>20298</v>
      </c>
    </row>
    <row r="2534" spans="1:4" ht="13.5" customHeight="1">
      <c r="A2534" s="150" t="s">
        <v>4725</v>
      </c>
      <c r="B2534" s="153" t="s">
        <v>14793</v>
      </c>
      <c r="C2534" s="352"/>
      <c r="D2534" s="152" t="s">
        <v>20298</v>
      </c>
    </row>
    <row r="2535" spans="1:4" ht="13.5" customHeight="1">
      <c r="A2535" s="150" t="s">
        <v>2893</v>
      </c>
      <c r="B2535" s="153" t="s">
        <v>13075</v>
      </c>
      <c r="C2535" s="352"/>
      <c r="D2535" s="152" t="s">
        <v>20298</v>
      </c>
    </row>
    <row r="2536" spans="1:4" ht="13.5" customHeight="1">
      <c r="A2536" s="150" t="s">
        <v>9222</v>
      </c>
      <c r="B2536" s="153" t="s">
        <v>18835</v>
      </c>
      <c r="C2536" s="352"/>
      <c r="D2536" s="152" t="s">
        <v>20298</v>
      </c>
    </row>
    <row r="2537" spans="1:4" ht="13.5" customHeight="1">
      <c r="A2537" s="150" t="s">
        <v>6639</v>
      </c>
      <c r="B2537" s="153" t="s">
        <v>16590</v>
      </c>
      <c r="C2537" s="352"/>
      <c r="D2537" s="152" t="s">
        <v>20298</v>
      </c>
    </row>
    <row r="2538" spans="1:4" ht="13.5" customHeight="1">
      <c r="A2538" s="150" t="s">
        <v>6640</v>
      </c>
      <c r="B2538" s="153" t="s">
        <v>16591</v>
      </c>
      <c r="C2538" s="352"/>
      <c r="D2538" s="152" t="s">
        <v>20298</v>
      </c>
    </row>
    <row r="2539" spans="1:4" ht="13.5" customHeight="1">
      <c r="A2539" s="150" t="s">
        <v>9734</v>
      </c>
      <c r="B2539" s="153" t="s">
        <v>19319</v>
      </c>
      <c r="C2539" s="352"/>
      <c r="D2539" s="152" t="s">
        <v>20298</v>
      </c>
    </row>
    <row r="2540" spans="1:4" ht="13.5" customHeight="1">
      <c r="A2540" s="150" t="s">
        <v>6928</v>
      </c>
      <c r="B2540" s="153" t="s">
        <v>16879</v>
      </c>
      <c r="C2540" s="352"/>
      <c r="D2540" s="152" t="s">
        <v>20298</v>
      </c>
    </row>
    <row r="2541" spans="1:4" ht="13.5" customHeight="1">
      <c r="A2541" s="150" t="s">
        <v>6929</v>
      </c>
      <c r="B2541" s="153" t="s">
        <v>16880</v>
      </c>
      <c r="C2541" s="352"/>
      <c r="D2541" s="152" t="s">
        <v>20298</v>
      </c>
    </row>
    <row r="2542" spans="1:4" ht="13.5" customHeight="1">
      <c r="A2542" s="150" t="s">
        <v>5883</v>
      </c>
      <c r="B2542" s="153" t="s">
        <v>15892</v>
      </c>
      <c r="C2542" s="352"/>
      <c r="D2542" s="152" t="s">
        <v>20298</v>
      </c>
    </row>
    <row r="2543" spans="1:4" ht="13.5" customHeight="1">
      <c r="A2543" s="150" t="s">
        <v>9667</v>
      </c>
      <c r="B2543" s="153" t="s">
        <v>19254</v>
      </c>
      <c r="C2543" s="352"/>
      <c r="D2543" s="152" t="s">
        <v>20298</v>
      </c>
    </row>
    <row r="2544" spans="1:4" ht="13.5" customHeight="1">
      <c r="A2544" s="150" t="s">
        <v>9667</v>
      </c>
      <c r="B2544" s="153" t="s">
        <v>19254</v>
      </c>
      <c r="C2544" s="352"/>
      <c r="D2544" s="152" t="s">
        <v>20298</v>
      </c>
    </row>
    <row r="2545" spans="1:4" ht="13.5" customHeight="1">
      <c r="A2545" s="150" t="s">
        <v>9708</v>
      </c>
      <c r="B2545" s="153" t="s">
        <v>19294</v>
      </c>
      <c r="C2545" s="352"/>
      <c r="D2545" s="152" t="s">
        <v>20298</v>
      </c>
    </row>
    <row r="2546" spans="1:4" ht="13.5" customHeight="1">
      <c r="A2546" s="150" t="s">
        <v>9706</v>
      </c>
      <c r="B2546" s="153" t="s">
        <v>19292</v>
      </c>
      <c r="C2546" s="352"/>
      <c r="D2546" s="152" t="s">
        <v>20298</v>
      </c>
    </row>
    <row r="2547" spans="1:4" ht="13.5" customHeight="1">
      <c r="A2547" s="150" t="s">
        <v>9707</v>
      </c>
      <c r="B2547" s="153" t="s">
        <v>19293</v>
      </c>
      <c r="C2547" s="352"/>
      <c r="D2547" s="152" t="s">
        <v>20298</v>
      </c>
    </row>
    <row r="2548" spans="1:4" ht="13.5" customHeight="1">
      <c r="A2548" s="150" t="s">
        <v>9709</v>
      </c>
      <c r="B2548" s="153" t="s">
        <v>19295</v>
      </c>
      <c r="C2548" s="352"/>
      <c r="D2548" s="152" t="s">
        <v>20298</v>
      </c>
    </row>
    <row r="2549" spans="1:4" ht="13.5" customHeight="1">
      <c r="A2549" s="150" t="s">
        <v>9720</v>
      </c>
      <c r="B2549" s="153" t="s">
        <v>19305</v>
      </c>
      <c r="C2549" s="352"/>
      <c r="D2549" s="152" t="s">
        <v>20298</v>
      </c>
    </row>
    <row r="2550" spans="1:4" ht="13.5" customHeight="1">
      <c r="A2550" s="150" t="s">
        <v>9713</v>
      </c>
      <c r="B2550" s="153" t="s">
        <v>19299</v>
      </c>
      <c r="C2550" s="352"/>
      <c r="D2550" s="152" t="s">
        <v>20298</v>
      </c>
    </row>
    <row r="2551" spans="1:4" ht="13.5" customHeight="1">
      <c r="A2551" s="150" t="s">
        <v>9723</v>
      </c>
      <c r="B2551" s="153" t="s">
        <v>19308</v>
      </c>
      <c r="C2551" s="352"/>
      <c r="D2551" s="152" t="s">
        <v>20298</v>
      </c>
    </row>
    <row r="2552" spans="1:4" ht="13.5" customHeight="1">
      <c r="A2552" s="150" t="s">
        <v>9722</v>
      </c>
      <c r="B2552" s="153" t="s">
        <v>19307</v>
      </c>
      <c r="C2552" s="352"/>
      <c r="D2552" s="152" t="s">
        <v>20298</v>
      </c>
    </row>
    <row r="2553" spans="1:4" ht="13.5" customHeight="1">
      <c r="A2553" s="150" t="s">
        <v>9718</v>
      </c>
      <c r="B2553" s="153" t="s">
        <v>19303</v>
      </c>
      <c r="C2553" s="352"/>
      <c r="D2553" s="152" t="s">
        <v>20298</v>
      </c>
    </row>
    <row r="2554" spans="1:4" ht="13.5" customHeight="1">
      <c r="A2554" s="150" t="s">
        <v>9719</v>
      </c>
      <c r="B2554" s="153" t="s">
        <v>19304</v>
      </c>
      <c r="C2554" s="352"/>
      <c r="D2554" s="152" t="s">
        <v>20298</v>
      </c>
    </row>
    <row r="2555" spans="1:4" ht="13.5" customHeight="1">
      <c r="A2555" s="150" t="s">
        <v>9714</v>
      </c>
      <c r="B2555" s="153" t="s">
        <v>19300</v>
      </c>
      <c r="C2555" s="352"/>
      <c r="D2555" s="152" t="s">
        <v>20298</v>
      </c>
    </row>
    <row r="2556" spans="1:4" ht="13.5" customHeight="1">
      <c r="A2556" s="150" t="s">
        <v>9721</v>
      </c>
      <c r="B2556" s="153" t="s">
        <v>19306</v>
      </c>
      <c r="C2556" s="352"/>
      <c r="D2556" s="152" t="s">
        <v>20298</v>
      </c>
    </row>
    <row r="2557" spans="1:4" ht="13.5" customHeight="1">
      <c r="A2557" s="150" t="s">
        <v>9715</v>
      </c>
      <c r="B2557" s="153" t="s">
        <v>19301</v>
      </c>
      <c r="C2557" s="352"/>
      <c r="D2557" s="152" t="s">
        <v>20298</v>
      </c>
    </row>
    <row r="2558" spans="1:4" ht="13.5" customHeight="1">
      <c r="A2558" s="150" t="s">
        <v>9716</v>
      </c>
      <c r="B2558" s="153" t="s">
        <v>19301</v>
      </c>
      <c r="C2558" s="352"/>
      <c r="D2558" s="152" t="s">
        <v>20298</v>
      </c>
    </row>
    <row r="2559" spans="1:4" ht="13.5" customHeight="1">
      <c r="A2559" s="150" t="s">
        <v>9717</v>
      </c>
      <c r="B2559" s="153" t="s">
        <v>19302</v>
      </c>
      <c r="C2559" s="352"/>
      <c r="D2559" s="152" t="s">
        <v>20298</v>
      </c>
    </row>
    <row r="2560" spans="1:4" ht="13.5" customHeight="1">
      <c r="A2560" s="150" t="s">
        <v>9717</v>
      </c>
      <c r="B2560" s="153" t="s">
        <v>19302</v>
      </c>
      <c r="C2560" s="352"/>
      <c r="D2560" s="152" t="s">
        <v>20298</v>
      </c>
    </row>
    <row r="2561" spans="1:4" ht="13.5" customHeight="1">
      <c r="A2561" s="150" t="s">
        <v>9710</v>
      </c>
      <c r="B2561" s="153" t="s">
        <v>19296</v>
      </c>
      <c r="C2561" s="352"/>
      <c r="D2561" s="152" t="s">
        <v>20298</v>
      </c>
    </row>
    <row r="2562" spans="1:4" ht="13.5" customHeight="1">
      <c r="A2562" s="150" t="s">
        <v>9711</v>
      </c>
      <c r="B2562" s="153" t="s">
        <v>19297</v>
      </c>
      <c r="C2562" s="352"/>
      <c r="D2562" s="152" t="s">
        <v>20298</v>
      </c>
    </row>
    <row r="2563" spans="1:4" ht="13.5" customHeight="1">
      <c r="A2563" s="150" t="s">
        <v>9712</v>
      </c>
      <c r="B2563" s="153" t="s">
        <v>19298</v>
      </c>
      <c r="C2563" s="352"/>
      <c r="D2563" s="152" t="s">
        <v>20298</v>
      </c>
    </row>
    <row r="2564" spans="1:4" ht="13.5" customHeight="1">
      <c r="A2564" s="150" t="s">
        <v>9729</v>
      </c>
      <c r="B2564" s="153" t="s">
        <v>19314</v>
      </c>
      <c r="C2564" s="352"/>
      <c r="D2564" s="152" t="s">
        <v>20298</v>
      </c>
    </row>
    <row r="2565" spans="1:4" ht="13.5" customHeight="1">
      <c r="A2565" s="150" t="s">
        <v>9692</v>
      </c>
      <c r="B2565" s="153" t="s">
        <v>19279</v>
      </c>
      <c r="C2565" s="352"/>
      <c r="D2565" s="152" t="s">
        <v>20298</v>
      </c>
    </row>
    <row r="2566" spans="1:4" ht="13.5" customHeight="1">
      <c r="A2566" s="150" t="s">
        <v>9693</v>
      </c>
      <c r="B2566" s="153" t="s">
        <v>19279</v>
      </c>
      <c r="C2566" s="352"/>
      <c r="D2566" s="152" t="s">
        <v>20298</v>
      </c>
    </row>
    <row r="2567" spans="1:4" ht="13.5" customHeight="1">
      <c r="A2567" s="150" t="s">
        <v>2351</v>
      </c>
      <c r="B2567" s="153" t="s">
        <v>12526</v>
      </c>
      <c r="C2567" s="352"/>
      <c r="D2567" s="152" t="s">
        <v>20298</v>
      </c>
    </row>
    <row r="2568" spans="1:4" ht="13.5" customHeight="1">
      <c r="A2568" s="150" t="s">
        <v>2352</v>
      </c>
      <c r="B2568" s="153" t="s">
        <v>12527</v>
      </c>
      <c r="C2568" s="352"/>
      <c r="D2568" s="152" t="s">
        <v>20298</v>
      </c>
    </row>
    <row r="2569" spans="1:4" ht="13.5" customHeight="1">
      <c r="A2569" s="150" t="s">
        <v>2348</v>
      </c>
      <c r="B2569" s="153" t="s">
        <v>12523</v>
      </c>
      <c r="C2569" s="352"/>
      <c r="D2569" s="152" t="s">
        <v>20298</v>
      </c>
    </row>
    <row r="2570" spans="1:4" ht="13.5" customHeight="1">
      <c r="A2570" s="150" t="s">
        <v>2350</v>
      </c>
      <c r="B2570" s="153" t="s">
        <v>12525</v>
      </c>
      <c r="C2570" s="352"/>
      <c r="D2570" s="152" t="s">
        <v>20298</v>
      </c>
    </row>
    <row r="2571" spans="1:4" ht="13.5" customHeight="1">
      <c r="A2571" s="150" t="s">
        <v>2374</v>
      </c>
      <c r="B2571" s="153" t="s">
        <v>12547</v>
      </c>
      <c r="C2571" s="352"/>
      <c r="D2571" s="152" t="s">
        <v>20298</v>
      </c>
    </row>
    <row r="2572" spans="1:4" ht="13.5" customHeight="1">
      <c r="A2572" s="150" t="s">
        <v>2373</v>
      </c>
      <c r="B2572" s="153" t="s">
        <v>12546</v>
      </c>
      <c r="C2572" s="352"/>
      <c r="D2572" s="152" t="s">
        <v>20298</v>
      </c>
    </row>
    <row r="2573" spans="1:4" ht="13.5" customHeight="1">
      <c r="A2573" s="150" t="s">
        <v>2372</v>
      </c>
      <c r="B2573" s="153" t="s">
        <v>12545</v>
      </c>
      <c r="C2573" s="352"/>
      <c r="D2573" s="152" t="s">
        <v>20298</v>
      </c>
    </row>
    <row r="2574" spans="1:4" ht="13.5" customHeight="1">
      <c r="A2574" s="150" t="s">
        <v>6927</v>
      </c>
      <c r="B2574" s="153" t="s">
        <v>16878</v>
      </c>
      <c r="C2574" s="352"/>
      <c r="D2574" s="152" t="s">
        <v>20298</v>
      </c>
    </row>
    <row r="2575" spans="1:4" ht="13.5" customHeight="1">
      <c r="A2575" s="150" t="s">
        <v>6926</v>
      </c>
      <c r="B2575" s="153" t="s">
        <v>16877</v>
      </c>
      <c r="C2575" s="352"/>
      <c r="D2575" s="152" t="s">
        <v>20298</v>
      </c>
    </row>
    <row r="2576" spans="1:4" ht="13.5" customHeight="1">
      <c r="A2576" s="150" t="s">
        <v>3289</v>
      </c>
      <c r="B2576" s="153" t="s">
        <v>13426</v>
      </c>
      <c r="C2576" s="352"/>
      <c r="D2576" s="152" t="s">
        <v>20298</v>
      </c>
    </row>
    <row r="2577" spans="1:4" ht="13.5" customHeight="1">
      <c r="A2577" s="150" t="s">
        <v>5862</v>
      </c>
      <c r="B2577" s="153" t="s">
        <v>15873</v>
      </c>
      <c r="C2577" s="352"/>
      <c r="D2577" s="152" t="s">
        <v>20298</v>
      </c>
    </row>
    <row r="2578" spans="1:4" ht="13.5" customHeight="1">
      <c r="A2578" s="150" t="s">
        <v>2661</v>
      </c>
      <c r="B2578" s="153" t="s">
        <v>12843</v>
      </c>
      <c r="C2578" s="352"/>
      <c r="D2578" s="152" t="s">
        <v>20298</v>
      </c>
    </row>
    <row r="2579" spans="1:4" ht="13.5" customHeight="1">
      <c r="A2579" s="150" t="s">
        <v>3109</v>
      </c>
      <c r="B2579" s="153" t="s">
        <v>13260</v>
      </c>
      <c r="C2579" s="352"/>
      <c r="D2579" s="152" t="s">
        <v>20298</v>
      </c>
    </row>
    <row r="2580" spans="1:4" ht="13.5" customHeight="1">
      <c r="A2580" s="150" t="s">
        <v>3121</v>
      </c>
      <c r="B2580" s="153" t="s">
        <v>13272</v>
      </c>
      <c r="C2580" s="352"/>
      <c r="D2580" s="152" t="s">
        <v>20298</v>
      </c>
    </row>
    <row r="2581" spans="1:4" ht="13.5" customHeight="1">
      <c r="A2581" s="150" t="s">
        <v>3105</v>
      </c>
      <c r="B2581" s="153" t="s">
        <v>13256</v>
      </c>
      <c r="C2581" s="352"/>
      <c r="D2581" s="152" t="s">
        <v>20298</v>
      </c>
    </row>
    <row r="2582" spans="1:4" ht="13.5" customHeight="1">
      <c r="A2582" s="150" t="s">
        <v>3102</v>
      </c>
      <c r="B2582" s="153" t="s">
        <v>13253</v>
      </c>
      <c r="C2582" s="352"/>
      <c r="D2582" s="152" t="s">
        <v>20298</v>
      </c>
    </row>
    <row r="2583" spans="1:4" ht="13.5" customHeight="1">
      <c r="A2583" s="150" t="s">
        <v>2665</v>
      </c>
      <c r="B2583" s="153" t="s">
        <v>12846</v>
      </c>
      <c r="C2583" s="352"/>
      <c r="D2583" s="152" t="s">
        <v>20298</v>
      </c>
    </row>
    <row r="2584" spans="1:4" ht="13.5" customHeight="1">
      <c r="A2584" s="150" t="s">
        <v>2666</v>
      </c>
      <c r="B2584" s="153" t="s">
        <v>12847</v>
      </c>
      <c r="C2584" s="352"/>
      <c r="D2584" s="152" t="s">
        <v>20298</v>
      </c>
    </row>
    <row r="2585" spans="1:4" ht="13.5" customHeight="1">
      <c r="A2585" s="150" t="s">
        <v>2667</v>
      </c>
      <c r="B2585" s="153" t="s">
        <v>12848</v>
      </c>
      <c r="C2585" s="352"/>
      <c r="D2585" s="152" t="s">
        <v>20298</v>
      </c>
    </row>
    <row r="2586" spans="1:4" ht="13.5" customHeight="1">
      <c r="A2586" s="150" t="s">
        <v>2662</v>
      </c>
      <c r="B2586" s="153" t="s">
        <v>12844</v>
      </c>
      <c r="C2586" s="352"/>
      <c r="D2586" s="152" t="s">
        <v>20298</v>
      </c>
    </row>
    <row r="2587" spans="1:4" ht="13.5" customHeight="1">
      <c r="A2587" s="150" t="s">
        <v>2663</v>
      </c>
      <c r="B2587" s="153" t="s">
        <v>12844</v>
      </c>
      <c r="C2587" s="352"/>
      <c r="D2587" s="152" t="s">
        <v>20298</v>
      </c>
    </row>
    <row r="2588" spans="1:4" ht="13.5" customHeight="1">
      <c r="A2588" s="150" t="s">
        <v>2660</v>
      </c>
      <c r="B2588" s="153" t="s">
        <v>12842</v>
      </c>
      <c r="C2588" s="352"/>
      <c r="D2588" s="152" t="s">
        <v>20298</v>
      </c>
    </row>
    <row r="2589" spans="1:4" ht="13.5" customHeight="1">
      <c r="A2589" s="150" t="s">
        <v>2664</v>
      </c>
      <c r="B2589" s="153" t="s">
        <v>12845</v>
      </c>
      <c r="C2589" s="352"/>
      <c r="D2589" s="152" t="s">
        <v>20298</v>
      </c>
    </row>
    <row r="2590" spans="1:4" ht="13.5" customHeight="1">
      <c r="A2590" s="150" t="s">
        <v>3134</v>
      </c>
      <c r="B2590" s="153" t="s">
        <v>13285</v>
      </c>
      <c r="C2590" s="352"/>
      <c r="D2590" s="152" t="s">
        <v>20298</v>
      </c>
    </row>
    <row r="2591" spans="1:4" ht="13.5" customHeight="1">
      <c r="A2591" s="150" t="s">
        <v>3103</v>
      </c>
      <c r="B2591" s="153" t="s">
        <v>13254</v>
      </c>
      <c r="C2591" s="352"/>
      <c r="D2591" s="152" t="s">
        <v>20298</v>
      </c>
    </row>
    <row r="2592" spans="1:4" ht="13.5" customHeight="1">
      <c r="A2592" s="150" t="s">
        <v>3108</v>
      </c>
      <c r="B2592" s="153" t="s">
        <v>13259</v>
      </c>
      <c r="C2592" s="352"/>
      <c r="D2592" s="152" t="s">
        <v>20298</v>
      </c>
    </row>
    <row r="2593" spans="1:4" ht="13.5" customHeight="1">
      <c r="A2593" s="150" t="s">
        <v>3101</v>
      </c>
      <c r="B2593" s="153" t="s">
        <v>13252</v>
      </c>
      <c r="C2593" s="352"/>
      <c r="D2593" s="152" t="s">
        <v>20298</v>
      </c>
    </row>
    <row r="2594" spans="1:4" ht="13.5" customHeight="1">
      <c r="A2594" s="150" t="s">
        <v>7297</v>
      </c>
      <c r="B2594" s="153" t="s">
        <v>17199</v>
      </c>
      <c r="C2594" s="352"/>
      <c r="D2594" s="152" t="s">
        <v>20298</v>
      </c>
    </row>
    <row r="2595" spans="1:4" ht="13.5" customHeight="1">
      <c r="A2595" s="150" t="s">
        <v>2710</v>
      </c>
      <c r="B2595" s="153" t="s">
        <v>12886</v>
      </c>
      <c r="C2595" s="352"/>
      <c r="D2595" s="152" t="s">
        <v>20298</v>
      </c>
    </row>
    <row r="2596" spans="1:4" ht="13.5" customHeight="1">
      <c r="A2596" s="150" t="s">
        <v>855</v>
      </c>
      <c r="B2596" s="153" t="s">
        <v>11063</v>
      </c>
      <c r="C2596" s="352"/>
      <c r="D2596" s="152" t="s">
        <v>20298</v>
      </c>
    </row>
    <row r="2597" spans="1:4" ht="13.5" customHeight="1">
      <c r="A2597" s="150" t="s">
        <v>856</v>
      </c>
      <c r="B2597" s="153" t="s">
        <v>11064</v>
      </c>
      <c r="C2597" s="352"/>
      <c r="D2597" s="152" t="s">
        <v>20298</v>
      </c>
    </row>
    <row r="2598" spans="1:4" ht="13.5" customHeight="1">
      <c r="A2598" s="150" t="s">
        <v>857</v>
      </c>
      <c r="B2598" s="153" t="s">
        <v>11065</v>
      </c>
      <c r="C2598" s="352"/>
      <c r="D2598" s="152" t="s">
        <v>20298</v>
      </c>
    </row>
    <row r="2599" spans="1:4" ht="13.5" customHeight="1">
      <c r="A2599" s="150" t="s">
        <v>6034</v>
      </c>
      <c r="B2599" s="153" t="s">
        <v>16040</v>
      </c>
      <c r="C2599" s="352"/>
      <c r="D2599" s="152" t="s">
        <v>20298</v>
      </c>
    </row>
    <row r="2600" spans="1:4" ht="13.5" customHeight="1">
      <c r="A2600" s="150" t="s">
        <v>6033</v>
      </c>
      <c r="B2600" s="153" t="s">
        <v>16039</v>
      </c>
      <c r="C2600" s="352"/>
      <c r="D2600" s="152" t="s">
        <v>20298</v>
      </c>
    </row>
    <row r="2601" spans="1:4" ht="13.5" customHeight="1">
      <c r="A2601" s="150" t="s">
        <v>6051</v>
      </c>
      <c r="B2601" s="153" t="s">
        <v>16056</v>
      </c>
      <c r="C2601" s="352"/>
      <c r="D2601" s="152" t="s">
        <v>20298</v>
      </c>
    </row>
    <row r="2602" spans="1:4" ht="13.5" customHeight="1">
      <c r="A2602" s="150" t="s">
        <v>6047</v>
      </c>
      <c r="B2602" s="153" t="s">
        <v>16052</v>
      </c>
      <c r="C2602" s="352"/>
      <c r="D2602" s="152" t="s">
        <v>20298</v>
      </c>
    </row>
    <row r="2603" spans="1:4" ht="13.5" customHeight="1">
      <c r="A2603" s="150" t="s">
        <v>6053</v>
      </c>
      <c r="B2603" s="153" t="s">
        <v>16058</v>
      </c>
      <c r="C2603" s="352"/>
      <c r="D2603" s="152" t="s">
        <v>20298</v>
      </c>
    </row>
    <row r="2604" spans="1:4" ht="13.5" customHeight="1">
      <c r="A2604" s="150" t="s">
        <v>6052</v>
      </c>
      <c r="B2604" s="153" t="s">
        <v>16057</v>
      </c>
      <c r="C2604" s="352"/>
      <c r="D2604" s="152" t="s">
        <v>20298</v>
      </c>
    </row>
    <row r="2605" spans="1:4" ht="13.5" customHeight="1">
      <c r="A2605" s="150" t="s">
        <v>6048</v>
      </c>
      <c r="B2605" s="153" t="s">
        <v>16053</v>
      </c>
      <c r="C2605" s="352"/>
      <c r="D2605" s="152" t="s">
        <v>20298</v>
      </c>
    </row>
    <row r="2606" spans="1:4" ht="13.5" customHeight="1">
      <c r="A2606" s="150" t="s">
        <v>6050</v>
      </c>
      <c r="B2606" s="153" t="s">
        <v>16055</v>
      </c>
      <c r="C2606" s="352"/>
      <c r="D2606" s="152" t="s">
        <v>20298</v>
      </c>
    </row>
    <row r="2607" spans="1:4" ht="13.5" customHeight="1">
      <c r="A2607" s="150" t="s">
        <v>6049</v>
      </c>
      <c r="B2607" s="153" t="s">
        <v>16054</v>
      </c>
      <c r="C2607" s="352"/>
      <c r="D2607" s="152" t="s">
        <v>20298</v>
      </c>
    </row>
    <row r="2608" spans="1:4" ht="13.5" customHeight="1">
      <c r="A2608" s="150" t="s">
        <v>6035</v>
      </c>
      <c r="B2608" s="153" t="s">
        <v>16041</v>
      </c>
      <c r="C2608" s="352"/>
      <c r="D2608" s="152" t="s">
        <v>20298</v>
      </c>
    </row>
    <row r="2609" spans="1:4" ht="13.5" customHeight="1">
      <c r="A2609" s="150" t="s">
        <v>6036</v>
      </c>
      <c r="B2609" s="153" t="s">
        <v>16042</v>
      </c>
      <c r="C2609" s="352"/>
      <c r="D2609" s="152" t="s">
        <v>20298</v>
      </c>
    </row>
    <row r="2610" spans="1:4" ht="13.5" customHeight="1">
      <c r="A2610" s="150" t="s">
        <v>6037</v>
      </c>
      <c r="B2610" s="153" t="s">
        <v>16043</v>
      </c>
      <c r="C2610" s="352"/>
      <c r="D2610" s="152" t="s">
        <v>20298</v>
      </c>
    </row>
    <row r="2611" spans="1:4" ht="13.5" customHeight="1">
      <c r="A2611" s="150" t="s">
        <v>6042</v>
      </c>
      <c r="B2611" s="153" t="s">
        <v>16047</v>
      </c>
      <c r="C2611" s="352"/>
      <c r="D2611" s="152" t="s">
        <v>20298</v>
      </c>
    </row>
    <row r="2612" spans="1:4" ht="13.5" customHeight="1">
      <c r="A2612" s="150" t="s">
        <v>6044</v>
      </c>
      <c r="B2612" s="153" t="s">
        <v>16049</v>
      </c>
      <c r="C2612" s="352"/>
      <c r="D2612" s="152" t="s">
        <v>20298</v>
      </c>
    </row>
    <row r="2613" spans="1:4" ht="13.5" customHeight="1">
      <c r="A2613" s="150" t="s">
        <v>6045</v>
      </c>
      <c r="B2613" s="153" t="s">
        <v>16050</v>
      </c>
      <c r="C2613" s="352"/>
      <c r="D2613" s="152" t="s">
        <v>20298</v>
      </c>
    </row>
    <row r="2614" spans="1:4" ht="13.5" customHeight="1">
      <c r="A2614" s="150" t="s">
        <v>6043</v>
      </c>
      <c r="B2614" s="153" t="s">
        <v>16048</v>
      </c>
      <c r="C2614" s="352"/>
      <c r="D2614" s="152" t="s">
        <v>20298</v>
      </c>
    </row>
    <row r="2615" spans="1:4" ht="13.5" customHeight="1">
      <c r="A2615" s="150" t="s">
        <v>6046</v>
      </c>
      <c r="B2615" s="153" t="s">
        <v>16051</v>
      </c>
      <c r="C2615" s="352"/>
      <c r="D2615" s="152" t="s">
        <v>20298</v>
      </c>
    </row>
    <row r="2616" spans="1:4" ht="13.5" customHeight="1">
      <c r="A2616" s="150" t="s">
        <v>8779</v>
      </c>
      <c r="B2616" s="153" t="s">
        <v>18398</v>
      </c>
      <c r="C2616" s="352"/>
      <c r="D2616" s="152" t="s">
        <v>20298</v>
      </c>
    </row>
    <row r="2617" spans="1:4" ht="13.5" customHeight="1">
      <c r="A2617" s="150" t="s">
        <v>8777</v>
      </c>
      <c r="B2617" s="153" t="s">
        <v>18396</v>
      </c>
      <c r="C2617" s="352"/>
      <c r="D2617" s="152" t="s">
        <v>20298</v>
      </c>
    </row>
    <row r="2618" spans="1:4" ht="13.5" customHeight="1">
      <c r="A2618" s="150" t="s">
        <v>8778</v>
      </c>
      <c r="B2618" s="153" t="s">
        <v>18397</v>
      </c>
      <c r="C2618" s="352"/>
      <c r="D2618" s="152" t="s">
        <v>20298</v>
      </c>
    </row>
    <row r="2619" spans="1:4" ht="13.5" customHeight="1">
      <c r="A2619" s="150" t="s">
        <v>3581</v>
      </c>
      <c r="B2619" s="153" t="s">
        <v>13714</v>
      </c>
      <c r="C2619" s="352"/>
      <c r="D2619" s="152" t="s">
        <v>20298</v>
      </c>
    </row>
    <row r="2620" spans="1:4" ht="13.5" customHeight="1">
      <c r="A2620" s="150" t="s">
        <v>6529</v>
      </c>
      <c r="B2620" s="153" t="s">
        <v>16492</v>
      </c>
      <c r="C2620" s="352"/>
      <c r="D2620" s="152" t="s">
        <v>20298</v>
      </c>
    </row>
    <row r="2621" spans="1:4" ht="13.5" customHeight="1">
      <c r="A2621" s="150" t="s">
        <v>3316</v>
      </c>
      <c r="B2621" s="153" t="s">
        <v>13453</v>
      </c>
      <c r="C2621" s="352"/>
      <c r="D2621" s="152" t="s">
        <v>20298</v>
      </c>
    </row>
    <row r="2622" spans="1:4" ht="13.5" customHeight="1">
      <c r="A2622" s="150" t="s">
        <v>3278</v>
      </c>
      <c r="B2622" s="153" t="s">
        <v>13415</v>
      </c>
      <c r="C2622" s="352"/>
      <c r="D2622" s="152" t="s">
        <v>20298</v>
      </c>
    </row>
    <row r="2623" spans="1:4" ht="13.5" customHeight="1">
      <c r="A2623" s="150" t="s">
        <v>3277</v>
      </c>
      <c r="B2623" s="153" t="s">
        <v>13414</v>
      </c>
      <c r="C2623" s="352"/>
      <c r="D2623" s="152" t="s">
        <v>20298</v>
      </c>
    </row>
    <row r="2624" spans="1:4" ht="13.5" customHeight="1">
      <c r="A2624" s="150" t="s">
        <v>3309</v>
      </c>
      <c r="B2624" s="153" t="s">
        <v>13446</v>
      </c>
      <c r="C2624" s="352"/>
      <c r="D2624" s="152" t="s">
        <v>20298</v>
      </c>
    </row>
    <row r="2625" spans="1:4" ht="13.5" customHeight="1">
      <c r="A2625" s="150" t="s">
        <v>4758</v>
      </c>
      <c r="B2625" s="153" t="s">
        <v>14824</v>
      </c>
      <c r="C2625" s="352"/>
      <c r="D2625" s="152" t="s">
        <v>20298</v>
      </c>
    </row>
    <row r="2626" spans="1:4" ht="13.5" customHeight="1">
      <c r="A2626" s="150" t="s">
        <v>8531</v>
      </c>
      <c r="B2626" s="153" t="s">
        <v>18176</v>
      </c>
      <c r="C2626" s="352"/>
      <c r="D2626" s="152" t="s">
        <v>20298</v>
      </c>
    </row>
    <row r="2627" spans="1:4" ht="13.5" customHeight="1">
      <c r="A2627" s="150" t="s">
        <v>3282</v>
      </c>
      <c r="B2627" s="153" t="s">
        <v>13419</v>
      </c>
      <c r="C2627" s="352"/>
      <c r="D2627" s="152" t="s">
        <v>20298</v>
      </c>
    </row>
    <row r="2628" spans="1:4" ht="13.5" customHeight="1">
      <c r="A2628" s="150" t="s">
        <v>9737</v>
      </c>
      <c r="B2628" s="153" t="s">
        <v>19322</v>
      </c>
      <c r="C2628" s="352"/>
      <c r="D2628" s="152" t="s">
        <v>20298</v>
      </c>
    </row>
    <row r="2629" spans="1:4" ht="13.5" customHeight="1">
      <c r="A2629" s="150" t="s">
        <v>4709</v>
      </c>
      <c r="B2629" s="153" t="s">
        <v>14777</v>
      </c>
      <c r="C2629" s="352"/>
      <c r="D2629" s="152" t="s">
        <v>20298</v>
      </c>
    </row>
    <row r="2630" spans="1:4" ht="13.5" customHeight="1">
      <c r="A2630" s="150" t="s">
        <v>9302</v>
      </c>
      <c r="B2630" s="153" t="s">
        <v>18913</v>
      </c>
      <c r="C2630" s="352"/>
      <c r="D2630" s="152" t="s">
        <v>20298</v>
      </c>
    </row>
    <row r="2631" spans="1:4" ht="13.5" customHeight="1">
      <c r="A2631" s="150" t="s">
        <v>3336</v>
      </c>
      <c r="B2631" s="153" t="s">
        <v>13473</v>
      </c>
      <c r="C2631" s="352"/>
      <c r="D2631" s="152" t="s">
        <v>20298</v>
      </c>
    </row>
    <row r="2632" spans="1:4" ht="13.5" customHeight="1">
      <c r="A2632" s="150" t="s">
        <v>3279</v>
      </c>
      <c r="B2632" s="153" t="s">
        <v>13416</v>
      </c>
      <c r="C2632" s="352"/>
      <c r="D2632" s="152" t="s">
        <v>20298</v>
      </c>
    </row>
    <row r="2633" spans="1:4" ht="13.5" customHeight="1">
      <c r="A2633" s="150" t="s">
        <v>10265</v>
      </c>
      <c r="B2633" s="153" t="s">
        <v>19838</v>
      </c>
      <c r="C2633" s="352"/>
      <c r="D2633" s="152" t="s">
        <v>20298</v>
      </c>
    </row>
    <row r="2634" spans="1:4" ht="13.5" customHeight="1">
      <c r="A2634" s="150" t="s">
        <v>3320</v>
      </c>
      <c r="B2634" s="153" t="s">
        <v>13457</v>
      </c>
      <c r="C2634" s="352"/>
      <c r="D2634" s="152" t="s">
        <v>20298</v>
      </c>
    </row>
    <row r="2635" spans="1:4" ht="13.5" customHeight="1">
      <c r="A2635" s="150" t="s">
        <v>3321</v>
      </c>
      <c r="B2635" s="153" t="s">
        <v>13458</v>
      </c>
      <c r="C2635" s="352"/>
      <c r="D2635" s="152" t="s">
        <v>20298</v>
      </c>
    </row>
    <row r="2636" spans="1:4" ht="13.5" customHeight="1">
      <c r="A2636" s="150" t="s">
        <v>3292</v>
      </c>
      <c r="B2636" s="153" t="s">
        <v>13429</v>
      </c>
      <c r="C2636" s="352"/>
      <c r="D2636" s="152" t="s">
        <v>20298</v>
      </c>
    </row>
    <row r="2637" spans="1:4" ht="13.5" customHeight="1">
      <c r="A2637" s="150" t="s">
        <v>3293</v>
      </c>
      <c r="B2637" s="153" t="s">
        <v>13430</v>
      </c>
      <c r="C2637" s="352"/>
      <c r="D2637" s="152" t="s">
        <v>20298</v>
      </c>
    </row>
    <row r="2638" spans="1:4" ht="13.5" customHeight="1">
      <c r="A2638" s="150" t="s">
        <v>3337</v>
      </c>
      <c r="B2638" s="153" t="s">
        <v>13474</v>
      </c>
      <c r="C2638" s="352"/>
      <c r="D2638" s="152" t="s">
        <v>20298</v>
      </c>
    </row>
    <row r="2639" spans="1:4" ht="13.5" customHeight="1">
      <c r="A2639" s="150" t="s">
        <v>9647</v>
      </c>
      <c r="B2639" s="153" t="s">
        <v>19235</v>
      </c>
      <c r="C2639" s="352"/>
      <c r="D2639" s="152" t="s">
        <v>20298</v>
      </c>
    </row>
    <row r="2640" spans="1:4" ht="13.5" customHeight="1">
      <c r="A2640" s="150" t="s">
        <v>9668</v>
      </c>
      <c r="B2640" s="153" t="s">
        <v>19255</v>
      </c>
      <c r="C2640" s="352"/>
      <c r="D2640" s="152" t="s">
        <v>20298</v>
      </c>
    </row>
    <row r="2641" spans="1:4" ht="13.5" customHeight="1">
      <c r="A2641" s="150" t="s">
        <v>9665</v>
      </c>
      <c r="B2641" s="153" t="s">
        <v>19252</v>
      </c>
      <c r="C2641" s="352"/>
      <c r="D2641" s="152" t="s">
        <v>20298</v>
      </c>
    </row>
    <row r="2642" spans="1:4" ht="13.5" customHeight="1">
      <c r="A2642" s="150" t="s">
        <v>9664</v>
      </c>
      <c r="B2642" s="153" t="s">
        <v>19251</v>
      </c>
      <c r="C2642" s="352"/>
      <c r="D2642" s="152" t="s">
        <v>20298</v>
      </c>
    </row>
    <row r="2643" spans="1:4" ht="13.5" customHeight="1">
      <c r="A2643" s="150" t="s">
        <v>9658</v>
      </c>
      <c r="B2643" s="153" t="s">
        <v>19245</v>
      </c>
      <c r="C2643" s="352"/>
      <c r="D2643" s="152" t="s">
        <v>20298</v>
      </c>
    </row>
    <row r="2644" spans="1:4" ht="13.5" customHeight="1">
      <c r="A2644" s="150" t="s">
        <v>9659</v>
      </c>
      <c r="B2644" s="153" t="s">
        <v>19246</v>
      </c>
      <c r="C2644" s="352"/>
      <c r="D2644" s="152" t="s">
        <v>20298</v>
      </c>
    </row>
    <row r="2645" spans="1:4" ht="13.5" customHeight="1">
      <c r="A2645" s="150" t="s">
        <v>10406</v>
      </c>
      <c r="B2645" s="153" t="s">
        <v>19972</v>
      </c>
      <c r="C2645" s="352"/>
      <c r="D2645" s="152" t="s">
        <v>20298</v>
      </c>
    </row>
    <row r="2646" spans="1:4" ht="13.5" customHeight="1">
      <c r="A2646" s="150" t="s">
        <v>10416</v>
      </c>
      <c r="B2646" s="153" t="s">
        <v>19981</v>
      </c>
      <c r="C2646" s="352"/>
      <c r="D2646" s="152" t="s">
        <v>20298</v>
      </c>
    </row>
    <row r="2647" spans="1:4" ht="13.5" customHeight="1">
      <c r="A2647" s="150" t="s">
        <v>10417</v>
      </c>
      <c r="B2647" s="153" t="s">
        <v>19982</v>
      </c>
      <c r="C2647" s="352"/>
      <c r="D2647" s="152" t="s">
        <v>20298</v>
      </c>
    </row>
    <row r="2648" spans="1:4" ht="13.5" customHeight="1">
      <c r="A2648" s="150" t="s">
        <v>10414</v>
      </c>
      <c r="B2648" s="153" t="s">
        <v>19979</v>
      </c>
      <c r="C2648" s="352"/>
      <c r="D2648" s="152" t="s">
        <v>20298</v>
      </c>
    </row>
    <row r="2649" spans="1:4" ht="13.5" customHeight="1">
      <c r="A2649" s="150" t="s">
        <v>10420</v>
      </c>
      <c r="B2649" s="153" t="s">
        <v>19985</v>
      </c>
      <c r="C2649" s="352"/>
      <c r="D2649" s="152" t="s">
        <v>20298</v>
      </c>
    </row>
    <row r="2650" spans="1:4" ht="13.5" customHeight="1">
      <c r="A2650" s="150" t="s">
        <v>4631</v>
      </c>
      <c r="B2650" s="153" t="s">
        <v>14699</v>
      </c>
      <c r="C2650" s="352"/>
      <c r="D2650" s="152" t="s">
        <v>20298</v>
      </c>
    </row>
    <row r="2651" spans="1:4" ht="13.5" customHeight="1">
      <c r="A2651" s="150" t="s">
        <v>2307</v>
      </c>
      <c r="B2651" s="153" t="s">
        <v>12482</v>
      </c>
      <c r="C2651" s="352"/>
      <c r="D2651" s="152" t="s">
        <v>20298</v>
      </c>
    </row>
    <row r="2652" spans="1:4" ht="13.5" customHeight="1">
      <c r="A2652" s="150" t="s">
        <v>2308</v>
      </c>
      <c r="B2652" s="153" t="s">
        <v>12483</v>
      </c>
      <c r="C2652" s="352"/>
      <c r="D2652" s="152" t="s">
        <v>20298</v>
      </c>
    </row>
    <row r="2653" spans="1:4" ht="13.5" customHeight="1">
      <c r="A2653" s="150" t="s">
        <v>9551</v>
      </c>
      <c r="B2653" s="153" t="s">
        <v>19142</v>
      </c>
      <c r="C2653" s="352"/>
      <c r="D2653" s="152" t="s">
        <v>20298</v>
      </c>
    </row>
    <row r="2654" spans="1:4" ht="13.5" customHeight="1">
      <c r="A2654" s="150" t="s">
        <v>5352</v>
      </c>
      <c r="B2654" s="153" t="s">
        <v>15388</v>
      </c>
      <c r="C2654" s="352"/>
      <c r="D2654" s="152" t="s">
        <v>20298</v>
      </c>
    </row>
    <row r="2655" spans="1:4" ht="13.5" customHeight="1">
      <c r="A2655" s="150" t="s">
        <v>3580</v>
      </c>
      <c r="B2655" s="153" t="s">
        <v>13713</v>
      </c>
      <c r="C2655" s="352"/>
      <c r="D2655" s="152" t="s">
        <v>20298</v>
      </c>
    </row>
    <row r="2656" spans="1:4" ht="13.5" customHeight="1">
      <c r="A2656" s="150" t="s">
        <v>5817</v>
      </c>
      <c r="B2656" s="153" t="s">
        <v>15840</v>
      </c>
      <c r="C2656" s="352"/>
      <c r="D2656" s="152" t="s">
        <v>20298</v>
      </c>
    </row>
    <row r="2657" spans="1:4" ht="13.5" customHeight="1">
      <c r="A2657" s="150" t="s">
        <v>5225</v>
      </c>
      <c r="B2657" s="153" t="s">
        <v>15265</v>
      </c>
      <c r="C2657" s="352"/>
      <c r="D2657" s="152" t="s">
        <v>20298</v>
      </c>
    </row>
    <row r="2658" spans="1:4" ht="13.5" customHeight="1">
      <c r="A2658" s="150" t="s">
        <v>5223</v>
      </c>
      <c r="B2658" s="153" t="s">
        <v>15263</v>
      </c>
      <c r="C2658" s="352"/>
      <c r="D2658" s="152" t="s">
        <v>20298</v>
      </c>
    </row>
    <row r="2659" spans="1:4" ht="13.5" customHeight="1">
      <c r="A2659" s="150" t="s">
        <v>8844</v>
      </c>
      <c r="B2659" s="153" t="s">
        <v>18451</v>
      </c>
      <c r="C2659" s="352"/>
      <c r="D2659" s="152" t="s">
        <v>20298</v>
      </c>
    </row>
    <row r="2660" spans="1:4" ht="13.5" customHeight="1">
      <c r="A2660" s="150" t="s">
        <v>5815</v>
      </c>
      <c r="B2660" s="153" t="s">
        <v>15838</v>
      </c>
      <c r="C2660" s="352"/>
      <c r="D2660" s="152" t="s">
        <v>20298</v>
      </c>
    </row>
    <row r="2661" spans="1:4" ht="13.5" customHeight="1">
      <c r="A2661" s="150" t="s">
        <v>3848</v>
      </c>
      <c r="B2661" s="153" t="s">
        <v>13970</v>
      </c>
      <c r="C2661" s="352"/>
      <c r="D2661" s="152" t="s">
        <v>20298</v>
      </c>
    </row>
    <row r="2662" spans="1:4" ht="13.5" customHeight="1">
      <c r="A2662" s="150" t="s">
        <v>3850</v>
      </c>
      <c r="B2662" s="153" t="s">
        <v>13972</v>
      </c>
      <c r="C2662" s="352"/>
      <c r="D2662" s="152" t="s">
        <v>20298</v>
      </c>
    </row>
    <row r="2663" spans="1:4" ht="13.5" customHeight="1">
      <c r="A2663" s="150" t="s">
        <v>5813</v>
      </c>
      <c r="B2663" s="153" t="s">
        <v>15836</v>
      </c>
      <c r="C2663" s="352"/>
      <c r="D2663" s="152" t="s">
        <v>20298</v>
      </c>
    </row>
    <row r="2664" spans="1:4" ht="13.5" customHeight="1">
      <c r="A2664" s="150" t="s">
        <v>5811</v>
      </c>
      <c r="B2664" s="153" t="s">
        <v>15834</v>
      </c>
      <c r="C2664" s="352"/>
      <c r="D2664" s="152" t="s">
        <v>20298</v>
      </c>
    </row>
    <row r="2665" spans="1:4" ht="13.5" customHeight="1">
      <c r="A2665" s="150" t="s">
        <v>5814</v>
      </c>
      <c r="B2665" s="153" t="s">
        <v>15837</v>
      </c>
      <c r="C2665" s="352"/>
      <c r="D2665" s="152" t="s">
        <v>20298</v>
      </c>
    </row>
    <row r="2666" spans="1:4" ht="13.5" customHeight="1">
      <c r="A2666" s="150" t="s">
        <v>652</v>
      </c>
      <c r="B2666" s="154" t="s">
        <v>10861</v>
      </c>
      <c r="C2666" s="353"/>
      <c r="D2666" s="152" t="s">
        <v>20298</v>
      </c>
    </row>
    <row r="2667" spans="1:4" ht="13.5" customHeight="1">
      <c r="A2667" s="150" t="s">
        <v>5818</v>
      </c>
      <c r="B2667" s="153" t="s">
        <v>15841</v>
      </c>
      <c r="C2667" s="352"/>
      <c r="D2667" s="152" t="s">
        <v>20298</v>
      </c>
    </row>
    <row r="2668" spans="1:4" ht="13.5" customHeight="1">
      <c r="A2668" s="150" t="s">
        <v>4586</v>
      </c>
      <c r="B2668" s="153" t="s">
        <v>14661</v>
      </c>
      <c r="C2668" s="352"/>
      <c r="D2668" s="152" t="s">
        <v>20298</v>
      </c>
    </row>
    <row r="2669" spans="1:4" ht="13.5" customHeight="1">
      <c r="A2669" s="150" t="s">
        <v>5224</v>
      </c>
      <c r="B2669" s="153" t="s">
        <v>15264</v>
      </c>
      <c r="C2669" s="352"/>
      <c r="D2669" s="152" t="s">
        <v>20298</v>
      </c>
    </row>
    <row r="2670" spans="1:4" ht="13.5" customHeight="1">
      <c r="A2670" s="150" t="s">
        <v>5816</v>
      </c>
      <c r="B2670" s="153" t="s">
        <v>15839</v>
      </c>
      <c r="C2670" s="352"/>
      <c r="D2670" s="152" t="s">
        <v>20298</v>
      </c>
    </row>
    <row r="2671" spans="1:4" ht="13.5" customHeight="1">
      <c r="A2671" s="150" t="s">
        <v>5812</v>
      </c>
      <c r="B2671" s="153" t="s">
        <v>15835</v>
      </c>
      <c r="C2671" s="352"/>
      <c r="D2671" s="152" t="s">
        <v>20298</v>
      </c>
    </row>
    <row r="2672" spans="1:4" ht="13.5" customHeight="1">
      <c r="A2672" s="150" t="s">
        <v>849</v>
      </c>
      <c r="B2672" s="153" t="s">
        <v>11057</v>
      </c>
      <c r="C2672" s="352"/>
      <c r="D2672" s="152" t="s">
        <v>20298</v>
      </c>
    </row>
    <row r="2673" spans="1:4" ht="13.5" customHeight="1">
      <c r="A2673" s="150" t="s">
        <v>599</v>
      </c>
      <c r="B2673" s="154" t="s">
        <v>10808</v>
      </c>
      <c r="C2673" s="353"/>
      <c r="D2673" s="152" t="s">
        <v>20298</v>
      </c>
    </row>
    <row r="2674" spans="1:4" ht="13.5" customHeight="1">
      <c r="A2674" s="150" t="s">
        <v>600</v>
      </c>
      <c r="B2674" s="154" t="s">
        <v>10809</v>
      </c>
      <c r="C2674" s="353"/>
      <c r="D2674" s="152" t="s">
        <v>20298</v>
      </c>
    </row>
    <row r="2675" spans="1:4" ht="13.5" customHeight="1">
      <c r="A2675" s="150" t="s">
        <v>598</v>
      </c>
      <c r="B2675" s="154" t="s">
        <v>10807</v>
      </c>
      <c r="C2675" s="353"/>
      <c r="D2675" s="152" t="s">
        <v>20298</v>
      </c>
    </row>
    <row r="2676" spans="1:4" ht="13.5" customHeight="1">
      <c r="A2676" s="150" t="s">
        <v>6632</v>
      </c>
      <c r="B2676" s="153" t="s">
        <v>16583</v>
      </c>
      <c r="C2676" s="352"/>
      <c r="D2676" s="152" t="s">
        <v>20298</v>
      </c>
    </row>
    <row r="2677" spans="1:4" ht="13.5" customHeight="1">
      <c r="A2677" s="150" t="s">
        <v>6634</v>
      </c>
      <c r="B2677" s="153" t="s">
        <v>16585</v>
      </c>
      <c r="C2677" s="352"/>
      <c r="D2677" s="152" t="s">
        <v>20298</v>
      </c>
    </row>
    <row r="2678" spans="1:4" ht="13.5" customHeight="1">
      <c r="A2678" s="150" t="s">
        <v>6631</v>
      </c>
      <c r="B2678" s="153" t="s">
        <v>16582</v>
      </c>
      <c r="C2678" s="352"/>
      <c r="D2678" s="152" t="s">
        <v>20298</v>
      </c>
    </row>
    <row r="2679" spans="1:4" ht="13.5" customHeight="1">
      <c r="A2679" s="150" t="s">
        <v>547</v>
      </c>
      <c r="B2679" s="154" t="s">
        <v>10756</v>
      </c>
      <c r="C2679" s="353"/>
      <c r="D2679" s="152" t="s">
        <v>20298</v>
      </c>
    </row>
    <row r="2680" spans="1:4" ht="13.5" customHeight="1">
      <c r="A2680" s="150" t="s">
        <v>6635</v>
      </c>
      <c r="B2680" s="153" t="s">
        <v>16586</v>
      </c>
      <c r="C2680" s="352"/>
      <c r="D2680" s="152" t="s">
        <v>20298</v>
      </c>
    </row>
    <row r="2681" spans="1:4" ht="13.5" customHeight="1">
      <c r="A2681" s="150" t="s">
        <v>2227</v>
      </c>
      <c r="B2681" s="153" t="s">
        <v>12404</v>
      </c>
      <c r="C2681" s="352"/>
      <c r="D2681" s="152" t="s">
        <v>20298</v>
      </c>
    </row>
    <row r="2682" spans="1:4" ht="13.5" customHeight="1">
      <c r="A2682" s="150" t="s">
        <v>2226</v>
      </c>
      <c r="B2682" s="153" t="s">
        <v>12403</v>
      </c>
      <c r="C2682" s="352"/>
      <c r="D2682" s="152" t="s">
        <v>20298</v>
      </c>
    </row>
    <row r="2683" spans="1:4" ht="13.5" customHeight="1">
      <c r="A2683" s="150" t="s">
        <v>532</v>
      </c>
      <c r="B2683" s="154" t="s">
        <v>10741</v>
      </c>
      <c r="C2683" s="353"/>
      <c r="D2683" s="152" t="s">
        <v>20298</v>
      </c>
    </row>
    <row r="2684" spans="1:4" ht="13.5" customHeight="1">
      <c r="A2684" s="150" t="s">
        <v>612</v>
      </c>
      <c r="B2684" s="154" t="s">
        <v>10821</v>
      </c>
      <c r="C2684" s="353"/>
      <c r="D2684" s="152" t="s">
        <v>20298</v>
      </c>
    </row>
    <row r="2685" spans="1:4" ht="13.5" customHeight="1">
      <c r="A2685" s="150" t="s">
        <v>611</v>
      </c>
      <c r="B2685" s="154" t="s">
        <v>10820</v>
      </c>
      <c r="C2685" s="353"/>
      <c r="D2685" s="152" t="s">
        <v>20298</v>
      </c>
    </row>
    <row r="2686" spans="1:4" ht="13.5" customHeight="1">
      <c r="A2686" s="150" t="s">
        <v>596</v>
      </c>
      <c r="B2686" s="154" t="s">
        <v>10805</v>
      </c>
      <c r="C2686" s="353"/>
      <c r="D2686" s="152" t="s">
        <v>20298</v>
      </c>
    </row>
    <row r="2687" spans="1:4" ht="13.5" customHeight="1">
      <c r="A2687" s="150" t="s">
        <v>603</v>
      </c>
      <c r="B2687" s="154" t="s">
        <v>10812</v>
      </c>
      <c r="C2687" s="353"/>
      <c r="D2687" s="152" t="s">
        <v>20298</v>
      </c>
    </row>
    <row r="2688" spans="1:4" ht="13.5" customHeight="1">
      <c r="A2688" s="150" t="s">
        <v>595</v>
      </c>
      <c r="B2688" s="154" t="s">
        <v>10804</v>
      </c>
      <c r="C2688" s="353"/>
      <c r="D2688" s="152" t="s">
        <v>20298</v>
      </c>
    </row>
    <row r="2689" spans="1:4" ht="13.5" customHeight="1">
      <c r="A2689" s="150" t="s">
        <v>593</v>
      </c>
      <c r="B2689" s="154" t="s">
        <v>10802</v>
      </c>
      <c r="C2689" s="353"/>
      <c r="D2689" s="152" t="s">
        <v>20298</v>
      </c>
    </row>
    <row r="2690" spans="1:4" ht="13.5" customHeight="1">
      <c r="A2690" s="150" t="s">
        <v>1865</v>
      </c>
      <c r="B2690" s="153" t="s">
        <v>12049</v>
      </c>
      <c r="C2690" s="352"/>
      <c r="D2690" s="152" t="s">
        <v>20298</v>
      </c>
    </row>
    <row r="2691" spans="1:4" ht="13.5" customHeight="1">
      <c r="A2691" s="150" t="s">
        <v>594</v>
      </c>
      <c r="B2691" s="154" t="s">
        <v>10803</v>
      </c>
      <c r="C2691" s="353"/>
      <c r="D2691" s="152" t="s">
        <v>20298</v>
      </c>
    </row>
    <row r="2692" spans="1:4" ht="13.5" customHeight="1">
      <c r="A2692" s="150" t="s">
        <v>551</v>
      </c>
      <c r="B2692" s="154" t="s">
        <v>10760</v>
      </c>
      <c r="C2692" s="353"/>
      <c r="D2692" s="152" t="s">
        <v>20298</v>
      </c>
    </row>
    <row r="2693" spans="1:4" ht="13.5" customHeight="1">
      <c r="A2693" s="150" t="s">
        <v>549</v>
      </c>
      <c r="B2693" s="154" t="s">
        <v>10758</v>
      </c>
      <c r="C2693" s="353"/>
      <c r="D2693" s="152" t="s">
        <v>20298</v>
      </c>
    </row>
    <row r="2694" spans="1:4" ht="13.5" customHeight="1">
      <c r="A2694" s="150" t="s">
        <v>1860</v>
      </c>
      <c r="B2694" s="153" t="s">
        <v>12044</v>
      </c>
      <c r="C2694" s="352"/>
      <c r="D2694" s="152" t="s">
        <v>20298</v>
      </c>
    </row>
    <row r="2695" spans="1:4" ht="13.5" customHeight="1">
      <c r="A2695" s="150" t="s">
        <v>6633</v>
      </c>
      <c r="B2695" s="153" t="s">
        <v>16584</v>
      </c>
      <c r="C2695" s="352"/>
      <c r="D2695" s="152" t="s">
        <v>20298</v>
      </c>
    </row>
    <row r="2696" spans="1:4" ht="13.5" customHeight="1">
      <c r="A2696" s="150" t="s">
        <v>1866</v>
      </c>
      <c r="B2696" s="153" t="s">
        <v>12050</v>
      </c>
      <c r="C2696" s="352"/>
      <c r="D2696" s="152" t="s">
        <v>20298</v>
      </c>
    </row>
    <row r="2697" spans="1:4" ht="13.5" customHeight="1">
      <c r="A2697" s="150" t="s">
        <v>1861</v>
      </c>
      <c r="B2697" s="153" t="s">
        <v>12045</v>
      </c>
      <c r="C2697" s="352"/>
      <c r="D2697" s="152" t="s">
        <v>20298</v>
      </c>
    </row>
    <row r="2698" spans="1:4" ht="13.5" customHeight="1">
      <c r="A2698" s="150" t="s">
        <v>621</v>
      </c>
      <c r="B2698" s="154" t="s">
        <v>10830</v>
      </c>
      <c r="C2698" s="353"/>
      <c r="D2698" s="152" t="s">
        <v>20298</v>
      </c>
    </row>
    <row r="2699" spans="1:4" ht="13.5" customHeight="1">
      <c r="A2699" s="150" t="s">
        <v>631</v>
      </c>
      <c r="B2699" s="154" t="s">
        <v>10840</v>
      </c>
      <c r="C2699" s="353"/>
      <c r="D2699" s="152" t="s">
        <v>20298</v>
      </c>
    </row>
    <row r="2700" spans="1:4" ht="13.5" customHeight="1">
      <c r="A2700" s="150" t="s">
        <v>622</v>
      </c>
      <c r="B2700" s="154" t="s">
        <v>10831</v>
      </c>
      <c r="C2700" s="353"/>
      <c r="D2700" s="152" t="s">
        <v>20298</v>
      </c>
    </row>
    <row r="2701" spans="1:4" ht="13.5" customHeight="1">
      <c r="A2701" s="150" t="s">
        <v>629</v>
      </c>
      <c r="B2701" s="154" t="s">
        <v>10838</v>
      </c>
      <c r="C2701" s="353"/>
      <c r="D2701" s="152" t="s">
        <v>20298</v>
      </c>
    </row>
    <row r="2702" spans="1:4" ht="13.5" customHeight="1">
      <c r="A2702" s="150" t="s">
        <v>627</v>
      </c>
      <c r="B2702" s="154" t="s">
        <v>10836</v>
      </c>
      <c r="C2702" s="353"/>
      <c r="D2702" s="152" t="s">
        <v>20298</v>
      </c>
    </row>
    <row r="2703" spans="1:4" ht="13.5" customHeight="1">
      <c r="A2703" s="150" t="s">
        <v>577</v>
      </c>
      <c r="B2703" s="154" t="s">
        <v>10786</v>
      </c>
      <c r="C2703" s="353"/>
      <c r="D2703" s="152" t="s">
        <v>20298</v>
      </c>
    </row>
    <row r="2704" spans="1:4" ht="13.5" customHeight="1">
      <c r="A2704" s="150" t="s">
        <v>573</v>
      </c>
      <c r="B2704" s="154" t="s">
        <v>10782</v>
      </c>
      <c r="C2704" s="353"/>
      <c r="D2704" s="152" t="s">
        <v>20298</v>
      </c>
    </row>
    <row r="2705" spans="1:4" ht="13.5" customHeight="1">
      <c r="A2705" s="150" t="s">
        <v>623</v>
      </c>
      <c r="B2705" s="154" t="s">
        <v>10832</v>
      </c>
      <c r="C2705" s="353"/>
      <c r="D2705" s="152" t="s">
        <v>20298</v>
      </c>
    </row>
    <row r="2706" spans="1:4" ht="13.5" customHeight="1">
      <c r="A2706" s="150" t="s">
        <v>620</v>
      </c>
      <c r="B2706" s="154" t="s">
        <v>10829</v>
      </c>
      <c r="C2706" s="353"/>
      <c r="D2706" s="152" t="s">
        <v>20298</v>
      </c>
    </row>
    <row r="2707" spans="1:4" ht="13.5" customHeight="1">
      <c r="A2707" s="150" t="s">
        <v>632</v>
      </c>
      <c r="B2707" s="154" t="s">
        <v>10841</v>
      </c>
      <c r="C2707" s="353"/>
      <c r="D2707" s="152" t="s">
        <v>20298</v>
      </c>
    </row>
    <row r="2708" spans="1:4" ht="13.5" customHeight="1">
      <c r="A2708" s="150" t="s">
        <v>545</v>
      </c>
      <c r="B2708" s="154" t="s">
        <v>10754</v>
      </c>
      <c r="C2708" s="353"/>
      <c r="D2708" s="152" t="s">
        <v>20298</v>
      </c>
    </row>
    <row r="2709" spans="1:4" ht="13.5" customHeight="1">
      <c r="A2709" s="150" t="s">
        <v>633</v>
      </c>
      <c r="B2709" s="154" t="s">
        <v>10842</v>
      </c>
      <c r="C2709" s="353"/>
      <c r="D2709" s="152" t="s">
        <v>20298</v>
      </c>
    </row>
    <row r="2710" spans="1:4" ht="13.5" customHeight="1">
      <c r="A2710" s="150" t="s">
        <v>619</v>
      </c>
      <c r="B2710" s="154" t="s">
        <v>10828</v>
      </c>
      <c r="C2710" s="353"/>
      <c r="D2710" s="152" t="s">
        <v>20298</v>
      </c>
    </row>
    <row r="2711" spans="1:4" ht="13.5" customHeight="1">
      <c r="A2711" s="150" t="s">
        <v>630</v>
      </c>
      <c r="B2711" s="154" t="s">
        <v>10839</v>
      </c>
      <c r="C2711" s="353"/>
      <c r="D2711" s="152" t="s">
        <v>20298</v>
      </c>
    </row>
    <row r="2712" spans="1:4" ht="13.5" customHeight="1">
      <c r="A2712" s="150" t="s">
        <v>575</v>
      </c>
      <c r="B2712" s="154" t="s">
        <v>10784</v>
      </c>
      <c r="C2712" s="353"/>
      <c r="D2712" s="152" t="s">
        <v>20298</v>
      </c>
    </row>
    <row r="2713" spans="1:4" ht="13.5" customHeight="1">
      <c r="A2713" s="150" t="s">
        <v>574</v>
      </c>
      <c r="B2713" s="154" t="s">
        <v>10783</v>
      </c>
      <c r="C2713" s="353"/>
      <c r="D2713" s="152" t="s">
        <v>20298</v>
      </c>
    </row>
    <row r="2714" spans="1:4" ht="13.5" customHeight="1">
      <c r="A2714" s="150" t="s">
        <v>1862</v>
      </c>
      <c r="B2714" s="153" t="s">
        <v>12046</v>
      </c>
      <c r="C2714" s="352"/>
      <c r="D2714" s="152" t="s">
        <v>20298</v>
      </c>
    </row>
    <row r="2715" spans="1:4" ht="13.5" customHeight="1">
      <c r="A2715" s="150" t="s">
        <v>553</v>
      </c>
      <c r="B2715" s="154" t="s">
        <v>10762</v>
      </c>
      <c r="C2715" s="353"/>
      <c r="D2715" s="152" t="s">
        <v>20298</v>
      </c>
    </row>
    <row r="2716" spans="1:4" ht="13.5" customHeight="1">
      <c r="A2716" s="150" t="s">
        <v>529</v>
      </c>
      <c r="B2716" s="154" t="s">
        <v>10738</v>
      </c>
      <c r="C2716" s="353"/>
      <c r="D2716" s="152" t="s">
        <v>20298</v>
      </c>
    </row>
    <row r="2717" spans="1:4" ht="13.5" customHeight="1">
      <c r="A2717" s="150" t="s">
        <v>534</v>
      </c>
      <c r="B2717" s="154" t="s">
        <v>10743</v>
      </c>
      <c r="C2717" s="353"/>
      <c r="D2717" s="152" t="s">
        <v>20298</v>
      </c>
    </row>
    <row r="2718" spans="1:4" ht="13.5" customHeight="1">
      <c r="A2718" s="150" t="s">
        <v>584</v>
      </c>
      <c r="B2718" s="154" t="s">
        <v>10793</v>
      </c>
      <c r="C2718" s="353"/>
      <c r="D2718" s="152" t="s">
        <v>20298</v>
      </c>
    </row>
    <row r="2719" spans="1:4" ht="13.5" customHeight="1">
      <c r="A2719" s="150" t="s">
        <v>530</v>
      </c>
      <c r="B2719" s="154" t="s">
        <v>10739</v>
      </c>
      <c r="C2719" s="353"/>
      <c r="D2719" s="152" t="s">
        <v>20298</v>
      </c>
    </row>
    <row r="2720" spans="1:4" ht="13.5" customHeight="1">
      <c r="A2720" s="150" t="s">
        <v>589</v>
      </c>
      <c r="B2720" s="154" t="s">
        <v>10798</v>
      </c>
      <c r="C2720" s="353"/>
      <c r="D2720" s="152" t="s">
        <v>20298</v>
      </c>
    </row>
    <row r="2721" spans="1:4" ht="13.5" customHeight="1">
      <c r="A2721" s="150" t="s">
        <v>609</v>
      </c>
      <c r="B2721" s="154" t="s">
        <v>10818</v>
      </c>
      <c r="C2721" s="353"/>
      <c r="D2721" s="152" t="s">
        <v>20298</v>
      </c>
    </row>
    <row r="2722" spans="1:4" ht="13.5" customHeight="1">
      <c r="A2722" s="150" t="s">
        <v>571</v>
      </c>
      <c r="B2722" s="154" t="s">
        <v>10780</v>
      </c>
      <c r="C2722" s="353"/>
      <c r="D2722" s="152" t="s">
        <v>20298</v>
      </c>
    </row>
    <row r="2723" spans="1:4" ht="13.5" customHeight="1">
      <c r="A2723" s="150" t="s">
        <v>550</v>
      </c>
      <c r="B2723" s="154" t="s">
        <v>10759</v>
      </c>
      <c r="C2723" s="353"/>
      <c r="D2723" s="152" t="s">
        <v>20298</v>
      </c>
    </row>
    <row r="2724" spans="1:4" ht="13.5" customHeight="1">
      <c r="A2724" s="150" t="s">
        <v>608</v>
      </c>
      <c r="B2724" s="154" t="s">
        <v>10817</v>
      </c>
      <c r="C2724" s="353"/>
      <c r="D2724" s="152" t="s">
        <v>20298</v>
      </c>
    </row>
    <row r="2725" spans="1:4" ht="13.5" customHeight="1">
      <c r="A2725" s="150" t="s">
        <v>628</v>
      </c>
      <c r="B2725" s="154" t="s">
        <v>10837</v>
      </c>
      <c r="C2725" s="353"/>
      <c r="D2725" s="152" t="s">
        <v>20298</v>
      </c>
    </row>
    <row r="2726" spans="1:4" ht="13.5" customHeight="1">
      <c r="A2726" s="150" t="s">
        <v>618</v>
      </c>
      <c r="B2726" s="154" t="s">
        <v>10827</v>
      </c>
      <c r="C2726" s="353"/>
      <c r="D2726" s="152" t="s">
        <v>20298</v>
      </c>
    </row>
    <row r="2727" spans="1:4" ht="13.5" customHeight="1">
      <c r="A2727" s="150" t="s">
        <v>590</v>
      </c>
      <c r="B2727" s="154" t="s">
        <v>10799</v>
      </c>
      <c r="C2727" s="353"/>
      <c r="D2727" s="152" t="s">
        <v>20298</v>
      </c>
    </row>
    <row r="2728" spans="1:4" ht="13.5" customHeight="1">
      <c r="A2728" s="150" t="s">
        <v>579</v>
      </c>
      <c r="B2728" s="154" t="s">
        <v>10788</v>
      </c>
      <c r="C2728" s="353"/>
      <c r="D2728" s="152" t="s">
        <v>20298</v>
      </c>
    </row>
    <row r="2729" spans="1:4" ht="13.5" customHeight="1">
      <c r="A2729" s="150" t="s">
        <v>605</v>
      </c>
      <c r="B2729" s="154" t="s">
        <v>10814</v>
      </c>
      <c r="C2729" s="353"/>
      <c r="D2729" s="152" t="s">
        <v>20298</v>
      </c>
    </row>
    <row r="2730" spans="1:4" ht="13.5" customHeight="1">
      <c r="A2730" s="150" t="s">
        <v>540</v>
      </c>
      <c r="B2730" s="154" t="s">
        <v>10749</v>
      </c>
      <c r="C2730" s="353"/>
      <c r="D2730" s="152" t="s">
        <v>20298</v>
      </c>
    </row>
    <row r="2731" spans="1:4" ht="13.5" customHeight="1">
      <c r="A2731" s="150" t="s">
        <v>536</v>
      </c>
      <c r="B2731" s="154" t="s">
        <v>10745</v>
      </c>
      <c r="C2731" s="353"/>
      <c r="D2731" s="152" t="s">
        <v>20298</v>
      </c>
    </row>
    <row r="2732" spans="1:4" ht="13.5" customHeight="1">
      <c r="A2732" s="150" t="s">
        <v>610</v>
      </c>
      <c r="B2732" s="154" t="s">
        <v>10819</v>
      </c>
      <c r="C2732" s="353"/>
      <c r="D2732" s="152" t="s">
        <v>20298</v>
      </c>
    </row>
    <row r="2733" spans="1:4" ht="13.5" customHeight="1">
      <c r="A2733" s="150" t="s">
        <v>542</v>
      </c>
      <c r="B2733" s="154" t="s">
        <v>10751</v>
      </c>
      <c r="C2733" s="353"/>
      <c r="D2733" s="152" t="s">
        <v>20298</v>
      </c>
    </row>
    <row r="2734" spans="1:4" ht="13.5" customHeight="1">
      <c r="A2734" s="150" t="s">
        <v>541</v>
      </c>
      <c r="B2734" s="154" t="s">
        <v>10750</v>
      </c>
      <c r="C2734" s="353"/>
      <c r="D2734" s="152" t="s">
        <v>20298</v>
      </c>
    </row>
    <row r="2735" spans="1:4" ht="13.5" customHeight="1">
      <c r="A2735" s="150" t="s">
        <v>591</v>
      </c>
      <c r="B2735" s="154" t="s">
        <v>10800</v>
      </c>
      <c r="C2735" s="353"/>
      <c r="D2735" s="152" t="s">
        <v>20298</v>
      </c>
    </row>
    <row r="2736" spans="1:4" ht="13.5" customHeight="1">
      <c r="A2736" s="150" t="s">
        <v>586</v>
      </c>
      <c r="B2736" s="154" t="s">
        <v>10795</v>
      </c>
      <c r="C2736" s="353"/>
      <c r="D2736" s="152" t="s">
        <v>20298</v>
      </c>
    </row>
    <row r="2737" spans="1:4" ht="13.5" customHeight="1">
      <c r="A2737" s="150" t="s">
        <v>2229</v>
      </c>
      <c r="B2737" s="153" t="s">
        <v>12406</v>
      </c>
      <c r="C2737" s="352"/>
      <c r="D2737" s="152" t="s">
        <v>20298</v>
      </c>
    </row>
    <row r="2738" spans="1:4" ht="13.5" customHeight="1">
      <c r="A2738" s="150" t="s">
        <v>2228</v>
      </c>
      <c r="B2738" s="153" t="s">
        <v>12405</v>
      </c>
      <c r="C2738" s="352"/>
      <c r="D2738" s="152" t="s">
        <v>20298</v>
      </c>
    </row>
    <row r="2739" spans="1:4" ht="13.5" customHeight="1">
      <c r="A2739" s="150" t="s">
        <v>2225</v>
      </c>
      <c r="B2739" s="153" t="s">
        <v>12402</v>
      </c>
      <c r="C2739" s="352"/>
      <c r="D2739" s="152" t="s">
        <v>20298</v>
      </c>
    </row>
    <row r="2740" spans="1:4" ht="13.5" customHeight="1">
      <c r="A2740" s="150" t="s">
        <v>2230</v>
      </c>
      <c r="B2740" s="153" t="s">
        <v>12407</v>
      </c>
      <c r="C2740" s="352"/>
      <c r="D2740" s="152" t="s">
        <v>20298</v>
      </c>
    </row>
    <row r="2741" spans="1:4" ht="13.5" customHeight="1">
      <c r="A2741" s="150" t="s">
        <v>578</v>
      </c>
      <c r="B2741" s="154" t="s">
        <v>10787</v>
      </c>
      <c r="C2741" s="353"/>
      <c r="D2741" s="152" t="s">
        <v>20298</v>
      </c>
    </row>
    <row r="2742" spans="1:4" ht="13.5" customHeight="1">
      <c r="A2742" s="150" t="s">
        <v>6630</v>
      </c>
      <c r="B2742" s="153" t="s">
        <v>16581</v>
      </c>
      <c r="C2742" s="352"/>
      <c r="D2742" s="152" t="s">
        <v>20298</v>
      </c>
    </row>
    <row r="2743" spans="1:4" ht="13.5" customHeight="1">
      <c r="A2743" s="150" t="s">
        <v>6641</v>
      </c>
      <c r="B2743" s="153" t="s">
        <v>16592</v>
      </c>
      <c r="C2743" s="352"/>
      <c r="D2743" s="152" t="s">
        <v>20298</v>
      </c>
    </row>
    <row r="2744" spans="1:4" ht="13.5" customHeight="1">
      <c r="A2744" s="150" t="s">
        <v>1759</v>
      </c>
      <c r="B2744" s="153" t="s">
        <v>11953</v>
      </c>
      <c r="C2744" s="352"/>
      <c r="D2744" s="152" t="s">
        <v>20298</v>
      </c>
    </row>
    <row r="2745" spans="1:4" ht="13.5" customHeight="1">
      <c r="A2745" s="150" t="s">
        <v>8662</v>
      </c>
      <c r="B2745" s="153" t="s">
        <v>18283</v>
      </c>
      <c r="C2745" s="352"/>
      <c r="D2745" s="152" t="s">
        <v>20298</v>
      </c>
    </row>
    <row r="2746" spans="1:4" ht="13.5" customHeight="1">
      <c r="A2746" s="150" t="s">
        <v>8661</v>
      </c>
      <c r="B2746" s="153" t="s">
        <v>18282</v>
      </c>
      <c r="C2746" s="352"/>
      <c r="D2746" s="152" t="s">
        <v>20298</v>
      </c>
    </row>
    <row r="2747" spans="1:4" ht="13.5" customHeight="1">
      <c r="A2747" s="150" t="s">
        <v>8660</v>
      </c>
      <c r="B2747" s="153" t="s">
        <v>18281</v>
      </c>
      <c r="C2747" s="352"/>
      <c r="D2747" s="152" t="s">
        <v>20298</v>
      </c>
    </row>
    <row r="2748" spans="1:4" ht="13.5" customHeight="1">
      <c r="A2748" s="150" t="s">
        <v>592</v>
      </c>
      <c r="B2748" s="154" t="s">
        <v>10801</v>
      </c>
      <c r="C2748" s="353"/>
      <c r="D2748" s="152" t="s">
        <v>20298</v>
      </c>
    </row>
    <row r="2749" spans="1:4" ht="13.5" customHeight="1">
      <c r="A2749" s="150" t="s">
        <v>1739</v>
      </c>
      <c r="B2749" s="153" t="s">
        <v>11933</v>
      </c>
      <c r="C2749" s="352"/>
      <c r="D2749" s="152" t="s">
        <v>20298</v>
      </c>
    </row>
    <row r="2750" spans="1:4" ht="13.5" customHeight="1">
      <c r="A2750" s="150" t="s">
        <v>548</v>
      </c>
      <c r="B2750" s="154" t="s">
        <v>10757</v>
      </c>
      <c r="C2750" s="353"/>
      <c r="D2750" s="152" t="s">
        <v>20298</v>
      </c>
    </row>
    <row r="2751" spans="1:4" ht="13.5" customHeight="1">
      <c r="A2751" s="150" t="s">
        <v>1738</v>
      </c>
      <c r="B2751" s="153" t="s">
        <v>11932</v>
      </c>
      <c r="C2751" s="352"/>
      <c r="D2751" s="152" t="s">
        <v>20298</v>
      </c>
    </row>
    <row r="2752" spans="1:4" ht="13.5" customHeight="1">
      <c r="A2752" s="150" t="s">
        <v>587</v>
      </c>
      <c r="B2752" s="154" t="s">
        <v>10796</v>
      </c>
      <c r="C2752" s="353"/>
      <c r="D2752" s="152" t="s">
        <v>20298</v>
      </c>
    </row>
    <row r="2753" spans="1:4" ht="13.5" customHeight="1">
      <c r="A2753" s="150" t="s">
        <v>539</v>
      </c>
      <c r="B2753" s="154" t="s">
        <v>10748</v>
      </c>
      <c r="C2753" s="353"/>
      <c r="D2753" s="152" t="s">
        <v>20298</v>
      </c>
    </row>
    <row r="2754" spans="1:4" ht="13.5" customHeight="1">
      <c r="A2754" s="150" t="s">
        <v>537</v>
      </c>
      <c r="B2754" s="154" t="s">
        <v>10746</v>
      </c>
      <c r="C2754" s="353"/>
      <c r="D2754" s="152" t="s">
        <v>20298</v>
      </c>
    </row>
    <row r="2755" spans="1:4" ht="13.5" customHeight="1">
      <c r="A2755" s="150" t="s">
        <v>533</v>
      </c>
      <c r="B2755" s="154" t="s">
        <v>10742</v>
      </c>
      <c r="C2755" s="353"/>
      <c r="D2755" s="152" t="s">
        <v>20298</v>
      </c>
    </row>
    <row r="2756" spans="1:4" ht="13.5" customHeight="1">
      <c r="A2756" s="150" t="s">
        <v>607</v>
      </c>
      <c r="B2756" s="154" t="s">
        <v>10816</v>
      </c>
      <c r="C2756" s="353"/>
      <c r="D2756" s="152" t="s">
        <v>20298</v>
      </c>
    </row>
    <row r="2757" spans="1:4" ht="13.5" customHeight="1">
      <c r="A2757" s="150" t="s">
        <v>636</v>
      </c>
      <c r="B2757" s="154" t="s">
        <v>10845</v>
      </c>
      <c r="C2757" s="353"/>
      <c r="D2757" s="152" t="s">
        <v>20298</v>
      </c>
    </row>
    <row r="2758" spans="1:4" ht="13.5" customHeight="1">
      <c r="A2758" s="150" t="s">
        <v>588</v>
      </c>
      <c r="B2758" s="154" t="s">
        <v>10797</v>
      </c>
      <c r="C2758" s="353"/>
      <c r="D2758" s="152" t="s">
        <v>20298</v>
      </c>
    </row>
    <row r="2759" spans="1:4" ht="13.5" customHeight="1">
      <c r="A2759" s="150" t="s">
        <v>606</v>
      </c>
      <c r="B2759" s="154" t="s">
        <v>10815</v>
      </c>
      <c r="C2759" s="353"/>
      <c r="D2759" s="152" t="s">
        <v>20298</v>
      </c>
    </row>
    <row r="2760" spans="1:4" ht="13.5" customHeight="1">
      <c r="A2760" s="150" t="s">
        <v>538</v>
      </c>
      <c r="B2760" s="154" t="s">
        <v>10747</v>
      </c>
      <c r="C2760" s="353"/>
      <c r="D2760" s="152" t="s">
        <v>20298</v>
      </c>
    </row>
    <row r="2761" spans="1:4" ht="13.5" customHeight="1">
      <c r="A2761" s="150" t="s">
        <v>535</v>
      </c>
      <c r="B2761" s="154" t="s">
        <v>10744</v>
      </c>
      <c r="C2761" s="353"/>
      <c r="D2761" s="152" t="s">
        <v>20298</v>
      </c>
    </row>
    <row r="2762" spans="1:4" ht="13.5" customHeight="1">
      <c r="A2762" s="150" t="s">
        <v>9217</v>
      </c>
      <c r="B2762" s="153" t="s">
        <v>18830</v>
      </c>
      <c r="C2762" s="352"/>
      <c r="D2762" s="152" t="s">
        <v>20298</v>
      </c>
    </row>
    <row r="2763" spans="1:4" ht="13.5" customHeight="1">
      <c r="A2763" s="150" t="s">
        <v>9216</v>
      </c>
      <c r="B2763" s="153" t="s">
        <v>18829</v>
      </c>
      <c r="C2763" s="352"/>
      <c r="D2763" s="152" t="s">
        <v>20298</v>
      </c>
    </row>
    <row r="2764" spans="1:4" ht="13.5" customHeight="1">
      <c r="A2764" s="150" t="s">
        <v>572</v>
      </c>
      <c r="B2764" s="154" t="s">
        <v>10781</v>
      </c>
      <c r="C2764" s="353"/>
      <c r="D2764" s="152" t="s">
        <v>20298</v>
      </c>
    </row>
    <row r="2765" spans="1:4" ht="13.5" customHeight="1">
      <c r="A2765" s="150" t="s">
        <v>634</v>
      </c>
      <c r="B2765" s="154" t="s">
        <v>10843</v>
      </c>
      <c r="C2765" s="353"/>
      <c r="D2765" s="152" t="s">
        <v>20298</v>
      </c>
    </row>
    <row r="2766" spans="1:4" ht="13.5" customHeight="1">
      <c r="A2766" s="150" t="s">
        <v>546</v>
      </c>
      <c r="B2766" s="154" t="s">
        <v>10755</v>
      </c>
      <c r="C2766" s="353"/>
      <c r="D2766" s="152" t="s">
        <v>20298</v>
      </c>
    </row>
    <row r="2767" spans="1:4" ht="13.5" customHeight="1">
      <c r="A2767" s="150" t="s">
        <v>544</v>
      </c>
      <c r="B2767" s="154" t="s">
        <v>10753</v>
      </c>
      <c r="C2767" s="353"/>
      <c r="D2767" s="152" t="s">
        <v>20298</v>
      </c>
    </row>
    <row r="2768" spans="1:4" ht="13.5" customHeight="1">
      <c r="A2768" s="150" t="s">
        <v>635</v>
      </c>
      <c r="B2768" s="154" t="s">
        <v>10844</v>
      </c>
      <c r="C2768" s="353"/>
      <c r="D2768" s="152" t="s">
        <v>20298</v>
      </c>
    </row>
    <row r="2769" spans="1:4" ht="13.5" customHeight="1">
      <c r="A2769" s="150" t="s">
        <v>583</v>
      </c>
      <c r="B2769" s="154" t="s">
        <v>10792</v>
      </c>
      <c r="C2769" s="353"/>
      <c r="D2769" s="152" t="s">
        <v>20298</v>
      </c>
    </row>
    <row r="2770" spans="1:4" ht="13.5" customHeight="1">
      <c r="A2770" s="150" t="s">
        <v>582</v>
      </c>
      <c r="B2770" s="154" t="s">
        <v>10791</v>
      </c>
      <c r="C2770" s="353"/>
      <c r="D2770" s="152" t="s">
        <v>20298</v>
      </c>
    </row>
    <row r="2771" spans="1:4" ht="13.5" customHeight="1">
      <c r="A2771" s="150" t="s">
        <v>576</v>
      </c>
      <c r="B2771" s="154" t="s">
        <v>10785</v>
      </c>
      <c r="C2771" s="353"/>
      <c r="D2771" s="152" t="s">
        <v>20298</v>
      </c>
    </row>
    <row r="2772" spans="1:4" ht="13.5" customHeight="1">
      <c r="A2772" s="150" t="s">
        <v>624</v>
      </c>
      <c r="B2772" s="154" t="s">
        <v>10833</v>
      </c>
      <c r="C2772" s="353"/>
      <c r="D2772" s="152" t="s">
        <v>20298</v>
      </c>
    </row>
    <row r="2773" spans="1:4" ht="13.5" customHeight="1">
      <c r="A2773" s="150" t="s">
        <v>543</v>
      </c>
      <c r="B2773" s="154" t="s">
        <v>10752</v>
      </c>
      <c r="C2773" s="353"/>
      <c r="D2773" s="152" t="s">
        <v>20298</v>
      </c>
    </row>
    <row r="2774" spans="1:4" ht="13.5" customHeight="1">
      <c r="A2774" s="150" t="s">
        <v>581</v>
      </c>
      <c r="B2774" s="154" t="s">
        <v>10790</v>
      </c>
      <c r="C2774" s="353"/>
      <c r="D2774" s="152" t="s">
        <v>20298</v>
      </c>
    </row>
    <row r="2775" spans="1:4" ht="13.5" customHeight="1">
      <c r="A2775" s="150" t="s">
        <v>625</v>
      </c>
      <c r="B2775" s="154" t="s">
        <v>10834</v>
      </c>
      <c r="C2775" s="353"/>
      <c r="D2775" s="152" t="s">
        <v>20298</v>
      </c>
    </row>
    <row r="2776" spans="1:4" ht="13.5" customHeight="1">
      <c r="A2776" s="150" t="s">
        <v>580</v>
      </c>
      <c r="B2776" s="154" t="s">
        <v>10789</v>
      </c>
      <c r="C2776" s="353"/>
      <c r="D2776" s="152" t="s">
        <v>20298</v>
      </c>
    </row>
    <row r="2777" spans="1:4" ht="13.5" customHeight="1">
      <c r="A2777" s="150" t="s">
        <v>5064</v>
      </c>
      <c r="B2777" s="153" t="s">
        <v>15106</v>
      </c>
      <c r="C2777" s="352"/>
      <c r="D2777" s="152" t="s">
        <v>20298</v>
      </c>
    </row>
    <row r="2778" spans="1:4" ht="13.5" customHeight="1">
      <c r="A2778" s="150" t="s">
        <v>554</v>
      </c>
      <c r="B2778" s="154" t="s">
        <v>10763</v>
      </c>
      <c r="C2778" s="353"/>
      <c r="D2778" s="152" t="s">
        <v>20298</v>
      </c>
    </row>
    <row r="2779" spans="1:4" ht="13.5" customHeight="1">
      <c r="A2779" s="150" t="s">
        <v>585</v>
      </c>
      <c r="B2779" s="154" t="s">
        <v>10794</v>
      </c>
      <c r="C2779" s="353"/>
      <c r="D2779" s="152" t="s">
        <v>20298</v>
      </c>
    </row>
    <row r="2780" spans="1:4" ht="13.5" customHeight="1">
      <c r="A2780" s="150" t="s">
        <v>531</v>
      </c>
      <c r="B2780" s="154" t="s">
        <v>10740</v>
      </c>
      <c r="C2780" s="353"/>
      <c r="D2780" s="152" t="s">
        <v>20298</v>
      </c>
    </row>
    <row r="2781" spans="1:4" ht="13.5" customHeight="1">
      <c r="A2781" s="150" t="s">
        <v>597</v>
      </c>
      <c r="B2781" s="154" t="s">
        <v>10806</v>
      </c>
      <c r="C2781" s="353"/>
      <c r="D2781" s="152" t="s">
        <v>20298</v>
      </c>
    </row>
    <row r="2782" spans="1:4" ht="13.5" customHeight="1">
      <c r="A2782" s="150" t="s">
        <v>552</v>
      </c>
      <c r="B2782" s="154" t="s">
        <v>10761</v>
      </c>
      <c r="C2782" s="353"/>
      <c r="D2782" s="152" t="s">
        <v>20298</v>
      </c>
    </row>
    <row r="2783" spans="1:4" ht="13.5" customHeight="1">
      <c r="A2783" s="150" t="s">
        <v>3261</v>
      </c>
      <c r="B2783" s="153" t="s">
        <v>13398</v>
      </c>
      <c r="C2783" s="352"/>
      <c r="D2783" s="152" t="s">
        <v>20298</v>
      </c>
    </row>
    <row r="2784" spans="1:4" ht="13.5" customHeight="1">
      <c r="A2784" s="150" t="s">
        <v>3263</v>
      </c>
      <c r="B2784" s="153" t="s">
        <v>13400</v>
      </c>
      <c r="C2784" s="352"/>
      <c r="D2784" s="152" t="s">
        <v>20298</v>
      </c>
    </row>
    <row r="2785" spans="1:4" ht="13.5" customHeight="1">
      <c r="A2785" s="150" t="s">
        <v>3262</v>
      </c>
      <c r="B2785" s="153" t="s">
        <v>13399</v>
      </c>
      <c r="C2785" s="352"/>
      <c r="D2785" s="152" t="s">
        <v>20298</v>
      </c>
    </row>
    <row r="2786" spans="1:4" ht="13.5" customHeight="1">
      <c r="A2786" s="150" t="s">
        <v>3264</v>
      </c>
      <c r="B2786" s="153" t="s">
        <v>13401</v>
      </c>
      <c r="C2786" s="352"/>
      <c r="D2786" s="152" t="s">
        <v>20298</v>
      </c>
    </row>
    <row r="2787" spans="1:4" ht="13.5" customHeight="1">
      <c r="A2787" s="150" t="s">
        <v>6967</v>
      </c>
      <c r="B2787" s="153" t="s">
        <v>16918</v>
      </c>
      <c r="C2787" s="352"/>
      <c r="D2787" s="152" t="s">
        <v>20298</v>
      </c>
    </row>
    <row r="2788" spans="1:4" ht="13.5" customHeight="1">
      <c r="A2788" s="150" t="s">
        <v>6968</v>
      </c>
      <c r="B2788" s="153" t="s">
        <v>16919</v>
      </c>
      <c r="C2788" s="352"/>
      <c r="D2788" s="152" t="s">
        <v>20298</v>
      </c>
    </row>
    <row r="2789" spans="1:4" ht="13.5" customHeight="1">
      <c r="A2789" s="150" t="s">
        <v>6966</v>
      </c>
      <c r="B2789" s="153" t="s">
        <v>16917</v>
      </c>
      <c r="C2789" s="352"/>
      <c r="D2789" s="152" t="s">
        <v>20298</v>
      </c>
    </row>
    <row r="2790" spans="1:4" ht="13.5" customHeight="1">
      <c r="A2790" s="150" t="s">
        <v>5134</v>
      </c>
      <c r="B2790" s="153" t="s">
        <v>15176</v>
      </c>
      <c r="C2790" s="352"/>
      <c r="D2790" s="152" t="s">
        <v>20298</v>
      </c>
    </row>
    <row r="2791" spans="1:4" ht="13.5" customHeight="1">
      <c r="A2791" s="150" t="s">
        <v>5129</v>
      </c>
      <c r="B2791" s="153" t="s">
        <v>15171</v>
      </c>
      <c r="C2791" s="352"/>
      <c r="D2791" s="152" t="s">
        <v>20298</v>
      </c>
    </row>
    <row r="2792" spans="1:4" ht="13.5" customHeight="1">
      <c r="A2792" s="150" t="s">
        <v>5133</v>
      </c>
      <c r="B2792" s="153" t="s">
        <v>15175</v>
      </c>
      <c r="C2792" s="352"/>
      <c r="D2792" s="152" t="s">
        <v>20298</v>
      </c>
    </row>
    <row r="2793" spans="1:4" ht="13.5" customHeight="1">
      <c r="A2793" s="150" t="s">
        <v>5130</v>
      </c>
      <c r="B2793" s="153" t="s">
        <v>15172</v>
      </c>
      <c r="C2793" s="352"/>
      <c r="D2793" s="152" t="s">
        <v>20298</v>
      </c>
    </row>
    <row r="2794" spans="1:4" ht="13.5" customHeight="1">
      <c r="A2794" s="150" t="s">
        <v>4042</v>
      </c>
      <c r="B2794" s="153" t="s">
        <v>14159</v>
      </c>
      <c r="C2794" s="352"/>
      <c r="D2794" s="152" t="s">
        <v>20298</v>
      </c>
    </row>
    <row r="2795" spans="1:4" ht="13.5" customHeight="1">
      <c r="A2795" s="150" t="s">
        <v>5131</v>
      </c>
      <c r="B2795" s="153" t="s">
        <v>15173</v>
      </c>
      <c r="C2795" s="352"/>
      <c r="D2795" s="152" t="s">
        <v>20298</v>
      </c>
    </row>
    <row r="2796" spans="1:4" ht="13.5" customHeight="1">
      <c r="A2796" s="150" t="s">
        <v>4041</v>
      </c>
      <c r="B2796" s="153" t="s">
        <v>14158</v>
      </c>
      <c r="C2796" s="352"/>
      <c r="D2796" s="152" t="s">
        <v>20298</v>
      </c>
    </row>
    <row r="2797" spans="1:4" ht="13.5" customHeight="1">
      <c r="A2797" s="150" t="s">
        <v>5132</v>
      </c>
      <c r="B2797" s="153" t="s">
        <v>15174</v>
      </c>
      <c r="C2797" s="352"/>
      <c r="D2797" s="152" t="s">
        <v>20298</v>
      </c>
    </row>
    <row r="2798" spans="1:4" ht="13.5" customHeight="1">
      <c r="A2798" s="150" t="s">
        <v>3834</v>
      </c>
      <c r="B2798" s="153" t="s">
        <v>13956</v>
      </c>
      <c r="C2798" s="352"/>
      <c r="D2798" s="152" t="s">
        <v>20298</v>
      </c>
    </row>
    <row r="2799" spans="1:4" ht="13.5" customHeight="1">
      <c r="A2799" s="150" t="s">
        <v>4040</v>
      </c>
      <c r="B2799" s="153" t="s">
        <v>14157</v>
      </c>
      <c r="C2799" s="352"/>
      <c r="D2799" s="152" t="s">
        <v>20298</v>
      </c>
    </row>
    <row r="2800" spans="1:4" ht="13.5" customHeight="1">
      <c r="A2800" s="150" t="s">
        <v>3835</v>
      </c>
      <c r="B2800" s="153" t="s">
        <v>13957</v>
      </c>
      <c r="C2800" s="352"/>
      <c r="D2800" s="152" t="s">
        <v>20298</v>
      </c>
    </row>
    <row r="2801" spans="1:4" ht="13.5" customHeight="1">
      <c r="A2801" s="150" t="s">
        <v>4013</v>
      </c>
      <c r="B2801" s="153" t="s">
        <v>14131</v>
      </c>
      <c r="C2801" s="352"/>
      <c r="D2801" s="152" t="s">
        <v>20298</v>
      </c>
    </row>
    <row r="2802" spans="1:4" ht="13.5" customHeight="1">
      <c r="A2802" s="150" t="s">
        <v>4019</v>
      </c>
      <c r="B2802" s="153" t="s">
        <v>14137</v>
      </c>
      <c r="C2802" s="352"/>
      <c r="D2802" s="152" t="s">
        <v>20298</v>
      </c>
    </row>
    <row r="2803" spans="1:4" ht="13.5" customHeight="1">
      <c r="A2803" s="150" t="s">
        <v>4011</v>
      </c>
      <c r="B2803" s="153" t="s">
        <v>14129</v>
      </c>
      <c r="C2803" s="352"/>
      <c r="D2803" s="152" t="s">
        <v>20298</v>
      </c>
    </row>
    <row r="2804" spans="1:4" ht="13.5" customHeight="1">
      <c r="A2804" s="150" t="s">
        <v>4020</v>
      </c>
      <c r="B2804" s="153" t="s">
        <v>14138</v>
      </c>
      <c r="C2804" s="352"/>
      <c r="D2804" s="152" t="s">
        <v>20298</v>
      </c>
    </row>
    <row r="2805" spans="1:4" ht="13.5" customHeight="1">
      <c r="A2805" s="150" t="s">
        <v>4023</v>
      </c>
      <c r="B2805" s="153" t="s">
        <v>14141</v>
      </c>
      <c r="C2805" s="352"/>
      <c r="D2805" s="152" t="s">
        <v>20298</v>
      </c>
    </row>
    <row r="2806" spans="1:4" ht="13.5" customHeight="1">
      <c r="A2806" s="150" t="s">
        <v>4014</v>
      </c>
      <c r="B2806" s="153" t="s">
        <v>14132</v>
      </c>
      <c r="C2806" s="352"/>
      <c r="D2806" s="152" t="s">
        <v>20298</v>
      </c>
    </row>
    <row r="2807" spans="1:4" ht="13.5" customHeight="1">
      <c r="A2807" s="150" t="s">
        <v>4012</v>
      </c>
      <c r="B2807" s="153" t="s">
        <v>14130</v>
      </c>
      <c r="C2807" s="352"/>
      <c r="D2807" s="152" t="s">
        <v>20298</v>
      </c>
    </row>
    <row r="2808" spans="1:4" ht="13.5" customHeight="1">
      <c r="A2808" s="150" t="s">
        <v>4045</v>
      </c>
      <c r="B2808" s="153" t="s">
        <v>14162</v>
      </c>
      <c r="C2808" s="352"/>
      <c r="D2808" s="152" t="s">
        <v>20298</v>
      </c>
    </row>
    <row r="2809" spans="1:4" ht="13.5" customHeight="1">
      <c r="A2809" s="150" t="s">
        <v>9234</v>
      </c>
      <c r="B2809" s="153" t="s">
        <v>18845</v>
      </c>
      <c r="C2809" s="352"/>
      <c r="D2809" s="152" t="s">
        <v>20298</v>
      </c>
    </row>
    <row r="2810" spans="1:4" ht="13.5" customHeight="1">
      <c r="A2810" s="150" t="s">
        <v>5305</v>
      </c>
      <c r="B2810" s="153" t="s">
        <v>15344</v>
      </c>
      <c r="C2810" s="352"/>
      <c r="D2810" s="152" t="s">
        <v>20298</v>
      </c>
    </row>
    <row r="2811" spans="1:4" ht="13.5" customHeight="1">
      <c r="A2811" s="150" t="s">
        <v>5304</v>
      </c>
      <c r="B2811" s="153" t="s">
        <v>15343</v>
      </c>
      <c r="C2811" s="352"/>
      <c r="D2811" s="152" t="s">
        <v>20298</v>
      </c>
    </row>
    <row r="2812" spans="1:4" ht="13.5" customHeight="1">
      <c r="A2812" s="150" t="s">
        <v>5373</v>
      </c>
      <c r="B2812" s="153" t="s">
        <v>15409</v>
      </c>
      <c r="C2812" s="352"/>
      <c r="D2812" s="152" t="s">
        <v>20298</v>
      </c>
    </row>
    <row r="2813" spans="1:4" ht="13.5" customHeight="1">
      <c r="A2813" s="150" t="s">
        <v>5372</v>
      </c>
      <c r="B2813" s="153" t="s">
        <v>15408</v>
      </c>
      <c r="C2813" s="352"/>
      <c r="D2813" s="152" t="s">
        <v>20298</v>
      </c>
    </row>
    <row r="2814" spans="1:4" ht="13.5" customHeight="1">
      <c r="A2814" s="150" t="s">
        <v>5371</v>
      </c>
      <c r="B2814" s="153" t="s">
        <v>15407</v>
      </c>
      <c r="C2814" s="352"/>
      <c r="D2814" s="152" t="s">
        <v>20298</v>
      </c>
    </row>
    <row r="2815" spans="1:4" ht="13.5" customHeight="1">
      <c r="A2815" s="150" t="s">
        <v>9235</v>
      </c>
      <c r="B2815" s="153" t="s">
        <v>18846</v>
      </c>
      <c r="C2815" s="352"/>
      <c r="D2815" s="152" t="s">
        <v>20298</v>
      </c>
    </row>
    <row r="2816" spans="1:4" ht="13.5" customHeight="1">
      <c r="A2816" s="150" t="s">
        <v>9236</v>
      </c>
      <c r="B2816" s="153" t="s">
        <v>18847</v>
      </c>
      <c r="C2816" s="352"/>
      <c r="D2816" s="152" t="s">
        <v>20298</v>
      </c>
    </row>
    <row r="2817" spans="1:4" ht="13.5" customHeight="1">
      <c r="A2817" s="150" t="s">
        <v>7035</v>
      </c>
      <c r="B2817" s="153" t="s">
        <v>16986</v>
      </c>
      <c r="C2817" s="352"/>
      <c r="D2817" s="152" t="s">
        <v>20298</v>
      </c>
    </row>
    <row r="2818" spans="1:4" ht="13.5" customHeight="1">
      <c r="A2818" s="150" t="s">
        <v>7031</v>
      </c>
      <c r="B2818" s="153" t="s">
        <v>16982</v>
      </c>
      <c r="C2818" s="352"/>
      <c r="D2818" s="152" t="s">
        <v>20298</v>
      </c>
    </row>
    <row r="2819" spans="1:4" ht="13.5" customHeight="1">
      <c r="A2819" s="150" t="s">
        <v>4380</v>
      </c>
      <c r="B2819" s="153" t="s">
        <v>14496</v>
      </c>
      <c r="C2819" s="352"/>
      <c r="D2819" s="152" t="s">
        <v>20298</v>
      </c>
    </row>
    <row r="2820" spans="1:4" ht="13.5" customHeight="1">
      <c r="A2820" s="150" t="s">
        <v>4378</v>
      </c>
      <c r="B2820" s="153" t="s">
        <v>14494</v>
      </c>
      <c r="C2820" s="352"/>
      <c r="D2820" s="152" t="s">
        <v>20298</v>
      </c>
    </row>
    <row r="2821" spans="1:4" ht="13.5" customHeight="1">
      <c r="A2821" s="150" t="s">
        <v>4379</v>
      </c>
      <c r="B2821" s="153" t="s">
        <v>14495</v>
      </c>
      <c r="C2821" s="352"/>
      <c r="D2821" s="152" t="s">
        <v>20298</v>
      </c>
    </row>
    <row r="2822" spans="1:4" ht="13.5" customHeight="1">
      <c r="A2822" s="150" t="s">
        <v>2383</v>
      </c>
      <c r="B2822" s="153" t="s">
        <v>12556</v>
      </c>
      <c r="C2822" s="352"/>
      <c r="D2822" s="152" t="s">
        <v>20298</v>
      </c>
    </row>
    <row r="2823" spans="1:4" ht="13.5" customHeight="1">
      <c r="A2823" s="150" t="s">
        <v>2384</v>
      </c>
      <c r="B2823" s="153" t="s">
        <v>12557</v>
      </c>
      <c r="C2823" s="352"/>
      <c r="D2823" s="152" t="s">
        <v>20298</v>
      </c>
    </row>
    <row r="2824" spans="1:4" ht="13.5" customHeight="1">
      <c r="A2824" s="150" t="s">
        <v>5428</v>
      </c>
      <c r="B2824" s="153" t="s">
        <v>15463</v>
      </c>
      <c r="C2824" s="352"/>
      <c r="D2824" s="152" t="s">
        <v>20298</v>
      </c>
    </row>
    <row r="2825" spans="1:4" ht="13.5" customHeight="1">
      <c r="A2825" s="150" t="s">
        <v>4360</v>
      </c>
      <c r="B2825" s="153" t="s">
        <v>14476</v>
      </c>
      <c r="C2825" s="352"/>
      <c r="D2825" s="152" t="s">
        <v>20298</v>
      </c>
    </row>
    <row r="2826" spans="1:4" ht="13.5" customHeight="1">
      <c r="A2826" s="150" t="s">
        <v>4361</v>
      </c>
      <c r="B2826" s="153" t="s">
        <v>14477</v>
      </c>
      <c r="C2826" s="352"/>
      <c r="D2826" s="152" t="s">
        <v>20298</v>
      </c>
    </row>
    <row r="2827" spans="1:4" ht="13.5" customHeight="1">
      <c r="A2827" s="150" t="s">
        <v>4751</v>
      </c>
      <c r="B2827" s="153" t="s">
        <v>14817</v>
      </c>
      <c r="C2827" s="352"/>
      <c r="D2827" s="152" t="s">
        <v>20298</v>
      </c>
    </row>
    <row r="2828" spans="1:4" ht="13.5" customHeight="1">
      <c r="A2828" s="150" t="s">
        <v>4752</v>
      </c>
      <c r="B2828" s="153" t="s">
        <v>14818</v>
      </c>
      <c r="C2828" s="352"/>
      <c r="D2828" s="152" t="s">
        <v>20298</v>
      </c>
    </row>
    <row r="2829" spans="1:4" ht="13.5" customHeight="1">
      <c r="A2829" s="150" t="s">
        <v>2385</v>
      </c>
      <c r="B2829" s="153" t="s">
        <v>12558</v>
      </c>
      <c r="C2829" s="352"/>
      <c r="D2829" s="152" t="s">
        <v>20298</v>
      </c>
    </row>
    <row r="2830" spans="1:4" ht="13.5" customHeight="1">
      <c r="A2830" s="150" t="s">
        <v>4369</v>
      </c>
      <c r="B2830" s="153" t="s">
        <v>14485</v>
      </c>
      <c r="C2830" s="352"/>
      <c r="D2830" s="152" t="s">
        <v>20298</v>
      </c>
    </row>
    <row r="2831" spans="1:4" ht="13.5" customHeight="1">
      <c r="A2831" s="150" t="s">
        <v>4371</v>
      </c>
      <c r="B2831" s="153" t="s">
        <v>14487</v>
      </c>
      <c r="C2831" s="352"/>
      <c r="D2831" s="152" t="s">
        <v>20298</v>
      </c>
    </row>
    <row r="2832" spans="1:4" ht="13.5" customHeight="1">
      <c r="A2832" s="150" t="s">
        <v>4370</v>
      </c>
      <c r="B2832" s="153" t="s">
        <v>14486</v>
      </c>
      <c r="C2832" s="352"/>
      <c r="D2832" s="152" t="s">
        <v>20298</v>
      </c>
    </row>
    <row r="2833" spans="1:4" ht="13.5" customHeight="1">
      <c r="A2833" s="150" t="s">
        <v>4372</v>
      </c>
      <c r="B2833" s="153" t="s">
        <v>14488</v>
      </c>
      <c r="C2833" s="352"/>
      <c r="D2833" s="152" t="s">
        <v>20298</v>
      </c>
    </row>
    <row r="2834" spans="1:4" ht="13.5" customHeight="1">
      <c r="A2834" s="150" t="s">
        <v>4377</v>
      </c>
      <c r="B2834" s="153" t="s">
        <v>14493</v>
      </c>
      <c r="C2834" s="352"/>
      <c r="D2834" s="152" t="s">
        <v>20298</v>
      </c>
    </row>
    <row r="2835" spans="1:4" ht="13.5" customHeight="1">
      <c r="A2835" s="150" t="s">
        <v>4374</v>
      </c>
      <c r="B2835" s="153" t="s">
        <v>14490</v>
      </c>
      <c r="C2835" s="352"/>
      <c r="D2835" s="152" t="s">
        <v>20298</v>
      </c>
    </row>
    <row r="2836" spans="1:4" ht="13.5" customHeight="1">
      <c r="A2836" s="150" t="s">
        <v>4376</v>
      </c>
      <c r="B2836" s="153" t="s">
        <v>14492</v>
      </c>
      <c r="C2836" s="352"/>
      <c r="D2836" s="152" t="s">
        <v>20298</v>
      </c>
    </row>
    <row r="2837" spans="1:4" ht="13.5" customHeight="1">
      <c r="A2837" s="150" t="s">
        <v>4368</v>
      </c>
      <c r="B2837" s="153" t="s">
        <v>14484</v>
      </c>
      <c r="C2837" s="352"/>
      <c r="D2837" s="152" t="s">
        <v>20298</v>
      </c>
    </row>
    <row r="2838" spans="1:4" ht="13.5" customHeight="1">
      <c r="A2838" s="150" t="s">
        <v>4375</v>
      </c>
      <c r="B2838" s="153" t="s">
        <v>14491</v>
      </c>
      <c r="C2838" s="352"/>
      <c r="D2838" s="152" t="s">
        <v>20298</v>
      </c>
    </row>
    <row r="2839" spans="1:4" ht="13.5" customHeight="1">
      <c r="A2839" s="150" t="s">
        <v>4373</v>
      </c>
      <c r="B2839" s="153" t="s">
        <v>14489</v>
      </c>
      <c r="C2839" s="352"/>
      <c r="D2839" s="152" t="s">
        <v>20298</v>
      </c>
    </row>
    <row r="2840" spans="1:4" ht="13.5" customHeight="1">
      <c r="A2840" s="150" t="s">
        <v>4367</v>
      </c>
      <c r="B2840" s="153" t="s">
        <v>14483</v>
      </c>
      <c r="C2840" s="352"/>
      <c r="D2840" s="152" t="s">
        <v>20298</v>
      </c>
    </row>
    <row r="2841" spans="1:4" ht="13.5" customHeight="1">
      <c r="A2841" s="150" t="s">
        <v>4366</v>
      </c>
      <c r="B2841" s="153" t="s">
        <v>14482</v>
      </c>
      <c r="C2841" s="352"/>
      <c r="D2841" s="152" t="s">
        <v>20298</v>
      </c>
    </row>
    <row r="2842" spans="1:4" ht="13.5" customHeight="1">
      <c r="A2842" s="150" t="s">
        <v>4386</v>
      </c>
      <c r="B2842" s="153" t="s">
        <v>14501</v>
      </c>
      <c r="C2842" s="352"/>
      <c r="D2842" s="152" t="s">
        <v>20298</v>
      </c>
    </row>
    <row r="2843" spans="1:4" ht="13.5" customHeight="1">
      <c r="A2843" s="150" t="s">
        <v>4387</v>
      </c>
      <c r="B2843" s="153" t="s">
        <v>14502</v>
      </c>
      <c r="C2843" s="352"/>
      <c r="D2843" s="152" t="s">
        <v>20298</v>
      </c>
    </row>
    <row r="2844" spans="1:4" ht="13.5" customHeight="1">
      <c r="A2844" s="150" t="s">
        <v>4384</v>
      </c>
      <c r="B2844" s="153" t="s">
        <v>14499</v>
      </c>
      <c r="C2844" s="352"/>
      <c r="D2844" s="152" t="s">
        <v>20298</v>
      </c>
    </row>
    <row r="2845" spans="1:4" ht="13.5" customHeight="1">
      <c r="A2845" s="150" t="s">
        <v>4385</v>
      </c>
      <c r="B2845" s="153" t="s">
        <v>14500</v>
      </c>
      <c r="C2845" s="352"/>
      <c r="D2845" s="152" t="s">
        <v>20298</v>
      </c>
    </row>
    <row r="2846" spans="1:4" ht="13.5" customHeight="1">
      <c r="A2846" s="150" t="s">
        <v>9704</v>
      </c>
      <c r="B2846" s="153" t="s">
        <v>19290</v>
      </c>
      <c r="C2846" s="352"/>
      <c r="D2846" s="152" t="s">
        <v>20298</v>
      </c>
    </row>
    <row r="2847" spans="1:4" ht="13.5" customHeight="1">
      <c r="A2847" s="150" t="s">
        <v>2895</v>
      </c>
      <c r="B2847" s="153" t="s">
        <v>13077</v>
      </c>
      <c r="C2847" s="352"/>
      <c r="D2847" s="152" t="s">
        <v>20298</v>
      </c>
    </row>
    <row r="2848" spans="1:4" ht="13.5" customHeight="1">
      <c r="A2848" s="150" t="s">
        <v>9225</v>
      </c>
      <c r="B2848" s="153" t="s">
        <v>18838</v>
      </c>
      <c r="C2848" s="352"/>
      <c r="D2848" s="152" t="s">
        <v>20298</v>
      </c>
    </row>
    <row r="2849" spans="1:4" ht="13.5" customHeight="1">
      <c r="A2849" s="150" t="s">
        <v>9219</v>
      </c>
      <c r="B2849" s="153" t="s">
        <v>18832</v>
      </c>
      <c r="C2849" s="352"/>
      <c r="D2849" s="152" t="s">
        <v>20298</v>
      </c>
    </row>
    <row r="2850" spans="1:4" ht="13.5" customHeight="1">
      <c r="A2850" s="150" t="s">
        <v>5588</v>
      </c>
      <c r="B2850" s="153" t="s">
        <v>15620</v>
      </c>
      <c r="C2850" s="352"/>
      <c r="D2850" s="152" t="s">
        <v>20298</v>
      </c>
    </row>
    <row r="2851" spans="1:4" ht="13.5" customHeight="1">
      <c r="A2851" s="150" t="s">
        <v>5585</v>
      </c>
      <c r="B2851" s="153" t="s">
        <v>15617</v>
      </c>
      <c r="C2851" s="352"/>
      <c r="D2851" s="152" t="s">
        <v>20298</v>
      </c>
    </row>
    <row r="2852" spans="1:4" ht="13.5" customHeight="1">
      <c r="A2852" s="150" t="s">
        <v>5586</v>
      </c>
      <c r="B2852" s="153" t="s">
        <v>15618</v>
      </c>
      <c r="C2852" s="352"/>
      <c r="D2852" s="152" t="s">
        <v>20298</v>
      </c>
    </row>
    <row r="2853" spans="1:4" ht="13.5" customHeight="1">
      <c r="A2853" s="150" t="s">
        <v>5587</v>
      </c>
      <c r="B2853" s="153" t="s">
        <v>15619</v>
      </c>
      <c r="C2853" s="352"/>
      <c r="D2853" s="152" t="s">
        <v>20298</v>
      </c>
    </row>
    <row r="2854" spans="1:4" ht="13.5" customHeight="1">
      <c r="A2854" s="150" t="s">
        <v>9850</v>
      </c>
      <c r="B2854" s="153" t="s">
        <v>19439</v>
      </c>
      <c r="C2854" s="352"/>
      <c r="D2854" s="152" t="s">
        <v>20298</v>
      </c>
    </row>
    <row r="2855" spans="1:4" ht="13.5" customHeight="1">
      <c r="A2855" s="150" t="s">
        <v>9845</v>
      </c>
      <c r="B2855" s="153" t="s">
        <v>19434</v>
      </c>
      <c r="C2855" s="352"/>
      <c r="D2855" s="152" t="s">
        <v>20298</v>
      </c>
    </row>
    <row r="2856" spans="1:4" ht="13.5" customHeight="1">
      <c r="A2856" s="150" t="s">
        <v>9846</v>
      </c>
      <c r="B2856" s="153" t="s">
        <v>19435</v>
      </c>
      <c r="C2856" s="352"/>
      <c r="D2856" s="152" t="s">
        <v>20298</v>
      </c>
    </row>
    <row r="2857" spans="1:4" ht="13.5" customHeight="1">
      <c r="A2857" s="150" t="s">
        <v>9847</v>
      </c>
      <c r="B2857" s="153" t="s">
        <v>19436</v>
      </c>
      <c r="C2857" s="352"/>
      <c r="D2857" s="152" t="s">
        <v>20298</v>
      </c>
    </row>
    <row r="2858" spans="1:4" ht="13.5" customHeight="1">
      <c r="A2858" s="150" t="s">
        <v>9859</v>
      </c>
      <c r="B2858" s="153" t="s">
        <v>19448</v>
      </c>
      <c r="C2858" s="352"/>
      <c r="D2858" s="152" t="s">
        <v>20298</v>
      </c>
    </row>
    <row r="2859" spans="1:4" ht="13.5" customHeight="1">
      <c r="A2859" s="150" t="s">
        <v>9858</v>
      </c>
      <c r="B2859" s="153" t="s">
        <v>19447</v>
      </c>
      <c r="C2859" s="352"/>
      <c r="D2859" s="152" t="s">
        <v>20298</v>
      </c>
    </row>
    <row r="2860" spans="1:4" ht="13.5" customHeight="1">
      <c r="A2860" s="150" t="s">
        <v>9860</v>
      </c>
      <c r="B2860" s="153" t="s">
        <v>19449</v>
      </c>
      <c r="C2860" s="352"/>
      <c r="D2860" s="152" t="s">
        <v>20298</v>
      </c>
    </row>
    <row r="2861" spans="1:4" ht="13.5" customHeight="1">
      <c r="A2861" s="150" t="s">
        <v>9863</v>
      </c>
      <c r="B2861" s="153" t="s">
        <v>19452</v>
      </c>
      <c r="C2861" s="352"/>
      <c r="D2861" s="152" t="s">
        <v>20298</v>
      </c>
    </row>
    <row r="2862" spans="1:4" ht="13.5" customHeight="1">
      <c r="A2862" s="150" t="s">
        <v>9864</v>
      </c>
      <c r="B2862" s="153" t="s">
        <v>19453</v>
      </c>
      <c r="C2862" s="352"/>
      <c r="D2862" s="152" t="s">
        <v>20298</v>
      </c>
    </row>
    <row r="2863" spans="1:4" ht="13.5" customHeight="1">
      <c r="A2863" s="150" t="s">
        <v>9842</v>
      </c>
      <c r="B2863" s="153" t="s">
        <v>19431</v>
      </c>
      <c r="C2863" s="352"/>
      <c r="D2863" s="152" t="s">
        <v>20298</v>
      </c>
    </row>
    <row r="2864" spans="1:4" ht="13.5" customHeight="1">
      <c r="A2864" s="150" t="s">
        <v>9856</v>
      </c>
      <c r="B2864" s="153" t="s">
        <v>19445</v>
      </c>
      <c r="C2864" s="352"/>
      <c r="D2864" s="152" t="s">
        <v>20298</v>
      </c>
    </row>
    <row r="2865" spans="1:4" ht="13.5" customHeight="1">
      <c r="A2865" s="150" t="s">
        <v>9857</v>
      </c>
      <c r="B2865" s="153" t="s">
        <v>19446</v>
      </c>
      <c r="C2865" s="352"/>
      <c r="D2865" s="152" t="s">
        <v>20298</v>
      </c>
    </row>
    <row r="2866" spans="1:4" ht="13.5" customHeight="1">
      <c r="A2866" s="150" t="s">
        <v>9855</v>
      </c>
      <c r="B2866" s="153" t="s">
        <v>19444</v>
      </c>
      <c r="C2866" s="352"/>
      <c r="D2866" s="152" t="s">
        <v>20298</v>
      </c>
    </row>
    <row r="2867" spans="1:4" ht="13.5" customHeight="1">
      <c r="A2867" s="150" t="s">
        <v>9853</v>
      </c>
      <c r="B2867" s="153" t="s">
        <v>19442</v>
      </c>
      <c r="C2867" s="352"/>
      <c r="D2867" s="152" t="s">
        <v>20298</v>
      </c>
    </row>
    <row r="2868" spans="1:4" ht="13.5" customHeight="1">
      <c r="A2868" s="150" t="s">
        <v>9852</v>
      </c>
      <c r="B2868" s="153" t="s">
        <v>19441</v>
      </c>
      <c r="C2868" s="352"/>
      <c r="D2868" s="152" t="s">
        <v>20298</v>
      </c>
    </row>
    <row r="2869" spans="1:4" ht="13.5" customHeight="1">
      <c r="A2869" s="150" t="s">
        <v>9854</v>
      </c>
      <c r="B2869" s="153" t="s">
        <v>19443</v>
      </c>
      <c r="C2869" s="352"/>
      <c r="D2869" s="152" t="s">
        <v>20298</v>
      </c>
    </row>
    <row r="2870" spans="1:4" ht="13.5" customHeight="1">
      <c r="A2870" s="150" t="s">
        <v>9840</v>
      </c>
      <c r="B2870" s="153" t="s">
        <v>19429</v>
      </c>
      <c r="C2870" s="352"/>
      <c r="D2870" s="152" t="s">
        <v>20298</v>
      </c>
    </row>
    <row r="2871" spans="1:4" ht="13.5" customHeight="1">
      <c r="A2871" s="150" t="s">
        <v>9838</v>
      </c>
      <c r="B2871" s="153" t="s">
        <v>19427</v>
      </c>
      <c r="C2871" s="352"/>
      <c r="D2871" s="152" t="s">
        <v>20298</v>
      </c>
    </row>
    <row r="2872" spans="1:4" ht="13.5" customHeight="1">
      <c r="A2872" s="150" t="s">
        <v>9861</v>
      </c>
      <c r="B2872" s="153" t="s">
        <v>19450</v>
      </c>
      <c r="C2872" s="352"/>
      <c r="D2872" s="152" t="s">
        <v>20298</v>
      </c>
    </row>
    <row r="2873" spans="1:4" ht="13.5" customHeight="1">
      <c r="A2873" s="150" t="s">
        <v>9862</v>
      </c>
      <c r="B2873" s="153" t="s">
        <v>19451</v>
      </c>
      <c r="C2873" s="352"/>
      <c r="D2873" s="152" t="s">
        <v>20298</v>
      </c>
    </row>
    <row r="2874" spans="1:4" ht="13.5" customHeight="1">
      <c r="A2874" s="150" t="s">
        <v>676</v>
      </c>
      <c r="B2874" s="153" t="s">
        <v>10884</v>
      </c>
      <c r="C2874" s="352"/>
      <c r="D2874" s="152" t="s">
        <v>20298</v>
      </c>
    </row>
    <row r="2875" spans="1:4" ht="13.5" customHeight="1">
      <c r="A2875" s="150" t="s">
        <v>9841</v>
      </c>
      <c r="B2875" s="153" t="s">
        <v>19430</v>
      </c>
      <c r="C2875" s="352"/>
      <c r="D2875" s="152" t="s">
        <v>20298</v>
      </c>
    </row>
    <row r="2876" spans="1:4" ht="13.5" customHeight="1">
      <c r="A2876" s="150" t="s">
        <v>9839</v>
      </c>
      <c r="B2876" s="153" t="s">
        <v>19428</v>
      </c>
      <c r="C2876" s="352"/>
      <c r="D2876" s="152" t="s">
        <v>20298</v>
      </c>
    </row>
    <row r="2877" spans="1:4" ht="13.5" customHeight="1">
      <c r="A2877" s="150" t="s">
        <v>9837</v>
      </c>
      <c r="B2877" s="153" t="s">
        <v>19426</v>
      </c>
      <c r="C2877" s="352"/>
      <c r="D2877" s="152" t="s">
        <v>20298</v>
      </c>
    </row>
    <row r="2878" spans="1:4" ht="13.5" customHeight="1">
      <c r="A2878" s="150" t="s">
        <v>8457</v>
      </c>
      <c r="B2878" s="153" t="s">
        <v>18114</v>
      </c>
      <c r="C2878" s="352"/>
      <c r="D2878" s="152" t="s">
        <v>20298</v>
      </c>
    </row>
    <row r="2879" spans="1:4" ht="13.5" customHeight="1">
      <c r="A2879" s="150" t="s">
        <v>2380</v>
      </c>
      <c r="B2879" s="153" t="s">
        <v>12553</v>
      </c>
      <c r="C2879" s="352"/>
      <c r="D2879" s="152" t="s">
        <v>20298</v>
      </c>
    </row>
    <row r="2880" spans="1:4" ht="13.5" customHeight="1">
      <c r="A2880" s="150" t="s">
        <v>7877</v>
      </c>
      <c r="B2880" s="153" t="s">
        <v>17643</v>
      </c>
      <c r="C2880" s="352"/>
      <c r="D2880" s="152" t="s">
        <v>20298</v>
      </c>
    </row>
    <row r="2881" spans="1:4" ht="13.5" customHeight="1">
      <c r="A2881" s="150" t="s">
        <v>7876</v>
      </c>
      <c r="B2881" s="153" t="s">
        <v>17642</v>
      </c>
      <c r="C2881" s="352"/>
      <c r="D2881" s="152" t="s">
        <v>20298</v>
      </c>
    </row>
    <row r="2882" spans="1:4" ht="13.5" customHeight="1">
      <c r="A2882" s="150" t="s">
        <v>9731</v>
      </c>
      <c r="B2882" s="153" t="s">
        <v>19316</v>
      </c>
      <c r="C2882" s="352"/>
      <c r="D2882" s="152" t="s">
        <v>20298</v>
      </c>
    </row>
    <row r="2883" spans="1:4" ht="13.5" customHeight="1">
      <c r="A2883" s="150" t="s">
        <v>9661</v>
      </c>
      <c r="B2883" s="153" t="s">
        <v>19248</v>
      </c>
      <c r="C2883" s="352"/>
      <c r="D2883" s="152" t="s">
        <v>20298</v>
      </c>
    </row>
    <row r="2884" spans="1:4" ht="13.5" customHeight="1">
      <c r="A2884" s="150" t="s">
        <v>9699</v>
      </c>
      <c r="B2884" s="153" t="s">
        <v>19285</v>
      </c>
      <c r="C2884" s="352"/>
      <c r="D2884" s="152" t="s">
        <v>20298</v>
      </c>
    </row>
    <row r="2885" spans="1:4" ht="13.5" customHeight="1">
      <c r="A2885" s="150" t="s">
        <v>9698</v>
      </c>
      <c r="B2885" s="153" t="s">
        <v>19284</v>
      </c>
      <c r="C2885" s="352"/>
      <c r="D2885" s="152" t="s">
        <v>20298</v>
      </c>
    </row>
    <row r="2886" spans="1:4" ht="13.5" customHeight="1">
      <c r="A2886" s="150" t="s">
        <v>9700</v>
      </c>
      <c r="B2886" s="153" t="s">
        <v>19286</v>
      </c>
      <c r="C2886" s="352"/>
      <c r="D2886" s="152" t="s">
        <v>20298</v>
      </c>
    </row>
    <row r="2887" spans="1:4" ht="13.5" customHeight="1">
      <c r="A2887" s="150" t="s">
        <v>9695</v>
      </c>
      <c r="B2887" s="153" t="s">
        <v>19281</v>
      </c>
      <c r="C2887" s="352"/>
      <c r="D2887" s="152" t="s">
        <v>20298</v>
      </c>
    </row>
    <row r="2888" spans="1:4" ht="13.5" customHeight="1">
      <c r="A2888" s="150" t="s">
        <v>9662</v>
      </c>
      <c r="B2888" s="153" t="s">
        <v>19249</v>
      </c>
      <c r="C2888" s="352"/>
      <c r="D2888" s="152" t="s">
        <v>20298</v>
      </c>
    </row>
    <row r="2889" spans="1:4" ht="13.5" customHeight="1">
      <c r="A2889" s="150" t="s">
        <v>9732</v>
      </c>
      <c r="B2889" s="153" t="s">
        <v>19317</v>
      </c>
      <c r="C2889" s="352"/>
      <c r="D2889" s="152" t="s">
        <v>20298</v>
      </c>
    </row>
    <row r="2890" spans="1:4" ht="13.5" customHeight="1">
      <c r="A2890" s="150" t="s">
        <v>5735</v>
      </c>
      <c r="B2890" s="153" t="s">
        <v>15767</v>
      </c>
      <c r="C2890" s="352"/>
      <c r="D2890" s="152" t="s">
        <v>20298</v>
      </c>
    </row>
    <row r="2891" spans="1:4" ht="13.5" customHeight="1">
      <c r="A2891" s="150" t="s">
        <v>5119</v>
      </c>
      <c r="B2891" s="153" t="s">
        <v>15161</v>
      </c>
      <c r="C2891" s="352"/>
      <c r="D2891" s="152" t="s">
        <v>20298</v>
      </c>
    </row>
    <row r="2892" spans="1:4" ht="13.5" customHeight="1">
      <c r="A2892" s="150" t="s">
        <v>9644</v>
      </c>
      <c r="B2892" s="153" t="s">
        <v>19232</v>
      </c>
      <c r="C2892" s="352"/>
      <c r="D2892" s="152" t="s">
        <v>20298</v>
      </c>
    </row>
    <row r="2893" spans="1:4" ht="13.5" customHeight="1">
      <c r="A2893" s="150" t="s">
        <v>9645</v>
      </c>
      <c r="B2893" s="153" t="s">
        <v>19233</v>
      </c>
      <c r="C2893" s="352"/>
      <c r="D2893" s="152" t="s">
        <v>20298</v>
      </c>
    </row>
    <row r="2894" spans="1:4" ht="13.5" customHeight="1">
      <c r="A2894" s="150" t="s">
        <v>9835</v>
      </c>
      <c r="B2894" s="153" t="s">
        <v>19424</v>
      </c>
      <c r="C2894" s="352"/>
      <c r="D2894" s="152" t="s">
        <v>20298</v>
      </c>
    </row>
    <row r="2895" spans="1:4" ht="13.5" customHeight="1">
      <c r="A2895" s="150" t="s">
        <v>9836</v>
      </c>
      <c r="B2895" s="153" t="s">
        <v>19425</v>
      </c>
      <c r="C2895" s="352"/>
      <c r="D2895" s="152" t="s">
        <v>20298</v>
      </c>
    </row>
    <row r="2896" spans="1:4" ht="13.5" customHeight="1">
      <c r="A2896" s="150" t="s">
        <v>3639</v>
      </c>
      <c r="B2896" s="153" t="s">
        <v>13771</v>
      </c>
      <c r="C2896" s="352"/>
      <c r="D2896" s="152" t="s">
        <v>20298</v>
      </c>
    </row>
    <row r="2897" spans="1:4" ht="13.5" customHeight="1">
      <c r="A2897" s="150" t="s">
        <v>2602</v>
      </c>
      <c r="B2897" s="153" t="s">
        <v>12785</v>
      </c>
      <c r="C2897" s="352"/>
      <c r="D2897" s="152" t="s">
        <v>20298</v>
      </c>
    </row>
    <row r="2898" spans="1:4" ht="13.5" customHeight="1">
      <c r="A2898" s="150" t="s">
        <v>2599</v>
      </c>
      <c r="B2898" s="153" t="s">
        <v>12782</v>
      </c>
      <c r="C2898" s="352"/>
      <c r="D2898" s="152" t="s">
        <v>20298</v>
      </c>
    </row>
    <row r="2899" spans="1:4" ht="13.5" customHeight="1">
      <c r="A2899" s="150" t="s">
        <v>2604</v>
      </c>
      <c r="B2899" s="153" t="s">
        <v>12787</v>
      </c>
      <c r="C2899" s="352"/>
      <c r="D2899" s="152" t="s">
        <v>20298</v>
      </c>
    </row>
    <row r="2900" spans="1:4" ht="13.5" customHeight="1">
      <c r="A2900" s="150" t="s">
        <v>2605</v>
      </c>
      <c r="B2900" s="153" t="s">
        <v>12788</v>
      </c>
      <c r="C2900" s="352"/>
      <c r="D2900" s="152" t="s">
        <v>20298</v>
      </c>
    </row>
    <row r="2901" spans="1:4" ht="13.5" customHeight="1">
      <c r="A2901" s="150" t="s">
        <v>2601</v>
      </c>
      <c r="B2901" s="153" t="s">
        <v>12784</v>
      </c>
      <c r="C2901" s="352"/>
      <c r="D2901" s="152" t="s">
        <v>20298</v>
      </c>
    </row>
    <row r="2902" spans="1:4" ht="13.5" customHeight="1">
      <c r="A2902" s="150" t="s">
        <v>2607</v>
      </c>
      <c r="B2902" s="153" t="s">
        <v>12790</v>
      </c>
      <c r="C2902" s="352"/>
      <c r="D2902" s="152" t="s">
        <v>20298</v>
      </c>
    </row>
    <row r="2903" spans="1:4" ht="13.5" customHeight="1">
      <c r="A2903" s="150" t="s">
        <v>2603</v>
      </c>
      <c r="B2903" s="153" t="s">
        <v>12786</v>
      </c>
      <c r="C2903" s="352"/>
      <c r="D2903" s="152" t="s">
        <v>20298</v>
      </c>
    </row>
    <row r="2904" spans="1:4" ht="13.5" customHeight="1">
      <c r="A2904" s="150" t="s">
        <v>2600</v>
      </c>
      <c r="B2904" s="153" t="s">
        <v>12783</v>
      </c>
      <c r="C2904" s="352"/>
      <c r="D2904" s="152" t="s">
        <v>20298</v>
      </c>
    </row>
    <row r="2905" spans="1:4" ht="13.5" customHeight="1">
      <c r="A2905" s="150" t="s">
        <v>2606</v>
      </c>
      <c r="B2905" s="153" t="s">
        <v>12789</v>
      </c>
      <c r="C2905" s="352"/>
      <c r="D2905" s="152" t="s">
        <v>20298</v>
      </c>
    </row>
    <row r="2906" spans="1:4" ht="13.5" customHeight="1">
      <c r="A2906" s="150" t="s">
        <v>4039</v>
      </c>
      <c r="B2906" s="153" t="s">
        <v>14156</v>
      </c>
      <c r="C2906" s="352"/>
      <c r="D2906" s="152" t="s">
        <v>20298</v>
      </c>
    </row>
    <row r="2907" spans="1:4" ht="13.5" customHeight="1">
      <c r="A2907" s="150" t="s">
        <v>6016</v>
      </c>
      <c r="B2907" s="153" t="s">
        <v>16022</v>
      </c>
      <c r="C2907" s="352"/>
      <c r="D2907" s="152" t="s">
        <v>20298</v>
      </c>
    </row>
    <row r="2908" spans="1:4" ht="13.5" customHeight="1">
      <c r="A2908" s="150" t="s">
        <v>5471</v>
      </c>
      <c r="B2908" s="153" t="s">
        <v>15504</v>
      </c>
      <c r="C2908" s="352"/>
      <c r="D2908" s="152" t="s">
        <v>20298</v>
      </c>
    </row>
    <row r="2909" spans="1:4" ht="13.5" customHeight="1">
      <c r="A2909" s="150" t="s">
        <v>5472</v>
      </c>
      <c r="B2909" s="153" t="s">
        <v>15505</v>
      </c>
      <c r="C2909" s="352"/>
      <c r="D2909" s="152" t="s">
        <v>20298</v>
      </c>
    </row>
    <row r="2910" spans="1:4" ht="13.5" customHeight="1">
      <c r="A2910" s="150" t="s">
        <v>5467</v>
      </c>
      <c r="B2910" s="153" t="s">
        <v>15500</v>
      </c>
      <c r="C2910" s="352"/>
      <c r="D2910" s="152" t="s">
        <v>20298</v>
      </c>
    </row>
    <row r="2911" spans="1:4" ht="13.5" customHeight="1">
      <c r="A2911" s="150" t="s">
        <v>5470</v>
      </c>
      <c r="B2911" s="153" t="s">
        <v>15503</v>
      </c>
      <c r="C2911" s="352"/>
      <c r="D2911" s="152" t="s">
        <v>20298</v>
      </c>
    </row>
    <row r="2912" spans="1:4" ht="13.5" customHeight="1">
      <c r="A2912" s="150" t="s">
        <v>5469</v>
      </c>
      <c r="B2912" s="153" t="s">
        <v>15502</v>
      </c>
      <c r="C2912" s="352"/>
      <c r="D2912" s="152" t="s">
        <v>20298</v>
      </c>
    </row>
    <row r="2913" spans="1:4" ht="13.5" customHeight="1">
      <c r="A2913" s="150" t="s">
        <v>4044</v>
      </c>
      <c r="B2913" s="153" t="s">
        <v>14161</v>
      </c>
      <c r="C2913" s="352"/>
      <c r="D2913" s="152" t="s">
        <v>20298</v>
      </c>
    </row>
    <row r="2914" spans="1:4" ht="13.5" customHeight="1">
      <c r="A2914" s="150" t="s">
        <v>4058</v>
      </c>
      <c r="B2914" s="153" t="s">
        <v>14175</v>
      </c>
      <c r="C2914" s="352"/>
      <c r="D2914" s="152" t="s">
        <v>20298</v>
      </c>
    </row>
    <row r="2915" spans="1:4" ht="13.5" customHeight="1">
      <c r="A2915" s="150" t="s">
        <v>4022</v>
      </c>
      <c r="B2915" s="153" t="s">
        <v>14140</v>
      </c>
      <c r="C2915" s="352"/>
      <c r="D2915" s="152" t="s">
        <v>20298</v>
      </c>
    </row>
    <row r="2916" spans="1:4" ht="13.5" customHeight="1">
      <c r="A2916" s="150" t="s">
        <v>4015</v>
      </c>
      <c r="B2916" s="153" t="s">
        <v>14133</v>
      </c>
      <c r="C2916" s="352"/>
      <c r="D2916" s="152" t="s">
        <v>20298</v>
      </c>
    </row>
    <row r="2917" spans="1:4" ht="13.5" customHeight="1">
      <c r="A2917" s="150" t="s">
        <v>4021</v>
      </c>
      <c r="B2917" s="153" t="s">
        <v>14139</v>
      </c>
      <c r="C2917" s="352"/>
      <c r="D2917" s="152" t="s">
        <v>20298</v>
      </c>
    </row>
    <row r="2918" spans="1:4" ht="13.5" customHeight="1">
      <c r="A2918" s="150" t="s">
        <v>4024</v>
      </c>
      <c r="B2918" s="153" t="s">
        <v>14142</v>
      </c>
      <c r="C2918" s="352"/>
      <c r="D2918" s="152" t="s">
        <v>20298</v>
      </c>
    </row>
    <row r="2919" spans="1:4" ht="13.5" customHeight="1">
      <c r="A2919" s="150" t="s">
        <v>4025</v>
      </c>
      <c r="B2919" s="153" t="s">
        <v>14143</v>
      </c>
      <c r="C2919" s="352"/>
      <c r="D2919" s="152" t="s">
        <v>20298</v>
      </c>
    </row>
    <row r="2920" spans="1:4" ht="13.5" customHeight="1">
      <c r="A2920" s="150" t="s">
        <v>4017</v>
      </c>
      <c r="B2920" s="153" t="s">
        <v>14135</v>
      </c>
      <c r="C2920" s="352"/>
      <c r="D2920" s="152" t="s">
        <v>20298</v>
      </c>
    </row>
    <row r="2921" spans="1:4" ht="13.5" customHeight="1">
      <c r="A2921" s="150" t="s">
        <v>4016</v>
      </c>
      <c r="B2921" s="153" t="s">
        <v>14134</v>
      </c>
      <c r="C2921" s="352"/>
      <c r="D2921" s="152" t="s">
        <v>20298</v>
      </c>
    </row>
    <row r="2922" spans="1:4" ht="13.5" customHeight="1">
      <c r="A2922" s="150" t="s">
        <v>4043</v>
      </c>
      <c r="B2922" s="153" t="s">
        <v>14160</v>
      </c>
      <c r="C2922" s="352"/>
      <c r="D2922" s="152" t="s">
        <v>20298</v>
      </c>
    </row>
    <row r="2923" spans="1:4" ht="13.5" customHeight="1">
      <c r="A2923" s="150" t="s">
        <v>4010</v>
      </c>
      <c r="B2923" s="153" t="s">
        <v>14128</v>
      </c>
      <c r="C2923" s="352"/>
      <c r="D2923" s="152" t="s">
        <v>20298</v>
      </c>
    </row>
    <row r="2924" spans="1:4" ht="13.5" customHeight="1">
      <c r="A2924" s="150" t="s">
        <v>5468</v>
      </c>
      <c r="B2924" s="153" t="s">
        <v>15501</v>
      </c>
      <c r="C2924" s="352"/>
      <c r="D2924" s="152" t="s">
        <v>20298</v>
      </c>
    </row>
    <row r="2925" spans="1:4" ht="13.5" customHeight="1">
      <c r="A2925" s="150" t="s">
        <v>4009</v>
      </c>
      <c r="B2925" s="153" t="s">
        <v>14127</v>
      </c>
      <c r="C2925" s="352"/>
      <c r="D2925" s="152" t="s">
        <v>20298</v>
      </c>
    </row>
    <row r="2926" spans="1:4" ht="13.5" customHeight="1">
      <c r="A2926" s="150" t="s">
        <v>3962</v>
      </c>
      <c r="B2926" s="153" t="s">
        <v>14081</v>
      </c>
      <c r="C2926" s="352"/>
      <c r="D2926" s="152" t="s">
        <v>20298</v>
      </c>
    </row>
    <row r="2927" spans="1:4" ht="13.5" customHeight="1">
      <c r="A2927" s="150" t="s">
        <v>3981</v>
      </c>
      <c r="B2927" s="153" t="s">
        <v>14100</v>
      </c>
      <c r="C2927" s="352"/>
      <c r="D2927" s="152" t="s">
        <v>20298</v>
      </c>
    </row>
    <row r="2928" spans="1:4" ht="13.5" customHeight="1">
      <c r="A2928" s="150" t="s">
        <v>3974</v>
      </c>
      <c r="B2928" s="153" t="s">
        <v>14093</v>
      </c>
      <c r="C2928" s="352"/>
      <c r="D2928" s="152" t="s">
        <v>20298</v>
      </c>
    </row>
    <row r="2929" spans="1:4" ht="13.5" customHeight="1">
      <c r="A2929" s="150" t="s">
        <v>3990</v>
      </c>
      <c r="B2929" s="153" t="s">
        <v>14109</v>
      </c>
      <c r="C2929" s="352"/>
      <c r="D2929" s="152" t="s">
        <v>20298</v>
      </c>
    </row>
    <row r="2930" spans="1:4" ht="13.5" customHeight="1">
      <c r="A2930" s="150" t="s">
        <v>3991</v>
      </c>
      <c r="B2930" s="153" t="s">
        <v>14110</v>
      </c>
      <c r="C2930" s="352"/>
      <c r="D2930" s="152" t="s">
        <v>20298</v>
      </c>
    </row>
    <row r="2931" spans="1:4" ht="13.5" customHeight="1">
      <c r="A2931" s="150" t="s">
        <v>3980</v>
      </c>
      <c r="B2931" s="153" t="s">
        <v>14099</v>
      </c>
      <c r="C2931" s="352"/>
      <c r="D2931" s="152" t="s">
        <v>20298</v>
      </c>
    </row>
    <row r="2932" spans="1:4" ht="13.5" customHeight="1">
      <c r="A2932" s="150" t="s">
        <v>4037</v>
      </c>
      <c r="B2932" s="153" t="s">
        <v>14154</v>
      </c>
      <c r="C2932" s="352"/>
      <c r="D2932" s="152" t="s">
        <v>20298</v>
      </c>
    </row>
    <row r="2933" spans="1:4" ht="13.5" customHeight="1">
      <c r="A2933" s="150" t="s">
        <v>3983</v>
      </c>
      <c r="B2933" s="153" t="s">
        <v>14102</v>
      </c>
      <c r="C2933" s="352"/>
      <c r="D2933" s="152" t="s">
        <v>20298</v>
      </c>
    </row>
    <row r="2934" spans="1:4" ht="13.5" customHeight="1">
      <c r="A2934" s="150" t="s">
        <v>3965</v>
      </c>
      <c r="B2934" s="153" t="s">
        <v>14084</v>
      </c>
      <c r="C2934" s="352"/>
      <c r="D2934" s="152" t="s">
        <v>20298</v>
      </c>
    </row>
    <row r="2935" spans="1:4" ht="13.5" customHeight="1">
      <c r="A2935" s="150" t="s">
        <v>3989</v>
      </c>
      <c r="B2935" s="153" t="s">
        <v>14108</v>
      </c>
      <c r="C2935" s="352"/>
      <c r="D2935" s="152" t="s">
        <v>20298</v>
      </c>
    </row>
    <row r="2936" spans="1:4" ht="13.5" customHeight="1">
      <c r="A2936" s="150" t="s">
        <v>3976</v>
      </c>
      <c r="B2936" s="153" t="s">
        <v>14095</v>
      </c>
      <c r="C2936" s="352"/>
      <c r="D2936" s="152" t="s">
        <v>20298</v>
      </c>
    </row>
    <row r="2937" spans="1:4" ht="13.5" customHeight="1">
      <c r="A2937" s="150" t="s">
        <v>3978</v>
      </c>
      <c r="B2937" s="153" t="s">
        <v>14097</v>
      </c>
      <c r="C2937" s="352"/>
      <c r="D2937" s="152" t="s">
        <v>20298</v>
      </c>
    </row>
    <row r="2938" spans="1:4" ht="13.5" customHeight="1">
      <c r="A2938" s="150" t="s">
        <v>3977</v>
      </c>
      <c r="B2938" s="153" t="s">
        <v>14096</v>
      </c>
      <c r="C2938" s="352"/>
      <c r="D2938" s="152" t="s">
        <v>20298</v>
      </c>
    </row>
    <row r="2939" spans="1:4" ht="13.5" customHeight="1">
      <c r="A2939" s="150" t="s">
        <v>3986</v>
      </c>
      <c r="B2939" s="153" t="s">
        <v>14105</v>
      </c>
      <c r="C2939" s="352"/>
      <c r="D2939" s="152" t="s">
        <v>20298</v>
      </c>
    </row>
    <row r="2940" spans="1:4" ht="13.5" customHeight="1">
      <c r="A2940" s="150" t="s">
        <v>3971</v>
      </c>
      <c r="B2940" s="153" t="s">
        <v>14090</v>
      </c>
      <c r="C2940" s="352"/>
      <c r="D2940" s="152" t="s">
        <v>20298</v>
      </c>
    </row>
    <row r="2941" spans="1:4" ht="13.5" customHeight="1">
      <c r="A2941" s="150" t="s">
        <v>3987</v>
      </c>
      <c r="B2941" s="153" t="s">
        <v>14106</v>
      </c>
      <c r="C2941" s="352"/>
      <c r="D2941" s="152" t="s">
        <v>20298</v>
      </c>
    </row>
    <row r="2942" spans="1:4" ht="13.5" customHeight="1">
      <c r="A2942" s="150" t="s">
        <v>3969</v>
      </c>
      <c r="B2942" s="153" t="s">
        <v>14088</v>
      </c>
      <c r="C2942" s="352"/>
      <c r="D2942" s="152" t="s">
        <v>20298</v>
      </c>
    </row>
    <row r="2943" spans="1:4" ht="13.5" customHeight="1">
      <c r="A2943" s="150" t="s">
        <v>3985</v>
      </c>
      <c r="B2943" s="153" t="s">
        <v>14104</v>
      </c>
      <c r="C2943" s="352"/>
      <c r="D2943" s="152" t="s">
        <v>20298</v>
      </c>
    </row>
    <row r="2944" spans="1:4" ht="13.5" customHeight="1">
      <c r="A2944" s="150" t="s">
        <v>8465</v>
      </c>
      <c r="B2944" s="153" t="s">
        <v>18122</v>
      </c>
      <c r="C2944" s="352"/>
      <c r="D2944" s="152" t="s">
        <v>20298</v>
      </c>
    </row>
    <row r="2945" spans="1:4" ht="13.5" customHeight="1">
      <c r="A2945" s="150" t="s">
        <v>10442</v>
      </c>
      <c r="B2945" s="153" t="s">
        <v>20006</v>
      </c>
      <c r="C2945" s="352"/>
      <c r="D2945" s="152" t="s">
        <v>20298</v>
      </c>
    </row>
    <row r="2946" spans="1:4" ht="13.5" customHeight="1">
      <c r="A2946" s="150" t="s">
        <v>10441</v>
      </c>
      <c r="B2946" s="153" t="s">
        <v>20005</v>
      </c>
      <c r="C2946" s="352"/>
      <c r="D2946" s="152" t="s">
        <v>20298</v>
      </c>
    </row>
    <row r="2947" spans="1:4" ht="13.5" customHeight="1">
      <c r="A2947" s="150" t="s">
        <v>10433</v>
      </c>
      <c r="B2947" s="153" t="s">
        <v>19997</v>
      </c>
      <c r="C2947" s="352"/>
      <c r="D2947" s="152" t="s">
        <v>20298</v>
      </c>
    </row>
    <row r="2948" spans="1:4" ht="13.5" customHeight="1">
      <c r="A2948" s="150" t="s">
        <v>10437</v>
      </c>
      <c r="B2948" s="153" t="s">
        <v>20001</v>
      </c>
      <c r="C2948" s="352"/>
      <c r="D2948" s="152" t="s">
        <v>20298</v>
      </c>
    </row>
    <row r="2949" spans="1:4" ht="13.5" customHeight="1">
      <c r="A2949" s="150" t="s">
        <v>10434</v>
      </c>
      <c r="B2949" s="153" t="s">
        <v>19998</v>
      </c>
      <c r="C2949" s="352"/>
      <c r="D2949" s="152" t="s">
        <v>20298</v>
      </c>
    </row>
    <row r="2950" spans="1:4" ht="13.5" customHeight="1">
      <c r="A2950" s="150" t="s">
        <v>10436</v>
      </c>
      <c r="B2950" s="153" t="s">
        <v>20000</v>
      </c>
      <c r="C2950" s="352"/>
      <c r="D2950" s="152" t="s">
        <v>20298</v>
      </c>
    </row>
    <row r="2951" spans="1:4" ht="13.5" customHeight="1">
      <c r="A2951" s="150" t="s">
        <v>10440</v>
      </c>
      <c r="B2951" s="153" t="s">
        <v>20004</v>
      </c>
      <c r="C2951" s="352"/>
      <c r="D2951" s="152" t="s">
        <v>20298</v>
      </c>
    </row>
    <row r="2952" spans="1:4" ht="13.5" customHeight="1">
      <c r="A2952" s="150" t="s">
        <v>10435</v>
      </c>
      <c r="B2952" s="153" t="s">
        <v>19999</v>
      </c>
      <c r="C2952" s="352"/>
      <c r="D2952" s="152" t="s">
        <v>20298</v>
      </c>
    </row>
    <row r="2953" spans="1:4" ht="13.5" customHeight="1">
      <c r="A2953" s="150" t="s">
        <v>10439</v>
      </c>
      <c r="B2953" s="153" t="s">
        <v>20003</v>
      </c>
      <c r="C2953" s="352"/>
      <c r="D2953" s="152" t="s">
        <v>20298</v>
      </c>
    </row>
    <row r="2954" spans="1:4" ht="13.5" customHeight="1">
      <c r="A2954" s="150" t="s">
        <v>1140</v>
      </c>
      <c r="B2954" s="153" t="s">
        <v>11339</v>
      </c>
      <c r="C2954" s="352"/>
      <c r="D2954" s="152" t="s">
        <v>20298</v>
      </c>
    </row>
    <row r="2955" spans="1:4" ht="13.5" customHeight="1">
      <c r="A2955" s="150" t="s">
        <v>1127</v>
      </c>
      <c r="B2955" s="153" t="s">
        <v>11327</v>
      </c>
      <c r="C2955" s="352"/>
      <c r="D2955" s="152" t="s">
        <v>20298</v>
      </c>
    </row>
    <row r="2956" spans="1:4" ht="13.5" customHeight="1">
      <c r="A2956" s="150" t="s">
        <v>3568</v>
      </c>
      <c r="B2956" s="153" t="s">
        <v>13701</v>
      </c>
      <c r="C2956" s="352"/>
      <c r="D2956" s="152" t="s">
        <v>20298</v>
      </c>
    </row>
    <row r="2957" spans="1:4" ht="13.5" customHeight="1">
      <c r="A2957" s="150" t="s">
        <v>8763</v>
      </c>
      <c r="B2957" s="153" t="s">
        <v>18382</v>
      </c>
      <c r="C2957" s="352"/>
      <c r="D2957" s="152" t="s">
        <v>20298</v>
      </c>
    </row>
    <row r="2958" spans="1:4" ht="13.5" customHeight="1">
      <c r="A2958" s="150" t="s">
        <v>8756</v>
      </c>
      <c r="B2958" s="153" t="s">
        <v>18377</v>
      </c>
      <c r="C2958" s="352"/>
      <c r="D2958" s="152" t="s">
        <v>20298</v>
      </c>
    </row>
    <row r="2959" spans="1:4" ht="13.5" customHeight="1">
      <c r="A2959" s="150" t="s">
        <v>8762</v>
      </c>
      <c r="B2959" s="153" t="s">
        <v>18381</v>
      </c>
      <c r="C2959" s="352"/>
      <c r="D2959" s="152" t="s">
        <v>20298</v>
      </c>
    </row>
    <row r="2960" spans="1:4" ht="13.5" customHeight="1">
      <c r="A2960" s="150" t="s">
        <v>8767</v>
      </c>
      <c r="B2960" s="153" t="s">
        <v>18386</v>
      </c>
      <c r="C2960" s="352"/>
      <c r="D2960" s="152" t="s">
        <v>20298</v>
      </c>
    </row>
    <row r="2961" spans="1:4" ht="13.5" customHeight="1">
      <c r="A2961" s="150" t="s">
        <v>8766</v>
      </c>
      <c r="B2961" s="153" t="s">
        <v>18385</v>
      </c>
      <c r="C2961" s="352"/>
      <c r="D2961" s="152" t="s">
        <v>20298</v>
      </c>
    </row>
    <row r="2962" spans="1:4" ht="13.5" customHeight="1">
      <c r="A2962" s="150" t="s">
        <v>1130</v>
      </c>
      <c r="B2962" s="153" t="s">
        <v>11330</v>
      </c>
      <c r="C2962" s="352"/>
      <c r="D2962" s="152" t="s">
        <v>20298</v>
      </c>
    </row>
    <row r="2963" spans="1:4" ht="13.5" customHeight="1">
      <c r="A2963" s="150" t="s">
        <v>1128</v>
      </c>
      <c r="B2963" s="153" t="s">
        <v>11328</v>
      </c>
      <c r="C2963" s="352"/>
      <c r="D2963" s="152" t="s">
        <v>20298</v>
      </c>
    </row>
    <row r="2964" spans="1:4" ht="13.5" customHeight="1">
      <c r="A2964" s="150" t="s">
        <v>1129</v>
      </c>
      <c r="B2964" s="153" t="s">
        <v>11329</v>
      </c>
      <c r="C2964" s="352"/>
      <c r="D2964" s="152" t="s">
        <v>20298</v>
      </c>
    </row>
    <row r="2965" spans="1:4" ht="13.5" customHeight="1">
      <c r="A2965" s="150" t="s">
        <v>4530</v>
      </c>
      <c r="B2965" s="153" t="s">
        <v>14613</v>
      </c>
      <c r="C2965" s="352"/>
      <c r="D2965" s="152" t="s">
        <v>20298</v>
      </c>
    </row>
    <row r="2966" spans="1:4" ht="13.5" customHeight="1">
      <c r="A2966" s="150" t="s">
        <v>8527</v>
      </c>
      <c r="B2966" s="153" t="s">
        <v>18172</v>
      </c>
      <c r="C2966" s="352"/>
      <c r="D2966" s="152" t="s">
        <v>20298</v>
      </c>
    </row>
    <row r="2967" spans="1:4" ht="13.5" customHeight="1">
      <c r="A2967" s="150" t="s">
        <v>6121</v>
      </c>
      <c r="B2967" s="153" t="s">
        <v>16088</v>
      </c>
      <c r="C2967" s="352"/>
      <c r="D2967" s="152" t="s">
        <v>20298</v>
      </c>
    </row>
    <row r="2968" spans="1:4" ht="13.5" customHeight="1">
      <c r="A2968" s="150" t="s">
        <v>5205</v>
      </c>
      <c r="B2968" s="153" t="s">
        <v>15247</v>
      </c>
      <c r="C2968" s="352"/>
      <c r="D2968" s="152" t="s">
        <v>20298</v>
      </c>
    </row>
    <row r="2969" spans="1:4" ht="13.5" customHeight="1">
      <c r="A2969" s="150" t="s">
        <v>10564</v>
      </c>
      <c r="B2969" s="153" t="s">
        <v>20111</v>
      </c>
      <c r="C2969" s="352"/>
      <c r="D2969" s="152" t="s">
        <v>20298</v>
      </c>
    </row>
    <row r="2970" spans="1:4" ht="13.5" customHeight="1">
      <c r="A2970" s="150" t="s">
        <v>4552</v>
      </c>
      <c r="B2970" s="153" t="s">
        <v>14627</v>
      </c>
      <c r="C2970" s="352"/>
      <c r="D2970" s="152" t="s">
        <v>20298</v>
      </c>
    </row>
    <row r="2971" spans="1:4" ht="13.5" customHeight="1">
      <c r="A2971" s="150" t="s">
        <v>4528</v>
      </c>
      <c r="B2971" s="153" t="s">
        <v>14611</v>
      </c>
      <c r="C2971" s="352"/>
      <c r="D2971" s="152" t="s">
        <v>20298</v>
      </c>
    </row>
    <row r="2972" spans="1:4" ht="13.5" customHeight="1">
      <c r="A2972" s="150" t="s">
        <v>8764</v>
      </c>
      <c r="B2972" s="153" t="s">
        <v>18383</v>
      </c>
      <c r="C2972" s="352"/>
      <c r="D2972" s="152" t="s">
        <v>20298</v>
      </c>
    </row>
    <row r="2973" spans="1:4" ht="13.5" customHeight="1">
      <c r="A2973" s="150" t="s">
        <v>8765</v>
      </c>
      <c r="B2973" s="153" t="s">
        <v>18384</v>
      </c>
      <c r="C2973" s="352"/>
      <c r="D2973" s="152" t="s">
        <v>20298</v>
      </c>
    </row>
    <row r="2974" spans="1:4" ht="13.5" customHeight="1">
      <c r="A2974" s="150" t="s">
        <v>8783</v>
      </c>
      <c r="B2974" s="153" t="s">
        <v>18402</v>
      </c>
      <c r="C2974" s="352"/>
      <c r="D2974" s="152" t="s">
        <v>20298</v>
      </c>
    </row>
    <row r="2975" spans="1:4" ht="13.5" customHeight="1">
      <c r="A2975" s="150" t="s">
        <v>5147</v>
      </c>
      <c r="B2975" s="153" t="s">
        <v>15189</v>
      </c>
      <c r="C2975" s="352"/>
      <c r="D2975" s="152" t="s">
        <v>20298</v>
      </c>
    </row>
    <row r="2976" spans="1:4" ht="13.5" customHeight="1">
      <c r="A2976" s="150" t="s">
        <v>5159</v>
      </c>
      <c r="B2976" s="153" t="s">
        <v>15201</v>
      </c>
      <c r="C2976" s="352"/>
      <c r="D2976" s="152" t="s">
        <v>20298</v>
      </c>
    </row>
    <row r="2977" spans="1:4" ht="13.5" customHeight="1">
      <c r="A2977" s="150" t="s">
        <v>6113</v>
      </c>
      <c r="B2977" s="153" t="s">
        <v>16082</v>
      </c>
      <c r="C2977" s="352"/>
      <c r="D2977" s="152" t="s">
        <v>20298</v>
      </c>
    </row>
    <row r="2978" spans="1:4" ht="13.5" customHeight="1">
      <c r="A2978" s="150" t="s">
        <v>8757</v>
      </c>
      <c r="B2978" s="153" t="s">
        <v>18378</v>
      </c>
      <c r="C2978" s="352"/>
      <c r="D2978" s="152" t="s">
        <v>20298</v>
      </c>
    </row>
    <row r="2979" spans="1:4" ht="13.5" customHeight="1">
      <c r="A2979" s="150" t="s">
        <v>1131</v>
      </c>
      <c r="B2979" s="153" t="s">
        <v>11331</v>
      </c>
      <c r="C2979" s="352"/>
      <c r="D2979" s="152" t="s">
        <v>20298</v>
      </c>
    </row>
    <row r="2980" spans="1:4" ht="13.5" customHeight="1">
      <c r="A2980" s="150" t="s">
        <v>9655</v>
      </c>
      <c r="B2980" s="153" t="s">
        <v>19242</v>
      </c>
      <c r="C2980" s="352"/>
      <c r="D2980" s="152" t="s">
        <v>20298</v>
      </c>
    </row>
    <row r="2981" spans="1:4" ht="13.5" customHeight="1">
      <c r="A2981" s="150" t="s">
        <v>1126</v>
      </c>
      <c r="B2981" s="153" t="s">
        <v>11326</v>
      </c>
      <c r="C2981" s="352"/>
      <c r="D2981" s="152" t="s">
        <v>20298</v>
      </c>
    </row>
    <row r="2982" spans="1:4" ht="13.5" customHeight="1">
      <c r="A2982" s="150" t="s">
        <v>5091</v>
      </c>
      <c r="B2982" s="153" t="s">
        <v>15133</v>
      </c>
      <c r="C2982" s="352"/>
      <c r="D2982" s="152" t="s">
        <v>20298</v>
      </c>
    </row>
    <row r="2983" spans="1:4" ht="13.5" customHeight="1">
      <c r="A2983" s="150" t="s">
        <v>8776</v>
      </c>
      <c r="B2983" s="153" t="s">
        <v>18395</v>
      </c>
      <c r="C2983" s="352"/>
      <c r="D2983" s="152" t="s">
        <v>20298</v>
      </c>
    </row>
    <row r="2984" spans="1:4" ht="13.5" customHeight="1">
      <c r="A2984" s="150" t="s">
        <v>5075</v>
      </c>
      <c r="B2984" s="153" t="s">
        <v>15117</v>
      </c>
      <c r="C2984" s="352"/>
      <c r="D2984" s="152" t="s">
        <v>20298</v>
      </c>
    </row>
    <row r="2985" spans="1:4" ht="13.5" customHeight="1">
      <c r="A2985" s="150" t="s">
        <v>6141</v>
      </c>
      <c r="B2985" s="153" t="s">
        <v>16104</v>
      </c>
      <c r="C2985" s="352"/>
      <c r="D2985" s="152" t="s">
        <v>20298</v>
      </c>
    </row>
    <row r="2986" spans="1:4" ht="13.5" customHeight="1">
      <c r="A2986" s="150" t="s">
        <v>4596</v>
      </c>
      <c r="B2986" s="153" t="s">
        <v>14670</v>
      </c>
      <c r="C2986" s="352"/>
      <c r="D2986" s="152" t="s">
        <v>20298</v>
      </c>
    </row>
    <row r="2987" spans="1:4" ht="13.5" customHeight="1">
      <c r="A2987" s="150" t="s">
        <v>2269</v>
      </c>
      <c r="B2987" s="153" t="s">
        <v>12445</v>
      </c>
      <c r="C2987" s="352"/>
      <c r="D2987" s="152" t="s">
        <v>20298</v>
      </c>
    </row>
    <row r="2988" spans="1:4" ht="13.5" customHeight="1">
      <c r="A2988" s="150" t="s">
        <v>4780</v>
      </c>
      <c r="B2988" s="153" t="s">
        <v>14847</v>
      </c>
      <c r="C2988" s="352"/>
      <c r="D2988" s="152" t="s">
        <v>20298</v>
      </c>
    </row>
    <row r="2989" spans="1:4" ht="13.5" customHeight="1">
      <c r="A2989" s="150" t="s">
        <v>4693</v>
      </c>
      <c r="B2989" s="153" t="s">
        <v>14761</v>
      </c>
      <c r="C2989" s="352"/>
      <c r="D2989" s="152" t="s">
        <v>20298</v>
      </c>
    </row>
    <row r="2990" spans="1:4" ht="13.5" customHeight="1">
      <c r="A2990" s="150" t="s">
        <v>8793</v>
      </c>
      <c r="B2990" s="153" t="s">
        <v>18412</v>
      </c>
      <c r="C2990" s="352"/>
      <c r="D2990" s="152" t="s">
        <v>20298</v>
      </c>
    </row>
    <row r="2991" spans="1:4" ht="13.5" customHeight="1">
      <c r="A2991" s="150" t="s">
        <v>5454</v>
      </c>
      <c r="B2991" s="153" t="s">
        <v>15488</v>
      </c>
      <c r="C2991" s="352"/>
      <c r="D2991" s="152" t="s">
        <v>20298</v>
      </c>
    </row>
    <row r="2992" spans="1:4" ht="13.5" customHeight="1">
      <c r="A2992" s="150" t="s">
        <v>5429</v>
      </c>
      <c r="B2992" s="153" t="s">
        <v>15464</v>
      </c>
      <c r="C2992" s="352"/>
      <c r="D2992" s="152" t="s">
        <v>20298</v>
      </c>
    </row>
    <row r="2993" spans="1:4" ht="13.5" customHeight="1">
      <c r="A2993" s="150" t="s">
        <v>6955</v>
      </c>
      <c r="B2993" s="153" t="s">
        <v>16906</v>
      </c>
      <c r="C2993" s="352"/>
      <c r="D2993" s="152" t="s">
        <v>20298</v>
      </c>
    </row>
    <row r="2994" spans="1:4" ht="13.5" customHeight="1">
      <c r="A2994" s="150" t="s">
        <v>4697</v>
      </c>
      <c r="B2994" s="153" t="s">
        <v>14765</v>
      </c>
      <c r="C2994" s="352"/>
      <c r="D2994" s="152" t="s">
        <v>20298</v>
      </c>
    </row>
    <row r="2995" spans="1:4" ht="13.5" customHeight="1">
      <c r="A2995" s="150" t="s">
        <v>1230</v>
      </c>
      <c r="B2995" s="153" t="s">
        <v>11429</v>
      </c>
      <c r="C2995" s="352"/>
      <c r="D2995" s="152" t="s">
        <v>20298</v>
      </c>
    </row>
    <row r="2996" spans="1:4" ht="13.5" customHeight="1">
      <c r="A2996" s="150" t="s">
        <v>5302</v>
      </c>
      <c r="B2996" s="153" t="s">
        <v>15341</v>
      </c>
      <c r="C2996" s="352"/>
      <c r="D2996" s="152" t="s">
        <v>20298</v>
      </c>
    </row>
    <row r="2997" spans="1:4" ht="13.5" customHeight="1">
      <c r="A2997" s="150" t="s">
        <v>5303</v>
      </c>
      <c r="B2997" s="153" t="s">
        <v>15342</v>
      </c>
      <c r="C2997" s="352"/>
      <c r="D2997" s="152" t="s">
        <v>20298</v>
      </c>
    </row>
    <row r="2998" spans="1:4" ht="13.5" customHeight="1">
      <c r="A2998" s="150" t="s">
        <v>8789</v>
      </c>
      <c r="B2998" s="153" t="s">
        <v>18408</v>
      </c>
      <c r="C2998" s="352"/>
      <c r="D2998" s="152" t="s">
        <v>20298</v>
      </c>
    </row>
    <row r="2999" spans="1:4" ht="13.5" customHeight="1">
      <c r="A2999" s="150" t="s">
        <v>3578</v>
      </c>
      <c r="B2999" s="153" t="s">
        <v>13711</v>
      </c>
      <c r="C2999" s="352"/>
      <c r="D2999" s="152" t="s">
        <v>20298</v>
      </c>
    </row>
    <row r="3000" spans="1:4" ht="13.5" customHeight="1">
      <c r="A3000" s="150" t="s">
        <v>1930</v>
      </c>
      <c r="B3000" s="153" t="s">
        <v>12110</v>
      </c>
      <c r="C3000" s="352"/>
      <c r="D3000" s="152" t="s">
        <v>20298</v>
      </c>
    </row>
    <row r="3001" spans="1:4" ht="13.5" customHeight="1">
      <c r="A3001" s="150" t="s">
        <v>5186</v>
      </c>
      <c r="B3001" s="153" t="s">
        <v>15228</v>
      </c>
      <c r="C3001" s="352"/>
      <c r="D3001" s="152" t="s">
        <v>20298</v>
      </c>
    </row>
    <row r="3002" spans="1:4" ht="13.5" customHeight="1">
      <c r="A3002" s="150" t="s">
        <v>4566</v>
      </c>
      <c r="B3002" s="153" t="s">
        <v>14641</v>
      </c>
      <c r="C3002" s="352"/>
      <c r="D3002" s="152" t="s">
        <v>20298</v>
      </c>
    </row>
    <row r="3003" spans="1:4" ht="13.5" customHeight="1">
      <c r="A3003" s="150" t="s">
        <v>4057</v>
      </c>
      <c r="B3003" s="153" t="s">
        <v>14174</v>
      </c>
      <c r="C3003" s="352"/>
      <c r="D3003" s="152" t="s">
        <v>20298</v>
      </c>
    </row>
    <row r="3004" spans="1:4" ht="13.5" customHeight="1">
      <c r="A3004" s="150" t="s">
        <v>4779</v>
      </c>
      <c r="B3004" s="153" t="s">
        <v>14846</v>
      </c>
      <c r="C3004" s="352"/>
      <c r="D3004" s="152" t="s">
        <v>20298</v>
      </c>
    </row>
    <row r="3005" spans="1:4" ht="13.5" customHeight="1">
      <c r="A3005" s="150" t="s">
        <v>6143</v>
      </c>
      <c r="B3005" s="153" t="s">
        <v>16106</v>
      </c>
      <c r="C3005" s="352"/>
      <c r="D3005" s="152" t="s">
        <v>20298</v>
      </c>
    </row>
    <row r="3006" spans="1:4" ht="13.5" customHeight="1">
      <c r="A3006" s="150" t="s">
        <v>4551</v>
      </c>
      <c r="B3006" s="153" t="s">
        <v>14626</v>
      </c>
      <c r="C3006" s="352"/>
      <c r="D3006" s="152" t="s">
        <v>20298</v>
      </c>
    </row>
    <row r="3007" spans="1:4" ht="13.5" customHeight="1">
      <c r="A3007" s="150" t="s">
        <v>4764</v>
      </c>
      <c r="B3007" s="153" t="s">
        <v>14831</v>
      </c>
      <c r="C3007" s="352"/>
      <c r="D3007" s="152" t="s">
        <v>20298</v>
      </c>
    </row>
    <row r="3008" spans="1:4" ht="13.5" customHeight="1">
      <c r="A3008" s="150" t="s">
        <v>741</v>
      </c>
      <c r="B3008" s="153" t="s">
        <v>10949</v>
      </c>
      <c r="C3008" s="352"/>
      <c r="D3008" s="152" t="s">
        <v>20298</v>
      </c>
    </row>
    <row r="3009" spans="1:4" ht="13.5" customHeight="1">
      <c r="A3009" s="150" t="s">
        <v>5192</v>
      </c>
      <c r="B3009" s="153" t="s">
        <v>15234</v>
      </c>
      <c r="C3009" s="352"/>
      <c r="D3009" s="152" t="s">
        <v>20298</v>
      </c>
    </row>
    <row r="3010" spans="1:4" ht="13.5" customHeight="1">
      <c r="A3010" s="150" t="s">
        <v>4047</v>
      </c>
      <c r="B3010" s="153" t="s">
        <v>14164</v>
      </c>
      <c r="C3010" s="352"/>
      <c r="D3010" s="152" t="s">
        <v>20298</v>
      </c>
    </row>
    <row r="3011" spans="1:4" ht="13.5" customHeight="1">
      <c r="A3011" s="150" t="s">
        <v>9652</v>
      </c>
      <c r="B3011" s="153" t="s">
        <v>19240</v>
      </c>
      <c r="C3011" s="352"/>
      <c r="D3011" s="152" t="s">
        <v>20298</v>
      </c>
    </row>
    <row r="3012" spans="1:4" ht="13.5" customHeight="1">
      <c r="A3012" s="150" t="s">
        <v>5299</v>
      </c>
      <c r="B3012" s="153" t="s">
        <v>15338</v>
      </c>
      <c r="C3012" s="352"/>
      <c r="D3012" s="152" t="s">
        <v>20298</v>
      </c>
    </row>
    <row r="3013" spans="1:4" ht="13.5" customHeight="1">
      <c r="A3013" s="150" t="s">
        <v>4565</v>
      </c>
      <c r="B3013" s="153" t="s">
        <v>14640</v>
      </c>
      <c r="C3013" s="352"/>
      <c r="D3013" s="152" t="s">
        <v>20298</v>
      </c>
    </row>
    <row r="3014" spans="1:4" ht="13.5" customHeight="1">
      <c r="A3014" s="150" t="s">
        <v>6142</v>
      </c>
      <c r="B3014" s="153" t="s">
        <v>16105</v>
      </c>
      <c r="C3014" s="352"/>
      <c r="D3014" s="152" t="s">
        <v>20298</v>
      </c>
    </row>
    <row r="3015" spans="1:4" ht="13.5" customHeight="1">
      <c r="A3015" s="150" t="s">
        <v>3567</v>
      </c>
      <c r="B3015" s="153" t="s">
        <v>13700</v>
      </c>
      <c r="C3015" s="352"/>
      <c r="D3015" s="152" t="s">
        <v>20298</v>
      </c>
    </row>
    <row r="3016" spans="1:4" ht="13.5" customHeight="1">
      <c r="A3016" s="150" t="s">
        <v>1141</v>
      </c>
      <c r="B3016" s="153" t="s">
        <v>11340</v>
      </c>
      <c r="C3016" s="352"/>
      <c r="D3016" s="152" t="s">
        <v>20298</v>
      </c>
    </row>
    <row r="3017" spans="1:4" ht="13.5" customHeight="1">
      <c r="A3017" s="150" t="s">
        <v>3314</v>
      </c>
      <c r="B3017" s="153" t="s">
        <v>13451</v>
      </c>
      <c r="C3017" s="352"/>
      <c r="D3017" s="152" t="s">
        <v>20298</v>
      </c>
    </row>
    <row r="3018" spans="1:4" ht="13.5" customHeight="1">
      <c r="A3018" s="150" t="s">
        <v>6532</v>
      </c>
      <c r="B3018" s="153" t="s">
        <v>16495</v>
      </c>
      <c r="C3018" s="352"/>
      <c r="D3018" s="152" t="s">
        <v>20298</v>
      </c>
    </row>
    <row r="3019" spans="1:4" ht="13.5" customHeight="1">
      <c r="A3019" s="150" t="s">
        <v>3583</v>
      </c>
      <c r="B3019" s="153" t="s">
        <v>13716</v>
      </c>
      <c r="C3019" s="352"/>
      <c r="D3019" s="152" t="s">
        <v>20298</v>
      </c>
    </row>
    <row r="3020" spans="1:4" ht="13.5" customHeight="1">
      <c r="A3020" s="150" t="s">
        <v>7056</v>
      </c>
      <c r="B3020" s="153" t="s">
        <v>17007</v>
      </c>
      <c r="C3020" s="352"/>
      <c r="D3020" s="152" t="s">
        <v>20298</v>
      </c>
    </row>
    <row r="3021" spans="1:4" ht="13.5" customHeight="1">
      <c r="A3021" s="150" t="s">
        <v>4630</v>
      </c>
      <c r="B3021" s="153" t="s">
        <v>14698</v>
      </c>
      <c r="C3021" s="352"/>
      <c r="D3021" s="152" t="s">
        <v>20298</v>
      </c>
    </row>
    <row r="3022" spans="1:4" ht="13.5" customHeight="1">
      <c r="A3022" s="150" t="s">
        <v>1427</v>
      </c>
      <c r="B3022" s="153" t="s">
        <v>11629</v>
      </c>
      <c r="C3022" s="352"/>
      <c r="D3022" s="152" t="s">
        <v>20298</v>
      </c>
    </row>
    <row r="3023" spans="1:4" ht="13.5" customHeight="1">
      <c r="A3023" s="150" t="s">
        <v>2270</v>
      </c>
      <c r="B3023" s="153" t="s">
        <v>12446</v>
      </c>
      <c r="C3023" s="352"/>
      <c r="D3023" s="152" t="s">
        <v>20298</v>
      </c>
    </row>
    <row r="3024" spans="1:4" ht="13.5" customHeight="1">
      <c r="A3024" s="150" t="s">
        <v>8791</v>
      </c>
      <c r="B3024" s="153" t="s">
        <v>18410</v>
      </c>
      <c r="C3024" s="352"/>
      <c r="D3024" s="152" t="s">
        <v>20298</v>
      </c>
    </row>
    <row r="3025" spans="1:4" ht="13.5" customHeight="1">
      <c r="A3025" s="150" t="s">
        <v>8615</v>
      </c>
      <c r="B3025" s="153" t="s">
        <v>18254</v>
      </c>
      <c r="C3025" s="352"/>
      <c r="D3025" s="152" t="s">
        <v>20298</v>
      </c>
    </row>
    <row r="3026" spans="1:4" ht="13.5" customHeight="1">
      <c r="A3026" s="150" t="s">
        <v>10407</v>
      </c>
      <c r="B3026" s="153" t="s">
        <v>19973</v>
      </c>
      <c r="C3026" s="352"/>
      <c r="D3026" s="152" t="s">
        <v>20298</v>
      </c>
    </row>
    <row r="3027" spans="1:4" ht="13.5" customHeight="1">
      <c r="A3027" s="150" t="s">
        <v>3291</v>
      </c>
      <c r="B3027" s="153" t="s">
        <v>13428</v>
      </c>
      <c r="C3027" s="352"/>
      <c r="D3027" s="152" t="s">
        <v>20298</v>
      </c>
    </row>
    <row r="3028" spans="1:4" ht="13.5" customHeight="1">
      <c r="A3028" s="150" t="s">
        <v>6395</v>
      </c>
      <c r="B3028" s="153" t="s">
        <v>16357</v>
      </c>
      <c r="C3028" s="352"/>
      <c r="D3028" s="152" t="s">
        <v>20298</v>
      </c>
    </row>
    <row r="3029" spans="1:4" ht="13.5" customHeight="1">
      <c r="A3029" s="150" t="s">
        <v>4078</v>
      </c>
      <c r="B3029" s="153" t="s">
        <v>14195</v>
      </c>
      <c r="C3029" s="352"/>
      <c r="D3029" s="152" t="s">
        <v>20298</v>
      </c>
    </row>
    <row r="3030" spans="1:4" ht="13.5" customHeight="1">
      <c r="A3030" s="150" t="s">
        <v>9649</v>
      </c>
      <c r="B3030" s="153" t="s">
        <v>19237</v>
      </c>
      <c r="C3030" s="352"/>
      <c r="D3030" s="152" t="s">
        <v>20298</v>
      </c>
    </row>
    <row r="3031" spans="1:4" ht="13.5" customHeight="1">
      <c r="A3031" s="150" t="s">
        <v>2328</v>
      </c>
      <c r="B3031" s="153" t="s">
        <v>12503</v>
      </c>
      <c r="C3031" s="352"/>
      <c r="D3031" s="152" t="s">
        <v>20298</v>
      </c>
    </row>
    <row r="3032" spans="1:4" ht="13.5" customHeight="1">
      <c r="A3032" s="150" t="s">
        <v>2585</v>
      </c>
      <c r="B3032" s="153" t="s">
        <v>12766</v>
      </c>
      <c r="C3032" s="352"/>
      <c r="D3032" s="152" t="s">
        <v>20298</v>
      </c>
    </row>
    <row r="3033" spans="1:4" ht="13.5" customHeight="1">
      <c r="A3033" s="150" t="s">
        <v>9689</v>
      </c>
      <c r="B3033" s="153" t="s">
        <v>19276</v>
      </c>
      <c r="C3033" s="352"/>
      <c r="D3033" s="152" t="s">
        <v>20298</v>
      </c>
    </row>
    <row r="3034" spans="1:4" ht="13.5" customHeight="1">
      <c r="A3034" s="150" t="s">
        <v>5427</v>
      </c>
      <c r="B3034" s="153" t="s">
        <v>15462</v>
      </c>
      <c r="C3034" s="352"/>
      <c r="D3034" s="152" t="s">
        <v>20298</v>
      </c>
    </row>
    <row r="3035" spans="1:4" ht="13.5" customHeight="1">
      <c r="A3035" s="150" t="s">
        <v>9663</v>
      </c>
      <c r="B3035" s="153" t="s">
        <v>19250</v>
      </c>
      <c r="C3035" s="352"/>
      <c r="D3035" s="152" t="s">
        <v>20298</v>
      </c>
    </row>
    <row r="3036" spans="1:4" ht="13.5" customHeight="1">
      <c r="A3036" s="150" t="s">
        <v>3584</v>
      </c>
      <c r="B3036" s="153" t="s">
        <v>13717</v>
      </c>
      <c r="C3036" s="352"/>
      <c r="D3036" s="152" t="s">
        <v>20298</v>
      </c>
    </row>
    <row r="3037" spans="1:4" ht="13.5" customHeight="1">
      <c r="A3037" s="150" t="s">
        <v>5191</v>
      </c>
      <c r="B3037" s="153" t="s">
        <v>15233</v>
      </c>
      <c r="C3037" s="352"/>
      <c r="D3037" s="152" t="s">
        <v>20298</v>
      </c>
    </row>
    <row r="3038" spans="1:4" ht="13.5" customHeight="1">
      <c r="A3038" s="150" t="s">
        <v>5206</v>
      </c>
      <c r="B3038" s="153" t="s">
        <v>15248</v>
      </c>
      <c r="C3038" s="352"/>
      <c r="D3038" s="152" t="s">
        <v>20298</v>
      </c>
    </row>
    <row r="3039" spans="1:4" ht="13.5" customHeight="1">
      <c r="A3039" s="150" t="s">
        <v>8460</v>
      </c>
      <c r="B3039" s="153" t="s">
        <v>18117</v>
      </c>
      <c r="C3039" s="352"/>
      <c r="D3039" s="152" t="s">
        <v>20298</v>
      </c>
    </row>
    <row r="3040" spans="1:4" ht="13.5" customHeight="1">
      <c r="A3040" s="150" t="s">
        <v>6145</v>
      </c>
      <c r="B3040" s="153" t="s">
        <v>16108</v>
      </c>
      <c r="C3040" s="352"/>
      <c r="D3040" s="152" t="s">
        <v>20298</v>
      </c>
    </row>
    <row r="3041" spans="1:4" ht="13.5" customHeight="1">
      <c r="A3041" s="150" t="s">
        <v>1138</v>
      </c>
      <c r="B3041" s="153" t="s">
        <v>11337</v>
      </c>
      <c r="C3041" s="352"/>
      <c r="D3041" s="152" t="s">
        <v>20298</v>
      </c>
    </row>
    <row r="3042" spans="1:4" ht="13.5" customHeight="1">
      <c r="A3042" s="150" t="s">
        <v>4766</v>
      </c>
      <c r="B3042" s="153" t="s">
        <v>14833</v>
      </c>
      <c r="C3042" s="352"/>
      <c r="D3042" s="152" t="s">
        <v>20298</v>
      </c>
    </row>
    <row r="3043" spans="1:4" ht="13.5" customHeight="1">
      <c r="A3043" s="150" t="s">
        <v>1716</v>
      </c>
      <c r="B3043" s="153" t="s">
        <v>11911</v>
      </c>
      <c r="C3043" s="352"/>
      <c r="D3043" s="152" t="s">
        <v>20298</v>
      </c>
    </row>
    <row r="3044" spans="1:4" ht="13.5" customHeight="1">
      <c r="A3044" s="150" t="s">
        <v>4767</v>
      </c>
      <c r="B3044" s="153" t="s">
        <v>14834</v>
      </c>
      <c r="C3044" s="352"/>
      <c r="D3044" s="152" t="s">
        <v>20298</v>
      </c>
    </row>
    <row r="3045" spans="1:4" ht="13.5" customHeight="1">
      <c r="A3045" s="150" t="s">
        <v>4550</v>
      </c>
      <c r="B3045" s="153" t="s">
        <v>14625</v>
      </c>
      <c r="C3045" s="352"/>
      <c r="D3045" s="152" t="s">
        <v>20298</v>
      </c>
    </row>
    <row r="3046" spans="1:4" ht="13.5" customHeight="1">
      <c r="A3046" s="150" t="s">
        <v>2584</v>
      </c>
      <c r="B3046" s="153" t="s">
        <v>12765</v>
      </c>
      <c r="C3046" s="352"/>
      <c r="D3046" s="152" t="s">
        <v>20298</v>
      </c>
    </row>
    <row r="3047" spans="1:4" ht="13.5" customHeight="1">
      <c r="A3047" s="150" t="s">
        <v>4695</v>
      </c>
      <c r="B3047" s="153" t="s">
        <v>14763</v>
      </c>
      <c r="C3047" s="352"/>
      <c r="D3047" s="152" t="s">
        <v>20298</v>
      </c>
    </row>
    <row r="3048" spans="1:4" ht="13.5" customHeight="1">
      <c r="A3048" s="150" t="s">
        <v>10572</v>
      </c>
      <c r="B3048" s="153" t="s">
        <v>20119</v>
      </c>
      <c r="C3048" s="352"/>
      <c r="D3048" s="152" t="s">
        <v>20298</v>
      </c>
    </row>
    <row r="3049" spans="1:4" ht="13.5" customHeight="1">
      <c r="A3049" s="150" t="s">
        <v>6666</v>
      </c>
      <c r="B3049" s="153" t="s">
        <v>16617</v>
      </c>
      <c r="C3049" s="352"/>
      <c r="D3049" s="152" t="s">
        <v>20298</v>
      </c>
    </row>
    <row r="3050" spans="1:4" ht="13.5" customHeight="1">
      <c r="A3050" s="150" t="s">
        <v>10507</v>
      </c>
      <c r="B3050" s="153" t="s">
        <v>20069</v>
      </c>
      <c r="C3050" s="352"/>
      <c r="D3050" s="152" t="s">
        <v>20298</v>
      </c>
    </row>
    <row r="3051" spans="1:4" ht="13.5" customHeight="1">
      <c r="A3051" s="150" t="s">
        <v>3283</v>
      </c>
      <c r="B3051" s="153" t="s">
        <v>13420</v>
      </c>
      <c r="C3051" s="352"/>
      <c r="D3051" s="152" t="s">
        <v>20298</v>
      </c>
    </row>
    <row r="3052" spans="1:4" ht="13.5" customHeight="1">
      <c r="A3052" s="150" t="s">
        <v>9441</v>
      </c>
      <c r="B3052" s="153" t="s">
        <v>19034</v>
      </c>
      <c r="C3052" s="352"/>
      <c r="D3052" s="152" t="s">
        <v>20298</v>
      </c>
    </row>
    <row r="3053" spans="1:4" ht="13.5" customHeight="1">
      <c r="A3053" s="150" t="s">
        <v>3571</v>
      </c>
      <c r="B3053" s="153" t="s">
        <v>13704</v>
      </c>
      <c r="C3053" s="352"/>
      <c r="D3053" s="152" t="s">
        <v>20298</v>
      </c>
    </row>
    <row r="3054" spans="1:4" ht="13.5" customHeight="1">
      <c r="A3054" s="150" t="s">
        <v>3570</v>
      </c>
      <c r="B3054" s="153" t="s">
        <v>13703</v>
      </c>
      <c r="C3054" s="352"/>
      <c r="D3054" s="152" t="s">
        <v>20298</v>
      </c>
    </row>
    <row r="3055" spans="1:4" ht="13.5" customHeight="1">
      <c r="A3055" s="150" t="s">
        <v>4554</v>
      </c>
      <c r="B3055" s="153" t="s">
        <v>14629</v>
      </c>
      <c r="C3055" s="352"/>
      <c r="D3055" s="152" t="s">
        <v>20298</v>
      </c>
    </row>
    <row r="3056" spans="1:4" ht="13.5" customHeight="1">
      <c r="A3056" s="150" t="s">
        <v>5954</v>
      </c>
      <c r="B3056" s="153" t="s">
        <v>15961</v>
      </c>
      <c r="C3056" s="352"/>
      <c r="D3056" s="152" t="s">
        <v>20298</v>
      </c>
    </row>
    <row r="3057" spans="1:4" ht="13.5" customHeight="1">
      <c r="A3057" s="150" t="s">
        <v>9581</v>
      </c>
      <c r="B3057" s="153" t="s">
        <v>19171</v>
      </c>
      <c r="C3057" s="352"/>
      <c r="D3057" s="152" t="s">
        <v>20298</v>
      </c>
    </row>
    <row r="3058" spans="1:4" ht="13.5" customHeight="1">
      <c r="A3058" s="150" t="s">
        <v>9580</v>
      </c>
      <c r="B3058" s="153" t="s">
        <v>19170</v>
      </c>
      <c r="C3058" s="352"/>
      <c r="D3058" s="152" t="s">
        <v>20298</v>
      </c>
    </row>
    <row r="3059" spans="1:4" ht="13.5" customHeight="1">
      <c r="A3059" s="150" t="s">
        <v>8713</v>
      </c>
      <c r="B3059" s="153" t="s">
        <v>18334</v>
      </c>
      <c r="C3059" s="352"/>
      <c r="D3059" s="152" t="s">
        <v>20298</v>
      </c>
    </row>
    <row r="3060" spans="1:4" ht="13.5" customHeight="1">
      <c r="A3060" s="150" t="s">
        <v>4548</v>
      </c>
      <c r="B3060" s="153" t="s">
        <v>14623</v>
      </c>
      <c r="C3060" s="352"/>
      <c r="D3060" s="152" t="s">
        <v>20298</v>
      </c>
    </row>
    <row r="3061" spans="1:4" ht="13.5" customHeight="1">
      <c r="A3061" s="150" t="s">
        <v>9398</v>
      </c>
      <c r="B3061" s="153" t="s">
        <v>18994</v>
      </c>
      <c r="C3061" s="352"/>
      <c r="D3061" s="152" t="s">
        <v>20298</v>
      </c>
    </row>
    <row r="3062" spans="1:4" ht="13.5" customHeight="1">
      <c r="A3062" s="150" t="s">
        <v>1429</v>
      </c>
      <c r="B3062" s="153" t="s">
        <v>11631</v>
      </c>
      <c r="C3062" s="352"/>
      <c r="D3062" s="152" t="s">
        <v>20298</v>
      </c>
    </row>
    <row r="3063" spans="1:4" ht="13.5" customHeight="1">
      <c r="A3063" s="150" t="s">
        <v>8790</v>
      </c>
      <c r="B3063" s="153" t="s">
        <v>18409</v>
      </c>
      <c r="C3063" s="352"/>
      <c r="D3063" s="152" t="s">
        <v>20298</v>
      </c>
    </row>
    <row r="3064" spans="1:4" ht="13.5" customHeight="1">
      <c r="A3064" s="150" t="s">
        <v>3298</v>
      </c>
      <c r="B3064" s="153" t="s">
        <v>13435</v>
      </c>
      <c r="C3064" s="352"/>
      <c r="D3064" s="152" t="s">
        <v>20298</v>
      </c>
    </row>
    <row r="3065" spans="1:4" ht="13.5" customHeight="1">
      <c r="A3065" s="150" t="s">
        <v>6954</v>
      </c>
      <c r="B3065" s="153" t="s">
        <v>16905</v>
      </c>
      <c r="C3065" s="352"/>
      <c r="D3065" s="152" t="s">
        <v>20298</v>
      </c>
    </row>
    <row r="3066" spans="1:4" ht="13.5" customHeight="1">
      <c r="A3066" s="150" t="s">
        <v>4798</v>
      </c>
      <c r="B3066" s="153" t="s">
        <v>14866</v>
      </c>
      <c r="C3066" s="352"/>
      <c r="D3066" s="152" t="s">
        <v>20298</v>
      </c>
    </row>
    <row r="3067" spans="1:4" ht="13.5" customHeight="1">
      <c r="A3067" s="150" t="s">
        <v>9701</v>
      </c>
      <c r="B3067" s="153" t="s">
        <v>19287</v>
      </c>
      <c r="C3067" s="352"/>
      <c r="D3067" s="152" t="s">
        <v>20298</v>
      </c>
    </row>
    <row r="3068" spans="1:4" ht="13.5" customHeight="1">
      <c r="A3068" s="150" t="s">
        <v>9676</v>
      </c>
      <c r="B3068" s="153" t="s">
        <v>19263</v>
      </c>
      <c r="C3068" s="352"/>
      <c r="D3068" s="152" t="s">
        <v>20298</v>
      </c>
    </row>
    <row r="3069" spans="1:4" ht="13.5" customHeight="1">
      <c r="A3069" s="150" t="s">
        <v>9687</v>
      </c>
      <c r="B3069" s="153" t="s">
        <v>19274</v>
      </c>
      <c r="C3069" s="352"/>
      <c r="D3069" s="152" t="s">
        <v>20298</v>
      </c>
    </row>
    <row r="3070" spans="1:4" ht="13.5" customHeight="1">
      <c r="A3070" s="150" t="s">
        <v>9688</v>
      </c>
      <c r="B3070" s="153" t="s">
        <v>19275</v>
      </c>
      <c r="C3070" s="352"/>
      <c r="D3070" s="152" t="s">
        <v>20298</v>
      </c>
    </row>
    <row r="3071" spans="1:4" ht="13.5" customHeight="1">
      <c r="A3071" s="150" t="s">
        <v>3569</v>
      </c>
      <c r="B3071" s="153" t="s">
        <v>13702</v>
      </c>
      <c r="C3071" s="352"/>
      <c r="D3071" s="152" t="s">
        <v>20298</v>
      </c>
    </row>
    <row r="3072" spans="1:4" ht="13.5" customHeight="1">
      <c r="A3072" s="150" t="s">
        <v>5882</v>
      </c>
      <c r="B3072" s="153" t="s">
        <v>15891</v>
      </c>
      <c r="C3072" s="352"/>
      <c r="D3072" s="152" t="s">
        <v>20298</v>
      </c>
    </row>
    <row r="3073" spans="1:4" ht="13.5" customHeight="1">
      <c r="A3073" s="150" t="s">
        <v>4769</v>
      </c>
      <c r="B3073" s="153" t="s">
        <v>14836</v>
      </c>
      <c r="C3073" s="352"/>
      <c r="D3073" s="152" t="s">
        <v>20298</v>
      </c>
    </row>
    <row r="3074" spans="1:4" ht="13.5" customHeight="1">
      <c r="A3074" s="150" t="s">
        <v>9650</v>
      </c>
      <c r="B3074" s="153" t="s">
        <v>19238</v>
      </c>
      <c r="C3074" s="352"/>
      <c r="D3074" s="152" t="s">
        <v>20298</v>
      </c>
    </row>
    <row r="3075" spans="1:4" ht="13.5" customHeight="1">
      <c r="A3075" s="150" t="s">
        <v>4549</v>
      </c>
      <c r="B3075" s="153" t="s">
        <v>14624</v>
      </c>
      <c r="C3075" s="352"/>
      <c r="D3075" s="152" t="s">
        <v>20298</v>
      </c>
    </row>
    <row r="3076" spans="1:4" ht="13.5" customHeight="1">
      <c r="A3076" s="150" t="s">
        <v>4567</v>
      </c>
      <c r="B3076" s="153" t="s">
        <v>14642</v>
      </c>
      <c r="C3076" s="352"/>
      <c r="D3076" s="152" t="s">
        <v>20298</v>
      </c>
    </row>
    <row r="3077" spans="1:4" ht="13.5" customHeight="1">
      <c r="A3077" s="150" t="s">
        <v>3587</v>
      </c>
      <c r="B3077" s="153" t="s">
        <v>13720</v>
      </c>
      <c r="C3077" s="352"/>
      <c r="D3077" s="152" t="s">
        <v>20298</v>
      </c>
    </row>
    <row r="3078" spans="1:4" ht="13.5" customHeight="1">
      <c r="A3078" s="150" t="s">
        <v>2174</v>
      </c>
      <c r="B3078" s="153" t="s">
        <v>12351</v>
      </c>
      <c r="C3078" s="352"/>
      <c r="D3078" s="152" t="s">
        <v>20298</v>
      </c>
    </row>
    <row r="3079" spans="1:4" ht="13.5" customHeight="1">
      <c r="A3079" s="150" t="s">
        <v>2058</v>
      </c>
      <c r="B3079" s="153" t="s">
        <v>12236</v>
      </c>
      <c r="C3079" s="352"/>
      <c r="D3079" s="152" t="s">
        <v>20298</v>
      </c>
    </row>
    <row r="3080" spans="1:4" ht="13.5" customHeight="1">
      <c r="A3080" s="150" t="s">
        <v>2036</v>
      </c>
      <c r="B3080" s="153" t="s">
        <v>12214</v>
      </c>
      <c r="C3080" s="352"/>
      <c r="D3080" s="152" t="s">
        <v>20298</v>
      </c>
    </row>
    <row r="3081" spans="1:4" ht="13.5" customHeight="1">
      <c r="A3081" s="150" t="s">
        <v>6114</v>
      </c>
      <c r="B3081" s="153" t="s">
        <v>16083</v>
      </c>
      <c r="C3081" s="352"/>
      <c r="D3081" s="152" t="s">
        <v>20298</v>
      </c>
    </row>
    <row r="3082" spans="1:4" ht="13.5" customHeight="1">
      <c r="A3082" s="150" t="s">
        <v>4772</v>
      </c>
      <c r="B3082" s="153" t="s">
        <v>14839</v>
      </c>
      <c r="C3082" s="352"/>
      <c r="D3082" s="152" t="s">
        <v>20298</v>
      </c>
    </row>
    <row r="3083" spans="1:4" ht="13.5" customHeight="1">
      <c r="A3083" s="150" t="s">
        <v>10565</v>
      </c>
      <c r="B3083" s="153" t="s">
        <v>20112</v>
      </c>
      <c r="C3083" s="352"/>
      <c r="D3083" s="152" t="s">
        <v>20298</v>
      </c>
    </row>
    <row r="3084" spans="1:4" ht="13.5" customHeight="1">
      <c r="A3084" s="150" t="s">
        <v>1205</v>
      </c>
      <c r="B3084" s="153" t="s">
        <v>11404</v>
      </c>
      <c r="C3084" s="352"/>
      <c r="D3084" s="152" t="s">
        <v>20298</v>
      </c>
    </row>
    <row r="3085" spans="1:4" ht="13.5" customHeight="1">
      <c r="A3085" s="150" t="s">
        <v>7741</v>
      </c>
      <c r="B3085" s="153" t="s">
        <v>17529</v>
      </c>
      <c r="C3085" s="352"/>
      <c r="D3085" s="152" t="s">
        <v>20298</v>
      </c>
    </row>
    <row r="3086" spans="1:4" ht="13.5" customHeight="1">
      <c r="A3086" s="150" t="s">
        <v>4089</v>
      </c>
      <c r="B3086" s="153" t="s">
        <v>14206</v>
      </c>
      <c r="C3086" s="352"/>
      <c r="D3086" s="152" t="s">
        <v>20298</v>
      </c>
    </row>
    <row r="3087" spans="1:4" ht="13.5" customHeight="1">
      <c r="A3087" s="150" t="s">
        <v>4696</v>
      </c>
      <c r="B3087" s="153" t="s">
        <v>14764</v>
      </c>
      <c r="C3087" s="352"/>
      <c r="D3087" s="152" t="s">
        <v>20298</v>
      </c>
    </row>
    <row r="3088" spans="1:4" ht="13.5" customHeight="1">
      <c r="A3088" s="150" t="s">
        <v>10266</v>
      </c>
      <c r="B3088" s="153" t="s">
        <v>19839</v>
      </c>
      <c r="C3088" s="352"/>
      <c r="D3088" s="152" t="s">
        <v>20298</v>
      </c>
    </row>
    <row r="3089" spans="1:4" ht="13.5" customHeight="1">
      <c r="A3089" s="150" t="s">
        <v>2598</v>
      </c>
      <c r="B3089" s="153" t="s">
        <v>12781</v>
      </c>
      <c r="C3089" s="352"/>
      <c r="D3089" s="152" t="s">
        <v>20298</v>
      </c>
    </row>
    <row r="3090" spans="1:4" ht="13.5" customHeight="1">
      <c r="A3090" s="150" t="s">
        <v>2179</v>
      </c>
      <c r="B3090" s="153" t="s">
        <v>12356</v>
      </c>
      <c r="C3090" s="352"/>
      <c r="D3090" s="152" t="s">
        <v>20298</v>
      </c>
    </row>
    <row r="3091" spans="1:4" ht="13.5" customHeight="1">
      <c r="A3091" s="150" t="s">
        <v>5894</v>
      </c>
      <c r="B3091" s="153" t="s">
        <v>15903</v>
      </c>
      <c r="C3091" s="352"/>
      <c r="D3091" s="152" t="s">
        <v>20298</v>
      </c>
    </row>
    <row r="3092" spans="1:4" ht="13.5" customHeight="1">
      <c r="A3092" s="150" t="s">
        <v>5895</v>
      </c>
      <c r="B3092" s="153" t="s">
        <v>15904</v>
      </c>
      <c r="C3092" s="352"/>
      <c r="D3092" s="152" t="s">
        <v>20298</v>
      </c>
    </row>
    <row r="3093" spans="1:4" ht="13.5" customHeight="1">
      <c r="A3093" s="150" t="s">
        <v>4571</v>
      </c>
      <c r="B3093" s="153" t="s">
        <v>14646</v>
      </c>
      <c r="C3093" s="352"/>
      <c r="D3093" s="152" t="s">
        <v>20298</v>
      </c>
    </row>
    <row r="3094" spans="1:4" ht="13.5" customHeight="1">
      <c r="A3094" s="150" t="s">
        <v>4053</v>
      </c>
      <c r="B3094" s="153" t="s">
        <v>14170</v>
      </c>
      <c r="C3094" s="352"/>
      <c r="D3094" s="152" t="s">
        <v>20298</v>
      </c>
    </row>
    <row r="3095" spans="1:4" ht="13.5" customHeight="1">
      <c r="A3095" s="150" t="s">
        <v>4577</v>
      </c>
      <c r="B3095" s="153" t="s">
        <v>14652</v>
      </c>
      <c r="C3095" s="352"/>
      <c r="D3095" s="152" t="s">
        <v>20298</v>
      </c>
    </row>
    <row r="3096" spans="1:4" ht="13.5" customHeight="1">
      <c r="A3096" s="150" t="s">
        <v>4581</v>
      </c>
      <c r="B3096" s="153" t="s">
        <v>14656</v>
      </c>
      <c r="C3096" s="352"/>
      <c r="D3096" s="152" t="s">
        <v>20298</v>
      </c>
    </row>
    <row r="3097" spans="1:4" ht="13.5" customHeight="1">
      <c r="A3097" s="150" t="s">
        <v>4583</v>
      </c>
      <c r="B3097" s="153" t="s">
        <v>14658</v>
      </c>
      <c r="C3097" s="352"/>
      <c r="D3097" s="152" t="s">
        <v>20298</v>
      </c>
    </row>
    <row r="3098" spans="1:4" ht="13.5" customHeight="1">
      <c r="A3098" s="150" t="s">
        <v>4582</v>
      </c>
      <c r="B3098" s="153" t="s">
        <v>14657</v>
      </c>
      <c r="C3098" s="352"/>
      <c r="D3098" s="152" t="s">
        <v>20298</v>
      </c>
    </row>
    <row r="3099" spans="1:4" ht="13.5" customHeight="1">
      <c r="A3099" s="150" t="s">
        <v>4055</v>
      </c>
      <c r="B3099" s="153" t="s">
        <v>14172</v>
      </c>
      <c r="C3099" s="352"/>
      <c r="D3099" s="152" t="s">
        <v>20298</v>
      </c>
    </row>
    <row r="3100" spans="1:4" ht="13.5" customHeight="1">
      <c r="A3100" s="150" t="s">
        <v>4580</v>
      </c>
      <c r="B3100" s="153" t="s">
        <v>14655</v>
      </c>
      <c r="C3100" s="352"/>
      <c r="D3100" s="152" t="s">
        <v>20298</v>
      </c>
    </row>
    <row r="3101" spans="1:4" ht="13.5" customHeight="1">
      <c r="A3101" s="150" t="s">
        <v>4064</v>
      </c>
      <c r="B3101" s="153" t="s">
        <v>14181</v>
      </c>
      <c r="C3101" s="352"/>
      <c r="D3101" s="152" t="s">
        <v>20298</v>
      </c>
    </row>
    <row r="3102" spans="1:4" ht="13.5" customHeight="1">
      <c r="A3102" s="150" t="s">
        <v>4054</v>
      </c>
      <c r="B3102" s="153" t="s">
        <v>14171</v>
      </c>
      <c r="C3102" s="352"/>
      <c r="D3102" s="152" t="s">
        <v>20298</v>
      </c>
    </row>
    <row r="3103" spans="1:4" ht="13.5" customHeight="1">
      <c r="A3103" s="150" t="s">
        <v>4007</v>
      </c>
      <c r="B3103" s="153" t="s">
        <v>14125</v>
      </c>
      <c r="C3103" s="352"/>
      <c r="D3103" s="152" t="s">
        <v>20298</v>
      </c>
    </row>
    <row r="3104" spans="1:4" ht="13.5" customHeight="1">
      <c r="A3104" s="150" t="s">
        <v>3845</v>
      </c>
      <c r="B3104" s="153" t="s">
        <v>13967</v>
      </c>
      <c r="C3104" s="352"/>
      <c r="D3104" s="152" t="s">
        <v>20298</v>
      </c>
    </row>
    <row r="3105" spans="1:4" ht="13.5" customHeight="1">
      <c r="A3105" s="150" t="s">
        <v>3847</v>
      </c>
      <c r="B3105" s="153" t="s">
        <v>13969</v>
      </c>
      <c r="C3105" s="352"/>
      <c r="D3105" s="152" t="s">
        <v>20298</v>
      </c>
    </row>
    <row r="3106" spans="1:4" ht="13.5" customHeight="1">
      <c r="A3106" s="150" t="s">
        <v>4006</v>
      </c>
      <c r="B3106" s="153" t="s">
        <v>14124</v>
      </c>
      <c r="C3106" s="352"/>
      <c r="D3106" s="152" t="s">
        <v>20298</v>
      </c>
    </row>
    <row r="3107" spans="1:4" ht="13.5" customHeight="1">
      <c r="A3107" s="150" t="s">
        <v>4018</v>
      </c>
      <c r="B3107" s="153" t="s">
        <v>14136</v>
      </c>
      <c r="C3107" s="352"/>
      <c r="D3107" s="152" t="s">
        <v>20298</v>
      </c>
    </row>
    <row r="3108" spans="1:4" ht="13.5" customHeight="1">
      <c r="A3108" s="150" t="s">
        <v>10444</v>
      </c>
      <c r="B3108" s="153" t="s">
        <v>20008</v>
      </c>
      <c r="C3108" s="352"/>
      <c r="D3108" s="152" t="s">
        <v>20298</v>
      </c>
    </row>
    <row r="3109" spans="1:4" ht="13.5" customHeight="1">
      <c r="A3109" s="150" t="s">
        <v>10446</v>
      </c>
      <c r="B3109" s="153" t="s">
        <v>20010</v>
      </c>
      <c r="C3109" s="352"/>
      <c r="D3109" s="152" t="s">
        <v>20298</v>
      </c>
    </row>
    <row r="3110" spans="1:4" ht="13.5" customHeight="1">
      <c r="A3110" s="150" t="s">
        <v>4001</v>
      </c>
      <c r="B3110" s="153" t="s">
        <v>14119</v>
      </c>
      <c r="C3110" s="352"/>
      <c r="D3110" s="152" t="s">
        <v>20298</v>
      </c>
    </row>
    <row r="3111" spans="1:4" ht="13.5" customHeight="1">
      <c r="A3111" s="150" t="s">
        <v>3964</v>
      </c>
      <c r="B3111" s="153" t="s">
        <v>14083</v>
      </c>
      <c r="C3111" s="352"/>
      <c r="D3111" s="152" t="s">
        <v>20298</v>
      </c>
    </row>
    <row r="3112" spans="1:4" ht="13.5" customHeight="1">
      <c r="A3112" s="150" t="s">
        <v>3299</v>
      </c>
      <c r="B3112" s="153" t="s">
        <v>13436</v>
      </c>
      <c r="C3112" s="352"/>
      <c r="D3112" s="152" t="s">
        <v>20298</v>
      </c>
    </row>
    <row r="3113" spans="1:4" ht="13.5" customHeight="1">
      <c r="A3113" s="150" t="s">
        <v>3843</v>
      </c>
      <c r="B3113" s="153" t="s">
        <v>13965</v>
      </c>
      <c r="C3113" s="352"/>
      <c r="D3113" s="152" t="s">
        <v>20298</v>
      </c>
    </row>
    <row r="3114" spans="1:4" ht="13.5" customHeight="1">
      <c r="A3114" s="150" t="s">
        <v>4793</v>
      </c>
      <c r="B3114" s="153" t="s">
        <v>14860</v>
      </c>
      <c r="C3114" s="352"/>
      <c r="D3114" s="152" t="s">
        <v>20298</v>
      </c>
    </row>
    <row r="3115" spans="1:4" ht="13.5" customHeight="1">
      <c r="A3115" s="150" t="s">
        <v>3841</v>
      </c>
      <c r="B3115" s="153" t="s">
        <v>13963</v>
      </c>
      <c r="C3115" s="352"/>
      <c r="D3115" s="152" t="s">
        <v>20298</v>
      </c>
    </row>
    <row r="3116" spans="1:4" ht="13.5" customHeight="1">
      <c r="A3116" s="150" t="s">
        <v>3846</v>
      </c>
      <c r="B3116" s="153" t="s">
        <v>13968</v>
      </c>
      <c r="C3116" s="352"/>
      <c r="D3116" s="152" t="s">
        <v>20298</v>
      </c>
    </row>
    <row r="3117" spans="1:4" ht="13.5" customHeight="1">
      <c r="A3117" s="150" t="s">
        <v>3829</v>
      </c>
      <c r="B3117" s="153" t="s">
        <v>13951</v>
      </c>
      <c r="C3117" s="352"/>
      <c r="D3117" s="152" t="s">
        <v>20298</v>
      </c>
    </row>
    <row r="3118" spans="1:4" ht="13.5" customHeight="1">
      <c r="A3118" s="150" t="s">
        <v>3844</v>
      </c>
      <c r="B3118" s="153" t="s">
        <v>13966</v>
      </c>
      <c r="C3118" s="352"/>
      <c r="D3118" s="152" t="s">
        <v>20298</v>
      </c>
    </row>
    <row r="3119" spans="1:4" ht="13.5" customHeight="1">
      <c r="A3119" s="150" t="s">
        <v>10445</v>
      </c>
      <c r="B3119" s="153" t="s">
        <v>20009</v>
      </c>
      <c r="C3119" s="352"/>
      <c r="D3119" s="152" t="s">
        <v>20298</v>
      </c>
    </row>
    <row r="3120" spans="1:4" ht="13.5" customHeight="1">
      <c r="A3120" s="150" t="s">
        <v>2255</v>
      </c>
      <c r="B3120" s="153" t="s">
        <v>12432</v>
      </c>
      <c r="C3120" s="352"/>
      <c r="D3120" s="152" t="s">
        <v>20298</v>
      </c>
    </row>
    <row r="3121" spans="1:4" ht="13.5" customHeight="1">
      <c r="A3121" s="150" t="s">
        <v>4572</v>
      </c>
      <c r="B3121" s="153" t="s">
        <v>14647</v>
      </c>
      <c r="C3121" s="352"/>
      <c r="D3121" s="152" t="s">
        <v>20298</v>
      </c>
    </row>
    <row r="3122" spans="1:4" ht="13.5" customHeight="1">
      <c r="A3122" s="150" t="s">
        <v>4051</v>
      </c>
      <c r="B3122" s="153" t="s">
        <v>14168</v>
      </c>
      <c r="C3122" s="352"/>
      <c r="D3122" s="152" t="s">
        <v>20298</v>
      </c>
    </row>
    <row r="3123" spans="1:4" ht="13.5" customHeight="1">
      <c r="A3123" s="150" t="s">
        <v>4052</v>
      </c>
      <c r="B3123" s="153" t="s">
        <v>14169</v>
      </c>
      <c r="C3123" s="352"/>
      <c r="D3123" s="152" t="s">
        <v>20298</v>
      </c>
    </row>
    <row r="3124" spans="1:4" ht="13.5" customHeight="1">
      <c r="A3124" s="150" t="s">
        <v>4046</v>
      </c>
      <c r="B3124" s="153" t="s">
        <v>14163</v>
      </c>
      <c r="C3124" s="352"/>
      <c r="D3124" s="152" t="s">
        <v>20298</v>
      </c>
    </row>
    <row r="3125" spans="1:4" ht="13.5" customHeight="1">
      <c r="A3125" s="150" t="s">
        <v>4578</v>
      </c>
      <c r="B3125" s="153" t="s">
        <v>14653</v>
      </c>
      <c r="C3125" s="352"/>
      <c r="D3125" s="152" t="s">
        <v>20298</v>
      </c>
    </row>
    <row r="3126" spans="1:4" ht="13.5" customHeight="1">
      <c r="A3126" s="150" t="s">
        <v>4005</v>
      </c>
      <c r="B3126" s="153" t="s">
        <v>14123</v>
      </c>
      <c r="C3126" s="352"/>
      <c r="D3126" s="152" t="s">
        <v>20298</v>
      </c>
    </row>
    <row r="3127" spans="1:4" ht="13.5" customHeight="1">
      <c r="A3127" s="150" t="s">
        <v>4579</v>
      </c>
      <c r="B3127" s="153" t="s">
        <v>14654</v>
      </c>
      <c r="C3127" s="352"/>
      <c r="D3127" s="152" t="s">
        <v>20298</v>
      </c>
    </row>
    <row r="3128" spans="1:4" ht="13.5" customHeight="1">
      <c r="A3128" s="150" t="s">
        <v>4027</v>
      </c>
      <c r="B3128" s="153" t="s">
        <v>14145</v>
      </c>
      <c r="C3128" s="352"/>
      <c r="D3128" s="152" t="s">
        <v>20298</v>
      </c>
    </row>
    <row r="3129" spans="1:4" ht="13.5" customHeight="1">
      <c r="A3129" s="150" t="s">
        <v>10327</v>
      </c>
      <c r="B3129" s="153" t="s">
        <v>19895</v>
      </c>
      <c r="C3129" s="352"/>
      <c r="D3129" s="152" t="s">
        <v>20298</v>
      </c>
    </row>
    <row r="3130" spans="1:4" ht="13.5" customHeight="1">
      <c r="A3130" s="150" t="s">
        <v>4059</v>
      </c>
      <c r="B3130" s="153" t="s">
        <v>14176</v>
      </c>
      <c r="C3130" s="352"/>
      <c r="D3130" s="152" t="s">
        <v>20298</v>
      </c>
    </row>
    <row r="3131" spans="1:4" ht="13.5" customHeight="1">
      <c r="A3131" s="150" t="s">
        <v>4026</v>
      </c>
      <c r="B3131" s="153" t="s">
        <v>14144</v>
      </c>
      <c r="C3131" s="352"/>
      <c r="D3131" s="152" t="s">
        <v>20298</v>
      </c>
    </row>
    <row r="3132" spans="1:4" ht="13.5" customHeight="1">
      <c r="A3132" s="150" t="s">
        <v>3851</v>
      </c>
      <c r="B3132" s="153" t="s">
        <v>13973</v>
      </c>
      <c r="C3132" s="352"/>
      <c r="D3132" s="152" t="s">
        <v>20298</v>
      </c>
    </row>
    <row r="3133" spans="1:4" ht="13.5" customHeight="1">
      <c r="A3133" s="150" t="s">
        <v>4061</v>
      </c>
      <c r="B3133" s="153" t="s">
        <v>14178</v>
      </c>
      <c r="C3133" s="352"/>
      <c r="D3133" s="152" t="s">
        <v>20298</v>
      </c>
    </row>
    <row r="3134" spans="1:4" ht="13.5" customHeight="1">
      <c r="A3134" s="150" t="s">
        <v>4065</v>
      </c>
      <c r="B3134" s="153" t="s">
        <v>14182</v>
      </c>
      <c r="C3134" s="352"/>
      <c r="D3134" s="152" t="s">
        <v>20298</v>
      </c>
    </row>
    <row r="3135" spans="1:4" ht="13.5" customHeight="1">
      <c r="A3135" s="150" t="s">
        <v>4033</v>
      </c>
      <c r="B3135" s="153" t="s">
        <v>14151</v>
      </c>
      <c r="C3135" s="352"/>
      <c r="D3135" s="152" t="s">
        <v>20298</v>
      </c>
    </row>
    <row r="3136" spans="1:4" ht="13.5" customHeight="1">
      <c r="A3136" s="150" t="s">
        <v>4032</v>
      </c>
      <c r="B3136" s="153" t="s">
        <v>14150</v>
      </c>
      <c r="C3136" s="352"/>
      <c r="D3136" s="152" t="s">
        <v>20298</v>
      </c>
    </row>
    <row r="3137" spans="1:4" ht="13.5" customHeight="1">
      <c r="A3137" s="150" t="s">
        <v>4031</v>
      </c>
      <c r="B3137" s="153" t="s">
        <v>14149</v>
      </c>
      <c r="C3137" s="352"/>
      <c r="D3137" s="152" t="s">
        <v>20298</v>
      </c>
    </row>
    <row r="3138" spans="1:4" ht="13.5" customHeight="1">
      <c r="A3138" s="150" t="s">
        <v>4036</v>
      </c>
      <c r="B3138" s="153" t="s">
        <v>14153</v>
      </c>
      <c r="C3138" s="352"/>
      <c r="D3138" s="152" t="s">
        <v>20298</v>
      </c>
    </row>
    <row r="3139" spans="1:4" ht="13.5" customHeight="1">
      <c r="A3139" s="150" t="s">
        <v>4034</v>
      </c>
      <c r="B3139" s="153" t="s">
        <v>14152</v>
      </c>
      <c r="C3139" s="352"/>
      <c r="D3139" s="152" t="s">
        <v>20298</v>
      </c>
    </row>
    <row r="3140" spans="1:4" ht="13.5" customHeight="1">
      <c r="A3140" s="150" t="s">
        <v>4035</v>
      </c>
      <c r="B3140" s="153" t="s">
        <v>14152</v>
      </c>
      <c r="C3140" s="352"/>
      <c r="D3140" s="152" t="s">
        <v>20298</v>
      </c>
    </row>
    <row r="3141" spans="1:4" ht="13.5" customHeight="1">
      <c r="A3141" s="150" t="s">
        <v>4030</v>
      </c>
      <c r="B3141" s="153" t="s">
        <v>14148</v>
      </c>
      <c r="C3141" s="352"/>
      <c r="D3141" s="152" t="s">
        <v>20298</v>
      </c>
    </row>
    <row r="3142" spans="1:4" ht="13.5" customHeight="1">
      <c r="A3142" s="150" t="s">
        <v>4029</v>
      </c>
      <c r="B3142" s="153" t="s">
        <v>14147</v>
      </c>
      <c r="C3142" s="352"/>
      <c r="D3142" s="152" t="s">
        <v>20298</v>
      </c>
    </row>
    <row r="3143" spans="1:4" ht="13.5" customHeight="1">
      <c r="A3143" s="150" t="s">
        <v>4028</v>
      </c>
      <c r="B3143" s="153" t="s">
        <v>14146</v>
      </c>
      <c r="C3143" s="352"/>
      <c r="D3143" s="152" t="s">
        <v>20298</v>
      </c>
    </row>
    <row r="3144" spans="1:4" ht="13.5" customHeight="1">
      <c r="A3144" s="150" t="s">
        <v>4584</v>
      </c>
      <c r="B3144" s="153" t="s">
        <v>14659</v>
      </c>
      <c r="C3144" s="352"/>
      <c r="D3144" s="152" t="s">
        <v>20298</v>
      </c>
    </row>
    <row r="3145" spans="1:4" ht="13.5" customHeight="1">
      <c r="A3145" s="150" t="s">
        <v>4585</v>
      </c>
      <c r="B3145" s="153" t="s">
        <v>14660</v>
      </c>
      <c r="C3145" s="352"/>
      <c r="D3145" s="152" t="s">
        <v>20298</v>
      </c>
    </row>
    <row r="3146" spans="1:4" ht="13.5" customHeight="1">
      <c r="A3146" s="150" t="s">
        <v>4063</v>
      </c>
      <c r="B3146" s="153" t="s">
        <v>14180</v>
      </c>
      <c r="C3146" s="352"/>
      <c r="D3146" s="152" t="s">
        <v>20298</v>
      </c>
    </row>
    <row r="3147" spans="1:4" ht="13.5" customHeight="1">
      <c r="A3147" s="150" t="s">
        <v>4002</v>
      </c>
      <c r="B3147" s="153" t="s">
        <v>14120</v>
      </c>
      <c r="C3147" s="352"/>
      <c r="D3147" s="152" t="s">
        <v>20298</v>
      </c>
    </row>
    <row r="3148" spans="1:4" ht="13.5" customHeight="1">
      <c r="A3148" s="150" t="s">
        <v>4003</v>
      </c>
      <c r="B3148" s="153" t="s">
        <v>14121</v>
      </c>
      <c r="C3148" s="352"/>
      <c r="D3148" s="152" t="s">
        <v>20298</v>
      </c>
    </row>
    <row r="3149" spans="1:4" ht="13.5" customHeight="1">
      <c r="A3149" s="150" t="s">
        <v>3995</v>
      </c>
      <c r="B3149" s="153" t="s">
        <v>14113</v>
      </c>
      <c r="C3149" s="352"/>
      <c r="D3149" s="152" t="s">
        <v>20298</v>
      </c>
    </row>
    <row r="3150" spans="1:4" ht="13.5" customHeight="1">
      <c r="A3150" s="150" t="s">
        <v>4004</v>
      </c>
      <c r="B3150" s="153" t="s">
        <v>14122</v>
      </c>
      <c r="C3150" s="352"/>
      <c r="D3150" s="152" t="s">
        <v>20298</v>
      </c>
    </row>
    <row r="3151" spans="1:4" ht="13.5" customHeight="1">
      <c r="A3151" s="150" t="s">
        <v>4056</v>
      </c>
      <c r="B3151" s="153" t="s">
        <v>14173</v>
      </c>
      <c r="C3151" s="352"/>
      <c r="D3151" s="152" t="s">
        <v>20298</v>
      </c>
    </row>
    <row r="3152" spans="1:4" ht="13.5" customHeight="1">
      <c r="A3152" s="150" t="s">
        <v>4574</v>
      </c>
      <c r="B3152" s="153" t="s">
        <v>14649</v>
      </c>
      <c r="C3152" s="352"/>
      <c r="D3152" s="152" t="s">
        <v>20298</v>
      </c>
    </row>
    <row r="3153" spans="1:4" ht="13.5" customHeight="1">
      <c r="A3153" s="150" t="s">
        <v>4575</v>
      </c>
      <c r="B3153" s="153" t="s">
        <v>14650</v>
      </c>
      <c r="C3153" s="352"/>
      <c r="D3153" s="152" t="s">
        <v>20298</v>
      </c>
    </row>
    <row r="3154" spans="1:4" ht="13.5" customHeight="1">
      <c r="A3154" s="150" t="s">
        <v>4576</v>
      </c>
      <c r="B3154" s="153" t="s">
        <v>14651</v>
      </c>
      <c r="C3154" s="352"/>
      <c r="D3154" s="152" t="s">
        <v>20298</v>
      </c>
    </row>
    <row r="3155" spans="1:4" ht="13.5" customHeight="1">
      <c r="A3155" s="150" t="s">
        <v>4062</v>
      </c>
      <c r="B3155" s="153" t="s">
        <v>14179</v>
      </c>
      <c r="C3155" s="352"/>
      <c r="D3155" s="152" t="s">
        <v>20298</v>
      </c>
    </row>
    <row r="3156" spans="1:4" ht="13.5" customHeight="1">
      <c r="A3156" s="150" t="s">
        <v>3997</v>
      </c>
      <c r="B3156" s="153" t="s">
        <v>14115</v>
      </c>
      <c r="C3156" s="352"/>
      <c r="D3156" s="152" t="s">
        <v>20298</v>
      </c>
    </row>
    <row r="3157" spans="1:4" ht="13.5" customHeight="1">
      <c r="A3157" s="150" t="s">
        <v>3998</v>
      </c>
      <c r="B3157" s="153" t="s">
        <v>14116</v>
      </c>
      <c r="C3157" s="352"/>
      <c r="D3157" s="152" t="s">
        <v>20298</v>
      </c>
    </row>
    <row r="3158" spans="1:4" ht="13.5" customHeight="1">
      <c r="A3158" s="150" t="s">
        <v>3999</v>
      </c>
      <c r="B3158" s="153" t="s">
        <v>14117</v>
      </c>
      <c r="C3158" s="352"/>
      <c r="D3158" s="152" t="s">
        <v>20298</v>
      </c>
    </row>
    <row r="3159" spans="1:4" ht="13.5" customHeight="1">
      <c r="A3159" s="150" t="s">
        <v>4000</v>
      </c>
      <c r="B3159" s="153" t="s">
        <v>14118</v>
      </c>
      <c r="C3159" s="352"/>
      <c r="D3159" s="152" t="s">
        <v>20298</v>
      </c>
    </row>
    <row r="3160" spans="1:4" ht="13.5" customHeight="1">
      <c r="A3160" s="150" t="s">
        <v>4049</v>
      </c>
      <c r="B3160" s="153" t="s">
        <v>14166</v>
      </c>
      <c r="C3160" s="352"/>
      <c r="D3160" s="152" t="s">
        <v>20298</v>
      </c>
    </row>
    <row r="3161" spans="1:4" ht="13.5" customHeight="1">
      <c r="A3161" s="150" t="s">
        <v>4050</v>
      </c>
      <c r="B3161" s="153" t="s">
        <v>14167</v>
      </c>
      <c r="C3161" s="352"/>
      <c r="D3161" s="152" t="s">
        <v>20298</v>
      </c>
    </row>
    <row r="3162" spans="1:4" ht="13.5" customHeight="1">
      <c r="A3162" s="150" t="s">
        <v>4573</v>
      </c>
      <c r="B3162" s="153" t="s">
        <v>14648</v>
      </c>
      <c r="C3162" s="352"/>
      <c r="D3162" s="152" t="s">
        <v>20298</v>
      </c>
    </row>
    <row r="3163" spans="1:4" ht="13.5" customHeight="1">
      <c r="A3163" s="150" t="s">
        <v>3996</v>
      </c>
      <c r="B3163" s="153" t="s">
        <v>14114</v>
      </c>
      <c r="C3163" s="352"/>
      <c r="D3163" s="152" t="s">
        <v>20298</v>
      </c>
    </row>
    <row r="3164" spans="1:4" ht="13.5" customHeight="1">
      <c r="A3164" s="150" t="s">
        <v>4048</v>
      </c>
      <c r="B3164" s="153" t="s">
        <v>14165</v>
      </c>
      <c r="C3164" s="352"/>
      <c r="D3164" s="152" t="s">
        <v>20298</v>
      </c>
    </row>
    <row r="3165" spans="1:4" ht="13.5" customHeight="1">
      <c r="A3165" s="150" t="s">
        <v>5473</v>
      </c>
      <c r="B3165" s="153" t="s">
        <v>15506</v>
      </c>
      <c r="C3165" s="352"/>
      <c r="D3165" s="152" t="s">
        <v>20298</v>
      </c>
    </row>
    <row r="3166" spans="1:4" ht="13.5" customHeight="1">
      <c r="A3166" s="150" t="s">
        <v>6013</v>
      </c>
      <c r="B3166" s="153" t="s">
        <v>16019</v>
      </c>
      <c r="C3166" s="352"/>
      <c r="D3166" s="152" t="s">
        <v>20298</v>
      </c>
    </row>
    <row r="3167" spans="1:4" ht="13.5" customHeight="1">
      <c r="A3167" s="150" t="s">
        <v>3832</v>
      </c>
      <c r="B3167" s="153" t="s">
        <v>13954</v>
      </c>
      <c r="C3167" s="352"/>
      <c r="D3167" s="152" t="s">
        <v>20298</v>
      </c>
    </row>
    <row r="3168" spans="1:4" ht="13.5" customHeight="1">
      <c r="A3168" s="150" t="s">
        <v>3831</v>
      </c>
      <c r="B3168" s="153" t="s">
        <v>13953</v>
      </c>
      <c r="C3168" s="352"/>
      <c r="D3168" s="152" t="s">
        <v>20298</v>
      </c>
    </row>
    <row r="3169" spans="1:4" ht="13.5" customHeight="1">
      <c r="A3169" s="150" t="s">
        <v>8771</v>
      </c>
      <c r="B3169" s="153" t="s">
        <v>18390</v>
      </c>
      <c r="C3169" s="352"/>
      <c r="D3169" s="152" t="s">
        <v>20298</v>
      </c>
    </row>
    <row r="3170" spans="1:4" ht="13.5" customHeight="1">
      <c r="A3170" s="150" t="s">
        <v>8775</v>
      </c>
      <c r="B3170" s="153" t="s">
        <v>18394</v>
      </c>
      <c r="C3170" s="352"/>
      <c r="D3170" s="152" t="s">
        <v>20298</v>
      </c>
    </row>
    <row r="3171" spans="1:4" ht="13.5" customHeight="1">
      <c r="A3171" s="150" t="s">
        <v>8772</v>
      </c>
      <c r="B3171" s="153" t="s">
        <v>18391</v>
      </c>
      <c r="C3171" s="352"/>
      <c r="D3171" s="152" t="s">
        <v>20298</v>
      </c>
    </row>
    <row r="3172" spans="1:4" ht="13.5" customHeight="1">
      <c r="A3172" s="150" t="s">
        <v>8774</v>
      </c>
      <c r="B3172" s="153" t="s">
        <v>18393</v>
      </c>
      <c r="C3172" s="352"/>
      <c r="D3172" s="152" t="s">
        <v>20298</v>
      </c>
    </row>
    <row r="3173" spans="1:4" ht="13.5" customHeight="1">
      <c r="A3173" s="150" t="s">
        <v>8745</v>
      </c>
      <c r="B3173" s="153" t="s">
        <v>18366</v>
      </c>
      <c r="C3173" s="352"/>
      <c r="D3173" s="152" t="s">
        <v>20298</v>
      </c>
    </row>
    <row r="3174" spans="1:4" ht="13.5" customHeight="1">
      <c r="A3174" s="150" t="s">
        <v>6148</v>
      </c>
      <c r="B3174" s="153" t="s">
        <v>16111</v>
      </c>
      <c r="C3174" s="352"/>
      <c r="D3174" s="152" t="s">
        <v>20298</v>
      </c>
    </row>
    <row r="3175" spans="1:4" ht="13.5" customHeight="1">
      <c r="A3175" s="150" t="s">
        <v>8773</v>
      </c>
      <c r="B3175" s="153" t="s">
        <v>18392</v>
      </c>
      <c r="C3175" s="352"/>
      <c r="D3175" s="152" t="s">
        <v>20298</v>
      </c>
    </row>
    <row r="3176" spans="1:4" ht="13.5" customHeight="1">
      <c r="A3176" s="150" t="s">
        <v>8785</v>
      </c>
      <c r="B3176" s="153" t="s">
        <v>18404</v>
      </c>
      <c r="C3176" s="352"/>
      <c r="D3176" s="152" t="s">
        <v>20298</v>
      </c>
    </row>
    <row r="3177" spans="1:4" ht="13.5" customHeight="1">
      <c r="A3177" s="150" t="s">
        <v>10387</v>
      </c>
      <c r="B3177" s="153" t="s">
        <v>19953</v>
      </c>
      <c r="C3177" s="352"/>
      <c r="D3177" s="152" t="s">
        <v>20298</v>
      </c>
    </row>
    <row r="3178" spans="1:4" ht="13.5" customHeight="1">
      <c r="A3178" s="150" t="s">
        <v>10388</v>
      </c>
      <c r="B3178" s="153" t="s">
        <v>19954</v>
      </c>
      <c r="C3178" s="352"/>
      <c r="D3178" s="152" t="s">
        <v>20298</v>
      </c>
    </row>
    <row r="3179" spans="1:4" ht="13.5" customHeight="1">
      <c r="A3179" s="150" t="s">
        <v>10431</v>
      </c>
      <c r="B3179" s="153" t="s">
        <v>19995</v>
      </c>
      <c r="C3179" s="352"/>
      <c r="D3179" s="152" t="s">
        <v>20298</v>
      </c>
    </row>
    <row r="3180" spans="1:4" ht="13.5" customHeight="1">
      <c r="A3180" s="150" t="s">
        <v>10443</v>
      </c>
      <c r="B3180" s="153" t="s">
        <v>20007</v>
      </c>
      <c r="C3180" s="352"/>
      <c r="D3180" s="152" t="s">
        <v>20298</v>
      </c>
    </row>
    <row r="3181" spans="1:4" ht="13.5" customHeight="1">
      <c r="A3181" s="150" t="s">
        <v>10438</v>
      </c>
      <c r="B3181" s="153" t="s">
        <v>20002</v>
      </c>
      <c r="C3181" s="352"/>
      <c r="D3181" s="152" t="s">
        <v>20298</v>
      </c>
    </row>
    <row r="3182" spans="1:4" ht="13.5" customHeight="1">
      <c r="A3182" s="150" t="s">
        <v>2782</v>
      </c>
      <c r="B3182" s="153" t="s">
        <v>12957</v>
      </c>
      <c r="C3182" s="352"/>
      <c r="D3182" s="152" t="s">
        <v>20298</v>
      </c>
    </row>
    <row r="3183" spans="1:4" ht="13.5" customHeight="1">
      <c r="A3183" s="150" t="s">
        <v>3975</v>
      </c>
      <c r="B3183" s="153" t="s">
        <v>14094</v>
      </c>
      <c r="C3183" s="352"/>
      <c r="D3183" s="152" t="s">
        <v>20298</v>
      </c>
    </row>
    <row r="3184" spans="1:4" ht="13.5" customHeight="1">
      <c r="A3184" s="150" t="s">
        <v>3970</v>
      </c>
      <c r="B3184" s="153" t="s">
        <v>14089</v>
      </c>
      <c r="C3184" s="352"/>
      <c r="D3184" s="152" t="s">
        <v>20298</v>
      </c>
    </row>
    <row r="3185" spans="1:4" ht="13.5" customHeight="1">
      <c r="A3185" s="150" t="s">
        <v>3982</v>
      </c>
      <c r="B3185" s="153" t="s">
        <v>14101</v>
      </c>
      <c r="C3185" s="352"/>
      <c r="D3185" s="152" t="s">
        <v>20298</v>
      </c>
    </row>
    <row r="3186" spans="1:4" ht="13.5" customHeight="1">
      <c r="A3186" s="150" t="s">
        <v>3839</v>
      </c>
      <c r="B3186" s="153" t="s">
        <v>13961</v>
      </c>
      <c r="C3186" s="352"/>
      <c r="D3186" s="152" t="s">
        <v>20298</v>
      </c>
    </row>
    <row r="3187" spans="1:4" ht="13.5" customHeight="1">
      <c r="A3187" s="150" t="s">
        <v>3966</v>
      </c>
      <c r="B3187" s="153" t="s">
        <v>14085</v>
      </c>
      <c r="C3187" s="352"/>
      <c r="D3187" s="152" t="s">
        <v>20298</v>
      </c>
    </row>
    <row r="3188" spans="1:4" ht="13.5" customHeight="1">
      <c r="A3188" s="150" t="s">
        <v>3967</v>
      </c>
      <c r="B3188" s="153" t="s">
        <v>14086</v>
      </c>
      <c r="C3188" s="352"/>
      <c r="D3188" s="152" t="s">
        <v>20298</v>
      </c>
    </row>
    <row r="3189" spans="1:4" ht="13.5" customHeight="1">
      <c r="A3189" s="150" t="s">
        <v>5273</v>
      </c>
      <c r="B3189" s="153" t="s">
        <v>15312</v>
      </c>
      <c r="C3189" s="352"/>
      <c r="D3189" s="152" t="s">
        <v>20298</v>
      </c>
    </row>
    <row r="3190" spans="1:4" ht="13.5" customHeight="1">
      <c r="A3190" s="150" t="s">
        <v>3837</v>
      </c>
      <c r="B3190" s="153" t="s">
        <v>13959</v>
      </c>
      <c r="C3190" s="352"/>
      <c r="D3190" s="152" t="s">
        <v>20298</v>
      </c>
    </row>
    <row r="3191" spans="1:4" ht="13.5" customHeight="1">
      <c r="A3191" s="150" t="s">
        <v>5128</v>
      </c>
      <c r="B3191" s="153" t="s">
        <v>15170</v>
      </c>
      <c r="C3191" s="352"/>
      <c r="D3191" s="152" t="s">
        <v>20298</v>
      </c>
    </row>
    <row r="3192" spans="1:4" ht="13.5" customHeight="1">
      <c r="A3192" s="150" t="s">
        <v>10430</v>
      </c>
      <c r="B3192" s="153" t="s">
        <v>19994</v>
      </c>
      <c r="C3192" s="352"/>
      <c r="D3192" s="152" t="s">
        <v>20298</v>
      </c>
    </row>
    <row r="3193" spans="1:4" ht="13.5" customHeight="1">
      <c r="A3193" s="150" t="s">
        <v>5370</v>
      </c>
      <c r="B3193" s="153" t="s">
        <v>15406</v>
      </c>
      <c r="C3193" s="352"/>
      <c r="D3193" s="152" t="s">
        <v>20298</v>
      </c>
    </row>
    <row r="3194" spans="1:4" ht="13.5" customHeight="1">
      <c r="A3194" s="150" t="s">
        <v>9705</v>
      </c>
      <c r="B3194" s="153" t="s">
        <v>19291</v>
      </c>
      <c r="C3194" s="352"/>
      <c r="D3194" s="152" t="s">
        <v>20298</v>
      </c>
    </row>
    <row r="3195" spans="1:4" ht="13.5" customHeight="1">
      <c r="A3195" s="150" t="s">
        <v>946</v>
      </c>
      <c r="B3195" s="153" t="s">
        <v>11153</v>
      </c>
      <c r="C3195" s="352"/>
      <c r="D3195" s="152" t="s">
        <v>20298</v>
      </c>
    </row>
    <row r="3196" spans="1:4" ht="13.5" customHeight="1">
      <c r="A3196" s="150" t="s">
        <v>9592</v>
      </c>
      <c r="B3196" s="153" t="s">
        <v>19180</v>
      </c>
      <c r="C3196" s="352"/>
      <c r="D3196" s="152" t="s">
        <v>20298</v>
      </c>
    </row>
    <row r="3197" spans="1:4" ht="13.5" customHeight="1">
      <c r="A3197" s="150" t="s">
        <v>6655</v>
      </c>
      <c r="B3197" s="153" t="s">
        <v>16606</v>
      </c>
      <c r="C3197" s="352"/>
      <c r="D3197" s="152" t="s">
        <v>20298</v>
      </c>
    </row>
    <row r="3198" spans="1:4" ht="13.5" customHeight="1">
      <c r="A3198" s="150" t="s">
        <v>6651</v>
      </c>
      <c r="B3198" s="153" t="s">
        <v>16602</v>
      </c>
      <c r="C3198" s="352"/>
      <c r="D3198" s="152" t="s">
        <v>20298</v>
      </c>
    </row>
    <row r="3199" spans="1:4" ht="13.5" customHeight="1">
      <c r="A3199" s="150" t="s">
        <v>5369</v>
      </c>
      <c r="B3199" s="153" t="s">
        <v>15405</v>
      </c>
      <c r="C3199" s="352"/>
      <c r="D3199" s="152" t="s">
        <v>20298</v>
      </c>
    </row>
    <row r="3200" spans="1:4" ht="13.5" customHeight="1">
      <c r="A3200" s="150" t="s">
        <v>5308</v>
      </c>
      <c r="B3200" s="153" t="s">
        <v>15347</v>
      </c>
      <c r="C3200" s="352"/>
      <c r="D3200" s="152" t="s">
        <v>20298</v>
      </c>
    </row>
    <row r="3201" spans="1:4" ht="13.5" customHeight="1">
      <c r="A3201" s="150" t="s">
        <v>5358</v>
      </c>
      <c r="B3201" s="153" t="s">
        <v>15394</v>
      </c>
      <c r="C3201" s="352"/>
      <c r="D3201" s="152" t="s">
        <v>20298</v>
      </c>
    </row>
    <row r="3202" spans="1:4" ht="13.5" customHeight="1">
      <c r="A3202" s="150" t="s">
        <v>4715</v>
      </c>
      <c r="B3202" s="153" t="s">
        <v>14783</v>
      </c>
      <c r="C3202" s="352"/>
      <c r="D3202" s="152" t="s">
        <v>20298</v>
      </c>
    </row>
    <row r="3203" spans="1:4" ht="13.5" customHeight="1">
      <c r="A3203" s="150" t="s">
        <v>1227</v>
      </c>
      <c r="B3203" s="153" t="s">
        <v>11426</v>
      </c>
      <c r="C3203" s="352"/>
      <c r="D3203" s="152" t="s">
        <v>20298</v>
      </c>
    </row>
    <row r="3204" spans="1:4" ht="13.5" customHeight="1">
      <c r="A3204" s="150" t="s">
        <v>4714</v>
      </c>
      <c r="B3204" s="153" t="s">
        <v>14782</v>
      </c>
      <c r="C3204" s="352"/>
      <c r="D3204" s="152" t="s">
        <v>20298</v>
      </c>
    </row>
    <row r="3205" spans="1:4" ht="13.5" customHeight="1">
      <c r="A3205" s="150" t="s">
        <v>3317</v>
      </c>
      <c r="B3205" s="153" t="s">
        <v>13454</v>
      </c>
      <c r="C3205" s="352"/>
      <c r="D3205" s="152" t="s">
        <v>20298</v>
      </c>
    </row>
    <row r="3206" spans="1:4" ht="13.5" customHeight="1">
      <c r="A3206" s="150" t="s">
        <v>3294</v>
      </c>
      <c r="B3206" s="153" t="s">
        <v>13431</v>
      </c>
      <c r="C3206" s="352"/>
      <c r="D3206" s="152" t="s">
        <v>20298</v>
      </c>
    </row>
    <row r="3207" spans="1:4" ht="13.5" customHeight="1">
      <c r="A3207" s="150" t="s">
        <v>2246</v>
      </c>
      <c r="B3207" s="153" t="s">
        <v>12423</v>
      </c>
      <c r="C3207" s="352"/>
      <c r="D3207" s="152" t="s">
        <v>20298</v>
      </c>
    </row>
    <row r="3208" spans="1:4" ht="13.5" customHeight="1">
      <c r="A3208" s="150" t="s">
        <v>5981</v>
      </c>
      <c r="B3208" s="153" t="s">
        <v>15988</v>
      </c>
      <c r="C3208" s="352"/>
      <c r="D3208" s="152" t="s">
        <v>20298</v>
      </c>
    </row>
    <row r="3209" spans="1:4" ht="13.5" customHeight="1">
      <c r="A3209" s="150" t="s">
        <v>3972</v>
      </c>
      <c r="B3209" s="153" t="s">
        <v>14091</v>
      </c>
      <c r="C3209" s="352"/>
      <c r="D3209" s="152" t="s">
        <v>20298</v>
      </c>
    </row>
    <row r="3210" spans="1:4" ht="13.5" customHeight="1">
      <c r="A3210" s="150" t="s">
        <v>5368</v>
      </c>
      <c r="B3210" s="153" t="s">
        <v>15404</v>
      </c>
      <c r="C3210" s="352"/>
      <c r="D3210" s="152" t="s">
        <v>20298</v>
      </c>
    </row>
    <row r="3211" spans="1:4" ht="13.5" customHeight="1">
      <c r="A3211" s="150" t="s">
        <v>9703</v>
      </c>
      <c r="B3211" s="153" t="s">
        <v>19289</v>
      </c>
      <c r="C3211" s="352"/>
      <c r="D3211" s="152" t="s">
        <v>20298</v>
      </c>
    </row>
    <row r="3212" spans="1:4" ht="13.5" customHeight="1">
      <c r="A3212" s="150" t="s">
        <v>2254</v>
      </c>
      <c r="B3212" s="153" t="s">
        <v>12431</v>
      </c>
      <c r="C3212" s="352"/>
      <c r="D3212" s="152" t="s">
        <v>20298</v>
      </c>
    </row>
    <row r="3213" spans="1:4" ht="13.5" customHeight="1">
      <c r="A3213" s="150" t="s">
        <v>8630</v>
      </c>
      <c r="B3213" s="153" t="s">
        <v>18269</v>
      </c>
      <c r="C3213" s="352"/>
      <c r="D3213" s="152" t="s">
        <v>20298</v>
      </c>
    </row>
    <row r="3214" spans="1:4" ht="13.5" customHeight="1">
      <c r="A3214" s="150" t="s">
        <v>10432</v>
      </c>
      <c r="B3214" s="153" t="s">
        <v>19996</v>
      </c>
      <c r="C3214" s="352"/>
      <c r="D3214" s="152" t="s">
        <v>20298</v>
      </c>
    </row>
    <row r="3215" spans="1:4" ht="13.5" customHeight="1">
      <c r="A3215" s="150" t="s">
        <v>9733</v>
      </c>
      <c r="B3215" s="153" t="s">
        <v>19318</v>
      </c>
      <c r="C3215" s="352"/>
      <c r="D3215" s="152" t="s">
        <v>20298</v>
      </c>
    </row>
    <row r="3216" spans="1:4" ht="13.5" customHeight="1">
      <c r="A3216" s="150" t="s">
        <v>938</v>
      </c>
      <c r="B3216" s="153" t="s">
        <v>11145</v>
      </c>
      <c r="C3216" s="352"/>
      <c r="D3216" s="152" t="s">
        <v>20298</v>
      </c>
    </row>
    <row r="3217" spans="1:4" ht="13.5" customHeight="1">
      <c r="A3217" s="150" t="s">
        <v>940</v>
      </c>
      <c r="B3217" s="153" t="s">
        <v>11147</v>
      </c>
      <c r="C3217" s="352"/>
      <c r="D3217" s="152" t="s">
        <v>20298</v>
      </c>
    </row>
    <row r="3218" spans="1:4" ht="13.5" customHeight="1">
      <c r="A3218" s="150" t="s">
        <v>943</v>
      </c>
      <c r="B3218" s="153" t="s">
        <v>11150</v>
      </c>
      <c r="C3218" s="352"/>
      <c r="D3218" s="152" t="s">
        <v>20298</v>
      </c>
    </row>
    <row r="3219" spans="1:4" ht="13.5" customHeight="1">
      <c r="A3219" s="150" t="s">
        <v>942</v>
      </c>
      <c r="B3219" s="153" t="s">
        <v>11149</v>
      </c>
      <c r="C3219" s="352"/>
      <c r="D3219" s="152" t="s">
        <v>20298</v>
      </c>
    </row>
    <row r="3220" spans="1:4" ht="13.5" customHeight="1">
      <c r="A3220" s="150" t="s">
        <v>941</v>
      </c>
      <c r="B3220" s="153" t="s">
        <v>11148</v>
      </c>
      <c r="C3220" s="352"/>
      <c r="D3220" s="152" t="s">
        <v>20298</v>
      </c>
    </row>
    <row r="3221" spans="1:4" ht="13.5" customHeight="1">
      <c r="A3221" s="150" t="s">
        <v>939</v>
      </c>
      <c r="B3221" s="153" t="s">
        <v>11146</v>
      </c>
      <c r="C3221" s="352"/>
      <c r="D3221" s="152" t="s">
        <v>20298</v>
      </c>
    </row>
    <row r="3222" spans="1:4" ht="13.5" customHeight="1">
      <c r="A3222" s="150" t="s">
        <v>936</v>
      </c>
      <c r="B3222" s="153" t="s">
        <v>11143</v>
      </c>
      <c r="C3222" s="352"/>
      <c r="D3222" s="152" t="s">
        <v>20298</v>
      </c>
    </row>
    <row r="3223" spans="1:4" ht="13.5" customHeight="1">
      <c r="A3223" s="150" t="s">
        <v>944</v>
      </c>
      <c r="B3223" s="153" t="s">
        <v>11151</v>
      </c>
      <c r="C3223" s="352"/>
      <c r="D3223" s="152" t="s">
        <v>20298</v>
      </c>
    </row>
    <row r="3224" spans="1:4" ht="13.5" customHeight="1">
      <c r="A3224" s="150" t="s">
        <v>937</v>
      </c>
      <c r="B3224" s="153" t="s">
        <v>11144</v>
      </c>
      <c r="C3224" s="352"/>
      <c r="D3224" s="152" t="s">
        <v>20298</v>
      </c>
    </row>
    <row r="3225" spans="1:4" ht="13.5" customHeight="1">
      <c r="A3225" s="150" t="s">
        <v>3968</v>
      </c>
      <c r="B3225" s="153" t="s">
        <v>14087</v>
      </c>
      <c r="C3225" s="352"/>
      <c r="D3225" s="152" t="s">
        <v>20298</v>
      </c>
    </row>
    <row r="3226" spans="1:4" ht="13.5" customHeight="1">
      <c r="A3226" s="150" t="s">
        <v>4008</v>
      </c>
      <c r="B3226" s="153" t="s">
        <v>14126</v>
      </c>
      <c r="C3226" s="352"/>
      <c r="D3226" s="152" t="s">
        <v>20298</v>
      </c>
    </row>
    <row r="3227" spans="1:4" ht="13.5" customHeight="1">
      <c r="A3227" s="150" t="s">
        <v>8845</v>
      </c>
      <c r="B3227" s="153" t="s">
        <v>18452</v>
      </c>
      <c r="C3227" s="352"/>
      <c r="D3227" s="152" t="s">
        <v>20298</v>
      </c>
    </row>
    <row r="3228" spans="1:4" ht="13.5" customHeight="1">
      <c r="A3228" s="150" t="s">
        <v>4038</v>
      </c>
      <c r="B3228" s="153" t="s">
        <v>14155</v>
      </c>
      <c r="C3228" s="352"/>
      <c r="D3228" s="152" t="s">
        <v>20298</v>
      </c>
    </row>
    <row r="3229" spans="1:4" ht="13.5" customHeight="1">
      <c r="A3229" s="150" t="s">
        <v>4066</v>
      </c>
      <c r="B3229" s="153" t="s">
        <v>14183</v>
      </c>
      <c r="C3229" s="352"/>
      <c r="D3229" s="152" t="s">
        <v>20298</v>
      </c>
    </row>
    <row r="3230" spans="1:4" ht="13.5" customHeight="1">
      <c r="A3230" s="150" t="s">
        <v>5893</v>
      </c>
      <c r="B3230" s="153" t="s">
        <v>15902</v>
      </c>
      <c r="C3230" s="352"/>
      <c r="D3230" s="152" t="s">
        <v>20298</v>
      </c>
    </row>
    <row r="3231" spans="1:4" ht="13.5" customHeight="1">
      <c r="A3231" s="150" t="s">
        <v>1458</v>
      </c>
      <c r="B3231" s="153" t="s">
        <v>11659</v>
      </c>
      <c r="C3231" s="352"/>
      <c r="D3231" s="152" t="s">
        <v>20298</v>
      </c>
    </row>
    <row r="3232" spans="1:4" ht="13.5" customHeight="1">
      <c r="A3232" s="150" t="s">
        <v>9771</v>
      </c>
      <c r="B3232" s="153" t="s">
        <v>19356</v>
      </c>
      <c r="C3232" s="352"/>
      <c r="D3232" s="152" t="s">
        <v>20298</v>
      </c>
    </row>
    <row r="3233" spans="1:4" ht="13.5" customHeight="1">
      <c r="A3233" s="150" t="s">
        <v>5300</v>
      </c>
      <c r="B3233" s="153" t="s">
        <v>15339</v>
      </c>
      <c r="C3233" s="352"/>
      <c r="D3233" s="152" t="s">
        <v>20298</v>
      </c>
    </row>
    <row r="3234" spans="1:4" ht="13.5" customHeight="1">
      <c r="A3234" s="150" t="s">
        <v>6636</v>
      </c>
      <c r="B3234" s="153" t="s">
        <v>16587</v>
      </c>
      <c r="C3234" s="352"/>
      <c r="D3234" s="152" t="s">
        <v>20298</v>
      </c>
    </row>
    <row r="3235" spans="1:4" ht="13.5" customHeight="1">
      <c r="A3235" s="150" t="s">
        <v>3275</v>
      </c>
      <c r="B3235" s="153" t="s">
        <v>13412</v>
      </c>
      <c r="C3235" s="352"/>
      <c r="D3235" s="152" t="s">
        <v>20298</v>
      </c>
    </row>
    <row r="3236" spans="1:4" ht="13.5" customHeight="1">
      <c r="A3236" s="150" t="s">
        <v>6979</v>
      </c>
      <c r="B3236" s="153" t="s">
        <v>16930</v>
      </c>
      <c r="C3236" s="352"/>
      <c r="D3236" s="152" t="s">
        <v>20298</v>
      </c>
    </row>
    <row r="3237" spans="1:4" ht="13.5" customHeight="1">
      <c r="A3237" s="150" t="s">
        <v>3300</v>
      </c>
      <c r="B3237" s="153" t="s">
        <v>13437</v>
      </c>
      <c r="C3237" s="352"/>
      <c r="D3237" s="152" t="s">
        <v>20298</v>
      </c>
    </row>
    <row r="3238" spans="1:4" ht="13.5" customHeight="1">
      <c r="A3238" s="150" t="s">
        <v>3301</v>
      </c>
      <c r="B3238" s="153" t="s">
        <v>13438</v>
      </c>
      <c r="C3238" s="352"/>
      <c r="D3238" s="152" t="s">
        <v>20298</v>
      </c>
    </row>
    <row r="3239" spans="1:4" ht="13.5" customHeight="1">
      <c r="A3239" s="150" t="s">
        <v>5377</v>
      </c>
      <c r="B3239" s="153" t="s">
        <v>15413</v>
      </c>
      <c r="C3239" s="352"/>
      <c r="D3239" s="152" t="s">
        <v>20298</v>
      </c>
    </row>
    <row r="3240" spans="1:4" ht="13.5" customHeight="1">
      <c r="A3240" s="150" t="s">
        <v>5301</v>
      </c>
      <c r="B3240" s="153" t="s">
        <v>15340</v>
      </c>
      <c r="C3240" s="352"/>
      <c r="D3240" s="152" t="s">
        <v>20298</v>
      </c>
    </row>
    <row r="3241" spans="1:4" ht="13.5" customHeight="1">
      <c r="A3241" s="150" t="s">
        <v>6956</v>
      </c>
      <c r="B3241" s="153" t="s">
        <v>16907</v>
      </c>
      <c r="C3241" s="352"/>
      <c r="D3241" s="152" t="s">
        <v>20298</v>
      </c>
    </row>
    <row r="3242" spans="1:4" ht="13.5" customHeight="1">
      <c r="A3242" s="150" t="s">
        <v>5374</v>
      </c>
      <c r="B3242" s="153" t="s">
        <v>15410</v>
      </c>
      <c r="C3242" s="352"/>
      <c r="D3242" s="152" t="s">
        <v>20298</v>
      </c>
    </row>
    <row r="3243" spans="1:4" ht="13.5" customHeight="1">
      <c r="A3243" s="150" t="s">
        <v>5375</v>
      </c>
      <c r="B3243" s="153" t="s">
        <v>15411</v>
      </c>
      <c r="C3243" s="352"/>
      <c r="D3243" s="152" t="s">
        <v>20298</v>
      </c>
    </row>
    <row r="3244" spans="1:4" ht="13.5" customHeight="1">
      <c r="A3244" s="150" t="s">
        <v>7032</v>
      </c>
      <c r="B3244" s="153" t="s">
        <v>16983</v>
      </c>
      <c r="C3244" s="352"/>
      <c r="D3244" s="152" t="s">
        <v>20298</v>
      </c>
    </row>
    <row r="3245" spans="1:4" ht="13.5" customHeight="1">
      <c r="A3245" s="150" t="s">
        <v>7033</v>
      </c>
      <c r="B3245" s="153" t="s">
        <v>16984</v>
      </c>
      <c r="C3245" s="352"/>
      <c r="D3245" s="152" t="s">
        <v>20298</v>
      </c>
    </row>
    <row r="3246" spans="1:4" ht="13.5" customHeight="1">
      <c r="A3246" s="150" t="s">
        <v>913</v>
      </c>
      <c r="B3246" s="153" t="s">
        <v>11120</v>
      </c>
      <c r="C3246" s="352"/>
      <c r="D3246" s="152" t="s">
        <v>20298</v>
      </c>
    </row>
    <row r="3247" spans="1:4" ht="13.5" customHeight="1">
      <c r="A3247" s="150" t="s">
        <v>5306</v>
      </c>
      <c r="B3247" s="153" t="s">
        <v>15345</v>
      </c>
      <c r="C3247" s="352"/>
      <c r="D3247" s="152" t="s">
        <v>20298</v>
      </c>
    </row>
    <row r="3248" spans="1:4" ht="13.5" customHeight="1">
      <c r="A3248" s="150" t="s">
        <v>5310</v>
      </c>
      <c r="B3248" s="153" t="s">
        <v>15349</v>
      </c>
      <c r="C3248" s="352"/>
      <c r="D3248" s="152" t="s">
        <v>20298</v>
      </c>
    </row>
    <row r="3249" spans="1:4" ht="13.5" customHeight="1">
      <c r="A3249" s="150" t="s">
        <v>5307</v>
      </c>
      <c r="B3249" s="153" t="s">
        <v>15346</v>
      </c>
      <c r="C3249" s="352"/>
      <c r="D3249" s="152" t="s">
        <v>20298</v>
      </c>
    </row>
    <row r="3250" spans="1:4" ht="13.5" customHeight="1">
      <c r="A3250" s="150" t="s">
        <v>5309</v>
      </c>
      <c r="B3250" s="153" t="s">
        <v>15348</v>
      </c>
      <c r="C3250" s="352"/>
      <c r="D3250" s="152" t="s">
        <v>20298</v>
      </c>
    </row>
    <row r="3251" spans="1:4" ht="13.5" customHeight="1">
      <c r="A3251" s="150" t="s">
        <v>3973</v>
      </c>
      <c r="B3251" s="153" t="s">
        <v>14092</v>
      </c>
      <c r="C3251" s="352"/>
      <c r="D3251" s="152" t="s">
        <v>20298</v>
      </c>
    </row>
    <row r="3252" spans="1:4" ht="13.5" customHeight="1">
      <c r="A3252" s="150" t="s">
        <v>4128</v>
      </c>
      <c r="B3252" s="153" t="s">
        <v>14244</v>
      </c>
      <c r="C3252" s="352"/>
      <c r="D3252" s="152" t="s">
        <v>20298</v>
      </c>
    </row>
    <row r="3253" spans="1:4" ht="13.5" customHeight="1">
      <c r="A3253" s="150" t="s">
        <v>4067</v>
      </c>
      <c r="B3253" s="153" t="s">
        <v>14184</v>
      </c>
      <c r="C3253" s="352"/>
      <c r="D3253" s="152" t="s">
        <v>20298</v>
      </c>
    </row>
    <row r="3254" spans="1:4" ht="13.5" customHeight="1">
      <c r="A3254" s="150" t="s">
        <v>10447</v>
      </c>
      <c r="B3254" s="153" t="s">
        <v>20011</v>
      </c>
      <c r="C3254" s="352"/>
      <c r="D3254" s="152" t="s">
        <v>20298</v>
      </c>
    </row>
    <row r="3255" spans="1:4" ht="13.5" customHeight="1">
      <c r="A3255" s="150" t="s">
        <v>5376</v>
      </c>
      <c r="B3255" s="153" t="s">
        <v>15412</v>
      </c>
      <c r="C3255" s="352"/>
      <c r="D3255" s="152" t="s">
        <v>20298</v>
      </c>
    </row>
    <row r="3256" spans="1:4" ht="13.5" customHeight="1">
      <c r="A3256" s="150" t="s">
        <v>3960</v>
      </c>
      <c r="B3256" s="153" t="s">
        <v>14079</v>
      </c>
      <c r="C3256" s="352"/>
      <c r="D3256" s="152" t="s">
        <v>20298</v>
      </c>
    </row>
    <row r="3257" spans="1:4" ht="13.5" customHeight="1">
      <c r="A3257" s="150" t="s">
        <v>3959</v>
      </c>
      <c r="B3257" s="153" t="s">
        <v>14078</v>
      </c>
      <c r="C3257" s="352"/>
      <c r="D3257" s="152" t="s">
        <v>20298</v>
      </c>
    </row>
    <row r="3258" spans="1:4" ht="13.5" customHeight="1">
      <c r="A3258" s="150" t="s">
        <v>5474</v>
      </c>
      <c r="B3258" s="153" t="s">
        <v>15507</v>
      </c>
      <c r="C3258" s="352"/>
      <c r="D3258" s="152" t="s">
        <v>20298</v>
      </c>
    </row>
    <row r="3259" spans="1:4" ht="13.5" customHeight="1">
      <c r="A3259" s="150" t="s">
        <v>3979</v>
      </c>
      <c r="B3259" s="153" t="s">
        <v>14098</v>
      </c>
      <c r="C3259" s="352"/>
      <c r="D3259" s="152" t="s">
        <v>20298</v>
      </c>
    </row>
    <row r="3260" spans="1:4" ht="13.5" customHeight="1">
      <c r="A3260" s="150" t="s">
        <v>3988</v>
      </c>
      <c r="B3260" s="153" t="s">
        <v>14107</v>
      </c>
      <c r="C3260" s="352"/>
      <c r="D3260" s="152" t="s">
        <v>20298</v>
      </c>
    </row>
    <row r="3261" spans="1:4" ht="13.5" customHeight="1">
      <c r="A3261" s="150" t="s">
        <v>7034</v>
      </c>
      <c r="B3261" s="153" t="s">
        <v>16985</v>
      </c>
      <c r="C3261" s="352"/>
      <c r="D3261" s="152" t="s">
        <v>20298</v>
      </c>
    </row>
    <row r="3262" spans="1:4" ht="13.5" customHeight="1">
      <c r="A3262" s="150" t="s">
        <v>3842</v>
      </c>
      <c r="B3262" s="153" t="s">
        <v>13964</v>
      </c>
      <c r="C3262" s="352"/>
      <c r="D3262" s="152" t="s">
        <v>20298</v>
      </c>
    </row>
    <row r="3263" spans="1:4" ht="13.5" customHeight="1">
      <c r="A3263" s="150" t="s">
        <v>5453</v>
      </c>
      <c r="B3263" s="153" t="s">
        <v>15487</v>
      </c>
      <c r="C3263" s="352"/>
      <c r="D3263" s="152" t="s">
        <v>20298</v>
      </c>
    </row>
    <row r="3264" spans="1:4" ht="13.5" customHeight="1">
      <c r="A3264" s="150" t="s">
        <v>5455</v>
      </c>
      <c r="B3264" s="153" t="s">
        <v>15489</v>
      </c>
      <c r="C3264" s="352"/>
      <c r="D3264" s="152" t="s">
        <v>20298</v>
      </c>
    </row>
    <row r="3265" spans="1:4" ht="13.5" customHeight="1">
      <c r="A3265" s="150" t="s">
        <v>5456</v>
      </c>
      <c r="B3265" s="153" t="s">
        <v>15490</v>
      </c>
      <c r="C3265" s="352"/>
      <c r="D3265" s="152" t="s">
        <v>20298</v>
      </c>
    </row>
    <row r="3266" spans="1:4" ht="13.5" customHeight="1">
      <c r="A3266" s="150" t="s">
        <v>8628</v>
      </c>
      <c r="B3266" s="153" t="s">
        <v>18267</v>
      </c>
      <c r="C3266" s="352"/>
      <c r="D3266" s="152" t="s">
        <v>20298</v>
      </c>
    </row>
    <row r="3267" spans="1:4" ht="13.5" customHeight="1">
      <c r="A3267" s="150" t="s">
        <v>5121</v>
      </c>
      <c r="B3267" s="153" t="s">
        <v>15163</v>
      </c>
      <c r="C3267" s="352"/>
      <c r="D3267" s="152" t="s">
        <v>20298</v>
      </c>
    </row>
    <row r="3268" spans="1:4" ht="13.5" customHeight="1">
      <c r="A3268" s="150" t="s">
        <v>4603</v>
      </c>
      <c r="B3268" s="153" t="s">
        <v>14674</v>
      </c>
      <c r="C3268" s="352"/>
      <c r="D3268" s="152" t="s">
        <v>20298</v>
      </c>
    </row>
    <row r="3269" spans="1:4" ht="13.5" customHeight="1">
      <c r="A3269" s="150" t="s">
        <v>4475</v>
      </c>
      <c r="B3269" s="153" t="s">
        <v>14588</v>
      </c>
      <c r="C3269" s="352"/>
      <c r="D3269" s="152" t="s">
        <v>20298</v>
      </c>
    </row>
    <row r="3270" spans="1:4" ht="13.5" customHeight="1">
      <c r="A3270" s="150" t="s">
        <v>3963</v>
      </c>
      <c r="B3270" s="153" t="s">
        <v>14082</v>
      </c>
      <c r="C3270" s="352"/>
      <c r="D3270" s="152" t="s">
        <v>20298</v>
      </c>
    </row>
    <row r="3271" spans="1:4" ht="13.5" customHeight="1">
      <c r="A3271" s="150" t="s">
        <v>3836</v>
      </c>
      <c r="B3271" s="153" t="s">
        <v>13958</v>
      </c>
      <c r="C3271" s="352"/>
      <c r="D3271" s="152" t="s">
        <v>20298</v>
      </c>
    </row>
    <row r="3272" spans="1:4" ht="13.5" customHeight="1">
      <c r="A3272" s="150" t="s">
        <v>5127</v>
      </c>
      <c r="B3272" s="153" t="s">
        <v>15169</v>
      </c>
      <c r="C3272" s="352"/>
      <c r="D3272" s="152" t="s">
        <v>20298</v>
      </c>
    </row>
    <row r="3273" spans="1:4" ht="13.5" customHeight="1">
      <c r="A3273" s="150" t="s">
        <v>10582</v>
      </c>
      <c r="B3273" s="153" t="s">
        <v>20129</v>
      </c>
      <c r="C3273" s="352"/>
      <c r="D3273" s="152" t="s">
        <v>20298</v>
      </c>
    </row>
    <row r="3274" spans="1:4" ht="13.5" customHeight="1">
      <c r="A3274" s="150" t="s">
        <v>5178</v>
      </c>
      <c r="B3274" s="153" t="s">
        <v>15220</v>
      </c>
      <c r="C3274" s="352"/>
      <c r="D3274" s="152" t="s">
        <v>20298</v>
      </c>
    </row>
    <row r="3275" spans="1:4" ht="13.5" customHeight="1">
      <c r="A3275" s="150" t="s">
        <v>10584</v>
      </c>
      <c r="B3275" s="153" t="s">
        <v>20131</v>
      </c>
      <c r="C3275" s="352"/>
      <c r="D3275" s="152" t="s">
        <v>20298</v>
      </c>
    </row>
    <row r="3276" spans="1:4" ht="13.5" customHeight="1">
      <c r="A3276" s="150" t="s">
        <v>10583</v>
      </c>
      <c r="B3276" s="153" t="s">
        <v>20130</v>
      </c>
      <c r="C3276" s="352"/>
      <c r="D3276" s="152" t="s">
        <v>20298</v>
      </c>
    </row>
    <row r="3277" spans="1:4" ht="13.5" customHeight="1">
      <c r="A3277" s="150" t="s">
        <v>1704</v>
      </c>
      <c r="B3277" s="153" t="s">
        <v>11897</v>
      </c>
      <c r="C3277" s="352"/>
      <c r="D3277" s="152" t="s">
        <v>20298</v>
      </c>
    </row>
    <row r="3278" spans="1:4" ht="13.5" customHeight="1">
      <c r="A3278" s="150" t="s">
        <v>3849</v>
      </c>
      <c r="B3278" s="153" t="s">
        <v>13971</v>
      </c>
      <c r="C3278" s="352"/>
      <c r="D3278" s="152" t="s">
        <v>20298</v>
      </c>
    </row>
    <row r="3279" spans="1:4" ht="13.5" customHeight="1">
      <c r="A3279" s="150" t="s">
        <v>3833</v>
      </c>
      <c r="B3279" s="153" t="s">
        <v>13955</v>
      </c>
      <c r="C3279" s="352"/>
      <c r="D3279" s="152" t="s">
        <v>20298</v>
      </c>
    </row>
    <row r="3280" spans="1:4" ht="13.5" customHeight="1">
      <c r="A3280" s="150" t="s">
        <v>4786</v>
      </c>
      <c r="B3280" s="153" t="s">
        <v>14853</v>
      </c>
      <c r="C3280" s="352"/>
      <c r="D3280" s="152" t="s">
        <v>20298</v>
      </c>
    </row>
    <row r="3281" spans="1:4" ht="13.5" customHeight="1">
      <c r="A3281" s="150" t="s">
        <v>4529</v>
      </c>
      <c r="B3281" s="153" t="s">
        <v>14612</v>
      </c>
      <c r="C3281" s="352"/>
      <c r="D3281" s="152" t="s">
        <v>20298</v>
      </c>
    </row>
    <row r="3282" spans="1:4" ht="13.5" customHeight="1">
      <c r="A3282" s="150" t="s">
        <v>8954</v>
      </c>
      <c r="B3282" s="153" t="s">
        <v>18565</v>
      </c>
      <c r="C3282" s="352"/>
      <c r="D3282" s="152" t="s">
        <v>20298</v>
      </c>
    </row>
    <row r="3283" spans="1:4" ht="13.5" customHeight="1">
      <c r="A3283" s="150" t="s">
        <v>3838</v>
      </c>
      <c r="B3283" s="153" t="s">
        <v>13960</v>
      </c>
      <c r="C3283" s="352"/>
      <c r="D3283" s="152" t="s">
        <v>20298</v>
      </c>
    </row>
    <row r="3284" spans="1:4" ht="13.5" customHeight="1">
      <c r="A3284" s="150" t="s">
        <v>3840</v>
      </c>
      <c r="B3284" s="153" t="s">
        <v>13962</v>
      </c>
      <c r="C3284" s="352"/>
      <c r="D3284" s="152" t="s">
        <v>20298</v>
      </c>
    </row>
    <row r="3285" spans="1:4" ht="13.5" customHeight="1">
      <c r="A3285" s="150" t="s">
        <v>2335</v>
      </c>
      <c r="B3285" s="153" t="s">
        <v>12510</v>
      </c>
      <c r="C3285" s="352"/>
      <c r="D3285" s="152" t="s">
        <v>20298</v>
      </c>
    </row>
    <row r="3286" spans="1:4" ht="13.5" customHeight="1">
      <c r="A3286" s="150" t="s">
        <v>2333</v>
      </c>
      <c r="B3286" s="153" t="s">
        <v>12508</v>
      </c>
      <c r="C3286" s="352"/>
      <c r="D3286" s="152" t="s">
        <v>20298</v>
      </c>
    </row>
    <row r="3287" spans="1:4" ht="13.5" customHeight="1">
      <c r="A3287" s="150" t="s">
        <v>2334</v>
      </c>
      <c r="B3287" s="153" t="s">
        <v>12509</v>
      </c>
      <c r="C3287" s="352"/>
      <c r="D3287" s="152" t="s">
        <v>20298</v>
      </c>
    </row>
    <row r="3288" spans="1:4" ht="13.5" customHeight="1">
      <c r="A3288" s="150" t="s">
        <v>7022</v>
      </c>
      <c r="B3288" s="153" t="s">
        <v>16973</v>
      </c>
      <c r="C3288" s="352"/>
      <c r="D3288" s="152" t="s">
        <v>20298</v>
      </c>
    </row>
    <row r="3289" spans="1:4" ht="13.5" customHeight="1">
      <c r="A3289" s="150" t="s">
        <v>10256</v>
      </c>
      <c r="B3289" s="153" t="s">
        <v>19829</v>
      </c>
      <c r="C3289" s="352"/>
      <c r="D3289" s="152" t="s">
        <v>20298</v>
      </c>
    </row>
    <row r="3290" spans="1:4" ht="13.5" customHeight="1">
      <c r="A3290" s="150" t="s">
        <v>647</v>
      </c>
      <c r="B3290" s="154" t="s">
        <v>10856</v>
      </c>
      <c r="C3290" s="353"/>
      <c r="D3290" s="152" t="s">
        <v>20298</v>
      </c>
    </row>
    <row r="3291" spans="1:4" ht="13.5" customHeight="1">
      <c r="A3291" s="150" t="s">
        <v>2792</v>
      </c>
      <c r="B3291" s="153" t="s">
        <v>12967</v>
      </c>
      <c r="C3291" s="352"/>
      <c r="D3291" s="152" t="s">
        <v>20298</v>
      </c>
    </row>
    <row r="3292" spans="1:4" ht="13.5" customHeight="1">
      <c r="A3292" s="150" t="s">
        <v>915</v>
      </c>
      <c r="B3292" s="153" t="s">
        <v>11122</v>
      </c>
      <c r="C3292" s="352"/>
      <c r="D3292" s="152" t="s">
        <v>20298</v>
      </c>
    </row>
    <row r="3293" spans="1:4" ht="13.5" customHeight="1">
      <c r="A3293" s="150" t="s">
        <v>916</v>
      </c>
      <c r="B3293" s="153" t="s">
        <v>11123</v>
      </c>
      <c r="C3293" s="352"/>
      <c r="D3293" s="152" t="s">
        <v>20298</v>
      </c>
    </row>
    <row r="3294" spans="1:4" ht="13.5" customHeight="1">
      <c r="A3294" s="150" t="s">
        <v>7021</v>
      </c>
      <c r="B3294" s="153" t="s">
        <v>16972</v>
      </c>
      <c r="C3294" s="352"/>
      <c r="D3294" s="152" t="s">
        <v>20298</v>
      </c>
    </row>
    <row r="3295" spans="1:4" ht="13.5" customHeight="1">
      <c r="A3295" s="150" t="s">
        <v>9590</v>
      </c>
      <c r="B3295" s="153" t="s">
        <v>19178</v>
      </c>
      <c r="C3295" s="352"/>
      <c r="D3295" s="152" t="s">
        <v>20298</v>
      </c>
    </row>
    <row r="3296" spans="1:4" ht="13.5" customHeight="1">
      <c r="A3296" s="150" t="s">
        <v>6932</v>
      </c>
      <c r="B3296" s="153" t="s">
        <v>16883</v>
      </c>
      <c r="C3296" s="352"/>
      <c r="D3296" s="152" t="s">
        <v>20298</v>
      </c>
    </row>
    <row r="3297" spans="1:4" ht="13.5" customHeight="1">
      <c r="A3297" s="150" t="s">
        <v>6933</v>
      </c>
      <c r="B3297" s="153" t="s">
        <v>16884</v>
      </c>
      <c r="C3297" s="352"/>
      <c r="D3297" s="152" t="s">
        <v>20298</v>
      </c>
    </row>
    <row r="3298" spans="1:4" ht="13.5" customHeight="1">
      <c r="A3298" s="150" t="s">
        <v>6934</v>
      </c>
      <c r="B3298" s="153" t="s">
        <v>16885</v>
      </c>
      <c r="C3298" s="352"/>
      <c r="D3298" s="152" t="s">
        <v>20298</v>
      </c>
    </row>
    <row r="3299" spans="1:4" ht="13.5" customHeight="1">
      <c r="A3299" s="150" t="s">
        <v>6931</v>
      </c>
      <c r="B3299" s="153" t="s">
        <v>16882</v>
      </c>
      <c r="C3299" s="352"/>
      <c r="D3299" s="152" t="s">
        <v>20298</v>
      </c>
    </row>
    <row r="3300" spans="1:4" ht="13.5" customHeight="1">
      <c r="A3300" s="150" t="s">
        <v>6935</v>
      </c>
      <c r="B3300" s="153" t="s">
        <v>16886</v>
      </c>
      <c r="C3300" s="352"/>
      <c r="D3300" s="152" t="s">
        <v>20298</v>
      </c>
    </row>
    <row r="3301" spans="1:4" ht="13.5" customHeight="1">
      <c r="A3301" s="150" t="s">
        <v>6936</v>
      </c>
      <c r="B3301" s="153" t="s">
        <v>16887</v>
      </c>
      <c r="C3301" s="352"/>
      <c r="D3301" s="152" t="s">
        <v>20298</v>
      </c>
    </row>
    <row r="3302" spans="1:4" ht="13.5" customHeight="1">
      <c r="A3302" s="150" t="s">
        <v>6937</v>
      </c>
      <c r="B3302" s="153" t="s">
        <v>16888</v>
      </c>
      <c r="C3302" s="352"/>
      <c r="D3302" s="152" t="s">
        <v>20298</v>
      </c>
    </row>
    <row r="3303" spans="1:4" ht="13.5" customHeight="1">
      <c r="A3303" s="150" t="s">
        <v>8734</v>
      </c>
      <c r="B3303" s="153" t="s">
        <v>18355</v>
      </c>
      <c r="C3303" s="352"/>
      <c r="D3303" s="152" t="s">
        <v>20298</v>
      </c>
    </row>
    <row r="3304" spans="1:4" ht="13.5" customHeight="1">
      <c r="A3304" s="150" t="s">
        <v>8727</v>
      </c>
      <c r="B3304" s="153" t="s">
        <v>18348</v>
      </c>
      <c r="C3304" s="352"/>
      <c r="D3304" s="152" t="s">
        <v>20298</v>
      </c>
    </row>
    <row r="3305" spans="1:4" ht="13.5" customHeight="1">
      <c r="A3305" s="150" t="s">
        <v>8724</v>
      </c>
      <c r="B3305" s="153" t="s">
        <v>18345</v>
      </c>
      <c r="C3305" s="352"/>
      <c r="D3305" s="152" t="s">
        <v>20298</v>
      </c>
    </row>
    <row r="3306" spans="1:4" ht="13.5" customHeight="1">
      <c r="A3306" s="150" t="s">
        <v>8726</v>
      </c>
      <c r="B3306" s="153" t="s">
        <v>18347</v>
      </c>
      <c r="C3306" s="352"/>
      <c r="D3306" s="152" t="s">
        <v>20298</v>
      </c>
    </row>
    <row r="3307" spans="1:4" ht="13.5" customHeight="1">
      <c r="A3307" s="150" t="s">
        <v>8723</v>
      </c>
      <c r="B3307" s="153" t="s">
        <v>18344</v>
      </c>
      <c r="C3307" s="352"/>
      <c r="D3307" s="152" t="s">
        <v>20298</v>
      </c>
    </row>
    <row r="3308" spans="1:4" ht="13.5" customHeight="1">
      <c r="A3308" s="150" t="s">
        <v>8730</v>
      </c>
      <c r="B3308" s="153" t="s">
        <v>18351</v>
      </c>
      <c r="C3308" s="352"/>
      <c r="D3308" s="152" t="s">
        <v>20298</v>
      </c>
    </row>
    <row r="3309" spans="1:4" ht="13.5" customHeight="1">
      <c r="A3309" s="150" t="s">
        <v>8725</v>
      </c>
      <c r="B3309" s="153" t="s">
        <v>18346</v>
      </c>
      <c r="C3309" s="352"/>
      <c r="D3309" s="152" t="s">
        <v>20298</v>
      </c>
    </row>
    <row r="3310" spans="1:4" ht="13.5" customHeight="1">
      <c r="A3310" s="150" t="s">
        <v>8728</v>
      </c>
      <c r="B3310" s="153" t="s">
        <v>18349</v>
      </c>
      <c r="C3310" s="352"/>
      <c r="D3310" s="152" t="s">
        <v>20298</v>
      </c>
    </row>
    <row r="3311" spans="1:4" ht="13.5" customHeight="1">
      <c r="A3311" s="150" t="s">
        <v>8729</v>
      </c>
      <c r="B3311" s="153" t="s">
        <v>18350</v>
      </c>
      <c r="C3311" s="352"/>
      <c r="D3311" s="152" t="s">
        <v>20298</v>
      </c>
    </row>
    <row r="3312" spans="1:4" ht="13.5" customHeight="1">
      <c r="A3312" s="150" t="s">
        <v>8733</v>
      </c>
      <c r="B3312" s="153" t="s">
        <v>18354</v>
      </c>
      <c r="C3312" s="352"/>
      <c r="D3312" s="152" t="s">
        <v>20298</v>
      </c>
    </row>
    <row r="3313" spans="1:4" ht="13.5" customHeight="1">
      <c r="A3313" s="150" t="s">
        <v>8732</v>
      </c>
      <c r="B3313" s="153" t="s">
        <v>18353</v>
      </c>
      <c r="C3313" s="352"/>
      <c r="D3313" s="152" t="s">
        <v>20298</v>
      </c>
    </row>
    <row r="3314" spans="1:4" ht="13.5" customHeight="1">
      <c r="A3314" s="150" t="s">
        <v>8731</v>
      </c>
      <c r="B3314" s="153" t="s">
        <v>18352</v>
      </c>
      <c r="C3314" s="352"/>
      <c r="D3314" s="152" t="s">
        <v>20298</v>
      </c>
    </row>
    <row r="3315" spans="1:4" ht="13.5" customHeight="1">
      <c r="A3315" s="150" t="s">
        <v>6259</v>
      </c>
      <c r="B3315" s="153" t="s">
        <v>16222</v>
      </c>
      <c r="C3315" s="352"/>
      <c r="D3315" s="152" t="s">
        <v>20298</v>
      </c>
    </row>
    <row r="3316" spans="1:4" ht="13.5" customHeight="1">
      <c r="A3316" s="150" t="s">
        <v>6261</v>
      </c>
      <c r="B3316" s="153" t="s">
        <v>16224</v>
      </c>
      <c r="C3316" s="352"/>
      <c r="D3316" s="152" t="s">
        <v>20298</v>
      </c>
    </row>
    <row r="3317" spans="1:4" ht="13.5" customHeight="1">
      <c r="A3317" s="150" t="s">
        <v>6260</v>
      </c>
      <c r="B3317" s="153" t="s">
        <v>16223</v>
      </c>
      <c r="C3317" s="352"/>
      <c r="D3317" s="152" t="s">
        <v>20298</v>
      </c>
    </row>
    <row r="3318" spans="1:4" ht="13.5" customHeight="1">
      <c r="A3318" s="150" t="s">
        <v>6263</v>
      </c>
      <c r="B3318" s="153" t="s">
        <v>16226</v>
      </c>
      <c r="C3318" s="352"/>
      <c r="D3318" s="152" t="s">
        <v>20298</v>
      </c>
    </row>
    <row r="3319" spans="1:4" ht="13.5" customHeight="1">
      <c r="A3319" s="150" t="s">
        <v>6262</v>
      </c>
      <c r="B3319" s="153" t="s">
        <v>16225</v>
      </c>
      <c r="C3319" s="352"/>
      <c r="D3319" s="152" t="s">
        <v>20298</v>
      </c>
    </row>
    <row r="3320" spans="1:4" ht="13.5" customHeight="1">
      <c r="A3320" s="150" t="s">
        <v>6265</v>
      </c>
      <c r="B3320" s="153" t="s">
        <v>16228</v>
      </c>
      <c r="C3320" s="352"/>
      <c r="D3320" s="152" t="s">
        <v>20298</v>
      </c>
    </row>
    <row r="3321" spans="1:4" ht="13.5" customHeight="1">
      <c r="A3321" s="150" t="s">
        <v>6264</v>
      </c>
      <c r="B3321" s="153" t="s">
        <v>16227</v>
      </c>
      <c r="C3321" s="352"/>
      <c r="D3321" s="152" t="s">
        <v>20298</v>
      </c>
    </row>
    <row r="3322" spans="1:4" ht="13.5" customHeight="1">
      <c r="A3322" s="150" t="s">
        <v>6267</v>
      </c>
      <c r="B3322" s="153" t="s">
        <v>16230</v>
      </c>
      <c r="C3322" s="352"/>
      <c r="D3322" s="152" t="s">
        <v>20298</v>
      </c>
    </row>
    <row r="3323" spans="1:4" ht="13.5" customHeight="1">
      <c r="A3323" s="150" t="s">
        <v>6266</v>
      </c>
      <c r="B3323" s="153" t="s">
        <v>16229</v>
      </c>
      <c r="C3323" s="352"/>
      <c r="D3323" s="152" t="s">
        <v>20298</v>
      </c>
    </row>
    <row r="3324" spans="1:4" ht="13.5" customHeight="1">
      <c r="A3324" s="150" t="s">
        <v>6269</v>
      </c>
      <c r="B3324" s="153" t="s">
        <v>16232</v>
      </c>
      <c r="C3324" s="352"/>
      <c r="D3324" s="152" t="s">
        <v>20298</v>
      </c>
    </row>
    <row r="3325" spans="1:4" ht="13.5" customHeight="1">
      <c r="A3325" s="150" t="s">
        <v>6268</v>
      </c>
      <c r="B3325" s="153" t="s">
        <v>16231</v>
      </c>
      <c r="C3325" s="352"/>
      <c r="D3325" s="152" t="s">
        <v>20298</v>
      </c>
    </row>
    <row r="3326" spans="1:4" ht="13.5" customHeight="1">
      <c r="A3326" s="150" t="s">
        <v>6272</v>
      </c>
      <c r="B3326" s="153" t="s">
        <v>16235</v>
      </c>
      <c r="C3326" s="352"/>
      <c r="D3326" s="152" t="s">
        <v>20298</v>
      </c>
    </row>
    <row r="3327" spans="1:4" ht="13.5" customHeight="1">
      <c r="A3327" s="150" t="s">
        <v>6271</v>
      </c>
      <c r="B3327" s="153" t="s">
        <v>16234</v>
      </c>
      <c r="C3327" s="352"/>
      <c r="D3327" s="152" t="s">
        <v>20298</v>
      </c>
    </row>
    <row r="3328" spans="1:4" ht="13.5" customHeight="1">
      <c r="A3328" s="150" t="s">
        <v>6270</v>
      </c>
      <c r="B3328" s="153" t="s">
        <v>16233</v>
      </c>
      <c r="C3328" s="352"/>
      <c r="D3328" s="152" t="s">
        <v>20298</v>
      </c>
    </row>
    <row r="3329" spans="1:4" ht="13.5" customHeight="1">
      <c r="A3329" s="150" t="s">
        <v>6273</v>
      </c>
      <c r="B3329" s="153" t="s">
        <v>16236</v>
      </c>
      <c r="C3329" s="352"/>
      <c r="D3329" s="152" t="s">
        <v>20298</v>
      </c>
    </row>
    <row r="3330" spans="1:4" ht="13.5" customHeight="1">
      <c r="A3330" s="150" t="s">
        <v>6274</v>
      </c>
      <c r="B3330" s="153" t="s">
        <v>16237</v>
      </c>
      <c r="C3330" s="352"/>
      <c r="D3330" s="152" t="s">
        <v>20298</v>
      </c>
    </row>
    <row r="3331" spans="1:4" ht="13.5" customHeight="1">
      <c r="A3331" s="150" t="s">
        <v>6257</v>
      </c>
      <c r="B3331" s="153" t="s">
        <v>16220</v>
      </c>
      <c r="C3331" s="352"/>
      <c r="D3331" s="152" t="s">
        <v>20298</v>
      </c>
    </row>
    <row r="3332" spans="1:4" ht="13.5" customHeight="1">
      <c r="A3332" s="150" t="s">
        <v>6258</v>
      </c>
      <c r="B3332" s="153" t="s">
        <v>16221</v>
      </c>
      <c r="C3332" s="352"/>
      <c r="D3332" s="152" t="s">
        <v>20298</v>
      </c>
    </row>
    <row r="3333" spans="1:4" ht="13.5" customHeight="1">
      <c r="A3333" s="150" t="s">
        <v>6276</v>
      </c>
      <c r="B3333" s="153" t="s">
        <v>16239</v>
      </c>
      <c r="C3333" s="352"/>
      <c r="D3333" s="152" t="s">
        <v>20298</v>
      </c>
    </row>
    <row r="3334" spans="1:4" ht="13.5" customHeight="1">
      <c r="A3334" s="150" t="s">
        <v>6275</v>
      </c>
      <c r="B3334" s="153" t="s">
        <v>16238</v>
      </c>
      <c r="C3334" s="352"/>
      <c r="D3334" s="152" t="s">
        <v>20298</v>
      </c>
    </row>
    <row r="3335" spans="1:4" ht="13.5" customHeight="1">
      <c r="A3335" s="150" t="s">
        <v>6278</v>
      </c>
      <c r="B3335" s="153" t="s">
        <v>16241</v>
      </c>
      <c r="C3335" s="352"/>
      <c r="D3335" s="152" t="s">
        <v>20298</v>
      </c>
    </row>
    <row r="3336" spans="1:4" ht="13.5" customHeight="1">
      <c r="A3336" s="150" t="s">
        <v>6277</v>
      </c>
      <c r="B3336" s="153" t="s">
        <v>16240</v>
      </c>
      <c r="C3336" s="352"/>
      <c r="D3336" s="152" t="s">
        <v>20298</v>
      </c>
    </row>
    <row r="3337" spans="1:4" ht="13.5" customHeight="1">
      <c r="A3337" s="150" t="s">
        <v>6318</v>
      </c>
      <c r="B3337" s="153" t="s">
        <v>16280</v>
      </c>
      <c r="C3337" s="352"/>
      <c r="D3337" s="152" t="s">
        <v>20298</v>
      </c>
    </row>
    <row r="3338" spans="1:4" ht="13.5" customHeight="1">
      <c r="A3338" s="150" t="s">
        <v>6317</v>
      </c>
      <c r="B3338" s="153" t="s">
        <v>16279</v>
      </c>
      <c r="C3338" s="352"/>
      <c r="D3338" s="152" t="s">
        <v>20298</v>
      </c>
    </row>
    <row r="3339" spans="1:4" ht="13.5" customHeight="1">
      <c r="A3339" s="150" t="s">
        <v>6322</v>
      </c>
      <c r="B3339" s="153" t="s">
        <v>16284</v>
      </c>
      <c r="C3339" s="352"/>
      <c r="D3339" s="152" t="s">
        <v>20298</v>
      </c>
    </row>
    <row r="3340" spans="1:4" ht="13.5" customHeight="1">
      <c r="A3340" s="150" t="s">
        <v>6320</v>
      </c>
      <c r="B3340" s="153" t="s">
        <v>16282</v>
      </c>
      <c r="C3340" s="352"/>
      <c r="D3340" s="152" t="s">
        <v>20298</v>
      </c>
    </row>
    <row r="3341" spans="1:4" ht="13.5" customHeight="1">
      <c r="A3341" s="150" t="s">
        <v>6319</v>
      </c>
      <c r="B3341" s="153" t="s">
        <v>16281</v>
      </c>
      <c r="C3341" s="352"/>
      <c r="D3341" s="152" t="s">
        <v>20298</v>
      </c>
    </row>
    <row r="3342" spans="1:4" ht="13.5" customHeight="1">
      <c r="A3342" s="150" t="s">
        <v>6283</v>
      </c>
      <c r="B3342" s="153" t="s">
        <v>16246</v>
      </c>
      <c r="C3342" s="352"/>
      <c r="D3342" s="152" t="s">
        <v>20298</v>
      </c>
    </row>
    <row r="3343" spans="1:4" ht="13.5" customHeight="1">
      <c r="A3343" s="150" t="s">
        <v>6284</v>
      </c>
      <c r="B3343" s="153" t="s">
        <v>16247</v>
      </c>
      <c r="C3343" s="352"/>
      <c r="D3343" s="152" t="s">
        <v>20298</v>
      </c>
    </row>
    <row r="3344" spans="1:4" ht="13.5" customHeight="1">
      <c r="A3344" s="150" t="s">
        <v>6282</v>
      </c>
      <c r="B3344" s="153" t="s">
        <v>16245</v>
      </c>
      <c r="C3344" s="352"/>
      <c r="D3344" s="152" t="s">
        <v>20298</v>
      </c>
    </row>
    <row r="3345" spans="1:4" ht="13.5" customHeight="1">
      <c r="A3345" s="150" t="s">
        <v>6302</v>
      </c>
      <c r="B3345" s="153" t="s">
        <v>16264</v>
      </c>
      <c r="C3345" s="352"/>
      <c r="D3345" s="152" t="s">
        <v>20298</v>
      </c>
    </row>
    <row r="3346" spans="1:4" ht="13.5" customHeight="1">
      <c r="A3346" s="150" t="s">
        <v>6327</v>
      </c>
      <c r="B3346" s="153" t="s">
        <v>16289</v>
      </c>
      <c r="C3346" s="352"/>
      <c r="D3346" s="152" t="s">
        <v>20298</v>
      </c>
    </row>
    <row r="3347" spans="1:4" ht="13.5" customHeight="1">
      <c r="A3347" s="150" t="s">
        <v>6255</v>
      </c>
      <c r="B3347" s="153" t="s">
        <v>16218</v>
      </c>
      <c r="C3347" s="352"/>
      <c r="D3347" s="152" t="s">
        <v>20298</v>
      </c>
    </row>
    <row r="3348" spans="1:4" ht="13.5" customHeight="1">
      <c r="A3348" s="150" t="s">
        <v>6333</v>
      </c>
      <c r="B3348" s="153" t="s">
        <v>16295</v>
      </c>
      <c r="C3348" s="352"/>
      <c r="D3348" s="152" t="s">
        <v>20298</v>
      </c>
    </row>
    <row r="3349" spans="1:4" ht="13.5" customHeight="1">
      <c r="A3349" s="150" t="s">
        <v>6254</v>
      </c>
      <c r="B3349" s="153" t="s">
        <v>16217</v>
      </c>
      <c r="C3349" s="352"/>
      <c r="D3349" s="152" t="s">
        <v>20298</v>
      </c>
    </row>
    <row r="3350" spans="1:4" ht="13.5" customHeight="1">
      <c r="A3350" s="150" t="s">
        <v>6337</v>
      </c>
      <c r="B3350" s="153" t="s">
        <v>16299</v>
      </c>
      <c r="C3350" s="352"/>
      <c r="D3350" s="152" t="s">
        <v>20298</v>
      </c>
    </row>
    <row r="3351" spans="1:4" ht="13.5" customHeight="1">
      <c r="A3351" s="150" t="s">
        <v>6314</v>
      </c>
      <c r="B3351" s="153" t="s">
        <v>16276</v>
      </c>
      <c r="C3351" s="352"/>
      <c r="D3351" s="152" t="s">
        <v>20298</v>
      </c>
    </row>
    <row r="3352" spans="1:4" ht="13.5" customHeight="1">
      <c r="A3352" s="150" t="s">
        <v>6336</v>
      </c>
      <c r="B3352" s="153" t="s">
        <v>16298</v>
      </c>
      <c r="C3352" s="352"/>
      <c r="D3352" s="152" t="s">
        <v>20298</v>
      </c>
    </row>
    <row r="3353" spans="1:4" ht="13.5" customHeight="1">
      <c r="A3353" s="150" t="s">
        <v>6286</v>
      </c>
      <c r="B3353" s="153" t="s">
        <v>16249</v>
      </c>
      <c r="C3353" s="352"/>
      <c r="D3353" s="152" t="s">
        <v>20298</v>
      </c>
    </row>
    <row r="3354" spans="1:4" ht="13.5" customHeight="1">
      <c r="A3354" s="150" t="s">
        <v>6334</v>
      </c>
      <c r="B3354" s="153" t="s">
        <v>16296</v>
      </c>
      <c r="C3354" s="352"/>
      <c r="D3354" s="152" t="s">
        <v>20298</v>
      </c>
    </row>
    <row r="3355" spans="1:4" ht="13.5" customHeight="1">
      <c r="A3355" s="150" t="s">
        <v>6303</v>
      </c>
      <c r="B3355" s="153" t="s">
        <v>16265</v>
      </c>
      <c r="C3355" s="352"/>
      <c r="D3355" s="152" t="s">
        <v>20298</v>
      </c>
    </row>
    <row r="3356" spans="1:4" ht="13.5" customHeight="1">
      <c r="A3356" s="150" t="s">
        <v>6310</v>
      </c>
      <c r="B3356" s="153" t="s">
        <v>16272</v>
      </c>
      <c r="C3356" s="352"/>
      <c r="D3356" s="152" t="s">
        <v>20298</v>
      </c>
    </row>
    <row r="3357" spans="1:4" ht="13.5" customHeight="1">
      <c r="A3357" s="150" t="s">
        <v>6288</v>
      </c>
      <c r="B3357" s="153" t="s">
        <v>16251</v>
      </c>
      <c r="C3357" s="352"/>
      <c r="D3357" s="152" t="s">
        <v>20298</v>
      </c>
    </row>
    <row r="3358" spans="1:4" ht="13.5" customHeight="1">
      <c r="A3358" s="150" t="s">
        <v>6326</v>
      </c>
      <c r="B3358" s="153" t="s">
        <v>16288</v>
      </c>
      <c r="C3358" s="352"/>
      <c r="D3358" s="152" t="s">
        <v>20298</v>
      </c>
    </row>
    <row r="3359" spans="1:4" ht="13.5" customHeight="1">
      <c r="A3359" s="150" t="s">
        <v>6309</v>
      </c>
      <c r="B3359" s="153" t="s">
        <v>16271</v>
      </c>
      <c r="C3359" s="352"/>
      <c r="D3359" s="152" t="s">
        <v>20298</v>
      </c>
    </row>
    <row r="3360" spans="1:4" ht="13.5" customHeight="1">
      <c r="A3360" s="150" t="s">
        <v>6332</v>
      </c>
      <c r="B3360" s="153" t="s">
        <v>16294</v>
      </c>
      <c r="C3360" s="352"/>
      <c r="D3360" s="152" t="s">
        <v>20298</v>
      </c>
    </row>
    <row r="3361" spans="1:4" ht="13.5" customHeight="1">
      <c r="A3361" s="150" t="s">
        <v>6289</v>
      </c>
      <c r="B3361" s="153" t="s">
        <v>16252</v>
      </c>
      <c r="C3361" s="352"/>
      <c r="D3361" s="152" t="s">
        <v>20298</v>
      </c>
    </row>
    <row r="3362" spans="1:4" ht="13.5" customHeight="1">
      <c r="A3362" s="150" t="s">
        <v>6324</v>
      </c>
      <c r="B3362" s="153" t="s">
        <v>16286</v>
      </c>
      <c r="C3362" s="352"/>
      <c r="D3362" s="152" t="s">
        <v>20298</v>
      </c>
    </row>
    <row r="3363" spans="1:4" ht="13.5" customHeight="1">
      <c r="A3363" s="150" t="s">
        <v>6325</v>
      </c>
      <c r="B3363" s="153" t="s">
        <v>16287</v>
      </c>
      <c r="C3363" s="352"/>
      <c r="D3363" s="152" t="s">
        <v>20298</v>
      </c>
    </row>
    <row r="3364" spans="1:4" ht="13.5" customHeight="1">
      <c r="A3364" s="150" t="s">
        <v>6300</v>
      </c>
      <c r="B3364" s="153" t="s">
        <v>16262</v>
      </c>
      <c r="C3364" s="352"/>
      <c r="D3364" s="152" t="s">
        <v>20298</v>
      </c>
    </row>
    <row r="3365" spans="1:4" ht="13.5" customHeight="1">
      <c r="A3365" s="150" t="s">
        <v>6335</v>
      </c>
      <c r="B3365" s="153" t="s">
        <v>16297</v>
      </c>
      <c r="C3365" s="352"/>
      <c r="D3365" s="152" t="s">
        <v>20298</v>
      </c>
    </row>
    <row r="3366" spans="1:4" ht="13.5" customHeight="1">
      <c r="A3366" s="150" t="s">
        <v>6299</v>
      </c>
      <c r="B3366" s="153" t="s">
        <v>16261</v>
      </c>
      <c r="C3366" s="352"/>
      <c r="D3366" s="152" t="s">
        <v>20298</v>
      </c>
    </row>
    <row r="3367" spans="1:4" ht="13.5" customHeight="1">
      <c r="A3367" s="150" t="s">
        <v>6301</v>
      </c>
      <c r="B3367" s="153" t="s">
        <v>16263</v>
      </c>
      <c r="C3367" s="352"/>
      <c r="D3367" s="152" t="s">
        <v>20298</v>
      </c>
    </row>
    <row r="3368" spans="1:4" ht="13.5" customHeight="1">
      <c r="A3368" s="150" t="s">
        <v>6280</v>
      </c>
      <c r="B3368" s="153" t="s">
        <v>16243</v>
      </c>
      <c r="C3368" s="352"/>
      <c r="D3368" s="152" t="s">
        <v>20298</v>
      </c>
    </row>
    <row r="3369" spans="1:4" ht="13.5" customHeight="1">
      <c r="A3369" s="150" t="s">
        <v>6330</v>
      </c>
      <c r="B3369" s="153" t="s">
        <v>16292</v>
      </c>
      <c r="C3369" s="352"/>
      <c r="D3369" s="152" t="s">
        <v>20298</v>
      </c>
    </row>
    <row r="3370" spans="1:4" ht="13.5" customHeight="1">
      <c r="A3370" s="150" t="s">
        <v>6279</v>
      </c>
      <c r="B3370" s="153" t="s">
        <v>16242</v>
      </c>
      <c r="C3370" s="352"/>
      <c r="D3370" s="152" t="s">
        <v>20298</v>
      </c>
    </row>
    <row r="3371" spans="1:4" ht="13.5" customHeight="1">
      <c r="A3371" s="150" t="s">
        <v>6331</v>
      </c>
      <c r="B3371" s="153" t="s">
        <v>16293</v>
      </c>
      <c r="C3371" s="352"/>
      <c r="D3371" s="152" t="s">
        <v>20298</v>
      </c>
    </row>
    <row r="3372" spans="1:4" ht="13.5" customHeight="1">
      <c r="A3372" s="150" t="s">
        <v>6287</v>
      </c>
      <c r="B3372" s="153" t="s">
        <v>16250</v>
      </c>
      <c r="C3372" s="352"/>
      <c r="D3372" s="152" t="s">
        <v>20298</v>
      </c>
    </row>
    <row r="3373" spans="1:4" ht="13.5" customHeight="1">
      <c r="A3373" s="150" t="s">
        <v>6323</v>
      </c>
      <c r="B3373" s="153" t="s">
        <v>16285</v>
      </c>
      <c r="C3373" s="352"/>
      <c r="D3373" s="152" t="s">
        <v>20298</v>
      </c>
    </row>
    <row r="3374" spans="1:4" ht="13.5" customHeight="1">
      <c r="A3374" s="150" t="s">
        <v>6321</v>
      </c>
      <c r="B3374" s="153" t="s">
        <v>16283</v>
      </c>
      <c r="C3374" s="352"/>
      <c r="D3374" s="152" t="s">
        <v>20298</v>
      </c>
    </row>
    <row r="3375" spans="1:4" ht="13.5" customHeight="1">
      <c r="A3375" s="150" t="s">
        <v>6352</v>
      </c>
      <c r="B3375" s="153" t="s">
        <v>16314</v>
      </c>
      <c r="C3375" s="352"/>
      <c r="D3375" s="152" t="s">
        <v>20298</v>
      </c>
    </row>
    <row r="3376" spans="1:4" ht="13.5" customHeight="1">
      <c r="A3376" s="150" t="s">
        <v>6351</v>
      </c>
      <c r="B3376" s="153" t="s">
        <v>16313</v>
      </c>
      <c r="C3376" s="352"/>
      <c r="D3376" s="152" t="s">
        <v>20298</v>
      </c>
    </row>
    <row r="3377" spans="1:4" ht="13.5" customHeight="1">
      <c r="A3377" s="150" t="s">
        <v>6294</v>
      </c>
      <c r="B3377" s="153" t="s">
        <v>16257</v>
      </c>
      <c r="C3377" s="352"/>
      <c r="D3377" s="152" t="s">
        <v>20298</v>
      </c>
    </row>
    <row r="3378" spans="1:4" ht="13.5" customHeight="1">
      <c r="A3378" s="150" t="s">
        <v>6281</v>
      </c>
      <c r="B3378" s="153" t="s">
        <v>16244</v>
      </c>
      <c r="C3378" s="352"/>
      <c r="D3378" s="152" t="s">
        <v>20298</v>
      </c>
    </row>
    <row r="3379" spans="1:4" ht="13.5" customHeight="1">
      <c r="A3379" s="150" t="s">
        <v>6329</v>
      </c>
      <c r="B3379" s="153" t="s">
        <v>16291</v>
      </c>
      <c r="C3379" s="352"/>
      <c r="D3379" s="152" t="s">
        <v>20298</v>
      </c>
    </row>
    <row r="3380" spans="1:4" ht="13.5" customHeight="1">
      <c r="A3380" s="150" t="s">
        <v>6293</v>
      </c>
      <c r="B3380" s="153" t="s">
        <v>16256</v>
      </c>
      <c r="C3380" s="352"/>
      <c r="D3380" s="152" t="s">
        <v>20298</v>
      </c>
    </row>
    <row r="3381" spans="1:4" ht="13.5" customHeight="1">
      <c r="A3381" s="150" t="s">
        <v>6292</v>
      </c>
      <c r="B3381" s="153" t="s">
        <v>16255</v>
      </c>
      <c r="C3381" s="352"/>
      <c r="D3381" s="152" t="s">
        <v>20298</v>
      </c>
    </row>
    <row r="3382" spans="1:4" ht="13.5" customHeight="1">
      <c r="A3382" s="150" t="s">
        <v>6360</v>
      </c>
      <c r="B3382" s="153" t="s">
        <v>16322</v>
      </c>
      <c r="C3382" s="352"/>
      <c r="D3382" s="152" t="s">
        <v>20298</v>
      </c>
    </row>
    <row r="3383" spans="1:4" ht="13.5" customHeight="1">
      <c r="A3383" s="150" t="s">
        <v>6348</v>
      </c>
      <c r="B3383" s="153" t="s">
        <v>16310</v>
      </c>
      <c r="C3383" s="352"/>
      <c r="D3383" s="152" t="s">
        <v>20298</v>
      </c>
    </row>
    <row r="3384" spans="1:4" ht="13.5" customHeight="1">
      <c r="A3384" s="150" t="s">
        <v>6312</v>
      </c>
      <c r="B3384" s="153" t="s">
        <v>16274</v>
      </c>
      <c r="C3384" s="352"/>
      <c r="D3384" s="152" t="s">
        <v>20298</v>
      </c>
    </row>
    <row r="3385" spans="1:4" ht="13.5" customHeight="1">
      <c r="A3385" s="150" t="s">
        <v>6344</v>
      </c>
      <c r="B3385" s="153" t="s">
        <v>16306</v>
      </c>
      <c r="C3385" s="352"/>
      <c r="D3385" s="152" t="s">
        <v>20298</v>
      </c>
    </row>
    <row r="3386" spans="1:4" ht="13.5" customHeight="1">
      <c r="A3386" s="150" t="s">
        <v>6328</v>
      </c>
      <c r="B3386" s="153" t="s">
        <v>16290</v>
      </c>
      <c r="C3386" s="352"/>
      <c r="D3386" s="152" t="s">
        <v>20298</v>
      </c>
    </row>
    <row r="3387" spans="1:4" ht="13.5" customHeight="1">
      <c r="A3387" s="150" t="s">
        <v>6341</v>
      </c>
      <c r="B3387" s="153" t="s">
        <v>16303</v>
      </c>
      <c r="C3387" s="352"/>
      <c r="D3387" s="152" t="s">
        <v>20298</v>
      </c>
    </row>
    <row r="3388" spans="1:4" ht="13.5" customHeight="1">
      <c r="A3388" s="150" t="s">
        <v>6343</v>
      </c>
      <c r="B3388" s="153" t="s">
        <v>16305</v>
      </c>
      <c r="C3388" s="352"/>
      <c r="D3388" s="152" t="s">
        <v>20298</v>
      </c>
    </row>
    <row r="3389" spans="1:4" ht="13.5" customHeight="1">
      <c r="A3389" s="150" t="s">
        <v>6342</v>
      </c>
      <c r="B3389" s="153" t="s">
        <v>16304</v>
      </c>
      <c r="C3389" s="352"/>
      <c r="D3389" s="152" t="s">
        <v>20298</v>
      </c>
    </row>
    <row r="3390" spans="1:4" ht="13.5" customHeight="1">
      <c r="A3390" s="150" t="s">
        <v>6349</v>
      </c>
      <c r="B3390" s="153" t="s">
        <v>16311</v>
      </c>
      <c r="C3390" s="352"/>
      <c r="D3390" s="152" t="s">
        <v>20298</v>
      </c>
    </row>
    <row r="3391" spans="1:4" ht="13.5" customHeight="1">
      <c r="A3391" s="150" t="s">
        <v>6311</v>
      </c>
      <c r="B3391" s="153" t="s">
        <v>16273</v>
      </c>
      <c r="C3391" s="352"/>
      <c r="D3391" s="152" t="s">
        <v>20298</v>
      </c>
    </row>
    <row r="3392" spans="1:4" ht="13.5" customHeight="1">
      <c r="A3392" s="150" t="s">
        <v>6356</v>
      </c>
      <c r="B3392" s="153" t="s">
        <v>16318</v>
      </c>
      <c r="C3392" s="352"/>
      <c r="D3392" s="152" t="s">
        <v>20298</v>
      </c>
    </row>
    <row r="3393" spans="1:4" ht="13.5" customHeight="1">
      <c r="A3393" s="150" t="s">
        <v>6355</v>
      </c>
      <c r="B3393" s="153" t="s">
        <v>16317</v>
      </c>
      <c r="C3393" s="352"/>
      <c r="D3393" s="152" t="s">
        <v>20298</v>
      </c>
    </row>
    <row r="3394" spans="1:4" ht="13.5" customHeight="1">
      <c r="A3394" s="150" t="s">
        <v>6285</v>
      </c>
      <c r="B3394" s="153" t="s">
        <v>16248</v>
      </c>
      <c r="C3394" s="352"/>
      <c r="D3394" s="152" t="s">
        <v>20298</v>
      </c>
    </row>
    <row r="3395" spans="1:4" ht="13.5" customHeight="1">
      <c r="A3395" s="150" t="s">
        <v>6359</v>
      </c>
      <c r="B3395" s="153" t="s">
        <v>16321</v>
      </c>
      <c r="C3395" s="352"/>
      <c r="D3395" s="152" t="s">
        <v>20298</v>
      </c>
    </row>
    <row r="3396" spans="1:4" ht="13.5" customHeight="1">
      <c r="A3396" s="150" t="s">
        <v>6357</v>
      </c>
      <c r="B3396" s="153" t="s">
        <v>16319</v>
      </c>
      <c r="C3396" s="352"/>
      <c r="D3396" s="152" t="s">
        <v>20298</v>
      </c>
    </row>
    <row r="3397" spans="1:4" ht="13.5" customHeight="1">
      <c r="A3397" s="150" t="s">
        <v>6358</v>
      </c>
      <c r="B3397" s="153" t="s">
        <v>16320</v>
      </c>
      <c r="C3397" s="352"/>
      <c r="D3397" s="152" t="s">
        <v>20298</v>
      </c>
    </row>
    <row r="3398" spans="1:4" ht="13.5" customHeight="1">
      <c r="A3398" s="150" t="s">
        <v>6354</v>
      </c>
      <c r="B3398" s="153" t="s">
        <v>16316</v>
      </c>
      <c r="C3398" s="352"/>
      <c r="D3398" s="152" t="s">
        <v>20298</v>
      </c>
    </row>
    <row r="3399" spans="1:4" ht="13.5" customHeight="1">
      <c r="A3399" s="150" t="s">
        <v>6353</v>
      </c>
      <c r="B3399" s="153" t="s">
        <v>16315</v>
      </c>
      <c r="C3399" s="352"/>
      <c r="D3399" s="152" t="s">
        <v>20298</v>
      </c>
    </row>
    <row r="3400" spans="1:4" ht="13.5" customHeight="1">
      <c r="A3400" s="150" t="s">
        <v>6256</v>
      </c>
      <c r="B3400" s="153" t="s">
        <v>16219</v>
      </c>
      <c r="C3400" s="352"/>
      <c r="D3400" s="152" t="s">
        <v>20298</v>
      </c>
    </row>
    <row r="3401" spans="1:4" ht="13.5" customHeight="1">
      <c r="A3401" s="150" t="s">
        <v>6315</v>
      </c>
      <c r="B3401" s="153" t="s">
        <v>16277</v>
      </c>
      <c r="C3401" s="352"/>
      <c r="D3401" s="152" t="s">
        <v>20298</v>
      </c>
    </row>
    <row r="3402" spans="1:4" ht="13.5" customHeight="1">
      <c r="A3402" s="150" t="s">
        <v>6295</v>
      </c>
      <c r="B3402" s="153" t="s">
        <v>16258</v>
      </c>
      <c r="C3402" s="352"/>
      <c r="D3402" s="152" t="s">
        <v>20298</v>
      </c>
    </row>
    <row r="3403" spans="1:4" ht="13.5" customHeight="1">
      <c r="A3403" s="150" t="s">
        <v>6296</v>
      </c>
      <c r="B3403" s="153" t="s">
        <v>16258</v>
      </c>
      <c r="C3403" s="352"/>
      <c r="D3403" s="152" t="s">
        <v>20298</v>
      </c>
    </row>
    <row r="3404" spans="1:4" ht="13.5" customHeight="1">
      <c r="A3404" s="150" t="s">
        <v>6297</v>
      </c>
      <c r="B3404" s="153" t="s">
        <v>16259</v>
      </c>
      <c r="C3404" s="352"/>
      <c r="D3404" s="152" t="s">
        <v>20298</v>
      </c>
    </row>
    <row r="3405" spans="1:4" ht="13.5" customHeight="1">
      <c r="A3405" s="150" t="s">
        <v>6345</v>
      </c>
      <c r="B3405" s="153" t="s">
        <v>16307</v>
      </c>
      <c r="C3405" s="352"/>
      <c r="D3405" s="152" t="s">
        <v>20298</v>
      </c>
    </row>
    <row r="3406" spans="1:4" ht="13.5" customHeight="1">
      <c r="A3406" s="150" t="s">
        <v>6347</v>
      </c>
      <c r="B3406" s="153" t="s">
        <v>16309</v>
      </c>
      <c r="C3406" s="352"/>
      <c r="D3406" s="152" t="s">
        <v>20298</v>
      </c>
    </row>
    <row r="3407" spans="1:4" ht="13.5" customHeight="1">
      <c r="A3407" s="150" t="s">
        <v>6346</v>
      </c>
      <c r="B3407" s="153" t="s">
        <v>16308</v>
      </c>
      <c r="C3407" s="352"/>
      <c r="D3407" s="152" t="s">
        <v>20298</v>
      </c>
    </row>
    <row r="3408" spans="1:4" ht="13.5" customHeight="1">
      <c r="A3408" s="150" t="s">
        <v>6306</v>
      </c>
      <c r="B3408" s="153" t="s">
        <v>16268</v>
      </c>
      <c r="C3408" s="352"/>
      <c r="D3408" s="152" t="s">
        <v>20298</v>
      </c>
    </row>
    <row r="3409" spans="1:4" ht="13.5" customHeight="1">
      <c r="A3409" s="150" t="s">
        <v>6307</v>
      </c>
      <c r="B3409" s="153" t="s">
        <v>16269</v>
      </c>
      <c r="C3409" s="352"/>
      <c r="D3409" s="152" t="s">
        <v>20298</v>
      </c>
    </row>
    <row r="3410" spans="1:4" ht="13.5" customHeight="1">
      <c r="A3410" s="150" t="s">
        <v>6305</v>
      </c>
      <c r="B3410" s="153" t="s">
        <v>16267</v>
      </c>
      <c r="C3410" s="352"/>
      <c r="D3410" s="152" t="s">
        <v>20298</v>
      </c>
    </row>
    <row r="3411" spans="1:4" ht="13.5" customHeight="1">
      <c r="A3411" s="150" t="s">
        <v>6308</v>
      </c>
      <c r="B3411" s="153" t="s">
        <v>16270</v>
      </c>
      <c r="C3411" s="352"/>
      <c r="D3411" s="152" t="s">
        <v>20298</v>
      </c>
    </row>
    <row r="3412" spans="1:4" ht="13.5" customHeight="1">
      <c r="A3412" s="150" t="s">
        <v>6338</v>
      </c>
      <c r="B3412" s="153" t="s">
        <v>16300</v>
      </c>
      <c r="C3412" s="352"/>
      <c r="D3412" s="152" t="s">
        <v>20298</v>
      </c>
    </row>
    <row r="3413" spans="1:4" ht="13.5" customHeight="1">
      <c r="A3413" s="150" t="s">
        <v>6339</v>
      </c>
      <c r="B3413" s="153" t="s">
        <v>16301</v>
      </c>
      <c r="C3413" s="352"/>
      <c r="D3413" s="152" t="s">
        <v>20298</v>
      </c>
    </row>
    <row r="3414" spans="1:4" ht="13.5" customHeight="1">
      <c r="A3414" s="150" t="s">
        <v>6253</v>
      </c>
      <c r="B3414" s="153" t="s">
        <v>16216</v>
      </c>
      <c r="C3414" s="352"/>
      <c r="D3414" s="152" t="s">
        <v>20298</v>
      </c>
    </row>
    <row r="3415" spans="1:4" ht="13.5" customHeight="1">
      <c r="A3415" s="150" t="s">
        <v>6252</v>
      </c>
      <c r="B3415" s="153" t="s">
        <v>16215</v>
      </c>
      <c r="C3415" s="352"/>
      <c r="D3415" s="152" t="s">
        <v>20298</v>
      </c>
    </row>
    <row r="3416" spans="1:4" ht="13.5" customHeight="1">
      <c r="A3416" s="150" t="s">
        <v>6298</v>
      </c>
      <c r="B3416" s="153" t="s">
        <v>16260</v>
      </c>
      <c r="C3416" s="352"/>
      <c r="D3416" s="152" t="s">
        <v>20298</v>
      </c>
    </row>
    <row r="3417" spans="1:4" ht="13.5" customHeight="1">
      <c r="A3417" s="150" t="s">
        <v>6340</v>
      </c>
      <c r="B3417" s="153" t="s">
        <v>16302</v>
      </c>
      <c r="C3417" s="352"/>
      <c r="D3417" s="152" t="s">
        <v>20298</v>
      </c>
    </row>
    <row r="3418" spans="1:4" ht="13.5" customHeight="1">
      <c r="A3418" s="150" t="s">
        <v>6304</v>
      </c>
      <c r="B3418" s="153" t="s">
        <v>16266</v>
      </c>
      <c r="C3418" s="352"/>
      <c r="D3418" s="152" t="s">
        <v>20298</v>
      </c>
    </row>
    <row r="3419" spans="1:4" ht="13.5" customHeight="1">
      <c r="A3419" s="150" t="s">
        <v>6313</v>
      </c>
      <c r="B3419" s="153" t="s">
        <v>16275</v>
      </c>
      <c r="C3419" s="352"/>
      <c r="D3419" s="152" t="s">
        <v>20298</v>
      </c>
    </row>
    <row r="3420" spans="1:4" ht="13.5" customHeight="1">
      <c r="A3420" s="150" t="s">
        <v>6316</v>
      </c>
      <c r="B3420" s="153" t="s">
        <v>16278</v>
      </c>
      <c r="C3420" s="352"/>
      <c r="D3420" s="152" t="s">
        <v>20298</v>
      </c>
    </row>
    <row r="3421" spans="1:4" ht="13.5" customHeight="1">
      <c r="A3421" s="150" t="s">
        <v>6291</v>
      </c>
      <c r="B3421" s="153" t="s">
        <v>16254</v>
      </c>
      <c r="C3421" s="352"/>
      <c r="D3421" s="152" t="s">
        <v>20298</v>
      </c>
    </row>
    <row r="3422" spans="1:4" ht="13.5" customHeight="1">
      <c r="A3422" s="150" t="s">
        <v>6290</v>
      </c>
      <c r="B3422" s="153" t="s">
        <v>16253</v>
      </c>
      <c r="C3422" s="352"/>
      <c r="D3422" s="152" t="s">
        <v>20298</v>
      </c>
    </row>
    <row r="3423" spans="1:4" ht="13.5" customHeight="1">
      <c r="A3423" s="150" t="s">
        <v>6350</v>
      </c>
      <c r="B3423" s="153" t="s">
        <v>16312</v>
      </c>
      <c r="C3423" s="352"/>
      <c r="D3423" s="152" t="s">
        <v>20298</v>
      </c>
    </row>
    <row r="3424" spans="1:4" ht="13.5" customHeight="1">
      <c r="A3424" s="150" t="s">
        <v>6505</v>
      </c>
      <c r="B3424" s="153" t="s">
        <v>16469</v>
      </c>
      <c r="C3424" s="352"/>
      <c r="D3424" s="152" t="s">
        <v>20298</v>
      </c>
    </row>
    <row r="3425" spans="1:4" ht="13.5" customHeight="1">
      <c r="A3425" s="150" t="s">
        <v>6946</v>
      </c>
      <c r="B3425" s="153" t="s">
        <v>16897</v>
      </c>
      <c r="C3425" s="352"/>
      <c r="D3425" s="152" t="s">
        <v>20298</v>
      </c>
    </row>
    <row r="3426" spans="1:4" ht="13.5" customHeight="1">
      <c r="A3426" s="150" t="s">
        <v>5846</v>
      </c>
      <c r="B3426" s="153" t="s">
        <v>15857</v>
      </c>
      <c r="C3426" s="352"/>
      <c r="D3426" s="152" t="s">
        <v>20298</v>
      </c>
    </row>
    <row r="3427" spans="1:4" ht="13.5" customHeight="1">
      <c r="A3427" s="150" t="s">
        <v>5848</v>
      </c>
      <c r="B3427" s="153" t="s">
        <v>15859</v>
      </c>
      <c r="C3427" s="352"/>
      <c r="D3427" s="152" t="s">
        <v>20298</v>
      </c>
    </row>
    <row r="3428" spans="1:4" ht="13.5" customHeight="1">
      <c r="A3428" s="150" t="s">
        <v>5847</v>
      </c>
      <c r="B3428" s="153" t="s">
        <v>15858</v>
      </c>
      <c r="C3428" s="352"/>
      <c r="D3428" s="152" t="s">
        <v>20298</v>
      </c>
    </row>
    <row r="3429" spans="1:4" ht="13.5" customHeight="1">
      <c r="A3429" s="150" t="s">
        <v>1747</v>
      </c>
      <c r="B3429" s="153" t="s">
        <v>11941</v>
      </c>
      <c r="C3429" s="352"/>
      <c r="D3429" s="152" t="s">
        <v>20298</v>
      </c>
    </row>
    <row r="3430" spans="1:4" ht="13.5" customHeight="1">
      <c r="A3430" s="150" t="s">
        <v>98</v>
      </c>
      <c r="B3430" s="153" t="s">
        <v>12485</v>
      </c>
      <c r="C3430" s="352"/>
      <c r="D3430" s="152" t="s">
        <v>20298</v>
      </c>
    </row>
    <row r="3431" spans="1:4" ht="13.5" customHeight="1">
      <c r="A3431" s="150" t="s">
        <v>2309</v>
      </c>
      <c r="B3431" s="153" t="s">
        <v>12484</v>
      </c>
      <c r="C3431" s="352"/>
      <c r="D3431" s="152" t="s">
        <v>20298</v>
      </c>
    </row>
    <row r="3432" spans="1:4" ht="13.5" customHeight="1">
      <c r="A3432" s="150" t="s">
        <v>2800</v>
      </c>
      <c r="B3432" s="153" t="s">
        <v>12975</v>
      </c>
      <c r="C3432" s="352"/>
      <c r="D3432" s="152" t="s">
        <v>20298</v>
      </c>
    </row>
    <row r="3433" spans="1:4" ht="13.5" customHeight="1">
      <c r="A3433" s="150" t="s">
        <v>5690</v>
      </c>
      <c r="B3433" s="153" t="s">
        <v>15722</v>
      </c>
      <c r="C3433" s="352"/>
      <c r="D3433" s="152" t="s">
        <v>20298</v>
      </c>
    </row>
    <row r="3434" spans="1:4" ht="13.5" customHeight="1">
      <c r="A3434" s="150" t="s">
        <v>5692</v>
      </c>
      <c r="B3434" s="153" t="s">
        <v>15724</v>
      </c>
      <c r="C3434" s="352"/>
      <c r="D3434" s="152" t="s">
        <v>20298</v>
      </c>
    </row>
    <row r="3435" spans="1:4" ht="13.5" customHeight="1">
      <c r="A3435" s="150" t="s">
        <v>5691</v>
      </c>
      <c r="B3435" s="153" t="s">
        <v>15723</v>
      </c>
      <c r="C3435" s="352"/>
      <c r="D3435" s="152" t="s">
        <v>20298</v>
      </c>
    </row>
    <row r="3436" spans="1:4" ht="13.5" customHeight="1">
      <c r="A3436" s="150" t="s">
        <v>3310</v>
      </c>
      <c r="B3436" s="153" t="s">
        <v>13447</v>
      </c>
      <c r="C3436" s="352"/>
      <c r="D3436" s="152" t="s">
        <v>20298</v>
      </c>
    </row>
    <row r="3437" spans="1:4" ht="13.5" customHeight="1">
      <c r="A3437" s="150" t="s">
        <v>4115</v>
      </c>
      <c r="B3437" s="153" t="s">
        <v>14231</v>
      </c>
      <c r="C3437" s="352"/>
      <c r="D3437" s="152" t="s">
        <v>20298</v>
      </c>
    </row>
    <row r="3438" spans="1:4" ht="13.5" customHeight="1">
      <c r="A3438" s="150" t="s">
        <v>4116</v>
      </c>
      <c r="B3438" s="153" t="s">
        <v>14232</v>
      </c>
      <c r="C3438" s="352"/>
      <c r="D3438" s="152" t="s">
        <v>20298</v>
      </c>
    </row>
    <row r="3439" spans="1:4" ht="13.5" customHeight="1">
      <c r="A3439" s="150" t="s">
        <v>4114</v>
      </c>
      <c r="B3439" s="153" t="s">
        <v>14230</v>
      </c>
      <c r="C3439" s="352"/>
      <c r="D3439" s="152" t="s">
        <v>20298</v>
      </c>
    </row>
    <row r="3440" spans="1:4" ht="13.5" customHeight="1">
      <c r="A3440" s="150" t="s">
        <v>8395</v>
      </c>
      <c r="B3440" s="153" t="s">
        <v>18070</v>
      </c>
      <c r="C3440" s="352"/>
      <c r="D3440" s="152" t="s">
        <v>20298</v>
      </c>
    </row>
    <row r="3441" spans="1:4" ht="13.5" customHeight="1">
      <c r="A3441" s="150" t="s">
        <v>6507</v>
      </c>
      <c r="B3441" s="153" t="s">
        <v>16471</v>
      </c>
      <c r="C3441" s="352"/>
      <c r="D3441" s="152" t="s">
        <v>20298</v>
      </c>
    </row>
    <row r="3442" spans="1:4" ht="13.5" customHeight="1">
      <c r="A3442" s="150" t="s">
        <v>6508</v>
      </c>
      <c r="B3442" s="153" t="s">
        <v>16472</v>
      </c>
      <c r="C3442" s="352"/>
      <c r="D3442" s="152" t="s">
        <v>20298</v>
      </c>
    </row>
    <row r="3443" spans="1:4" ht="13.5" customHeight="1">
      <c r="A3443" s="150" t="s">
        <v>6509</v>
      </c>
      <c r="B3443" s="153" t="s">
        <v>16473</v>
      </c>
      <c r="C3443" s="352"/>
      <c r="D3443" s="152" t="s">
        <v>20298</v>
      </c>
    </row>
    <row r="3444" spans="1:4" ht="13.5" customHeight="1">
      <c r="A3444" s="150" t="s">
        <v>6511</v>
      </c>
      <c r="B3444" s="153" t="s">
        <v>16475</v>
      </c>
      <c r="C3444" s="352"/>
      <c r="D3444" s="152" t="s">
        <v>20298</v>
      </c>
    </row>
    <row r="3445" spans="1:4" ht="13.5" customHeight="1">
      <c r="A3445" s="150" t="s">
        <v>6512</v>
      </c>
      <c r="B3445" s="153" t="s">
        <v>16476</v>
      </c>
      <c r="C3445" s="352"/>
      <c r="D3445" s="152" t="s">
        <v>20298</v>
      </c>
    </row>
    <row r="3446" spans="1:4" ht="13.5" customHeight="1">
      <c r="A3446" s="150" t="s">
        <v>6510</v>
      </c>
      <c r="B3446" s="153" t="s">
        <v>16474</v>
      </c>
      <c r="C3446" s="352"/>
      <c r="D3446" s="152" t="s">
        <v>20298</v>
      </c>
    </row>
    <row r="3447" spans="1:4" ht="13.5" customHeight="1">
      <c r="A3447" s="150" t="s">
        <v>5457</v>
      </c>
      <c r="B3447" s="153" t="s">
        <v>15491</v>
      </c>
      <c r="C3447" s="352"/>
      <c r="D3447" s="152" t="s">
        <v>20298</v>
      </c>
    </row>
    <row r="3448" spans="1:4" ht="13.5" customHeight="1">
      <c r="A3448" s="150" t="s">
        <v>3577</v>
      </c>
      <c r="B3448" s="153" t="s">
        <v>13710</v>
      </c>
      <c r="C3448" s="352"/>
      <c r="D3448" s="152" t="s">
        <v>20298</v>
      </c>
    </row>
    <row r="3449" spans="1:4" ht="13.5" customHeight="1">
      <c r="A3449" s="150" t="s">
        <v>3576</v>
      </c>
      <c r="B3449" s="153" t="s">
        <v>13709</v>
      </c>
      <c r="C3449" s="352"/>
      <c r="D3449" s="152" t="s">
        <v>20298</v>
      </c>
    </row>
    <row r="3450" spans="1:4" ht="13.5" customHeight="1">
      <c r="A3450" s="150" t="s">
        <v>3760</v>
      </c>
      <c r="B3450" s="153" t="s">
        <v>13885</v>
      </c>
      <c r="C3450" s="352"/>
      <c r="D3450" s="152" t="s">
        <v>20298</v>
      </c>
    </row>
    <row r="3451" spans="1:4" ht="13.5" customHeight="1">
      <c r="A3451" s="150" t="s">
        <v>5463</v>
      </c>
      <c r="B3451" s="153" t="s">
        <v>15496</v>
      </c>
      <c r="C3451" s="352"/>
      <c r="D3451" s="152" t="s">
        <v>20298</v>
      </c>
    </row>
    <row r="3452" spans="1:4" ht="13.5" customHeight="1">
      <c r="A3452" s="150" t="s">
        <v>730</v>
      </c>
      <c r="B3452" s="153" t="s">
        <v>10938</v>
      </c>
      <c r="C3452" s="352"/>
      <c r="D3452" s="152" t="s">
        <v>20298</v>
      </c>
    </row>
    <row r="3453" spans="1:4" ht="13.5" customHeight="1">
      <c r="A3453" s="150" t="s">
        <v>689</v>
      </c>
      <c r="B3453" s="153" t="s">
        <v>10897</v>
      </c>
      <c r="C3453" s="352"/>
      <c r="D3453" s="152" t="s">
        <v>20298</v>
      </c>
    </row>
    <row r="3454" spans="1:4" ht="13.5" customHeight="1">
      <c r="A3454" s="150" t="s">
        <v>731</v>
      </c>
      <c r="B3454" s="153" t="s">
        <v>10939</v>
      </c>
      <c r="C3454" s="352"/>
      <c r="D3454" s="152" t="s">
        <v>20298</v>
      </c>
    </row>
    <row r="3455" spans="1:4" ht="13.5" customHeight="1">
      <c r="A3455" s="150" t="s">
        <v>2289</v>
      </c>
      <c r="B3455" s="153" t="s">
        <v>12465</v>
      </c>
      <c r="C3455" s="352"/>
      <c r="D3455" s="152" t="s">
        <v>20298</v>
      </c>
    </row>
    <row r="3456" spans="1:4" ht="13.5" customHeight="1">
      <c r="A3456" s="150" t="s">
        <v>6207</v>
      </c>
      <c r="B3456" s="153" t="s">
        <v>16168</v>
      </c>
      <c r="C3456" s="352"/>
      <c r="D3456" s="152" t="s">
        <v>20298</v>
      </c>
    </row>
    <row r="3457" spans="1:4" ht="13.5" customHeight="1">
      <c r="A3457" s="150" t="s">
        <v>6206</v>
      </c>
      <c r="B3457" s="153" t="s">
        <v>16167</v>
      </c>
      <c r="C3457" s="352"/>
      <c r="D3457" s="152" t="s">
        <v>20298</v>
      </c>
    </row>
    <row r="3458" spans="1:4" ht="13.5" customHeight="1">
      <c r="A3458" s="150" t="s">
        <v>6208</v>
      </c>
      <c r="B3458" s="153" t="s">
        <v>16169</v>
      </c>
      <c r="C3458" s="352"/>
      <c r="D3458" s="152" t="s">
        <v>20298</v>
      </c>
    </row>
    <row r="3459" spans="1:4" ht="13.5" customHeight="1">
      <c r="A3459" s="150" t="s">
        <v>6210</v>
      </c>
      <c r="B3459" s="153" t="s">
        <v>16171</v>
      </c>
      <c r="C3459" s="352"/>
      <c r="D3459" s="152" t="s">
        <v>20298</v>
      </c>
    </row>
    <row r="3460" spans="1:4" ht="13.5" customHeight="1">
      <c r="A3460" s="150" t="s">
        <v>6209</v>
      </c>
      <c r="B3460" s="153" t="s">
        <v>16170</v>
      </c>
      <c r="C3460" s="352"/>
      <c r="D3460" s="152" t="s">
        <v>20298</v>
      </c>
    </row>
    <row r="3461" spans="1:4" ht="13.5" customHeight="1">
      <c r="A3461" s="150" t="s">
        <v>6214</v>
      </c>
      <c r="B3461" s="153" t="s">
        <v>16175</v>
      </c>
      <c r="C3461" s="352"/>
      <c r="D3461" s="152" t="s">
        <v>20298</v>
      </c>
    </row>
    <row r="3462" spans="1:4" ht="13.5" customHeight="1">
      <c r="A3462" s="150" t="s">
        <v>6212</v>
      </c>
      <c r="B3462" s="153" t="s">
        <v>16173</v>
      </c>
      <c r="C3462" s="352"/>
      <c r="D3462" s="152" t="s">
        <v>20298</v>
      </c>
    </row>
    <row r="3463" spans="1:4" ht="13.5" customHeight="1">
      <c r="A3463" s="150" t="s">
        <v>6211</v>
      </c>
      <c r="B3463" s="153" t="s">
        <v>16172</v>
      </c>
      <c r="C3463" s="352"/>
      <c r="D3463" s="152" t="s">
        <v>20298</v>
      </c>
    </row>
    <row r="3464" spans="1:4" ht="13.5" customHeight="1">
      <c r="A3464" s="150" t="s">
        <v>6213</v>
      </c>
      <c r="B3464" s="153" t="s">
        <v>16174</v>
      </c>
      <c r="C3464" s="352"/>
      <c r="D3464" s="152" t="s">
        <v>20298</v>
      </c>
    </row>
    <row r="3465" spans="1:4" ht="13.5" customHeight="1">
      <c r="A3465" s="150" t="s">
        <v>2253</v>
      </c>
      <c r="B3465" s="153" t="s">
        <v>12430</v>
      </c>
      <c r="C3465" s="352"/>
      <c r="D3465" s="152" t="s">
        <v>20298</v>
      </c>
    </row>
    <row r="3466" spans="1:4" ht="13.5" customHeight="1">
      <c r="A3466" s="150" t="s">
        <v>6913</v>
      </c>
      <c r="B3466" s="153" t="s">
        <v>16864</v>
      </c>
      <c r="C3466" s="352"/>
      <c r="D3466" s="152" t="s">
        <v>20298</v>
      </c>
    </row>
    <row r="3467" spans="1:4" ht="13.5" customHeight="1">
      <c r="A3467" s="150" t="s">
        <v>3958</v>
      </c>
      <c r="B3467" s="153" t="s">
        <v>14077</v>
      </c>
      <c r="C3467" s="352"/>
      <c r="D3467" s="152" t="s">
        <v>20298</v>
      </c>
    </row>
    <row r="3468" spans="1:4" ht="13.5" customHeight="1">
      <c r="A3468" s="150" t="s">
        <v>6226</v>
      </c>
      <c r="B3468" s="153" t="s">
        <v>16187</v>
      </c>
      <c r="C3468" s="352"/>
      <c r="D3468" s="152" t="s">
        <v>20298</v>
      </c>
    </row>
    <row r="3469" spans="1:4" ht="13.5" customHeight="1">
      <c r="A3469" s="150" t="s">
        <v>6223</v>
      </c>
      <c r="B3469" s="153" t="s">
        <v>16184</v>
      </c>
      <c r="C3469" s="352"/>
      <c r="D3469" s="152" t="s">
        <v>20298</v>
      </c>
    </row>
    <row r="3470" spans="1:4" ht="13.5" customHeight="1">
      <c r="A3470" s="150" t="s">
        <v>6225</v>
      </c>
      <c r="B3470" s="153" t="s">
        <v>16186</v>
      </c>
      <c r="C3470" s="352"/>
      <c r="D3470" s="152" t="s">
        <v>20298</v>
      </c>
    </row>
    <row r="3471" spans="1:4" ht="13.5" customHeight="1">
      <c r="A3471" s="150" t="s">
        <v>6224</v>
      </c>
      <c r="B3471" s="153" t="s">
        <v>16185</v>
      </c>
      <c r="C3471" s="352"/>
      <c r="D3471" s="152" t="s">
        <v>20298</v>
      </c>
    </row>
    <row r="3472" spans="1:4" ht="13.5" customHeight="1">
      <c r="A3472" s="150" t="s">
        <v>6220</v>
      </c>
      <c r="B3472" s="153" t="s">
        <v>16181</v>
      </c>
      <c r="C3472" s="352"/>
      <c r="D3472" s="152" t="s">
        <v>20298</v>
      </c>
    </row>
    <row r="3473" spans="1:4" ht="13.5" customHeight="1">
      <c r="A3473" s="150" t="s">
        <v>6216</v>
      </c>
      <c r="B3473" s="153" t="s">
        <v>16177</v>
      </c>
      <c r="C3473" s="352"/>
      <c r="D3473" s="152" t="s">
        <v>20298</v>
      </c>
    </row>
    <row r="3474" spans="1:4" ht="13.5" customHeight="1">
      <c r="A3474" s="150" t="s">
        <v>6219</v>
      </c>
      <c r="B3474" s="153" t="s">
        <v>16180</v>
      </c>
      <c r="C3474" s="352"/>
      <c r="D3474" s="152" t="s">
        <v>20298</v>
      </c>
    </row>
    <row r="3475" spans="1:4" ht="13.5" customHeight="1">
      <c r="A3475" s="150" t="s">
        <v>6228</v>
      </c>
      <c r="B3475" s="153" t="s">
        <v>16189</v>
      </c>
      <c r="C3475" s="352"/>
      <c r="D3475" s="152" t="s">
        <v>20298</v>
      </c>
    </row>
    <row r="3476" spans="1:4" ht="13.5" customHeight="1">
      <c r="A3476" s="150" t="s">
        <v>6218</v>
      </c>
      <c r="B3476" s="153" t="s">
        <v>16179</v>
      </c>
      <c r="C3476" s="352"/>
      <c r="D3476" s="152" t="s">
        <v>20298</v>
      </c>
    </row>
    <row r="3477" spans="1:4" ht="13.5" customHeight="1">
      <c r="A3477" s="150" t="s">
        <v>6227</v>
      </c>
      <c r="B3477" s="153" t="s">
        <v>16188</v>
      </c>
      <c r="C3477" s="352"/>
      <c r="D3477" s="152" t="s">
        <v>20298</v>
      </c>
    </row>
    <row r="3478" spans="1:4" ht="13.5" customHeight="1">
      <c r="A3478" s="150" t="s">
        <v>6221</v>
      </c>
      <c r="B3478" s="153" t="s">
        <v>16182</v>
      </c>
      <c r="C3478" s="352"/>
      <c r="D3478" s="152" t="s">
        <v>20298</v>
      </c>
    </row>
    <row r="3479" spans="1:4" ht="13.5" customHeight="1">
      <c r="A3479" s="150" t="s">
        <v>6217</v>
      </c>
      <c r="B3479" s="153" t="s">
        <v>16178</v>
      </c>
      <c r="C3479" s="352"/>
      <c r="D3479" s="152" t="s">
        <v>20298</v>
      </c>
    </row>
    <row r="3480" spans="1:4" ht="13.5" customHeight="1">
      <c r="A3480" s="150" t="s">
        <v>6229</v>
      </c>
      <c r="B3480" s="153" t="s">
        <v>16190</v>
      </c>
      <c r="C3480" s="352"/>
      <c r="D3480" s="152" t="s">
        <v>20298</v>
      </c>
    </row>
    <row r="3481" spans="1:4" ht="13.5" customHeight="1">
      <c r="A3481" s="150" t="s">
        <v>5257</v>
      </c>
      <c r="B3481" s="153" t="s">
        <v>15296</v>
      </c>
      <c r="C3481" s="352"/>
      <c r="D3481" s="152" t="s">
        <v>20298</v>
      </c>
    </row>
    <row r="3482" spans="1:4" ht="13.5" customHeight="1">
      <c r="A3482" s="150" t="s">
        <v>9054</v>
      </c>
      <c r="B3482" s="153" t="s">
        <v>18664</v>
      </c>
      <c r="C3482" s="352"/>
      <c r="D3482" s="152" t="s">
        <v>20298</v>
      </c>
    </row>
    <row r="3483" spans="1:4" ht="13.5" customHeight="1">
      <c r="A3483" s="150" t="s">
        <v>9053</v>
      </c>
      <c r="B3483" s="153" t="s">
        <v>18663</v>
      </c>
      <c r="C3483" s="352"/>
      <c r="D3483" s="152" t="s">
        <v>20298</v>
      </c>
    </row>
    <row r="3484" spans="1:4" ht="13.5" customHeight="1">
      <c r="A3484" s="150" t="s">
        <v>9052</v>
      </c>
      <c r="B3484" s="153" t="s">
        <v>18662</v>
      </c>
      <c r="C3484" s="352"/>
      <c r="D3484" s="152" t="s">
        <v>20298</v>
      </c>
    </row>
    <row r="3485" spans="1:4" ht="13.5" customHeight="1">
      <c r="A3485" s="150" t="s">
        <v>5171</v>
      </c>
      <c r="B3485" s="153" t="s">
        <v>15213</v>
      </c>
      <c r="C3485" s="352"/>
      <c r="D3485" s="152" t="s">
        <v>20298</v>
      </c>
    </row>
    <row r="3486" spans="1:4" ht="13.5" customHeight="1">
      <c r="A3486" s="150" t="s">
        <v>5441</v>
      </c>
      <c r="B3486" s="153" t="s">
        <v>15475</v>
      </c>
      <c r="C3486" s="352"/>
      <c r="D3486" s="152" t="s">
        <v>20298</v>
      </c>
    </row>
    <row r="3487" spans="1:4" ht="13.5" customHeight="1">
      <c r="A3487" s="150" t="s">
        <v>10228</v>
      </c>
      <c r="B3487" s="153" t="s">
        <v>19800</v>
      </c>
      <c r="C3487" s="352"/>
      <c r="D3487" s="152" t="s">
        <v>20298</v>
      </c>
    </row>
    <row r="3488" spans="1:4" ht="13.5" customHeight="1">
      <c r="A3488" s="150" t="s">
        <v>644</v>
      </c>
      <c r="B3488" s="154" t="s">
        <v>10853</v>
      </c>
      <c r="C3488" s="353"/>
      <c r="D3488" s="152" t="s">
        <v>20298</v>
      </c>
    </row>
    <row r="3489" spans="1:4" ht="13.5" customHeight="1">
      <c r="A3489" s="150" t="s">
        <v>642</v>
      </c>
      <c r="B3489" s="154" t="s">
        <v>10851</v>
      </c>
      <c r="C3489" s="353"/>
      <c r="D3489" s="152" t="s">
        <v>20298</v>
      </c>
    </row>
    <row r="3490" spans="1:4" ht="13.5" customHeight="1">
      <c r="A3490" s="150" t="s">
        <v>643</v>
      </c>
      <c r="B3490" s="154" t="s">
        <v>10852</v>
      </c>
      <c r="C3490" s="353"/>
      <c r="D3490" s="152" t="s">
        <v>20298</v>
      </c>
    </row>
    <row r="3491" spans="1:4" ht="13.5" customHeight="1">
      <c r="A3491" s="150" t="s">
        <v>9266</v>
      </c>
      <c r="B3491" s="153" t="s">
        <v>18875</v>
      </c>
      <c r="C3491" s="352"/>
      <c r="D3491" s="152" t="s">
        <v>20298</v>
      </c>
    </row>
    <row r="3492" spans="1:4" ht="13.5" customHeight="1">
      <c r="A3492" s="150" t="s">
        <v>9267</v>
      </c>
      <c r="B3492" s="153" t="s">
        <v>18876</v>
      </c>
      <c r="C3492" s="352"/>
      <c r="D3492" s="152" t="s">
        <v>20298</v>
      </c>
    </row>
    <row r="3493" spans="1:4" ht="13.5" customHeight="1">
      <c r="A3493" s="150" t="s">
        <v>833</v>
      </c>
      <c r="B3493" s="153" t="s">
        <v>11040</v>
      </c>
      <c r="C3493" s="352"/>
      <c r="D3493" s="152" t="s">
        <v>20298</v>
      </c>
    </row>
    <row r="3494" spans="1:4" ht="13.5" customHeight="1">
      <c r="A3494" s="150" t="s">
        <v>840</v>
      </c>
      <c r="B3494" s="153" t="s">
        <v>11048</v>
      </c>
      <c r="C3494" s="352"/>
      <c r="D3494" s="152" t="s">
        <v>20298</v>
      </c>
    </row>
    <row r="3495" spans="1:4" ht="13.5" customHeight="1">
      <c r="A3495" s="150" t="s">
        <v>6723</v>
      </c>
      <c r="B3495" s="153" t="s">
        <v>16674</v>
      </c>
      <c r="C3495" s="352"/>
      <c r="D3495" s="152" t="s">
        <v>20298</v>
      </c>
    </row>
    <row r="3496" spans="1:4" ht="13.5" customHeight="1">
      <c r="A3496" s="150" t="s">
        <v>1142</v>
      </c>
      <c r="B3496" s="153" t="s">
        <v>11341</v>
      </c>
      <c r="C3496" s="352"/>
      <c r="D3496" s="152" t="s">
        <v>20298</v>
      </c>
    </row>
    <row r="3497" spans="1:4" ht="13.5" customHeight="1">
      <c r="A3497" s="150" t="s">
        <v>1214</v>
      </c>
      <c r="B3497" s="153" t="s">
        <v>11413</v>
      </c>
      <c r="C3497" s="352"/>
      <c r="D3497" s="152" t="s">
        <v>20298</v>
      </c>
    </row>
    <row r="3498" spans="1:4" ht="13.5" customHeight="1">
      <c r="A3498" s="150" t="s">
        <v>1215</v>
      </c>
      <c r="B3498" s="153" t="s">
        <v>11414</v>
      </c>
      <c r="C3498" s="352"/>
      <c r="D3498" s="152" t="s">
        <v>20298</v>
      </c>
    </row>
    <row r="3499" spans="1:4" ht="13.5" customHeight="1">
      <c r="A3499" s="150" t="s">
        <v>5367</v>
      </c>
      <c r="B3499" s="153" t="s">
        <v>15403</v>
      </c>
      <c r="C3499" s="352"/>
      <c r="D3499" s="152" t="s">
        <v>20298</v>
      </c>
    </row>
    <row r="3500" spans="1:4" ht="13.5" customHeight="1">
      <c r="A3500" s="150" t="s">
        <v>1218</v>
      </c>
      <c r="B3500" s="153" t="s">
        <v>11417</v>
      </c>
      <c r="C3500" s="352"/>
      <c r="D3500" s="152" t="s">
        <v>20298</v>
      </c>
    </row>
    <row r="3501" spans="1:4" ht="13.5" customHeight="1">
      <c r="A3501" s="150" t="s">
        <v>1212</v>
      </c>
      <c r="B3501" s="153" t="s">
        <v>11411</v>
      </c>
      <c r="C3501" s="352"/>
      <c r="D3501" s="152" t="s">
        <v>20298</v>
      </c>
    </row>
    <row r="3502" spans="1:4" ht="13.5" customHeight="1">
      <c r="A3502" s="150" t="s">
        <v>1219</v>
      </c>
      <c r="B3502" s="153" t="s">
        <v>11418</v>
      </c>
      <c r="C3502" s="352"/>
      <c r="D3502" s="152" t="s">
        <v>20298</v>
      </c>
    </row>
    <row r="3503" spans="1:4" ht="13.5" customHeight="1">
      <c r="A3503" s="150" t="s">
        <v>1221</v>
      </c>
      <c r="B3503" s="153" t="s">
        <v>11420</v>
      </c>
      <c r="C3503" s="352"/>
      <c r="D3503" s="152" t="s">
        <v>20298</v>
      </c>
    </row>
    <row r="3504" spans="1:4" ht="13.5" customHeight="1">
      <c r="A3504" s="150" t="s">
        <v>1223</v>
      </c>
      <c r="B3504" s="153" t="s">
        <v>11422</v>
      </c>
      <c r="C3504" s="352"/>
      <c r="D3504" s="152" t="s">
        <v>20298</v>
      </c>
    </row>
    <row r="3505" spans="1:4" ht="13.5" customHeight="1">
      <c r="A3505" s="150" t="s">
        <v>1220</v>
      </c>
      <c r="B3505" s="153" t="s">
        <v>11419</v>
      </c>
      <c r="C3505" s="352"/>
      <c r="D3505" s="152" t="s">
        <v>20298</v>
      </c>
    </row>
    <row r="3506" spans="1:4" ht="13.5" customHeight="1">
      <c r="A3506" s="150" t="s">
        <v>1222</v>
      </c>
      <c r="B3506" s="153" t="s">
        <v>11421</v>
      </c>
      <c r="C3506" s="352"/>
      <c r="D3506" s="152" t="s">
        <v>20298</v>
      </c>
    </row>
    <row r="3507" spans="1:4" ht="13.5" customHeight="1">
      <c r="A3507" s="150" t="s">
        <v>1224</v>
      </c>
      <c r="B3507" s="153" t="s">
        <v>11423</v>
      </c>
      <c r="C3507" s="352"/>
      <c r="D3507" s="152" t="s">
        <v>20298</v>
      </c>
    </row>
    <row r="3508" spans="1:4" ht="13.5" customHeight="1">
      <c r="A3508" s="150" t="s">
        <v>5028</v>
      </c>
      <c r="B3508" s="153" t="s">
        <v>15070</v>
      </c>
      <c r="C3508" s="352"/>
      <c r="D3508" s="152" t="s">
        <v>20298</v>
      </c>
    </row>
    <row r="3509" spans="1:4" ht="13.5" customHeight="1">
      <c r="A3509" s="150" t="s">
        <v>1755</v>
      </c>
      <c r="B3509" s="153" t="s">
        <v>11949</v>
      </c>
      <c r="C3509" s="352"/>
      <c r="D3509" s="152" t="s">
        <v>20298</v>
      </c>
    </row>
    <row r="3510" spans="1:4" ht="13.5" customHeight="1">
      <c r="A3510" s="150" t="s">
        <v>1754</v>
      </c>
      <c r="B3510" s="153" t="s">
        <v>11948</v>
      </c>
      <c r="C3510" s="352"/>
      <c r="D3510" s="152" t="s">
        <v>20298</v>
      </c>
    </row>
    <row r="3511" spans="1:4" ht="13.5" customHeight="1">
      <c r="A3511" s="150" t="s">
        <v>1758</v>
      </c>
      <c r="B3511" s="153" t="s">
        <v>11952</v>
      </c>
      <c r="C3511" s="352"/>
      <c r="D3511" s="152" t="s">
        <v>20298</v>
      </c>
    </row>
    <row r="3512" spans="1:4" ht="13.5" customHeight="1">
      <c r="A3512" s="150" t="s">
        <v>1756</v>
      </c>
      <c r="B3512" s="153" t="s">
        <v>11950</v>
      </c>
      <c r="C3512" s="352"/>
      <c r="D3512" s="152" t="s">
        <v>20298</v>
      </c>
    </row>
    <row r="3513" spans="1:4" ht="13.5" customHeight="1">
      <c r="A3513" s="150" t="s">
        <v>1752</v>
      </c>
      <c r="B3513" s="153" t="s">
        <v>11946</v>
      </c>
      <c r="C3513" s="352"/>
      <c r="D3513" s="152" t="s">
        <v>20298</v>
      </c>
    </row>
    <row r="3514" spans="1:4" ht="13.5" customHeight="1">
      <c r="A3514" s="150" t="s">
        <v>4692</v>
      </c>
      <c r="B3514" s="153" t="s">
        <v>14760</v>
      </c>
      <c r="C3514" s="352"/>
      <c r="D3514" s="152" t="s">
        <v>20298</v>
      </c>
    </row>
    <row r="3515" spans="1:4" ht="13.5" customHeight="1">
      <c r="A3515" s="150" t="s">
        <v>1848</v>
      </c>
      <c r="B3515" s="153" t="s">
        <v>12033</v>
      </c>
      <c r="C3515" s="352"/>
      <c r="D3515" s="152" t="s">
        <v>20298</v>
      </c>
    </row>
    <row r="3516" spans="1:4" ht="13.5" customHeight="1">
      <c r="A3516" s="150" t="s">
        <v>1847</v>
      </c>
      <c r="B3516" s="153" t="s">
        <v>12032</v>
      </c>
      <c r="C3516" s="352"/>
      <c r="D3516" s="152" t="s">
        <v>20298</v>
      </c>
    </row>
    <row r="3517" spans="1:4" ht="13.5" customHeight="1">
      <c r="A3517" s="150" t="s">
        <v>1820</v>
      </c>
      <c r="B3517" s="153" t="s">
        <v>12009</v>
      </c>
      <c r="C3517" s="352"/>
      <c r="D3517" s="152" t="s">
        <v>20298</v>
      </c>
    </row>
    <row r="3518" spans="1:4" ht="13.5" customHeight="1">
      <c r="A3518" s="150" t="s">
        <v>4158</v>
      </c>
      <c r="B3518" s="153" t="s">
        <v>14275</v>
      </c>
      <c r="C3518" s="352"/>
      <c r="D3518" s="152" t="s">
        <v>20298</v>
      </c>
    </row>
    <row r="3519" spans="1:4" ht="13.5" customHeight="1">
      <c r="A3519" s="150" t="s">
        <v>2471</v>
      </c>
      <c r="B3519" s="153" t="s">
        <v>12650</v>
      </c>
      <c r="C3519" s="352"/>
      <c r="D3519" s="152" t="s">
        <v>20298</v>
      </c>
    </row>
    <row r="3520" spans="1:4" ht="13.5" customHeight="1">
      <c r="A3520" s="150" t="s">
        <v>2490</v>
      </c>
      <c r="B3520" s="153" t="s">
        <v>12669</v>
      </c>
      <c r="C3520" s="352"/>
      <c r="D3520" s="152" t="s">
        <v>20298</v>
      </c>
    </row>
    <row r="3521" spans="1:4" ht="13.5" customHeight="1">
      <c r="A3521" s="150" t="s">
        <v>2491</v>
      </c>
      <c r="B3521" s="153" t="s">
        <v>12670</v>
      </c>
      <c r="C3521" s="352"/>
      <c r="D3521" s="152" t="s">
        <v>20298</v>
      </c>
    </row>
    <row r="3522" spans="1:4" ht="13.5" customHeight="1">
      <c r="A3522" s="150" t="s">
        <v>2504</v>
      </c>
      <c r="B3522" s="153" t="s">
        <v>12682</v>
      </c>
      <c r="C3522" s="352"/>
      <c r="D3522" s="152" t="s">
        <v>20298</v>
      </c>
    </row>
    <row r="3523" spans="1:4" ht="13.5" customHeight="1">
      <c r="A3523" s="150" t="s">
        <v>2520</v>
      </c>
      <c r="B3523" s="153" t="s">
        <v>12699</v>
      </c>
      <c r="C3523" s="352"/>
      <c r="D3523" s="152" t="s">
        <v>20298</v>
      </c>
    </row>
    <row r="3524" spans="1:4" ht="13.5" customHeight="1">
      <c r="A3524" s="150" t="s">
        <v>2519</v>
      </c>
      <c r="B3524" s="153" t="s">
        <v>12698</v>
      </c>
      <c r="C3524" s="352"/>
      <c r="D3524" s="152" t="s">
        <v>20298</v>
      </c>
    </row>
    <row r="3525" spans="1:4" ht="13.5" customHeight="1">
      <c r="A3525" s="150" t="s">
        <v>2941</v>
      </c>
      <c r="B3525" s="153" t="s">
        <v>13121</v>
      </c>
      <c r="C3525" s="352"/>
      <c r="D3525" s="152" t="s">
        <v>20298</v>
      </c>
    </row>
    <row r="3526" spans="1:4" ht="13.5" customHeight="1">
      <c r="A3526" s="150" t="s">
        <v>3297</v>
      </c>
      <c r="B3526" s="153" t="s">
        <v>13434</v>
      </c>
      <c r="C3526" s="352"/>
      <c r="D3526" s="152" t="s">
        <v>20298</v>
      </c>
    </row>
    <row r="3527" spans="1:4" ht="13.5" customHeight="1">
      <c r="A3527" s="150" t="s">
        <v>5462</v>
      </c>
      <c r="B3527" s="153" t="s">
        <v>15495</v>
      </c>
      <c r="C3527" s="352"/>
      <c r="D3527" s="152" t="s">
        <v>20298</v>
      </c>
    </row>
    <row r="3528" spans="1:4" ht="13.5" customHeight="1">
      <c r="A3528" s="150" t="s">
        <v>9195</v>
      </c>
      <c r="B3528" s="153" t="s">
        <v>18808</v>
      </c>
      <c r="C3528" s="352"/>
      <c r="D3528" s="152" t="s">
        <v>20298</v>
      </c>
    </row>
    <row r="3529" spans="1:4" ht="13.5" customHeight="1">
      <c r="A3529" s="150" t="s">
        <v>9201</v>
      </c>
      <c r="B3529" s="153" t="s">
        <v>18814</v>
      </c>
      <c r="C3529" s="352"/>
      <c r="D3529" s="152" t="s">
        <v>20298</v>
      </c>
    </row>
    <row r="3530" spans="1:4" ht="13.5" customHeight="1">
      <c r="A3530" s="150" t="s">
        <v>5464</v>
      </c>
      <c r="B3530" s="153" t="s">
        <v>15497</v>
      </c>
      <c r="C3530" s="352"/>
      <c r="D3530" s="152" t="s">
        <v>20298</v>
      </c>
    </row>
    <row r="3531" spans="1:4" ht="13.5" customHeight="1">
      <c r="A3531" s="150" t="s">
        <v>3947</v>
      </c>
      <c r="B3531" s="153" t="s">
        <v>14066</v>
      </c>
      <c r="C3531" s="352"/>
      <c r="D3531" s="152" t="s">
        <v>20298</v>
      </c>
    </row>
    <row r="3532" spans="1:4" ht="13.5" customHeight="1">
      <c r="A3532" s="150" t="s">
        <v>5092</v>
      </c>
      <c r="B3532" s="153" t="s">
        <v>15134</v>
      </c>
      <c r="C3532" s="352"/>
      <c r="D3532" s="152" t="s">
        <v>20298</v>
      </c>
    </row>
    <row r="3533" spans="1:4" ht="13.5" customHeight="1">
      <c r="A3533" s="150" t="s">
        <v>1208</v>
      </c>
      <c r="B3533" s="153" t="s">
        <v>11407</v>
      </c>
      <c r="C3533" s="352"/>
      <c r="D3533" s="152" t="s">
        <v>20298</v>
      </c>
    </row>
    <row r="3534" spans="1:4" ht="13.5" customHeight="1">
      <c r="A3534" s="150" t="s">
        <v>10717</v>
      </c>
      <c r="B3534" s="153" t="s">
        <v>20262</v>
      </c>
      <c r="C3534" s="352"/>
      <c r="D3534" s="152" t="s">
        <v>20298</v>
      </c>
    </row>
    <row r="3535" spans="1:4" ht="13.5" customHeight="1">
      <c r="A3535" s="150" t="s">
        <v>1628</v>
      </c>
      <c r="B3535" s="153" t="s">
        <v>11829</v>
      </c>
      <c r="C3535" s="352"/>
      <c r="D3535" s="152" t="s">
        <v>20298</v>
      </c>
    </row>
    <row r="3536" spans="1:4" ht="13.5" customHeight="1">
      <c r="A3536" s="150" t="s">
        <v>3574</v>
      </c>
      <c r="B3536" s="153" t="s">
        <v>13707</v>
      </c>
      <c r="C3536" s="352"/>
      <c r="D3536" s="152" t="s">
        <v>20298</v>
      </c>
    </row>
    <row r="3537" spans="1:4" ht="13.5" customHeight="1">
      <c r="A3537" s="150" t="s">
        <v>3572</v>
      </c>
      <c r="B3537" s="153" t="s">
        <v>13705</v>
      </c>
      <c r="C3537" s="352"/>
      <c r="D3537" s="152" t="s">
        <v>20298</v>
      </c>
    </row>
    <row r="3538" spans="1:4" ht="13.5" customHeight="1">
      <c r="A3538" s="150" t="s">
        <v>3575</v>
      </c>
      <c r="B3538" s="153" t="s">
        <v>13708</v>
      </c>
      <c r="C3538" s="352"/>
      <c r="D3538" s="152" t="s">
        <v>20298</v>
      </c>
    </row>
    <row r="3539" spans="1:4" ht="13.5" customHeight="1">
      <c r="A3539" s="150" t="s">
        <v>3573</v>
      </c>
      <c r="B3539" s="153" t="s">
        <v>13706</v>
      </c>
      <c r="C3539" s="352"/>
      <c r="D3539" s="152" t="s">
        <v>20298</v>
      </c>
    </row>
    <row r="3540" spans="1:4" ht="13.5" customHeight="1">
      <c r="A3540" s="150" t="s">
        <v>5287</v>
      </c>
      <c r="B3540" s="153" t="s">
        <v>15326</v>
      </c>
      <c r="C3540" s="352"/>
      <c r="D3540" s="152" t="s">
        <v>20298</v>
      </c>
    </row>
    <row r="3541" spans="1:4" ht="13.5" customHeight="1">
      <c r="A3541" s="150" t="s">
        <v>3802</v>
      </c>
      <c r="B3541" s="153" t="s">
        <v>13924</v>
      </c>
      <c r="C3541" s="352"/>
      <c r="D3541" s="152" t="s">
        <v>20298</v>
      </c>
    </row>
    <row r="3542" spans="1:4" ht="13.5" customHeight="1">
      <c r="A3542" s="150" t="s">
        <v>3801</v>
      </c>
      <c r="B3542" s="153" t="s">
        <v>13923</v>
      </c>
      <c r="C3542" s="352"/>
      <c r="D3542" s="152" t="s">
        <v>20298</v>
      </c>
    </row>
    <row r="3543" spans="1:4" ht="13.5" customHeight="1">
      <c r="A3543" s="150" t="s">
        <v>3800</v>
      </c>
      <c r="B3543" s="153" t="s">
        <v>13922</v>
      </c>
      <c r="C3543" s="352"/>
      <c r="D3543" s="152" t="s">
        <v>20298</v>
      </c>
    </row>
    <row r="3544" spans="1:4" ht="13.5" customHeight="1">
      <c r="A3544" s="150" t="s">
        <v>3803</v>
      </c>
      <c r="B3544" s="153" t="s">
        <v>13925</v>
      </c>
      <c r="C3544" s="352"/>
      <c r="D3544" s="152" t="s">
        <v>20298</v>
      </c>
    </row>
    <row r="3545" spans="1:4" ht="13.5" customHeight="1">
      <c r="A3545" s="150" t="s">
        <v>4653</v>
      </c>
      <c r="B3545" s="153" t="s">
        <v>14721</v>
      </c>
      <c r="C3545" s="352"/>
      <c r="D3545" s="152" t="s">
        <v>20298</v>
      </c>
    </row>
    <row r="3546" spans="1:4" ht="13.5" customHeight="1">
      <c r="A3546" s="150" t="s">
        <v>4654</v>
      </c>
      <c r="B3546" s="153" t="s">
        <v>14722</v>
      </c>
      <c r="C3546" s="352"/>
      <c r="D3546" s="152" t="s">
        <v>20298</v>
      </c>
    </row>
    <row r="3547" spans="1:4" ht="13.5" customHeight="1">
      <c r="A3547" s="150" t="s">
        <v>2310</v>
      </c>
      <c r="B3547" s="153" t="s">
        <v>12486</v>
      </c>
      <c r="C3547" s="352"/>
      <c r="D3547" s="152" t="s">
        <v>20298</v>
      </c>
    </row>
    <row r="3548" spans="1:4" ht="13.5" customHeight="1">
      <c r="A3548" s="150" t="s">
        <v>2783</v>
      </c>
      <c r="B3548" s="153" t="s">
        <v>12958</v>
      </c>
      <c r="C3548" s="352"/>
      <c r="D3548" s="152" t="s">
        <v>20298</v>
      </c>
    </row>
    <row r="3549" spans="1:4" ht="13.5" customHeight="1">
      <c r="A3549" s="150" t="s">
        <v>6193</v>
      </c>
      <c r="B3549" s="153" t="s">
        <v>16156</v>
      </c>
      <c r="C3549" s="352"/>
      <c r="D3549" s="152" t="s">
        <v>20298</v>
      </c>
    </row>
    <row r="3550" spans="1:4" ht="13.5" customHeight="1">
      <c r="A3550" s="150" t="s">
        <v>6192</v>
      </c>
      <c r="B3550" s="153" t="s">
        <v>16155</v>
      </c>
      <c r="C3550" s="352"/>
      <c r="D3550" s="152" t="s">
        <v>20298</v>
      </c>
    </row>
    <row r="3551" spans="1:4" ht="13.5" customHeight="1">
      <c r="A3551" s="150" t="s">
        <v>10372</v>
      </c>
      <c r="B3551" s="153" t="s">
        <v>19939</v>
      </c>
      <c r="C3551" s="352"/>
      <c r="D3551" s="152" t="s">
        <v>20298</v>
      </c>
    </row>
    <row r="3552" spans="1:4" ht="13.5" customHeight="1">
      <c r="A3552" s="150" t="s">
        <v>10373</v>
      </c>
      <c r="B3552" s="153" t="s">
        <v>19940</v>
      </c>
      <c r="C3552" s="352"/>
      <c r="D3552" s="152" t="s">
        <v>20298</v>
      </c>
    </row>
    <row r="3553" spans="1:4" ht="13.5" customHeight="1">
      <c r="A3553" s="150" t="s">
        <v>10371</v>
      </c>
      <c r="B3553" s="153" t="s">
        <v>19938</v>
      </c>
      <c r="C3553" s="352"/>
      <c r="D3553" s="152" t="s">
        <v>20298</v>
      </c>
    </row>
    <row r="3554" spans="1:4" ht="13.5" customHeight="1">
      <c r="A3554" s="150" t="s">
        <v>4659</v>
      </c>
      <c r="B3554" s="153" t="s">
        <v>14727</v>
      </c>
      <c r="C3554" s="352"/>
      <c r="D3554" s="152" t="s">
        <v>20298</v>
      </c>
    </row>
    <row r="3555" spans="1:4" ht="13.5" customHeight="1">
      <c r="A3555" s="150" t="s">
        <v>4660</v>
      </c>
      <c r="B3555" s="153" t="s">
        <v>14728</v>
      </c>
      <c r="C3555" s="352"/>
      <c r="D3555" s="152" t="s">
        <v>20298</v>
      </c>
    </row>
    <row r="3556" spans="1:4" ht="13.5" customHeight="1">
      <c r="A3556" s="150" t="s">
        <v>4663</v>
      </c>
      <c r="B3556" s="153" t="s">
        <v>14731</v>
      </c>
      <c r="C3556" s="352"/>
      <c r="D3556" s="152" t="s">
        <v>20298</v>
      </c>
    </row>
    <row r="3557" spans="1:4" ht="13.5" customHeight="1">
      <c r="A3557" s="150" t="s">
        <v>4661</v>
      </c>
      <c r="B3557" s="153" t="s">
        <v>14729</v>
      </c>
      <c r="C3557" s="352"/>
      <c r="D3557" s="152" t="s">
        <v>20298</v>
      </c>
    </row>
    <row r="3558" spans="1:4" ht="13.5" customHeight="1">
      <c r="A3558" s="150" t="s">
        <v>4662</v>
      </c>
      <c r="B3558" s="153" t="s">
        <v>14730</v>
      </c>
      <c r="C3558" s="352"/>
      <c r="D3558" s="152" t="s">
        <v>20298</v>
      </c>
    </row>
    <row r="3559" spans="1:4" ht="13.5" customHeight="1">
      <c r="A3559" s="150" t="s">
        <v>4664</v>
      </c>
      <c r="B3559" s="153" t="s">
        <v>14732</v>
      </c>
      <c r="C3559" s="352"/>
      <c r="D3559" s="152" t="s">
        <v>20298</v>
      </c>
    </row>
    <row r="3560" spans="1:4" ht="13.5" customHeight="1">
      <c r="A3560" s="150" t="s">
        <v>6977</v>
      </c>
      <c r="B3560" s="153" t="s">
        <v>16928</v>
      </c>
      <c r="C3560" s="352"/>
      <c r="D3560" s="152" t="s">
        <v>20298</v>
      </c>
    </row>
    <row r="3561" spans="1:4" ht="13.5" customHeight="1">
      <c r="A3561" s="150" t="s">
        <v>6976</v>
      </c>
      <c r="B3561" s="153" t="s">
        <v>16927</v>
      </c>
      <c r="C3561" s="352"/>
      <c r="D3561" s="152" t="s">
        <v>20298</v>
      </c>
    </row>
    <row r="3562" spans="1:4" ht="13.5" customHeight="1">
      <c r="A3562" s="150" t="s">
        <v>4698</v>
      </c>
      <c r="B3562" s="153" t="s">
        <v>14766</v>
      </c>
      <c r="C3562" s="352"/>
      <c r="D3562" s="152" t="s">
        <v>20298</v>
      </c>
    </row>
    <row r="3563" spans="1:4" ht="13.5" customHeight="1">
      <c r="A3563" s="150" t="s">
        <v>4698</v>
      </c>
      <c r="B3563" s="153" t="s">
        <v>14766</v>
      </c>
      <c r="C3563" s="352"/>
      <c r="D3563" s="152" t="s">
        <v>20298</v>
      </c>
    </row>
    <row r="3564" spans="1:4" ht="13.5" customHeight="1">
      <c r="A3564" s="150" t="s">
        <v>4699</v>
      </c>
      <c r="B3564" s="153" t="s">
        <v>14767</v>
      </c>
      <c r="C3564" s="352"/>
      <c r="D3564" s="152" t="s">
        <v>20298</v>
      </c>
    </row>
    <row r="3565" spans="1:4" ht="13.5" customHeight="1">
      <c r="A3565" s="150" t="s">
        <v>4700</v>
      </c>
      <c r="B3565" s="153" t="s">
        <v>14768</v>
      </c>
      <c r="C3565" s="352"/>
      <c r="D3565" s="152" t="s">
        <v>20298</v>
      </c>
    </row>
    <row r="3566" spans="1:4" ht="13.5" customHeight="1">
      <c r="A3566" s="150" t="s">
        <v>5937</v>
      </c>
      <c r="B3566" s="153" t="s">
        <v>15946</v>
      </c>
      <c r="C3566" s="352"/>
      <c r="D3566" s="152" t="s">
        <v>20298</v>
      </c>
    </row>
    <row r="3567" spans="1:4" ht="13.5" customHeight="1">
      <c r="A3567" s="150" t="s">
        <v>5934</v>
      </c>
      <c r="B3567" s="153" t="s">
        <v>15943</v>
      </c>
      <c r="C3567" s="352"/>
      <c r="D3567" s="152" t="s">
        <v>20298</v>
      </c>
    </row>
    <row r="3568" spans="1:4" ht="13.5" customHeight="1">
      <c r="A3568" s="150" t="s">
        <v>5936</v>
      </c>
      <c r="B3568" s="153" t="s">
        <v>15945</v>
      </c>
      <c r="C3568" s="352"/>
      <c r="D3568" s="152" t="s">
        <v>20298</v>
      </c>
    </row>
    <row r="3569" spans="1:4" ht="13.5" customHeight="1">
      <c r="A3569" s="150" t="s">
        <v>5935</v>
      </c>
      <c r="B3569" s="153" t="s">
        <v>15944</v>
      </c>
      <c r="C3569" s="352"/>
      <c r="D3569" s="152" t="s">
        <v>20298</v>
      </c>
    </row>
    <row r="3570" spans="1:4" ht="13.5" customHeight="1">
      <c r="A3570" s="150" t="s">
        <v>4711</v>
      </c>
      <c r="B3570" s="153" t="s">
        <v>14779</v>
      </c>
      <c r="C3570" s="352"/>
      <c r="D3570" s="152" t="s">
        <v>20298</v>
      </c>
    </row>
    <row r="3571" spans="1:4" ht="13.5" customHeight="1">
      <c r="A3571" s="150" t="s">
        <v>4712</v>
      </c>
      <c r="B3571" s="153" t="s">
        <v>14780</v>
      </c>
      <c r="C3571" s="352"/>
      <c r="D3571" s="152" t="s">
        <v>20298</v>
      </c>
    </row>
    <row r="3572" spans="1:4" ht="13.5" customHeight="1">
      <c r="A3572" s="150" t="s">
        <v>4710</v>
      </c>
      <c r="B3572" s="153" t="s">
        <v>14778</v>
      </c>
      <c r="C3572" s="352"/>
      <c r="D3572" s="152" t="s">
        <v>20298</v>
      </c>
    </row>
    <row r="3573" spans="1:4" ht="13.5" customHeight="1">
      <c r="A3573" s="150" t="s">
        <v>5117</v>
      </c>
      <c r="B3573" s="153" t="s">
        <v>15159</v>
      </c>
      <c r="C3573" s="352"/>
      <c r="D3573" s="152" t="s">
        <v>20298</v>
      </c>
    </row>
    <row r="3574" spans="1:4" ht="13.5" customHeight="1">
      <c r="A3574" s="150" t="s">
        <v>9807</v>
      </c>
      <c r="B3574" s="153" t="s">
        <v>19396</v>
      </c>
      <c r="C3574" s="352"/>
      <c r="D3574" s="152" t="s">
        <v>20298</v>
      </c>
    </row>
    <row r="3575" spans="1:4" ht="13.5" customHeight="1">
      <c r="A3575" s="150" t="s">
        <v>9806</v>
      </c>
      <c r="B3575" s="153" t="s">
        <v>19395</v>
      </c>
      <c r="C3575" s="352"/>
      <c r="D3575" s="152" t="s">
        <v>20298</v>
      </c>
    </row>
    <row r="3576" spans="1:4" ht="13.5" customHeight="1">
      <c r="A3576" s="150" t="s">
        <v>5242</v>
      </c>
      <c r="B3576" s="153" t="s">
        <v>15282</v>
      </c>
      <c r="C3576" s="352"/>
      <c r="D3576" s="152" t="s">
        <v>20298</v>
      </c>
    </row>
    <row r="3577" spans="1:4" ht="13.5" customHeight="1">
      <c r="A3577" s="150" t="s">
        <v>6948</v>
      </c>
      <c r="B3577" s="153" t="s">
        <v>16899</v>
      </c>
      <c r="C3577" s="352"/>
      <c r="D3577" s="152" t="s">
        <v>20298</v>
      </c>
    </row>
    <row r="3578" spans="1:4" ht="13.5" customHeight="1">
      <c r="A3578" s="150" t="s">
        <v>6947</v>
      </c>
      <c r="B3578" s="153" t="s">
        <v>16898</v>
      </c>
      <c r="C3578" s="352"/>
      <c r="D3578" s="152" t="s">
        <v>20298</v>
      </c>
    </row>
    <row r="3579" spans="1:4" ht="13.5" customHeight="1">
      <c r="A3579" s="150" t="s">
        <v>5382</v>
      </c>
      <c r="B3579" s="153" t="s">
        <v>15418</v>
      </c>
      <c r="C3579" s="352"/>
      <c r="D3579" s="152" t="s">
        <v>20298</v>
      </c>
    </row>
    <row r="3580" spans="1:4" ht="13.5" customHeight="1">
      <c r="A3580" s="150" t="s">
        <v>5361</v>
      </c>
      <c r="B3580" s="153" t="s">
        <v>15397</v>
      </c>
      <c r="C3580" s="352"/>
      <c r="D3580" s="152" t="s">
        <v>20298</v>
      </c>
    </row>
    <row r="3581" spans="1:4" ht="13.5" customHeight="1">
      <c r="A3581" s="150" t="s">
        <v>5466</v>
      </c>
      <c r="B3581" s="153" t="s">
        <v>15499</v>
      </c>
      <c r="C3581" s="352"/>
      <c r="D3581" s="152" t="s">
        <v>20298</v>
      </c>
    </row>
    <row r="3582" spans="1:4" ht="13.5" customHeight="1">
      <c r="A3582" s="150" t="s">
        <v>5380</v>
      </c>
      <c r="B3582" s="153" t="s">
        <v>15416</v>
      </c>
      <c r="C3582" s="352"/>
      <c r="D3582" s="152" t="s">
        <v>20298</v>
      </c>
    </row>
    <row r="3583" spans="1:4" ht="13.5" customHeight="1">
      <c r="A3583" s="150" t="s">
        <v>5381</v>
      </c>
      <c r="B3583" s="153" t="s">
        <v>15417</v>
      </c>
      <c r="C3583" s="352"/>
      <c r="D3583" s="152" t="s">
        <v>20298</v>
      </c>
    </row>
    <row r="3584" spans="1:4" ht="13.5" customHeight="1">
      <c r="A3584" s="150" t="s">
        <v>6027</v>
      </c>
      <c r="B3584" s="153" t="s">
        <v>16033</v>
      </c>
      <c r="C3584" s="352"/>
      <c r="D3584" s="152" t="s">
        <v>20298</v>
      </c>
    </row>
    <row r="3585" spans="1:4" ht="13.5" customHeight="1">
      <c r="A3585" s="150" t="s">
        <v>6026</v>
      </c>
      <c r="B3585" s="153" t="s">
        <v>16032</v>
      </c>
      <c r="C3585" s="352"/>
      <c r="D3585" s="152" t="s">
        <v>20298</v>
      </c>
    </row>
    <row r="3586" spans="1:4" ht="13.5" customHeight="1">
      <c r="A3586" s="150" t="s">
        <v>638</v>
      </c>
      <c r="B3586" s="154" t="s">
        <v>10847</v>
      </c>
      <c r="C3586" s="353"/>
      <c r="D3586" s="152" t="s">
        <v>20298</v>
      </c>
    </row>
    <row r="3587" spans="1:4" ht="13.5" customHeight="1">
      <c r="A3587" s="150" t="s">
        <v>3932</v>
      </c>
      <c r="B3587" s="153" t="s">
        <v>14051</v>
      </c>
      <c r="C3587" s="352"/>
      <c r="D3587" s="152" t="s">
        <v>20298</v>
      </c>
    </row>
    <row r="3588" spans="1:4" ht="13.5" customHeight="1">
      <c r="A3588" s="150" t="s">
        <v>5063</v>
      </c>
      <c r="B3588" s="153" t="s">
        <v>15105</v>
      </c>
      <c r="C3588" s="352"/>
      <c r="D3588" s="152" t="s">
        <v>20298</v>
      </c>
    </row>
    <row r="3589" spans="1:4" ht="13.5" customHeight="1">
      <c r="A3589" s="150" t="s">
        <v>8659</v>
      </c>
      <c r="B3589" s="153" t="s">
        <v>18280</v>
      </c>
      <c r="C3589" s="352"/>
      <c r="D3589" s="152" t="s">
        <v>20298</v>
      </c>
    </row>
    <row r="3590" spans="1:4" ht="13.5" customHeight="1">
      <c r="A3590" s="150" t="s">
        <v>10232</v>
      </c>
      <c r="B3590" s="153" t="s">
        <v>19804</v>
      </c>
      <c r="C3590" s="352"/>
      <c r="D3590" s="152" t="s">
        <v>20298</v>
      </c>
    </row>
    <row r="3591" spans="1:4" ht="13.5" customHeight="1">
      <c r="A3591" s="150" t="s">
        <v>10233</v>
      </c>
      <c r="B3591" s="153" t="s">
        <v>19805</v>
      </c>
      <c r="C3591" s="352"/>
      <c r="D3591" s="152" t="s">
        <v>20298</v>
      </c>
    </row>
    <row r="3592" spans="1:4" ht="13.5" customHeight="1">
      <c r="A3592" s="150" t="s">
        <v>5279</v>
      </c>
      <c r="B3592" s="153" t="s">
        <v>15318</v>
      </c>
      <c r="C3592" s="352"/>
      <c r="D3592" s="152" t="s">
        <v>20298</v>
      </c>
    </row>
    <row r="3593" spans="1:4" ht="13.5" customHeight="1">
      <c r="A3593" s="150" t="s">
        <v>5271</v>
      </c>
      <c r="B3593" s="153" t="s">
        <v>15310</v>
      </c>
      <c r="C3593" s="352"/>
      <c r="D3593" s="152" t="s">
        <v>20298</v>
      </c>
    </row>
    <row r="3594" spans="1:4" ht="13.5" customHeight="1">
      <c r="A3594" s="150" t="s">
        <v>5272</v>
      </c>
      <c r="B3594" s="153" t="s">
        <v>15311</v>
      </c>
      <c r="C3594" s="352"/>
      <c r="D3594" s="152" t="s">
        <v>20298</v>
      </c>
    </row>
    <row r="3595" spans="1:4" ht="13.5" customHeight="1">
      <c r="A3595" s="150" t="s">
        <v>5280</v>
      </c>
      <c r="B3595" s="153" t="s">
        <v>15319</v>
      </c>
      <c r="C3595" s="352"/>
      <c r="D3595" s="152" t="s">
        <v>20298</v>
      </c>
    </row>
    <row r="3596" spans="1:4" ht="13.5" customHeight="1">
      <c r="A3596" s="150" t="s">
        <v>5281</v>
      </c>
      <c r="B3596" s="153" t="s">
        <v>15320</v>
      </c>
      <c r="C3596" s="352"/>
      <c r="D3596" s="152" t="s">
        <v>20298</v>
      </c>
    </row>
    <row r="3597" spans="1:4" ht="13.5" customHeight="1">
      <c r="A3597" s="150" t="s">
        <v>5278</v>
      </c>
      <c r="B3597" s="153" t="s">
        <v>15317</v>
      </c>
      <c r="C3597" s="352"/>
      <c r="D3597" s="152" t="s">
        <v>20298</v>
      </c>
    </row>
    <row r="3598" spans="1:4" ht="13.5" customHeight="1">
      <c r="A3598" s="150" t="s">
        <v>5364</v>
      </c>
      <c r="B3598" s="153" t="s">
        <v>15400</v>
      </c>
      <c r="C3598" s="352"/>
      <c r="D3598" s="152" t="s">
        <v>20298</v>
      </c>
    </row>
    <row r="3599" spans="1:4" ht="13.5" customHeight="1">
      <c r="A3599" s="150" t="s">
        <v>2608</v>
      </c>
      <c r="B3599" s="153" t="s">
        <v>12791</v>
      </c>
      <c r="C3599" s="352"/>
      <c r="D3599" s="152" t="s">
        <v>20298</v>
      </c>
    </row>
    <row r="3600" spans="1:4" ht="13.5" customHeight="1">
      <c r="A3600" s="150" t="s">
        <v>5365</v>
      </c>
      <c r="B3600" s="153" t="s">
        <v>15401</v>
      </c>
      <c r="C3600" s="352"/>
      <c r="D3600" s="152" t="s">
        <v>20298</v>
      </c>
    </row>
    <row r="3601" spans="1:4" ht="13.5" customHeight="1">
      <c r="A3601" s="150" t="s">
        <v>5736</v>
      </c>
      <c r="B3601" s="153" t="s">
        <v>15768</v>
      </c>
      <c r="C3601" s="352"/>
      <c r="D3601" s="152" t="s">
        <v>20298</v>
      </c>
    </row>
    <row r="3602" spans="1:4" ht="13.5" customHeight="1">
      <c r="A3602" s="150" t="s">
        <v>5960</v>
      </c>
      <c r="B3602" s="153" t="s">
        <v>15967</v>
      </c>
      <c r="C3602" s="352"/>
      <c r="D3602" s="152" t="s">
        <v>20298</v>
      </c>
    </row>
    <row r="3603" spans="1:4" ht="13.5" customHeight="1">
      <c r="A3603" s="150" t="s">
        <v>5961</v>
      </c>
      <c r="B3603" s="153" t="s">
        <v>15968</v>
      </c>
      <c r="C3603" s="352"/>
      <c r="D3603" s="152" t="s">
        <v>20298</v>
      </c>
    </row>
    <row r="3604" spans="1:4" ht="13.5" customHeight="1">
      <c r="A3604" s="150" t="s">
        <v>5959</v>
      </c>
      <c r="B3604" s="153" t="s">
        <v>15966</v>
      </c>
      <c r="C3604" s="352"/>
      <c r="D3604" s="152" t="s">
        <v>20298</v>
      </c>
    </row>
    <row r="3605" spans="1:4" ht="13.5" customHeight="1">
      <c r="A3605" s="150" t="s">
        <v>5962</v>
      </c>
      <c r="B3605" s="153" t="s">
        <v>15969</v>
      </c>
      <c r="C3605" s="352"/>
      <c r="D3605" s="152" t="s">
        <v>20298</v>
      </c>
    </row>
    <row r="3606" spans="1:4" ht="13.5" customHeight="1">
      <c r="A3606" s="150" t="s">
        <v>3353</v>
      </c>
      <c r="B3606" s="153" t="s">
        <v>13490</v>
      </c>
      <c r="C3606" s="352"/>
      <c r="D3606" s="152" t="s">
        <v>20298</v>
      </c>
    </row>
    <row r="3607" spans="1:4" ht="13.5" customHeight="1">
      <c r="A3607" s="150" t="s">
        <v>3354</v>
      </c>
      <c r="B3607" s="153" t="s">
        <v>13491</v>
      </c>
      <c r="C3607" s="352"/>
      <c r="D3607" s="152" t="s">
        <v>20298</v>
      </c>
    </row>
    <row r="3608" spans="1:4" ht="13.5" customHeight="1">
      <c r="A3608" s="150" t="s">
        <v>3352</v>
      </c>
      <c r="B3608" s="153" t="s">
        <v>13489</v>
      </c>
      <c r="C3608" s="352"/>
      <c r="D3608" s="152" t="s">
        <v>20298</v>
      </c>
    </row>
    <row r="3609" spans="1:4" ht="13.5" customHeight="1">
      <c r="A3609" s="150" t="s">
        <v>6626</v>
      </c>
      <c r="B3609" s="153" t="s">
        <v>16577</v>
      </c>
      <c r="C3609" s="352"/>
      <c r="D3609" s="152" t="s">
        <v>20298</v>
      </c>
    </row>
    <row r="3610" spans="1:4" ht="13.5" customHeight="1">
      <c r="A3610" s="150" t="s">
        <v>6627</v>
      </c>
      <c r="B3610" s="153" t="s">
        <v>16578</v>
      </c>
      <c r="C3610" s="352"/>
      <c r="D3610" s="152" t="s">
        <v>20298</v>
      </c>
    </row>
    <row r="3611" spans="1:4" ht="13.5" customHeight="1">
      <c r="A3611" s="150" t="s">
        <v>6925</v>
      </c>
      <c r="B3611" s="153" t="s">
        <v>16876</v>
      </c>
      <c r="C3611" s="352"/>
      <c r="D3611" s="152" t="s">
        <v>20298</v>
      </c>
    </row>
    <row r="3612" spans="1:4" ht="13.5" customHeight="1">
      <c r="A3612" s="150" t="s">
        <v>8400</v>
      </c>
      <c r="B3612" s="153" t="s">
        <v>18075</v>
      </c>
      <c r="C3612" s="352"/>
      <c r="D3612" s="152" t="s">
        <v>20298</v>
      </c>
    </row>
    <row r="3613" spans="1:4" ht="13.5" customHeight="1">
      <c r="A3613" s="150" t="s">
        <v>9542</v>
      </c>
      <c r="B3613" s="153" t="s">
        <v>19133</v>
      </c>
      <c r="C3613" s="352"/>
      <c r="D3613" s="152" t="s">
        <v>20298</v>
      </c>
    </row>
    <row r="3614" spans="1:4" ht="13.5" customHeight="1">
      <c r="A3614" s="150" t="s">
        <v>8399</v>
      </c>
      <c r="B3614" s="153" t="s">
        <v>18074</v>
      </c>
      <c r="C3614" s="352"/>
      <c r="D3614" s="152" t="s">
        <v>20298</v>
      </c>
    </row>
    <row r="3615" spans="1:4" ht="13.5" customHeight="1">
      <c r="A3615" s="150" t="s">
        <v>8886</v>
      </c>
      <c r="B3615" s="153" t="s">
        <v>18498</v>
      </c>
      <c r="C3615" s="352"/>
      <c r="D3615" s="152" t="s">
        <v>20298</v>
      </c>
    </row>
    <row r="3616" spans="1:4" ht="13.5" customHeight="1">
      <c r="A3616" s="150" t="s">
        <v>8887</v>
      </c>
      <c r="B3616" s="153" t="s">
        <v>18499</v>
      </c>
      <c r="C3616" s="352"/>
      <c r="D3616" s="152" t="s">
        <v>20298</v>
      </c>
    </row>
    <row r="3617" spans="1:4" ht="13.5" customHeight="1">
      <c r="A3617" s="150" t="s">
        <v>8888</v>
      </c>
      <c r="B3617" s="153" t="s">
        <v>18500</v>
      </c>
      <c r="C3617" s="352"/>
      <c r="D3617" s="152" t="s">
        <v>20298</v>
      </c>
    </row>
    <row r="3618" spans="1:4" ht="13.5" customHeight="1">
      <c r="A3618" s="150" t="s">
        <v>8890</v>
      </c>
      <c r="B3618" s="153" t="s">
        <v>18502</v>
      </c>
      <c r="C3618" s="352"/>
      <c r="D3618" s="152" t="s">
        <v>20298</v>
      </c>
    </row>
    <row r="3619" spans="1:4" ht="13.5" customHeight="1">
      <c r="A3619" s="150" t="s">
        <v>8891</v>
      </c>
      <c r="B3619" s="153" t="s">
        <v>18503</v>
      </c>
      <c r="C3619" s="352"/>
      <c r="D3619" s="152" t="s">
        <v>20298</v>
      </c>
    </row>
    <row r="3620" spans="1:4" ht="13.5" customHeight="1">
      <c r="A3620" s="150" t="s">
        <v>8892</v>
      </c>
      <c r="B3620" s="153" t="s">
        <v>18504</v>
      </c>
      <c r="C3620" s="352"/>
      <c r="D3620" s="152" t="s">
        <v>20298</v>
      </c>
    </row>
    <row r="3621" spans="1:4" ht="13.5" customHeight="1">
      <c r="A3621" s="150" t="s">
        <v>8893</v>
      </c>
      <c r="B3621" s="153" t="s">
        <v>18505</v>
      </c>
      <c r="C3621" s="352"/>
      <c r="D3621" s="152" t="s">
        <v>20298</v>
      </c>
    </row>
    <row r="3622" spans="1:4" ht="13.5" customHeight="1">
      <c r="A3622" s="150" t="s">
        <v>4768</v>
      </c>
      <c r="B3622" s="153" t="s">
        <v>14835</v>
      </c>
      <c r="C3622" s="352"/>
      <c r="D3622" s="152" t="s">
        <v>20298</v>
      </c>
    </row>
    <row r="3623" spans="1:4" ht="13.5" customHeight="1">
      <c r="A3623" s="150" t="s">
        <v>9530</v>
      </c>
      <c r="B3623" s="153" t="s">
        <v>19121</v>
      </c>
      <c r="C3623" s="352"/>
      <c r="D3623" s="152" t="s">
        <v>20298</v>
      </c>
    </row>
    <row r="3624" spans="1:4" ht="13.5" customHeight="1">
      <c r="A3624" s="150" t="s">
        <v>9529</v>
      </c>
      <c r="B3624" s="153" t="s">
        <v>19120</v>
      </c>
      <c r="C3624" s="352"/>
      <c r="D3624" s="152" t="s">
        <v>20298</v>
      </c>
    </row>
    <row r="3625" spans="1:4" ht="13.5" customHeight="1">
      <c r="A3625" s="150" t="s">
        <v>9525</v>
      </c>
      <c r="B3625" s="153" t="s">
        <v>19116</v>
      </c>
      <c r="C3625" s="352"/>
      <c r="D3625" s="152" t="s">
        <v>20298</v>
      </c>
    </row>
    <row r="3626" spans="1:4" ht="13.5" customHeight="1">
      <c r="A3626" s="150" t="s">
        <v>9531</v>
      </c>
      <c r="B3626" s="153" t="s">
        <v>19122</v>
      </c>
      <c r="C3626" s="352"/>
      <c r="D3626" s="152" t="s">
        <v>20298</v>
      </c>
    </row>
    <row r="3627" spans="1:4" ht="13.5" customHeight="1">
      <c r="A3627" s="150" t="s">
        <v>9526</v>
      </c>
      <c r="B3627" s="153" t="s">
        <v>19117</v>
      </c>
      <c r="C3627" s="352"/>
      <c r="D3627" s="152" t="s">
        <v>20298</v>
      </c>
    </row>
    <row r="3628" spans="1:4" ht="13.5" customHeight="1">
      <c r="A3628" s="150" t="s">
        <v>9527</v>
      </c>
      <c r="B3628" s="153" t="s">
        <v>19118</v>
      </c>
      <c r="C3628" s="352"/>
      <c r="D3628" s="152" t="s">
        <v>20298</v>
      </c>
    </row>
    <row r="3629" spans="1:4" ht="13.5" customHeight="1">
      <c r="A3629" s="150" t="s">
        <v>9528</v>
      </c>
      <c r="B3629" s="153" t="s">
        <v>19119</v>
      </c>
      <c r="C3629" s="352"/>
      <c r="D3629" s="152" t="s">
        <v>20298</v>
      </c>
    </row>
    <row r="3630" spans="1:4" ht="13.5" customHeight="1">
      <c r="A3630" s="150" t="s">
        <v>671</v>
      </c>
      <c r="B3630" s="153" t="s">
        <v>10879</v>
      </c>
      <c r="C3630" s="352"/>
      <c r="D3630" s="152" t="s">
        <v>20298</v>
      </c>
    </row>
    <row r="3631" spans="1:4" ht="13.5" customHeight="1">
      <c r="A3631" s="150" t="s">
        <v>672</v>
      </c>
      <c r="B3631" s="153" t="s">
        <v>10880</v>
      </c>
      <c r="C3631" s="352"/>
      <c r="D3631" s="152" t="s">
        <v>20298</v>
      </c>
    </row>
    <row r="3632" spans="1:4" ht="13.5" customHeight="1">
      <c r="A3632" s="150" t="s">
        <v>673</v>
      </c>
      <c r="B3632" s="153" t="s">
        <v>10881</v>
      </c>
      <c r="C3632" s="352"/>
      <c r="D3632" s="152" t="s">
        <v>20298</v>
      </c>
    </row>
    <row r="3633" spans="1:4" ht="13.5" customHeight="1">
      <c r="A3633" s="150" t="s">
        <v>945</v>
      </c>
      <c r="B3633" s="153" t="s">
        <v>11152</v>
      </c>
      <c r="C3633" s="352"/>
      <c r="D3633" s="152" t="s">
        <v>20298</v>
      </c>
    </row>
    <row r="3634" spans="1:4" ht="13.5" customHeight="1">
      <c r="A3634" s="150" t="s">
        <v>8913</v>
      </c>
      <c r="B3634" s="153" t="s">
        <v>18523</v>
      </c>
      <c r="C3634" s="352"/>
      <c r="D3634" s="152" t="s">
        <v>20298</v>
      </c>
    </row>
    <row r="3635" spans="1:4" ht="13.5" customHeight="1">
      <c r="A3635" s="150" t="s">
        <v>4716</v>
      </c>
      <c r="B3635" s="153" t="s">
        <v>14784</v>
      </c>
      <c r="C3635" s="352"/>
      <c r="D3635" s="152" t="s">
        <v>20298</v>
      </c>
    </row>
    <row r="3636" spans="1:4" ht="13.5" customHeight="1">
      <c r="A3636" s="150" t="s">
        <v>3799</v>
      </c>
      <c r="B3636" s="153" t="s">
        <v>13921</v>
      </c>
      <c r="C3636" s="352"/>
      <c r="D3636" s="152" t="s">
        <v>20298</v>
      </c>
    </row>
    <row r="3637" spans="1:4" ht="13.5" customHeight="1">
      <c r="A3637" s="150" t="s">
        <v>4718</v>
      </c>
      <c r="B3637" s="153" t="s">
        <v>14786</v>
      </c>
      <c r="C3637" s="352"/>
      <c r="D3637" s="152" t="s">
        <v>20298</v>
      </c>
    </row>
    <row r="3638" spans="1:4" ht="13.5" customHeight="1">
      <c r="A3638" s="150" t="s">
        <v>4719</v>
      </c>
      <c r="B3638" s="153" t="s">
        <v>14787</v>
      </c>
      <c r="C3638" s="352"/>
      <c r="D3638" s="152" t="s">
        <v>20298</v>
      </c>
    </row>
    <row r="3639" spans="1:4" ht="13.5" customHeight="1">
      <c r="A3639" s="150" t="s">
        <v>4717</v>
      </c>
      <c r="B3639" s="153" t="s">
        <v>14785</v>
      </c>
      <c r="C3639" s="352"/>
      <c r="D3639" s="152" t="s">
        <v>20298</v>
      </c>
    </row>
    <row r="3640" spans="1:4" ht="13.5" customHeight="1">
      <c r="A3640" s="150" t="s">
        <v>3770</v>
      </c>
      <c r="B3640" s="153" t="s">
        <v>13895</v>
      </c>
      <c r="C3640" s="352"/>
      <c r="D3640" s="152" t="s">
        <v>20298</v>
      </c>
    </row>
    <row r="3641" spans="1:4" ht="13.5" customHeight="1">
      <c r="A3641" s="150" t="s">
        <v>4720</v>
      </c>
      <c r="B3641" s="153" t="s">
        <v>14788</v>
      </c>
      <c r="C3641" s="352"/>
      <c r="D3641" s="152" t="s">
        <v>20298</v>
      </c>
    </row>
    <row r="3642" spans="1:4" ht="13.5" customHeight="1">
      <c r="A3642" s="150" t="s">
        <v>4754</v>
      </c>
      <c r="B3642" s="153" t="s">
        <v>14820</v>
      </c>
      <c r="C3642" s="352"/>
      <c r="D3642" s="152" t="s">
        <v>20298</v>
      </c>
    </row>
    <row r="3643" spans="1:4" ht="13.5" customHeight="1">
      <c r="A3643" s="150" t="s">
        <v>4755</v>
      </c>
      <c r="B3643" s="153" t="s">
        <v>14821</v>
      </c>
      <c r="C3643" s="352"/>
      <c r="D3643" s="152" t="s">
        <v>20298</v>
      </c>
    </row>
    <row r="3644" spans="1:4" ht="13.5" customHeight="1">
      <c r="A3644" s="150" t="s">
        <v>4756</v>
      </c>
      <c r="B3644" s="153" t="s">
        <v>14822</v>
      </c>
      <c r="C3644" s="352"/>
      <c r="D3644" s="152" t="s">
        <v>20298</v>
      </c>
    </row>
    <row r="3645" spans="1:4" ht="13.5" customHeight="1">
      <c r="A3645" s="150" t="s">
        <v>4757</v>
      </c>
      <c r="B3645" s="153" t="s">
        <v>14823</v>
      </c>
      <c r="C3645" s="352"/>
      <c r="D3645" s="152" t="s">
        <v>20298</v>
      </c>
    </row>
    <row r="3646" spans="1:4" ht="13.5" customHeight="1">
      <c r="A3646" s="150" t="s">
        <v>10255</v>
      </c>
      <c r="B3646" s="153" t="s">
        <v>19828</v>
      </c>
      <c r="C3646" s="352"/>
      <c r="D3646" s="152" t="s">
        <v>20298</v>
      </c>
    </row>
    <row r="3647" spans="1:4" ht="13.5" customHeight="1">
      <c r="A3647" s="150" t="s">
        <v>10251</v>
      </c>
      <c r="B3647" s="153" t="s">
        <v>19824</v>
      </c>
      <c r="C3647" s="352"/>
      <c r="D3647" s="152" t="s">
        <v>20298</v>
      </c>
    </row>
    <row r="3648" spans="1:4" ht="13.5" customHeight="1">
      <c r="A3648" s="150" t="s">
        <v>10250</v>
      </c>
      <c r="B3648" s="153" t="s">
        <v>19823</v>
      </c>
      <c r="C3648" s="352"/>
      <c r="D3648" s="152" t="s">
        <v>20298</v>
      </c>
    </row>
    <row r="3649" spans="1:4" ht="13.5" customHeight="1">
      <c r="A3649" s="150" t="s">
        <v>10249</v>
      </c>
      <c r="B3649" s="153" t="s">
        <v>19822</v>
      </c>
      <c r="C3649" s="352"/>
      <c r="D3649" s="152" t="s">
        <v>20298</v>
      </c>
    </row>
    <row r="3650" spans="1:4" ht="13.5" customHeight="1">
      <c r="A3650" s="150" t="s">
        <v>9564</v>
      </c>
      <c r="B3650" s="153" t="s">
        <v>19155</v>
      </c>
      <c r="C3650" s="352"/>
      <c r="D3650" s="152" t="s">
        <v>20298</v>
      </c>
    </row>
    <row r="3651" spans="1:4" ht="13.5" customHeight="1">
      <c r="A3651" s="150" t="s">
        <v>1191</v>
      </c>
      <c r="B3651" s="153" t="s">
        <v>11390</v>
      </c>
      <c r="C3651" s="352"/>
      <c r="D3651" s="152" t="s">
        <v>20298</v>
      </c>
    </row>
    <row r="3652" spans="1:4" ht="13.5" customHeight="1">
      <c r="A3652" s="150" t="s">
        <v>9563</v>
      </c>
      <c r="B3652" s="153" t="s">
        <v>19154</v>
      </c>
      <c r="C3652" s="352"/>
      <c r="D3652" s="152" t="s">
        <v>20298</v>
      </c>
    </row>
    <row r="3653" spans="1:4" ht="13.5" customHeight="1">
      <c r="A3653" s="150" t="s">
        <v>9565</v>
      </c>
      <c r="B3653" s="153" t="s">
        <v>19156</v>
      </c>
      <c r="C3653" s="352"/>
      <c r="D3653" s="152" t="s">
        <v>20298</v>
      </c>
    </row>
    <row r="3654" spans="1:4" ht="13.5" customHeight="1">
      <c r="A3654" s="150" t="s">
        <v>1190</v>
      </c>
      <c r="B3654" s="153" t="s">
        <v>11389</v>
      </c>
      <c r="C3654" s="352"/>
      <c r="D3654" s="152" t="s">
        <v>20298</v>
      </c>
    </row>
    <row r="3655" spans="1:4" ht="13.5" customHeight="1">
      <c r="A3655" s="150" t="s">
        <v>9570</v>
      </c>
      <c r="B3655" s="153" t="s">
        <v>19161</v>
      </c>
      <c r="C3655" s="352"/>
      <c r="D3655" s="152" t="s">
        <v>20298</v>
      </c>
    </row>
    <row r="3656" spans="1:4" ht="13.5" customHeight="1">
      <c r="A3656" s="150" t="s">
        <v>9568</v>
      </c>
      <c r="B3656" s="153" t="s">
        <v>19159</v>
      </c>
      <c r="C3656" s="352"/>
      <c r="D3656" s="152" t="s">
        <v>20298</v>
      </c>
    </row>
    <row r="3657" spans="1:4" ht="13.5" customHeight="1">
      <c r="A3657" s="150" t="s">
        <v>9571</v>
      </c>
      <c r="B3657" s="153" t="s">
        <v>19162</v>
      </c>
      <c r="C3657" s="352"/>
      <c r="D3657" s="152" t="s">
        <v>20298</v>
      </c>
    </row>
    <row r="3658" spans="1:4" ht="13.5" customHeight="1">
      <c r="A3658" s="150" t="s">
        <v>9569</v>
      </c>
      <c r="B3658" s="153" t="s">
        <v>19160</v>
      </c>
      <c r="C3658" s="352"/>
      <c r="D3658" s="152" t="s">
        <v>20298</v>
      </c>
    </row>
    <row r="3659" spans="1:4" ht="13.5" customHeight="1">
      <c r="A3659" s="150" t="s">
        <v>9566</v>
      </c>
      <c r="B3659" s="153" t="s">
        <v>19157</v>
      </c>
      <c r="C3659" s="352"/>
      <c r="D3659" s="152" t="s">
        <v>20298</v>
      </c>
    </row>
    <row r="3660" spans="1:4" ht="13.5" customHeight="1">
      <c r="A3660" s="150" t="s">
        <v>9567</v>
      </c>
      <c r="B3660" s="153" t="s">
        <v>19158</v>
      </c>
      <c r="C3660" s="352"/>
      <c r="D3660" s="152" t="s">
        <v>20298</v>
      </c>
    </row>
    <row r="3661" spans="1:4" ht="13.5" customHeight="1">
      <c r="A3661" s="150" t="s">
        <v>1192</v>
      </c>
      <c r="B3661" s="153" t="s">
        <v>11391</v>
      </c>
      <c r="C3661" s="352"/>
      <c r="D3661" s="152" t="s">
        <v>20298</v>
      </c>
    </row>
    <row r="3662" spans="1:4" ht="13.5" customHeight="1">
      <c r="A3662" s="150" t="s">
        <v>9754</v>
      </c>
      <c r="B3662" s="153" t="s">
        <v>19339</v>
      </c>
      <c r="C3662" s="352"/>
      <c r="D3662" s="152" t="s">
        <v>20298</v>
      </c>
    </row>
    <row r="3663" spans="1:4" ht="13.5" customHeight="1">
      <c r="A3663" s="150" t="s">
        <v>10465</v>
      </c>
      <c r="B3663" s="153" t="s">
        <v>20029</v>
      </c>
      <c r="C3663" s="352"/>
      <c r="D3663" s="152" t="s">
        <v>20298</v>
      </c>
    </row>
    <row r="3664" spans="1:4" ht="13.5" customHeight="1">
      <c r="A3664" s="150" t="s">
        <v>839</v>
      </c>
      <c r="B3664" s="153" t="s">
        <v>11047</v>
      </c>
      <c r="C3664" s="352"/>
      <c r="D3664" s="152" t="s">
        <v>20298</v>
      </c>
    </row>
    <row r="3665" spans="1:4" ht="13.5" customHeight="1">
      <c r="A3665" s="150" t="s">
        <v>9475</v>
      </c>
      <c r="B3665" s="153" t="s">
        <v>19066</v>
      </c>
      <c r="C3665" s="352"/>
      <c r="D3665" s="152" t="s">
        <v>20298</v>
      </c>
    </row>
    <row r="3666" spans="1:4" ht="13.5" customHeight="1">
      <c r="A3666" s="150" t="s">
        <v>5749</v>
      </c>
      <c r="B3666" s="153" t="s">
        <v>15781</v>
      </c>
      <c r="C3666" s="352"/>
      <c r="D3666" s="152" t="s">
        <v>20298</v>
      </c>
    </row>
    <row r="3667" spans="1:4" ht="13.5" customHeight="1">
      <c r="A3667" s="150" t="s">
        <v>10466</v>
      </c>
      <c r="B3667" s="153" t="s">
        <v>20030</v>
      </c>
      <c r="C3667" s="352"/>
      <c r="D3667" s="152" t="s">
        <v>20298</v>
      </c>
    </row>
    <row r="3668" spans="1:4" ht="13.5" customHeight="1">
      <c r="A3668" s="150" t="s">
        <v>9899</v>
      </c>
      <c r="B3668" s="153" t="s">
        <v>19488</v>
      </c>
      <c r="C3668" s="352"/>
      <c r="D3668" s="152" t="s">
        <v>20298</v>
      </c>
    </row>
    <row r="3669" spans="1:4" ht="13.5" customHeight="1">
      <c r="A3669" s="150" t="s">
        <v>4781</v>
      </c>
      <c r="B3669" s="153" t="s">
        <v>14848</v>
      </c>
      <c r="C3669" s="352"/>
      <c r="D3669" s="152" t="s">
        <v>20298</v>
      </c>
    </row>
    <row r="3670" spans="1:4" ht="13.5" customHeight="1">
      <c r="A3670" s="150" t="s">
        <v>5851</v>
      </c>
      <c r="B3670" s="153" t="s">
        <v>15862</v>
      </c>
      <c r="C3670" s="352"/>
      <c r="D3670" s="152" t="s">
        <v>20298</v>
      </c>
    </row>
    <row r="3671" spans="1:4" ht="13.5" customHeight="1">
      <c r="A3671" s="150" t="s">
        <v>5849</v>
      </c>
      <c r="B3671" s="153" t="s">
        <v>15860</v>
      </c>
      <c r="C3671" s="352"/>
      <c r="D3671" s="152" t="s">
        <v>20298</v>
      </c>
    </row>
    <row r="3672" spans="1:4" ht="13.5" customHeight="1">
      <c r="A3672" s="150" t="s">
        <v>5850</v>
      </c>
      <c r="B3672" s="153" t="s">
        <v>15861</v>
      </c>
      <c r="C3672" s="352"/>
      <c r="D3672" s="152" t="s">
        <v>20298</v>
      </c>
    </row>
    <row r="3673" spans="1:4" ht="13.5" customHeight="1">
      <c r="A3673" s="150" t="s">
        <v>4101</v>
      </c>
      <c r="B3673" s="153" t="s">
        <v>14217</v>
      </c>
      <c r="C3673" s="352"/>
      <c r="D3673" s="152" t="s">
        <v>20298</v>
      </c>
    </row>
    <row r="3674" spans="1:4" ht="13.5" customHeight="1">
      <c r="A3674" s="150" t="s">
        <v>9900</v>
      </c>
      <c r="B3674" s="153" t="s">
        <v>19489</v>
      </c>
      <c r="C3674" s="352"/>
      <c r="D3674" s="152" t="s">
        <v>20298</v>
      </c>
    </row>
    <row r="3675" spans="1:4" ht="13.5" customHeight="1">
      <c r="A3675" s="150" t="s">
        <v>5683</v>
      </c>
      <c r="B3675" s="153" t="s">
        <v>15715</v>
      </c>
      <c r="C3675" s="352"/>
      <c r="D3675" s="152" t="s">
        <v>20298</v>
      </c>
    </row>
    <row r="3676" spans="1:4" ht="13.5" customHeight="1">
      <c r="A3676" s="150" t="s">
        <v>6378</v>
      </c>
      <c r="B3676" s="153" t="s">
        <v>16341</v>
      </c>
      <c r="C3676" s="352"/>
      <c r="D3676" s="152" t="s">
        <v>20298</v>
      </c>
    </row>
    <row r="3677" spans="1:4" ht="13.5" customHeight="1">
      <c r="A3677" s="150" t="s">
        <v>5748</v>
      </c>
      <c r="B3677" s="153" t="s">
        <v>15780</v>
      </c>
      <c r="C3677" s="352"/>
      <c r="D3677" s="152" t="s">
        <v>20298</v>
      </c>
    </row>
    <row r="3678" spans="1:4" ht="13.5" customHeight="1">
      <c r="A3678" s="150" t="s">
        <v>6377</v>
      </c>
      <c r="B3678" s="153" t="s">
        <v>16340</v>
      </c>
      <c r="C3678" s="352"/>
      <c r="D3678" s="152" t="s">
        <v>20298</v>
      </c>
    </row>
    <row r="3679" spans="1:4" ht="13.5" customHeight="1">
      <c r="A3679" s="150" t="s">
        <v>6375</v>
      </c>
      <c r="B3679" s="153" t="s">
        <v>16338</v>
      </c>
      <c r="C3679" s="352"/>
      <c r="D3679" s="152" t="s">
        <v>20298</v>
      </c>
    </row>
    <row r="3680" spans="1:4" ht="13.5" customHeight="1">
      <c r="A3680" s="150" t="s">
        <v>6376</v>
      </c>
      <c r="B3680" s="153" t="s">
        <v>16339</v>
      </c>
      <c r="C3680" s="352"/>
      <c r="D3680" s="152" t="s">
        <v>20298</v>
      </c>
    </row>
    <row r="3681" spans="1:4" ht="13.5" customHeight="1">
      <c r="A3681" s="150" t="s">
        <v>4784</v>
      </c>
      <c r="B3681" s="153" t="s">
        <v>14851</v>
      </c>
      <c r="C3681" s="352"/>
      <c r="D3681" s="152" t="s">
        <v>20298</v>
      </c>
    </row>
    <row r="3682" spans="1:4" ht="13.5" customHeight="1">
      <c r="A3682" s="150" t="s">
        <v>4784</v>
      </c>
      <c r="B3682" s="153" t="s">
        <v>14851</v>
      </c>
      <c r="C3682" s="352"/>
      <c r="D3682" s="152" t="s">
        <v>20298</v>
      </c>
    </row>
    <row r="3683" spans="1:4" ht="13.5" customHeight="1">
      <c r="A3683" s="150" t="s">
        <v>604</v>
      </c>
      <c r="B3683" s="154" t="s">
        <v>10813</v>
      </c>
      <c r="C3683" s="353"/>
      <c r="D3683" s="152" t="s">
        <v>20298</v>
      </c>
    </row>
    <row r="3684" spans="1:4" ht="13.5" customHeight="1">
      <c r="A3684" s="150" t="s">
        <v>9648</v>
      </c>
      <c r="B3684" s="153" t="s">
        <v>19236</v>
      </c>
      <c r="C3684" s="352"/>
      <c r="D3684" s="152" t="s">
        <v>20298</v>
      </c>
    </row>
    <row r="3685" spans="1:4" ht="13.5" customHeight="1">
      <c r="A3685" s="150" t="s">
        <v>4102</v>
      </c>
      <c r="B3685" s="153" t="s">
        <v>14218</v>
      </c>
      <c r="C3685" s="352"/>
      <c r="D3685" s="152" t="s">
        <v>20298</v>
      </c>
    </row>
    <row r="3686" spans="1:4" ht="13.5" customHeight="1">
      <c r="A3686" s="150" t="s">
        <v>5286</v>
      </c>
      <c r="B3686" s="153" t="s">
        <v>15325</v>
      </c>
      <c r="C3686" s="352"/>
      <c r="D3686" s="152" t="s">
        <v>20298</v>
      </c>
    </row>
    <row r="3687" spans="1:4" ht="13.5" customHeight="1">
      <c r="A3687" s="150" t="s">
        <v>6943</v>
      </c>
      <c r="B3687" s="153" t="s">
        <v>16894</v>
      </c>
      <c r="C3687" s="352"/>
      <c r="D3687" s="152" t="s">
        <v>20298</v>
      </c>
    </row>
    <row r="3688" spans="1:4" ht="13.5" customHeight="1">
      <c r="A3688" s="150" t="s">
        <v>10578</v>
      </c>
      <c r="B3688" s="153" t="s">
        <v>20125</v>
      </c>
      <c r="C3688" s="352"/>
      <c r="D3688" s="152" t="s">
        <v>20298</v>
      </c>
    </row>
    <row r="3689" spans="1:4" ht="13.5" customHeight="1">
      <c r="A3689" s="150" t="s">
        <v>10579</v>
      </c>
      <c r="B3689" s="153" t="s">
        <v>20126</v>
      </c>
      <c r="C3689" s="352"/>
      <c r="D3689" s="152" t="s">
        <v>20298</v>
      </c>
    </row>
    <row r="3690" spans="1:4" ht="13.5" customHeight="1">
      <c r="A3690" s="150" t="s">
        <v>10580</v>
      </c>
      <c r="B3690" s="153" t="s">
        <v>20127</v>
      </c>
      <c r="C3690" s="352"/>
      <c r="D3690" s="152" t="s">
        <v>20298</v>
      </c>
    </row>
    <row r="3691" spans="1:4" ht="13.5" customHeight="1">
      <c r="A3691" s="150" t="s">
        <v>2325</v>
      </c>
      <c r="B3691" s="153" t="s">
        <v>12500</v>
      </c>
      <c r="C3691" s="352"/>
      <c r="D3691" s="152" t="s">
        <v>20298</v>
      </c>
    </row>
    <row r="3692" spans="1:4" ht="13.5" customHeight="1">
      <c r="A3692" s="150" t="s">
        <v>9012</v>
      </c>
      <c r="B3692" s="153" t="s">
        <v>18622</v>
      </c>
      <c r="C3692" s="352"/>
      <c r="D3692" s="152" t="s">
        <v>20298</v>
      </c>
    </row>
    <row r="3693" spans="1:4" ht="13.5" customHeight="1">
      <c r="A3693" s="150" t="s">
        <v>9021</v>
      </c>
      <c r="B3693" s="153" t="s">
        <v>18631</v>
      </c>
      <c r="C3693" s="352"/>
      <c r="D3693" s="152" t="s">
        <v>20298</v>
      </c>
    </row>
    <row r="3694" spans="1:4" ht="13.5" customHeight="1">
      <c r="A3694" s="150" t="s">
        <v>9023</v>
      </c>
      <c r="B3694" s="153" t="s">
        <v>18633</v>
      </c>
      <c r="C3694" s="352"/>
      <c r="D3694" s="152" t="s">
        <v>20298</v>
      </c>
    </row>
    <row r="3695" spans="1:4" ht="13.5" customHeight="1">
      <c r="A3695" s="150" t="s">
        <v>9027</v>
      </c>
      <c r="B3695" s="153" t="s">
        <v>18637</v>
      </c>
      <c r="C3695" s="352"/>
      <c r="D3695" s="152" t="s">
        <v>20298</v>
      </c>
    </row>
    <row r="3696" spans="1:4" ht="13.5" customHeight="1">
      <c r="A3696" s="150" t="s">
        <v>9024</v>
      </c>
      <c r="B3696" s="153" t="s">
        <v>18634</v>
      </c>
      <c r="C3696" s="352"/>
      <c r="D3696" s="152" t="s">
        <v>20298</v>
      </c>
    </row>
    <row r="3697" spans="1:4" ht="13.5" customHeight="1">
      <c r="A3697" s="150" t="s">
        <v>9768</v>
      </c>
      <c r="B3697" s="153" t="s">
        <v>19353</v>
      </c>
      <c r="C3697" s="352"/>
      <c r="D3697" s="152" t="s">
        <v>20298</v>
      </c>
    </row>
    <row r="3698" spans="1:4" ht="13.5" customHeight="1">
      <c r="A3698" s="150" t="s">
        <v>9767</v>
      </c>
      <c r="B3698" s="153" t="s">
        <v>19352</v>
      </c>
      <c r="C3698" s="352"/>
      <c r="D3698" s="152" t="s">
        <v>20298</v>
      </c>
    </row>
    <row r="3699" spans="1:4" ht="13.5" customHeight="1">
      <c r="A3699" s="150" t="s">
        <v>9769</v>
      </c>
      <c r="B3699" s="153" t="s">
        <v>19354</v>
      </c>
      <c r="C3699" s="352"/>
      <c r="D3699" s="152" t="s">
        <v>20298</v>
      </c>
    </row>
    <row r="3700" spans="1:4" ht="13.5" customHeight="1">
      <c r="A3700" s="150" t="s">
        <v>9764</v>
      </c>
      <c r="B3700" s="153" t="s">
        <v>19349</v>
      </c>
      <c r="C3700" s="352"/>
      <c r="D3700" s="152" t="s">
        <v>20298</v>
      </c>
    </row>
    <row r="3701" spans="1:4" ht="13.5" customHeight="1">
      <c r="A3701" s="150" t="s">
        <v>9765</v>
      </c>
      <c r="B3701" s="153" t="s">
        <v>19350</v>
      </c>
      <c r="C3701" s="352"/>
      <c r="D3701" s="152" t="s">
        <v>20298</v>
      </c>
    </row>
    <row r="3702" spans="1:4" ht="13.5" customHeight="1">
      <c r="A3702" s="150" t="s">
        <v>9763</v>
      </c>
      <c r="B3702" s="153" t="s">
        <v>19348</v>
      </c>
      <c r="C3702" s="352"/>
      <c r="D3702" s="152" t="s">
        <v>20298</v>
      </c>
    </row>
    <row r="3703" spans="1:4" ht="13.5" customHeight="1">
      <c r="A3703" s="150" t="s">
        <v>9029</v>
      </c>
      <c r="B3703" s="153" t="s">
        <v>18639</v>
      </c>
      <c r="C3703" s="352"/>
      <c r="D3703" s="152" t="s">
        <v>20298</v>
      </c>
    </row>
    <row r="3704" spans="1:4" ht="13.5" customHeight="1">
      <c r="A3704" s="150" t="s">
        <v>9028</v>
      </c>
      <c r="B3704" s="153" t="s">
        <v>18638</v>
      </c>
      <c r="C3704" s="352"/>
      <c r="D3704" s="152" t="s">
        <v>20298</v>
      </c>
    </row>
    <row r="3705" spans="1:4" ht="13.5" customHeight="1">
      <c r="A3705" s="150" t="s">
        <v>9022</v>
      </c>
      <c r="B3705" s="153" t="s">
        <v>18632</v>
      </c>
      <c r="C3705" s="352"/>
      <c r="D3705" s="152" t="s">
        <v>20298</v>
      </c>
    </row>
    <row r="3706" spans="1:4" ht="13.5" customHeight="1">
      <c r="A3706" s="150" t="s">
        <v>8976</v>
      </c>
      <c r="B3706" s="153" t="s">
        <v>18587</v>
      </c>
      <c r="C3706" s="352"/>
      <c r="D3706" s="152" t="s">
        <v>20298</v>
      </c>
    </row>
    <row r="3707" spans="1:4" ht="13.5" customHeight="1">
      <c r="A3707" s="150" t="s">
        <v>9026</v>
      </c>
      <c r="B3707" s="153" t="s">
        <v>18636</v>
      </c>
      <c r="C3707" s="352"/>
      <c r="D3707" s="152" t="s">
        <v>20298</v>
      </c>
    </row>
    <row r="3708" spans="1:4" ht="13.5" customHeight="1">
      <c r="A3708" s="150" t="s">
        <v>9010</v>
      </c>
      <c r="B3708" s="153" t="s">
        <v>18620</v>
      </c>
      <c r="C3708" s="352"/>
      <c r="D3708" s="152" t="s">
        <v>20298</v>
      </c>
    </row>
    <row r="3709" spans="1:4" ht="13.5" customHeight="1">
      <c r="A3709" s="150" t="s">
        <v>9042</v>
      </c>
      <c r="B3709" s="153" t="s">
        <v>18652</v>
      </c>
      <c r="C3709" s="352"/>
      <c r="D3709" s="152" t="s">
        <v>20298</v>
      </c>
    </row>
    <row r="3710" spans="1:4" ht="13.5" customHeight="1">
      <c r="A3710" s="150" t="s">
        <v>9031</v>
      </c>
      <c r="B3710" s="153" t="s">
        <v>18641</v>
      </c>
      <c r="C3710" s="352"/>
      <c r="D3710" s="152" t="s">
        <v>20298</v>
      </c>
    </row>
    <row r="3711" spans="1:4" ht="13.5" customHeight="1">
      <c r="A3711" s="150" t="s">
        <v>8958</v>
      </c>
      <c r="B3711" s="153" t="s">
        <v>18569</v>
      </c>
      <c r="C3711" s="352"/>
      <c r="D3711" s="152" t="s">
        <v>20298</v>
      </c>
    </row>
    <row r="3712" spans="1:4" ht="13.5" customHeight="1">
      <c r="A3712" s="150" t="s">
        <v>6558</v>
      </c>
      <c r="B3712" s="153" t="s">
        <v>16520</v>
      </c>
      <c r="C3712" s="352"/>
      <c r="D3712" s="152" t="s">
        <v>20298</v>
      </c>
    </row>
    <row r="3713" spans="1:4" ht="13.5" customHeight="1">
      <c r="A3713" s="150" t="s">
        <v>9030</v>
      </c>
      <c r="B3713" s="153" t="s">
        <v>18640</v>
      </c>
      <c r="C3713" s="352"/>
      <c r="D3713" s="152" t="s">
        <v>20298</v>
      </c>
    </row>
    <row r="3714" spans="1:4" ht="13.5" customHeight="1">
      <c r="A3714" s="150" t="s">
        <v>9025</v>
      </c>
      <c r="B3714" s="153" t="s">
        <v>18635</v>
      </c>
      <c r="C3714" s="352"/>
      <c r="D3714" s="152" t="s">
        <v>20298</v>
      </c>
    </row>
    <row r="3715" spans="1:4" ht="13.5" customHeight="1">
      <c r="A3715" s="150" t="s">
        <v>9017</v>
      </c>
      <c r="B3715" s="153" t="s">
        <v>18627</v>
      </c>
      <c r="C3715" s="352"/>
      <c r="D3715" s="152" t="s">
        <v>20298</v>
      </c>
    </row>
    <row r="3716" spans="1:4" ht="13.5" customHeight="1">
      <c r="A3716" s="150" t="s">
        <v>9019</v>
      </c>
      <c r="B3716" s="153" t="s">
        <v>18629</v>
      </c>
      <c r="C3716" s="352"/>
      <c r="D3716" s="152" t="s">
        <v>20298</v>
      </c>
    </row>
    <row r="3717" spans="1:4" ht="13.5" customHeight="1">
      <c r="A3717" s="150" t="s">
        <v>9009</v>
      </c>
      <c r="B3717" s="153" t="s">
        <v>18619</v>
      </c>
      <c r="C3717" s="352"/>
      <c r="D3717" s="152" t="s">
        <v>20298</v>
      </c>
    </row>
    <row r="3718" spans="1:4" ht="13.5" customHeight="1">
      <c r="A3718" s="150" t="s">
        <v>9018</v>
      </c>
      <c r="B3718" s="153" t="s">
        <v>18628</v>
      </c>
      <c r="C3718" s="352"/>
      <c r="D3718" s="152" t="s">
        <v>20298</v>
      </c>
    </row>
    <row r="3719" spans="1:4" ht="13.5" customHeight="1">
      <c r="A3719" s="150" t="s">
        <v>8981</v>
      </c>
      <c r="B3719" s="153" t="s">
        <v>18592</v>
      </c>
      <c r="C3719" s="352"/>
      <c r="D3719" s="152" t="s">
        <v>20298</v>
      </c>
    </row>
    <row r="3720" spans="1:4" ht="13.5" customHeight="1">
      <c r="A3720" s="150" t="s">
        <v>6519</v>
      </c>
      <c r="B3720" s="153" t="s">
        <v>16483</v>
      </c>
      <c r="C3720" s="352"/>
      <c r="D3720" s="152" t="s">
        <v>20298</v>
      </c>
    </row>
    <row r="3721" spans="1:4" ht="13.5" customHeight="1">
      <c r="A3721" s="150" t="s">
        <v>9050</v>
      </c>
      <c r="B3721" s="153" t="s">
        <v>18660</v>
      </c>
      <c r="C3721" s="352"/>
      <c r="D3721" s="152" t="s">
        <v>20298</v>
      </c>
    </row>
    <row r="3722" spans="1:4" ht="13.5" customHeight="1">
      <c r="A3722" s="150" t="s">
        <v>9534</v>
      </c>
      <c r="B3722" s="153" t="s">
        <v>19125</v>
      </c>
      <c r="C3722" s="352"/>
      <c r="D3722" s="152" t="s">
        <v>20298</v>
      </c>
    </row>
    <row r="3723" spans="1:4" ht="13.5" customHeight="1">
      <c r="A3723" s="150" t="s">
        <v>9015</v>
      </c>
      <c r="B3723" s="153" t="s">
        <v>18625</v>
      </c>
      <c r="C3723" s="352"/>
      <c r="D3723" s="152" t="s">
        <v>20298</v>
      </c>
    </row>
    <row r="3724" spans="1:4" ht="13.5" customHeight="1">
      <c r="A3724" s="150" t="s">
        <v>9011</v>
      </c>
      <c r="B3724" s="153" t="s">
        <v>18621</v>
      </c>
      <c r="C3724" s="352"/>
      <c r="D3724" s="152" t="s">
        <v>20298</v>
      </c>
    </row>
    <row r="3725" spans="1:4" ht="13.5" customHeight="1">
      <c r="A3725" s="150" t="s">
        <v>9016</v>
      </c>
      <c r="B3725" s="153" t="s">
        <v>18626</v>
      </c>
      <c r="C3725" s="352"/>
      <c r="D3725" s="152" t="s">
        <v>20298</v>
      </c>
    </row>
    <row r="3726" spans="1:4" ht="13.5" customHeight="1">
      <c r="A3726" s="150" t="s">
        <v>9020</v>
      </c>
      <c r="B3726" s="153" t="s">
        <v>18630</v>
      </c>
      <c r="C3726" s="352"/>
      <c r="D3726" s="152" t="s">
        <v>20298</v>
      </c>
    </row>
    <row r="3727" spans="1:4" ht="13.5" customHeight="1">
      <c r="A3727" s="150" t="s">
        <v>9014</v>
      </c>
      <c r="B3727" s="153" t="s">
        <v>18624</v>
      </c>
      <c r="C3727" s="352"/>
      <c r="D3727" s="152" t="s">
        <v>20298</v>
      </c>
    </row>
    <row r="3728" spans="1:4" ht="13.5" customHeight="1">
      <c r="A3728" s="150" t="s">
        <v>8959</v>
      </c>
      <c r="B3728" s="153" t="s">
        <v>18570</v>
      </c>
      <c r="C3728" s="352"/>
      <c r="D3728" s="152" t="s">
        <v>20298</v>
      </c>
    </row>
    <row r="3729" spans="1:4" ht="13.5" customHeight="1">
      <c r="A3729" s="150" t="s">
        <v>8960</v>
      </c>
      <c r="B3729" s="153" t="s">
        <v>18571</v>
      </c>
      <c r="C3729" s="352"/>
      <c r="D3729" s="152" t="s">
        <v>20298</v>
      </c>
    </row>
    <row r="3730" spans="1:4" ht="13.5" customHeight="1">
      <c r="A3730" s="150" t="s">
        <v>8961</v>
      </c>
      <c r="B3730" s="153" t="s">
        <v>18572</v>
      </c>
      <c r="C3730" s="352"/>
      <c r="D3730" s="152" t="s">
        <v>20298</v>
      </c>
    </row>
    <row r="3731" spans="1:4" ht="13.5" customHeight="1">
      <c r="A3731" s="150" t="s">
        <v>9000</v>
      </c>
      <c r="B3731" s="153" t="s">
        <v>18611</v>
      </c>
      <c r="C3731" s="352"/>
      <c r="D3731" s="152" t="s">
        <v>20298</v>
      </c>
    </row>
    <row r="3732" spans="1:4" ht="13.5" customHeight="1">
      <c r="A3732" s="150" t="s">
        <v>8999</v>
      </c>
      <c r="B3732" s="153" t="s">
        <v>18610</v>
      </c>
      <c r="C3732" s="352"/>
      <c r="D3732" s="152" t="s">
        <v>20298</v>
      </c>
    </row>
    <row r="3733" spans="1:4" ht="13.5" customHeight="1">
      <c r="A3733" s="150" t="s">
        <v>9001</v>
      </c>
      <c r="B3733" s="153" t="s">
        <v>18612</v>
      </c>
      <c r="C3733" s="352"/>
      <c r="D3733" s="152" t="s">
        <v>20298</v>
      </c>
    </row>
    <row r="3734" spans="1:4" ht="13.5" customHeight="1">
      <c r="A3734" s="150" t="s">
        <v>6518</v>
      </c>
      <c r="B3734" s="153" t="s">
        <v>16482</v>
      </c>
      <c r="C3734" s="352"/>
      <c r="D3734" s="152" t="s">
        <v>20298</v>
      </c>
    </row>
    <row r="3735" spans="1:4" ht="13.5" customHeight="1">
      <c r="A3735" s="150" t="s">
        <v>5151</v>
      </c>
      <c r="B3735" s="153" t="s">
        <v>15193</v>
      </c>
      <c r="C3735" s="352"/>
      <c r="D3735" s="152" t="s">
        <v>20298</v>
      </c>
    </row>
    <row r="3736" spans="1:4" ht="13.5" customHeight="1">
      <c r="A3736" s="150" t="s">
        <v>9013</v>
      </c>
      <c r="B3736" s="153" t="s">
        <v>18623</v>
      </c>
      <c r="C3736" s="352"/>
      <c r="D3736" s="152" t="s">
        <v>20298</v>
      </c>
    </row>
    <row r="3737" spans="1:4" ht="13.5" customHeight="1">
      <c r="A3737" s="150" t="s">
        <v>8980</v>
      </c>
      <c r="B3737" s="153" t="s">
        <v>18591</v>
      </c>
      <c r="C3737" s="352"/>
      <c r="D3737" s="152" t="s">
        <v>20298</v>
      </c>
    </row>
    <row r="3738" spans="1:4" ht="13.5" customHeight="1">
      <c r="A3738" s="150" t="s">
        <v>8963</v>
      </c>
      <c r="B3738" s="153" t="s">
        <v>18574</v>
      </c>
      <c r="C3738" s="352"/>
      <c r="D3738" s="152" t="s">
        <v>20298</v>
      </c>
    </row>
    <row r="3739" spans="1:4" ht="13.5" customHeight="1">
      <c r="A3739" s="150" t="s">
        <v>9004</v>
      </c>
      <c r="B3739" s="153" t="s">
        <v>18615</v>
      </c>
      <c r="C3739" s="352"/>
      <c r="D3739" s="152" t="s">
        <v>20298</v>
      </c>
    </row>
    <row r="3740" spans="1:4" ht="13.5" customHeight="1">
      <c r="A3740" s="150" t="s">
        <v>8973</v>
      </c>
      <c r="B3740" s="153" t="s">
        <v>18584</v>
      </c>
      <c r="C3740" s="352"/>
      <c r="D3740" s="152" t="s">
        <v>20298</v>
      </c>
    </row>
    <row r="3741" spans="1:4" ht="13.5" customHeight="1">
      <c r="A3741" s="150" t="s">
        <v>8966</v>
      </c>
      <c r="B3741" s="153" t="s">
        <v>18577</v>
      </c>
      <c r="C3741" s="352"/>
      <c r="D3741" s="152" t="s">
        <v>20298</v>
      </c>
    </row>
    <row r="3742" spans="1:4" ht="13.5" customHeight="1">
      <c r="A3742" s="150" t="s">
        <v>8986</v>
      </c>
      <c r="B3742" s="153" t="s">
        <v>18597</v>
      </c>
      <c r="C3742" s="352"/>
      <c r="D3742" s="152" t="s">
        <v>20298</v>
      </c>
    </row>
    <row r="3743" spans="1:4" ht="13.5" customHeight="1">
      <c r="A3743" s="150" t="s">
        <v>8994</v>
      </c>
      <c r="B3743" s="153" t="s">
        <v>18605</v>
      </c>
      <c r="C3743" s="352"/>
      <c r="D3743" s="152" t="s">
        <v>20298</v>
      </c>
    </row>
    <row r="3744" spans="1:4" ht="13.5" customHeight="1">
      <c r="A3744" s="150" t="s">
        <v>8992</v>
      </c>
      <c r="B3744" s="153" t="s">
        <v>18603</v>
      </c>
      <c r="C3744" s="352"/>
      <c r="D3744" s="152" t="s">
        <v>20298</v>
      </c>
    </row>
    <row r="3745" spans="1:4" ht="13.5" customHeight="1">
      <c r="A3745" s="150" t="s">
        <v>8968</v>
      </c>
      <c r="B3745" s="153" t="s">
        <v>18579</v>
      </c>
      <c r="C3745" s="352"/>
      <c r="D3745" s="152" t="s">
        <v>20298</v>
      </c>
    </row>
    <row r="3746" spans="1:4" ht="13.5" customHeight="1">
      <c r="A3746" s="150" t="s">
        <v>8965</v>
      </c>
      <c r="B3746" s="153" t="s">
        <v>18576</v>
      </c>
      <c r="C3746" s="352"/>
      <c r="D3746" s="152" t="s">
        <v>20298</v>
      </c>
    </row>
    <row r="3747" spans="1:4" ht="13.5" customHeight="1">
      <c r="A3747" s="150" t="s">
        <v>9044</v>
      </c>
      <c r="B3747" s="153" t="s">
        <v>18654</v>
      </c>
      <c r="C3747" s="352"/>
      <c r="D3747" s="152" t="s">
        <v>20298</v>
      </c>
    </row>
    <row r="3748" spans="1:4" ht="13.5" customHeight="1">
      <c r="A3748" s="150" t="s">
        <v>8970</v>
      </c>
      <c r="B3748" s="153" t="s">
        <v>18581</v>
      </c>
      <c r="C3748" s="352"/>
      <c r="D3748" s="152" t="s">
        <v>20298</v>
      </c>
    </row>
    <row r="3749" spans="1:4" ht="13.5" customHeight="1">
      <c r="A3749" s="150" t="s">
        <v>8983</v>
      </c>
      <c r="B3749" s="153" t="s">
        <v>18594</v>
      </c>
      <c r="C3749" s="352"/>
      <c r="D3749" s="152" t="s">
        <v>20298</v>
      </c>
    </row>
    <row r="3750" spans="1:4" ht="13.5" customHeight="1">
      <c r="A3750" s="150" t="s">
        <v>8985</v>
      </c>
      <c r="B3750" s="153" t="s">
        <v>18596</v>
      </c>
      <c r="C3750" s="352"/>
      <c r="D3750" s="152" t="s">
        <v>20298</v>
      </c>
    </row>
    <row r="3751" spans="1:4" ht="13.5" customHeight="1">
      <c r="A3751" s="150" t="s">
        <v>8969</v>
      </c>
      <c r="B3751" s="153" t="s">
        <v>18580</v>
      </c>
      <c r="C3751" s="352"/>
      <c r="D3751" s="152" t="s">
        <v>20298</v>
      </c>
    </row>
    <row r="3752" spans="1:4" ht="13.5" customHeight="1">
      <c r="A3752" s="150" t="s">
        <v>8978</v>
      </c>
      <c r="B3752" s="153" t="s">
        <v>18589</v>
      </c>
      <c r="C3752" s="352"/>
      <c r="D3752" s="152" t="s">
        <v>20298</v>
      </c>
    </row>
    <row r="3753" spans="1:4" ht="13.5" customHeight="1">
      <c r="A3753" s="150" t="s">
        <v>8964</v>
      </c>
      <c r="B3753" s="153" t="s">
        <v>18575</v>
      </c>
      <c r="C3753" s="352"/>
      <c r="D3753" s="152" t="s">
        <v>20298</v>
      </c>
    </row>
    <row r="3754" spans="1:4" ht="13.5" customHeight="1">
      <c r="A3754" s="150" t="s">
        <v>8972</v>
      </c>
      <c r="B3754" s="153" t="s">
        <v>18583</v>
      </c>
      <c r="C3754" s="352"/>
      <c r="D3754" s="152" t="s">
        <v>20298</v>
      </c>
    </row>
    <row r="3755" spans="1:4" ht="13.5" customHeight="1">
      <c r="A3755" s="150" t="s">
        <v>9034</v>
      </c>
      <c r="B3755" s="153" t="s">
        <v>18644</v>
      </c>
      <c r="C3755" s="352"/>
      <c r="D3755" s="152" t="s">
        <v>20298</v>
      </c>
    </row>
    <row r="3756" spans="1:4" ht="13.5" customHeight="1">
      <c r="A3756" s="150" t="s">
        <v>8971</v>
      </c>
      <c r="B3756" s="153" t="s">
        <v>18582</v>
      </c>
      <c r="C3756" s="352"/>
      <c r="D3756" s="152" t="s">
        <v>20298</v>
      </c>
    </row>
    <row r="3757" spans="1:4" ht="13.5" customHeight="1">
      <c r="A3757" s="150" t="s">
        <v>8993</v>
      </c>
      <c r="B3757" s="153" t="s">
        <v>18604</v>
      </c>
      <c r="C3757" s="352"/>
      <c r="D3757" s="152" t="s">
        <v>20298</v>
      </c>
    </row>
    <row r="3758" spans="1:4" ht="13.5" customHeight="1">
      <c r="A3758" s="150" t="s">
        <v>8989</v>
      </c>
      <c r="B3758" s="153" t="s">
        <v>18600</v>
      </c>
      <c r="C3758" s="352"/>
      <c r="D3758" s="152" t="s">
        <v>20298</v>
      </c>
    </row>
    <row r="3759" spans="1:4" ht="13.5" customHeight="1">
      <c r="A3759" s="150" t="s">
        <v>8979</v>
      </c>
      <c r="B3759" s="153" t="s">
        <v>18590</v>
      </c>
      <c r="C3759" s="352"/>
      <c r="D3759" s="152" t="s">
        <v>20298</v>
      </c>
    </row>
    <row r="3760" spans="1:4" ht="13.5" customHeight="1">
      <c r="A3760" s="150" t="s">
        <v>8967</v>
      </c>
      <c r="B3760" s="153" t="s">
        <v>18578</v>
      </c>
      <c r="C3760" s="352"/>
      <c r="D3760" s="152" t="s">
        <v>20298</v>
      </c>
    </row>
    <row r="3761" spans="1:4" ht="13.5" customHeight="1">
      <c r="A3761" s="150" t="s">
        <v>8984</v>
      </c>
      <c r="B3761" s="153" t="s">
        <v>18595</v>
      </c>
      <c r="C3761" s="352"/>
      <c r="D3761" s="152" t="s">
        <v>20298</v>
      </c>
    </row>
    <row r="3762" spans="1:4" ht="13.5" customHeight="1">
      <c r="A3762" s="150" t="s">
        <v>8997</v>
      </c>
      <c r="B3762" s="153" t="s">
        <v>18608</v>
      </c>
      <c r="C3762" s="352"/>
      <c r="D3762" s="152" t="s">
        <v>20298</v>
      </c>
    </row>
    <row r="3763" spans="1:4" ht="13.5" customHeight="1">
      <c r="A3763" s="150" t="s">
        <v>9048</v>
      </c>
      <c r="B3763" s="153" t="s">
        <v>18658</v>
      </c>
      <c r="C3763" s="352"/>
      <c r="D3763" s="152" t="s">
        <v>20298</v>
      </c>
    </row>
    <row r="3764" spans="1:4" ht="13.5" customHeight="1">
      <c r="A3764" s="150" t="s">
        <v>9035</v>
      </c>
      <c r="B3764" s="153" t="s">
        <v>18645</v>
      </c>
      <c r="C3764" s="352"/>
      <c r="D3764" s="152" t="s">
        <v>20298</v>
      </c>
    </row>
    <row r="3765" spans="1:4" ht="13.5" customHeight="1">
      <c r="A3765" s="150" t="s">
        <v>9002</v>
      </c>
      <c r="B3765" s="153" t="s">
        <v>18613</v>
      </c>
      <c r="C3765" s="352"/>
      <c r="D3765" s="152" t="s">
        <v>20298</v>
      </c>
    </row>
    <row r="3766" spans="1:4" ht="13.5" customHeight="1">
      <c r="A3766" s="150" t="s">
        <v>8977</v>
      </c>
      <c r="B3766" s="153" t="s">
        <v>18588</v>
      </c>
      <c r="C3766" s="352"/>
      <c r="D3766" s="152" t="s">
        <v>20298</v>
      </c>
    </row>
    <row r="3767" spans="1:4" ht="13.5" customHeight="1">
      <c r="A3767" s="150" t="s">
        <v>8982</v>
      </c>
      <c r="B3767" s="153" t="s">
        <v>18593</v>
      </c>
      <c r="C3767" s="352"/>
      <c r="D3767" s="152" t="s">
        <v>20298</v>
      </c>
    </row>
    <row r="3768" spans="1:4" ht="13.5" customHeight="1">
      <c r="A3768" s="150" t="s">
        <v>8998</v>
      </c>
      <c r="B3768" s="153" t="s">
        <v>18609</v>
      </c>
      <c r="C3768" s="352"/>
      <c r="D3768" s="152" t="s">
        <v>20298</v>
      </c>
    </row>
    <row r="3769" spans="1:4" ht="13.5" customHeight="1">
      <c r="A3769" s="150" t="s">
        <v>8996</v>
      </c>
      <c r="B3769" s="153" t="s">
        <v>18607</v>
      </c>
      <c r="C3769" s="352"/>
      <c r="D3769" s="152" t="s">
        <v>20298</v>
      </c>
    </row>
    <row r="3770" spans="1:4" ht="13.5" customHeight="1">
      <c r="A3770" s="150" t="s">
        <v>8987</v>
      </c>
      <c r="B3770" s="153" t="s">
        <v>18598</v>
      </c>
      <c r="C3770" s="352"/>
      <c r="D3770" s="152" t="s">
        <v>20298</v>
      </c>
    </row>
    <row r="3771" spans="1:4" ht="13.5" customHeight="1">
      <c r="A3771" s="150" t="s">
        <v>8975</v>
      </c>
      <c r="B3771" s="153" t="s">
        <v>18586</v>
      </c>
      <c r="C3771" s="352"/>
      <c r="D3771" s="152" t="s">
        <v>20298</v>
      </c>
    </row>
    <row r="3772" spans="1:4" ht="13.5" customHeight="1">
      <c r="A3772" s="150" t="s">
        <v>8995</v>
      </c>
      <c r="B3772" s="153" t="s">
        <v>18606</v>
      </c>
      <c r="C3772" s="352"/>
      <c r="D3772" s="152" t="s">
        <v>20298</v>
      </c>
    </row>
    <row r="3773" spans="1:4" ht="13.5" customHeight="1">
      <c r="A3773" s="150" t="s">
        <v>8988</v>
      </c>
      <c r="B3773" s="153" t="s">
        <v>18599</v>
      </c>
      <c r="C3773" s="352"/>
      <c r="D3773" s="152" t="s">
        <v>20298</v>
      </c>
    </row>
    <row r="3774" spans="1:4" ht="13.5" customHeight="1">
      <c r="A3774" s="150" t="s">
        <v>8990</v>
      </c>
      <c r="B3774" s="153" t="s">
        <v>18601</v>
      </c>
      <c r="C3774" s="352"/>
      <c r="D3774" s="152" t="s">
        <v>20298</v>
      </c>
    </row>
    <row r="3775" spans="1:4" ht="13.5" customHeight="1">
      <c r="A3775" s="150" t="s">
        <v>5153</v>
      </c>
      <c r="B3775" s="153" t="s">
        <v>15195</v>
      </c>
      <c r="C3775" s="352"/>
      <c r="D3775" s="152" t="s">
        <v>20298</v>
      </c>
    </row>
    <row r="3776" spans="1:4" ht="13.5" customHeight="1">
      <c r="A3776" s="150" t="s">
        <v>5154</v>
      </c>
      <c r="B3776" s="153" t="s">
        <v>15196</v>
      </c>
      <c r="C3776" s="352"/>
      <c r="D3776" s="152" t="s">
        <v>20298</v>
      </c>
    </row>
    <row r="3777" spans="1:4" ht="13.5" customHeight="1">
      <c r="A3777" s="150" t="s">
        <v>5156</v>
      </c>
      <c r="B3777" s="153" t="s">
        <v>15198</v>
      </c>
      <c r="C3777" s="352"/>
      <c r="D3777" s="152" t="s">
        <v>20298</v>
      </c>
    </row>
    <row r="3778" spans="1:4" ht="13.5" customHeight="1">
      <c r="A3778" s="150" t="s">
        <v>5155</v>
      </c>
      <c r="B3778" s="153" t="s">
        <v>15197</v>
      </c>
      <c r="C3778" s="352"/>
      <c r="D3778" s="152" t="s">
        <v>20298</v>
      </c>
    </row>
    <row r="3779" spans="1:4" ht="13.5" customHeight="1">
      <c r="A3779" s="150" t="s">
        <v>5152</v>
      </c>
      <c r="B3779" s="153" t="s">
        <v>15194</v>
      </c>
      <c r="C3779" s="352"/>
      <c r="D3779" s="152" t="s">
        <v>20298</v>
      </c>
    </row>
    <row r="3780" spans="1:4" ht="13.5" customHeight="1">
      <c r="A3780" s="150" t="s">
        <v>9005</v>
      </c>
      <c r="B3780" s="153" t="s">
        <v>18616</v>
      </c>
      <c r="C3780" s="352"/>
      <c r="D3780" s="152" t="s">
        <v>20298</v>
      </c>
    </row>
    <row r="3781" spans="1:4" ht="13.5" customHeight="1">
      <c r="A3781" s="150" t="s">
        <v>9036</v>
      </c>
      <c r="B3781" s="153" t="s">
        <v>18646</v>
      </c>
      <c r="C3781" s="352"/>
      <c r="D3781" s="152" t="s">
        <v>20298</v>
      </c>
    </row>
    <row r="3782" spans="1:4" ht="13.5" customHeight="1">
      <c r="A3782" s="150" t="s">
        <v>9008</v>
      </c>
      <c r="B3782" s="153" t="s">
        <v>18618</v>
      </c>
      <c r="C3782" s="352"/>
      <c r="D3782" s="152" t="s">
        <v>20298</v>
      </c>
    </row>
    <row r="3783" spans="1:4" ht="13.5" customHeight="1">
      <c r="A3783" s="150" t="s">
        <v>9006</v>
      </c>
      <c r="B3783" s="153" t="s">
        <v>18616</v>
      </c>
      <c r="C3783" s="352"/>
      <c r="D3783" s="152" t="s">
        <v>20298</v>
      </c>
    </row>
    <row r="3784" spans="1:4" ht="13.5" customHeight="1">
      <c r="A3784" s="150" t="s">
        <v>9007</v>
      </c>
      <c r="B3784" s="153" t="s">
        <v>18617</v>
      </c>
      <c r="C3784" s="352"/>
      <c r="D3784" s="152" t="s">
        <v>20298</v>
      </c>
    </row>
    <row r="3785" spans="1:4" ht="13.5" customHeight="1">
      <c r="A3785" s="150" t="s">
        <v>9046</v>
      </c>
      <c r="B3785" s="153" t="s">
        <v>18656</v>
      </c>
      <c r="C3785" s="352"/>
      <c r="D3785" s="152" t="s">
        <v>20298</v>
      </c>
    </row>
    <row r="3786" spans="1:4" ht="13.5" customHeight="1">
      <c r="A3786" s="150" t="s">
        <v>9047</v>
      </c>
      <c r="B3786" s="153" t="s">
        <v>18657</v>
      </c>
      <c r="C3786" s="352"/>
      <c r="D3786" s="152" t="s">
        <v>20298</v>
      </c>
    </row>
    <row r="3787" spans="1:4" ht="13.5" customHeight="1">
      <c r="A3787" s="150" t="s">
        <v>9043</v>
      </c>
      <c r="B3787" s="153" t="s">
        <v>18653</v>
      </c>
      <c r="C3787" s="352"/>
      <c r="D3787" s="152" t="s">
        <v>20298</v>
      </c>
    </row>
    <row r="3788" spans="1:4" ht="13.5" customHeight="1">
      <c r="A3788" s="150" t="s">
        <v>9003</v>
      </c>
      <c r="B3788" s="153" t="s">
        <v>18614</v>
      </c>
      <c r="C3788" s="352"/>
      <c r="D3788" s="152" t="s">
        <v>20298</v>
      </c>
    </row>
    <row r="3789" spans="1:4" ht="13.5" customHeight="1">
      <c r="A3789" s="150" t="s">
        <v>9533</v>
      </c>
      <c r="B3789" s="153" t="s">
        <v>19124</v>
      </c>
      <c r="C3789" s="352"/>
      <c r="D3789" s="152" t="s">
        <v>20298</v>
      </c>
    </row>
    <row r="3790" spans="1:4" ht="13.5" customHeight="1">
      <c r="A3790" s="150" t="s">
        <v>9538</v>
      </c>
      <c r="B3790" s="153" t="s">
        <v>19129</v>
      </c>
      <c r="C3790" s="352"/>
      <c r="D3790" s="152" t="s">
        <v>20298</v>
      </c>
    </row>
    <row r="3791" spans="1:4" ht="13.5" customHeight="1">
      <c r="A3791" s="150" t="s">
        <v>9037</v>
      </c>
      <c r="B3791" s="153" t="s">
        <v>18647</v>
      </c>
      <c r="C3791" s="352"/>
      <c r="D3791" s="152" t="s">
        <v>20298</v>
      </c>
    </row>
    <row r="3792" spans="1:4" ht="13.5" customHeight="1">
      <c r="A3792" s="150" t="s">
        <v>9537</v>
      </c>
      <c r="B3792" s="153" t="s">
        <v>19128</v>
      </c>
      <c r="C3792" s="352"/>
      <c r="D3792" s="152" t="s">
        <v>20298</v>
      </c>
    </row>
    <row r="3793" spans="1:4" ht="13.5" customHeight="1">
      <c r="A3793" s="150" t="s">
        <v>5733</v>
      </c>
      <c r="B3793" s="153" t="s">
        <v>15765</v>
      </c>
      <c r="C3793" s="352"/>
      <c r="D3793" s="152" t="s">
        <v>20298</v>
      </c>
    </row>
    <row r="3794" spans="1:4" ht="13.5" customHeight="1">
      <c r="A3794" s="150" t="s">
        <v>5160</v>
      </c>
      <c r="B3794" s="153" t="s">
        <v>15202</v>
      </c>
      <c r="C3794" s="352"/>
      <c r="D3794" s="152" t="s">
        <v>20298</v>
      </c>
    </row>
    <row r="3795" spans="1:4" ht="13.5" customHeight="1">
      <c r="A3795" s="150" t="s">
        <v>8974</v>
      </c>
      <c r="B3795" s="153" t="s">
        <v>18585</v>
      </c>
      <c r="C3795" s="352"/>
      <c r="D3795" s="152" t="s">
        <v>20298</v>
      </c>
    </row>
    <row r="3796" spans="1:4" ht="13.5" customHeight="1">
      <c r="A3796" s="150" t="s">
        <v>9032</v>
      </c>
      <c r="B3796" s="153" t="s">
        <v>18642</v>
      </c>
      <c r="C3796" s="352"/>
      <c r="D3796" s="152" t="s">
        <v>20298</v>
      </c>
    </row>
    <row r="3797" spans="1:4" ht="13.5" customHeight="1">
      <c r="A3797" s="150" t="s">
        <v>9033</v>
      </c>
      <c r="B3797" s="153" t="s">
        <v>18643</v>
      </c>
      <c r="C3797" s="352"/>
      <c r="D3797" s="152" t="s">
        <v>20298</v>
      </c>
    </row>
    <row r="3798" spans="1:4" ht="13.5" customHeight="1">
      <c r="A3798" s="150" t="s">
        <v>7028</v>
      </c>
      <c r="B3798" s="153" t="s">
        <v>16979</v>
      </c>
      <c r="C3798" s="352"/>
      <c r="D3798" s="152" t="s">
        <v>20298</v>
      </c>
    </row>
    <row r="3799" spans="1:4" ht="13.5" customHeight="1">
      <c r="A3799" s="150" t="s">
        <v>7029</v>
      </c>
      <c r="B3799" s="153" t="s">
        <v>16980</v>
      </c>
      <c r="C3799" s="352"/>
      <c r="D3799" s="152" t="s">
        <v>20298</v>
      </c>
    </row>
    <row r="3800" spans="1:4" ht="13.5" customHeight="1">
      <c r="A3800" s="150" t="s">
        <v>7030</v>
      </c>
      <c r="B3800" s="153" t="s">
        <v>16981</v>
      </c>
      <c r="C3800" s="352"/>
      <c r="D3800" s="152" t="s">
        <v>20298</v>
      </c>
    </row>
    <row r="3801" spans="1:4" ht="13.5" customHeight="1">
      <c r="A3801" s="150" t="s">
        <v>9049</v>
      </c>
      <c r="B3801" s="153" t="s">
        <v>18659</v>
      </c>
      <c r="C3801" s="352"/>
      <c r="D3801" s="152" t="s">
        <v>20298</v>
      </c>
    </row>
    <row r="3802" spans="1:4" ht="13.5" customHeight="1">
      <c r="A3802" s="150" t="s">
        <v>5150</v>
      </c>
      <c r="B3802" s="153" t="s">
        <v>15192</v>
      </c>
      <c r="C3802" s="352"/>
      <c r="D3802" s="152" t="s">
        <v>20298</v>
      </c>
    </row>
    <row r="3803" spans="1:4" ht="13.5" customHeight="1">
      <c r="A3803" s="150" t="s">
        <v>1210</v>
      </c>
      <c r="B3803" s="153" t="s">
        <v>11409</v>
      </c>
      <c r="C3803" s="352"/>
      <c r="D3803" s="152" t="s">
        <v>20298</v>
      </c>
    </row>
    <row r="3804" spans="1:4" ht="13.5" customHeight="1">
      <c r="A3804" s="150" t="s">
        <v>9045</v>
      </c>
      <c r="B3804" s="153" t="s">
        <v>18655</v>
      </c>
      <c r="C3804" s="352"/>
      <c r="D3804" s="152" t="s">
        <v>20298</v>
      </c>
    </row>
    <row r="3805" spans="1:4" ht="13.5" customHeight="1">
      <c r="A3805" s="150" t="s">
        <v>8962</v>
      </c>
      <c r="B3805" s="153" t="s">
        <v>18573</v>
      </c>
      <c r="C3805" s="352"/>
      <c r="D3805" s="152" t="s">
        <v>20298</v>
      </c>
    </row>
    <row r="3806" spans="1:4" ht="13.5" customHeight="1">
      <c r="A3806" s="150" t="s">
        <v>9039</v>
      </c>
      <c r="B3806" s="153" t="s">
        <v>18649</v>
      </c>
      <c r="C3806" s="352"/>
      <c r="D3806" s="152" t="s">
        <v>20298</v>
      </c>
    </row>
    <row r="3807" spans="1:4" ht="13.5" customHeight="1">
      <c r="A3807" s="150" t="s">
        <v>1231</v>
      </c>
      <c r="B3807" s="153" t="s">
        <v>11430</v>
      </c>
      <c r="C3807" s="352"/>
      <c r="D3807" s="152" t="s">
        <v>20298</v>
      </c>
    </row>
    <row r="3808" spans="1:4" ht="13.5" customHeight="1">
      <c r="A3808" s="150" t="s">
        <v>8991</v>
      </c>
      <c r="B3808" s="153" t="s">
        <v>18602</v>
      </c>
      <c r="C3808" s="352"/>
      <c r="D3808" s="152" t="s">
        <v>20298</v>
      </c>
    </row>
    <row r="3809" spans="1:4" ht="13.5" customHeight="1">
      <c r="A3809" s="150" t="s">
        <v>9038</v>
      </c>
      <c r="B3809" s="153" t="s">
        <v>18648</v>
      </c>
      <c r="C3809" s="352"/>
      <c r="D3809" s="152" t="s">
        <v>20298</v>
      </c>
    </row>
    <row r="3810" spans="1:4" ht="13.5" customHeight="1">
      <c r="A3810" s="150" t="s">
        <v>9040</v>
      </c>
      <c r="B3810" s="153" t="s">
        <v>18650</v>
      </c>
      <c r="C3810" s="352"/>
      <c r="D3810" s="152" t="s">
        <v>20298</v>
      </c>
    </row>
    <row r="3811" spans="1:4" ht="13.5" customHeight="1">
      <c r="A3811" s="150" t="s">
        <v>9041</v>
      </c>
      <c r="B3811" s="153" t="s">
        <v>18651</v>
      </c>
      <c r="C3811" s="352"/>
      <c r="D3811" s="152" t="s">
        <v>20298</v>
      </c>
    </row>
    <row r="3812" spans="1:4" ht="13.5" customHeight="1">
      <c r="A3812" s="150" t="s">
        <v>5700</v>
      </c>
      <c r="B3812" s="153" t="s">
        <v>15732</v>
      </c>
      <c r="C3812" s="352"/>
      <c r="D3812" s="152" t="s">
        <v>20298</v>
      </c>
    </row>
    <row r="3813" spans="1:4" ht="13.5" customHeight="1">
      <c r="A3813" s="150" t="s">
        <v>5701</v>
      </c>
      <c r="B3813" s="153" t="s">
        <v>15733</v>
      </c>
      <c r="C3813" s="352"/>
      <c r="D3813" s="152" t="s">
        <v>20298</v>
      </c>
    </row>
    <row r="3814" spans="1:4" ht="13.5" customHeight="1">
      <c r="A3814" s="150" t="s">
        <v>5702</v>
      </c>
      <c r="B3814" s="153" t="s">
        <v>15734</v>
      </c>
      <c r="C3814" s="352"/>
      <c r="D3814" s="152" t="s">
        <v>20298</v>
      </c>
    </row>
    <row r="3815" spans="1:4" ht="13.5" customHeight="1">
      <c r="A3815" s="150" t="s">
        <v>10625</v>
      </c>
      <c r="B3815" s="153" t="s">
        <v>20172</v>
      </c>
      <c r="C3815" s="352"/>
      <c r="D3815" s="152" t="s">
        <v>20298</v>
      </c>
    </row>
    <row r="3816" spans="1:4" ht="13.5" customHeight="1">
      <c r="A3816" s="150" t="s">
        <v>5730</v>
      </c>
      <c r="B3816" s="153" t="s">
        <v>15762</v>
      </c>
      <c r="C3816" s="352"/>
      <c r="D3816" s="152" t="s">
        <v>20298</v>
      </c>
    </row>
    <row r="3817" spans="1:4" ht="13.5" customHeight="1">
      <c r="A3817" s="150" t="s">
        <v>1178</v>
      </c>
      <c r="B3817" s="153" t="s">
        <v>11377</v>
      </c>
      <c r="C3817" s="352"/>
      <c r="D3817" s="152" t="s">
        <v>20298</v>
      </c>
    </row>
    <row r="3818" spans="1:4" ht="13.5" customHeight="1">
      <c r="A3818" s="150" t="s">
        <v>5997</v>
      </c>
      <c r="B3818" s="153" t="s">
        <v>16003</v>
      </c>
      <c r="C3818" s="352"/>
      <c r="D3818" s="152" t="s">
        <v>20298</v>
      </c>
    </row>
    <row r="3819" spans="1:4" ht="13.5" customHeight="1">
      <c r="A3819" s="150" t="s">
        <v>6000</v>
      </c>
      <c r="B3819" s="153" t="s">
        <v>16006</v>
      </c>
      <c r="C3819" s="352"/>
      <c r="D3819" s="152" t="s">
        <v>20298</v>
      </c>
    </row>
    <row r="3820" spans="1:4" ht="13.5" customHeight="1">
      <c r="A3820" s="150" t="s">
        <v>5999</v>
      </c>
      <c r="B3820" s="153" t="s">
        <v>16005</v>
      </c>
      <c r="C3820" s="352"/>
      <c r="D3820" s="152" t="s">
        <v>20298</v>
      </c>
    </row>
    <row r="3821" spans="1:4" ht="13.5" customHeight="1">
      <c r="A3821" s="150" t="s">
        <v>5998</v>
      </c>
      <c r="B3821" s="153" t="s">
        <v>16004</v>
      </c>
      <c r="C3821" s="352"/>
      <c r="D3821" s="152" t="s">
        <v>20298</v>
      </c>
    </row>
    <row r="3822" spans="1:4" ht="13.5" customHeight="1">
      <c r="A3822" s="150" t="s">
        <v>1177</v>
      </c>
      <c r="B3822" s="153" t="s">
        <v>11376</v>
      </c>
      <c r="C3822" s="352"/>
      <c r="D3822" s="152" t="s">
        <v>20298</v>
      </c>
    </row>
    <row r="3823" spans="1:4" ht="13.5" customHeight="1">
      <c r="A3823" s="150" t="s">
        <v>745</v>
      </c>
      <c r="B3823" s="153" t="s">
        <v>10953</v>
      </c>
      <c r="C3823" s="352"/>
      <c r="D3823" s="152" t="s">
        <v>20298</v>
      </c>
    </row>
    <row r="3824" spans="1:4" ht="13.5" customHeight="1">
      <c r="A3824" s="150" t="s">
        <v>3946</v>
      </c>
      <c r="B3824" s="153" t="s">
        <v>14065</v>
      </c>
      <c r="C3824" s="352"/>
      <c r="D3824" s="152" t="s">
        <v>20298</v>
      </c>
    </row>
    <row r="3825" spans="1:4" ht="13.5" customHeight="1">
      <c r="A3825" s="150" t="s">
        <v>5705</v>
      </c>
      <c r="B3825" s="153" t="s">
        <v>15737</v>
      </c>
      <c r="C3825" s="352"/>
      <c r="D3825" s="152" t="s">
        <v>20298</v>
      </c>
    </row>
    <row r="3826" spans="1:4" ht="13.5" customHeight="1">
      <c r="A3826" s="150" t="s">
        <v>5706</v>
      </c>
      <c r="B3826" s="153" t="s">
        <v>15738</v>
      </c>
      <c r="C3826" s="352"/>
      <c r="D3826" s="152" t="s">
        <v>20298</v>
      </c>
    </row>
    <row r="3827" spans="1:4" ht="13.5" customHeight="1">
      <c r="A3827" s="150" t="s">
        <v>5707</v>
      </c>
      <c r="B3827" s="153" t="s">
        <v>15739</v>
      </c>
      <c r="C3827" s="352"/>
      <c r="D3827" s="152" t="s">
        <v>20298</v>
      </c>
    </row>
    <row r="3828" spans="1:4" ht="13.5" customHeight="1">
      <c r="A3828" s="150" t="s">
        <v>5729</v>
      </c>
      <c r="B3828" s="153" t="s">
        <v>15761</v>
      </c>
      <c r="C3828" s="352"/>
      <c r="D3828" s="152" t="s">
        <v>20298</v>
      </c>
    </row>
    <row r="3829" spans="1:4" ht="13.5" customHeight="1">
      <c r="A3829" s="150" t="s">
        <v>5728</v>
      </c>
      <c r="B3829" s="153" t="s">
        <v>15760</v>
      </c>
      <c r="C3829" s="352"/>
      <c r="D3829" s="152" t="s">
        <v>20298</v>
      </c>
    </row>
    <row r="3830" spans="1:4" ht="13.5" customHeight="1">
      <c r="A3830" s="150" t="s">
        <v>5719</v>
      </c>
      <c r="B3830" s="153" t="s">
        <v>15751</v>
      </c>
      <c r="C3830" s="352"/>
      <c r="D3830" s="152" t="s">
        <v>20298</v>
      </c>
    </row>
    <row r="3831" spans="1:4" ht="13.5" customHeight="1">
      <c r="A3831" s="150" t="s">
        <v>5720</v>
      </c>
      <c r="B3831" s="153" t="s">
        <v>15752</v>
      </c>
      <c r="C3831" s="352"/>
      <c r="D3831" s="152" t="s">
        <v>20298</v>
      </c>
    </row>
    <row r="3832" spans="1:4" ht="13.5" customHeight="1">
      <c r="A3832" s="150" t="s">
        <v>5721</v>
      </c>
      <c r="B3832" s="153" t="s">
        <v>15753</v>
      </c>
      <c r="C3832" s="352"/>
      <c r="D3832" s="152" t="s">
        <v>20298</v>
      </c>
    </row>
    <row r="3833" spans="1:4" ht="13.5" customHeight="1">
      <c r="A3833" s="150" t="s">
        <v>5722</v>
      </c>
      <c r="B3833" s="153" t="s">
        <v>15754</v>
      </c>
      <c r="C3833" s="352"/>
      <c r="D3833" s="152" t="s">
        <v>20298</v>
      </c>
    </row>
    <row r="3834" spans="1:4" ht="13.5" customHeight="1">
      <c r="A3834" s="150" t="s">
        <v>5723</v>
      </c>
      <c r="B3834" s="153" t="s">
        <v>15755</v>
      </c>
      <c r="C3834" s="352"/>
      <c r="D3834" s="152" t="s">
        <v>20298</v>
      </c>
    </row>
    <row r="3835" spans="1:4" ht="13.5" customHeight="1">
      <c r="A3835" s="150" t="s">
        <v>5724</v>
      </c>
      <c r="B3835" s="153" t="s">
        <v>15756</v>
      </c>
      <c r="C3835" s="352"/>
      <c r="D3835" s="152" t="s">
        <v>20298</v>
      </c>
    </row>
    <row r="3836" spans="1:4" ht="13.5" customHeight="1">
      <c r="A3836" s="150" t="s">
        <v>5725</v>
      </c>
      <c r="B3836" s="153" t="s">
        <v>15757</v>
      </c>
      <c r="C3836" s="352"/>
      <c r="D3836" s="152" t="s">
        <v>20298</v>
      </c>
    </row>
    <row r="3837" spans="1:4" ht="13.5" customHeight="1">
      <c r="A3837" s="150" t="s">
        <v>5726</v>
      </c>
      <c r="B3837" s="153" t="s">
        <v>15758</v>
      </c>
      <c r="C3837" s="352"/>
      <c r="D3837" s="152" t="s">
        <v>20298</v>
      </c>
    </row>
    <row r="3838" spans="1:4" ht="13.5" customHeight="1">
      <c r="A3838" s="150" t="s">
        <v>5727</v>
      </c>
      <c r="B3838" s="153" t="s">
        <v>15759</v>
      </c>
      <c r="C3838" s="352"/>
      <c r="D3838" s="152" t="s">
        <v>20298</v>
      </c>
    </row>
    <row r="3839" spans="1:4" ht="13.5" customHeight="1">
      <c r="A3839" s="150" t="s">
        <v>5717</v>
      </c>
      <c r="B3839" s="153" t="s">
        <v>15749</v>
      </c>
      <c r="C3839" s="352"/>
      <c r="D3839" s="152" t="s">
        <v>20298</v>
      </c>
    </row>
    <row r="3840" spans="1:4" ht="13.5" customHeight="1">
      <c r="A3840" s="150" t="s">
        <v>5718</v>
      </c>
      <c r="B3840" s="153" t="s">
        <v>15750</v>
      </c>
      <c r="C3840" s="352"/>
      <c r="D3840" s="152" t="s">
        <v>20298</v>
      </c>
    </row>
    <row r="3841" spans="1:4" ht="13.5" customHeight="1">
      <c r="A3841" s="150" t="s">
        <v>5708</v>
      </c>
      <c r="B3841" s="153" t="s">
        <v>15740</v>
      </c>
      <c r="C3841" s="352"/>
      <c r="D3841" s="152" t="s">
        <v>20298</v>
      </c>
    </row>
    <row r="3842" spans="1:4" ht="13.5" customHeight="1">
      <c r="A3842" s="150" t="s">
        <v>5709</v>
      </c>
      <c r="B3842" s="153" t="s">
        <v>15741</v>
      </c>
      <c r="C3842" s="352"/>
      <c r="D3842" s="152" t="s">
        <v>20298</v>
      </c>
    </row>
    <row r="3843" spans="1:4" ht="13.5" customHeight="1">
      <c r="A3843" s="150" t="s">
        <v>5710</v>
      </c>
      <c r="B3843" s="153" t="s">
        <v>15742</v>
      </c>
      <c r="C3843" s="352"/>
      <c r="D3843" s="152" t="s">
        <v>20298</v>
      </c>
    </row>
    <row r="3844" spans="1:4" ht="13.5" customHeight="1">
      <c r="A3844" s="150" t="s">
        <v>5711</v>
      </c>
      <c r="B3844" s="153" t="s">
        <v>15743</v>
      </c>
      <c r="C3844" s="352"/>
      <c r="D3844" s="152" t="s">
        <v>20298</v>
      </c>
    </row>
    <row r="3845" spans="1:4" ht="13.5" customHeight="1">
      <c r="A3845" s="150" t="s">
        <v>5712</v>
      </c>
      <c r="B3845" s="153" t="s">
        <v>15744</v>
      </c>
      <c r="C3845" s="352"/>
      <c r="D3845" s="152" t="s">
        <v>20298</v>
      </c>
    </row>
    <row r="3846" spans="1:4" ht="13.5" customHeight="1">
      <c r="A3846" s="150" t="s">
        <v>5713</v>
      </c>
      <c r="B3846" s="153" t="s">
        <v>15745</v>
      </c>
      <c r="C3846" s="352"/>
      <c r="D3846" s="152" t="s">
        <v>20298</v>
      </c>
    </row>
    <row r="3847" spans="1:4" ht="13.5" customHeight="1">
      <c r="A3847" s="150" t="s">
        <v>5714</v>
      </c>
      <c r="B3847" s="153" t="s">
        <v>15746</v>
      </c>
      <c r="C3847" s="352"/>
      <c r="D3847" s="152" t="s">
        <v>20298</v>
      </c>
    </row>
    <row r="3848" spans="1:4" ht="13.5" customHeight="1">
      <c r="A3848" s="150" t="s">
        <v>5715</v>
      </c>
      <c r="B3848" s="153" t="s">
        <v>15747</v>
      </c>
      <c r="C3848" s="352"/>
      <c r="D3848" s="152" t="s">
        <v>20298</v>
      </c>
    </row>
    <row r="3849" spans="1:4" ht="13.5" customHeight="1">
      <c r="A3849" s="150" t="s">
        <v>5716</v>
      </c>
      <c r="B3849" s="153" t="s">
        <v>15748</v>
      </c>
      <c r="C3849" s="352"/>
      <c r="D3849" s="152" t="s">
        <v>20298</v>
      </c>
    </row>
    <row r="3850" spans="1:4" ht="13.5" customHeight="1">
      <c r="A3850" s="150" t="s">
        <v>9801</v>
      </c>
      <c r="B3850" s="153" t="s">
        <v>19390</v>
      </c>
      <c r="C3850" s="352"/>
      <c r="D3850" s="152" t="s">
        <v>20298</v>
      </c>
    </row>
    <row r="3851" spans="1:4" ht="13.5" customHeight="1">
      <c r="A3851" s="150" t="s">
        <v>9784</v>
      </c>
      <c r="B3851" s="153" t="s">
        <v>19369</v>
      </c>
      <c r="C3851" s="352"/>
      <c r="D3851" s="152" t="s">
        <v>20298</v>
      </c>
    </row>
    <row r="3852" spans="1:4" ht="13.5" customHeight="1">
      <c r="A3852" s="150" t="s">
        <v>5698</v>
      </c>
      <c r="B3852" s="153" t="s">
        <v>15730</v>
      </c>
      <c r="C3852" s="352"/>
      <c r="D3852" s="152" t="s">
        <v>20298</v>
      </c>
    </row>
    <row r="3853" spans="1:4" ht="13.5" customHeight="1">
      <c r="A3853" s="150" t="s">
        <v>5699</v>
      </c>
      <c r="B3853" s="153" t="s">
        <v>15731</v>
      </c>
      <c r="C3853" s="352"/>
      <c r="D3853" s="152" t="s">
        <v>20298</v>
      </c>
    </row>
    <row r="3854" spans="1:4" ht="13.5" customHeight="1">
      <c r="A3854" s="150" t="s">
        <v>5694</v>
      </c>
      <c r="B3854" s="153" t="s">
        <v>15726</v>
      </c>
      <c r="C3854" s="352"/>
      <c r="D3854" s="152" t="s">
        <v>20298</v>
      </c>
    </row>
    <row r="3855" spans="1:4" ht="13.5" customHeight="1">
      <c r="A3855" s="150" t="s">
        <v>5695</v>
      </c>
      <c r="B3855" s="153" t="s">
        <v>15727</v>
      </c>
      <c r="C3855" s="352"/>
      <c r="D3855" s="152" t="s">
        <v>20298</v>
      </c>
    </row>
    <row r="3856" spans="1:4" ht="13.5" customHeight="1">
      <c r="A3856" s="150" t="s">
        <v>5696</v>
      </c>
      <c r="B3856" s="153" t="s">
        <v>15728</v>
      </c>
      <c r="C3856" s="352"/>
      <c r="D3856" s="152" t="s">
        <v>20298</v>
      </c>
    </row>
    <row r="3857" spans="1:4" ht="13.5" customHeight="1">
      <c r="A3857" s="150" t="s">
        <v>5697</v>
      </c>
      <c r="B3857" s="153" t="s">
        <v>15729</v>
      </c>
      <c r="C3857" s="352"/>
      <c r="D3857" s="152" t="s">
        <v>20298</v>
      </c>
    </row>
    <row r="3858" spans="1:4" ht="13.5" customHeight="1">
      <c r="A3858" s="150" t="s">
        <v>5703</v>
      </c>
      <c r="B3858" s="153" t="s">
        <v>15735</v>
      </c>
      <c r="C3858" s="352"/>
      <c r="D3858" s="152" t="s">
        <v>20298</v>
      </c>
    </row>
    <row r="3859" spans="1:4" ht="13.5" customHeight="1">
      <c r="A3859" s="150" t="s">
        <v>5704</v>
      </c>
      <c r="B3859" s="153" t="s">
        <v>15736</v>
      </c>
      <c r="C3859" s="352"/>
      <c r="D3859" s="152" t="s">
        <v>20298</v>
      </c>
    </row>
    <row r="3860" spans="1:4" ht="13.5" customHeight="1">
      <c r="A3860" s="150" t="s">
        <v>2882</v>
      </c>
      <c r="B3860" s="153" t="s">
        <v>13064</v>
      </c>
      <c r="C3860" s="352"/>
      <c r="D3860" s="152" t="s">
        <v>20298</v>
      </c>
    </row>
    <row r="3861" spans="1:4" ht="13.5" customHeight="1">
      <c r="A3861" s="150" t="s">
        <v>2883</v>
      </c>
      <c r="B3861" s="153" t="s">
        <v>13065</v>
      </c>
      <c r="C3861" s="352"/>
      <c r="D3861" s="152" t="s">
        <v>20298</v>
      </c>
    </row>
    <row r="3862" spans="1:4" ht="13.5" customHeight="1">
      <c r="A3862" s="150" t="s">
        <v>8462</v>
      </c>
      <c r="B3862" s="153" t="s">
        <v>18119</v>
      </c>
      <c r="C3862" s="352"/>
      <c r="D3862" s="152" t="s">
        <v>20298</v>
      </c>
    </row>
    <row r="3863" spans="1:4" ht="13.5" customHeight="1">
      <c r="A3863" s="150" t="s">
        <v>8672</v>
      </c>
      <c r="B3863" s="153" t="s">
        <v>18293</v>
      </c>
      <c r="C3863" s="352"/>
      <c r="D3863" s="152" t="s">
        <v>20298</v>
      </c>
    </row>
    <row r="3864" spans="1:4" ht="13.5" customHeight="1">
      <c r="A3864" s="150" t="s">
        <v>4085</v>
      </c>
      <c r="B3864" s="153" t="s">
        <v>14202</v>
      </c>
      <c r="C3864" s="352"/>
      <c r="D3864" s="152" t="s">
        <v>20298</v>
      </c>
    </row>
    <row r="3865" spans="1:4" ht="13.5" customHeight="1">
      <c r="A3865" s="150" t="s">
        <v>8955</v>
      </c>
      <c r="B3865" s="153" t="s">
        <v>18566</v>
      </c>
      <c r="C3865" s="352"/>
      <c r="D3865" s="152" t="s">
        <v>20298</v>
      </c>
    </row>
    <row r="3866" spans="1:4" ht="13.5" customHeight="1">
      <c r="A3866" s="150" t="s">
        <v>8956</v>
      </c>
      <c r="B3866" s="153" t="s">
        <v>18567</v>
      </c>
      <c r="C3866" s="352"/>
      <c r="D3866" s="152" t="s">
        <v>20298</v>
      </c>
    </row>
    <row r="3867" spans="1:4" ht="13.5" customHeight="1">
      <c r="A3867" s="150" t="s">
        <v>5165</v>
      </c>
      <c r="B3867" s="153" t="s">
        <v>15207</v>
      </c>
      <c r="C3867" s="352"/>
      <c r="D3867" s="152" t="s">
        <v>20298</v>
      </c>
    </row>
    <row r="3868" spans="1:4" ht="13.5" customHeight="1">
      <c r="A3868" s="150" t="s">
        <v>5164</v>
      </c>
      <c r="B3868" s="153" t="s">
        <v>15206</v>
      </c>
      <c r="C3868" s="352"/>
      <c r="D3868" s="152" t="s">
        <v>20298</v>
      </c>
    </row>
    <row r="3869" spans="1:4" ht="13.5" customHeight="1">
      <c r="A3869" s="150" t="s">
        <v>5168</v>
      </c>
      <c r="B3869" s="153" t="s">
        <v>15210</v>
      </c>
      <c r="C3869" s="352"/>
      <c r="D3869" s="152" t="s">
        <v>20298</v>
      </c>
    </row>
    <row r="3870" spans="1:4" ht="13.5" customHeight="1">
      <c r="A3870" s="150" t="s">
        <v>5166</v>
      </c>
      <c r="B3870" s="153" t="s">
        <v>15208</v>
      </c>
      <c r="C3870" s="352"/>
      <c r="D3870" s="152" t="s">
        <v>20298</v>
      </c>
    </row>
    <row r="3871" spans="1:4" ht="13.5" customHeight="1">
      <c r="A3871" s="150" t="s">
        <v>5167</v>
      </c>
      <c r="B3871" s="153" t="s">
        <v>15209</v>
      </c>
      <c r="C3871" s="352"/>
      <c r="D3871" s="152" t="s">
        <v>20298</v>
      </c>
    </row>
    <row r="3872" spans="1:4" ht="13.5" customHeight="1">
      <c r="A3872" s="150" t="s">
        <v>5170</v>
      </c>
      <c r="B3872" s="153" t="s">
        <v>15212</v>
      </c>
      <c r="C3872" s="352"/>
      <c r="D3872" s="152" t="s">
        <v>20298</v>
      </c>
    </row>
    <row r="3873" spans="1:4" ht="13.5" customHeight="1">
      <c r="A3873" s="150" t="s">
        <v>5169</v>
      </c>
      <c r="B3873" s="153" t="s">
        <v>15211</v>
      </c>
      <c r="C3873" s="352"/>
      <c r="D3873" s="152" t="s">
        <v>20298</v>
      </c>
    </row>
    <row r="3874" spans="1:4" ht="13.5" customHeight="1">
      <c r="A3874" s="150" t="s">
        <v>3623</v>
      </c>
      <c r="B3874" s="153" t="s">
        <v>13755</v>
      </c>
      <c r="C3874" s="352"/>
      <c r="D3874" s="152" t="s">
        <v>20298</v>
      </c>
    </row>
    <row r="3875" spans="1:4" ht="13.5" customHeight="1">
      <c r="A3875" s="150" t="s">
        <v>3636</v>
      </c>
      <c r="B3875" s="153" t="s">
        <v>13768</v>
      </c>
      <c r="C3875" s="352"/>
      <c r="D3875" s="152" t="s">
        <v>20298</v>
      </c>
    </row>
    <row r="3876" spans="1:4" ht="13.5" customHeight="1">
      <c r="A3876" s="150" t="s">
        <v>3619</v>
      </c>
      <c r="B3876" s="153" t="s">
        <v>13751</v>
      </c>
      <c r="C3876" s="352"/>
      <c r="D3876" s="152" t="s">
        <v>20298</v>
      </c>
    </row>
    <row r="3877" spans="1:4" ht="13.5" customHeight="1">
      <c r="A3877" s="150" t="s">
        <v>3635</v>
      </c>
      <c r="B3877" s="153" t="s">
        <v>13767</v>
      </c>
      <c r="C3877" s="352"/>
      <c r="D3877" s="152" t="s">
        <v>20298</v>
      </c>
    </row>
    <row r="3878" spans="1:4" ht="13.5" customHeight="1">
      <c r="A3878" s="150" t="s">
        <v>3632</v>
      </c>
      <c r="B3878" s="153" t="s">
        <v>13764</v>
      </c>
      <c r="C3878" s="352"/>
      <c r="D3878" s="152" t="s">
        <v>20298</v>
      </c>
    </row>
    <row r="3879" spans="1:4" ht="13.5" customHeight="1">
      <c r="A3879" s="150" t="s">
        <v>3614</v>
      </c>
      <c r="B3879" s="153" t="s">
        <v>13746</v>
      </c>
      <c r="C3879" s="352"/>
      <c r="D3879" s="152" t="s">
        <v>20298</v>
      </c>
    </row>
    <row r="3880" spans="1:4" ht="13.5" customHeight="1">
      <c r="A3880" s="150" t="s">
        <v>3634</v>
      </c>
      <c r="B3880" s="153" t="s">
        <v>13766</v>
      </c>
      <c r="C3880" s="352"/>
      <c r="D3880" s="152" t="s">
        <v>20298</v>
      </c>
    </row>
    <row r="3881" spans="1:4" ht="13.5" customHeight="1">
      <c r="A3881" s="150" t="s">
        <v>3618</v>
      </c>
      <c r="B3881" s="153" t="s">
        <v>13750</v>
      </c>
      <c r="C3881" s="352"/>
      <c r="D3881" s="152" t="s">
        <v>20298</v>
      </c>
    </row>
    <row r="3882" spans="1:4" ht="13.5" customHeight="1">
      <c r="A3882" s="150" t="s">
        <v>3633</v>
      </c>
      <c r="B3882" s="153" t="s">
        <v>13765</v>
      </c>
      <c r="C3882" s="352"/>
      <c r="D3882" s="152" t="s">
        <v>20298</v>
      </c>
    </row>
    <row r="3883" spans="1:4" ht="13.5" customHeight="1">
      <c r="A3883" s="150" t="s">
        <v>3624</v>
      </c>
      <c r="B3883" s="153" t="s">
        <v>13756</v>
      </c>
      <c r="C3883" s="352"/>
      <c r="D3883" s="152" t="s">
        <v>20298</v>
      </c>
    </row>
    <row r="3884" spans="1:4" ht="13.5" customHeight="1">
      <c r="A3884" s="150" t="s">
        <v>3627</v>
      </c>
      <c r="B3884" s="153" t="s">
        <v>13759</v>
      </c>
      <c r="C3884" s="352"/>
      <c r="D3884" s="152" t="s">
        <v>20298</v>
      </c>
    </row>
    <row r="3885" spans="1:4" ht="13.5" customHeight="1">
      <c r="A3885" s="150" t="s">
        <v>3628</v>
      </c>
      <c r="B3885" s="153" t="s">
        <v>13760</v>
      </c>
      <c r="C3885" s="352"/>
      <c r="D3885" s="152" t="s">
        <v>20298</v>
      </c>
    </row>
    <row r="3886" spans="1:4" ht="13.5" customHeight="1">
      <c r="A3886" s="150" t="s">
        <v>3617</v>
      </c>
      <c r="B3886" s="153" t="s">
        <v>13749</v>
      </c>
      <c r="C3886" s="352"/>
      <c r="D3886" s="152" t="s">
        <v>20298</v>
      </c>
    </row>
    <row r="3887" spans="1:4" ht="13.5" customHeight="1">
      <c r="A3887" s="150" t="s">
        <v>3625</v>
      </c>
      <c r="B3887" s="153" t="s">
        <v>13757</v>
      </c>
      <c r="C3887" s="352"/>
      <c r="D3887" s="152" t="s">
        <v>20298</v>
      </c>
    </row>
    <row r="3888" spans="1:4" ht="13.5" customHeight="1">
      <c r="A3888" s="150" t="s">
        <v>3620</v>
      </c>
      <c r="B3888" s="153" t="s">
        <v>13752</v>
      </c>
      <c r="C3888" s="352"/>
      <c r="D3888" s="152" t="s">
        <v>20298</v>
      </c>
    </row>
    <row r="3889" spans="1:4" ht="13.5" customHeight="1">
      <c r="A3889" s="150" t="s">
        <v>3621</v>
      </c>
      <c r="B3889" s="153" t="s">
        <v>13753</v>
      </c>
      <c r="C3889" s="352"/>
      <c r="D3889" s="152" t="s">
        <v>20298</v>
      </c>
    </row>
    <row r="3890" spans="1:4" ht="13.5" customHeight="1">
      <c r="A3890" s="150" t="s">
        <v>3622</v>
      </c>
      <c r="B3890" s="153" t="s">
        <v>13754</v>
      </c>
      <c r="C3890" s="352"/>
      <c r="D3890" s="152" t="s">
        <v>20298</v>
      </c>
    </row>
    <row r="3891" spans="1:4" ht="13.5" customHeight="1">
      <c r="A3891" s="150" t="s">
        <v>3629</v>
      </c>
      <c r="B3891" s="153" t="s">
        <v>13761</v>
      </c>
      <c r="C3891" s="352"/>
      <c r="D3891" s="152" t="s">
        <v>20298</v>
      </c>
    </row>
    <row r="3892" spans="1:4" ht="13.5" customHeight="1">
      <c r="A3892" s="150" t="s">
        <v>3616</v>
      </c>
      <c r="B3892" s="153" t="s">
        <v>13748</v>
      </c>
      <c r="C3892" s="352"/>
      <c r="D3892" s="152" t="s">
        <v>20298</v>
      </c>
    </row>
    <row r="3893" spans="1:4" ht="13.5" customHeight="1">
      <c r="A3893" s="150" t="s">
        <v>3615</v>
      </c>
      <c r="B3893" s="153" t="s">
        <v>13747</v>
      </c>
      <c r="C3893" s="352"/>
      <c r="D3893" s="152" t="s">
        <v>20298</v>
      </c>
    </row>
    <row r="3894" spans="1:4" ht="13.5" customHeight="1">
      <c r="A3894" s="150" t="s">
        <v>3626</v>
      </c>
      <c r="B3894" s="153" t="s">
        <v>13758</v>
      </c>
      <c r="C3894" s="352"/>
      <c r="D3894" s="152" t="s">
        <v>20298</v>
      </c>
    </row>
    <row r="3895" spans="1:4" ht="13.5" customHeight="1">
      <c r="A3895" s="150" t="s">
        <v>3631</v>
      </c>
      <c r="B3895" s="153" t="s">
        <v>13763</v>
      </c>
      <c r="C3895" s="352"/>
      <c r="D3895" s="152" t="s">
        <v>20298</v>
      </c>
    </row>
    <row r="3896" spans="1:4" ht="13.5" customHeight="1">
      <c r="A3896" s="150" t="s">
        <v>3630</v>
      </c>
      <c r="B3896" s="153" t="s">
        <v>13762</v>
      </c>
      <c r="C3896" s="352"/>
      <c r="D3896" s="152" t="s">
        <v>20298</v>
      </c>
    </row>
    <row r="3897" spans="1:4" ht="13.5" customHeight="1">
      <c r="A3897" s="150" t="s">
        <v>3637</v>
      </c>
      <c r="B3897" s="153" t="s">
        <v>13769</v>
      </c>
      <c r="C3897" s="352"/>
      <c r="D3897" s="152" t="s">
        <v>20298</v>
      </c>
    </row>
    <row r="3898" spans="1:4" ht="13.5" customHeight="1">
      <c r="A3898" s="150" t="s">
        <v>4682</v>
      </c>
      <c r="B3898" s="153" t="s">
        <v>14750</v>
      </c>
      <c r="C3898" s="352"/>
      <c r="D3898" s="152" t="s">
        <v>20298</v>
      </c>
    </row>
    <row r="3899" spans="1:4" ht="13.5" customHeight="1">
      <c r="A3899" s="150" t="s">
        <v>4683</v>
      </c>
      <c r="B3899" s="153" t="s">
        <v>14751</v>
      </c>
      <c r="C3899" s="352"/>
      <c r="D3899" s="152" t="s">
        <v>20298</v>
      </c>
    </row>
    <row r="3900" spans="1:4" ht="13.5" customHeight="1">
      <c r="A3900" s="150" t="s">
        <v>4684</v>
      </c>
      <c r="B3900" s="153" t="s">
        <v>14752</v>
      </c>
      <c r="C3900" s="352"/>
      <c r="D3900" s="152" t="s">
        <v>20298</v>
      </c>
    </row>
    <row r="3901" spans="1:4" ht="13.5" customHeight="1">
      <c r="A3901" s="150" t="s">
        <v>5143</v>
      </c>
      <c r="B3901" s="153" t="s">
        <v>15185</v>
      </c>
      <c r="C3901" s="352"/>
      <c r="D3901" s="152" t="s">
        <v>20298</v>
      </c>
    </row>
    <row r="3902" spans="1:4" ht="13.5" customHeight="1">
      <c r="A3902" s="150" t="s">
        <v>5145</v>
      </c>
      <c r="B3902" s="153" t="s">
        <v>15187</v>
      </c>
      <c r="C3902" s="352"/>
      <c r="D3902" s="152" t="s">
        <v>20298</v>
      </c>
    </row>
    <row r="3903" spans="1:4" ht="13.5" customHeight="1">
      <c r="A3903" s="150" t="s">
        <v>5144</v>
      </c>
      <c r="B3903" s="153" t="s">
        <v>15186</v>
      </c>
      <c r="C3903" s="352"/>
      <c r="D3903" s="152" t="s">
        <v>20298</v>
      </c>
    </row>
    <row r="3904" spans="1:4" ht="13.5" customHeight="1">
      <c r="A3904" s="150" t="s">
        <v>5141</v>
      </c>
      <c r="B3904" s="153" t="s">
        <v>15183</v>
      </c>
      <c r="C3904" s="352"/>
      <c r="D3904" s="152" t="s">
        <v>20298</v>
      </c>
    </row>
    <row r="3905" spans="1:4" ht="13.5" customHeight="1">
      <c r="A3905" s="150" t="s">
        <v>8670</v>
      </c>
      <c r="B3905" s="153" t="s">
        <v>18291</v>
      </c>
      <c r="C3905" s="352"/>
      <c r="D3905" s="152" t="s">
        <v>20298</v>
      </c>
    </row>
    <row r="3906" spans="1:4" ht="13.5" customHeight="1">
      <c r="A3906" s="150" t="s">
        <v>5142</v>
      </c>
      <c r="B3906" s="153" t="s">
        <v>15184</v>
      </c>
      <c r="C3906" s="352"/>
      <c r="D3906" s="152" t="s">
        <v>20298</v>
      </c>
    </row>
    <row r="3907" spans="1:4" ht="13.5" customHeight="1">
      <c r="A3907" s="150" t="s">
        <v>5146</v>
      </c>
      <c r="B3907" s="153" t="s">
        <v>15188</v>
      </c>
      <c r="C3907" s="352"/>
      <c r="D3907" s="152" t="s">
        <v>20298</v>
      </c>
    </row>
    <row r="3908" spans="1:4" ht="13.5" customHeight="1">
      <c r="A3908" s="150" t="s">
        <v>1206</v>
      </c>
      <c r="B3908" s="153" t="s">
        <v>11405</v>
      </c>
      <c r="C3908" s="352"/>
      <c r="D3908" s="152" t="s">
        <v>20298</v>
      </c>
    </row>
    <row r="3909" spans="1:4" ht="13.5" customHeight="1">
      <c r="A3909" s="150" t="s">
        <v>6924</v>
      </c>
      <c r="B3909" s="153" t="s">
        <v>16875</v>
      </c>
      <c r="C3909" s="352"/>
      <c r="D3909" s="152" t="s">
        <v>20298</v>
      </c>
    </row>
    <row r="3910" spans="1:4" ht="13.5" customHeight="1">
      <c r="A3910" s="150" t="s">
        <v>5174</v>
      </c>
      <c r="B3910" s="153" t="s">
        <v>15216</v>
      </c>
      <c r="C3910" s="352"/>
      <c r="D3910" s="152" t="s">
        <v>20298</v>
      </c>
    </row>
    <row r="3911" spans="1:4" ht="13.5" customHeight="1">
      <c r="A3911" s="150" t="s">
        <v>5175</v>
      </c>
      <c r="B3911" s="153" t="s">
        <v>15217</v>
      </c>
      <c r="C3911" s="352"/>
      <c r="D3911" s="152" t="s">
        <v>20298</v>
      </c>
    </row>
    <row r="3912" spans="1:4" ht="13.5" customHeight="1">
      <c r="A3912" s="150" t="s">
        <v>5176</v>
      </c>
      <c r="B3912" s="153" t="s">
        <v>15218</v>
      </c>
      <c r="C3912" s="352"/>
      <c r="D3912" s="152" t="s">
        <v>20298</v>
      </c>
    </row>
    <row r="3913" spans="1:4" ht="13.5" customHeight="1">
      <c r="A3913" s="150" t="s">
        <v>5177</v>
      </c>
      <c r="B3913" s="153" t="s">
        <v>15219</v>
      </c>
      <c r="C3913" s="352"/>
      <c r="D3913" s="152" t="s">
        <v>20298</v>
      </c>
    </row>
    <row r="3914" spans="1:4" ht="13.5" customHeight="1">
      <c r="A3914" s="150" t="s">
        <v>5172</v>
      </c>
      <c r="B3914" s="153" t="s">
        <v>15214</v>
      </c>
      <c r="C3914" s="352"/>
      <c r="D3914" s="152" t="s">
        <v>20298</v>
      </c>
    </row>
    <row r="3915" spans="1:4" ht="13.5" customHeight="1">
      <c r="A3915" s="150" t="s">
        <v>5173</v>
      </c>
      <c r="B3915" s="153" t="s">
        <v>15215</v>
      </c>
      <c r="C3915" s="352"/>
      <c r="D3915" s="152" t="s">
        <v>20298</v>
      </c>
    </row>
    <row r="3916" spans="1:4" ht="13.5" customHeight="1">
      <c r="A3916" s="150" t="s">
        <v>2398</v>
      </c>
      <c r="B3916" s="153" t="s">
        <v>12571</v>
      </c>
      <c r="C3916" s="352"/>
      <c r="D3916" s="152" t="s">
        <v>20298</v>
      </c>
    </row>
    <row r="3917" spans="1:4" ht="13.5" customHeight="1">
      <c r="A3917" s="150" t="s">
        <v>8616</v>
      </c>
      <c r="B3917" s="153" t="s">
        <v>18255</v>
      </c>
      <c r="C3917" s="352"/>
      <c r="D3917" s="152" t="s">
        <v>20298</v>
      </c>
    </row>
    <row r="3918" spans="1:4" ht="13.5" customHeight="1">
      <c r="A3918" s="150" t="s">
        <v>9282</v>
      </c>
      <c r="B3918" s="153" t="s">
        <v>18892</v>
      </c>
      <c r="C3918" s="352"/>
      <c r="D3918" s="152" t="s">
        <v>20298</v>
      </c>
    </row>
    <row r="3919" spans="1:4" ht="13.5" customHeight="1">
      <c r="A3919" s="150" t="s">
        <v>8933</v>
      </c>
      <c r="B3919" s="153" t="s">
        <v>18543</v>
      </c>
      <c r="C3919" s="352"/>
      <c r="D3919" s="152" t="s">
        <v>20298</v>
      </c>
    </row>
    <row r="3920" spans="1:4" ht="13.5" customHeight="1">
      <c r="A3920" s="150" t="s">
        <v>8934</v>
      </c>
      <c r="B3920" s="153" t="s">
        <v>18544</v>
      </c>
      <c r="C3920" s="352"/>
      <c r="D3920" s="152" t="s">
        <v>20298</v>
      </c>
    </row>
    <row r="3921" spans="1:4" ht="13.5" customHeight="1">
      <c r="A3921" s="150" t="s">
        <v>8935</v>
      </c>
      <c r="B3921" s="153" t="s">
        <v>18545</v>
      </c>
      <c r="C3921" s="352"/>
      <c r="D3921" s="152" t="s">
        <v>20298</v>
      </c>
    </row>
    <row r="3922" spans="1:4" ht="13.5" customHeight="1">
      <c r="A3922" s="150" t="s">
        <v>10139</v>
      </c>
      <c r="B3922" s="153" t="s">
        <v>19711</v>
      </c>
      <c r="C3922" s="352"/>
      <c r="D3922" s="152" t="s">
        <v>20298</v>
      </c>
    </row>
    <row r="3923" spans="1:4" ht="13.5" customHeight="1">
      <c r="A3923" s="150" t="s">
        <v>10139</v>
      </c>
      <c r="B3923" s="153" t="s">
        <v>19711</v>
      </c>
      <c r="C3923" s="352"/>
      <c r="D3923" s="152" t="s">
        <v>20298</v>
      </c>
    </row>
    <row r="3924" spans="1:4" ht="13.5" customHeight="1">
      <c r="A3924" s="150" t="s">
        <v>10138</v>
      </c>
      <c r="B3924" s="153" t="s">
        <v>19710</v>
      </c>
      <c r="C3924" s="352"/>
      <c r="D3924" s="152" t="s">
        <v>20298</v>
      </c>
    </row>
    <row r="3925" spans="1:4" ht="13.5" customHeight="1">
      <c r="A3925" s="150" t="s">
        <v>10138</v>
      </c>
      <c r="B3925" s="153" t="s">
        <v>19710</v>
      </c>
      <c r="C3925" s="352"/>
      <c r="D3925" s="152" t="s">
        <v>20298</v>
      </c>
    </row>
    <row r="3926" spans="1:4" ht="13.5" customHeight="1">
      <c r="A3926" s="150" t="s">
        <v>10198</v>
      </c>
      <c r="B3926" s="153" t="s">
        <v>19770</v>
      </c>
      <c r="C3926" s="352"/>
      <c r="D3926" s="152" t="s">
        <v>20298</v>
      </c>
    </row>
    <row r="3927" spans="1:4" ht="13.5" customHeight="1">
      <c r="A3927" s="150" t="s">
        <v>10198</v>
      </c>
      <c r="B3927" s="153" t="s">
        <v>19770</v>
      </c>
      <c r="C3927" s="352"/>
      <c r="D3927" s="152" t="s">
        <v>20298</v>
      </c>
    </row>
    <row r="3928" spans="1:4" ht="13.5" customHeight="1">
      <c r="A3928" s="150" t="s">
        <v>10197</v>
      </c>
      <c r="B3928" s="153" t="s">
        <v>19769</v>
      </c>
      <c r="C3928" s="352"/>
      <c r="D3928" s="152" t="s">
        <v>20298</v>
      </c>
    </row>
    <row r="3929" spans="1:4" ht="13.5" customHeight="1">
      <c r="A3929" s="150" t="s">
        <v>10197</v>
      </c>
      <c r="B3929" s="153" t="s">
        <v>19769</v>
      </c>
      <c r="C3929" s="352"/>
      <c r="D3929" s="152" t="s">
        <v>20298</v>
      </c>
    </row>
    <row r="3930" spans="1:4" ht="13.5" customHeight="1">
      <c r="A3930" s="150" t="s">
        <v>9904</v>
      </c>
      <c r="B3930" s="153" t="s">
        <v>19493</v>
      </c>
      <c r="C3930" s="352"/>
      <c r="D3930" s="152" t="s">
        <v>20298</v>
      </c>
    </row>
    <row r="3931" spans="1:4" ht="13.5" customHeight="1">
      <c r="A3931" s="150" t="s">
        <v>9986</v>
      </c>
      <c r="B3931" s="153" t="s">
        <v>19573</v>
      </c>
      <c r="C3931" s="352"/>
      <c r="D3931" s="152" t="s">
        <v>20298</v>
      </c>
    </row>
    <row r="3932" spans="1:4" ht="13.5" customHeight="1">
      <c r="A3932" s="150" t="s">
        <v>9986</v>
      </c>
      <c r="B3932" s="153" t="s">
        <v>19573</v>
      </c>
      <c r="C3932" s="352"/>
      <c r="D3932" s="152" t="s">
        <v>20298</v>
      </c>
    </row>
    <row r="3933" spans="1:4" ht="13.5" customHeight="1">
      <c r="A3933" s="150" t="s">
        <v>9987</v>
      </c>
      <c r="B3933" s="153" t="s">
        <v>19574</v>
      </c>
      <c r="C3933" s="352"/>
      <c r="D3933" s="152" t="s">
        <v>20298</v>
      </c>
    </row>
    <row r="3934" spans="1:4" ht="13.5" customHeight="1">
      <c r="A3934" s="150" t="s">
        <v>9987</v>
      </c>
      <c r="B3934" s="153" t="s">
        <v>19574</v>
      </c>
      <c r="C3934" s="352"/>
      <c r="D3934" s="152" t="s">
        <v>20298</v>
      </c>
    </row>
    <row r="3935" spans="1:4" ht="13.5" customHeight="1">
      <c r="A3935" s="150" t="s">
        <v>10126</v>
      </c>
      <c r="B3935" s="153" t="s">
        <v>19698</v>
      </c>
      <c r="C3935" s="352"/>
      <c r="D3935" s="152" t="s">
        <v>20298</v>
      </c>
    </row>
    <row r="3936" spans="1:4" ht="13.5" customHeight="1">
      <c r="A3936" s="150" t="s">
        <v>10126</v>
      </c>
      <c r="B3936" s="153" t="s">
        <v>19698</v>
      </c>
      <c r="C3936" s="352"/>
      <c r="D3936" s="152" t="s">
        <v>20298</v>
      </c>
    </row>
    <row r="3937" spans="1:4" ht="13.5" customHeight="1">
      <c r="A3937" s="150" t="s">
        <v>10128</v>
      </c>
      <c r="B3937" s="153" t="s">
        <v>19700</v>
      </c>
      <c r="C3937" s="352"/>
      <c r="D3937" s="152" t="s">
        <v>20298</v>
      </c>
    </row>
    <row r="3938" spans="1:4" ht="13.5" customHeight="1">
      <c r="A3938" s="150" t="s">
        <v>10128</v>
      </c>
      <c r="B3938" s="153" t="s">
        <v>19700</v>
      </c>
      <c r="C3938" s="352"/>
      <c r="D3938" s="152" t="s">
        <v>20298</v>
      </c>
    </row>
    <row r="3939" spans="1:4" ht="13.5" customHeight="1">
      <c r="A3939" s="150" t="s">
        <v>10128</v>
      </c>
      <c r="B3939" s="153" t="s">
        <v>19700</v>
      </c>
      <c r="C3939" s="352"/>
      <c r="D3939" s="152" t="s">
        <v>20298</v>
      </c>
    </row>
    <row r="3940" spans="1:4" ht="13.5" customHeight="1">
      <c r="A3940" s="150" t="s">
        <v>10127</v>
      </c>
      <c r="B3940" s="153" t="s">
        <v>19699</v>
      </c>
      <c r="C3940" s="352"/>
      <c r="D3940" s="152" t="s">
        <v>20298</v>
      </c>
    </row>
    <row r="3941" spans="1:4" ht="13.5" customHeight="1">
      <c r="A3941" s="150" t="s">
        <v>10012</v>
      </c>
      <c r="B3941" s="153" t="s">
        <v>19599</v>
      </c>
      <c r="C3941" s="352"/>
      <c r="D3941" s="152" t="s">
        <v>20298</v>
      </c>
    </row>
    <row r="3942" spans="1:4" ht="13.5" customHeight="1">
      <c r="A3942" s="150" t="s">
        <v>10125</v>
      </c>
      <c r="B3942" s="153" t="s">
        <v>19697</v>
      </c>
      <c r="C3942" s="352"/>
      <c r="D3942" s="152" t="s">
        <v>20298</v>
      </c>
    </row>
    <row r="3943" spans="1:4" ht="13.5" customHeight="1">
      <c r="A3943" s="150" t="s">
        <v>10125</v>
      </c>
      <c r="B3943" s="153" t="s">
        <v>19697</v>
      </c>
      <c r="C3943" s="352"/>
      <c r="D3943" s="152" t="s">
        <v>20298</v>
      </c>
    </row>
    <row r="3944" spans="1:4" ht="13.5" customHeight="1">
      <c r="A3944" s="150" t="s">
        <v>9902</v>
      </c>
      <c r="B3944" s="153" t="s">
        <v>19491</v>
      </c>
      <c r="C3944" s="352"/>
      <c r="D3944" s="152" t="s">
        <v>20298</v>
      </c>
    </row>
    <row r="3945" spans="1:4" ht="13.5" customHeight="1">
      <c r="A3945" s="150" t="s">
        <v>9984</v>
      </c>
      <c r="B3945" s="153" t="s">
        <v>19571</v>
      </c>
      <c r="C3945" s="352"/>
      <c r="D3945" s="152" t="s">
        <v>20298</v>
      </c>
    </row>
    <row r="3946" spans="1:4" ht="13.5" customHeight="1">
      <c r="A3946" s="150" t="s">
        <v>9984</v>
      </c>
      <c r="B3946" s="153" t="s">
        <v>19571</v>
      </c>
      <c r="C3946" s="352"/>
      <c r="D3946" s="152" t="s">
        <v>20298</v>
      </c>
    </row>
    <row r="3947" spans="1:4" ht="13.5" customHeight="1">
      <c r="A3947" s="150" t="s">
        <v>9985</v>
      </c>
      <c r="B3947" s="153" t="s">
        <v>19572</v>
      </c>
      <c r="C3947" s="352"/>
      <c r="D3947" s="152" t="s">
        <v>20298</v>
      </c>
    </row>
    <row r="3948" spans="1:4" ht="13.5" customHeight="1">
      <c r="A3948" s="150" t="s">
        <v>9985</v>
      </c>
      <c r="B3948" s="153" t="s">
        <v>19572</v>
      </c>
      <c r="C3948" s="352"/>
      <c r="D3948" s="152" t="s">
        <v>20298</v>
      </c>
    </row>
    <row r="3949" spans="1:4" ht="13.5" customHeight="1">
      <c r="A3949" s="150" t="s">
        <v>10023</v>
      </c>
      <c r="B3949" s="153" t="s">
        <v>19610</v>
      </c>
      <c r="C3949" s="352"/>
      <c r="D3949" s="152" t="s">
        <v>20298</v>
      </c>
    </row>
    <row r="3950" spans="1:4" ht="13.5" customHeight="1">
      <c r="A3950" s="150" t="s">
        <v>10023</v>
      </c>
      <c r="B3950" s="153" t="s">
        <v>19610</v>
      </c>
      <c r="C3950" s="352"/>
      <c r="D3950" s="152" t="s">
        <v>20298</v>
      </c>
    </row>
    <row r="3951" spans="1:4" ht="13.5" customHeight="1">
      <c r="A3951" s="150" t="s">
        <v>10131</v>
      </c>
      <c r="B3951" s="153" t="s">
        <v>19703</v>
      </c>
      <c r="C3951" s="352"/>
      <c r="D3951" s="152" t="s">
        <v>20298</v>
      </c>
    </row>
    <row r="3952" spans="1:4" ht="13.5" customHeight="1">
      <c r="A3952" s="150" t="s">
        <v>10131</v>
      </c>
      <c r="B3952" s="153" t="s">
        <v>19703</v>
      </c>
      <c r="C3952" s="352"/>
      <c r="D3952" s="152" t="s">
        <v>20298</v>
      </c>
    </row>
    <row r="3953" spans="1:4" ht="13.5" customHeight="1">
      <c r="A3953" s="150" t="s">
        <v>10009</v>
      </c>
      <c r="B3953" s="153" t="s">
        <v>19596</v>
      </c>
      <c r="C3953" s="352"/>
      <c r="D3953" s="152" t="s">
        <v>20298</v>
      </c>
    </row>
    <row r="3954" spans="1:4" ht="13.5" customHeight="1">
      <c r="A3954" s="150" t="s">
        <v>10009</v>
      </c>
      <c r="B3954" s="153" t="s">
        <v>19596</v>
      </c>
      <c r="C3954" s="352"/>
      <c r="D3954" s="152" t="s">
        <v>20298</v>
      </c>
    </row>
    <row r="3955" spans="1:4" ht="13.5" customHeight="1">
      <c r="A3955" s="150" t="s">
        <v>10009</v>
      </c>
      <c r="B3955" s="153" t="s">
        <v>19596</v>
      </c>
      <c r="C3955" s="352"/>
      <c r="D3955" s="152" t="s">
        <v>20298</v>
      </c>
    </row>
    <row r="3956" spans="1:4" ht="13.5" customHeight="1">
      <c r="A3956" s="150" t="s">
        <v>9916</v>
      </c>
      <c r="B3956" s="153" t="s">
        <v>19505</v>
      </c>
      <c r="C3956" s="352"/>
      <c r="D3956" s="152" t="s">
        <v>20298</v>
      </c>
    </row>
    <row r="3957" spans="1:4" ht="13.5" customHeight="1">
      <c r="A3957" s="150" t="s">
        <v>9916</v>
      </c>
      <c r="B3957" s="153" t="s">
        <v>19505</v>
      </c>
      <c r="C3957" s="352"/>
      <c r="D3957" s="152" t="s">
        <v>20298</v>
      </c>
    </row>
    <row r="3958" spans="1:4" ht="13.5" customHeight="1">
      <c r="A3958" s="150" t="s">
        <v>10132</v>
      </c>
      <c r="B3958" s="153" t="s">
        <v>19704</v>
      </c>
      <c r="C3958" s="352"/>
      <c r="D3958" s="152" t="s">
        <v>20298</v>
      </c>
    </row>
    <row r="3959" spans="1:4" ht="13.5" customHeight="1">
      <c r="A3959" s="150" t="s">
        <v>10132</v>
      </c>
      <c r="B3959" s="153" t="s">
        <v>19704</v>
      </c>
      <c r="C3959" s="352"/>
      <c r="D3959" s="152" t="s">
        <v>20298</v>
      </c>
    </row>
    <row r="3960" spans="1:4" ht="13.5" customHeight="1">
      <c r="A3960" s="150" t="s">
        <v>9913</v>
      </c>
      <c r="B3960" s="153" t="s">
        <v>19502</v>
      </c>
      <c r="C3960" s="352"/>
      <c r="D3960" s="152" t="s">
        <v>20298</v>
      </c>
    </row>
    <row r="3961" spans="1:4" ht="13.5" customHeight="1">
      <c r="A3961" s="150" t="s">
        <v>9913</v>
      </c>
      <c r="B3961" s="153" t="s">
        <v>19502</v>
      </c>
      <c r="C3961" s="352"/>
      <c r="D3961" s="152" t="s">
        <v>20298</v>
      </c>
    </row>
    <row r="3962" spans="1:4" ht="13.5" customHeight="1">
      <c r="A3962" s="150" t="s">
        <v>10129</v>
      </c>
      <c r="B3962" s="153" t="s">
        <v>19701</v>
      </c>
      <c r="C3962" s="352"/>
      <c r="D3962" s="152" t="s">
        <v>20298</v>
      </c>
    </row>
    <row r="3963" spans="1:4" ht="13.5" customHeight="1">
      <c r="A3963" s="150" t="s">
        <v>10129</v>
      </c>
      <c r="B3963" s="153" t="s">
        <v>19701</v>
      </c>
      <c r="C3963" s="352"/>
      <c r="D3963" s="152" t="s">
        <v>20298</v>
      </c>
    </row>
    <row r="3964" spans="1:4" ht="13.5" customHeight="1">
      <c r="A3964" s="150" t="s">
        <v>10130</v>
      </c>
      <c r="B3964" s="153" t="s">
        <v>19702</v>
      </c>
      <c r="C3964" s="352"/>
      <c r="D3964" s="152" t="s">
        <v>20298</v>
      </c>
    </row>
    <row r="3965" spans="1:4" ht="13.5" customHeight="1">
      <c r="A3965" s="150" t="s">
        <v>10130</v>
      </c>
      <c r="B3965" s="153" t="s">
        <v>19702</v>
      </c>
      <c r="C3965" s="352"/>
      <c r="D3965" s="152" t="s">
        <v>20298</v>
      </c>
    </row>
    <row r="3966" spans="1:4" ht="13.5" customHeight="1">
      <c r="A3966" s="150" t="s">
        <v>10130</v>
      </c>
      <c r="B3966" s="153" t="s">
        <v>19702</v>
      </c>
      <c r="C3966" s="352"/>
      <c r="D3966" s="152" t="s">
        <v>20298</v>
      </c>
    </row>
    <row r="3967" spans="1:4" ht="13.5" customHeight="1">
      <c r="A3967" s="150" t="s">
        <v>10130</v>
      </c>
      <c r="B3967" s="153" t="s">
        <v>19702</v>
      </c>
      <c r="C3967" s="352"/>
      <c r="D3967" s="152" t="s">
        <v>20298</v>
      </c>
    </row>
    <row r="3968" spans="1:4" ht="13.5" customHeight="1">
      <c r="A3968" s="150" t="s">
        <v>9914</v>
      </c>
      <c r="B3968" s="153" t="s">
        <v>19503</v>
      </c>
      <c r="C3968" s="352"/>
      <c r="D3968" s="152" t="s">
        <v>20298</v>
      </c>
    </row>
    <row r="3969" spans="1:4" ht="13.5" customHeight="1">
      <c r="A3969" s="150" t="s">
        <v>9914</v>
      </c>
      <c r="B3969" s="153" t="s">
        <v>19503</v>
      </c>
      <c r="C3969" s="352"/>
      <c r="D3969" s="152" t="s">
        <v>20298</v>
      </c>
    </row>
    <row r="3970" spans="1:4" ht="13.5" customHeight="1">
      <c r="A3970" s="150" t="s">
        <v>9915</v>
      </c>
      <c r="B3970" s="153" t="s">
        <v>19504</v>
      </c>
      <c r="C3970" s="352"/>
      <c r="D3970" s="152" t="s">
        <v>20298</v>
      </c>
    </row>
    <row r="3971" spans="1:4" ht="13.5" customHeight="1">
      <c r="A3971" s="150" t="s">
        <v>9915</v>
      </c>
      <c r="B3971" s="153" t="s">
        <v>19504</v>
      </c>
      <c r="C3971" s="352"/>
      <c r="D3971" s="152" t="s">
        <v>20298</v>
      </c>
    </row>
    <row r="3972" spans="1:4" ht="13.5" customHeight="1">
      <c r="A3972" s="150" t="s">
        <v>9983</v>
      </c>
      <c r="B3972" s="153" t="s">
        <v>19570</v>
      </c>
      <c r="C3972" s="352"/>
      <c r="D3972" s="152" t="s">
        <v>20298</v>
      </c>
    </row>
    <row r="3973" spans="1:4" ht="13.5" customHeight="1">
      <c r="A3973" s="150" t="s">
        <v>9983</v>
      </c>
      <c r="B3973" s="153" t="s">
        <v>19570</v>
      </c>
      <c r="C3973" s="352"/>
      <c r="D3973" s="152" t="s">
        <v>20298</v>
      </c>
    </row>
    <row r="3974" spans="1:4" ht="13.5" customHeight="1">
      <c r="A3974" s="150" t="s">
        <v>9907</v>
      </c>
      <c r="B3974" s="153" t="s">
        <v>19496</v>
      </c>
      <c r="C3974" s="352"/>
      <c r="D3974" s="152" t="s">
        <v>20298</v>
      </c>
    </row>
    <row r="3975" spans="1:4" ht="13.5" customHeight="1">
      <c r="A3975" s="150" t="s">
        <v>9911</v>
      </c>
      <c r="B3975" s="153" t="s">
        <v>19500</v>
      </c>
      <c r="C3975" s="352"/>
      <c r="D3975" s="152" t="s">
        <v>20298</v>
      </c>
    </row>
    <row r="3976" spans="1:4" ht="13.5" customHeight="1">
      <c r="A3976" s="150" t="s">
        <v>9911</v>
      </c>
      <c r="B3976" s="153" t="s">
        <v>19500</v>
      </c>
      <c r="C3976" s="352"/>
      <c r="D3976" s="152" t="s">
        <v>20298</v>
      </c>
    </row>
    <row r="3977" spans="1:4" ht="13.5" customHeight="1">
      <c r="A3977" s="150" t="s">
        <v>10165</v>
      </c>
      <c r="B3977" s="153" t="s">
        <v>19737</v>
      </c>
      <c r="C3977" s="352"/>
      <c r="D3977" s="152" t="s">
        <v>20298</v>
      </c>
    </row>
    <row r="3978" spans="1:4" ht="13.5" customHeight="1">
      <c r="A3978" s="150" t="s">
        <v>10165</v>
      </c>
      <c r="B3978" s="153" t="s">
        <v>19737</v>
      </c>
      <c r="C3978" s="352"/>
      <c r="D3978" s="152" t="s">
        <v>20298</v>
      </c>
    </row>
    <row r="3979" spans="1:4" ht="13.5" customHeight="1">
      <c r="A3979" s="150" t="s">
        <v>10166</v>
      </c>
      <c r="B3979" s="153" t="s">
        <v>19738</v>
      </c>
      <c r="C3979" s="352"/>
      <c r="D3979" s="152" t="s">
        <v>20298</v>
      </c>
    </row>
    <row r="3980" spans="1:4" ht="13.5" customHeight="1">
      <c r="A3980" s="150" t="s">
        <v>10166</v>
      </c>
      <c r="B3980" s="153" t="s">
        <v>19738</v>
      </c>
      <c r="C3980" s="352"/>
      <c r="D3980" s="152" t="s">
        <v>20298</v>
      </c>
    </row>
    <row r="3981" spans="1:4" ht="13.5" customHeight="1">
      <c r="A3981" s="150" t="s">
        <v>10222</v>
      </c>
      <c r="B3981" s="153" t="s">
        <v>19793</v>
      </c>
      <c r="C3981" s="352"/>
      <c r="D3981" s="152" t="s">
        <v>20298</v>
      </c>
    </row>
    <row r="3982" spans="1:4" ht="13.5" customHeight="1">
      <c r="A3982" s="150" t="s">
        <v>10222</v>
      </c>
      <c r="B3982" s="153" t="s">
        <v>19793</v>
      </c>
      <c r="C3982" s="352"/>
      <c r="D3982" s="152" t="s">
        <v>20298</v>
      </c>
    </row>
    <row r="3983" spans="1:4" ht="13.5" customHeight="1">
      <c r="A3983" s="150" t="s">
        <v>10162</v>
      </c>
      <c r="B3983" s="153" t="s">
        <v>19734</v>
      </c>
      <c r="C3983" s="352"/>
      <c r="D3983" s="152" t="s">
        <v>20298</v>
      </c>
    </row>
    <row r="3984" spans="1:4" ht="13.5" customHeight="1">
      <c r="A3984" s="150" t="s">
        <v>10162</v>
      </c>
      <c r="B3984" s="153" t="s">
        <v>19734</v>
      </c>
      <c r="C3984" s="352"/>
      <c r="D3984" s="152" t="s">
        <v>20298</v>
      </c>
    </row>
    <row r="3985" spans="1:4" ht="13.5" customHeight="1">
      <c r="A3985" s="150" t="s">
        <v>10164</v>
      </c>
      <c r="B3985" s="153" t="s">
        <v>19736</v>
      </c>
      <c r="C3985" s="352"/>
      <c r="D3985" s="152" t="s">
        <v>20298</v>
      </c>
    </row>
    <row r="3986" spans="1:4" ht="13.5" customHeight="1">
      <c r="A3986" s="150" t="s">
        <v>10164</v>
      </c>
      <c r="B3986" s="153" t="s">
        <v>19736</v>
      </c>
      <c r="C3986" s="352"/>
      <c r="D3986" s="152" t="s">
        <v>20298</v>
      </c>
    </row>
    <row r="3987" spans="1:4" ht="13.5" customHeight="1">
      <c r="A3987" s="150" t="s">
        <v>10172</v>
      </c>
      <c r="B3987" s="153" t="s">
        <v>19744</v>
      </c>
      <c r="C3987" s="352"/>
      <c r="D3987" s="152" t="s">
        <v>20298</v>
      </c>
    </row>
    <row r="3988" spans="1:4" ht="13.5" customHeight="1">
      <c r="A3988" s="150" t="s">
        <v>10172</v>
      </c>
      <c r="B3988" s="153" t="s">
        <v>19744</v>
      </c>
      <c r="C3988" s="352"/>
      <c r="D3988" s="152" t="s">
        <v>20298</v>
      </c>
    </row>
    <row r="3989" spans="1:4" ht="13.5" customHeight="1">
      <c r="A3989" s="150" t="s">
        <v>10167</v>
      </c>
      <c r="B3989" s="153" t="s">
        <v>19739</v>
      </c>
      <c r="C3989" s="352"/>
      <c r="D3989" s="152" t="s">
        <v>20298</v>
      </c>
    </row>
    <row r="3990" spans="1:4" ht="13.5" customHeight="1">
      <c r="A3990" s="150" t="s">
        <v>10167</v>
      </c>
      <c r="B3990" s="153" t="s">
        <v>19739</v>
      </c>
      <c r="C3990" s="352"/>
      <c r="D3990" s="152" t="s">
        <v>20298</v>
      </c>
    </row>
    <row r="3991" spans="1:4" ht="13.5" customHeight="1">
      <c r="A3991" s="150" t="s">
        <v>10168</v>
      </c>
      <c r="B3991" s="153" t="s">
        <v>19740</v>
      </c>
      <c r="C3991" s="352"/>
      <c r="D3991" s="152" t="s">
        <v>20298</v>
      </c>
    </row>
    <row r="3992" spans="1:4" ht="13.5" customHeight="1">
      <c r="A3992" s="150" t="s">
        <v>10168</v>
      </c>
      <c r="B3992" s="153" t="s">
        <v>19740</v>
      </c>
      <c r="C3992" s="352"/>
      <c r="D3992" s="152" t="s">
        <v>20298</v>
      </c>
    </row>
    <row r="3993" spans="1:4" ht="13.5" customHeight="1">
      <c r="A3993" s="150" t="s">
        <v>10169</v>
      </c>
      <c r="B3993" s="153" t="s">
        <v>19741</v>
      </c>
      <c r="C3993" s="352"/>
      <c r="D3993" s="152" t="s">
        <v>20298</v>
      </c>
    </row>
    <row r="3994" spans="1:4" ht="13.5" customHeight="1">
      <c r="A3994" s="150" t="s">
        <v>10169</v>
      </c>
      <c r="B3994" s="153" t="s">
        <v>19741</v>
      </c>
      <c r="C3994" s="352"/>
      <c r="D3994" s="152" t="s">
        <v>20298</v>
      </c>
    </row>
    <row r="3995" spans="1:4" ht="13.5" customHeight="1">
      <c r="A3995" s="150" t="s">
        <v>10143</v>
      </c>
      <c r="B3995" s="153" t="s">
        <v>19715</v>
      </c>
      <c r="C3995" s="352"/>
      <c r="D3995" s="152" t="s">
        <v>20298</v>
      </c>
    </row>
    <row r="3996" spans="1:4" ht="13.5" customHeight="1">
      <c r="A3996" s="150" t="s">
        <v>10143</v>
      </c>
      <c r="B3996" s="153" t="s">
        <v>19715</v>
      </c>
      <c r="C3996" s="352"/>
      <c r="D3996" s="152" t="s">
        <v>20298</v>
      </c>
    </row>
    <row r="3997" spans="1:4" ht="13.5" customHeight="1">
      <c r="A3997" s="150" t="s">
        <v>10145</v>
      </c>
      <c r="B3997" s="153" t="s">
        <v>19717</v>
      </c>
      <c r="C3997" s="352"/>
      <c r="D3997" s="152" t="s">
        <v>20298</v>
      </c>
    </row>
    <row r="3998" spans="1:4" ht="13.5" customHeight="1">
      <c r="A3998" s="150" t="s">
        <v>10145</v>
      </c>
      <c r="B3998" s="153" t="s">
        <v>19717</v>
      </c>
      <c r="C3998" s="352"/>
      <c r="D3998" s="152" t="s">
        <v>20298</v>
      </c>
    </row>
    <row r="3999" spans="1:4" ht="13.5" customHeight="1">
      <c r="A3999" s="150" t="s">
        <v>10141</v>
      </c>
      <c r="B3999" s="153" t="s">
        <v>19713</v>
      </c>
      <c r="C3999" s="352"/>
      <c r="D3999" s="152" t="s">
        <v>20298</v>
      </c>
    </row>
    <row r="4000" spans="1:4" ht="13.5" customHeight="1">
      <c r="A4000" s="150" t="s">
        <v>10141</v>
      </c>
      <c r="B4000" s="153" t="s">
        <v>19713</v>
      </c>
      <c r="C4000" s="352"/>
      <c r="D4000" s="152" t="s">
        <v>20298</v>
      </c>
    </row>
    <row r="4001" spans="1:4" ht="13.5" customHeight="1">
      <c r="A4001" s="150" t="s">
        <v>10142</v>
      </c>
      <c r="B4001" s="153" t="s">
        <v>19714</v>
      </c>
      <c r="C4001" s="352"/>
      <c r="D4001" s="152" t="s">
        <v>20298</v>
      </c>
    </row>
    <row r="4002" spans="1:4" ht="13.5" customHeight="1">
      <c r="A4002" s="150" t="s">
        <v>10142</v>
      </c>
      <c r="B4002" s="153" t="s">
        <v>19714</v>
      </c>
      <c r="C4002" s="352"/>
      <c r="D4002" s="152" t="s">
        <v>20298</v>
      </c>
    </row>
    <row r="4003" spans="1:4" ht="13.5" customHeight="1">
      <c r="A4003" s="150" t="s">
        <v>10144</v>
      </c>
      <c r="B4003" s="153" t="s">
        <v>19716</v>
      </c>
      <c r="C4003" s="352"/>
      <c r="D4003" s="152" t="s">
        <v>20298</v>
      </c>
    </row>
    <row r="4004" spans="1:4" ht="13.5" customHeight="1">
      <c r="A4004" s="150" t="s">
        <v>10144</v>
      </c>
      <c r="B4004" s="153" t="s">
        <v>19716</v>
      </c>
      <c r="C4004" s="352"/>
      <c r="D4004" s="152" t="s">
        <v>20298</v>
      </c>
    </row>
    <row r="4005" spans="1:4" ht="13.5" customHeight="1">
      <c r="A4005" s="150" t="s">
        <v>9912</v>
      </c>
      <c r="B4005" s="153" t="s">
        <v>19501</v>
      </c>
      <c r="C4005" s="352"/>
      <c r="D4005" s="152" t="s">
        <v>20298</v>
      </c>
    </row>
    <row r="4006" spans="1:4" ht="13.5" customHeight="1">
      <c r="A4006" s="150" t="s">
        <v>10135</v>
      </c>
      <c r="B4006" s="153" t="s">
        <v>19707</v>
      </c>
      <c r="C4006" s="352"/>
      <c r="D4006" s="152" t="s">
        <v>20298</v>
      </c>
    </row>
    <row r="4007" spans="1:4" ht="13.5" customHeight="1">
      <c r="A4007" s="150" t="s">
        <v>10135</v>
      </c>
      <c r="B4007" s="153" t="s">
        <v>19707</v>
      </c>
      <c r="C4007" s="352"/>
      <c r="D4007" s="152" t="s">
        <v>20298</v>
      </c>
    </row>
    <row r="4008" spans="1:4" ht="13.5" customHeight="1">
      <c r="A4008" s="150" t="s">
        <v>10136</v>
      </c>
      <c r="B4008" s="153" t="s">
        <v>19708</v>
      </c>
      <c r="C4008" s="352"/>
      <c r="D4008" s="152" t="s">
        <v>20298</v>
      </c>
    </row>
    <row r="4009" spans="1:4" ht="13.5" customHeight="1">
      <c r="A4009" s="150" t="s">
        <v>10136</v>
      </c>
      <c r="B4009" s="153" t="s">
        <v>19708</v>
      </c>
      <c r="C4009" s="352"/>
      <c r="D4009" s="152" t="s">
        <v>20298</v>
      </c>
    </row>
    <row r="4010" spans="1:4" ht="13.5" customHeight="1">
      <c r="A4010" s="150" t="s">
        <v>10137</v>
      </c>
      <c r="B4010" s="153" t="s">
        <v>19709</v>
      </c>
      <c r="C4010" s="352"/>
      <c r="D4010" s="152" t="s">
        <v>20298</v>
      </c>
    </row>
    <row r="4011" spans="1:4" ht="13.5" customHeight="1">
      <c r="A4011" s="150" t="s">
        <v>10137</v>
      </c>
      <c r="B4011" s="153" t="s">
        <v>19709</v>
      </c>
      <c r="C4011" s="352"/>
      <c r="D4011" s="152" t="s">
        <v>20298</v>
      </c>
    </row>
    <row r="4012" spans="1:4" ht="13.5" customHeight="1">
      <c r="A4012" s="150" t="s">
        <v>10220</v>
      </c>
      <c r="B4012" s="153" t="s">
        <v>19791</v>
      </c>
      <c r="C4012" s="352"/>
      <c r="D4012" s="152" t="s">
        <v>20298</v>
      </c>
    </row>
    <row r="4013" spans="1:4" ht="13.5" customHeight="1">
      <c r="A4013" s="150" t="s">
        <v>10220</v>
      </c>
      <c r="B4013" s="153" t="s">
        <v>19791</v>
      </c>
      <c r="C4013" s="352"/>
      <c r="D4013" s="152" t="s">
        <v>20298</v>
      </c>
    </row>
    <row r="4014" spans="1:4" ht="13.5" customHeight="1">
      <c r="A4014" s="150" t="s">
        <v>10221</v>
      </c>
      <c r="B4014" s="153" t="s">
        <v>19792</v>
      </c>
      <c r="C4014" s="352"/>
      <c r="D4014" s="152" t="s">
        <v>20298</v>
      </c>
    </row>
    <row r="4015" spans="1:4" ht="13.5" customHeight="1">
      <c r="A4015" s="150" t="s">
        <v>10221</v>
      </c>
      <c r="B4015" s="153" t="s">
        <v>19792</v>
      </c>
      <c r="C4015" s="352"/>
      <c r="D4015" s="152" t="s">
        <v>20298</v>
      </c>
    </row>
    <row r="4016" spans="1:4" ht="13.5" customHeight="1">
      <c r="A4016" s="150" t="s">
        <v>9979</v>
      </c>
      <c r="B4016" s="153" t="s">
        <v>19566</v>
      </c>
      <c r="C4016" s="352"/>
      <c r="D4016" s="152" t="s">
        <v>20298</v>
      </c>
    </row>
    <row r="4017" spans="1:4" ht="13.5" customHeight="1">
      <c r="A4017" s="150" t="s">
        <v>9979</v>
      </c>
      <c r="B4017" s="153" t="s">
        <v>19566</v>
      </c>
      <c r="C4017" s="352"/>
      <c r="D4017" s="152" t="s">
        <v>20298</v>
      </c>
    </row>
    <row r="4018" spans="1:4" ht="13.5" customHeight="1">
      <c r="A4018" s="150" t="s">
        <v>9980</v>
      </c>
      <c r="B4018" s="153" t="s">
        <v>19567</v>
      </c>
      <c r="C4018" s="352"/>
      <c r="D4018" s="152" t="s">
        <v>20298</v>
      </c>
    </row>
    <row r="4019" spans="1:4" ht="13.5" customHeight="1">
      <c r="A4019" s="150" t="s">
        <v>9980</v>
      </c>
      <c r="B4019" s="153" t="s">
        <v>19567</v>
      </c>
      <c r="C4019" s="352"/>
      <c r="D4019" s="152" t="s">
        <v>20298</v>
      </c>
    </row>
    <row r="4020" spans="1:4" ht="13.5" customHeight="1">
      <c r="A4020" s="150" t="s">
        <v>9981</v>
      </c>
      <c r="B4020" s="153" t="s">
        <v>19568</v>
      </c>
      <c r="C4020" s="352"/>
      <c r="D4020" s="152" t="s">
        <v>20298</v>
      </c>
    </row>
    <row r="4021" spans="1:4" ht="13.5" customHeight="1">
      <c r="A4021" s="150" t="s">
        <v>9981</v>
      </c>
      <c r="B4021" s="153" t="s">
        <v>19568</v>
      </c>
      <c r="C4021" s="352"/>
      <c r="D4021" s="152" t="s">
        <v>20298</v>
      </c>
    </row>
    <row r="4022" spans="1:4" ht="13.5" customHeight="1">
      <c r="A4022" s="150" t="s">
        <v>9927</v>
      </c>
      <c r="B4022" s="153" t="s">
        <v>19515</v>
      </c>
      <c r="C4022" s="352"/>
      <c r="D4022" s="152" t="s">
        <v>20298</v>
      </c>
    </row>
    <row r="4023" spans="1:4" ht="13.5" customHeight="1">
      <c r="A4023" s="150" t="s">
        <v>9927</v>
      </c>
      <c r="B4023" s="153" t="s">
        <v>19515</v>
      </c>
      <c r="C4023" s="352"/>
      <c r="D4023" s="152" t="s">
        <v>20298</v>
      </c>
    </row>
    <row r="4024" spans="1:4" ht="13.5" customHeight="1">
      <c r="A4024" s="150" t="s">
        <v>9928</v>
      </c>
      <c r="B4024" s="153" t="s">
        <v>19516</v>
      </c>
      <c r="C4024" s="352"/>
      <c r="D4024" s="152" t="s">
        <v>20298</v>
      </c>
    </row>
    <row r="4025" spans="1:4" ht="13.5" customHeight="1">
      <c r="A4025" s="150" t="s">
        <v>9928</v>
      </c>
      <c r="B4025" s="153" t="s">
        <v>19516</v>
      </c>
      <c r="C4025" s="352"/>
      <c r="D4025" s="152" t="s">
        <v>20298</v>
      </c>
    </row>
    <row r="4026" spans="1:4" ht="13.5" customHeight="1">
      <c r="A4026" s="150" t="s">
        <v>9932</v>
      </c>
      <c r="B4026" s="153" t="s">
        <v>19520</v>
      </c>
      <c r="C4026" s="352"/>
      <c r="D4026" s="152" t="s">
        <v>20298</v>
      </c>
    </row>
    <row r="4027" spans="1:4" ht="13.5" customHeight="1">
      <c r="A4027" s="150" t="s">
        <v>9932</v>
      </c>
      <c r="B4027" s="153" t="s">
        <v>19520</v>
      </c>
      <c r="C4027" s="352"/>
      <c r="D4027" s="152" t="s">
        <v>20298</v>
      </c>
    </row>
    <row r="4028" spans="1:4" ht="13.5" customHeight="1">
      <c r="A4028" s="150" t="s">
        <v>9934</v>
      </c>
      <c r="B4028" s="153" t="s">
        <v>19522</v>
      </c>
      <c r="C4028" s="352"/>
      <c r="D4028" s="152" t="s">
        <v>20298</v>
      </c>
    </row>
    <row r="4029" spans="1:4" ht="13.5" customHeight="1">
      <c r="A4029" s="150" t="s">
        <v>9934</v>
      </c>
      <c r="B4029" s="153" t="s">
        <v>19522</v>
      </c>
      <c r="C4029" s="352"/>
      <c r="D4029" s="152" t="s">
        <v>20298</v>
      </c>
    </row>
    <row r="4030" spans="1:4" ht="13.5" customHeight="1">
      <c r="A4030" s="150" t="s">
        <v>9933</v>
      </c>
      <c r="B4030" s="153" t="s">
        <v>19521</v>
      </c>
      <c r="C4030" s="352"/>
      <c r="D4030" s="152" t="s">
        <v>20298</v>
      </c>
    </row>
    <row r="4031" spans="1:4" ht="13.5" customHeight="1">
      <c r="A4031" s="150" t="s">
        <v>9933</v>
      </c>
      <c r="B4031" s="153" t="s">
        <v>19521</v>
      </c>
      <c r="C4031" s="352"/>
      <c r="D4031" s="152" t="s">
        <v>20298</v>
      </c>
    </row>
    <row r="4032" spans="1:4" ht="13.5" customHeight="1">
      <c r="A4032" s="150" t="s">
        <v>9944</v>
      </c>
      <c r="B4032" s="153" t="s">
        <v>19532</v>
      </c>
      <c r="C4032" s="352"/>
      <c r="D4032" s="152" t="s">
        <v>20298</v>
      </c>
    </row>
    <row r="4033" spans="1:4" ht="13.5" customHeight="1">
      <c r="A4033" s="150" t="s">
        <v>9944</v>
      </c>
      <c r="B4033" s="153" t="s">
        <v>19532</v>
      </c>
      <c r="C4033" s="352"/>
      <c r="D4033" s="152" t="s">
        <v>20298</v>
      </c>
    </row>
    <row r="4034" spans="1:4" ht="13.5" customHeight="1">
      <c r="A4034" s="150" t="s">
        <v>9944</v>
      </c>
      <c r="B4034" s="153" t="s">
        <v>19532</v>
      </c>
      <c r="C4034" s="352"/>
      <c r="D4034" s="152" t="s">
        <v>20298</v>
      </c>
    </row>
    <row r="4035" spans="1:4" ht="13.5" customHeight="1">
      <c r="A4035" s="150" t="s">
        <v>9943</v>
      </c>
      <c r="B4035" s="153" t="s">
        <v>19531</v>
      </c>
      <c r="C4035" s="352"/>
      <c r="D4035" s="152" t="s">
        <v>20298</v>
      </c>
    </row>
    <row r="4036" spans="1:4" ht="13.5" customHeight="1">
      <c r="A4036" s="150" t="s">
        <v>9943</v>
      </c>
      <c r="B4036" s="153" t="s">
        <v>19531</v>
      </c>
      <c r="C4036" s="352"/>
      <c r="D4036" s="152" t="s">
        <v>20298</v>
      </c>
    </row>
    <row r="4037" spans="1:4" ht="13.5" customHeight="1">
      <c r="A4037" s="150" t="s">
        <v>9943</v>
      </c>
      <c r="B4037" s="153" t="s">
        <v>19531</v>
      </c>
      <c r="C4037" s="352"/>
      <c r="D4037" s="152" t="s">
        <v>20298</v>
      </c>
    </row>
    <row r="4038" spans="1:4" ht="13.5" customHeight="1">
      <c r="A4038" s="150" t="s">
        <v>9953</v>
      </c>
      <c r="B4038" s="153" t="s">
        <v>19541</v>
      </c>
      <c r="C4038" s="352"/>
      <c r="D4038" s="152" t="s">
        <v>20298</v>
      </c>
    </row>
    <row r="4039" spans="1:4" ht="13.5" customHeight="1">
      <c r="A4039" s="150" t="s">
        <v>9953</v>
      </c>
      <c r="B4039" s="153" t="s">
        <v>19541</v>
      </c>
      <c r="C4039" s="352"/>
      <c r="D4039" s="152" t="s">
        <v>20298</v>
      </c>
    </row>
    <row r="4040" spans="1:4" ht="13.5" customHeight="1">
      <c r="A4040" s="150" t="s">
        <v>9968</v>
      </c>
      <c r="B4040" s="153" t="s">
        <v>19556</v>
      </c>
      <c r="C4040" s="352"/>
      <c r="D4040" s="152" t="s">
        <v>20298</v>
      </c>
    </row>
    <row r="4041" spans="1:4" ht="13.5" customHeight="1">
      <c r="A4041" s="150" t="s">
        <v>9968</v>
      </c>
      <c r="B4041" s="153" t="s">
        <v>19556</v>
      </c>
      <c r="C4041" s="352"/>
      <c r="D4041" s="152" t="s">
        <v>20298</v>
      </c>
    </row>
    <row r="4042" spans="1:4" ht="13.5" customHeight="1">
      <c r="A4042" s="150" t="s">
        <v>9968</v>
      </c>
      <c r="B4042" s="153" t="s">
        <v>19556</v>
      </c>
      <c r="C4042" s="352"/>
      <c r="D4042" s="152" t="s">
        <v>20298</v>
      </c>
    </row>
    <row r="4043" spans="1:4" ht="13.5" customHeight="1">
      <c r="A4043" s="150" t="s">
        <v>9970</v>
      </c>
      <c r="B4043" s="153" t="s">
        <v>19558</v>
      </c>
      <c r="C4043" s="352"/>
      <c r="D4043" s="152" t="s">
        <v>20298</v>
      </c>
    </row>
    <row r="4044" spans="1:4" ht="13.5" customHeight="1">
      <c r="A4044" s="150" t="s">
        <v>9970</v>
      </c>
      <c r="B4044" s="153" t="s">
        <v>19558</v>
      </c>
      <c r="C4044" s="352"/>
      <c r="D4044" s="152" t="s">
        <v>20298</v>
      </c>
    </row>
    <row r="4045" spans="1:4" ht="13.5" customHeight="1">
      <c r="A4045" s="150" t="s">
        <v>9917</v>
      </c>
      <c r="B4045" s="153" t="s">
        <v>19506</v>
      </c>
      <c r="C4045" s="352"/>
      <c r="D4045" s="152" t="s">
        <v>20298</v>
      </c>
    </row>
    <row r="4046" spans="1:4" ht="13.5" customHeight="1">
      <c r="A4046" s="150" t="s">
        <v>9917</v>
      </c>
      <c r="B4046" s="153" t="s">
        <v>19506</v>
      </c>
      <c r="C4046" s="352"/>
      <c r="D4046" s="152" t="s">
        <v>20298</v>
      </c>
    </row>
    <row r="4047" spans="1:4" ht="13.5" customHeight="1">
      <c r="A4047" s="150" t="s">
        <v>9929</v>
      </c>
      <c r="B4047" s="153" t="s">
        <v>19517</v>
      </c>
      <c r="C4047" s="352"/>
      <c r="D4047" s="152" t="s">
        <v>20298</v>
      </c>
    </row>
    <row r="4048" spans="1:4" ht="13.5" customHeight="1">
      <c r="A4048" s="150" t="s">
        <v>9929</v>
      </c>
      <c r="B4048" s="153" t="s">
        <v>19517</v>
      </c>
      <c r="C4048" s="352"/>
      <c r="D4048" s="152" t="s">
        <v>20298</v>
      </c>
    </row>
    <row r="4049" spans="1:4" ht="13.5" customHeight="1">
      <c r="A4049" s="150" t="s">
        <v>9935</v>
      </c>
      <c r="B4049" s="153" t="s">
        <v>19523</v>
      </c>
      <c r="C4049" s="352"/>
      <c r="D4049" s="152" t="s">
        <v>20298</v>
      </c>
    </row>
    <row r="4050" spans="1:4" ht="13.5" customHeight="1">
      <c r="A4050" s="150" t="s">
        <v>9935</v>
      </c>
      <c r="B4050" s="153" t="s">
        <v>19523</v>
      </c>
      <c r="C4050" s="352"/>
      <c r="D4050" s="152" t="s">
        <v>20298</v>
      </c>
    </row>
    <row r="4051" spans="1:4" ht="13.5" customHeight="1">
      <c r="A4051" s="150" t="s">
        <v>9939</v>
      </c>
      <c r="B4051" s="153" t="s">
        <v>19527</v>
      </c>
      <c r="C4051" s="352"/>
      <c r="D4051" s="152" t="s">
        <v>20298</v>
      </c>
    </row>
    <row r="4052" spans="1:4" ht="13.5" customHeight="1">
      <c r="A4052" s="150" t="s">
        <v>9939</v>
      </c>
      <c r="B4052" s="153" t="s">
        <v>19527</v>
      </c>
      <c r="C4052" s="352"/>
      <c r="D4052" s="152" t="s">
        <v>20298</v>
      </c>
    </row>
    <row r="4053" spans="1:4" ht="13.5" customHeight="1">
      <c r="A4053" s="150" t="s">
        <v>9954</v>
      </c>
      <c r="B4053" s="153" t="s">
        <v>19542</v>
      </c>
      <c r="C4053" s="352"/>
      <c r="D4053" s="152" t="s">
        <v>20298</v>
      </c>
    </row>
    <row r="4054" spans="1:4" ht="13.5" customHeight="1">
      <c r="A4054" s="150" t="s">
        <v>9954</v>
      </c>
      <c r="B4054" s="153" t="s">
        <v>19542</v>
      </c>
      <c r="C4054" s="352"/>
      <c r="D4054" s="152" t="s">
        <v>20298</v>
      </c>
    </row>
    <row r="4055" spans="1:4" ht="13.5" customHeight="1">
      <c r="A4055" s="150" t="s">
        <v>9955</v>
      </c>
      <c r="B4055" s="153" t="s">
        <v>19543</v>
      </c>
      <c r="C4055" s="352"/>
      <c r="D4055" s="152" t="s">
        <v>20298</v>
      </c>
    </row>
    <row r="4056" spans="1:4" ht="13.5" customHeight="1">
      <c r="A4056" s="150" t="s">
        <v>9955</v>
      </c>
      <c r="B4056" s="153" t="s">
        <v>19543</v>
      </c>
      <c r="C4056" s="352"/>
      <c r="D4056" s="152" t="s">
        <v>20298</v>
      </c>
    </row>
    <row r="4057" spans="1:4" ht="13.5" customHeight="1">
      <c r="A4057" s="150" t="s">
        <v>9956</v>
      </c>
      <c r="B4057" s="153" t="s">
        <v>19544</v>
      </c>
      <c r="C4057" s="352"/>
      <c r="D4057" s="152" t="s">
        <v>20298</v>
      </c>
    </row>
    <row r="4058" spans="1:4" ht="13.5" customHeight="1">
      <c r="A4058" s="150" t="s">
        <v>9956</v>
      </c>
      <c r="B4058" s="153" t="s">
        <v>19544</v>
      </c>
      <c r="C4058" s="352"/>
      <c r="D4058" s="152" t="s">
        <v>20298</v>
      </c>
    </row>
    <row r="4059" spans="1:4" ht="13.5" customHeight="1">
      <c r="A4059" s="150" t="s">
        <v>9942</v>
      </c>
      <c r="B4059" s="153" t="s">
        <v>19530</v>
      </c>
      <c r="C4059" s="352"/>
      <c r="D4059" s="152" t="s">
        <v>20298</v>
      </c>
    </row>
    <row r="4060" spans="1:4" ht="13.5" customHeight="1">
      <c r="A4060" s="150" t="s">
        <v>9942</v>
      </c>
      <c r="B4060" s="153" t="s">
        <v>19530</v>
      </c>
      <c r="C4060" s="352"/>
      <c r="D4060" s="152" t="s">
        <v>20298</v>
      </c>
    </row>
    <row r="4061" spans="1:4" ht="13.5" customHeight="1">
      <c r="A4061" s="150" t="s">
        <v>9942</v>
      </c>
      <c r="B4061" s="153" t="s">
        <v>19530</v>
      </c>
      <c r="C4061" s="352"/>
      <c r="D4061" s="152" t="s">
        <v>20298</v>
      </c>
    </row>
    <row r="4062" spans="1:4" ht="13.5" customHeight="1">
      <c r="A4062" s="150" t="s">
        <v>9942</v>
      </c>
      <c r="B4062" s="153" t="s">
        <v>19530</v>
      </c>
      <c r="C4062" s="352"/>
      <c r="D4062" s="152" t="s">
        <v>20298</v>
      </c>
    </row>
    <row r="4063" spans="1:4" ht="13.5" customHeight="1">
      <c r="A4063" s="150" t="s">
        <v>9945</v>
      </c>
      <c r="B4063" s="153" t="s">
        <v>19533</v>
      </c>
      <c r="C4063" s="352"/>
      <c r="D4063" s="152" t="s">
        <v>20298</v>
      </c>
    </row>
    <row r="4064" spans="1:4" ht="13.5" customHeight="1">
      <c r="A4064" s="150" t="s">
        <v>9945</v>
      </c>
      <c r="B4064" s="153" t="s">
        <v>19533</v>
      </c>
      <c r="C4064" s="352"/>
      <c r="D4064" s="152" t="s">
        <v>20298</v>
      </c>
    </row>
    <row r="4065" spans="1:4" ht="13.5" customHeight="1">
      <c r="A4065" s="150" t="s">
        <v>9946</v>
      </c>
      <c r="B4065" s="153" t="s">
        <v>19534</v>
      </c>
      <c r="C4065" s="352"/>
      <c r="D4065" s="152" t="s">
        <v>20298</v>
      </c>
    </row>
    <row r="4066" spans="1:4" ht="13.5" customHeight="1">
      <c r="A4066" s="150" t="s">
        <v>9946</v>
      </c>
      <c r="B4066" s="153" t="s">
        <v>19534</v>
      </c>
      <c r="C4066" s="352"/>
      <c r="D4066" s="152" t="s">
        <v>20298</v>
      </c>
    </row>
    <row r="4067" spans="1:4" ht="13.5" customHeight="1">
      <c r="A4067" s="150" t="s">
        <v>9947</v>
      </c>
      <c r="B4067" s="153" t="s">
        <v>19535</v>
      </c>
      <c r="C4067" s="352"/>
      <c r="D4067" s="152" t="s">
        <v>20298</v>
      </c>
    </row>
    <row r="4068" spans="1:4" ht="13.5" customHeight="1">
      <c r="A4068" s="150" t="s">
        <v>9947</v>
      </c>
      <c r="B4068" s="153" t="s">
        <v>19535</v>
      </c>
      <c r="C4068" s="352"/>
      <c r="D4068" s="152" t="s">
        <v>20298</v>
      </c>
    </row>
    <row r="4069" spans="1:4" ht="13.5" customHeight="1">
      <c r="A4069" s="150" t="s">
        <v>9948</v>
      </c>
      <c r="B4069" s="153" t="s">
        <v>19536</v>
      </c>
      <c r="C4069" s="352"/>
      <c r="D4069" s="152" t="s">
        <v>20298</v>
      </c>
    </row>
    <row r="4070" spans="1:4" ht="13.5" customHeight="1">
      <c r="A4070" s="150" t="s">
        <v>9948</v>
      </c>
      <c r="B4070" s="153" t="s">
        <v>19536</v>
      </c>
      <c r="C4070" s="352"/>
      <c r="D4070" s="152" t="s">
        <v>20298</v>
      </c>
    </row>
    <row r="4071" spans="1:4" ht="13.5" customHeight="1">
      <c r="A4071" s="150" t="s">
        <v>9949</v>
      </c>
      <c r="B4071" s="153" t="s">
        <v>19537</v>
      </c>
      <c r="C4071" s="352"/>
      <c r="D4071" s="152" t="s">
        <v>20298</v>
      </c>
    </row>
    <row r="4072" spans="1:4" ht="13.5" customHeight="1">
      <c r="A4072" s="150" t="s">
        <v>9949</v>
      </c>
      <c r="B4072" s="153" t="s">
        <v>19537</v>
      </c>
      <c r="C4072" s="352"/>
      <c r="D4072" s="152" t="s">
        <v>20298</v>
      </c>
    </row>
    <row r="4073" spans="1:4" ht="13.5" customHeight="1">
      <c r="A4073" s="150" t="s">
        <v>9950</v>
      </c>
      <c r="B4073" s="153" t="s">
        <v>19538</v>
      </c>
      <c r="C4073" s="352"/>
      <c r="D4073" s="152" t="s">
        <v>20298</v>
      </c>
    </row>
    <row r="4074" spans="1:4" ht="13.5" customHeight="1">
      <c r="A4074" s="150" t="s">
        <v>9950</v>
      </c>
      <c r="B4074" s="153" t="s">
        <v>19538</v>
      </c>
      <c r="C4074" s="352"/>
      <c r="D4074" s="152" t="s">
        <v>20298</v>
      </c>
    </row>
    <row r="4075" spans="1:4" ht="13.5" customHeight="1">
      <c r="A4075" s="150" t="s">
        <v>9951</v>
      </c>
      <c r="B4075" s="153" t="s">
        <v>19539</v>
      </c>
      <c r="C4075" s="352"/>
      <c r="D4075" s="152" t="s">
        <v>20298</v>
      </c>
    </row>
    <row r="4076" spans="1:4" ht="13.5" customHeight="1">
      <c r="A4076" s="150" t="s">
        <v>9951</v>
      </c>
      <c r="B4076" s="153" t="s">
        <v>19539</v>
      </c>
      <c r="C4076" s="352"/>
      <c r="D4076" s="152" t="s">
        <v>20298</v>
      </c>
    </row>
    <row r="4077" spans="1:4" ht="13.5" customHeight="1">
      <c r="A4077" s="150" t="s">
        <v>9952</v>
      </c>
      <c r="B4077" s="153" t="s">
        <v>19540</v>
      </c>
      <c r="C4077" s="352"/>
      <c r="D4077" s="152" t="s">
        <v>20298</v>
      </c>
    </row>
    <row r="4078" spans="1:4" ht="13.5" customHeight="1">
      <c r="A4078" s="150" t="s">
        <v>9952</v>
      </c>
      <c r="B4078" s="153" t="s">
        <v>19540</v>
      </c>
      <c r="C4078" s="352"/>
      <c r="D4078" s="152" t="s">
        <v>20298</v>
      </c>
    </row>
    <row r="4079" spans="1:4" ht="13.5" customHeight="1">
      <c r="A4079" s="150" t="s">
        <v>9952</v>
      </c>
      <c r="B4079" s="153" t="s">
        <v>19540</v>
      </c>
      <c r="C4079" s="352"/>
      <c r="D4079" s="152" t="s">
        <v>20298</v>
      </c>
    </row>
    <row r="4080" spans="1:4" ht="13.5" customHeight="1">
      <c r="A4080" s="150" t="s">
        <v>9960</v>
      </c>
      <c r="B4080" s="153" t="s">
        <v>19548</v>
      </c>
      <c r="C4080" s="352"/>
      <c r="D4080" s="152" t="s">
        <v>20298</v>
      </c>
    </row>
    <row r="4081" spans="1:4" ht="13.5" customHeight="1">
      <c r="A4081" s="150" t="s">
        <v>9960</v>
      </c>
      <c r="B4081" s="153" t="s">
        <v>19548</v>
      </c>
      <c r="C4081" s="352"/>
      <c r="D4081" s="152" t="s">
        <v>20298</v>
      </c>
    </row>
    <row r="4082" spans="1:4" ht="13.5" customHeight="1">
      <c r="A4082" s="150" t="s">
        <v>9961</v>
      </c>
      <c r="B4082" s="153" t="s">
        <v>19549</v>
      </c>
      <c r="C4082" s="352"/>
      <c r="D4082" s="152" t="s">
        <v>20298</v>
      </c>
    </row>
    <row r="4083" spans="1:4" ht="13.5" customHeight="1">
      <c r="A4083" s="150" t="s">
        <v>9961</v>
      </c>
      <c r="B4083" s="153" t="s">
        <v>19549</v>
      </c>
      <c r="C4083" s="352"/>
      <c r="D4083" s="152" t="s">
        <v>20298</v>
      </c>
    </row>
    <row r="4084" spans="1:4" ht="13.5" customHeight="1">
      <c r="A4084" s="150" t="s">
        <v>9962</v>
      </c>
      <c r="B4084" s="153" t="s">
        <v>19550</v>
      </c>
      <c r="C4084" s="352"/>
      <c r="D4084" s="152" t="s">
        <v>20298</v>
      </c>
    </row>
    <row r="4085" spans="1:4" ht="13.5" customHeight="1">
      <c r="A4085" s="150" t="s">
        <v>9962</v>
      </c>
      <c r="B4085" s="153" t="s">
        <v>19550</v>
      </c>
      <c r="C4085" s="352"/>
      <c r="D4085" s="152" t="s">
        <v>20298</v>
      </c>
    </row>
    <row r="4086" spans="1:4" ht="13.5" customHeight="1">
      <c r="A4086" s="150" t="s">
        <v>9963</v>
      </c>
      <c r="B4086" s="153" t="s">
        <v>19551</v>
      </c>
      <c r="C4086" s="352"/>
      <c r="D4086" s="152" t="s">
        <v>20298</v>
      </c>
    </row>
    <row r="4087" spans="1:4" ht="13.5" customHeight="1">
      <c r="A4087" s="150" t="s">
        <v>9963</v>
      </c>
      <c r="B4087" s="153" t="s">
        <v>19551</v>
      </c>
      <c r="C4087" s="352"/>
      <c r="D4087" s="152" t="s">
        <v>20298</v>
      </c>
    </row>
    <row r="4088" spans="1:4" ht="13.5" customHeight="1">
      <c r="A4088" s="150" t="s">
        <v>9964</v>
      </c>
      <c r="B4088" s="153" t="s">
        <v>19552</v>
      </c>
      <c r="C4088" s="352"/>
      <c r="D4088" s="152" t="s">
        <v>20298</v>
      </c>
    </row>
    <row r="4089" spans="1:4" ht="13.5" customHeight="1">
      <c r="A4089" s="150" t="s">
        <v>9964</v>
      </c>
      <c r="B4089" s="153" t="s">
        <v>19552</v>
      </c>
      <c r="C4089" s="352"/>
      <c r="D4089" s="152" t="s">
        <v>20298</v>
      </c>
    </row>
    <row r="4090" spans="1:4" ht="13.5" customHeight="1">
      <c r="A4090" s="150" t="s">
        <v>9965</v>
      </c>
      <c r="B4090" s="153" t="s">
        <v>19553</v>
      </c>
      <c r="C4090" s="352"/>
      <c r="D4090" s="152" t="s">
        <v>20298</v>
      </c>
    </row>
    <row r="4091" spans="1:4" ht="13.5" customHeight="1">
      <c r="A4091" s="150" t="s">
        <v>9965</v>
      </c>
      <c r="B4091" s="153" t="s">
        <v>19553</v>
      </c>
      <c r="C4091" s="352"/>
      <c r="D4091" s="152" t="s">
        <v>20298</v>
      </c>
    </row>
    <row r="4092" spans="1:4" ht="13.5" customHeight="1">
      <c r="A4092" s="150" t="s">
        <v>9903</v>
      </c>
      <c r="B4092" s="153" t="s">
        <v>19492</v>
      </c>
      <c r="C4092" s="352"/>
      <c r="D4092" s="152" t="s">
        <v>20298</v>
      </c>
    </row>
    <row r="4093" spans="1:4" ht="13.5" customHeight="1">
      <c r="A4093" s="150" t="s">
        <v>9903</v>
      </c>
      <c r="B4093" s="153" t="s">
        <v>19492</v>
      </c>
      <c r="C4093" s="352"/>
      <c r="D4093" s="152" t="s">
        <v>20298</v>
      </c>
    </row>
    <row r="4094" spans="1:4" ht="13.5" customHeight="1">
      <c r="A4094" s="150" t="s">
        <v>9967</v>
      </c>
      <c r="B4094" s="153" t="s">
        <v>19555</v>
      </c>
      <c r="C4094" s="352"/>
      <c r="D4094" s="152" t="s">
        <v>20298</v>
      </c>
    </row>
    <row r="4095" spans="1:4" ht="13.5" customHeight="1">
      <c r="A4095" s="150" t="s">
        <v>9967</v>
      </c>
      <c r="B4095" s="153" t="s">
        <v>19555</v>
      </c>
      <c r="C4095" s="352"/>
      <c r="D4095" s="152" t="s">
        <v>20298</v>
      </c>
    </row>
    <row r="4096" spans="1:4" ht="13.5" customHeight="1">
      <c r="A4096" s="150" t="s">
        <v>9967</v>
      </c>
      <c r="B4096" s="153" t="s">
        <v>19555</v>
      </c>
      <c r="C4096" s="352"/>
      <c r="D4096" s="152" t="s">
        <v>20298</v>
      </c>
    </row>
    <row r="4097" spans="1:4" ht="13.5" customHeight="1">
      <c r="A4097" s="150" t="s">
        <v>9920</v>
      </c>
      <c r="B4097" s="153" t="s">
        <v>19509</v>
      </c>
      <c r="C4097" s="352"/>
      <c r="D4097" s="152" t="s">
        <v>20298</v>
      </c>
    </row>
    <row r="4098" spans="1:4" ht="13.5" customHeight="1">
      <c r="A4098" s="150" t="s">
        <v>9920</v>
      </c>
      <c r="B4098" s="153" t="s">
        <v>19509</v>
      </c>
      <c r="C4098" s="352"/>
      <c r="D4098" s="152" t="s">
        <v>20298</v>
      </c>
    </row>
    <row r="4099" spans="1:4" ht="13.5" customHeight="1">
      <c r="A4099" s="150" t="s">
        <v>9966</v>
      </c>
      <c r="B4099" s="153" t="s">
        <v>19554</v>
      </c>
      <c r="C4099" s="352"/>
      <c r="D4099" s="152" t="s">
        <v>20298</v>
      </c>
    </row>
    <row r="4100" spans="1:4" ht="13.5" customHeight="1">
      <c r="A4100" s="150" t="s">
        <v>9966</v>
      </c>
      <c r="B4100" s="153" t="s">
        <v>19554</v>
      </c>
      <c r="C4100" s="352"/>
      <c r="D4100" s="152" t="s">
        <v>20298</v>
      </c>
    </row>
    <row r="4101" spans="1:4" ht="13.5" customHeight="1">
      <c r="A4101" s="150" t="s">
        <v>9969</v>
      </c>
      <c r="B4101" s="153" t="s">
        <v>19557</v>
      </c>
      <c r="C4101" s="352"/>
      <c r="D4101" s="152" t="s">
        <v>20298</v>
      </c>
    </row>
    <row r="4102" spans="1:4" ht="13.5" customHeight="1">
      <c r="A4102" s="150" t="s">
        <v>9969</v>
      </c>
      <c r="B4102" s="153" t="s">
        <v>19557</v>
      </c>
      <c r="C4102" s="352"/>
      <c r="D4102" s="152" t="s">
        <v>20298</v>
      </c>
    </row>
    <row r="4103" spans="1:4" ht="13.5" customHeight="1">
      <c r="A4103" s="150" t="s">
        <v>9969</v>
      </c>
      <c r="B4103" s="153" t="s">
        <v>19557</v>
      </c>
      <c r="C4103" s="352"/>
      <c r="D4103" s="152" t="s">
        <v>20298</v>
      </c>
    </row>
    <row r="4104" spans="1:4" ht="13.5" customHeight="1">
      <c r="A4104" s="150" t="s">
        <v>9969</v>
      </c>
      <c r="B4104" s="153" t="s">
        <v>19557</v>
      </c>
      <c r="C4104" s="352"/>
      <c r="D4104" s="152" t="s">
        <v>20298</v>
      </c>
    </row>
    <row r="4105" spans="1:4" ht="13.5" customHeight="1">
      <c r="A4105" s="150" t="s">
        <v>9971</v>
      </c>
      <c r="B4105" s="153" t="s">
        <v>19559</v>
      </c>
      <c r="C4105" s="352"/>
      <c r="D4105" s="152" t="s">
        <v>20298</v>
      </c>
    </row>
    <row r="4106" spans="1:4" ht="13.5" customHeight="1">
      <c r="A4106" s="150" t="s">
        <v>9971</v>
      </c>
      <c r="B4106" s="153" t="s">
        <v>19559</v>
      </c>
      <c r="C4106" s="352"/>
      <c r="D4106" s="152" t="s">
        <v>20298</v>
      </c>
    </row>
    <row r="4107" spans="1:4" ht="13.5" customHeight="1">
      <c r="A4107" s="150" t="s">
        <v>9972</v>
      </c>
      <c r="B4107" s="153" t="s">
        <v>19560</v>
      </c>
      <c r="C4107" s="352"/>
      <c r="D4107" s="152" t="s">
        <v>20298</v>
      </c>
    </row>
    <row r="4108" spans="1:4" ht="13.5" customHeight="1">
      <c r="A4108" s="150" t="s">
        <v>9972</v>
      </c>
      <c r="B4108" s="153" t="s">
        <v>19560</v>
      </c>
      <c r="C4108" s="352"/>
      <c r="D4108" s="152" t="s">
        <v>20298</v>
      </c>
    </row>
    <row r="4109" spans="1:4" ht="13.5" customHeight="1">
      <c r="A4109" s="150" t="s">
        <v>9974</v>
      </c>
      <c r="B4109" s="153" t="s">
        <v>19561</v>
      </c>
      <c r="C4109" s="352"/>
      <c r="D4109" s="152" t="s">
        <v>20298</v>
      </c>
    </row>
    <row r="4110" spans="1:4" ht="13.5" customHeight="1">
      <c r="A4110" s="150" t="s">
        <v>9974</v>
      </c>
      <c r="B4110" s="153" t="s">
        <v>19561</v>
      </c>
      <c r="C4110" s="352"/>
      <c r="D4110" s="152" t="s">
        <v>20298</v>
      </c>
    </row>
    <row r="4111" spans="1:4" ht="13.5" customHeight="1">
      <c r="A4111" s="150" t="s">
        <v>9978</v>
      </c>
      <c r="B4111" s="153" t="s">
        <v>19565</v>
      </c>
      <c r="C4111" s="352"/>
      <c r="D4111" s="152" t="s">
        <v>20298</v>
      </c>
    </row>
    <row r="4112" spans="1:4" ht="13.5" customHeight="1">
      <c r="A4112" s="150" t="s">
        <v>9978</v>
      </c>
      <c r="B4112" s="153" t="s">
        <v>19565</v>
      </c>
      <c r="C4112" s="352"/>
      <c r="D4112" s="152" t="s">
        <v>20298</v>
      </c>
    </row>
    <row r="4113" spans="1:4" ht="13.5" customHeight="1">
      <c r="A4113" s="150" t="s">
        <v>9975</v>
      </c>
      <c r="B4113" s="153" t="s">
        <v>19562</v>
      </c>
      <c r="C4113" s="352"/>
      <c r="D4113" s="152" t="s">
        <v>20298</v>
      </c>
    </row>
    <row r="4114" spans="1:4" ht="13.5" customHeight="1">
      <c r="A4114" s="150" t="s">
        <v>9975</v>
      </c>
      <c r="B4114" s="153" t="s">
        <v>19562</v>
      </c>
      <c r="C4114" s="352"/>
      <c r="D4114" s="152" t="s">
        <v>20298</v>
      </c>
    </row>
    <row r="4115" spans="1:4" ht="13.5" customHeight="1">
      <c r="A4115" s="150" t="s">
        <v>9977</v>
      </c>
      <c r="B4115" s="153" t="s">
        <v>19564</v>
      </c>
      <c r="C4115" s="352"/>
      <c r="D4115" s="152" t="s">
        <v>20298</v>
      </c>
    </row>
    <row r="4116" spans="1:4" ht="13.5" customHeight="1">
      <c r="A4116" s="150" t="s">
        <v>9977</v>
      </c>
      <c r="B4116" s="153" t="s">
        <v>19564</v>
      </c>
      <c r="C4116" s="352"/>
      <c r="D4116" s="152" t="s">
        <v>20298</v>
      </c>
    </row>
    <row r="4117" spans="1:4" ht="13.5" customHeight="1">
      <c r="A4117" s="150" t="s">
        <v>9936</v>
      </c>
      <c r="B4117" s="153" t="s">
        <v>19524</v>
      </c>
      <c r="C4117" s="352"/>
      <c r="D4117" s="152" t="s">
        <v>20298</v>
      </c>
    </row>
    <row r="4118" spans="1:4" ht="13.5" customHeight="1">
      <c r="A4118" s="150" t="s">
        <v>9936</v>
      </c>
      <c r="B4118" s="153" t="s">
        <v>19524</v>
      </c>
      <c r="C4118" s="352"/>
      <c r="D4118" s="152" t="s">
        <v>20298</v>
      </c>
    </row>
    <row r="4119" spans="1:4" ht="13.5" customHeight="1">
      <c r="A4119" s="150" t="s">
        <v>9918</v>
      </c>
      <c r="B4119" s="153" t="s">
        <v>19507</v>
      </c>
      <c r="C4119" s="352"/>
      <c r="D4119" s="152" t="s">
        <v>20298</v>
      </c>
    </row>
    <row r="4120" spans="1:4" ht="13.5" customHeight="1">
      <c r="A4120" s="150" t="s">
        <v>9918</v>
      </c>
      <c r="B4120" s="153" t="s">
        <v>19507</v>
      </c>
      <c r="C4120" s="352"/>
      <c r="D4120" s="152" t="s">
        <v>20298</v>
      </c>
    </row>
    <row r="4121" spans="1:4" ht="13.5" customHeight="1">
      <c r="A4121" s="150" t="s">
        <v>9921</v>
      </c>
      <c r="B4121" s="153" t="s">
        <v>19510</v>
      </c>
      <c r="C4121" s="352"/>
      <c r="D4121" s="152" t="s">
        <v>20298</v>
      </c>
    </row>
    <row r="4122" spans="1:4" ht="13.5" customHeight="1">
      <c r="A4122" s="150" t="s">
        <v>9921</v>
      </c>
      <c r="B4122" s="153" t="s">
        <v>19510</v>
      </c>
      <c r="C4122" s="352"/>
      <c r="D4122" s="152" t="s">
        <v>20298</v>
      </c>
    </row>
    <row r="4123" spans="1:4" ht="13.5" customHeight="1">
      <c r="A4123" s="150" t="s">
        <v>10102</v>
      </c>
      <c r="B4123" s="153" t="s">
        <v>19674</v>
      </c>
      <c r="C4123" s="352"/>
      <c r="D4123" s="152" t="s">
        <v>20298</v>
      </c>
    </row>
    <row r="4124" spans="1:4" ht="13.5" customHeight="1">
      <c r="A4124" s="150" t="s">
        <v>10066</v>
      </c>
      <c r="B4124" s="153" t="s">
        <v>19644</v>
      </c>
      <c r="C4124" s="352"/>
      <c r="D4124" s="152" t="s">
        <v>20298</v>
      </c>
    </row>
    <row r="4125" spans="1:4" ht="13.5" customHeight="1">
      <c r="A4125" s="150" t="s">
        <v>10066</v>
      </c>
      <c r="B4125" s="153" t="s">
        <v>19644</v>
      </c>
      <c r="C4125" s="352"/>
      <c r="D4125" s="152" t="s">
        <v>20298</v>
      </c>
    </row>
    <row r="4126" spans="1:4" ht="13.5" customHeight="1">
      <c r="A4126" s="150" t="s">
        <v>10066</v>
      </c>
      <c r="B4126" s="153" t="s">
        <v>19644</v>
      </c>
      <c r="C4126" s="352"/>
      <c r="D4126" s="152" t="s">
        <v>20298</v>
      </c>
    </row>
    <row r="4127" spans="1:4" ht="13.5" customHeight="1">
      <c r="A4127" s="150" t="s">
        <v>10056</v>
      </c>
      <c r="B4127" s="153" t="s">
        <v>19636</v>
      </c>
      <c r="C4127" s="352"/>
      <c r="D4127" s="152" t="s">
        <v>20298</v>
      </c>
    </row>
    <row r="4128" spans="1:4" ht="13.5" customHeight="1">
      <c r="A4128" s="150" t="s">
        <v>10056</v>
      </c>
      <c r="B4128" s="153" t="s">
        <v>19636</v>
      </c>
      <c r="C4128" s="352"/>
      <c r="D4128" s="152" t="s">
        <v>20298</v>
      </c>
    </row>
    <row r="4129" spans="1:4" ht="13.5" customHeight="1">
      <c r="A4129" s="150" t="s">
        <v>10052</v>
      </c>
      <c r="B4129" s="153" t="s">
        <v>19635</v>
      </c>
      <c r="C4129" s="352"/>
      <c r="D4129" s="152" t="s">
        <v>20298</v>
      </c>
    </row>
    <row r="4130" spans="1:4" ht="13.5" customHeight="1">
      <c r="A4130" s="150" t="s">
        <v>10052</v>
      </c>
      <c r="B4130" s="153" t="s">
        <v>19635</v>
      </c>
      <c r="C4130" s="352"/>
      <c r="D4130" s="152" t="s">
        <v>20298</v>
      </c>
    </row>
    <row r="4131" spans="1:4" ht="13.5" customHeight="1">
      <c r="A4131" s="150" t="s">
        <v>10048</v>
      </c>
      <c r="B4131" s="153" t="s">
        <v>19634</v>
      </c>
      <c r="C4131" s="352"/>
      <c r="D4131" s="152" t="s">
        <v>20298</v>
      </c>
    </row>
    <row r="4132" spans="1:4" ht="13.5" customHeight="1">
      <c r="A4132" s="150" t="s">
        <v>10048</v>
      </c>
      <c r="B4132" s="153" t="s">
        <v>19634</v>
      </c>
      <c r="C4132" s="352"/>
      <c r="D4132" s="152" t="s">
        <v>20298</v>
      </c>
    </row>
    <row r="4133" spans="1:4" ht="13.5" customHeight="1">
      <c r="A4133" s="150" t="s">
        <v>10057</v>
      </c>
      <c r="B4133" s="153" t="s">
        <v>19636</v>
      </c>
      <c r="C4133" s="352"/>
      <c r="D4133" s="152" t="s">
        <v>20298</v>
      </c>
    </row>
    <row r="4134" spans="1:4" ht="13.5" customHeight="1">
      <c r="A4134" s="150" t="s">
        <v>10057</v>
      </c>
      <c r="B4134" s="153" t="s">
        <v>19636</v>
      </c>
      <c r="C4134" s="352"/>
      <c r="D4134" s="152" t="s">
        <v>20298</v>
      </c>
    </row>
    <row r="4135" spans="1:4" ht="13.5" customHeight="1">
      <c r="A4135" s="150" t="s">
        <v>10053</v>
      </c>
      <c r="B4135" s="153" t="s">
        <v>19635</v>
      </c>
      <c r="C4135" s="352"/>
      <c r="D4135" s="152" t="s">
        <v>20298</v>
      </c>
    </row>
    <row r="4136" spans="1:4" ht="13.5" customHeight="1">
      <c r="A4136" s="150" t="s">
        <v>10053</v>
      </c>
      <c r="B4136" s="153" t="s">
        <v>19635</v>
      </c>
      <c r="C4136" s="352"/>
      <c r="D4136" s="152" t="s">
        <v>20298</v>
      </c>
    </row>
    <row r="4137" spans="1:4" ht="13.5" customHeight="1">
      <c r="A4137" s="150" t="s">
        <v>10049</v>
      </c>
      <c r="B4137" s="153" t="s">
        <v>19634</v>
      </c>
      <c r="C4137" s="352"/>
      <c r="D4137" s="152" t="s">
        <v>20298</v>
      </c>
    </row>
    <row r="4138" spans="1:4" ht="13.5" customHeight="1">
      <c r="A4138" s="150" t="s">
        <v>10049</v>
      </c>
      <c r="B4138" s="153" t="s">
        <v>19634</v>
      </c>
      <c r="C4138" s="352"/>
      <c r="D4138" s="152" t="s">
        <v>20298</v>
      </c>
    </row>
    <row r="4139" spans="1:4" ht="13.5" customHeight="1">
      <c r="A4139" s="150" t="s">
        <v>10054</v>
      </c>
      <c r="B4139" s="153" t="s">
        <v>19635</v>
      </c>
      <c r="C4139" s="352"/>
      <c r="D4139" s="152" t="s">
        <v>20298</v>
      </c>
    </row>
    <row r="4140" spans="1:4" ht="13.5" customHeight="1">
      <c r="A4140" s="150" t="s">
        <v>10054</v>
      </c>
      <c r="B4140" s="153" t="s">
        <v>19635</v>
      </c>
      <c r="C4140" s="352"/>
      <c r="D4140" s="152" t="s">
        <v>20298</v>
      </c>
    </row>
    <row r="4141" spans="1:4" ht="13.5" customHeight="1">
      <c r="A4141" s="150" t="s">
        <v>10050</v>
      </c>
      <c r="B4141" s="153" t="s">
        <v>19634</v>
      </c>
      <c r="C4141" s="352"/>
      <c r="D4141" s="152" t="s">
        <v>20298</v>
      </c>
    </row>
    <row r="4142" spans="1:4" ht="13.5" customHeight="1">
      <c r="A4142" s="150" t="s">
        <v>10050</v>
      </c>
      <c r="B4142" s="153" t="s">
        <v>19634</v>
      </c>
      <c r="C4142" s="352"/>
      <c r="D4142" s="152" t="s">
        <v>20298</v>
      </c>
    </row>
    <row r="4143" spans="1:4" ht="13.5" customHeight="1">
      <c r="A4143" s="150" t="s">
        <v>10058</v>
      </c>
      <c r="B4143" s="153" t="s">
        <v>19636</v>
      </c>
      <c r="C4143" s="352"/>
      <c r="D4143" s="152" t="s">
        <v>20298</v>
      </c>
    </row>
    <row r="4144" spans="1:4" ht="13.5" customHeight="1">
      <c r="A4144" s="150" t="s">
        <v>10058</v>
      </c>
      <c r="B4144" s="153" t="s">
        <v>19636</v>
      </c>
      <c r="C4144" s="352"/>
      <c r="D4144" s="152" t="s">
        <v>20298</v>
      </c>
    </row>
    <row r="4145" spans="1:4" ht="13.5" customHeight="1">
      <c r="A4145" s="150" t="s">
        <v>10055</v>
      </c>
      <c r="B4145" s="153" t="s">
        <v>19635</v>
      </c>
      <c r="C4145" s="352"/>
      <c r="D4145" s="152" t="s">
        <v>20298</v>
      </c>
    </row>
    <row r="4146" spans="1:4" ht="13.5" customHeight="1">
      <c r="A4146" s="150" t="s">
        <v>10055</v>
      </c>
      <c r="B4146" s="153" t="s">
        <v>19635</v>
      </c>
      <c r="C4146" s="352"/>
      <c r="D4146" s="152" t="s">
        <v>20298</v>
      </c>
    </row>
    <row r="4147" spans="1:4" ht="13.5" customHeight="1">
      <c r="A4147" s="150" t="s">
        <v>10051</v>
      </c>
      <c r="B4147" s="153" t="s">
        <v>19634</v>
      </c>
      <c r="C4147" s="352"/>
      <c r="D4147" s="152" t="s">
        <v>20298</v>
      </c>
    </row>
    <row r="4148" spans="1:4" ht="13.5" customHeight="1">
      <c r="A4148" s="150" t="s">
        <v>10051</v>
      </c>
      <c r="B4148" s="153" t="s">
        <v>19634</v>
      </c>
      <c r="C4148" s="352"/>
      <c r="D4148" s="152" t="s">
        <v>20298</v>
      </c>
    </row>
    <row r="4149" spans="1:4" ht="13.5" customHeight="1">
      <c r="A4149" s="150" t="s">
        <v>10061</v>
      </c>
      <c r="B4149" s="153" t="s">
        <v>19639</v>
      </c>
      <c r="C4149" s="352"/>
      <c r="D4149" s="152" t="s">
        <v>20298</v>
      </c>
    </row>
    <row r="4150" spans="1:4" ht="13.5" customHeight="1">
      <c r="A4150" s="150" t="s">
        <v>10061</v>
      </c>
      <c r="B4150" s="153" t="s">
        <v>19639</v>
      </c>
      <c r="C4150" s="352"/>
      <c r="D4150" s="152" t="s">
        <v>20298</v>
      </c>
    </row>
    <row r="4151" spans="1:4" ht="13.5" customHeight="1">
      <c r="A4151" s="150" t="s">
        <v>10061</v>
      </c>
      <c r="B4151" s="153" t="s">
        <v>19639</v>
      </c>
      <c r="C4151" s="352"/>
      <c r="D4151" s="152" t="s">
        <v>20298</v>
      </c>
    </row>
    <row r="4152" spans="1:4" ht="13.5" customHeight="1">
      <c r="A4152" s="150" t="s">
        <v>10063</v>
      </c>
      <c r="B4152" s="153" t="s">
        <v>19641</v>
      </c>
      <c r="C4152" s="352"/>
      <c r="D4152" s="152" t="s">
        <v>20298</v>
      </c>
    </row>
    <row r="4153" spans="1:4" ht="13.5" customHeight="1">
      <c r="A4153" s="150" t="s">
        <v>10062</v>
      </c>
      <c r="B4153" s="153" t="s">
        <v>19640</v>
      </c>
      <c r="C4153" s="352"/>
      <c r="D4153" s="152" t="s">
        <v>20298</v>
      </c>
    </row>
    <row r="4154" spans="1:4" ht="13.5" customHeight="1">
      <c r="A4154" s="150" t="s">
        <v>10064</v>
      </c>
      <c r="B4154" s="153" t="s">
        <v>19642</v>
      </c>
      <c r="C4154" s="352"/>
      <c r="D4154" s="152" t="s">
        <v>20298</v>
      </c>
    </row>
    <row r="4155" spans="1:4" ht="13.5" customHeight="1">
      <c r="A4155" s="150" t="s">
        <v>10064</v>
      </c>
      <c r="B4155" s="153" t="s">
        <v>19642</v>
      </c>
      <c r="C4155" s="352"/>
      <c r="D4155" s="152" t="s">
        <v>20298</v>
      </c>
    </row>
    <row r="4156" spans="1:4" ht="13.5" customHeight="1">
      <c r="A4156" s="150" t="s">
        <v>10065</v>
      </c>
      <c r="B4156" s="153" t="s">
        <v>19643</v>
      </c>
      <c r="C4156" s="352"/>
      <c r="D4156" s="152" t="s">
        <v>20298</v>
      </c>
    </row>
    <row r="4157" spans="1:4" ht="13.5" customHeight="1">
      <c r="A4157" s="150" t="s">
        <v>10065</v>
      </c>
      <c r="B4157" s="153" t="s">
        <v>19643</v>
      </c>
      <c r="C4157" s="352"/>
      <c r="D4157" s="152" t="s">
        <v>20298</v>
      </c>
    </row>
    <row r="4158" spans="1:4" ht="13.5" customHeight="1">
      <c r="A4158" s="150" t="s">
        <v>10045</v>
      </c>
      <c r="B4158" s="153" t="s">
        <v>19631</v>
      </c>
      <c r="C4158" s="352"/>
      <c r="D4158" s="152" t="s">
        <v>20298</v>
      </c>
    </row>
    <row r="4159" spans="1:4" ht="13.5" customHeight="1">
      <c r="A4159" s="150" t="s">
        <v>10045</v>
      </c>
      <c r="B4159" s="153" t="s">
        <v>19631</v>
      </c>
      <c r="C4159" s="352"/>
      <c r="D4159" s="152" t="s">
        <v>20298</v>
      </c>
    </row>
    <row r="4160" spans="1:4" ht="13.5" customHeight="1">
      <c r="A4160" s="150" t="s">
        <v>10046</v>
      </c>
      <c r="B4160" s="153" t="s">
        <v>19632</v>
      </c>
      <c r="C4160" s="352"/>
      <c r="D4160" s="152" t="s">
        <v>20298</v>
      </c>
    </row>
    <row r="4161" spans="1:4" ht="13.5" customHeight="1">
      <c r="A4161" s="150" t="s">
        <v>10046</v>
      </c>
      <c r="B4161" s="153" t="s">
        <v>19632</v>
      </c>
      <c r="C4161" s="352"/>
      <c r="D4161" s="152" t="s">
        <v>20298</v>
      </c>
    </row>
    <row r="4162" spans="1:4" ht="13.5" customHeight="1">
      <c r="A4162" s="150" t="s">
        <v>10047</v>
      </c>
      <c r="B4162" s="153" t="s">
        <v>19633</v>
      </c>
      <c r="C4162" s="352"/>
      <c r="D4162" s="152" t="s">
        <v>20298</v>
      </c>
    </row>
    <row r="4163" spans="1:4" ht="13.5" customHeight="1">
      <c r="A4163" s="150" t="s">
        <v>10047</v>
      </c>
      <c r="B4163" s="153" t="s">
        <v>19633</v>
      </c>
      <c r="C4163" s="352"/>
      <c r="D4163" s="152" t="s">
        <v>20298</v>
      </c>
    </row>
    <row r="4164" spans="1:4" ht="13.5" customHeight="1">
      <c r="A4164" s="150" t="s">
        <v>10013</v>
      </c>
      <c r="B4164" s="153" t="s">
        <v>19600</v>
      </c>
      <c r="C4164" s="352"/>
      <c r="D4164" s="152" t="s">
        <v>20298</v>
      </c>
    </row>
    <row r="4165" spans="1:4" ht="13.5" customHeight="1">
      <c r="A4165" s="150" t="s">
        <v>10072</v>
      </c>
      <c r="B4165" s="153" t="s">
        <v>19650</v>
      </c>
      <c r="C4165" s="352"/>
      <c r="D4165" s="152" t="s">
        <v>20298</v>
      </c>
    </row>
    <row r="4166" spans="1:4" ht="13.5" customHeight="1">
      <c r="A4166" s="150" t="s">
        <v>10072</v>
      </c>
      <c r="B4166" s="153" t="s">
        <v>19650</v>
      </c>
      <c r="C4166" s="352"/>
      <c r="D4166" s="152" t="s">
        <v>20298</v>
      </c>
    </row>
    <row r="4167" spans="1:4" ht="13.5" customHeight="1">
      <c r="A4167" s="150" t="s">
        <v>10010</v>
      </c>
      <c r="B4167" s="153" t="s">
        <v>19597</v>
      </c>
      <c r="C4167" s="352"/>
      <c r="D4167" s="152" t="s">
        <v>20298</v>
      </c>
    </row>
    <row r="4168" spans="1:4" ht="13.5" customHeight="1">
      <c r="A4168" s="150" t="s">
        <v>10010</v>
      </c>
      <c r="B4168" s="153" t="s">
        <v>19597</v>
      </c>
      <c r="C4168" s="352"/>
      <c r="D4168" s="152" t="s">
        <v>20298</v>
      </c>
    </row>
    <row r="4169" spans="1:4" ht="13.5" customHeight="1">
      <c r="A4169" s="150" t="s">
        <v>10010</v>
      </c>
      <c r="B4169" s="153" t="s">
        <v>19597</v>
      </c>
      <c r="C4169" s="352"/>
      <c r="D4169" s="152" t="s">
        <v>20298</v>
      </c>
    </row>
    <row r="4170" spans="1:4" ht="13.5" customHeight="1">
      <c r="A4170" s="150" t="s">
        <v>10010</v>
      </c>
      <c r="B4170" s="153" t="s">
        <v>19597</v>
      </c>
      <c r="C4170" s="352"/>
      <c r="D4170" s="152" t="s">
        <v>20298</v>
      </c>
    </row>
    <row r="4171" spans="1:4" ht="13.5" customHeight="1">
      <c r="A4171" s="150" t="s">
        <v>10010</v>
      </c>
      <c r="B4171" s="153" t="s">
        <v>19597</v>
      </c>
      <c r="C4171" s="352"/>
      <c r="D4171" s="152" t="s">
        <v>20298</v>
      </c>
    </row>
    <row r="4172" spans="1:4" ht="13.5" customHeight="1">
      <c r="A4172" s="150" t="s">
        <v>10010</v>
      </c>
      <c r="B4172" s="153" t="s">
        <v>19597</v>
      </c>
      <c r="C4172" s="352"/>
      <c r="D4172" s="152" t="s">
        <v>20298</v>
      </c>
    </row>
    <row r="4173" spans="1:4" ht="13.5" customHeight="1">
      <c r="A4173" s="150" t="s">
        <v>10011</v>
      </c>
      <c r="B4173" s="153" t="s">
        <v>19598</v>
      </c>
      <c r="C4173" s="352"/>
      <c r="D4173" s="152" t="s">
        <v>20298</v>
      </c>
    </row>
    <row r="4174" spans="1:4" ht="13.5" customHeight="1">
      <c r="A4174" s="150" t="s">
        <v>10071</v>
      </c>
      <c r="B4174" s="153" t="s">
        <v>19649</v>
      </c>
      <c r="C4174" s="352"/>
      <c r="D4174" s="152" t="s">
        <v>20298</v>
      </c>
    </row>
    <row r="4175" spans="1:4" ht="13.5" customHeight="1">
      <c r="A4175" s="150" t="s">
        <v>10071</v>
      </c>
      <c r="B4175" s="153" t="s">
        <v>19649</v>
      </c>
      <c r="C4175" s="352"/>
      <c r="D4175" s="152" t="s">
        <v>20298</v>
      </c>
    </row>
    <row r="4176" spans="1:4" ht="13.5" customHeight="1">
      <c r="A4176" s="150" t="s">
        <v>10073</v>
      </c>
      <c r="B4176" s="153" t="s">
        <v>19651</v>
      </c>
      <c r="C4176" s="352"/>
      <c r="D4176" s="152" t="s">
        <v>20298</v>
      </c>
    </row>
    <row r="4177" spans="1:4" ht="13.5" customHeight="1">
      <c r="A4177" s="150" t="s">
        <v>10073</v>
      </c>
      <c r="B4177" s="153" t="s">
        <v>19651</v>
      </c>
      <c r="C4177" s="352"/>
      <c r="D4177" s="152" t="s">
        <v>20298</v>
      </c>
    </row>
    <row r="4178" spans="1:4" ht="13.5" customHeight="1">
      <c r="A4178" s="150" t="s">
        <v>10078</v>
      </c>
      <c r="B4178" s="153" t="s">
        <v>19656</v>
      </c>
      <c r="C4178" s="352"/>
      <c r="D4178" s="152" t="s">
        <v>20298</v>
      </c>
    </row>
    <row r="4179" spans="1:4" ht="13.5" customHeight="1">
      <c r="A4179" s="150" t="s">
        <v>10078</v>
      </c>
      <c r="B4179" s="153" t="s">
        <v>19656</v>
      </c>
      <c r="C4179" s="352"/>
      <c r="D4179" s="152" t="s">
        <v>20298</v>
      </c>
    </row>
    <row r="4180" spans="1:4" ht="13.5" customHeight="1">
      <c r="A4180" s="150" t="s">
        <v>10078</v>
      </c>
      <c r="B4180" s="153" t="s">
        <v>19656</v>
      </c>
      <c r="C4180" s="352"/>
      <c r="D4180" s="152" t="s">
        <v>20298</v>
      </c>
    </row>
    <row r="4181" spans="1:4" ht="13.5" customHeight="1">
      <c r="A4181" s="150" t="s">
        <v>10027</v>
      </c>
      <c r="B4181" s="153" t="s">
        <v>19614</v>
      </c>
      <c r="C4181" s="352"/>
      <c r="D4181" s="152" t="s">
        <v>20298</v>
      </c>
    </row>
    <row r="4182" spans="1:4" ht="13.5" customHeight="1">
      <c r="A4182" s="150" t="s">
        <v>10027</v>
      </c>
      <c r="B4182" s="153" t="s">
        <v>19614</v>
      </c>
      <c r="C4182" s="352"/>
      <c r="D4182" s="152" t="s">
        <v>20298</v>
      </c>
    </row>
    <row r="4183" spans="1:4" ht="13.5" customHeight="1">
      <c r="A4183" s="150" t="s">
        <v>10079</v>
      </c>
      <c r="B4183" s="153" t="s">
        <v>19657</v>
      </c>
      <c r="C4183" s="352"/>
      <c r="D4183" s="152" t="s">
        <v>20298</v>
      </c>
    </row>
    <row r="4184" spans="1:4" ht="13.5" customHeight="1">
      <c r="A4184" s="150" t="s">
        <v>10079</v>
      </c>
      <c r="B4184" s="153" t="s">
        <v>19657</v>
      </c>
      <c r="C4184" s="352"/>
      <c r="D4184" s="152" t="s">
        <v>20298</v>
      </c>
    </row>
    <row r="4185" spans="1:4" ht="13.5" customHeight="1">
      <c r="A4185" s="150" t="s">
        <v>10080</v>
      </c>
      <c r="B4185" s="153" t="s">
        <v>19658</v>
      </c>
      <c r="C4185" s="352"/>
      <c r="D4185" s="152" t="s">
        <v>20298</v>
      </c>
    </row>
    <row r="4186" spans="1:4" ht="13.5" customHeight="1">
      <c r="A4186" s="150" t="s">
        <v>10080</v>
      </c>
      <c r="B4186" s="153" t="s">
        <v>19658</v>
      </c>
      <c r="C4186" s="352"/>
      <c r="D4186" s="152" t="s">
        <v>20298</v>
      </c>
    </row>
    <row r="4187" spans="1:4" ht="13.5" customHeight="1">
      <c r="A4187" s="150" t="s">
        <v>10081</v>
      </c>
      <c r="B4187" s="153" t="s">
        <v>19659</v>
      </c>
      <c r="C4187" s="352"/>
      <c r="D4187" s="152" t="s">
        <v>20298</v>
      </c>
    </row>
    <row r="4188" spans="1:4" ht="13.5" customHeight="1">
      <c r="A4188" s="150" t="s">
        <v>10081</v>
      </c>
      <c r="B4188" s="153" t="s">
        <v>19659</v>
      </c>
      <c r="C4188" s="352"/>
      <c r="D4188" s="152" t="s">
        <v>20298</v>
      </c>
    </row>
    <row r="4189" spans="1:4" ht="13.5" customHeight="1">
      <c r="A4189" s="150" t="s">
        <v>10032</v>
      </c>
      <c r="B4189" s="153" t="s">
        <v>19618</v>
      </c>
      <c r="C4189" s="352"/>
      <c r="D4189" s="152" t="s">
        <v>20298</v>
      </c>
    </row>
    <row r="4190" spans="1:4" ht="13.5" customHeight="1">
      <c r="A4190" s="150" t="s">
        <v>10082</v>
      </c>
      <c r="B4190" s="153" t="s">
        <v>19660</v>
      </c>
      <c r="C4190" s="352"/>
      <c r="D4190" s="152" t="s">
        <v>20298</v>
      </c>
    </row>
    <row r="4191" spans="1:4" ht="13.5" customHeight="1">
      <c r="A4191" s="150" t="s">
        <v>10082</v>
      </c>
      <c r="B4191" s="153" t="s">
        <v>19660</v>
      </c>
      <c r="C4191" s="352"/>
      <c r="D4191" s="152" t="s">
        <v>20298</v>
      </c>
    </row>
    <row r="4192" spans="1:4" ht="13.5" customHeight="1">
      <c r="A4192" s="150" t="s">
        <v>10082</v>
      </c>
      <c r="B4192" s="153" t="s">
        <v>19660</v>
      </c>
      <c r="C4192" s="352"/>
      <c r="D4192" s="152" t="s">
        <v>20298</v>
      </c>
    </row>
    <row r="4193" spans="1:4" ht="13.5" customHeight="1">
      <c r="A4193" s="150" t="s">
        <v>10028</v>
      </c>
      <c r="B4193" s="153" t="s">
        <v>19614</v>
      </c>
      <c r="C4193" s="352"/>
      <c r="D4193" s="152" t="s">
        <v>20298</v>
      </c>
    </row>
    <row r="4194" spans="1:4" ht="13.5" customHeight="1">
      <c r="A4194" s="150" t="s">
        <v>10028</v>
      </c>
      <c r="B4194" s="153" t="s">
        <v>19614</v>
      </c>
      <c r="C4194" s="352"/>
      <c r="D4194" s="152" t="s">
        <v>20298</v>
      </c>
    </row>
    <row r="4195" spans="1:4" ht="13.5" customHeight="1">
      <c r="A4195" s="150" t="s">
        <v>10024</v>
      </c>
      <c r="B4195" s="153" t="s">
        <v>19611</v>
      </c>
      <c r="C4195" s="352"/>
      <c r="D4195" s="152" t="s">
        <v>20298</v>
      </c>
    </row>
    <row r="4196" spans="1:4" ht="13.5" customHeight="1">
      <c r="A4196" s="150" t="s">
        <v>10024</v>
      </c>
      <c r="B4196" s="153" t="s">
        <v>19611</v>
      </c>
      <c r="C4196" s="352"/>
      <c r="D4196" s="152" t="s">
        <v>20298</v>
      </c>
    </row>
    <row r="4197" spans="1:4" ht="13.5" customHeight="1">
      <c r="A4197" s="150" t="s">
        <v>10029</v>
      </c>
      <c r="B4197" s="153" t="s">
        <v>19615</v>
      </c>
      <c r="C4197" s="352"/>
      <c r="D4197" s="152" t="s">
        <v>20298</v>
      </c>
    </row>
    <row r="4198" spans="1:4" ht="13.5" customHeight="1">
      <c r="A4198" s="150" t="s">
        <v>10029</v>
      </c>
      <c r="B4198" s="153" t="s">
        <v>19615</v>
      </c>
      <c r="C4198" s="352"/>
      <c r="D4198" s="152" t="s">
        <v>20298</v>
      </c>
    </row>
    <row r="4199" spans="1:4" ht="13.5" customHeight="1">
      <c r="A4199" s="150" t="s">
        <v>10025</v>
      </c>
      <c r="B4199" s="153" t="s">
        <v>19612</v>
      </c>
      <c r="C4199" s="352"/>
      <c r="D4199" s="152" t="s">
        <v>20298</v>
      </c>
    </row>
    <row r="4200" spans="1:4" ht="13.5" customHeight="1">
      <c r="A4200" s="150" t="s">
        <v>10025</v>
      </c>
      <c r="B4200" s="153" t="s">
        <v>19612</v>
      </c>
      <c r="C4200" s="352"/>
      <c r="D4200" s="152" t="s">
        <v>20298</v>
      </c>
    </row>
    <row r="4201" spans="1:4" ht="13.5" customHeight="1">
      <c r="A4201" s="150" t="s">
        <v>10030</v>
      </c>
      <c r="B4201" s="153" t="s">
        <v>19616</v>
      </c>
      <c r="C4201" s="352"/>
      <c r="D4201" s="152" t="s">
        <v>20298</v>
      </c>
    </row>
    <row r="4202" spans="1:4" ht="13.5" customHeight="1">
      <c r="A4202" s="150" t="s">
        <v>10030</v>
      </c>
      <c r="B4202" s="153" t="s">
        <v>19616</v>
      </c>
      <c r="C4202" s="352"/>
      <c r="D4202" s="152" t="s">
        <v>20298</v>
      </c>
    </row>
    <row r="4203" spans="1:4" ht="13.5" customHeight="1">
      <c r="A4203" s="150" t="s">
        <v>10026</v>
      </c>
      <c r="B4203" s="153" t="s">
        <v>19613</v>
      </c>
      <c r="C4203" s="352"/>
      <c r="D4203" s="152" t="s">
        <v>20298</v>
      </c>
    </row>
    <row r="4204" spans="1:4" ht="13.5" customHeight="1">
      <c r="A4204" s="150" t="s">
        <v>10026</v>
      </c>
      <c r="B4204" s="153" t="s">
        <v>19613</v>
      </c>
      <c r="C4204" s="352"/>
      <c r="D4204" s="152" t="s">
        <v>20298</v>
      </c>
    </row>
    <row r="4205" spans="1:4" ht="13.5" customHeight="1">
      <c r="A4205" s="150" t="s">
        <v>10083</v>
      </c>
      <c r="B4205" s="153" t="s">
        <v>19661</v>
      </c>
      <c r="C4205" s="352"/>
      <c r="D4205" s="152" t="s">
        <v>20298</v>
      </c>
    </row>
    <row r="4206" spans="1:4" ht="13.5" customHeight="1">
      <c r="A4206" s="150" t="s">
        <v>10083</v>
      </c>
      <c r="B4206" s="153" t="s">
        <v>19661</v>
      </c>
      <c r="C4206" s="352"/>
      <c r="D4206" s="152" t="s">
        <v>20298</v>
      </c>
    </row>
    <row r="4207" spans="1:4" ht="13.5" customHeight="1">
      <c r="A4207" s="150" t="s">
        <v>10031</v>
      </c>
      <c r="B4207" s="153" t="s">
        <v>19617</v>
      </c>
      <c r="C4207" s="352"/>
      <c r="D4207" s="152" t="s">
        <v>20298</v>
      </c>
    </row>
    <row r="4208" spans="1:4" ht="13.5" customHeight="1">
      <c r="A4208" s="150" t="s">
        <v>10031</v>
      </c>
      <c r="B4208" s="153" t="s">
        <v>19617</v>
      </c>
      <c r="C4208" s="352"/>
      <c r="D4208" s="152" t="s">
        <v>20298</v>
      </c>
    </row>
    <row r="4209" spans="1:4" ht="13.5" customHeight="1">
      <c r="A4209" s="150" t="s">
        <v>9757</v>
      </c>
      <c r="B4209" s="153" t="s">
        <v>19342</v>
      </c>
      <c r="C4209" s="352"/>
      <c r="D4209" s="152" t="s">
        <v>20298</v>
      </c>
    </row>
    <row r="4210" spans="1:4" ht="13.5" customHeight="1">
      <c r="A4210" s="150" t="s">
        <v>9760</v>
      </c>
      <c r="B4210" s="153" t="s">
        <v>19345</v>
      </c>
      <c r="C4210" s="352"/>
      <c r="D4210" s="152" t="s">
        <v>20298</v>
      </c>
    </row>
    <row r="4211" spans="1:4" ht="13.5" customHeight="1">
      <c r="A4211" s="150" t="s">
        <v>9760</v>
      </c>
      <c r="B4211" s="153" t="s">
        <v>19345</v>
      </c>
      <c r="C4211" s="352"/>
      <c r="D4211" s="152" t="s">
        <v>20298</v>
      </c>
    </row>
    <row r="4212" spans="1:4" ht="13.5" customHeight="1">
      <c r="A4212" s="150" t="s">
        <v>9758</v>
      </c>
      <c r="B4212" s="153" t="s">
        <v>19343</v>
      </c>
      <c r="C4212" s="352"/>
      <c r="D4212" s="152" t="s">
        <v>20298</v>
      </c>
    </row>
    <row r="4213" spans="1:4" ht="13.5" customHeight="1">
      <c r="A4213" s="150" t="s">
        <v>10076</v>
      </c>
      <c r="B4213" s="153" t="s">
        <v>19654</v>
      </c>
      <c r="C4213" s="352"/>
      <c r="D4213" s="152" t="s">
        <v>20298</v>
      </c>
    </row>
    <row r="4214" spans="1:4" ht="13.5" customHeight="1">
      <c r="A4214" s="150" t="s">
        <v>10076</v>
      </c>
      <c r="B4214" s="153" t="s">
        <v>19654</v>
      </c>
      <c r="C4214" s="352"/>
      <c r="D4214" s="152" t="s">
        <v>20298</v>
      </c>
    </row>
    <row r="4215" spans="1:4" ht="13.5" customHeight="1">
      <c r="A4215" s="150" t="s">
        <v>10077</v>
      </c>
      <c r="B4215" s="153" t="s">
        <v>19655</v>
      </c>
      <c r="C4215" s="352"/>
      <c r="D4215" s="152" t="s">
        <v>20298</v>
      </c>
    </row>
    <row r="4216" spans="1:4" ht="13.5" customHeight="1">
      <c r="A4216" s="150" t="s">
        <v>10084</v>
      </c>
      <c r="B4216" s="153" t="s">
        <v>19662</v>
      </c>
      <c r="C4216" s="352"/>
      <c r="D4216" s="152" t="s">
        <v>20298</v>
      </c>
    </row>
    <row r="4217" spans="1:4" ht="13.5" customHeight="1">
      <c r="A4217" s="150" t="s">
        <v>10084</v>
      </c>
      <c r="B4217" s="153" t="s">
        <v>19662</v>
      </c>
      <c r="C4217" s="352"/>
      <c r="D4217" s="152" t="s">
        <v>20298</v>
      </c>
    </row>
    <row r="4218" spans="1:4" ht="13.5" customHeight="1">
      <c r="A4218" s="150" t="s">
        <v>10085</v>
      </c>
      <c r="B4218" s="153" t="s">
        <v>19663</v>
      </c>
      <c r="C4218" s="352"/>
      <c r="D4218" s="152" t="s">
        <v>20298</v>
      </c>
    </row>
    <row r="4219" spans="1:4" ht="13.5" customHeight="1">
      <c r="A4219" s="150" t="s">
        <v>10085</v>
      </c>
      <c r="B4219" s="153" t="s">
        <v>19663</v>
      </c>
      <c r="C4219" s="352"/>
      <c r="D4219" s="152" t="s">
        <v>20298</v>
      </c>
    </row>
    <row r="4220" spans="1:4" ht="13.5" customHeight="1">
      <c r="A4220" s="150" t="s">
        <v>10036</v>
      </c>
      <c r="B4220" s="153" t="s">
        <v>19622</v>
      </c>
      <c r="C4220" s="352"/>
      <c r="D4220" s="152" t="s">
        <v>20298</v>
      </c>
    </row>
    <row r="4221" spans="1:4" ht="13.5" customHeight="1">
      <c r="A4221" s="150" t="s">
        <v>10036</v>
      </c>
      <c r="B4221" s="153" t="s">
        <v>19622</v>
      </c>
      <c r="C4221" s="352"/>
      <c r="D4221" s="152" t="s">
        <v>20298</v>
      </c>
    </row>
    <row r="4222" spans="1:4" ht="13.5" customHeight="1">
      <c r="A4222" s="150" t="s">
        <v>10095</v>
      </c>
      <c r="B4222" s="153" t="s">
        <v>19668</v>
      </c>
      <c r="C4222" s="352"/>
      <c r="D4222" s="152" t="s">
        <v>20298</v>
      </c>
    </row>
    <row r="4223" spans="1:4" ht="13.5" customHeight="1">
      <c r="A4223" s="150" t="s">
        <v>10095</v>
      </c>
      <c r="B4223" s="153" t="s">
        <v>19668</v>
      </c>
      <c r="C4223" s="352"/>
      <c r="D4223" s="152" t="s">
        <v>20298</v>
      </c>
    </row>
    <row r="4224" spans="1:4" ht="13.5" customHeight="1">
      <c r="A4224" s="150" t="s">
        <v>10097</v>
      </c>
      <c r="B4224" s="153" t="s">
        <v>19669</v>
      </c>
      <c r="C4224" s="352"/>
      <c r="D4224" s="152" t="s">
        <v>20298</v>
      </c>
    </row>
    <row r="4225" spans="1:4" ht="13.5" customHeight="1">
      <c r="A4225" s="150" t="s">
        <v>10097</v>
      </c>
      <c r="B4225" s="153" t="s">
        <v>19669</v>
      </c>
      <c r="C4225" s="352"/>
      <c r="D4225" s="152" t="s">
        <v>20298</v>
      </c>
    </row>
    <row r="4226" spans="1:4" ht="13.5" customHeight="1">
      <c r="A4226" s="150" t="s">
        <v>10096</v>
      </c>
      <c r="B4226" s="153" t="s">
        <v>19669</v>
      </c>
      <c r="C4226" s="352"/>
      <c r="D4226" s="152" t="s">
        <v>20298</v>
      </c>
    </row>
    <row r="4227" spans="1:4" ht="13.5" customHeight="1">
      <c r="A4227" s="150" t="s">
        <v>10096</v>
      </c>
      <c r="B4227" s="153" t="s">
        <v>19669</v>
      </c>
      <c r="C4227" s="352"/>
      <c r="D4227" s="152" t="s">
        <v>20298</v>
      </c>
    </row>
    <row r="4228" spans="1:4" ht="13.5" customHeight="1">
      <c r="A4228" s="150" t="s">
        <v>10033</v>
      </c>
      <c r="B4228" s="153" t="s">
        <v>19619</v>
      </c>
      <c r="C4228" s="352"/>
      <c r="D4228" s="152" t="s">
        <v>20298</v>
      </c>
    </row>
    <row r="4229" spans="1:4" ht="13.5" customHeight="1">
      <c r="A4229" s="150" t="s">
        <v>10033</v>
      </c>
      <c r="B4229" s="153" t="s">
        <v>19619</v>
      </c>
      <c r="C4229" s="352"/>
      <c r="D4229" s="152" t="s">
        <v>20298</v>
      </c>
    </row>
    <row r="4230" spans="1:4" ht="13.5" customHeight="1">
      <c r="A4230" s="150" t="s">
        <v>10088</v>
      </c>
      <c r="B4230" s="153" t="s">
        <v>19666</v>
      </c>
      <c r="C4230" s="352"/>
      <c r="D4230" s="152" t="s">
        <v>20298</v>
      </c>
    </row>
    <row r="4231" spans="1:4" ht="13.5" customHeight="1">
      <c r="A4231" s="150" t="s">
        <v>10088</v>
      </c>
      <c r="B4231" s="153" t="s">
        <v>19666</v>
      </c>
      <c r="C4231" s="352"/>
      <c r="D4231" s="152" t="s">
        <v>20298</v>
      </c>
    </row>
    <row r="4232" spans="1:4" ht="13.5" customHeight="1">
      <c r="A4232" s="150" t="s">
        <v>10098</v>
      </c>
      <c r="B4232" s="153" t="s">
        <v>19670</v>
      </c>
      <c r="C4232" s="352"/>
      <c r="D4232" s="152" t="s">
        <v>20298</v>
      </c>
    </row>
    <row r="4233" spans="1:4" ht="13.5" customHeight="1">
      <c r="A4233" s="150" t="s">
        <v>10098</v>
      </c>
      <c r="B4233" s="153" t="s">
        <v>19670</v>
      </c>
      <c r="C4233" s="352"/>
      <c r="D4233" s="152" t="s">
        <v>20298</v>
      </c>
    </row>
    <row r="4234" spans="1:4" ht="13.5" customHeight="1">
      <c r="A4234" s="150" t="s">
        <v>10034</v>
      </c>
      <c r="B4234" s="153" t="s">
        <v>19620</v>
      </c>
      <c r="C4234" s="352"/>
      <c r="D4234" s="152" t="s">
        <v>20298</v>
      </c>
    </row>
    <row r="4235" spans="1:4" ht="13.5" customHeight="1">
      <c r="A4235" s="150" t="s">
        <v>10034</v>
      </c>
      <c r="B4235" s="153" t="s">
        <v>19620</v>
      </c>
      <c r="C4235" s="352"/>
      <c r="D4235" s="152" t="s">
        <v>20298</v>
      </c>
    </row>
    <row r="4236" spans="1:4" ht="13.5" customHeight="1">
      <c r="A4236" s="150" t="s">
        <v>10089</v>
      </c>
      <c r="B4236" s="153" t="s">
        <v>19666</v>
      </c>
      <c r="C4236" s="352"/>
      <c r="D4236" s="152" t="s">
        <v>20298</v>
      </c>
    </row>
    <row r="4237" spans="1:4" ht="13.5" customHeight="1">
      <c r="A4237" s="150" t="s">
        <v>10089</v>
      </c>
      <c r="B4237" s="153" t="s">
        <v>19666</v>
      </c>
      <c r="C4237" s="352"/>
      <c r="D4237" s="152" t="s">
        <v>20298</v>
      </c>
    </row>
    <row r="4238" spans="1:4" ht="13.5" customHeight="1">
      <c r="A4238" s="150" t="s">
        <v>10099</v>
      </c>
      <c r="B4238" s="153" t="s">
        <v>19671</v>
      </c>
      <c r="C4238" s="352"/>
      <c r="D4238" s="152" t="s">
        <v>20298</v>
      </c>
    </row>
    <row r="4239" spans="1:4" ht="13.5" customHeight="1">
      <c r="A4239" s="150" t="s">
        <v>10099</v>
      </c>
      <c r="B4239" s="153" t="s">
        <v>19671</v>
      </c>
      <c r="C4239" s="352"/>
      <c r="D4239" s="152" t="s">
        <v>20298</v>
      </c>
    </row>
    <row r="4240" spans="1:4" ht="13.5" customHeight="1">
      <c r="A4240" s="150" t="s">
        <v>10093</v>
      </c>
      <c r="B4240" s="153" t="s">
        <v>19667</v>
      </c>
      <c r="C4240" s="352"/>
      <c r="D4240" s="152" t="s">
        <v>20298</v>
      </c>
    </row>
    <row r="4241" spans="1:4" ht="13.5" customHeight="1">
      <c r="A4241" s="150" t="s">
        <v>10093</v>
      </c>
      <c r="B4241" s="153" t="s">
        <v>19667</v>
      </c>
      <c r="C4241" s="352"/>
      <c r="D4241" s="152" t="s">
        <v>20298</v>
      </c>
    </row>
    <row r="4242" spans="1:4" ht="13.5" customHeight="1">
      <c r="A4242" s="150" t="s">
        <v>10090</v>
      </c>
      <c r="B4242" s="153" t="s">
        <v>19666</v>
      </c>
      <c r="C4242" s="352"/>
      <c r="D4242" s="152" t="s">
        <v>20298</v>
      </c>
    </row>
    <row r="4243" spans="1:4" ht="13.5" customHeight="1">
      <c r="A4243" s="150" t="s">
        <v>10090</v>
      </c>
      <c r="B4243" s="153" t="s">
        <v>19666</v>
      </c>
      <c r="C4243" s="352"/>
      <c r="D4243" s="152" t="s">
        <v>20298</v>
      </c>
    </row>
    <row r="4244" spans="1:4" ht="13.5" customHeight="1">
      <c r="A4244" s="150" t="s">
        <v>10100</v>
      </c>
      <c r="B4244" s="153" t="s">
        <v>19672</v>
      </c>
      <c r="C4244" s="352"/>
      <c r="D4244" s="152" t="s">
        <v>20298</v>
      </c>
    </row>
    <row r="4245" spans="1:4" ht="13.5" customHeight="1">
      <c r="A4245" s="150" t="s">
        <v>10100</v>
      </c>
      <c r="B4245" s="153" t="s">
        <v>19672</v>
      </c>
      <c r="C4245" s="352"/>
      <c r="D4245" s="152" t="s">
        <v>20298</v>
      </c>
    </row>
    <row r="4246" spans="1:4" ht="13.5" customHeight="1">
      <c r="A4246" s="150" t="s">
        <v>10035</v>
      </c>
      <c r="B4246" s="153" t="s">
        <v>19621</v>
      </c>
      <c r="C4246" s="352"/>
      <c r="D4246" s="152" t="s">
        <v>20298</v>
      </c>
    </row>
    <row r="4247" spans="1:4" ht="13.5" customHeight="1">
      <c r="A4247" s="150" t="s">
        <v>10035</v>
      </c>
      <c r="B4247" s="153" t="s">
        <v>19621</v>
      </c>
      <c r="C4247" s="352"/>
      <c r="D4247" s="152" t="s">
        <v>20298</v>
      </c>
    </row>
    <row r="4248" spans="1:4" ht="13.5" customHeight="1">
      <c r="A4248" s="150" t="s">
        <v>10091</v>
      </c>
      <c r="B4248" s="153" t="s">
        <v>19666</v>
      </c>
      <c r="C4248" s="352"/>
      <c r="D4248" s="152" t="s">
        <v>20298</v>
      </c>
    </row>
    <row r="4249" spans="1:4" ht="13.5" customHeight="1">
      <c r="A4249" s="150" t="s">
        <v>10091</v>
      </c>
      <c r="B4249" s="153" t="s">
        <v>19666</v>
      </c>
      <c r="C4249" s="352"/>
      <c r="D4249" s="152" t="s">
        <v>20298</v>
      </c>
    </row>
    <row r="4250" spans="1:4" ht="13.5" customHeight="1">
      <c r="A4250" s="150" t="s">
        <v>10101</v>
      </c>
      <c r="B4250" s="153" t="s">
        <v>19673</v>
      </c>
      <c r="C4250" s="352"/>
      <c r="D4250" s="152" t="s">
        <v>20298</v>
      </c>
    </row>
    <row r="4251" spans="1:4" ht="13.5" customHeight="1">
      <c r="A4251" s="150" t="s">
        <v>10101</v>
      </c>
      <c r="B4251" s="153" t="s">
        <v>19673</v>
      </c>
      <c r="C4251" s="352"/>
      <c r="D4251" s="152" t="s">
        <v>20298</v>
      </c>
    </row>
    <row r="4252" spans="1:4" ht="13.5" customHeight="1">
      <c r="A4252" s="150" t="s">
        <v>10094</v>
      </c>
      <c r="B4252" s="153" t="s">
        <v>19667</v>
      </c>
      <c r="C4252" s="352"/>
      <c r="D4252" s="152" t="s">
        <v>20298</v>
      </c>
    </row>
    <row r="4253" spans="1:4" ht="13.5" customHeight="1">
      <c r="A4253" s="150" t="s">
        <v>10094</v>
      </c>
      <c r="B4253" s="153" t="s">
        <v>19667</v>
      </c>
      <c r="C4253" s="352"/>
      <c r="D4253" s="152" t="s">
        <v>20298</v>
      </c>
    </row>
    <row r="4254" spans="1:4" ht="13.5" customHeight="1">
      <c r="A4254" s="150" t="s">
        <v>10092</v>
      </c>
      <c r="B4254" s="153" t="s">
        <v>19666</v>
      </c>
      <c r="C4254" s="352"/>
      <c r="D4254" s="152" t="s">
        <v>20298</v>
      </c>
    </row>
    <row r="4255" spans="1:4" ht="13.5" customHeight="1">
      <c r="A4255" s="150" t="s">
        <v>10092</v>
      </c>
      <c r="B4255" s="153" t="s">
        <v>19666</v>
      </c>
      <c r="C4255" s="352"/>
      <c r="D4255" s="152" t="s">
        <v>20298</v>
      </c>
    </row>
    <row r="4256" spans="1:4" ht="13.5" customHeight="1">
      <c r="A4256" s="150" t="s">
        <v>9755</v>
      </c>
      <c r="B4256" s="153" t="s">
        <v>19340</v>
      </c>
      <c r="C4256" s="352"/>
      <c r="D4256" s="152" t="s">
        <v>20298</v>
      </c>
    </row>
    <row r="4257" spans="1:4" ht="13.5" customHeight="1">
      <c r="A4257" s="150" t="s">
        <v>9759</v>
      </c>
      <c r="B4257" s="153" t="s">
        <v>19344</v>
      </c>
      <c r="C4257" s="352"/>
      <c r="D4257" s="152" t="s">
        <v>20298</v>
      </c>
    </row>
    <row r="4258" spans="1:4" ht="13.5" customHeight="1">
      <c r="A4258" s="150" t="s">
        <v>10086</v>
      </c>
      <c r="B4258" s="153" t="s">
        <v>19664</v>
      </c>
      <c r="C4258" s="352"/>
      <c r="D4258" s="152" t="s">
        <v>20298</v>
      </c>
    </row>
    <row r="4259" spans="1:4" ht="13.5" customHeight="1">
      <c r="A4259" s="150" t="s">
        <v>10086</v>
      </c>
      <c r="B4259" s="153" t="s">
        <v>19664</v>
      </c>
      <c r="C4259" s="352"/>
      <c r="D4259" s="152" t="s">
        <v>20298</v>
      </c>
    </row>
    <row r="4260" spans="1:4" ht="13.5" customHeight="1">
      <c r="A4260" s="150" t="s">
        <v>10087</v>
      </c>
      <c r="B4260" s="153" t="s">
        <v>19665</v>
      </c>
      <c r="C4260" s="352"/>
      <c r="D4260" s="152" t="s">
        <v>20298</v>
      </c>
    </row>
    <row r="4261" spans="1:4" ht="13.5" customHeight="1">
      <c r="A4261" s="150" t="s">
        <v>10103</v>
      </c>
      <c r="B4261" s="153" t="s">
        <v>19675</v>
      </c>
      <c r="C4261" s="352"/>
      <c r="D4261" s="152" t="s">
        <v>20298</v>
      </c>
    </row>
    <row r="4262" spans="1:4" ht="13.5" customHeight="1">
      <c r="A4262" s="150" t="s">
        <v>10103</v>
      </c>
      <c r="B4262" s="153" t="s">
        <v>19675</v>
      </c>
      <c r="C4262" s="352"/>
      <c r="D4262" s="152" t="s">
        <v>20298</v>
      </c>
    </row>
    <row r="4263" spans="1:4" ht="13.5" customHeight="1">
      <c r="A4263" s="150" t="s">
        <v>10106</v>
      </c>
      <c r="B4263" s="153" t="s">
        <v>19678</v>
      </c>
      <c r="C4263" s="352"/>
      <c r="D4263" s="152" t="s">
        <v>20298</v>
      </c>
    </row>
    <row r="4264" spans="1:4" ht="13.5" customHeight="1">
      <c r="A4264" s="150" t="s">
        <v>10106</v>
      </c>
      <c r="B4264" s="153" t="s">
        <v>19678</v>
      </c>
      <c r="C4264" s="352"/>
      <c r="D4264" s="152" t="s">
        <v>20298</v>
      </c>
    </row>
    <row r="4265" spans="1:4" ht="13.5" customHeight="1">
      <c r="A4265" s="150" t="s">
        <v>10106</v>
      </c>
      <c r="B4265" s="153" t="s">
        <v>19678</v>
      </c>
      <c r="C4265" s="352"/>
      <c r="D4265" s="152" t="s">
        <v>20298</v>
      </c>
    </row>
    <row r="4266" spans="1:4" ht="13.5" customHeight="1">
      <c r="A4266" s="150" t="s">
        <v>10037</v>
      </c>
      <c r="B4266" s="153" t="s">
        <v>19623</v>
      </c>
      <c r="C4266" s="352"/>
      <c r="D4266" s="152" t="s">
        <v>20298</v>
      </c>
    </row>
    <row r="4267" spans="1:4" ht="13.5" customHeight="1">
      <c r="A4267" s="150" t="s">
        <v>10037</v>
      </c>
      <c r="B4267" s="153" t="s">
        <v>19623</v>
      </c>
      <c r="C4267" s="352"/>
      <c r="D4267" s="152" t="s">
        <v>20298</v>
      </c>
    </row>
    <row r="4268" spans="1:4" ht="13.5" customHeight="1">
      <c r="A4268" s="150" t="s">
        <v>10107</v>
      </c>
      <c r="B4268" s="153" t="s">
        <v>19679</v>
      </c>
      <c r="C4268" s="352"/>
      <c r="D4268" s="152" t="s">
        <v>20298</v>
      </c>
    </row>
    <row r="4269" spans="1:4" ht="13.5" customHeight="1">
      <c r="A4269" s="150" t="s">
        <v>10107</v>
      </c>
      <c r="B4269" s="153" t="s">
        <v>19679</v>
      </c>
      <c r="C4269" s="352"/>
      <c r="D4269" s="152" t="s">
        <v>20298</v>
      </c>
    </row>
    <row r="4270" spans="1:4" ht="13.5" customHeight="1">
      <c r="A4270" s="150" t="s">
        <v>10038</v>
      </c>
      <c r="B4270" s="153" t="s">
        <v>19624</v>
      </c>
      <c r="C4270" s="352"/>
      <c r="D4270" s="152" t="s">
        <v>20298</v>
      </c>
    </row>
    <row r="4271" spans="1:4" ht="13.5" customHeight="1">
      <c r="A4271" s="150" t="s">
        <v>10038</v>
      </c>
      <c r="B4271" s="153" t="s">
        <v>19624</v>
      </c>
      <c r="C4271" s="352"/>
      <c r="D4271" s="152" t="s">
        <v>20298</v>
      </c>
    </row>
    <row r="4272" spans="1:4" ht="13.5" customHeight="1">
      <c r="A4272" s="150" t="s">
        <v>10108</v>
      </c>
      <c r="B4272" s="153" t="s">
        <v>19680</v>
      </c>
      <c r="C4272" s="352"/>
      <c r="D4272" s="152" t="s">
        <v>20298</v>
      </c>
    </row>
    <row r="4273" spans="1:4" ht="13.5" customHeight="1">
      <c r="A4273" s="150" t="s">
        <v>10108</v>
      </c>
      <c r="B4273" s="153" t="s">
        <v>19680</v>
      </c>
      <c r="C4273" s="352"/>
      <c r="D4273" s="152" t="s">
        <v>20298</v>
      </c>
    </row>
    <row r="4274" spans="1:4" ht="13.5" customHeight="1">
      <c r="A4274" s="150" t="s">
        <v>10039</v>
      </c>
      <c r="B4274" s="153" t="s">
        <v>19625</v>
      </c>
      <c r="C4274" s="352"/>
      <c r="D4274" s="152" t="s">
        <v>20298</v>
      </c>
    </row>
    <row r="4275" spans="1:4" ht="13.5" customHeight="1">
      <c r="A4275" s="150" t="s">
        <v>10039</v>
      </c>
      <c r="B4275" s="153" t="s">
        <v>19625</v>
      </c>
      <c r="C4275" s="352"/>
      <c r="D4275" s="152" t="s">
        <v>20298</v>
      </c>
    </row>
    <row r="4276" spans="1:4" ht="13.5" customHeight="1">
      <c r="A4276" s="150" t="s">
        <v>10040</v>
      </c>
      <c r="B4276" s="153" t="s">
        <v>19626</v>
      </c>
      <c r="C4276" s="352"/>
      <c r="D4276" s="152" t="s">
        <v>20298</v>
      </c>
    </row>
    <row r="4277" spans="1:4" ht="13.5" customHeight="1">
      <c r="A4277" s="150" t="s">
        <v>10040</v>
      </c>
      <c r="B4277" s="153" t="s">
        <v>19626</v>
      </c>
      <c r="C4277" s="352"/>
      <c r="D4277" s="152" t="s">
        <v>20298</v>
      </c>
    </row>
    <row r="4278" spans="1:4" ht="13.5" customHeight="1">
      <c r="A4278" s="150" t="s">
        <v>10041</v>
      </c>
      <c r="B4278" s="153" t="s">
        <v>19627</v>
      </c>
      <c r="C4278" s="352"/>
      <c r="D4278" s="152" t="s">
        <v>20298</v>
      </c>
    </row>
    <row r="4279" spans="1:4" ht="13.5" customHeight="1">
      <c r="A4279" s="150" t="s">
        <v>10041</v>
      </c>
      <c r="B4279" s="153" t="s">
        <v>19627</v>
      </c>
      <c r="C4279" s="352"/>
      <c r="D4279" s="152" t="s">
        <v>20298</v>
      </c>
    </row>
    <row r="4280" spans="1:4" ht="13.5" customHeight="1">
      <c r="A4280" s="150" t="s">
        <v>10044</v>
      </c>
      <c r="B4280" s="153" t="s">
        <v>19630</v>
      </c>
      <c r="C4280" s="352"/>
      <c r="D4280" s="152" t="s">
        <v>20298</v>
      </c>
    </row>
    <row r="4281" spans="1:4" ht="13.5" customHeight="1">
      <c r="A4281" s="150" t="s">
        <v>10044</v>
      </c>
      <c r="B4281" s="153" t="s">
        <v>19630</v>
      </c>
      <c r="C4281" s="352"/>
      <c r="D4281" s="152" t="s">
        <v>20298</v>
      </c>
    </row>
    <row r="4282" spans="1:4" ht="13.5" customHeight="1">
      <c r="A4282" s="150" t="s">
        <v>10042</v>
      </c>
      <c r="B4282" s="153" t="s">
        <v>19628</v>
      </c>
      <c r="C4282" s="352"/>
      <c r="D4282" s="152" t="s">
        <v>20298</v>
      </c>
    </row>
    <row r="4283" spans="1:4" ht="13.5" customHeight="1">
      <c r="A4283" s="150" t="s">
        <v>10042</v>
      </c>
      <c r="B4283" s="153" t="s">
        <v>19628</v>
      </c>
      <c r="C4283" s="352"/>
      <c r="D4283" s="152" t="s">
        <v>20298</v>
      </c>
    </row>
    <row r="4284" spans="1:4" ht="13.5" customHeight="1">
      <c r="A4284" s="150" t="s">
        <v>10043</v>
      </c>
      <c r="B4284" s="153" t="s">
        <v>19629</v>
      </c>
      <c r="C4284" s="352"/>
      <c r="D4284" s="152" t="s">
        <v>20298</v>
      </c>
    </row>
    <row r="4285" spans="1:4" ht="13.5" customHeight="1">
      <c r="A4285" s="150" t="s">
        <v>10043</v>
      </c>
      <c r="B4285" s="153" t="s">
        <v>19629</v>
      </c>
      <c r="C4285" s="352"/>
      <c r="D4285" s="152" t="s">
        <v>20298</v>
      </c>
    </row>
    <row r="4286" spans="1:4" ht="13.5" customHeight="1">
      <c r="A4286" s="150" t="s">
        <v>10104</v>
      </c>
      <c r="B4286" s="153" t="s">
        <v>19676</v>
      </c>
      <c r="C4286" s="352"/>
      <c r="D4286" s="152" t="s">
        <v>20298</v>
      </c>
    </row>
    <row r="4287" spans="1:4" ht="13.5" customHeight="1">
      <c r="A4287" s="150" t="s">
        <v>10104</v>
      </c>
      <c r="B4287" s="153" t="s">
        <v>19676</v>
      </c>
      <c r="C4287" s="352"/>
      <c r="D4287" s="152" t="s">
        <v>20298</v>
      </c>
    </row>
    <row r="4288" spans="1:4" ht="13.5" customHeight="1">
      <c r="A4288" s="150" t="s">
        <v>10105</v>
      </c>
      <c r="B4288" s="153" t="s">
        <v>19677</v>
      </c>
      <c r="C4288" s="352"/>
      <c r="D4288" s="152" t="s">
        <v>20298</v>
      </c>
    </row>
    <row r="4289" spans="1:4" ht="13.5" customHeight="1">
      <c r="A4289" s="150" t="s">
        <v>10120</v>
      </c>
      <c r="B4289" s="153" t="s">
        <v>19692</v>
      </c>
      <c r="C4289" s="352"/>
      <c r="D4289" s="152" t="s">
        <v>20298</v>
      </c>
    </row>
    <row r="4290" spans="1:4" ht="13.5" customHeight="1">
      <c r="A4290" s="150" t="s">
        <v>10067</v>
      </c>
      <c r="B4290" s="153" t="s">
        <v>19645</v>
      </c>
      <c r="C4290" s="352"/>
      <c r="D4290" s="152" t="s">
        <v>20298</v>
      </c>
    </row>
    <row r="4291" spans="1:4" ht="13.5" customHeight="1">
      <c r="A4291" s="150" t="s">
        <v>10067</v>
      </c>
      <c r="B4291" s="153" t="s">
        <v>19645</v>
      </c>
      <c r="C4291" s="352"/>
      <c r="D4291" s="152" t="s">
        <v>20298</v>
      </c>
    </row>
    <row r="4292" spans="1:4" ht="13.5" customHeight="1">
      <c r="A4292" s="150" t="s">
        <v>10022</v>
      </c>
      <c r="B4292" s="153" t="s">
        <v>19609</v>
      </c>
      <c r="C4292" s="352"/>
      <c r="D4292" s="152" t="s">
        <v>20298</v>
      </c>
    </row>
    <row r="4293" spans="1:4" ht="13.5" customHeight="1">
      <c r="A4293" s="150" t="s">
        <v>10070</v>
      </c>
      <c r="B4293" s="153" t="s">
        <v>19648</v>
      </c>
      <c r="C4293" s="352"/>
      <c r="D4293" s="152" t="s">
        <v>20298</v>
      </c>
    </row>
    <row r="4294" spans="1:4" ht="13.5" customHeight="1">
      <c r="A4294" s="150" t="s">
        <v>10070</v>
      </c>
      <c r="B4294" s="153" t="s">
        <v>19648</v>
      </c>
      <c r="C4294" s="352"/>
      <c r="D4294" s="152" t="s">
        <v>20298</v>
      </c>
    </row>
    <row r="4295" spans="1:4" ht="13.5" customHeight="1">
      <c r="A4295" s="150" t="s">
        <v>10070</v>
      </c>
      <c r="B4295" s="153" t="s">
        <v>19648</v>
      </c>
      <c r="C4295" s="352"/>
      <c r="D4295" s="152" t="s">
        <v>20298</v>
      </c>
    </row>
    <row r="4296" spans="1:4" ht="13.5" customHeight="1">
      <c r="A4296" s="150" t="s">
        <v>10015</v>
      </c>
      <c r="B4296" s="153" t="s">
        <v>19602</v>
      </c>
      <c r="C4296" s="352"/>
      <c r="D4296" s="152" t="s">
        <v>20298</v>
      </c>
    </row>
    <row r="4297" spans="1:4" ht="13.5" customHeight="1">
      <c r="A4297" s="150" t="s">
        <v>10015</v>
      </c>
      <c r="B4297" s="153" t="s">
        <v>19602</v>
      </c>
      <c r="C4297" s="352"/>
      <c r="D4297" s="152" t="s">
        <v>20298</v>
      </c>
    </row>
    <row r="4298" spans="1:4" ht="13.5" customHeight="1">
      <c r="A4298" s="150" t="s">
        <v>10014</v>
      </c>
      <c r="B4298" s="153" t="s">
        <v>19601</v>
      </c>
      <c r="C4298" s="352"/>
      <c r="D4298" s="152" t="s">
        <v>20298</v>
      </c>
    </row>
    <row r="4299" spans="1:4" ht="13.5" customHeight="1">
      <c r="A4299" s="150" t="s">
        <v>10014</v>
      </c>
      <c r="B4299" s="153" t="s">
        <v>19601</v>
      </c>
      <c r="C4299" s="352"/>
      <c r="D4299" s="152" t="s">
        <v>20298</v>
      </c>
    </row>
    <row r="4300" spans="1:4" ht="13.5" customHeight="1">
      <c r="A4300" s="150" t="s">
        <v>10016</v>
      </c>
      <c r="B4300" s="153" t="s">
        <v>19603</v>
      </c>
      <c r="C4300" s="352"/>
      <c r="D4300" s="152" t="s">
        <v>20298</v>
      </c>
    </row>
    <row r="4301" spans="1:4" ht="13.5" customHeight="1">
      <c r="A4301" s="150" t="s">
        <v>10016</v>
      </c>
      <c r="B4301" s="153" t="s">
        <v>19603</v>
      </c>
      <c r="C4301" s="352"/>
      <c r="D4301" s="152" t="s">
        <v>20298</v>
      </c>
    </row>
    <row r="4302" spans="1:4" ht="13.5" customHeight="1">
      <c r="A4302" s="150" t="s">
        <v>10017</v>
      </c>
      <c r="B4302" s="153" t="s">
        <v>19604</v>
      </c>
      <c r="C4302" s="352"/>
      <c r="D4302" s="152" t="s">
        <v>20298</v>
      </c>
    </row>
    <row r="4303" spans="1:4" ht="13.5" customHeight="1">
      <c r="A4303" s="150" t="s">
        <v>10017</v>
      </c>
      <c r="B4303" s="153" t="s">
        <v>19604</v>
      </c>
      <c r="C4303" s="352"/>
      <c r="D4303" s="152" t="s">
        <v>20298</v>
      </c>
    </row>
    <row r="4304" spans="1:4" ht="13.5" customHeight="1">
      <c r="A4304" s="150" t="s">
        <v>10018</v>
      </c>
      <c r="B4304" s="153" t="s">
        <v>19605</v>
      </c>
      <c r="C4304" s="352"/>
      <c r="D4304" s="152" t="s">
        <v>20298</v>
      </c>
    </row>
    <row r="4305" spans="1:4" ht="13.5" customHeight="1">
      <c r="A4305" s="150" t="s">
        <v>10018</v>
      </c>
      <c r="B4305" s="153" t="s">
        <v>19605</v>
      </c>
      <c r="C4305" s="352"/>
      <c r="D4305" s="152" t="s">
        <v>20298</v>
      </c>
    </row>
    <row r="4306" spans="1:4" ht="13.5" customHeight="1">
      <c r="A4306" s="150" t="s">
        <v>10019</v>
      </c>
      <c r="B4306" s="153" t="s">
        <v>19606</v>
      </c>
      <c r="C4306" s="352"/>
      <c r="D4306" s="152" t="s">
        <v>20298</v>
      </c>
    </row>
    <row r="4307" spans="1:4" ht="13.5" customHeight="1">
      <c r="A4307" s="150" t="s">
        <v>10019</v>
      </c>
      <c r="B4307" s="153" t="s">
        <v>19606</v>
      </c>
      <c r="C4307" s="352"/>
      <c r="D4307" s="152" t="s">
        <v>20298</v>
      </c>
    </row>
    <row r="4308" spans="1:4" ht="13.5" customHeight="1">
      <c r="A4308" s="150" t="s">
        <v>10277</v>
      </c>
      <c r="B4308" s="153" t="s">
        <v>19849</v>
      </c>
      <c r="C4308" s="352"/>
      <c r="D4308" s="152" t="s">
        <v>20298</v>
      </c>
    </row>
    <row r="4309" spans="1:4" ht="13.5" customHeight="1">
      <c r="A4309" s="150" t="s">
        <v>10277</v>
      </c>
      <c r="B4309" s="153" t="s">
        <v>19849</v>
      </c>
      <c r="C4309" s="352"/>
      <c r="D4309" s="152" t="s">
        <v>20298</v>
      </c>
    </row>
    <row r="4310" spans="1:4" ht="13.5" customHeight="1">
      <c r="A4310" s="150" t="s">
        <v>10020</v>
      </c>
      <c r="B4310" s="153" t="s">
        <v>19607</v>
      </c>
      <c r="C4310" s="352"/>
      <c r="D4310" s="152" t="s">
        <v>20298</v>
      </c>
    </row>
    <row r="4311" spans="1:4" ht="13.5" customHeight="1">
      <c r="A4311" s="150" t="s">
        <v>10020</v>
      </c>
      <c r="B4311" s="153" t="s">
        <v>19607</v>
      </c>
      <c r="C4311" s="352"/>
      <c r="D4311" s="152" t="s">
        <v>20298</v>
      </c>
    </row>
    <row r="4312" spans="1:4" ht="13.5" customHeight="1">
      <c r="A4312" s="150" t="s">
        <v>10278</v>
      </c>
      <c r="B4312" s="153" t="s">
        <v>19849</v>
      </c>
      <c r="C4312" s="352"/>
      <c r="D4312" s="152" t="s">
        <v>20298</v>
      </c>
    </row>
    <row r="4313" spans="1:4" ht="13.5" customHeight="1">
      <c r="A4313" s="150" t="s">
        <v>10278</v>
      </c>
      <c r="B4313" s="153" t="s">
        <v>19849</v>
      </c>
      <c r="C4313" s="352"/>
      <c r="D4313" s="152" t="s">
        <v>20298</v>
      </c>
    </row>
    <row r="4314" spans="1:4" ht="13.5" customHeight="1">
      <c r="A4314" s="150" t="s">
        <v>10021</v>
      </c>
      <c r="B4314" s="153" t="s">
        <v>19608</v>
      </c>
      <c r="C4314" s="352"/>
      <c r="D4314" s="152" t="s">
        <v>20298</v>
      </c>
    </row>
    <row r="4315" spans="1:4" ht="13.5" customHeight="1">
      <c r="A4315" s="150" t="s">
        <v>10021</v>
      </c>
      <c r="B4315" s="153" t="s">
        <v>19608</v>
      </c>
      <c r="C4315" s="352"/>
      <c r="D4315" s="152" t="s">
        <v>20298</v>
      </c>
    </row>
    <row r="4316" spans="1:4" ht="13.5" customHeight="1">
      <c r="A4316" s="150" t="s">
        <v>9756</v>
      </c>
      <c r="B4316" s="153" t="s">
        <v>19341</v>
      </c>
      <c r="C4316" s="352"/>
      <c r="D4316" s="152" t="s">
        <v>20298</v>
      </c>
    </row>
    <row r="4317" spans="1:4" ht="13.5" customHeight="1">
      <c r="A4317" s="150" t="s">
        <v>10068</v>
      </c>
      <c r="B4317" s="153" t="s">
        <v>19646</v>
      </c>
      <c r="C4317" s="352"/>
      <c r="D4317" s="152" t="s">
        <v>20298</v>
      </c>
    </row>
    <row r="4318" spans="1:4" ht="13.5" customHeight="1">
      <c r="A4318" s="150" t="s">
        <v>10068</v>
      </c>
      <c r="B4318" s="153" t="s">
        <v>19646</v>
      </c>
      <c r="C4318" s="352"/>
      <c r="D4318" s="152" t="s">
        <v>20298</v>
      </c>
    </row>
    <row r="4319" spans="1:4" ht="13.5" customHeight="1">
      <c r="A4319" s="150" t="s">
        <v>10068</v>
      </c>
      <c r="B4319" s="153" t="s">
        <v>19646</v>
      </c>
      <c r="C4319" s="352"/>
      <c r="D4319" s="152" t="s">
        <v>20298</v>
      </c>
    </row>
    <row r="4320" spans="1:4" ht="13.5" customHeight="1">
      <c r="A4320" s="150" t="s">
        <v>10068</v>
      </c>
      <c r="B4320" s="153" t="s">
        <v>19646</v>
      </c>
      <c r="C4320" s="352"/>
      <c r="D4320" s="152" t="s">
        <v>20298</v>
      </c>
    </row>
    <row r="4321" spans="1:4" ht="13.5" customHeight="1">
      <c r="A4321" s="150" t="s">
        <v>10069</v>
      </c>
      <c r="B4321" s="153" t="s">
        <v>19647</v>
      </c>
      <c r="C4321" s="352"/>
      <c r="D4321" s="152" t="s">
        <v>20298</v>
      </c>
    </row>
    <row r="4322" spans="1:4" ht="13.5" customHeight="1">
      <c r="A4322" s="150" t="s">
        <v>10059</v>
      </c>
      <c r="B4322" s="153" t="s">
        <v>19637</v>
      </c>
      <c r="C4322" s="352"/>
      <c r="D4322" s="152" t="s">
        <v>20298</v>
      </c>
    </row>
    <row r="4323" spans="1:4" ht="13.5" customHeight="1">
      <c r="A4323" s="150" t="s">
        <v>10059</v>
      </c>
      <c r="B4323" s="153" t="s">
        <v>19637</v>
      </c>
      <c r="C4323" s="352"/>
      <c r="D4323" s="152" t="s">
        <v>20298</v>
      </c>
    </row>
    <row r="4324" spans="1:4" ht="13.5" customHeight="1">
      <c r="A4324" s="150" t="s">
        <v>10060</v>
      </c>
      <c r="B4324" s="153" t="s">
        <v>19638</v>
      </c>
      <c r="C4324" s="352"/>
      <c r="D4324" s="152" t="s">
        <v>20298</v>
      </c>
    </row>
    <row r="4325" spans="1:4" ht="13.5" customHeight="1">
      <c r="A4325" s="150" t="s">
        <v>10075</v>
      </c>
      <c r="B4325" s="153" t="s">
        <v>19653</v>
      </c>
      <c r="C4325" s="352"/>
      <c r="D4325" s="152" t="s">
        <v>20298</v>
      </c>
    </row>
    <row r="4326" spans="1:4" ht="13.5" customHeight="1">
      <c r="A4326" s="150" t="s">
        <v>10074</v>
      </c>
      <c r="B4326" s="153" t="s">
        <v>19652</v>
      </c>
      <c r="C4326" s="352"/>
      <c r="D4326" s="152" t="s">
        <v>20298</v>
      </c>
    </row>
    <row r="4327" spans="1:4" ht="13.5" customHeight="1">
      <c r="A4327" s="150" t="s">
        <v>10112</v>
      </c>
      <c r="B4327" s="153" t="s">
        <v>19684</v>
      </c>
      <c r="C4327" s="352"/>
      <c r="D4327" s="152" t="s">
        <v>20298</v>
      </c>
    </row>
    <row r="4328" spans="1:4" ht="13.5" customHeight="1">
      <c r="A4328" s="150" t="s">
        <v>10112</v>
      </c>
      <c r="B4328" s="153" t="s">
        <v>19684</v>
      </c>
      <c r="C4328" s="352"/>
      <c r="D4328" s="152" t="s">
        <v>20298</v>
      </c>
    </row>
    <row r="4329" spans="1:4" ht="13.5" customHeight="1">
      <c r="A4329" s="150" t="s">
        <v>10113</v>
      </c>
      <c r="B4329" s="153" t="s">
        <v>19685</v>
      </c>
      <c r="C4329" s="352"/>
      <c r="D4329" s="152" t="s">
        <v>20298</v>
      </c>
    </row>
    <row r="4330" spans="1:4" ht="13.5" customHeight="1">
      <c r="A4330" s="150" t="s">
        <v>10114</v>
      </c>
      <c r="B4330" s="153" t="s">
        <v>19686</v>
      </c>
      <c r="C4330" s="352"/>
      <c r="D4330" s="152" t="s">
        <v>20298</v>
      </c>
    </row>
    <row r="4331" spans="1:4" ht="13.5" customHeight="1">
      <c r="A4331" s="150" t="s">
        <v>10114</v>
      </c>
      <c r="B4331" s="153" t="s">
        <v>19686</v>
      </c>
      <c r="C4331" s="352"/>
      <c r="D4331" s="152" t="s">
        <v>20298</v>
      </c>
    </row>
    <row r="4332" spans="1:4" ht="13.5" customHeight="1">
      <c r="A4332" s="150" t="s">
        <v>10115</v>
      </c>
      <c r="B4332" s="153" t="s">
        <v>19687</v>
      </c>
      <c r="C4332" s="352"/>
      <c r="D4332" s="152" t="s">
        <v>20298</v>
      </c>
    </row>
    <row r="4333" spans="1:4" ht="13.5" customHeight="1">
      <c r="A4333" s="150" t="s">
        <v>10117</v>
      </c>
      <c r="B4333" s="153" t="s">
        <v>19689</v>
      </c>
      <c r="C4333" s="352"/>
      <c r="D4333" s="152" t="s">
        <v>20298</v>
      </c>
    </row>
    <row r="4334" spans="1:4" ht="13.5" customHeight="1">
      <c r="A4334" s="150" t="s">
        <v>10118</v>
      </c>
      <c r="B4334" s="153" t="s">
        <v>19690</v>
      </c>
      <c r="C4334" s="352"/>
      <c r="D4334" s="152" t="s">
        <v>20298</v>
      </c>
    </row>
    <row r="4335" spans="1:4" ht="13.5" customHeight="1">
      <c r="A4335" s="150" t="s">
        <v>10121</v>
      </c>
      <c r="B4335" s="153" t="s">
        <v>19693</v>
      </c>
      <c r="C4335" s="352"/>
      <c r="D4335" s="152" t="s">
        <v>20298</v>
      </c>
    </row>
    <row r="4336" spans="1:4" ht="13.5" customHeight="1">
      <c r="A4336" s="150" t="s">
        <v>10111</v>
      </c>
      <c r="B4336" s="153" t="s">
        <v>19683</v>
      </c>
      <c r="C4336" s="352"/>
      <c r="D4336" s="152" t="s">
        <v>20298</v>
      </c>
    </row>
    <row r="4337" spans="1:4" ht="13.5" customHeight="1">
      <c r="A4337" s="150" t="s">
        <v>10111</v>
      </c>
      <c r="B4337" s="153" t="s">
        <v>19683</v>
      </c>
      <c r="C4337" s="352"/>
      <c r="D4337" s="152" t="s">
        <v>20298</v>
      </c>
    </row>
    <row r="4338" spans="1:4" ht="13.5" customHeight="1">
      <c r="A4338" s="150" t="s">
        <v>10124</v>
      </c>
      <c r="B4338" s="153" t="s">
        <v>19696</v>
      </c>
      <c r="C4338" s="352"/>
      <c r="D4338" s="152" t="s">
        <v>20298</v>
      </c>
    </row>
    <row r="4339" spans="1:4" ht="13.5" customHeight="1">
      <c r="A4339" s="150" t="s">
        <v>10123</v>
      </c>
      <c r="B4339" s="153" t="s">
        <v>19695</v>
      </c>
      <c r="C4339" s="352"/>
      <c r="D4339" s="152" t="s">
        <v>20298</v>
      </c>
    </row>
    <row r="4340" spans="1:4" ht="13.5" customHeight="1">
      <c r="A4340" s="150" t="s">
        <v>10116</v>
      </c>
      <c r="B4340" s="153" t="s">
        <v>19688</v>
      </c>
      <c r="C4340" s="352"/>
      <c r="D4340" s="152" t="s">
        <v>20298</v>
      </c>
    </row>
    <row r="4341" spans="1:4" ht="13.5" customHeight="1">
      <c r="A4341" s="150" t="s">
        <v>10116</v>
      </c>
      <c r="B4341" s="153" t="s">
        <v>19688</v>
      </c>
      <c r="C4341" s="352"/>
      <c r="D4341" s="152" t="s">
        <v>20298</v>
      </c>
    </row>
    <row r="4342" spans="1:4" ht="13.5" customHeight="1">
      <c r="A4342" s="150" t="s">
        <v>9761</v>
      </c>
      <c r="B4342" s="153" t="s">
        <v>19346</v>
      </c>
      <c r="C4342" s="352"/>
      <c r="D4342" s="152" t="s">
        <v>20298</v>
      </c>
    </row>
    <row r="4343" spans="1:4" ht="13.5" customHeight="1">
      <c r="A4343" s="150" t="s">
        <v>10119</v>
      </c>
      <c r="B4343" s="153" t="s">
        <v>19691</v>
      </c>
      <c r="C4343" s="352"/>
      <c r="D4343" s="152" t="s">
        <v>20298</v>
      </c>
    </row>
    <row r="4344" spans="1:4" ht="13.5" customHeight="1">
      <c r="A4344" s="150" t="s">
        <v>10119</v>
      </c>
      <c r="B4344" s="153" t="s">
        <v>19691</v>
      </c>
      <c r="C4344" s="352"/>
      <c r="D4344" s="152" t="s">
        <v>20298</v>
      </c>
    </row>
    <row r="4345" spans="1:4" ht="13.5" customHeight="1">
      <c r="A4345" s="150" t="s">
        <v>10122</v>
      </c>
      <c r="B4345" s="153" t="s">
        <v>19694</v>
      </c>
      <c r="C4345" s="352"/>
      <c r="D4345" s="152" t="s">
        <v>20298</v>
      </c>
    </row>
    <row r="4346" spans="1:4" ht="13.5" customHeight="1">
      <c r="A4346" s="150" t="s">
        <v>10122</v>
      </c>
      <c r="B4346" s="153" t="s">
        <v>19694</v>
      </c>
      <c r="C4346" s="352"/>
      <c r="D4346" s="152" t="s">
        <v>20298</v>
      </c>
    </row>
    <row r="4347" spans="1:4" ht="13.5" customHeight="1">
      <c r="A4347" s="150" t="s">
        <v>9997</v>
      </c>
      <c r="B4347" s="153" t="s">
        <v>19584</v>
      </c>
      <c r="C4347" s="352"/>
      <c r="D4347" s="152" t="s">
        <v>20298</v>
      </c>
    </row>
    <row r="4348" spans="1:4" ht="13.5" customHeight="1">
      <c r="A4348" s="150" t="s">
        <v>9997</v>
      </c>
      <c r="B4348" s="153" t="s">
        <v>19584</v>
      </c>
      <c r="C4348" s="352"/>
      <c r="D4348" s="152" t="s">
        <v>20298</v>
      </c>
    </row>
    <row r="4349" spans="1:4" ht="13.5" customHeight="1">
      <c r="A4349" s="150" t="s">
        <v>9998</v>
      </c>
      <c r="B4349" s="153" t="s">
        <v>19585</v>
      </c>
      <c r="C4349" s="352"/>
      <c r="D4349" s="152" t="s">
        <v>20298</v>
      </c>
    </row>
    <row r="4350" spans="1:4" ht="13.5" customHeight="1">
      <c r="A4350" s="150" t="s">
        <v>9998</v>
      </c>
      <c r="B4350" s="153" t="s">
        <v>19585</v>
      </c>
      <c r="C4350" s="352"/>
      <c r="D4350" s="152" t="s">
        <v>20298</v>
      </c>
    </row>
    <row r="4351" spans="1:4" ht="13.5" customHeight="1">
      <c r="A4351" s="150" t="s">
        <v>10003</v>
      </c>
      <c r="B4351" s="153" t="s">
        <v>19590</v>
      </c>
      <c r="C4351" s="352"/>
      <c r="D4351" s="152" t="s">
        <v>20298</v>
      </c>
    </row>
    <row r="4352" spans="1:4" ht="13.5" customHeight="1">
      <c r="A4352" s="150" t="s">
        <v>10003</v>
      </c>
      <c r="B4352" s="153" t="s">
        <v>19590</v>
      </c>
      <c r="C4352" s="352"/>
      <c r="D4352" s="152" t="s">
        <v>20298</v>
      </c>
    </row>
    <row r="4353" spans="1:4" ht="13.5" customHeight="1">
      <c r="A4353" s="150" t="s">
        <v>9989</v>
      </c>
      <c r="B4353" s="153" t="s">
        <v>19576</v>
      </c>
      <c r="C4353" s="352"/>
      <c r="D4353" s="152" t="s">
        <v>20298</v>
      </c>
    </row>
    <row r="4354" spans="1:4" ht="13.5" customHeight="1">
      <c r="A4354" s="150" t="s">
        <v>9989</v>
      </c>
      <c r="B4354" s="153" t="s">
        <v>19576</v>
      </c>
      <c r="C4354" s="352"/>
      <c r="D4354" s="152" t="s">
        <v>20298</v>
      </c>
    </row>
    <row r="4355" spans="1:4" ht="13.5" customHeight="1">
      <c r="A4355" s="150" t="s">
        <v>9992</v>
      </c>
      <c r="B4355" s="153" t="s">
        <v>19579</v>
      </c>
      <c r="C4355" s="352"/>
      <c r="D4355" s="152" t="s">
        <v>20298</v>
      </c>
    </row>
    <row r="4356" spans="1:4" ht="13.5" customHeight="1">
      <c r="A4356" s="150" t="s">
        <v>9992</v>
      </c>
      <c r="B4356" s="153" t="s">
        <v>19579</v>
      </c>
      <c r="C4356" s="352"/>
      <c r="D4356" s="152" t="s">
        <v>20298</v>
      </c>
    </row>
    <row r="4357" spans="1:4" ht="13.5" customHeight="1">
      <c r="A4357" s="150" t="s">
        <v>10004</v>
      </c>
      <c r="B4357" s="153" t="s">
        <v>19591</v>
      </c>
      <c r="C4357" s="352"/>
      <c r="D4357" s="152" t="s">
        <v>20298</v>
      </c>
    </row>
    <row r="4358" spans="1:4" ht="13.5" customHeight="1">
      <c r="A4358" s="150" t="s">
        <v>10004</v>
      </c>
      <c r="B4358" s="153" t="s">
        <v>19591</v>
      </c>
      <c r="C4358" s="352"/>
      <c r="D4358" s="152" t="s">
        <v>20298</v>
      </c>
    </row>
    <row r="4359" spans="1:4" ht="13.5" customHeight="1">
      <c r="A4359" s="150" t="s">
        <v>10005</v>
      </c>
      <c r="B4359" s="153" t="s">
        <v>19592</v>
      </c>
      <c r="C4359" s="352"/>
      <c r="D4359" s="152" t="s">
        <v>20298</v>
      </c>
    </row>
    <row r="4360" spans="1:4" ht="13.5" customHeight="1">
      <c r="A4360" s="150" t="s">
        <v>10005</v>
      </c>
      <c r="B4360" s="153" t="s">
        <v>19592</v>
      </c>
      <c r="C4360" s="352"/>
      <c r="D4360" s="152" t="s">
        <v>20298</v>
      </c>
    </row>
    <row r="4361" spans="1:4" ht="13.5" customHeight="1">
      <c r="A4361" s="150" t="s">
        <v>9996</v>
      </c>
      <c r="B4361" s="153" t="s">
        <v>19583</v>
      </c>
      <c r="C4361" s="352"/>
      <c r="D4361" s="152" t="s">
        <v>20298</v>
      </c>
    </row>
    <row r="4362" spans="1:4" ht="13.5" customHeight="1">
      <c r="A4362" s="150" t="s">
        <v>10175</v>
      </c>
      <c r="B4362" s="153" t="s">
        <v>19747</v>
      </c>
      <c r="C4362" s="352"/>
      <c r="D4362" s="152" t="s">
        <v>20298</v>
      </c>
    </row>
    <row r="4363" spans="1:4" ht="13.5" customHeight="1">
      <c r="A4363" s="150" t="s">
        <v>10175</v>
      </c>
      <c r="B4363" s="153" t="s">
        <v>19747</v>
      </c>
      <c r="C4363" s="352"/>
      <c r="D4363" s="152" t="s">
        <v>20298</v>
      </c>
    </row>
    <row r="4364" spans="1:4" ht="13.5" customHeight="1">
      <c r="A4364" s="150" t="s">
        <v>10148</v>
      </c>
      <c r="B4364" s="153" t="s">
        <v>19720</v>
      </c>
      <c r="C4364" s="352"/>
      <c r="D4364" s="152" t="s">
        <v>20298</v>
      </c>
    </row>
    <row r="4365" spans="1:4" ht="13.5" customHeight="1">
      <c r="A4365" s="150" t="s">
        <v>10148</v>
      </c>
      <c r="B4365" s="153" t="s">
        <v>19720</v>
      </c>
      <c r="C4365" s="352"/>
      <c r="D4365" s="152" t="s">
        <v>20298</v>
      </c>
    </row>
    <row r="4366" spans="1:4" ht="13.5" customHeight="1">
      <c r="A4366" s="150" t="s">
        <v>10150</v>
      </c>
      <c r="B4366" s="153" t="s">
        <v>19722</v>
      </c>
      <c r="C4366" s="352"/>
      <c r="D4366" s="152" t="s">
        <v>20298</v>
      </c>
    </row>
    <row r="4367" spans="1:4" ht="13.5" customHeight="1">
      <c r="A4367" s="150" t="s">
        <v>10150</v>
      </c>
      <c r="B4367" s="153" t="s">
        <v>19722</v>
      </c>
      <c r="C4367" s="352"/>
      <c r="D4367" s="152" t="s">
        <v>20298</v>
      </c>
    </row>
    <row r="4368" spans="1:4" ht="13.5" customHeight="1">
      <c r="A4368" s="150" t="s">
        <v>10151</v>
      </c>
      <c r="B4368" s="153" t="s">
        <v>19723</v>
      </c>
      <c r="C4368" s="352"/>
      <c r="D4368" s="152" t="s">
        <v>20298</v>
      </c>
    </row>
    <row r="4369" spans="1:4" ht="13.5" customHeight="1">
      <c r="A4369" s="150" t="s">
        <v>10151</v>
      </c>
      <c r="B4369" s="153" t="s">
        <v>19723</v>
      </c>
      <c r="C4369" s="352"/>
      <c r="D4369" s="152" t="s">
        <v>20298</v>
      </c>
    </row>
    <row r="4370" spans="1:4" ht="13.5" customHeight="1">
      <c r="A4370" s="150" t="s">
        <v>10147</v>
      </c>
      <c r="B4370" s="153" t="s">
        <v>19719</v>
      </c>
      <c r="C4370" s="352"/>
      <c r="D4370" s="152" t="s">
        <v>20298</v>
      </c>
    </row>
    <row r="4371" spans="1:4" ht="13.5" customHeight="1">
      <c r="A4371" s="150" t="s">
        <v>10147</v>
      </c>
      <c r="B4371" s="153" t="s">
        <v>19719</v>
      </c>
      <c r="C4371" s="352"/>
      <c r="D4371" s="152" t="s">
        <v>20298</v>
      </c>
    </row>
    <row r="4372" spans="1:4" ht="13.5" customHeight="1">
      <c r="A4372" s="150" t="s">
        <v>10147</v>
      </c>
      <c r="B4372" s="153" t="s">
        <v>19719</v>
      </c>
      <c r="C4372" s="352"/>
      <c r="D4372" s="152" t="s">
        <v>20298</v>
      </c>
    </row>
    <row r="4373" spans="1:4" ht="13.5" customHeight="1">
      <c r="A4373" s="150" t="s">
        <v>10149</v>
      </c>
      <c r="B4373" s="153" t="s">
        <v>19721</v>
      </c>
      <c r="C4373" s="352"/>
      <c r="D4373" s="152" t="s">
        <v>20298</v>
      </c>
    </row>
    <row r="4374" spans="1:4" ht="13.5" customHeight="1">
      <c r="A4374" s="150" t="s">
        <v>10149</v>
      </c>
      <c r="B4374" s="153" t="s">
        <v>19721</v>
      </c>
      <c r="C4374" s="352"/>
      <c r="D4374" s="152" t="s">
        <v>20298</v>
      </c>
    </row>
    <row r="4375" spans="1:4" ht="13.5" customHeight="1">
      <c r="A4375" s="150" t="s">
        <v>10110</v>
      </c>
      <c r="B4375" s="153" t="s">
        <v>19682</v>
      </c>
      <c r="C4375" s="352"/>
      <c r="D4375" s="152" t="s">
        <v>20298</v>
      </c>
    </row>
    <row r="4376" spans="1:4" ht="13.5" customHeight="1">
      <c r="A4376" s="150" t="s">
        <v>10110</v>
      </c>
      <c r="B4376" s="153" t="s">
        <v>19682</v>
      </c>
      <c r="C4376" s="352"/>
      <c r="D4376" s="152" t="s">
        <v>20298</v>
      </c>
    </row>
    <row r="4377" spans="1:4" ht="13.5" customHeight="1">
      <c r="A4377" s="150" t="s">
        <v>9973</v>
      </c>
      <c r="B4377" s="153" t="s">
        <v>19560</v>
      </c>
      <c r="C4377" s="352"/>
      <c r="D4377" s="152" t="s">
        <v>20298</v>
      </c>
    </row>
    <row r="4378" spans="1:4" ht="13.5" customHeight="1">
      <c r="A4378" s="150" t="s">
        <v>9973</v>
      </c>
      <c r="B4378" s="153" t="s">
        <v>19560</v>
      </c>
      <c r="C4378" s="352"/>
      <c r="D4378" s="152" t="s">
        <v>20298</v>
      </c>
    </row>
    <row r="4379" spans="1:4" ht="13.5" customHeight="1">
      <c r="A4379" s="150" t="s">
        <v>9976</v>
      </c>
      <c r="B4379" s="153" t="s">
        <v>19563</v>
      </c>
      <c r="C4379" s="352"/>
      <c r="D4379" s="152" t="s">
        <v>20298</v>
      </c>
    </row>
    <row r="4380" spans="1:4" ht="13.5" customHeight="1">
      <c r="A4380" s="150" t="s">
        <v>9976</v>
      </c>
      <c r="B4380" s="153" t="s">
        <v>19563</v>
      </c>
      <c r="C4380" s="352"/>
      <c r="D4380" s="152" t="s">
        <v>20298</v>
      </c>
    </row>
    <row r="4381" spans="1:4" ht="13.5" customHeight="1">
      <c r="A4381" s="150" t="s">
        <v>10170</v>
      </c>
      <c r="B4381" s="153" t="s">
        <v>19742</v>
      </c>
      <c r="C4381" s="352"/>
      <c r="D4381" s="152" t="s">
        <v>20298</v>
      </c>
    </row>
    <row r="4382" spans="1:4" ht="13.5" customHeight="1">
      <c r="A4382" s="150" t="s">
        <v>10170</v>
      </c>
      <c r="B4382" s="153" t="s">
        <v>19742</v>
      </c>
      <c r="C4382" s="352"/>
      <c r="D4382" s="152" t="s">
        <v>20298</v>
      </c>
    </row>
    <row r="4383" spans="1:4" ht="13.5" customHeight="1">
      <c r="A4383" s="150" t="s">
        <v>10171</v>
      </c>
      <c r="B4383" s="153" t="s">
        <v>19743</v>
      </c>
      <c r="C4383" s="352"/>
      <c r="D4383" s="152" t="s">
        <v>20298</v>
      </c>
    </row>
    <row r="4384" spans="1:4" ht="13.5" customHeight="1">
      <c r="A4384" s="150" t="s">
        <v>10171</v>
      </c>
      <c r="B4384" s="153" t="s">
        <v>19743</v>
      </c>
      <c r="C4384" s="352"/>
      <c r="D4384" s="152" t="s">
        <v>20298</v>
      </c>
    </row>
    <row r="4385" spans="1:4" ht="13.5" customHeight="1">
      <c r="A4385" s="150" t="s">
        <v>10173</v>
      </c>
      <c r="B4385" s="153" t="s">
        <v>19745</v>
      </c>
      <c r="C4385" s="352"/>
      <c r="D4385" s="152" t="s">
        <v>20298</v>
      </c>
    </row>
    <row r="4386" spans="1:4" ht="13.5" customHeight="1">
      <c r="A4386" s="150" t="s">
        <v>10176</v>
      </c>
      <c r="B4386" s="153" t="s">
        <v>19748</v>
      </c>
      <c r="C4386" s="352"/>
      <c r="D4386" s="152" t="s">
        <v>20298</v>
      </c>
    </row>
    <row r="4387" spans="1:4" ht="13.5" customHeight="1">
      <c r="A4387" s="150" t="s">
        <v>10176</v>
      </c>
      <c r="B4387" s="153" t="s">
        <v>19748</v>
      </c>
      <c r="C4387" s="352"/>
      <c r="D4387" s="152" t="s">
        <v>20298</v>
      </c>
    </row>
    <row r="4388" spans="1:4" ht="13.5" customHeight="1">
      <c r="A4388" s="150" t="s">
        <v>10152</v>
      </c>
      <c r="B4388" s="153" t="s">
        <v>19724</v>
      </c>
      <c r="C4388" s="352"/>
      <c r="D4388" s="152" t="s">
        <v>20298</v>
      </c>
    </row>
    <row r="4389" spans="1:4" ht="13.5" customHeight="1">
      <c r="A4389" s="150" t="s">
        <v>10174</v>
      </c>
      <c r="B4389" s="153" t="s">
        <v>19746</v>
      </c>
      <c r="C4389" s="352"/>
      <c r="D4389" s="152" t="s">
        <v>20298</v>
      </c>
    </row>
    <row r="4390" spans="1:4" ht="13.5" customHeight="1">
      <c r="A4390" s="150" t="s">
        <v>10174</v>
      </c>
      <c r="B4390" s="153" t="s">
        <v>19746</v>
      </c>
      <c r="C4390" s="352"/>
      <c r="D4390" s="152" t="s">
        <v>20298</v>
      </c>
    </row>
    <row r="4391" spans="1:4" ht="13.5" customHeight="1">
      <c r="A4391" s="150" t="s">
        <v>10177</v>
      </c>
      <c r="B4391" s="153" t="s">
        <v>19749</v>
      </c>
      <c r="C4391" s="352"/>
      <c r="D4391" s="152" t="s">
        <v>20298</v>
      </c>
    </row>
    <row r="4392" spans="1:4" ht="13.5" customHeight="1">
      <c r="A4392" s="150" t="s">
        <v>10177</v>
      </c>
      <c r="B4392" s="153" t="s">
        <v>19749</v>
      </c>
      <c r="C4392" s="352"/>
      <c r="D4392" s="152" t="s">
        <v>20298</v>
      </c>
    </row>
    <row r="4393" spans="1:4" ht="13.5" customHeight="1">
      <c r="A4393" s="150" t="s">
        <v>10146</v>
      </c>
      <c r="B4393" s="153" t="s">
        <v>19718</v>
      </c>
      <c r="C4393" s="352"/>
      <c r="D4393" s="152" t="s">
        <v>20298</v>
      </c>
    </row>
    <row r="4394" spans="1:4" ht="13.5" customHeight="1">
      <c r="A4394" s="150" t="s">
        <v>9925</v>
      </c>
      <c r="B4394" s="153" t="s">
        <v>19513</v>
      </c>
      <c r="C4394" s="352"/>
      <c r="D4394" s="152" t="s">
        <v>20298</v>
      </c>
    </row>
    <row r="4395" spans="1:4" ht="13.5" customHeight="1">
      <c r="A4395" s="150" t="s">
        <v>9926</v>
      </c>
      <c r="B4395" s="153" t="s">
        <v>19514</v>
      </c>
      <c r="C4395" s="352"/>
      <c r="D4395" s="152" t="s">
        <v>20298</v>
      </c>
    </row>
    <row r="4396" spans="1:4" ht="13.5" customHeight="1">
      <c r="A4396" s="150" t="s">
        <v>9937</v>
      </c>
      <c r="B4396" s="153" t="s">
        <v>19525</v>
      </c>
      <c r="C4396" s="352"/>
      <c r="D4396" s="152" t="s">
        <v>20298</v>
      </c>
    </row>
    <row r="4397" spans="1:4" ht="13.5" customHeight="1">
      <c r="A4397" s="150" t="s">
        <v>9937</v>
      </c>
      <c r="B4397" s="153" t="s">
        <v>19525</v>
      </c>
      <c r="C4397" s="352"/>
      <c r="D4397" s="152" t="s">
        <v>20298</v>
      </c>
    </row>
    <row r="4398" spans="1:4" ht="13.5" customHeight="1">
      <c r="A4398" s="150" t="s">
        <v>9938</v>
      </c>
      <c r="B4398" s="153" t="s">
        <v>19526</v>
      </c>
      <c r="C4398" s="352"/>
      <c r="D4398" s="152" t="s">
        <v>20298</v>
      </c>
    </row>
    <row r="4399" spans="1:4" ht="13.5" customHeight="1">
      <c r="A4399" s="150" t="s">
        <v>9938</v>
      </c>
      <c r="B4399" s="153" t="s">
        <v>19526</v>
      </c>
      <c r="C4399" s="352"/>
      <c r="D4399" s="152" t="s">
        <v>20298</v>
      </c>
    </row>
    <row r="4400" spans="1:4" ht="13.5" customHeight="1">
      <c r="A4400" s="150" t="s">
        <v>9940</v>
      </c>
      <c r="B4400" s="153" t="s">
        <v>19528</v>
      </c>
      <c r="C4400" s="352"/>
      <c r="D4400" s="152" t="s">
        <v>20298</v>
      </c>
    </row>
    <row r="4401" spans="1:4" ht="13.5" customHeight="1">
      <c r="A4401" s="150" t="s">
        <v>9940</v>
      </c>
      <c r="B4401" s="153" t="s">
        <v>19528</v>
      </c>
      <c r="C4401" s="352"/>
      <c r="D4401" s="152" t="s">
        <v>20298</v>
      </c>
    </row>
    <row r="4402" spans="1:4" ht="13.5" customHeight="1">
      <c r="A4402" s="150" t="s">
        <v>9941</v>
      </c>
      <c r="B4402" s="153" t="s">
        <v>19529</v>
      </c>
      <c r="C4402" s="352"/>
      <c r="D4402" s="152" t="s">
        <v>20298</v>
      </c>
    </row>
    <row r="4403" spans="1:4" ht="13.5" customHeight="1">
      <c r="A4403" s="150" t="s">
        <v>9941</v>
      </c>
      <c r="B4403" s="153" t="s">
        <v>19529</v>
      </c>
      <c r="C4403" s="352"/>
      <c r="D4403" s="152" t="s">
        <v>20298</v>
      </c>
    </row>
    <row r="4404" spans="1:4" ht="13.5" customHeight="1">
      <c r="A4404" s="150" t="s">
        <v>9957</v>
      </c>
      <c r="B4404" s="153" t="s">
        <v>19545</v>
      </c>
      <c r="C4404" s="352"/>
      <c r="D4404" s="152" t="s">
        <v>20298</v>
      </c>
    </row>
    <row r="4405" spans="1:4" ht="13.5" customHeight="1">
      <c r="A4405" s="150" t="s">
        <v>9957</v>
      </c>
      <c r="B4405" s="153" t="s">
        <v>19545</v>
      </c>
      <c r="C4405" s="352"/>
      <c r="D4405" s="152" t="s">
        <v>20298</v>
      </c>
    </row>
    <row r="4406" spans="1:4" ht="13.5" customHeight="1">
      <c r="A4406" s="150" t="s">
        <v>9958</v>
      </c>
      <c r="B4406" s="153" t="s">
        <v>19546</v>
      </c>
      <c r="C4406" s="352"/>
      <c r="D4406" s="152" t="s">
        <v>20298</v>
      </c>
    </row>
    <row r="4407" spans="1:4" ht="13.5" customHeight="1">
      <c r="A4407" s="150" t="s">
        <v>9958</v>
      </c>
      <c r="B4407" s="153" t="s">
        <v>19546</v>
      </c>
      <c r="C4407" s="352"/>
      <c r="D4407" s="152" t="s">
        <v>20298</v>
      </c>
    </row>
    <row r="4408" spans="1:4" ht="13.5" customHeight="1">
      <c r="A4408" s="150" t="s">
        <v>9959</v>
      </c>
      <c r="B4408" s="153" t="s">
        <v>19547</v>
      </c>
      <c r="C4408" s="352"/>
      <c r="D4408" s="152" t="s">
        <v>20298</v>
      </c>
    </row>
    <row r="4409" spans="1:4" ht="13.5" customHeight="1">
      <c r="A4409" s="150" t="s">
        <v>9959</v>
      </c>
      <c r="B4409" s="153" t="s">
        <v>19547</v>
      </c>
      <c r="C4409" s="352"/>
      <c r="D4409" s="152" t="s">
        <v>20298</v>
      </c>
    </row>
    <row r="4410" spans="1:4" ht="13.5" customHeight="1">
      <c r="A4410" s="150" t="s">
        <v>9919</v>
      </c>
      <c r="B4410" s="153" t="s">
        <v>19508</v>
      </c>
      <c r="C4410" s="352"/>
      <c r="D4410" s="152" t="s">
        <v>20298</v>
      </c>
    </row>
    <row r="4411" spans="1:4" ht="13.5" customHeight="1">
      <c r="A4411" s="150" t="s">
        <v>9919</v>
      </c>
      <c r="B4411" s="153" t="s">
        <v>19508</v>
      </c>
      <c r="C4411" s="352"/>
      <c r="D4411" s="152" t="s">
        <v>20298</v>
      </c>
    </row>
    <row r="4412" spans="1:4" ht="13.5" customHeight="1">
      <c r="A4412" s="150" t="s">
        <v>9922</v>
      </c>
      <c r="B4412" s="153" t="s">
        <v>19511</v>
      </c>
      <c r="C4412" s="352"/>
      <c r="D4412" s="152" t="s">
        <v>20298</v>
      </c>
    </row>
    <row r="4413" spans="1:4" ht="13.5" customHeight="1">
      <c r="A4413" s="150" t="s">
        <v>9922</v>
      </c>
      <c r="B4413" s="153" t="s">
        <v>19511</v>
      </c>
      <c r="C4413" s="352"/>
      <c r="D4413" s="152" t="s">
        <v>20298</v>
      </c>
    </row>
    <row r="4414" spans="1:4" ht="13.5" customHeight="1">
      <c r="A4414" s="150" t="s">
        <v>9923</v>
      </c>
      <c r="B4414" s="153" t="s">
        <v>19512</v>
      </c>
      <c r="C4414" s="352"/>
      <c r="D4414" s="152" t="s">
        <v>20298</v>
      </c>
    </row>
    <row r="4415" spans="1:4" ht="13.5" customHeight="1">
      <c r="A4415" s="150" t="s">
        <v>9923</v>
      </c>
      <c r="B4415" s="153" t="s">
        <v>19512</v>
      </c>
      <c r="C4415" s="352"/>
      <c r="D4415" s="152" t="s">
        <v>20298</v>
      </c>
    </row>
    <row r="4416" spans="1:4" ht="13.5" customHeight="1">
      <c r="A4416" s="150" t="s">
        <v>9930</v>
      </c>
      <c r="B4416" s="153" t="s">
        <v>19518</v>
      </c>
      <c r="C4416" s="352"/>
      <c r="D4416" s="152" t="s">
        <v>20298</v>
      </c>
    </row>
    <row r="4417" spans="1:4" ht="13.5" customHeight="1">
      <c r="A4417" s="150" t="s">
        <v>9930</v>
      </c>
      <c r="B4417" s="153" t="s">
        <v>19518</v>
      </c>
      <c r="C4417" s="352"/>
      <c r="D4417" s="152" t="s">
        <v>20298</v>
      </c>
    </row>
    <row r="4418" spans="1:4" ht="13.5" customHeight="1">
      <c r="A4418" s="150" t="s">
        <v>9931</v>
      </c>
      <c r="B4418" s="153" t="s">
        <v>19519</v>
      </c>
      <c r="C4418" s="352"/>
      <c r="D4418" s="152" t="s">
        <v>20298</v>
      </c>
    </row>
    <row r="4419" spans="1:4" ht="13.5" customHeight="1">
      <c r="A4419" s="150" t="s">
        <v>9931</v>
      </c>
      <c r="B4419" s="153" t="s">
        <v>19519</v>
      </c>
      <c r="C4419" s="352"/>
      <c r="D4419" s="152" t="s">
        <v>20298</v>
      </c>
    </row>
    <row r="4420" spans="1:4" ht="13.5" customHeight="1">
      <c r="A4420" s="150" t="s">
        <v>9993</v>
      </c>
      <c r="B4420" s="153" t="s">
        <v>19580</v>
      </c>
      <c r="C4420" s="352"/>
      <c r="D4420" s="152" t="s">
        <v>20298</v>
      </c>
    </row>
    <row r="4421" spans="1:4" ht="13.5" customHeight="1">
      <c r="A4421" s="150" t="s">
        <v>9994</v>
      </c>
      <c r="B4421" s="153" t="s">
        <v>19581</v>
      </c>
      <c r="C4421" s="352"/>
      <c r="D4421" s="152" t="s">
        <v>20298</v>
      </c>
    </row>
    <row r="4422" spans="1:4" ht="13.5" customHeight="1">
      <c r="A4422" s="150" t="s">
        <v>9999</v>
      </c>
      <c r="B4422" s="153" t="s">
        <v>19586</v>
      </c>
      <c r="C4422" s="352"/>
      <c r="D4422" s="152" t="s">
        <v>20298</v>
      </c>
    </row>
    <row r="4423" spans="1:4" ht="13.5" customHeight="1">
      <c r="A4423" s="150" t="s">
        <v>9999</v>
      </c>
      <c r="B4423" s="153" t="s">
        <v>19586</v>
      </c>
      <c r="C4423" s="352"/>
      <c r="D4423" s="152" t="s">
        <v>20298</v>
      </c>
    </row>
    <row r="4424" spans="1:4" ht="13.5" customHeight="1">
      <c r="A4424" s="150" t="s">
        <v>10000</v>
      </c>
      <c r="B4424" s="153" t="s">
        <v>19587</v>
      </c>
      <c r="C4424" s="352"/>
      <c r="D4424" s="152" t="s">
        <v>20298</v>
      </c>
    </row>
    <row r="4425" spans="1:4" ht="13.5" customHeight="1">
      <c r="A4425" s="150" t="s">
        <v>10000</v>
      </c>
      <c r="B4425" s="153" t="s">
        <v>19587</v>
      </c>
      <c r="C4425" s="352"/>
      <c r="D4425" s="152" t="s">
        <v>20298</v>
      </c>
    </row>
    <row r="4426" spans="1:4" ht="13.5" customHeight="1">
      <c r="A4426" s="150" t="s">
        <v>10001</v>
      </c>
      <c r="B4426" s="153" t="s">
        <v>19588</v>
      </c>
      <c r="C4426" s="352"/>
      <c r="D4426" s="152" t="s">
        <v>20298</v>
      </c>
    </row>
    <row r="4427" spans="1:4" ht="13.5" customHeight="1">
      <c r="A4427" s="150" t="s">
        <v>10001</v>
      </c>
      <c r="B4427" s="153" t="s">
        <v>19588</v>
      </c>
      <c r="C4427" s="352"/>
      <c r="D4427" s="152" t="s">
        <v>20298</v>
      </c>
    </row>
    <row r="4428" spans="1:4" ht="13.5" customHeight="1">
      <c r="A4428" s="150" t="s">
        <v>10002</v>
      </c>
      <c r="B4428" s="153" t="s">
        <v>19589</v>
      </c>
      <c r="C4428" s="352"/>
      <c r="D4428" s="152" t="s">
        <v>20298</v>
      </c>
    </row>
    <row r="4429" spans="1:4" ht="13.5" customHeight="1">
      <c r="A4429" s="150" t="s">
        <v>10002</v>
      </c>
      <c r="B4429" s="153" t="s">
        <v>19589</v>
      </c>
      <c r="C4429" s="352"/>
      <c r="D4429" s="152" t="s">
        <v>20298</v>
      </c>
    </row>
    <row r="4430" spans="1:4" ht="13.5" customHeight="1">
      <c r="A4430" s="150" t="s">
        <v>10006</v>
      </c>
      <c r="B4430" s="153" t="s">
        <v>19593</v>
      </c>
      <c r="C4430" s="352"/>
      <c r="D4430" s="152" t="s">
        <v>20298</v>
      </c>
    </row>
    <row r="4431" spans="1:4" ht="13.5" customHeight="1">
      <c r="A4431" s="150" t="s">
        <v>10006</v>
      </c>
      <c r="B4431" s="153" t="s">
        <v>19593</v>
      </c>
      <c r="C4431" s="352"/>
      <c r="D4431" s="152" t="s">
        <v>20298</v>
      </c>
    </row>
    <row r="4432" spans="1:4" ht="13.5" customHeight="1">
      <c r="A4432" s="150" t="s">
        <v>10007</v>
      </c>
      <c r="B4432" s="153" t="s">
        <v>19594</v>
      </c>
      <c r="C4432" s="352"/>
      <c r="D4432" s="152" t="s">
        <v>20298</v>
      </c>
    </row>
    <row r="4433" spans="1:4" ht="13.5" customHeight="1">
      <c r="A4433" s="150" t="s">
        <v>10007</v>
      </c>
      <c r="B4433" s="153" t="s">
        <v>19594</v>
      </c>
      <c r="C4433" s="352"/>
      <c r="D4433" s="152" t="s">
        <v>20298</v>
      </c>
    </row>
    <row r="4434" spans="1:4" ht="13.5" customHeight="1">
      <c r="A4434" s="150" t="s">
        <v>10008</v>
      </c>
      <c r="B4434" s="153" t="s">
        <v>19595</v>
      </c>
      <c r="C4434" s="352"/>
      <c r="D4434" s="152" t="s">
        <v>20298</v>
      </c>
    </row>
    <row r="4435" spans="1:4" ht="13.5" customHeight="1">
      <c r="A4435" s="150" t="s">
        <v>10008</v>
      </c>
      <c r="B4435" s="153" t="s">
        <v>19595</v>
      </c>
      <c r="C4435" s="352"/>
      <c r="D4435" s="152" t="s">
        <v>20298</v>
      </c>
    </row>
    <row r="4436" spans="1:4" ht="13.5" customHeight="1">
      <c r="A4436" s="150" t="s">
        <v>9988</v>
      </c>
      <c r="B4436" s="153" t="s">
        <v>19575</v>
      </c>
      <c r="C4436" s="352"/>
      <c r="D4436" s="152" t="s">
        <v>20298</v>
      </c>
    </row>
    <row r="4437" spans="1:4" ht="13.5" customHeight="1">
      <c r="A4437" s="150" t="s">
        <v>9988</v>
      </c>
      <c r="B4437" s="153" t="s">
        <v>19575</v>
      </c>
      <c r="C4437" s="352"/>
      <c r="D4437" s="152" t="s">
        <v>20298</v>
      </c>
    </row>
    <row r="4438" spans="1:4" ht="13.5" customHeight="1">
      <c r="A4438" s="150" t="s">
        <v>9990</v>
      </c>
      <c r="B4438" s="153" t="s">
        <v>19577</v>
      </c>
      <c r="C4438" s="352"/>
      <c r="D4438" s="152" t="s">
        <v>20298</v>
      </c>
    </row>
    <row r="4439" spans="1:4" ht="13.5" customHeight="1">
      <c r="A4439" s="150" t="s">
        <v>9990</v>
      </c>
      <c r="B4439" s="153" t="s">
        <v>19577</v>
      </c>
      <c r="C4439" s="352"/>
      <c r="D4439" s="152" t="s">
        <v>20298</v>
      </c>
    </row>
    <row r="4440" spans="1:4" ht="13.5" customHeight="1">
      <c r="A4440" s="150" t="s">
        <v>9991</v>
      </c>
      <c r="B4440" s="153" t="s">
        <v>19578</v>
      </c>
      <c r="C4440" s="352"/>
      <c r="D4440" s="152" t="s">
        <v>20298</v>
      </c>
    </row>
    <row r="4441" spans="1:4" ht="13.5" customHeight="1">
      <c r="A4441" s="150" t="s">
        <v>9991</v>
      </c>
      <c r="B4441" s="153" t="s">
        <v>19578</v>
      </c>
      <c r="C4441" s="352"/>
      <c r="D4441" s="152" t="s">
        <v>20298</v>
      </c>
    </row>
    <row r="4442" spans="1:4" ht="13.5" customHeight="1">
      <c r="A4442" s="150" t="s">
        <v>9995</v>
      </c>
      <c r="B4442" s="153" t="s">
        <v>19582</v>
      </c>
      <c r="C4442" s="352"/>
      <c r="D4442" s="152" t="s">
        <v>20298</v>
      </c>
    </row>
    <row r="4443" spans="1:4" ht="13.5" customHeight="1">
      <c r="A4443" s="150" t="s">
        <v>9995</v>
      </c>
      <c r="B4443" s="153" t="s">
        <v>19582</v>
      </c>
      <c r="C4443" s="352"/>
      <c r="D4443" s="152" t="s">
        <v>20298</v>
      </c>
    </row>
    <row r="4444" spans="1:4" ht="13.5" customHeight="1">
      <c r="A4444" s="150" t="s">
        <v>9924</v>
      </c>
      <c r="B4444" s="153" t="s">
        <v>19512</v>
      </c>
      <c r="C4444" s="352"/>
      <c r="D4444" s="152" t="s">
        <v>20298</v>
      </c>
    </row>
    <row r="4445" spans="1:4" ht="13.5" customHeight="1">
      <c r="A4445" s="150" t="s">
        <v>9924</v>
      </c>
      <c r="B4445" s="153" t="s">
        <v>19512</v>
      </c>
      <c r="C4445" s="352"/>
      <c r="D4445" s="152" t="s">
        <v>20298</v>
      </c>
    </row>
    <row r="4446" spans="1:4" ht="13.5" customHeight="1">
      <c r="A4446" s="150" t="s">
        <v>10310</v>
      </c>
      <c r="B4446" s="153" t="s">
        <v>19878</v>
      </c>
      <c r="C4446" s="352"/>
      <c r="D4446" s="152" t="s">
        <v>20298</v>
      </c>
    </row>
    <row r="4447" spans="1:4" ht="13.5" customHeight="1">
      <c r="A4447" s="150" t="s">
        <v>10310</v>
      </c>
      <c r="B4447" s="153" t="s">
        <v>19878</v>
      </c>
      <c r="C4447" s="352"/>
      <c r="D4447" s="152" t="s">
        <v>20298</v>
      </c>
    </row>
    <row r="4448" spans="1:4" ht="13.5" customHeight="1">
      <c r="A4448" s="150" t="s">
        <v>10275</v>
      </c>
      <c r="B4448" s="153" t="s">
        <v>19847</v>
      </c>
      <c r="C4448" s="352"/>
      <c r="D4448" s="152" t="s">
        <v>20298</v>
      </c>
    </row>
    <row r="4449" spans="1:4" ht="13.5" customHeight="1">
      <c r="A4449" s="150" t="s">
        <v>10275</v>
      </c>
      <c r="B4449" s="153" t="s">
        <v>19847</v>
      </c>
      <c r="C4449" s="352"/>
      <c r="D4449" s="152" t="s">
        <v>20298</v>
      </c>
    </row>
    <row r="4450" spans="1:4" ht="13.5" customHeight="1">
      <c r="A4450" s="150" t="s">
        <v>7055</v>
      </c>
      <c r="B4450" s="153" t="s">
        <v>17006</v>
      </c>
      <c r="C4450" s="352"/>
      <c r="D4450" s="152" t="s">
        <v>20298</v>
      </c>
    </row>
    <row r="4451" spans="1:4" ht="13.5" customHeight="1">
      <c r="A4451" s="150" t="s">
        <v>7055</v>
      </c>
      <c r="B4451" s="153" t="s">
        <v>17006</v>
      </c>
      <c r="C4451" s="352"/>
      <c r="D4451" s="152" t="s">
        <v>20298</v>
      </c>
    </row>
    <row r="4452" spans="1:4" ht="13.5" customHeight="1">
      <c r="A4452" s="150" t="s">
        <v>7052</v>
      </c>
      <c r="B4452" s="153" t="s">
        <v>17003</v>
      </c>
      <c r="C4452" s="352"/>
      <c r="D4452" s="152" t="s">
        <v>20298</v>
      </c>
    </row>
    <row r="4453" spans="1:4" ht="13.5" customHeight="1">
      <c r="A4453" s="150" t="s">
        <v>7053</v>
      </c>
      <c r="B4453" s="153" t="s">
        <v>17004</v>
      </c>
      <c r="C4453" s="352"/>
      <c r="D4453" s="152" t="s">
        <v>20298</v>
      </c>
    </row>
    <row r="4454" spans="1:4" ht="13.5" customHeight="1">
      <c r="A4454" s="150" t="s">
        <v>7053</v>
      </c>
      <c r="B4454" s="153" t="s">
        <v>17004</v>
      </c>
      <c r="C4454" s="352"/>
      <c r="D4454" s="152" t="s">
        <v>20298</v>
      </c>
    </row>
    <row r="4455" spans="1:4" ht="13.5" customHeight="1">
      <c r="A4455" s="150" t="s">
        <v>7037</v>
      </c>
      <c r="B4455" s="153" t="s">
        <v>16988</v>
      </c>
      <c r="C4455" s="352"/>
      <c r="D4455" s="152" t="s">
        <v>20298</v>
      </c>
    </row>
    <row r="4456" spans="1:4" ht="13.5" customHeight="1">
      <c r="A4456" s="150" t="s">
        <v>7037</v>
      </c>
      <c r="B4456" s="153" t="s">
        <v>16988</v>
      </c>
      <c r="C4456" s="352"/>
      <c r="D4456" s="152" t="s">
        <v>20298</v>
      </c>
    </row>
    <row r="4457" spans="1:4" ht="13.5" customHeight="1">
      <c r="A4457" s="150" t="s">
        <v>9772</v>
      </c>
      <c r="B4457" s="153" t="s">
        <v>19357</v>
      </c>
      <c r="C4457" s="352"/>
      <c r="D4457" s="152" t="s">
        <v>20298</v>
      </c>
    </row>
    <row r="4458" spans="1:4" ht="13.5" customHeight="1">
      <c r="A4458" s="150" t="s">
        <v>7048</v>
      </c>
      <c r="B4458" s="153" t="s">
        <v>16999</v>
      </c>
      <c r="C4458" s="352"/>
      <c r="D4458" s="152" t="s">
        <v>20298</v>
      </c>
    </row>
    <row r="4459" spans="1:4" ht="13.5" customHeight="1">
      <c r="A4459" s="150" t="s">
        <v>7048</v>
      </c>
      <c r="B4459" s="153" t="s">
        <v>16999</v>
      </c>
      <c r="C4459" s="352"/>
      <c r="D4459" s="152" t="s">
        <v>20298</v>
      </c>
    </row>
    <row r="4460" spans="1:4" ht="13.5" customHeight="1">
      <c r="A4460" s="150" t="s">
        <v>7047</v>
      </c>
      <c r="B4460" s="153" t="s">
        <v>16998</v>
      </c>
      <c r="C4460" s="352"/>
      <c r="D4460" s="152" t="s">
        <v>20298</v>
      </c>
    </row>
    <row r="4461" spans="1:4" ht="13.5" customHeight="1">
      <c r="A4461" s="150" t="s">
        <v>7047</v>
      </c>
      <c r="B4461" s="153" t="s">
        <v>16998</v>
      </c>
      <c r="C4461" s="352"/>
      <c r="D4461" s="152" t="s">
        <v>20298</v>
      </c>
    </row>
    <row r="4462" spans="1:4" ht="13.5" customHeight="1">
      <c r="A4462" s="150" t="s">
        <v>7043</v>
      </c>
      <c r="B4462" s="153" t="s">
        <v>16994</v>
      </c>
      <c r="C4462" s="352"/>
      <c r="D4462" s="152" t="s">
        <v>20298</v>
      </c>
    </row>
    <row r="4463" spans="1:4" ht="13.5" customHeight="1">
      <c r="A4463" s="150" t="s">
        <v>7043</v>
      </c>
      <c r="B4463" s="153" t="s">
        <v>16994</v>
      </c>
      <c r="C4463" s="352"/>
      <c r="D4463" s="152" t="s">
        <v>20298</v>
      </c>
    </row>
    <row r="4464" spans="1:4" ht="13.5" customHeight="1">
      <c r="A4464" s="150" t="s">
        <v>7044</v>
      </c>
      <c r="B4464" s="153" t="s">
        <v>16995</v>
      </c>
      <c r="C4464" s="352"/>
      <c r="D4464" s="152" t="s">
        <v>20298</v>
      </c>
    </row>
    <row r="4465" spans="1:4" ht="13.5" customHeight="1">
      <c r="A4465" s="150" t="s">
        <v>7044</v>
      </c>
      <c r="B4465" s="153" t="s">
        <v>16995</v>
      </c>
      <c r="C4465" s="352"/>
      <c r="D4465" s="152" t="s">
        <v>20298</v>
      </c>
    </row>
    <row r="4466" spans="1:4" ht="13.5" customHeight="1">
      <c r="A4466" s="150" t="s">
        <v>7045</v>
      </c>
      <c r="B4466" s="153" t="s">
        <v>16996</v>
      </c>
      <c r="C4466" s="352"/>
      <c r="D4466" s="152" t="s">
        <v>20298</v>
      </c>
    </row>
    <row r="4467" spans="1:4" ht="13.5" customHeight="1">
      <c r="A4467" s="150" t="s">
        <v>7045</v>
      </c>
      <c r="B4467" s="153" t="s">
        <v>16996</v>
      </c>
      <c r="C4467" s="352"/>
      <c r="D4467" s="152" t="s">
        <v>20298</v>
      </c>
    </row>
    <row r="4468" spans="1:4" ht="13.5" customHeight="1">
      <c r="A4468" s="150" t="s">
        <v>7046</v>
      </c>
      <c r="B4468" s="153" t="s">
        <v>16997</v>
      </c>
      <c r="C4468" s="352"/>
      <c r="D4468" s="152" t="s">
        <v>20298</v>
      </c>
    </row>
    <row r="4469" spans="1:4" ht="13.5" customHeight="1">
      <c r="A4469" s="150" t="s">
        <v>7046</v>
      </c>
      <c r="B4469" s="153" t="s">
        <v>16997</v>
      </c>
      <c r="C4469" s="352"/>
      <c r="D4469" s="152" t="s">
        <v>20298</v>
      </c>
    </row>
    <row r="4470" spans="1:4" ht="13.5" customHeight="1">
      <c r="A4470" s="150" t="s">
        <v>3212</v>
      </c>
      <c r="B4470" s="153" t="s">
        <v>13349</v>
      </c>
      <c r="C4470" s="352"/>
      <c r="D4470" s="152" t="s">
        <v>20298</v>
      </c>
    </row>
    <row r="4471" spans="1:4" ht="13.5" customHeight="1">
      <c r="A4471" s="150" t="s">
        <v>3214</v>
      </c>
      <c r="B4471" s="153" t="s">
        <v>13351</v>
      </c>
      <c r="C4471" s="352"/>
      <c r="D4471" s="152" t="s">
        <v>20298</v>
      </c>
    </row>
    <row r="4472" spans="1:4" ht="13.5" customHeight="1">
      <c r="A4472" s="150" t="s">
        <v>3213</v>
      </c>
      <c r="B4472" s="153" t="s">
        <v>13350</v>
      </c>
      <c r="C4472" s="352"/>
      <c r="D4472" s="152" t="s">
        <v>20298</v>
      </c>
    </row>
    <row r="4473" spans="1:4" ht="13.5" customHeight="1">
      <c r="A4473" s="150" t="s">
        <v>3215</v>
      </c>
      <c r="B4473" s="153" t="s">
        <v>13352</v>
      </c>
      <c r="C4473" s="352"/>
      <c r="D4473" s="152" t="s">
        <v>20298</v>
      </c>
    </row>
    <row r="4474" spans="1:4" ht="13.5" customHeight="1">
      <c r="A4474" s="150" t="s">
        <v>9773</v>
      </c>
      <c r="B4474" s="153" t="s">
        <v>19358</v>
      </c>
      <c r="C4474" s="352"/>
      <c r="D4474" s="152" t="s">
        <v>20298</v>
      </c>
    </row>
    <row r="4475" spans="1:4" ht="13.5" customHeight="1">
      <c r="A4475" s="150" t="s">
        <v>9773</v>
      </c>
      <c r="B4475" s="153" t="s">
        <v>19358</v>
      </c>
      <c r="C4475" s="352"/>
      <c r="D4475" s="152" t="s">
        <v>20298</v>
      </c>
    </row>
    <row r="4476" spans="1:4" ht="13.5" customHeight="1">
      <c r="A4476" s="150" t="s">
        <v>9774</v>
      </c>
      <c r="B4476" s="153" t="s">
        <v>19359</v>
      </c>
      <c r="C4476" s="352"/>
      <c r="D4476" s="152" t="s">
        <v>20298</v>
      </c>
    </row>
    <row r="4477" spans="1:4" ht="13.5" customHeight="1">
      <c r="A4477" s="150" t="s">
        <v>9774</v>
      </c>
      <c r="B4477" s="153" t="s">
        <v>19359</v>
      </c>
      <c r="C4477" s="352"/>
      <c r="D4477" s="152" t="s">
        <v>20298</v>
      </c>
    </row>
    <row r="4478" spans="1:4" ht="13.5" customHeight="1">
      <c r="A4478" s="150" t="s">
        <v>9775</v>
      </c>
      <c r="B4478" s="153" t="s">
        <v>19360</v>
      </c>
      <c r="C4478" s="352"/>
      <c r="D4478" s="152" t="s">
        <v>20298</v>
      </c>
    </row>
    <row r="4479" spans="1:4" ht="13.5" customHeight="1">
      <c r="A4479" s="150" t="s">
        <v>9775</v>
      </c>
      <c r="B4479" s="153" t="s">
        <v>19360</v>
      </c>
      <c r="C4479" s="352"/>
      <c r="D4479" s="152" t="s">
        <v>20298</v>
      </c>
    </row>
    <row r="4480" spans="1:4" ht="13.5" customHeight="1">
      <c r="A4480" s="150" t="s">
        <v>9777</v>
      </c>
      <c r="B4480" s="153" t="s">
        <v>19362</v>
      </c>
      <c r="C4480" s="352"/>
      <c r="D4480" s="152" t="s">
        <v>20298</v>
      </c>
    </row>
    <row r="4481" spans="1:4" ht="13.5" customHeight="1">
      <c r="A4481" s="150" t="s">
        <v>9777</v>
      </c>
      <c r="B4481" s="153" t="s">
        <v>19362</v>
      </c>
      <c r="C4481" s="352"/>
      <c r="D4481" s="152" t="s">
        <v>20298</v>
      </c>
    </row>
    <row r="4482" spans="1:4" ht="13.5" customHeight="1">
      <c r="A4482" s="150" t="s">
        <v>9776</v>
      </c>
      <c r="B4482" s="153" t="s">
        <v>19361</v>
      </c>
      <c r="C4482" s="352"/>
      <c r="D4482" s="152" t="s">
        <v>20298</v>
      </c>
    </row>
    <row r="4483" spans="1:4" ht="13.5" customHeight="1">
      <c r="A4483" s="150" t="s">
        <v>9776</v>
      </c>
      <c r="B4483" s="153" t="s">
        <v>19361</v>
      </c>
      <c r="C4483" s="352"/>
      <c r="D4483" s="152" t="s">
        <v>20298</v>
      </c>
    </row>
    <row r="4484" spans="1:4" ht="13.5" customHeight="1">
      <c r="A4484" s="150" t="s">
        <v>3197</v>
      </c>
      <c r="B4484" s="153" t="s">
        <v>13335</v>
      </c>
      <c r="C4484" s="352"/>
      <c r="D4484" s="152" t="s">
        <v>20298</v>
      </c>
    </row>
    <row r="4485" spans="1:4" ht="13.5" customHeight="1">
      <c r="A4485" s="150" t="s">
        <v>653</v>
      </c>
      <c r="B4485" s="154" t="s">
        <v>10862</v>
      </c>
      <c r="C4485" s="353"/>
      <c r="D4485" s="152" t="s">
        <v>20298</v>
      </c>
    </row>
    <row r="4486" spans="1:4" ht="13.5" customHeight="1">
      <c r="A4486" s="150" t="s">
        <v>2793</v>
      </c>
      <c r="B4486" s="153" t="s">
        <v>12968</v>
      </c>
      <c r="C4486" s="352"/>
      <c r="D4486" s="152" t="s">
        <v>20298</v>
      </c>
    </row>
    <row r="4487" spans="1:4" ht="13.5" customHeight="1">
      <c r="A4487" s="150" t="s">
        <v>6638</v>
      </c>
      <c r="B4487" s="153" t="s">
        <v>16589</v>
      </c>
      <c r="C4487" s="352"/>
      <c r="D4487" s="152" t="s">
        <v>20298</v>
      </c>
    </row>
    <row r="4488" spans="1:4" ht="13.5" customHeight="1">
      <c r="A4488" s="150" t="s">
        <v>2784</v>
      </c>
      <c r="B4488" s="153" t="s">
        <v>12959</v>
      </c>
      <c r="C4488" s="352"/>
      <c r="D4488" s="152" t="s">
        <v>20298</v>
      </c>
    </row>
    <row r="4489" spans="1:4" ht="13.5" customHeight="1">
      <c r="A4489" s="150" t="s">
        <v>2785</v>
      </c>
      <c r="B4489" s="153" t="s">
        <v>12960</v>
      </c>
      <c r="C4489" s="352"/>
      <c r="D4489" s="152" t="s">
        <v>20298</v>
      </c>
    </row>
    <row r="4490" spans="1:4" ht="13.5" customHeight="1">
      <c r="A4490" s="150" t="s">
        <v>2786</v>
      </c>
      <c r="B4490" s="153" t="s">
        <v>12961</v>
      </c>
      <c r="C4490" s="352"/>
      <c r="D4490" s="152" t="s">
        <v>20298</v>
      </c>
    </row>
    <row r="4491" spans="1:4" ht="13.5" customHeight="1">
      <c r="A4491" s="150" t="s">
        <v>2787</v>
      </c>
      <c r="B4491" s="153" t="s">
        <v>12962</v>
      </c>
      <c r="C4491" s="352"/>
      <c r="D4491" s="152" t="s">
        <v>20298</v>
      </c>
    </row>
    <row r="4492" spans="1:4" ht="13.5" customHeight="1">
      <c r="A4492" s="150" t="s">
        <v>2788</v>
      </c>
      <c r="B4492" s="153" t="s">
        <v>12963</v>
      </c>
      <c r="C4492" s="352"/>
      <c r="D4492" s="152" t="s">
        <v>20298</v>
      </c>
    </row>
    <row r="4493" spans="1:4" ht="13.5" customHeight="1">
      <c r="A4493" s="150" t="s">
        <v>2789</v>
      </c>
      <c r="B4493" s="153" t="s">
        <v>12964</v>
      </c>
      <c r="C4493" s="352"/>
      <c r="D4493" s="152" t="s">
        <v>20298</v>
      </c>
    </row>
    <row r="4494" spans="1:4" ht="13.5" customHeight="1">
      <c r="A4494" s="150" t="s">
        <v>2790</v>
      </c>
      <c r="B4494" s="153" t="s">
        <v>12965</v>
      </c>
      <c r="C4494" s="352"/>
      <c r="D4494" s="152" t="s">
        <v>20298</v>
      </c>
    </row>
    <row r="4495" spans="1:4" ht="13.5" customHeight="1">
      <c r="A4495" s="150" t="s">
        <v>2791</v>
      </c>
      <c r="B4495" s="153" t="s">
        <v>12966</v>
      </c>
      <c r="C4495" s="352"/>
      <c r="D4495" s="152" t="s">
        <v>20298</v>
      </c>
    </row>
    <row r="4496" spans="1:4" ht="13.5" customHeight="1">
      <c r="A4496" s="150" t="s">
        <v>7054</v>
      </c>
      <c r="B4496" s="153" t="s">
        <v>17005</v>
      </c>
      <c r="C4496" s="352"/>
      <c r="D4496" s="152" t="s">
        <v>20298</v>
      </c>
    </row>
    <row r="4497" spans="1:4" ht="13.5" customHeight="1">
      <c r="A4497" s="150" t="s">
        <v>7041</v>
      </c>
      <c r="B4497" s="153" t="s">
        <v>16992</v>
      </c>
      <c r="C4497" s="352"/>
      <c r="D4497" s="152" t="s">
        <v>20298</v>
      </c>
    </row>
    <row r="4498" spans="1:4" ht="13.5" customHeight="1">
      <c r="A4498" s="150" t="s">
        <v>7038</v>
      </c>
      <c r="B4498" s="153" t="s">
        <v>16989</v>
      </c>
      <c r="C4498" s="352"/>
      <c r="D4498" s="152" t="s">
        <v>20298</v>
      </c>
    </row>
    <row r="4499" spans="1:4" ht="13.5" customHeight="1">
      <c r="A4499" s="150" t="s">
        <v>7039</v>
      </c>
      <c r="B4499" s="153" t="s">
        <v>16990</v>
      </c>
      <c r="C4499" s="352"/>
      <c r="D4499" s="152" t="s">
        <v>20298</v>
      </c>
    </row>
    <row r="4500" spans="1:4" ht="13.5" customHeight="1">
      <c r="A4500" s="150" t="s">
        <v>7040</v>
      </c>
      <c r="B4500" s="153" t="s">
        <v>16991</v>
      </c>
      <c r="C4500" s="352"/>
      <c r="D4500" s="152" t="s">
        <v>20298</v>
      </c>
    </row>
    <row r="4501" spans="1:4" ht="13.5" customHeight="1">
      <c r="A4501" s="150" t="s">
        <v>7042</v>
      </c>
      <c r="B4501" s="153" t="s">
        <v>16993</v>
      </c>
      <c r="C4501" s="352"/>
      <c r="D4501" s="152" t="s">
        <v>20298</v>
      </c>
    </row>
    <row r="4502" spans="1:4" ht="13.5" customHeight="1">
      <c r="A4502" s="150" t="s">
        <v>10109</v>
      </c>
      <c r="B4502" s="153" t="s">
        <v>19681</v>
      </c>
      <c r="C4502" s="352"/>
      <c r="D4502" s="152" t="s">
        <v>20298</v>
      </c>
    </row>
    <row r="4503" spans="1:4" ht="13.5" customHeight="1">
      <c r="A4503" s="150" t="s">
        <v>10109</v>
      </c>
      <c r="B4503" s="153" t="s">
        <v>19681</v>
      </c>
      <c r="C4503" s="352"/>
      <c r="D4503" s="152" t="s">
        <v>20298</v>
      </c>
    </row>
    <row r="4504" spans="1:4" ht="13.5" customHeight="1">
      <c r="A4504" s="150" t="s">
        <v>10133</v>
      </c>
      <c r="B4504" s="153" t="s">
        <v>19705</v>
      </c>
      <c r="C4504" s="352"/>
      <c r="D4504" s="152" t="s">
        <v>20298</v>
      </c>
    </row>
    <row r="4505" spans="1:4" ht="13.5" customHeight="1">
      <c r="A4505" s="150" t="s">
        <v>10133</v>
      </c>
      <c r="B4505" s="153" t="s">
        <v>19705</v>
      </c>
      <c r="C4505" s="352"/>
      <c r="D4505" s="152" t="s">
        <v>20298</v>
      </c>
    </row>
    <row r="4506" spans="1:4" ht="13.5" customHeight="1">
      <c r="A4506" s="150" t="s">
        <v>10134</v>
      </c>
      <c r="B4506" s="153" t="s">
        <v>19706</v>
      </c>
      <c r="C4506" s="352"/>
      <c r="D4506" s="152" t="s">
        <v>20298</v>
      </c>
    </row>
    <row r="4507" spans="1:4" ht="13.5" customHeight="1">
      <c r="A4507" s="150" t="s">
        <v>10134</v>
      </c>
      <c r="B4507" s="153" t="s">
        <v>19706</v>
      </c>
      <c r="C4507" s="352"/>
      <c r="D4507" s="152" t="s">
        <v>20298</v>
      </c>
    </row>
    <row r="4508" spans="1:4" ht="13.5" customHeight="1">
      <c r="A4508" s="150" t="s">
        <v>7051</v>
      </c>
      <c r="B4508" s="153" t="s">
        <v>17002</v>
      </c>
      <c r="C4508" s="352"/>
      <c r="D4508" s="152" t="s">
        <v>20298</v>
      </c>
    </row>
    <row r="4509" spans="1:4" ht="13.5" customHeight="1">
      <c r="A4509" s="150" t="s">
        <v>7049</v>
      </c>
      <c r="B4509" s="153" t="s">
        <v>17000</v>
      </c>
      <c r="C4509" s="352"/>
      <c r="D4509" s="152" t="s">
        <v>20298</v>
      </c>
    </row>
    <row r="4510" spans="1:4" ht="13.5" customHeight="1">
      <c r="A4510" s="150" t="s">
        <v>10187</v>
      </c>
      <c r="B4510" s="153" t="s">
        <v>19759</v>
      </c>
      <c r="C4510" s="352"/>
      <c r="D4510" s="152" t="s">
        <v>20298</v>
      </c>
    </row>
    <row r="4511" spans="1:4" ht="13.5" customHeight="1">
      <c r="A4511" s="150" t="s">
        <v>10187</v>
      </c>
      <c r="B4511" s="153" t="s">
        <v>19759</v>
      </c>
      <c r="C4511" s="352"/>
      <c r="D4511" s="152" t="s">
        <v>20298</v>
      </c>
    </row>
    <row r="4512" spans="1:4" ht="13.5" customHeight="1">
      <c r="A4512" s="150" t="s">
        <v>10185</v>
      </c>
      <c r="B4512" s="153" t="s">
        <v>19757</v>
      </c>
      <c r="C4512" s="352"/>
      <c r="D4512" s="152" t="s">
        <v>20298</v>
      </c>
    </row>
    <row r="4513" spans="1:4" ht="13.5" customHeight="1">
      <c r="A4513" s="150" t="s">
        <v>10185</v>
      </c>
      <c r="B4513" s="153" t="s">
        <v>19757</v>
      </c>
      <c r="C4513" s="352"/>
      <c r="D4513" s="152" t="s">
        <v>20298</v>
      </c>
    </row>
    <row r="4514" spans="1:4" ht="13.5" customHeight="1">
      <c r="A4514" s="150" t="s">
        <v>10186</v>
      </c>
      <c r="B4514" s="153" t="s">
        <v>19758</v>
      </c>
      <c r="C4514" s="352"/>
      <c r="D4514" s="152" t="s">
        <v>20298</v>
      </c>
    </row>
    <row r="4515" spans="1:4" ht="13.5" customHeight="1">
      <c r="A4515" s="150" t="s">
        <v>10193</v>
      </c>
      <c r="B4515" s="153" t="s">
        <v>19765</v>
      </c>
      <c r="C4515" s="352"/>
      <c r="D4515" s="152" t="s">
        <v>20298</v>
      </c>
    </row>
    <row r="4516" spans="1:4" ht="13.5" customHeight="1">
      <c r="A4516" s="150" t="s">
        <v>10193</v>
      </c>
      <c r="B4516" s="153" t="s">
        <v>19765</v>
      </c>
      <c r="C4516" s="352"/>
      <c r="D4516" s="152" t="s">
        <v>20298</v>
      </c>
    </row>
    <row r="4517" spans="1:4" ht="13.5" customHeight="1">
      <c r="A4517" s="150" t="s">
        <v>10188</v>
      </c>
      <c r="B4517" s="153" t="s">
        <v>19760</v>
      </c>
      <c r="C4517" s="352"/>
      <c r="D4517" s="152" t="s">
        <v>20298</v>
      </c>
    </row>
    <row r="4518" spans="1:4" ht="13.5" customHeight="1">
      <c r="A4518" s="150" t="s">
        <v>10188</v>
      </c>
      <c r="B4518" s="153" t="s">
        <v>19760</v>
      </c>
      <c r="C4518" s="352"/>
      <c r="D4518" s="152" t="s">
        <v>20298</v>
      </c>
    </row>
    <row r="4519" spans="1:4" ht="13.5" customHeight="1">
      <c r="A4519" s="150" t="s">
        <v>10195</v>
      </c>
      <c r="B4519" s="153" t="s">
        <v>19767</v>
      </c>
      <c r="C4519" s="352"/>
      <c r="D4519" s="152" t="s">
        <v>20298</v>
      </c>
    </row>
    <row r="4520" spans="1:4" ht="13.5" customHeight="1">
      <c r="A4520" s="150" t="s">
        <v>10195</v>
      </c>
      <c r="B4520" s="153" t="s">
        <v>19767</v>
      </c>
      <c r="C4520" s="352"/>
      <c r="D4520" s="152" t="s">
        <v>20298</v>
      </c>
    </row>
    <row r="4521" spans="1:4" ht="13.5" customHeight="1">
      <c r="A4521" s="150" t="s">
        <v>10196</v>
      </c>
      <c r="B4521" s="153" t="s">
        <v>19768</v>
      </c>
      <c r="C4521" s="352"/>
      <c r="D4521" s="152" t="s">
        <v>20298</v>
      </c>
    </row>
    <row r="4522" spans="1:4" ht="13.5" customHeight="1">
      <c r="A4522" s="150" t="s">
        <v>10196</v>
      </c>
      <c r="B4522" s="153" t="s">
        <v>19768</v>
      </c>
      <c r="C4522" s="352"/>
      <c r="D4522" s="152" t="s">
        <v>20298</v>
      </c>
    </row>
    <row r="4523" spans="1:4" ht="13.5" customHeight="1">
      <c r="A4523" s="150" t="s">
        <v>10194</v>
      </c>
      <c r="B4523" s="153" t="s">
        <v>19766</v>
      </c>
      <c r="C4523" s="352"/>
      <c r="D4523" s="152" t="s">
        <v>20298</v>
      </c>
    </row>
    <row r="4524" spans="1:4" ht="13.5" customHeight="1">
      <c r="A4524" s="150" t="s">
        <v>10194</v>
      </c>
      <c r="B4524" s="153" t="s">
        <v>19766</v>
      </c>
      <c r="C4524" s="352"/>
      <c r="D4524" s="152" t="s">
        <v>20298</v>
      </c>
    </row>
    <row r="4525" spans="1:4" ht="13.5" customHeight="1">
      <c r="A4525" s="150" t="s">
        <v>10189</v>
      </c>
      <c r="B4525" s="153" t="s">
        <v>19761</v>
      </c>
      <c r="C4525" s="352"/>
      <c r="D4525" s="152" t="s">
        <v>20298</v>
      </c>
    </row>
    <row r="4526" spans="1:4" ht="13.5" customHeight="1">
      <c r="A4526" s="150" t="s">
        <v>10189</v>
      </c>
      <c r="B4526" s="153" t="s">
        <v>19761</v>
      </c>
      <c r="C4526" s="352"/>
      <c r="D4526" s="152" t="s">
        <v>20298</v>
      </c>
    </row>
    <row r="4527" spans="1:4" ht="13.5" customHeight="1">
      <c r="A4527" s="150" t="s">
        <v>10179</v>
      </c>
      <c r="B4527" s="153" t="s">
        <v>19751</v>
      </c>
      <c r="C4527" s="352"/>
      <c r="D4527" s="152" t="s">
        <v>20298</v>
      </c>
    </row>
    <row r="4528" spans="1:4" ht="13.5" customHeight="1">
      <c r="A4528" s="150" t="s">
        <v>10159</v>
      </c>
      <c r="B4528" s="153" t="s">
        <v>19731</v>
      </c>
      <c r="C4528" s="352"/>
      <c r="D4528" s="152" t="s">
        <v>20298</v>
      </c>
    </row>
    <row r="4529" spans="1:4" ht="13.5" customHeight="1">
      <c r="A4529" s="150" t="s">
        <v>10184</v>
      </c>
      <c r="B4529" s="153" t="s">
        <v>19756</v>
      </c>
      <c r="C4529" s="352"/>
      <c r="D4529" s="152" t="s">
        <v>20298</v>
      </c>
    </row>
    <row r="4530" spans="1:4" ht="13.5" customHeight="1">
      <c r="A4530" s="150" t="s">
        <v>10190</v>
      </c>
      <c r="B4530" s="153" t="s">
        <v>19762</v>
      </c>
      <c r="C4530" s="352"/>
      <c r="D4530" s="152" t="s">
        <v>20298</v>
      </c>
    </row>
    <row r="4531" spans="1:4" ht="13.5" customHeight="1">
      <c r="A4531" s="150" t="s">
        <v>10190</v>
      </c>
      <c r="B4531" s="153" t="s">
        <v>19762</v>
      </c>
      <c r="C4531" s="352"/>
      <c r="D4531" s="152" t="s">
        <v>20298</v>
      </c>
    </row>
    <row r="4532" spans="1:4" ht="13.5" customHeight="1">
      <c r="A4532" s="150" t="s">
        <v>10182</v>
      </c>
      <c r="B4532" s="153" t="s">
        <v>19754</v>
      </c>
      <c r="C4532" s="352"/>
      <c r="D4532" s="152" t="s">
        <v>20298</v>
      </c>
    </row>
    <row r="4533" spans="1:4" ht="13.5" customHeight="1">
      <c r="A4533" s="150" t="s">
        <v>10182</v>
      </c>
      <c r="B4533" s="153" t="s">
        <v>19754</v>
      </c>
      <c r="C4533" s="352"/>
      <c r="D4533" s="152" t="s">
        <v>20298</v>
      </c>
    </row>
    <row r="4534" spans="1:4" ht="13.5" customHeight="1">
      <c r="A4534" s="150" t="s">
        <v>10163</v>
      </c>
      <c r="B4534" s="153" t="s">
        <v>19735</v>
      </c>
      <c r="C4534" s="352"/>
      <c r="D4534" s="152" t="s">
        <v>20298</v>
      </c>
    </row>
    <row r="4535" spans="1:4" ht="13.5" customHeight="1">
      <c r="A4535" s="150" t="s">
        <v>10191</v>
      </c>
      <c r="B4535" s="153" t="s">
        <v>19763</v>
      </c>
      <c r="C4535" s="352"/>
      <c r="D4535" s="152" t="s">
        <v>20298</v>
      </c>
    </row>
    <row r="4536" spans="1:4" ht="13.5" customHeight="1">
      <c r="A4536" s="150" t="s">
        <v>10191</v>
      </c>
      <c r="B4536" s="153" t="s">
        <v>19763</v>
      </c>
      <c r="C4536" s="352"/>
      <c r="D4536" s="152" t="s">
        <v>20298</v>
      </c>
    </row>
    <row r="4537" spans="1:4" ht="13.5" customHeight="1">
      <c r="A4537" s="150" t="s">
        <v>10161</v>
      </c>
      <c r="B4537" s="153" t="s">
        <v>19733</v>
      </c>
      <c r="C4537" s="352"/>
      <c r="D4537" s="152" t="s">
        <v>20298</v>
      </c>
    </row>
    <row r="4538" spans="1:4" ht="13.5" customHeight="1">
      <c r="A4538" s="150" t="s">
        <v>10161</v>
      </c>
      <c r="B4538" s="153" t="s">
        <v>19733</v>
      </c>
      <c r="C4538" s="352"/>
      <c r="D4538" s="152" t="s">
        <v>20298</v>
      </c>
    </row>
    <row r="4539" spans="1:4" ht="13.5" customHeight="1">
      <c r="A4539" s="150" t="s">
        <v>10155</v>
      </c>
      <c r="B4539" s="153" t="s">
        <v>19727</v>
      </c>
      <c r="C4539" s="352"/>
      <c r="D4539" s="152" t="s">
        <v>20298</v>
      </c>
    </row>
    <row r="4540" spans="1:4" ht="13.5" customHeight="1">
      <c r="A4540" s="150" t="s">
        <v>10154</v>
      </c>
      <c r="B4540" s="153" t="s">
        <v>19726</v>
      </c>
      <c r="C4540" s="352"/>
      <c r="D4540" s="152" t="s">
        <v>20298</v>
      </c>
    </row>
    <row r="4541" spans="1:4" ht="13.5" customHeight="1">
      <c r="A4541" s="150" t="s">
        <v>10154</v>
      </c>
      <c r="B4541" s="153" t="s">
        <v>19726</v>
      </c>
      <c r="C4541" s="352"/>
      <c r="D4541" s="152" t="s">
        <v>20298</v>
      </c>
    </row>
    <row r="4542" spans="1:4" ht="13.5" customHeight="1">
      <c r="A4542" s="150" t="s">
        <v>10156</v>
      </c>
      <c r="B4542" s="153" t="s">
        <v>19728</v>
      </c>
      <c r="C4542" s="352"/>
      <c r="D4542" s="152" t="s">
        <v>20298</v>
      </c>
    </row>
    <row r="4543" spans="1:4" ht="13.5" customHeight="1">
      <c r="A4543" s="150" t="s">
        <v>10158</v>
      </c>
      <c r="B4543" s="153" t="s">
        <v>19730</v>
      </c>
      <c r="C4543" s="352"/>
      <c r="D4543" s="152" t="s">
        <v>20298</v>
      </c>
    </row>
    <row r="4544" spans="1:4" ht="13.5" customHeight="1">
      <c r="A4544" s="150" t="s">
        <v>10181</v>
      </c>
      <c r="B4544" s="153" t="s">
        <v>19753</v>
      </c>
      <c r="C4544" s="352"/>
      <c r="D4544" s="152" t="s">
        <v>20298</v>
      </c>
    </row>
    <row r="4545" spans="1:4" ht="13.5" customHeight="1">
      <c r="A4545" s="150" t="s">
        <v>10181</v>
      </c>
      <c r="B4545" s="153" t="s">
        <v>19753</v>
      </c>
      <c r="C4545" s="352"/>
      <c r="D4545" s="152" t="s">
        <v>20298</v>
      </c>
    </row>
    <row r="4546" spans="1:4" ht="13.5" customHeight="1">
      <c r="A4546" s="150" t="s">
        <v>10192</v>
      </c>
      <c r="B4546" s="153" t="s">
        <v>19764</v>
      </c>
      <c r="C4546" s="352"/>
      <c r="D4546" s="152" t="s">
        <v>20298</v>
      </c>
    </row>
    <row r="4547" spans="1:4" ht="13.5" customHeight="1">
      <c r="A4547" s="150" t="s">
        <v>10192</v>
      </c>
      <c r="B4547" s="153" t="s">
        <v>19764</v>
      </c>
      <c r="C4547" s="352"/>
      <c r="D4547" s="152" t="s">
        <v>20298</v>
      </c>
    </row>
    <row r="4548" spans="1:4" ht="13.5" customHeight="1">
      <c r="A4548" s="150" t="s">
        <v>10183</v>
      </c>
      <c r="B4548" s="153" t="s">
        <v>19755</v>
      </c>
      <c r="C4548" s="352"/>
      <c r="D4548" s="152" t="s">
        <v>20298</v>
      </c>
    </row>
    <row r="4549" spans="1:4" ht="13.5" customHeight="1">
      <c r="A4549" s="150" t="s">
        <v>10180</v>
      </c>
      <c r="B4549" s="153" t="s">
        <v>19752</v>
      </c>
      <c r="C4549" s="352"/>
      <c r="D4549" s="152" t="s">
        <v>20298</v>
      </c>
    </row>
    <row r="4550" spans="1:4" ht="13.5" customHeight="1">
      <c r="A4550" s="150" t="s">
        <v>9906</v>
      </c>
      <c r="B4550" s="153" t="s">
        <v>19495</v>
      </c>
      <c r="C4550" s="352"/>
      <c r="D4550" s="152" t="s">
        <v>20298</v>
      </c>
    </row>
    <row r="4551" spans="1:4" ht="13.5" customHeight="1">
      <c r="A4551" s="150" t="s">
        <v>9905</v>
      </c>
      <c r="B4551" s="153" t="s">
        <v>19494</v>
      </c>
      <c r="C4551" s="352"/>
      <c r="D4551" s="152" t="s">
        <v>20298</v>
      </c>
    </row>
    <row r="4552" spans="1:4" ht="13.5" customHeight="1">
      <c r="A4552" s="150" t="s">
        <v>10178</v>
      </c>
      <c r="B4552" s="153" t="s">
        <v>19750</v>
      </c>
      <c r="C4552" s="352"/>
      <c r="D4552" s="152" t="s">
        <v>20298</v>
      </c>
    </row>
    <row r="4553" spans="1:4" ht="13.5" customHeight="1">
      <c r="A4553" s="150" t="s">
        <v>9909</v>
      </c>
      <c r="B4553" s="153" t="s">
        <v>19498</v>
      </c>
      <c r="C4553" s="352"/>
      <c r="D4553" s="152" t="s">
        <v>20298</v>
      </c>
    </row>
    <row r="4554" spans="1:4" ht="13.5" customHeight="1">
      <c r="A4554" s="150" t="s">
        <v>9908</v>
      </c>
      <c r="B4554" s="153" t="s">
        <v>19497</v>
      </c>
      <c r="C4554" s="352"/>
      <c r="D4554" s="152" t="s">
        <v>20298</v>
      </c>
    </row>
    <row r="4555" spans="1:4" ht="13.5" customHeight="1">
      <c r="A4555" s="150" t="s">
        <v>10157</v>
      </c>
      <c r="B4555" s="153" t="s">
        <v>19729</v>
      </c>
      <c r="C4555" s="352"/>
      <c r="D4555" s="152" t="s">
        <v>20298</v>
      </c>
    </row>
    <row r="4556" spans="1:4" ht="13.5" customHeight="1">
      <c r="A4556" s="150" t="s">
        <v>10157</v>
      </c>
      <c r="B4556" s="153" t="s">
        <v>19729</v>
      </c>
      <c r="C4556" s="352"/>
      <c r="D4556" s="152" t="s">
        <v>20298</v>
      </c>
    </row>
    <row r="4557" spans="1:4" ht="13.5" customHeight="1">
      <c r="A4557" s="150" t="s">
        <v>10160</v>
      </c>
      <c r="B4557" s="153" t="s">
        <v>19732</v>
      </c>
      <c r="C4557" s="352"/>
      <c r="D4557" s="152" t="s">
        <v>20298</v>
      </c>
    </row>
    <row r="4558" spans="1:4" ht="13.5" customHeight="1">
      <c r="A4558" s="150" t="s">
        <v>10160</v>
      </c>
      <c r="B4558" s="153" t="s">
        <v>19732</v>
      </c>
      <c r="C4558" s="352"/>
      <c r="D4558" s="152" t="s">
        <v>20298</v>
      </c>
    </row>
    <row r="4559" spans="1:4" ht="13.5" customHeight="1">
      <c r="A4559" s="150" t="s">
        <v>10153</v>
      </c>
      <c r="B4559" s="153" t="s">
        <v>19725</v>
      </c>
      <c r="C4559" s="352"/>
      <c r="D4559" s="152" t="s">
        <v>20298</v>
      </c>
    </row>
    <row r="4560" spans="1:4" ht="13.5" customHeight="1">
      <c r="A4560" s="150" t="s">
        <v>10199</v>
      </c>
      <c r="B4560" s="153" t="s">
        <v>19771</v>
      </c>
      <c r="C4560" s="352"/>
      <c r="D4560" s="152" t="s">
        <v>20298</v>
      </c>
    </row>
    <row r="4561" spans="1:4" ht="13.5" customHeight="1">
      <c r="A4561" s="150" t="s">
        <v>10213</v>
      </c>
      <c r="B4561" s="153" t="s">
        <v>19784</v>
      </c>
      <c r="C4561" s="352"/>
      <c r="D4561" s="152" t="s">
        <v>20298</v>
      </c>
    </row>
    <row r="4562" spans="1:4" ht="13.5" customHeight="1">
      <c r="A4562" s="150" t="s">
        <v>10217</v>
      </c>
      <c r="B4562" s="153" t="s">
        <v>19788</v>
      </c>
      <c r="C4562" s="352"/>
      <c r="D4562" s="152" t="s">
        <v>20298</v>
      </c>
    </row>
    <row r="4563" spans="1:4" ht="13.5" customHeight="1">
      <c r="A4563" s="150" t="s">
        <v>10217</v>
      </c>
      <c r="B4563" s="153" t="s">
        <v>19788</v>
      </c>
      <c r="C4563" s="352"/>
      <c r="D4563" s="152" t="s">
        <v>20298</v>
      </c>
    </row>
    <row r="4564" spans="1:4" ht="13.5" customHeight="1">
      <c r="A4564" s="150" t="s">
        <v>10209</v>
      </c>
      <c r="B4564" s="153" t="s">
        <v>19780</v>
      </c>
      <c r="C4564" s="352"/>
      <c r="D4564" s="152" t="s">
        <v>20298</v>
      </c>
    </row>
    <row r="4565" spans="1:4" ht="13.5" customHeight="1">
      <c r="A4565" s="150" t="s">
        <v>10209</v>
      </c>
      <c r="B4565" s="153" t="s">
        <v>19780</v>
      </c>
      <c r="C4565" s="352"/>
      <c r="D4565" s="152" t="s">
        <v>20298</v>
      </c>
    </row>
    <row r="4566" spans="1:4" ht="13.5" customHeight="1">
      <c r="A4566" s="150" t="s">
        <v>10207</v>
      </c>
      <c r="B4566" s="153" t="s">
        <v>19778</v>
      </c>
      <c r="C4566" s="352"/>
      <c r="D4566" s="152" t="s">
        <v>20298</v>
      </c>
    </row>
    <row r="4567" spans="1:4" ht="13.5" customHeight="1">
      <c r="A4567" s="150" t="s">
        <v>10216</v>
      </c>
      <c r="B4567" s="153" t="s">
        <v>19787</v>
      </c>
      <c r="C4567" s="352"/>
      <c r="D4567" s="152" t="s">
        <v>20298</v>
      </c>
    </row>
    <row r="4568" spans="1:4" ht="13.5" customHeight="1">
      <c r="A4568" s="150" t="s">
        <v>10210</v>
      </c>
      <c r="B4568" s="153" t="s">
        <v>19781</v>
      </c>
      <c r="C4568" s="352"/>
      <c r="D4568" s="152" t="s">
        <v>20298</v>
      </c>
    </row>
    <row r="4569" spans="1:4" ht="13.5" customHeight="1">
      <c r="A4569" s="150" t="s">
        <v>10202</v>
      </c>
      <c r="B4569" s="153" t="s">
        <v>19774</v>
      </c>
      <c r="C4569" s="352"/>
      <c r="D4569" s="152" t="s">
        <v>20298</v>
      </c>
    </row>
    <row r="4570" spans="1:4" ht="13.5" customHeight="1">
      <c r="A4570" s="150" t="s">
        <v>10211</v>
      </c>
      <c r="B4570" s="153" t="s">
        <v>19782</v>
      </c>
      <c r="C4570" s="352"/>
      <c r="D4570" s="152" t="s">
        <v>20298</v>
      </c>
    </row>
    <row r="4571" spans="1:4" ht="13.5" customHeight="1">
      <c r="A4571" s="150" t="s">
        <v>10211</v>
      </c>
      <c r="B4571" s="153" t="s">
        <v>19782</v>
      </c>
      <c r="C4571" s="352"/>
      <c r="D4571" s="152" t="s">
        <v>20298</v>
      </c>
    </row>
    <row r="4572" spans="1:4" ht="13.5" customHeight="1">
      <c r="A4572" s="150" t="s">
        <v>10215</v>
      </c>
      <c r="B4572" s="153" t="s">
        <v>19786</v>
      </c>
      <c r="C4572" s="352"/>
      <c r="D4572" s="152" t="s">
        <v>20298</v>
      </c>
    </row>
    <row r="4573" spans="1:4" ht="13.5" customHeight="1">
      <c r="A4573" s="150" t="s">
        <v>10215</v>
      </c>
      <c r="B4573" s="153" t="s">
        <v>19786</v>
      </c>
      <c r="C4573" s="352"/>
      <c r="D4573" s="152" t="s">
        <v>20298</v>
      </c>
    </row>
    <row r="4574" spans="1:4" ht="13.5" customHeight="1">
      <c r="A4574" s="150" t="s">
        <v>10206</v>
      </c>
      <c r="B4574" s="153" t="s">
        <v>19777</v>
      </c>
      <c r="C4574" s="352"/>
      <c r="D4574" s="152" t="s">
        <v>20298</v>
      </c>
    </row>
    <row r="4575" spans="1:4" ht="13.5" customHeight="1">
      <c r="A4575" s="150" t="s">
        <v>10206</v>
      </c>
      <c r="B4575" s="153" t="s">
        <v>19777</v>
      </c>
      <c r="C4575" s="352"/>
      <c r="D4575" s="152" t="s">
        <v>20298</v>
      </c>
    </row>
    <row r="4576" spans="1:4" ht="13.5" customHeight="1">
      <c r="A4576" s="150" t="s">
        <v>10201</v>
      </c>
      <c r="B4576" s="153" t="s">
        <v>19773</v>
      </c>
      <c r="C4576" s="352"/>
      <c r="D4576" s="152" t="s">
        <v>20298</v>
      </c>
    </row>
    <row r="4577" spans="1:4" ht="13.5" customHeight="1">
      <c r="A4577" s="150" t="s">
        <v>10208</v>
      </c>
      <c r="B4577" s="153" t="s">
        <v>19779</v>
      </c>
      <c r="C4577" s="352"/>
      <c r="D4577" s="152" t="s">
        <v>20298</v>
      </c>
    </row>
    <row r="4578" spans="1:4" ht="13.5" customHeight="1">
      <c r="A4578" s="150" t="s">
        <v>10212</v>
      </c>
      <c r="B4578" s="153" t="s">
        <v>19783</v>
      </c>
      <c r="C4578" s="352"/>
      <c r="D4578" s="152" t="s">
        <v>20298</v>
      </c>
    </row>
    <row r="4579" spans="1:4" ht="13.5" customHeight="1">
      <c r="A4579" s="150" t="s">
        <v>10212</v>
      </c>
      <c r="B4579" s="153" t="s">
        <v>19783</v>
      </c>
      <c r="C4579" s="352"/>
      <c r="D4579" s="152" t="s">
        <v>20298</v>
      </c>
    </row>
    <row r="4580" spans="1:4" ht="13.5" customHeight="1">
      <c r="A4580" s="150" t="s">
        <v>10200</v>
      </c>
      <c r="B4580" s="153" t="s">
        <v>19772</v>
      </c>
      <c r="C4580" s="352"/>
      <c r="D4580" s="152" t="s">
        <v>20298</v>
      </c>
    </row>
    <row r="4581" spans="1:4" ht="13.5" customHeight="1">
      <c r="A4581" s="150" t="s">
        <v>10219</v>
      </c>
      <c r="B4581" s="153" t="s">
        <v>19790</v>
      </c>
      <c r="C4581" s="352"/>
      <c r="D4581" s="152" t="s">
        <v>20298</v>
      </c>
    </row>
    <row r="4582" spans="1:4" ht="13.5" customHeight="1">
      <c r="A4582" s="150" t="s">
        <v>9910</v>
      </c>
      <c r="B4582" s="153" t="s">
        <v>19499</v>
      </c>
      <c r="C4582" s="352"/>
      <c r="D4582" s="152" t="s">
        <v>20298</v>
      </c>
    </row>
    <row r="4583" spans="1:4" ht="13.5" customHeight="1">
      <c r="A4583" s="150" t="s">
        <v>10203</v>
      </c>
      <c r="B4583" s="153" t="s">
        <v>19775</v>
      </c>
      <c r="C4583" s="352"/>
      <c r="D4583" s="152" t="s">
        <v>20298</v>
      </c>
    </row>
    <row r="4584" spans="1:4" ht="13.5" customHeight="1">
      <c r="A4584" s="150" t="s">
        <v>10218</v>
      </c>
      <c r="B4584" s="153" t="s">
        <v>19789</v>
      </c>
      <c r="C4584" s="352"/>
      <c r="D4584" s="152" t="s">
        <v>20298</v>
      </c>
    </row>
    <row r="4585" spans="1:4" ht="13.5" customHeight="1">
      <c r="A4585" s="150" t="s">
        <v>10204</v>
      </c>
      <c r="B4585" s="153" t="s">
        <v>19776</v>
      </c>
      <c r="C4585" s="352"/>
      <c r="D4585" s="152" t="s">
        <v>20298</v>
      </c>
    </row>
    <row r="4586" spans="1:4" ht="13.5" customHeight="1">
      <c r="A4586" s="150" t="s">
        <v>10204</v>
      </c>
      <c r="B4586" s="153" t="s">
        <v>19776</v>
      </c>
      <c r="C4586" s="352"/>
      <c r="D4586" s="152" t="s">
        <v>20298</v>
      </c>
    </row>
    <row r="4587" spans="1:4" ht="13.5" customHeight="1">
      <c r="A4587" s="150" t="s">
        <v>10205</v>
      </c>
      <c r="B4587" s="153" t="s">
        <v>19776</v>
      </c>
      <c r="C4587" s="352"/>
      <c r="D4587" s="152" t="s">
        <v>20298</v>
      </c>
    </row>
    <row r="4588" spans="1:4" ht="13.5" customHeight="1">
      <c r="A4588" s="150" t="s">
        <v>10205</v>
      </c>
      <c r="B4588" s="153" t="s">
        <v>19776</v>
      </c>
      <c r="C4588" s="352"/>
      <c r="D4588" s="152" t="s">
        <v>20298</v>
      </c>
    </row>
    <row r="4589" spans="1:4" ht="13.5" customHeight="1">
      <c r="A4589" s="150" t="s">
        <v>10214</v>
      </c>
      <c r="B4589" s="153" t="s">
        <v>19785</v>
      </c>
      <c r="C4589" s="352"/>
      <c r="D4589" s="152" t="s">
        <v>20298</v>
      </c>
    </row>
    <row r="4590" spans="1:4" ht="13.5" customHeight="1">
      <c r="A4590" s="150" t="s">
        <v>1911</v>
      </c>
      <c r="B4590" s="153" t="s">
        <v>12094</v>
      </c>
      <c r="C4590" s="352"/>
      <c r="D4590" s="152" t="s">
        <v>20298</v>
      </c>
    </row>
    <row r="4591" spans="1:4" ht="13.5" customHeight="1">
      <c r="A4591" s="150" t="s">
        <v>3216</v>
      </c>
      <c r="B4591" s="153" t="s">
        <v>13353</v>
      </c>
      <c r="C4591" s="352"/>
      <c r="D4591" s="152" t="s">
        <v>20298</v>
      </c>
    </row>
    <row r="4592" spans="1:4" ht="13.5" customHeight="1">
      <c r="A4592" s="150" t="s">
        <v>3203</v>
      </c>
      <c r="B4592" s="153" t="s">
        <v>13341</v>
      </c>
      <c r="C4592" s="352"/>
      <c r="D4592" s="152" t="s">
        <v>20298</v>
      </c>
    </row>
    <row r="4593" spans="1:4" ht="13.5" customHeight="1">
      <c r="A4593" s="150" t="s">
        <v>9612</v>
      </c>
      <c r="B4593" s="153" t="s">
        <v>19200</v>
      </c>
      <c r="C4593" s="352"/>
      <c r="D4593" s="152" t="s">
        <v>20298</v>
      </c>
    </row>
    <row r="4594" spans="1:4" ht="13.5" customHeight="1">
      <c r="A4594" s="150" t="s">
        <v>4783</v>
      </c>
      <c r="B4594" s="153" t="s">
        <v>14850</v>
      </c>
      <c r="C4594" s="352"/>
      <c r="D4594" s="152" t="s">
        <v>20298</v>
      </c>
    </row>
    <row r="4595" spans="1:4" ht="13.5" customHeight="1">
      <c r="A4595" s="150" t="s">
        <v>10270</v>
      </c>
      <c r="B4595" s="153" t="s">
        <v>19842</v>
      </c>
      <c r="C4595" s="352"/>
      <c r="D4595" s="152" t="s">
        <v>20298</v>
      </c>
    </row>
    <row r="4596" spans="1:4" ht="13.5" customHeight="1">
      <c r="A4596" s="150" t="s">
        <v>10270</v>
      </c>
      <c r="B4596" s="153" t="s">
        <v>19842</v>
      </c>
      <c r="C4596" s="352"/>
      <c r="D4596" s="152" t="s">
        <v>20298</v>
      </c>
    </row>
    <row r="4597" spans="1:4" ht="13.5" customHeight="1">
      <c r="A4597" s="150" t="s">
        <v>10274</v>
      </c>
      <c r="B4597" s="153" t="s">
        <v>19846</v>
      </c>
      <c r="C4597" s="352"/>
      <c r="D4597" s="152" t="s">
        <v>20298</v>
      </c>
    </row>
    <row r="4598" spans="1:4" ht="13.5" customHeight="1">
      <c r="A4598" s="150" t="s">
        <v>10274</v>
      </c>
      <c r="B4598" s="153" t="s">
        <v>19846</v>
      </c>
      <c r="C4598" s="352"/>
      <c r="D4598" s="152" t="s">
        <v>20298</v>
      </c>
    </row>
    <row r="4599" spans="1:4" ht="13.5" customHeight="1">
      <c r="A4599" s="150" t="s">
        <v>10272</v>
      </c>
      <c r="B4599" s="153" t="s">
        <v>19844</v>
      </c>
      <c r="C4599" s="352"/>
      <c r="D4599" s="152" t="s">
        <v>20298</v>
      </c>
    </row>
    <row r="4600" spans="1:4" ht="13.5" customHeight="1">
      <c r="A4600" s="150" t="s">
        <v>10272</v>
      </c>
      <c r="B4600" s="153" t="s">
        <v>19844</v>
      </c>
      <c r="C4600" s="352"/>
      <c r="D4600" s="152" t="s">
        <v>20298</v>
      </c>
    </row>
    <row r="4601" spans="1:4" ht="13.5" customHeight="1">
      <c r="A4601" s="150" t="s">
        <v>10273</v>
      </c>
      <c r="B4601" s="153" t="s">
        <v>19845</v>
      </c>
      <c r="C4601" s="352"/>
      <c r="D4601" s="152" t="s">
        <v>20298</v>
      </c>
    </row>
    <row r="4602" spans="1:4" ht="13.5" customHeight="1">
      <c r="A4602" s="150" t="s">
        <v>10273</v>
      </c>
      <c r="B4602" s="153" t="s">
        <v>19845</v>
      </c>
      <c r="C4602" s="352"/>
      <c r="D4602" s="152" t="s">
        <v>20298</v>
      </c>
    </row>
    <row r="4603" spans="1:4" ht="13.5" customHeight="1">
      <c r="A4603" s="150" t="s">
        <v>10269</v>
      </c>
      <c r="B4603" s="153" t="s">
        <v>19841</v>
      </c>
      <c r="C4603" s="352"/>
      <c r="D4603" s="152" t="s">
        <v>20298</v>
      </c>
    </row>
    <row r="4604" spans="1:4" ht="13.5" customHeight="1">
      <c r="A4604" s="150" t="s">
        <v>10269</v>
      </c>
      <c r="B4604" s="153" t="s">
        <v>19841</v>
      </c>
      <c r="C4604" s="352"/>
      <c r="D4604" s="152" t="s">
        <v>20298</v>
      </c>
    </row>
    <row r="4605" spans="1:4" ht="13.5" customHeight="1">
      <c r="A4605" s="150" t="s">
        <v>10271</v>
      </c>
      <c r="B4605" s="153" t="s">
        <v>19843</v>
      </c>
      <c r="C4605" s="352"/>
      <c r="D4605" s="152" t="s">
        <v>20298</v>
      </c>
    </row>
    <row r="4606" spans="1:4" ht="13.5" customHeight="1">
      <c r="A4606" s="150" t="s">
        <v>10271</v>
      </c>
      <c r="B4606" s="153" t="s">
        <v>19843</v>
      </c>
      <c r="C4606" s="352"/>
      <c r="D4606" s="152" t="s">
        <v>20298</v>
      </c>
    </row>
    <row r="4607" spans="1:4" ht="13.5" customHeight="1">
      <c r="A4607" s="150" t="s">
        <v>8358</v>
      </c>
      <c r="B4607" s="153" t="s">
        <v>18037</v>
      </c>
      <c r="C4607" s="352"/>
      <c r="D4607" s="152" t="s">
        <v>20298</v>
      </c>
    </row>
    <row r="4608" spans="1:4" ht="13.5" customHeight="1">
      <c r="A4608" s="150" t="s">
        <v>8357</v>
      </c>
      <c r="B4608" s="153" t="s">
        <v>18036</v>
      </c>
      <c r="C4608" s="352"/>
      <c r="D4608" s="152" t="s">
        <v>20298</v>
      </c>
    </row>
    <row r="4609" spans="1:4" ht="13.5" customHeight="1">
      <c r="A4609" s="150" t="s">
        <v>8360</v>
      </c>
      <c r="B4609" s="153" t="s">
        <v>18039</v>
      </c>
      <c r="C4609" s="352"/>
      <c r="D4609" s="152" t="s">
        <v>20298</v>
      </c>
    </row>
    <row r="4610" spans="1:4" ht="13.5" customHeight="1">
      <c r="A4610" s="150" t="s">
        <v>7692</v>
      </c>
      <c r="B4610" s="153" t="s">
        <v>17486</v>
      </c>
      <c r="C4610" s="352"/>
      <c r="D4610" s="152" t="s">
        <v>20298</v>
      </c>
    </row>
    <row r="4611" spans="1:4" ht="13.5" customHeight="1">
      <c r="A4611" s="150" t="s">
        <v>7281</v>
      </c>
      <c r="B4611" s="153" t="s">
        <v>17184</v>
      </c>
      <c r="C4611" s="352"/>
      <c r="D4611" s="152" t="s">
        <v>20298</v>
      </c>
    </row>
    <row r="4612" spans="1:4" ht="13.5" customHeight="1">
      <c r="A4612" s="150" t="s">
        <v>7281</v>
      </c>
      <c r="B4612" s="153" t="s">
        <v>17184</v>
      </c>
      <c r="C4612" s="352"/>
      <c r="D4612" s="152" t="s">
        <v>20298</v>
      </c>
    </row>
    <row r="4613" spans="1:4" ht="13.5" customHeight="1">
      <c r="A4613" s="150" t="s">
        <v>7419</v>
      </c>
      <c r="B4613" s="153" t="s">
        <v>17288</v>
      </c>
      <c r="C4613" s="352"/>
      <c r="D4613" s="152" t="s">
        <v>20298</v>
      </c>
    </row>
    <row r="4614" spans="1:4" ht="13.5" customHeight="1">
      <c r="A4614" s="150" t="s">
        <v>7416</v>
      </c>
      <c r="B4614" s="153" t="s">
        <v>17285</v>
      </c>
      <c r="C4614" s="352"/>
      <c r="D4614" s="152" t="s">
        <v>20298</v>
      </c>
    </row>
    <row r="4615" spans="1:4" ht="13.5" customHeight="1">
      <c r="A4615" s="150" t="s">
        <v>7380</v>
      </c>
      <c r="B4615" s="153" t="s">
        <v>17258</v>
      </c>
      <c r="C4615" s="352"/>
      <c r="D4615" s="152" t="s">
        <v>20298</v>
      </c>
    </row>
    <row r="4616" spans="1:4" ht="13.5" customHeight="1">
      <c r="A4616" s="150" t="s">
        <v>7372</v>
      </c>
      <c r="B4616" s="153" t="s">
        <v>17251</v>
      </c>
      <c r="C4616" s="352"/>
      <c r="D4616" s="152" t="s">
        <v>20298</v>
      </c>
    </row>
    <row r="4617" spans="1:4" ht="13.5" customHeight="1">
      <c r="A4617" s="150" t="s">
        <v>7373</v>
      </c>
      <c r="B4617" s="153" t="s">
        <v>17251</v>
      </c>
      <c r="C4617" s="352"/>
      <c r="D4617" s="152" t="s">
        <v>20298</v>
      </c>
    </row>
    <row r="4618" spans="1:4" ht="13.5" customHeight="1">
      <c r="A4618" s="150" t="s">
        <v>8325</v>
      </c>
      <c r="B4618" s="153" t="s">
        <v>18016</v>
      </c>
      <c r="C4618" s="352"/>
      <c r="D4618" s="152" t="s">
        <v>20298</v>
      </c>
    </row>
    <row r="4619" spans="1:4" ht="13.5" customHeight="1">
      <c r="A4619" s="150" t="s">
        <v>8326</v>
      </c>
      <c r="B4619" s="153" t="s">
        <v>18016</v>
      </c>
      <c r="C4619" s="352"/>
      <c r="D4619" s="152" t="s">
        <v>20298</v>
      </c>
    </row>
    <row r="4620" spans="1:4" ht="13.5" customHeight="1">
      <c r="A4620" s="150" t="s">
        <v>7298</v>
      </c>
      <c r="B4620" s="153" t="s">
        <v>17200</v>
      </c>
      <c r="C4620" s="352"/>
      <c r="D4620" s="152" t="s">
        <v>20298</v>
      </c>
    </row>
    <row r="4621" spans="1:4" ht="13.5" customHeight="1">
      <c r="A4621" s="150" t="s">
        <v>7477</v>
      </c>
      <c r="B4621" s="153" t="s">
        <v>17325</v>
      </c>
      <c r="C4621" s="352"/>
      <c r="D4621" s="152" t="s">
        <v>20298</v>
      </c>
    </row>
    <row r="4622" spans="1:4" ht="13.5" customHeight="1">
      <c r="A4622" s="150" t="s">
        <v>7887</v>
      </c>
      <c r="B4622" s="153" t="s">
        <v>17653</v>
      </c>
      <c r="C4622" s="352"/>
      <c r="D4622" s="152" t="s">
        <v>20298</v>
      </c>
    </row>
    <row r="4623" spans="1:4" ht="13.5" customHeight="1">
      <c r="A4623" s="150" t="s">
        <v>7889</v>
      </c>
      <c r="B4623" s="153" t="s">
        <v>17654</v>
      </c>
      <c r="C4623" s="352"/>
      <c r="D4623" s="152" t="s">
        <v>20298</v>
      </c>
    </row>
    <row r="4624" spans="1:4" ht="13.5" customHeight="1">
      <c r="A4624" s="150" t="s">
        <v>7464</v>
      </c>
      <c r="B4624" s="153" t="s">
        <v>17319</v>
      </c>
      <c r="C4624" s="352"/>
      <c r="D4624" s="152" t="s">
        <v>20298</v>
      </c>
    </row>
    <row r="4625" spans="1:4" ht="13.5" customHeight="1">
      <c r="A4625" s="150" t="s">
        <v>7483</v>
      </c>
      <c r="B4625" s="153" t="s">
        <v>17329</v>
      </c>
      <c r="C4625" s="352"/>
      <c r="D4625" s="152" t="s">
        <v>20298</v>
      </c>
    </row>
    <row r="4626" spans="1:4" ht="13.5" customHeight="1">
      <c r="A4626" s="150" t="s">
        <v>7291</v>
      </c>
      <c r="B4626" s="153" t="s">
        <v>17193</v>
      </c>
      <c r="C4626" s="352"/>
      <c r="D4626" s="152" t="s">
        <v>20298</v>
      </c>
    </row>
    <row r="4627" spans="1:4" ht="13.5" customHeight="1">
      <c r="A4627" s="150" t="s">
        <v>7843</v>
      </c>
      <c r="B4627" s="153" t="s">
        <v>17611</v>
      </c>
      <c r="C4627" s="352"/>
      <c r="D4627" s="152" t="s">
        <v>20298</v>
      </c>
    </row>
    <row r="4628" spans="1:4" ht="13.5" customHeight="1">
      <c r="A4628" s="150" t="s">
        <v>7466</v>
      </c>
      <c r="B4628" s="153" t="s">
        <v>17321</v>
      </c>
      <c r="C4628" s="352"/>
      <c r="D4628" s="152" t="s">
        <v>20298</v>
      </c>
    </row>
    <row r="4629" spans="1:4" ht="13.5" customHeight="1">
      <c r="A4629" s="150" t="s">
        <v>7292</v>
      </c>
      <c r="B4629" s="153" t="s">
        <v>17194</v>
      </c>
      <c r="C4629" s="352"/>
      <c r="D4629" s="152" t="s">
        <v>20298</v>
      </c>
    </row>
    <row r="4630" spans="1:4" ht="13.5" customHeight="1">
      <c r="A4630" s="150" t="s">
        <v>7296</v>
      </c>
      <c r="B4630" s="153" t="s">
        <v>17198</v>
      </c>
      <c r="C4630" s="352"/>
      <c r="D4630" s="152" t="s">
        <v>20298</v>
      </c>
    </row>
    <row r="4631" spans="1:4" ht="13.5" customHeight="1">
      <c r="A4631" s="150" t="s">
        <v>7295</v>
      </c>
      <c r="B4631" s="153" t="s">
        <v>17197</v>
      </c>
      <c r="C4631" s="352"/>
      <c r="D4631" s="152" t="s">
        <v>20298</v>
      </c>
    </row>
    <row r="4632" spans="1:4" ht="13.5" customHeight="1">
      <c r="A4632" s="150" t="s">
        <v>7293</v>
      </c>
      <c r="B4632" s="153" t="s">
        <v>17195</v>
      </c>
      <c r="C4632" s="352"/>
      <c r="D4632" s="152" t="s">
        <v>20298</v>
      </c>
    </row>
    <row r="4633" spans="1:4" ht="13.5" customHeight="1">
      <c r="A4633" s="150" t="s">
        <v>7450</v>
      </c>
      <c r="B4633" s="153" t="s">
        <v>17309</v>
      </c>
      <c r="C4633" s="352"/>
      <c r="D4633" s="152" t="s">
        <v>20298</v>
      </c>
    </row>
    <row r="4634" spans="1:4" ht="13.5" customHeight="1">
      <c r="A4634" s="150" t="s">
        <v>7294</v>
      </c>
      <c r="B4634" s="153" t="s">
        <v>17196</v>
      </c>
      <c r="C4634" s="352"/>
      <c r="D4634" s="152" t="s">
        <v>20298</v>
      </c>
    </row>
    <row r="4635" spans="1:4" ht="13.5" customHeight="1">
      <c r="A4635" s="150" t="s">
        <v>7678</v>
      </c>
      <c r="B4635" s="153" t="s">
        <v>17477</v>
      </c>
      <c r="C4635" s="352"/>
      <c r="D4635" s="152" t="s">
        <v>20298</v>
      </c>
    </row>
    <row r="4636" spans="1:4" ht="13.5" customHeight="1">
      <c r="A4636" s="150" t="s">
        <v>7679</v>
      </c>
      <c r="B4636" s="153" t="s">
        <v>17477</v>
      </c>
      <c r="C4636" s="352"/>
      <c r="D4636" s="152" t="s">
        <v>20298</v>
      </c>
    </row>
    <row r="4637" spans="1:4" ht="13.5" customHeight="1">
      <c r="A4637" s="150" t="s">
        <v>7677</v>
      </c>
      <c r="B4637" s="153" t="s">
        <v>17476</v>
      </c>
      <c r="C4637" s="352"/>
      <c r="D4637" s="152" t="s">
        <v>20298</v>
      </c>
    </row>
    <row r="4638" spans="1:4" ht="13.5" customHeight="1">
      <c r="A4638" s="150" t="s">
        <v>7552</v>
      </c>
      <c r="B4638" s="153" t="s">
        <v>17384</v>
      </c>
      <c r="C4638" s="352"/>
      <c r="D4638" s="152" t="s">
        <v>20298</v>
      </c>
    </row>
    <row r="4639" spans="1:4" ht="13.5" customHeight="1">
      <c r="A4639" s="150" t="s">
        <v>7847</v>
      </c>
      <c r="B4639" s="153" t="s">
        <v>17615</v>
      </c>
      <c r="C4639" s="352"/>
      <c r="D4639" s="152" t="s">
        <v>20298</v>
      </c>
    </row>
    <row r="4640" spans="1:4" ht="13.5" customHeight="1">
      <c r="A4640" s="150" t="s">
        <v>7537</v>
      </c>
      <c r="B4640" s="153" t="s">
        <v>17376</v>
      </c>
      <c r="C4640" s="352"/>
      <c r="D4640" s="152" t="s">
        <v>20298</v>
      </c>
    </row>
    <row r="4641" spans="1:4" ht="13.5" customHeight="1">
      <c r="A4641" s="150" t="s">
        <v>7506</v>
      </c>
      <c r="B4641" s="153" t="s">
        <v>17350</v>
      </c>
      <c r="C4641" s="352"/>
      <c r="D4641" s="152" t="s">
        <v>20298</v>
      </c>
    </row>
    <row r="4642" spans="1:4" ht="13.5" customHeight="1">
      <c r="A4642" s="150" t="s">
        <v>8007</v>
      </c>
      <c r="B4642" s="153" t="s">
        <v>17745</v>
      </c>
      <c r="C4642" s="352"/>
      <c r="D4642" s="152" t="s">
        <v>20298</v>
      </c>
    </row>
    <row r="4643" spans="1:4" ht="13.5" customHeight="1">
      <c r="A4643" s="150" t="s">
        <v>8006</v>
      </c>
      <c r="B4643" s="153" t="s">
        <v>17744</v>
      </c>
      <c r="C4643" s="352"/>
      <c r="D4643" s="152" t="s">
        <v>20298</v>
      </c>
    </row>
    <row r="4644" spans="1:4" ht="13.5" customHeight="1">
      <c r="A4644" s="150" t="s">
        <v>7507</v>
      </c>
      <c r="B4644" s="153" t="s">
        <v>17351</v>
      </c>
      <c r="C4644" s="352"/>
      <c r="D4644" s="152" t="s">
        <v>20298</v>
      </c>
    </row>
    <row r="4645" spans="1:4" ht="13.5" customHeight="1">
      <c r="A4645" s="150" t="s">
        <v>8249</v>
      </c>
      <c r="B4645" s="153" t="s">
        <v>17956</v>
      </c>
      <c r="C4645" s="352"/>
      <c r="D4645" s="152" t="s">
        <v>20298</v>
      </c>
    </row>
    <row r="4646" spans="1:4" ht="13.5" customHeight="1">
      <c r="A4646" s="150" t="s">
        <v>8248</v>
      </c>
      <c r="B4646" s="153" t="s">
        <v>17955</v>
      </c>
      <c r="C4646" s="352"/>
      <c r="D4646" s="152" t="s">
        <v>20298</v>
      </c>
    </row>
    <row r="4647" spans="1:4" ht="13.5" customHeight="1">
      <c r="A4647" s="150" t="s">
        <v>7680</v>
      </c>
      <c r="B4647" s="153" t="s">
        <v>17478</v>
      </c>
      <c r="C4647" s="352"/>
      <c r="D4647" s="152" t="s">
        <v>20298</v>
      </c>
    </row>
    <row r="4648" spans="1:4" ht="13.5" customHeight="1">
      <c r="A4648" s="150" t="s">
        <v>7702</v>
      </c>
      <c r="B4648" s="153" t="s">
        <v>17496</v>
      </c>
      <c r="C4648" s="352"/>
      <c r="D4648" s="152" t="s">
        <v>20298</v>
      </c>
    </row>
    <row r="4649" spans="1:4" ht="13.5" customHeight="1">
      <c r="A4649" s="150" t="s">
        <v>7508</v>
      </c>
      <c r="B4649" s="153" t="s">
        <v>17352</v>
      </c>
      <c r="C4649" s="352"/>
      <c r="D4649" s="152" t="s">
        <v>20298</v>
      </c>
    </row>
    <row r="4650" spans="1:4" ht="13.5" customHeight="1">
      <c r="A4650" s="150" t="s">
        <v>8099</v>
      </c>
      <c r="B4650" s="153" t="s">
        <v>17826</v>
      </c>
      <c r="C4650" s="352"/>
      <c r="D4650" s="152" t="s">
        <v>20298</v>
      </c>
    </row>
    <row r="4651" spans="1:4" ht="13.5" customHeight="1">
      <c r="A4651" s="150" t="s">
        <v>7979</v>
      </c>
      <c r="B4651" s="153" t="s">
        <v>17720</v>
      </c>
      <c r="C4651" s="352"/>
      <c r="D4651" s="152" t="s">
        <v>20298</v>
      </c>
    </row>
    <row r="4652" spans="1:4" ht="13.5" customHeight="1">
      <c r="A4652" s="150" t="s">
        <v>8100</v>
      </c>
      <c r="B4652" s="153" t="s">
        <v>17826</v>
      </c>
      <c r="C4652" s="352"/>
      <c r="D4652" s="152" t="s">
        <v>20298</v>
      </c>
    </row>
    <row r="4653" spans="1:4" ht="13.5" customHeight="1">
      <c r="A4653" s="150" t="s">
        <v>8101</v>
      </c>
      <c r="B4653" s="153" t="s">
        <v>17827</v>
      </c>
      <c r="C4653" s="352"/>
      <c r="D4653" s="152" t="s">
        <v>20298</v>
      </c>
    </row>
    <row r="4654" spans="1:4" ht="13.5" customHeight="1">
      <c r="A4654" s="150" t="s">
        <v>8098</v>
      </c>
      <c r="B4654" s="153" t="s">
        <v>17825</v>
      </c>
      <c r="C4654" s="352"/>
      <c r="D4654" s="152" t="s">
        <v>20298</v>
      </c>
    </row>
    <row r="4655" spans="1:4" ht="13.5" customHeight="1">
      <c r="A4655" s="150" t="s">
        <v>7681</v>
      </c>
      <c r="B4655" s="153" t="s">
        <v>17479</v>
      </c>
      <c r="C4655" s="352"/>
      <c r="D4655" s="152" t="s">
        <v>20298</v>
      </c>
    </row>
    <row r="4656" spans="1:4" ht="13.5" customHeight="1">
      <c r="A4656" s="150" t="s">
        <v>7682</v>
      </c>
      <c r="B4656" s="153" t="s">
        <v>17480</v>
      </c>
      <c r="C4656" s="352"/>
      <c r="D4656" s="152" t="s">
        <v>20298</v>
      </c>
    </row>
    <row r="4657" spans="1:4" ht="13.5" customHeight="1">
      <c r="A4657" s="150" t="s">
        <v>7461</v>
      </c>
      <c r="B4657" s="153" t="s">
        <v>17317</v>
      </c>
      <c r="C4657" s="352"/>
      <c r="D4657" s="152" t="s">
        <v>20298</v>
      </c>
    </row>
    <row r="4658" spans="1:4" ht="13.5" customHeight="1">
      <c r="A4658" s="150" t="s">
        <v>7888</v>
      </c>
      <c r="B4658" s="153" t="s">
        <v>17653</v>
      </c>
      <c r="C4658" s="352"/>
      <c r="D4658" s="152" t="s">
        <v>20298</v>
      </c>
    </row>
    <row r="4659" spans="1:4" ht="13.5" customHeight="1">
      <c r="A4659" s="150" t="s">
        <v>7484</v>
      </c>
      <c r="B4659" s="153" t="s">
        <v>17329</v>
      </c>
      <c r="C4659" s="352"/>
      <c r="D4659" s="152" t="s">
        <v>20298</v>
      </c>
    </row>
    <row r="4660" spans="1:4" ht="13.5" customHeight="1">
      <c r="A4660" s="150" t="s">
        <v>7486</v>
      </c>
      <c r="B4660" s="153" t="s">
        <v>17331</v>
      </c>
      <c r="C4660" s="352"/>
      <c r="D4660" s="152" t="s">
        <v>20298</v>
      </c>
    </row>
    <row r="4661" spans="1:4" ht="13.5" customHeight="1">
      <c r="A4661" s="150" t="s">
        <v>7478</v>
      </c>
      <c r="B4661" s="153" t="s">
        <v>17325</v>
      </c>
      <c r="C4661" s="352"/>
      <c r="D4661" s="152" t="s">
        <v>20298</v>
      </c>
    </row>
    <row r="4662" spans="1:4" ht="13.5" customHeight="1">
      <c r="A4662" s="150" t="s">
        <v>7487</v>
      </c>
      <c r="B4662" s="153" t="s">
        <v>17332</v>
      </c>
      <c r="C4662" s="352"/>
      <c r="D4662" s="152" t="s">
        <v>20298</v>
      </c>
    </row>
    <row r="4663" spans="1:4" ht="13.5" customHeight="1">
      <c r="A4663" s="150" t="s">
        <v>8005</v>
      </c>
      <c r="B4663" s="153" t="s">
        <v>17743</v>
      </c>
      <c r="C4663" s="352"/>
      <c r="D4663" s="152" t="s">
        <v>20298</v>
      </c>
    </row>
    <row r="4664" spans="1:4" ht="13.5" customHeight="1">
      <c r="A4664" s="150" t="s">
        <v>7290</v>
      </c>
      <c r="B4664" s="153" t="s">
        <v>17192</v>
      </c>
      <c r="C4664" s="352"/>
      <c r="D4664" s="152" t="s">
        <v>20298</v>
      </c>
    </row>
    <row r="4665" spans="1:4" ht="13.5" customHeight="1">
      <c r="A4665" s="150" t="s">
        <v>8095</v>
      </c>
      <c r="B4665" s="153" t="s">
        <v>17822</v>
      </c>
      <c r="C4665" s="352"/>
      <c r="D4665" s="152" t="s">
        <v>20298</v>
      </c>
    </row>
    <row r="4666" spans="1:4" ht="13.5" customHeight="1">
      <c r="A4666" s="150" t="s">
        <v>7795</v>
      </c>
      <c r="B4666" s="153" t="s">
        <v>17573</v>
      </c>
      <c r="C4666" s="352"/>
      <c r="D4666" s="152" t="s">
        <v>20298</v>
      </c>
    </row>
    <row r="4667" spans="1:4" ht="13.5" customHeight="1">
      <c r="A4667" s="150" t="s">
        <v>7717</v>
      </c>
      <c r="B4667" s="153" t="s">
        <v>17510</v>
      </c>
      <c r="C4667" s="352"/>
      <c r="D4667" s="152" t="s">
        <v>20298</v>
      </c>
    </row>
    <row r="4668" spans="1:4" ht="13.5" customHeight="1">
      <c r="A4668" s="150" t="s">
        <v>8372</v>
      </c>
      <c r="B4668" s="153" t="s">
        <v>18050</v>
      </c>
      <c r="C4668" s="352"/>
      <c r="D4668" s="152" t="s">
        <v>20298</v>
      </c>
    </row>
    <row r="4669" spans="1:4" ht="13.5" customHeight="1">
      <c r="A4669" s="150" t="s">
        <v>8371</v>
      </c>
      <c r="B4669" s="153" t="s">
        <v>18049</v>
      </c>
      <c r="C4669" s="352"/>
      <c r="D4669" s="152" t="s">
        <v>20298</v>
      </c>
    </row>
    <row r="4670" spans="1:4" ht="13.5" customHeight="1">
      <c r="A4670" s="150" t="s">
        <v>8286</v>
      </c>
      <c r="B4670" s="153" t="s">
        <v>17985</v>
      </c>
      <c r="C4670" s="352"/>
      <c r="D4670" s="152" t="s">
        <v>20298</v>
      </c>
    </row>
    <row r="4671" spans="1:4" ht="13.5" customHeight="1">
      <c r="A4671" s="150" t="s">
        <v>7345</v>
      </c>
      <c r="B4671" s="153" t="s">
        <v>17235</v>
      </c>
      <c r="C4671" s="352"/>
      <c r="D4671" s="152" t="s">
        <v>20298</v>
      </c>
    </row>
    <row r="4672" spans="1:4" ht="13.5" customHeight="1">
      <c r="A4672" s="150" t="s">
        <v>7346</v>
      </c>
      <c r="B4672" s="153" t="s">
        <v>17235</v>
      </c>
      <c r="C4672" s="352"/>
      <c r="D4672" s="152" t="s">
        <v>20298</v>
      </c>
    </row>
    <row r="4673" spans="1:4" ht="13.5" customHeight="1">
      <c r="A4673" s="150" t="s">
        <v>7349</v>
      </c>
      <c r="B4673" s="153" t="s">
        <v>17236</v>
      </c>
      <c r="C4673" s="352"/>
      <c r="D4673" s="152" t="s">
        <v>20298</v>
      </c>
    </row>
    <row r="4674" spans="1:4" ht="13.5" customHeight="1">
      <c r="A4674" s="150" t="s">
        <v>7350</v>
      </c>
      <c r="B4674" s="153" t="s">
        <v>17236</v>
      </c>
      <c r="C4674" s="352"/>
      <c r="D4674" s="152" t="s">
        <v>20298</v>
      </c>
    </row>
    <row r="4675" spans="1:4" ht="13.5" customHeight="1">
      <c r="A4675" s="150" t="s">
        <v>8020</v>
      </c>
      <c r="B4675" s="153" t="s">
        <v>17757</v>
      </c>
      <c r="C4675" s="352"/>
      <c r="D4675" s="152" t="s">
        <v>20298</v>
      </c>
    </row>
    <row r="4676" spans="1:4" ht="13.5" customHeight="1">
      <c r="A4676" s="150" t="s">
        <v>7347</v>
      </c>
      <c r="B4676" s="153" t="s">
        <v>17235</v>
      </c>
      <c r="C4676" s="352"/>
      <c r="D4676" s="152" t="s">
        <v>20298</v>
      </c>
    </row>
    <row r="4677" spans="1:4" ht="13.5" customHeight="1">
      <c r="A4677" s="150" t="s">
        <v>7348</v>
      </c>
      <c r="B4677" s="153" t="s">
        <v>17235</v>
      </c>
      <c r="C4677" s="352"/>
      <c r="D4677" s="152" t="s">
        <v>20298</v>
      </c>
    </row>
    <row r="4678" spans="1:4" ht="13.5" customHeight="1">
      <c r="A4678" s="150" t="s">
        <v>8010</v>
      </c>
      <c r="B4678" s="153" t="s">
        <v>17748</v>
      </c>
      <c r="C4678" s="352"/>
      <c r="D4678" s="152" t="s">
        <v>20298</v>
      </c>
    </row>
    <row r="4679" spans="1:4" ht="13.5" customHeight="1">
      <c r="A4679" s="150" t="s">
        <v>7947</v>
      </c>
      <c r="B4679" s="153" t="s">
        <v>17697</v>
      </c>
      <c r="C4679" s="352"/>
      <c r="D4679" s="152" t="s">
        <v>20298</v>
      </c>
    </row>
    <row r="4680" spans="1:4" ht="13.5" customHeight="1">
      <c r="A4680" s="150" t="s">
        <v>7948</v>
      </c>
      <c r="B4680" s="153" t="s">
        <v>17698</v>
      </c>
      <c r="C4680" s="352"/>
      <c r="D4680" s="152" t="s">
        <v>20298</v>
      </c>
    </row>
    <row r="4681" spans="1:4" ht="13.5" customHeight="1">
      <c r="A4681" s="150" t="s">
        <v>7329</v>
      </c>
      <c r="B4681" s="153" t="s">
        <v>17228</v>
      </c>
      <c r="C4681" s="352"/>
      <c r="D4681" s="152" t="s">
        <v>20298</v>
      </c>
    </row>
    <row r="4682" spans="1:4" ht="13.5" customHeight="1">
      <c r="A4682" s="150" t="s">
        <v>7706</v>
      </c>
      <c r="B4682" s="153" t="s">
        <v>17500</v>
      </c>
      <c r="C4682" s="352"/>
      <c r="D4682" s="152" t="s">
        <v>20298</v>
      </c>
    </row>
    <row r="4683" spans="1:4" ht="13.5" customHeight="1">
      <c r="A4683" s="150" t="s">
        <v>8288</v>
      </c>
      <c r="B4683" s="153" t="s">
        <v>17987</v>
      </c>
      <c r="C4683" s="352"/>
      <c r="D4683" s="152" t="s">
        <v>20298</v>
      </c>
    </row>
    <row r="4684" spans="1:4" ht="13.5" customHeight="1">
      <c r="A4684" s="150" t="s">
        <v>8369</v>
      </c>
      <c r="B4684" s="153" t="s">
        <v>18047</v>
      </c>
      <c r="C4684" s="352"/>
      <c r="D4684" s="152" t="s">
        <v>20298</v>
      </c>
    </row>
    <row r="4685" spans="1:4" ht="13.5" customHeight="1">
      <c r="A4685" s="150" t="s">
        <v>7580</v>
      </c>
      <c r="B4685" s="153" t="s">
        <v>17402</v>
      </c>
      <c r="C4685" s="352"/>
      <c r="D4685" s="152" t="s">
        <v>20298</v>
      </c>
    </row>
    <row r="4686" spans="1:4" ht="13.5" customHeight="1">
      <c r="A4686" s="150" t="s">
        <v>7590</v>
      </c>
      <c r="B4686" s="153" t="s">
        <v>17412</v>
      </c>
      <c r="C4686" s="352"/>
      <c r="D4686" s="152" t="s">
        <v>20298</v>
      </c>
    </row>
    <row r="4687" spans="1:4" ht="13.5" customHeight="1">
      <c r="A4687" s="150" t="s">
        <v>7581</v>
      </c>
      <c r="B4687" s="153" t="s">
        <v>17403</v>
      </c>
      <c r="C4687" s="352"/>
      <c r="D4687" s="152" t="s">
        <v>20298</v>
      </c>
    </row>
    <row r="4688" spans="1:4" ht="13.5" customHeight="1">
      <c r="A4688" s="150" t="s">
        <v>7591</v>
      </c>
      <c r="B4688" s="153" t="s">
        <v>17413</v>
      </c>
      <c r="C4688" s="352"/>
      <c r="D4688" s="152" t="s">
        <v>20298</v>
      </c>
    </row>
    <row r="4689" spans="1:4" ht="13.5" customHeight="1">
      <c r="A4689" s="150" t="s">
        <v>7756</v>
      </c>
      <c r="B4689" s="153" t="s">
        <v>17543</v>
      </c>
      <c r="C4689" s="352"/>
      <c r="D4689" s="152" t="s">
        <v>20298</v>
      </c>
    </row>
    <row r="4690" spans="1:4" ht="13.5" customHeight="1">
      <c r="A4690" s="150" t="s">
        <v>7756</v>
      </c>
      <c r="B4690" s="153" t="s">
        <v>17543</v>
      </c>
      <c r="C4690" s="352"/>
      <c r="D4690" s="152" t="s">
        <v>20298</v>
      </c>
    </row>
    <row r="4691" spans="1:4" ht="13.5" customHeight="1">
      <c r="A4691" s="150" t="s">
        <v>7288</v>
      </c>
      <c r="B4691" s="153" t="s">
        <v>17190</v>
      </c>
      <c r="C4691" s="352"/>
      <c r="D4691" s="152" t="s">
        <v>20298</v>
      </c>
    </row>
    <row r="4692" spans="1:4" ht="13.5" customHeight="1">
      <c r="A4692" s="150" t="s">
        <v>7286</v>
      </c>
      <c r="B4692" s="153" t="s">
        <v>17189</v>
      </c>
      <c r="C4692" s="352"/>
      <c r="D4692" s="152" t="s">
        <v>20298</v>
      </c>
    </row>
    <row r="4693" spans="1:4" ht="13.5" customHeight="1">
      <c r="A4693" s="150" t="s">
        <v>7287</v>
      </c>
      <c r="B4693" s="153" t="s">
        <v>17189</v>
      </c>
      <c r="C4693" s="352"/>
      <c r="D4693" s="152" t="s">
        <v>20298</v>
      </c>
    </row>
    <row r="4694" spans="1:4" ht="13.5" customHeight="1">
      <c r="A4694" s="150" t="s">
        <v>7462</v>
      </c>
      <c r="B4694" s="153" t="s">
        <v>17317</v>
      </c>
      <c r="C4694" s="352"/>
      <c r="D4694" s="152" t="s">
        <v>20298</v>
      </c>
    </row>
    <row r="4695" spans="1:4" ht="13.5" customHeight="1">
      <c r="A4695" s="150" t="s">
        <v>8077</v>
      </c>
      <c r="B4695" s="153" t="s">
        <v>17806</v>
      </c>
      <c r="C4695" s="352"/>
      <c r="D4695" s="152" t="s">
        <v>20298</v>
      </c>
    </row>
    <row r="4696" spans="1:4" ht="13.5" customHeight="1">
      <c r="A4696" s="150" t="s">
        <v>8078</v>
      </c>
      <c r="B4696" s="153" t="s">
        <v>17806</v>
      </c>
      <c r="C4696" s="352"/>
      <c r="D4696" s="152" t="s">
        <v>20298</v>
      </c>
    </row>
    <row r="4697" spans="1:4" ht="13.5" customHeight="1">
      <c r="A4697" s="150" t="s">
        <v>8377</v>
      </c>
      <c r="B4697" s="153" t="s">
        <v>18055</v>
      </c>
      <c r="C4697" s="352"/>
      <c r="D4697" s="152" t="s">
        <v>20298</v>
      </c>
    </row>
    <row r="4698" spans="1:4" ht="13.5" customHeight="1">
      <c r="A4698" s="150" t="s">
        <v>7258</v>
      </c>
      <c r="B4698" s="153" t="s">
        <v>17161</v>
      </c>
      <c r="C4698" s="352"/>
      <c r="D4698" s="152" t="s">
        <v>20298</v>
      </c>
    </row>
    <row r="4699" spans="1:4" ht="13.5" customHeight="1">
      <c r="A4699" s="150" t="s">
        <v>7695</v>
      </c>
      <c r="B4699" s="153" t="s">
        <v>17489</v>
      </c>
      <c r="C4699" s="352"/>
      <c r="D4699" s="152" t="s">
        <v>20298</v>
      </c>
    </row>
    <row r="4700" spans="1:4" ht="13.5" customHeight="1">
      <c r="A4700" s="150" t="s">
        <v>7671</v>
      </c>
      <c r="B4700" s="153" t="s">
        <v>17470</v>
      </c>
      <c r="C4700" s="352"/>
      <c r="D4700" s="152" t="s">
        <v>20298</v>
      </c>
    </row>
    <row r="4701" spans="1:4" ht="13.5" customHeight="1">
      <c r="A4701" s="150" t="s">
        <v>7672</v>
      </c>
      <c r="B4701" s="153" t="s">
        <v>17471</v>
      </c>
      <c r="C4701" s="352"/>
      <c r="D4701" s="152" t="s">
        <v>20298</v>
      </c>
    </row>
    <row r="4702" spans="1:4" ht="13.5" customHeight="1">
      <c r="A4702" s="150" t="s">
        <v>7675</v>
      </c>
      <c r="B4702" s="153" t="s">
        <v>17474</v>
      </c>
      <c r="C4702" s="352"/>
      <c r="D4702" s="152" t="s">
        <v>20298</v>
      </c>
    </row>
    <row r="4703" spans="1:4" ht="13.5" customHeight="1">
      <c r="A4703" s="150" t="s">
        <v>7376</v>
      </c>
      <c r="B4703" s="153" t="s">
        <v>17254</v>
      </c>
      <c r="C4703" s="352"/>
      <c r="D4703" s="152" t="s">
        <v>20298</v>
      </c>
    </row>
    <row r="4704" spans="1:4" ht="13.5" customHeight="1">
      <c r="A4704" s="150" t="s">
        <v>7443</v>
      </c>
      <c r="B4704" s="153" t="s">
        <v>17305</v>
      </c>
      <c r="C4704" s="352"/>
      <c r="D4704" s="152" t="s">
        <v>20298</v>
      </c>
    </row>
    <row r="4705" spans="1:4" ht="13.5" customHeight="1">
      <c r="A4705" s="150" t="s">
        <v>7444</v>
      </c>
      <c r="B4705" s="153" t="s">
        <v>17305</v>
      </c>
      <c r="C4705" s="352"/>
      <c r="D4705" s="152" t="s">
        <v>20298</v>
      </c>
    </row>
    <row r="4706" spans="1:4" ht="13.5" customHeight="1">
      <c r="A4706" s="150" t="s">
        <v>7673</v>
      </c>
      <c r="B4706" s="153" t="s">
        <v>17472</v>
      </c>
      <c r="C4706" s="352"/>
      <c r="D4706" s="152" t="s">
        <v>20298</v>
      </c>
    </row>
    <row r="4707" spans="1:4" ht="13.5" customHeight="1">
      <c r="A4707" s="150" t="s">
        <v>7445</v>
      </c>
      <c r="B4707" s="153" t="s">
        <v>17305</v>
      </c>
      <c r="C4707" s="352"/>
      <c r="D4707" s="152" t="s">
        <v>20298</v>
      </c>
    </row>
    <row r="4708" spans="1:4" ht="13.5" customHeight="1">
      <c r="A4708" s="150" t="s">
        <v>8001</v>
      </c>
      <c r="B4708" s="153" t="s">
        <v>17739</v>
      </c>
      <c r="C4708" s="352"/>
      <c r="D4708" s="152" t="s">
        <v>20298</v>
      </c>
    </row>
    <row r="4709" spans="1:4" ht="13.5" customHeight="1">
      <c r="A4709" s="150" t="s">
        <v>7446</v>
      </c>
      <c r="B4709" s="153" t="s">
        <v>17305</v>
      </c>
      <c r="C4709" s="352"/>
      <c r="D4709" s="152" t="s">
        <v>20298</v>
      </c>
    </row>
    <row r="4710" spans="1:4" ht="13.5" customHeight="1">
      <c r="A4710" s="150" t="s">
        <v>7666</v>
      </c>
      <c r="B4710" s="153" t="s">
        <v>17468</v>
      </c>
      <c r="C4710" s="352"/>
      <c r="D4710" s="152" t="s">
        <v>20298</v>
      </c>
    </row>
    <row r="4711" spans="1:4" ht="13.5" customHeight="1">
      <c r="A4711" s="150" t="s">
        <v>7667</v>
      </c>
      <c r="B4711" s="153" t="s">
        <v>17468</v>
      </c>
      <c r="C4711" s="352"/>
      <c r="D4711" s="152" t="s">
        <v>20298</v>
      </c>
    </row>
    <row r="4712" spans="1:4" ht="13.5" customHeight="1">
      <c r="A4712" s="150" t="s">
        <v>7665</v>
      </c>
      <c r="B4712" s="153" t="s">
        <v>17467</v>
      </c>
      <c r="C4712" s="352"/>
      <c r="D4712" s="152" t="s">
        <v>20298</v>
      </c>
    </row>
    <row r="4713" spans="1:4" ht="13.5" customHeight="1">
      <c r="A4713" s="150" t="s">
        <v>7668</v>
      </c>
      <c r="B4713" s="153" t="s">
        <v>17468</v>
      </c>
      <c r="C4713" s="352"/>
      <c r="D4713" s="152" t="s">
        <v>20298</v>
      </c>
    </row>
    <row r="4714" spans="1:4" ht="13.5" customHeight="1">
      <c r="A4714" s="150" t="s">
        <v>7669</v>
      </c>
      <c r="B4714" s="153" t="s">
        <v>17468</v>
      </c>
      <c r="C4714" s="352"/>
      <c r="D4714" s="152" t="s">
        <v>20298</v>
      </c>
    </row>
    <row r="4715" spans="1:4" ht="13.5" customHeight="1">
      <c r="A4715" s="150" t="s">
        <v>8025</v>
      </c>
      <c r="B4715" s="153" t="s">
        <v>17762</v>
      </c>
      <c r="C4715" s="352"/>
      <c r="D4715" s="152" t="s">
        <v>20298</v>
      </c>
    </row>
    <row r="4716" spans="1:4" ht="13.5" customHeight="1">
      <c r="A4716" s="150" t="s">
        <v>7674</v>
      </c>
      <c r="B4716" s="153" t="s">
        <v>17473</v>
      </c>
      <c r="C4716" s="352"/>
      <c r="D4716" s="152" t="s">
        <v>20298</v>
      </c>
    </row>
    <row r="4717" spans="1:4" ht="13.5" customHeight="1">
      <c r="A4717" s="150" t="s">
        <v>7263</v>
      </c>
      <c r="B4717" s="153" t="s">
        <v>17166</v>
      </c>
      <c r="C4717" s="352"/>
      <c r="D4717" s="152" t="s">
        <v>20298</v>
      </c>
    </row>
    <row r="4718" spans="1:4" ht="13.5" customHeight="1">
      <c r="A4718" s="150" t="s">
        <v>7263</v>
      </c>
      <c r="B4718" s="153" t="s">
        <v>17166</v>
      </c>
      <c r="C4718" s="352"/>
      <c r="D4718" s="152" t="s">
        <v>20298</v>
      </c>
    </row>
    <row r="4719" spans="1:4" ht="13.5" customHeight="1">
      <c r="A4719" s="150" t="s">
        <v>7820</v>
      </c>
      <c r="B4719" s="153" t="s">
        <v>17595</v>
      </c>
      <c r="C4719" s="352"/>
      <c r="D4719" s="152" t="s">
        <v>20298</v>
      </c>
    </row>
    <row r="4720" spans="1:4" ht="13.5" customHeight="1">
      <c r="A4720" s="150" t="s">
        <v>7821</v>
      </c>
      <c r="B4720" s="153" t="s">
        <v>17596</v>
      </c>
      <c r="C4720" s="352"/>
      <c r="D4720" s="152" t="s">
        <v>20298</v>
      </c>
    </row>
    <row r="4721" spans="1:4" ht="13.5" customHeight="1">
      <c r="A4721" s="150" t="s">
        <v>7817</v>
      </c>
      <c r="B4721" s="153" t="s">
        <v>17593</v>
      </c>
      <c r="C4721" s="352"/>
      <c r="D4721" s="152" t="s">
        <v>20298</v>
      </c>
    </row>
    <row r="4722" spans="1:4" ht="13.5" customHeight="1">
      <c r="A4722" s="150" t="s">
        <v>7822</v>
      </c>
      <c r="B4722" s="153" t="s">
        <v>17596</v>
      </c>
      <c r="C4722" s="352"/>
      <c r="D4722" s="152" t="s">
        <v>20298</v>
      </c>
    </row>
    <row r="4723" spans="1:4" ht="13.5" customHeight="1">
      <c r="A4723" s="150" t="s">
        <v>7818</v>
      </c>
      <c r="B4723" s="153" t="s">
        <v>17593</v>
      </c>
      <c r="C4723" s="352"/>
      <c r="D4723" s="152" t="s">
        <v>20298</v>
      </c>
    </row>
    <row r="4724" spans="1:4" ht="13.5" customHeight="1">
      <c r="A4724" s="150" t="s">
        <v>8014</v>
      </c>
      <c r="B4724" s="153" t="s">
        <v>17752</v>
      </c>
      <c r="C4724" s="352"/>
      <c r="D4724" s="152" t="s">
        <v>20298</v>
      </c>
    </row>
    <row r="4725" spans="1:4" ht="13.5" customHeight="1">
      <c r="A4725" s="150" t="s">
        <v>7539</v>
      </c>
      <c r="B4725" s="153" t="s">
        <v>17378</v>
      </c>
      <c r="C4725" s="352"/>
      <c r="D4725" s="152" t="s">
        <v>20298</v>
      </c>
    </row>
    <row r="4726" spans="1:4" ht="13.5" customHeight="1">
      <c r="A4726" s="150" t="s">
        <v>7819</v>
      </c>
      <c r="B4726" s="153" t="s">
        <v>17594</v>
      </c>
      <c r="C4726" s="352"/>
      <c r="D4726" s="152" t="s">
        <v>20298</v>
      </c>
    </row>
    <row r="4727" spans="1:4" ht="13.5" customHeight="1">
      <c r="A4727" s="150" t="s">
        <v>8016</v>
      </c>
      <c r="B4727" s="153" t="s">
        <v>17754</v>
      </c>
      <c r="C4727" s="352"/>
      <c r="D4727" s="152" t="s">
        <v>20298</v>
      </c>
    </row>
    <row r="4728" spans="1:4" ht="13.5" customHeight="1">
      <c r="A4728" s="150" t="s">
        <v>8017</v>
      </c>
      <c r="B4728" s="153" t="s">
        <v>17754</v>
      </c>
      <c r="C4728" s="352"/>
      <c r="D4728" s="152" t="s">
        <v>20298</v>
      </c>
    </row>
    <row r="4729" spans="1:4" ht="13.5" customHeight="1">
      <c r="A4729" s="150" t="s">
        <v>7371</v>
      </c>
      <c r="B4729" s="153" t="s">
        <v>17250</v>
      </c>
      <c r="C4729" s="352"/>
      <c r="D4729" s="152" t="s">
        <v>20298</v>
      </c>
    </row>
    <row r="4730" spans="1:4" ht="13.5" customHeight="1">
      <c r="A4730" s="150" t="s">
        <v>7369</v>
      </c>
      <c r="B4730" s="153" t="s">
        <v>17248</v>
      </c>
      <c r="C4730" s="352"/>
      <c r="D4730" s="152" t="s">
        <v>20298</v>
      </c>
    </row>
    <row r="4731" spans="1:4" ht="13.5" customHeight="1">
      <c r="A4731" s="150" t="s">
        <v>8374</v>
      </c>
      <c r="B4731" s="153" t="s">
        <v>18052</v>
      </c>
      <c r="C4731" s="352"/>
      <c r="D4731" s="152" t="s">
        <v>20298</v>
      </c>
    </row>
    <row r="4732" spans="1:4" ht="13.5" customHeight="1">
      <c r="A4732" s="150" t="s">
        <v>8373</v>
      </c>
      <c r="B4732" s="153" t="s">
        <v>18051</v>
      </c>
      <c r="C4732" s="352"/>
      <c r="D4732" s="152" t="s">
        <v>20298</v>
      </c>
    </row>
    <row r="4733" spans="1:4" ht="13.5" customHeight="1">
      <c r="A4733" s="150" t="s">
        <v>8263</v>
      </c>
      <c r="B4733" s="153" t="s">
        <v>17967</v>
      </c>
      <c r="C4733" s="352"/>
      <c r="D4733" s="152" t="s">
        <v>20298</v>
      </c>
    </row>
    <row r="4734" spans="1:4" ht="13.5" customHeight="1">
      <c r="A4734" s="150" t="s">
        <v>7881</v>
      </c>
      <c r="B4734" s="153" t="s">
        <v>17647</v>
      </c>
      <c r="C4734" s="352"/>
      <c r="D4734" s="152" t="s">
        <v>20298</v>
      </c>
    </row>
    <row r="4735" spans="1:4" ht="13.5" customHeight="1">
      <c r="A4735" s="150" t="s">
        <v>3252</v>
      </c>
      <c r="B4735" s="153" t="s">
        <v>13389</v>
      </c>
      <c r="C4735" s="352"/>
      <c r="D4735" s="152" t="s">
        <v>20298</v>
      </c>
    </row>
    <row r="4736" spans="1:4" ht="13.5" customHeight="1">
      <c r="A4736" s="150" t="s">
        <v>3256</v>
      </c>
      <c r="B4736" s="153" t="s">
        <v>13393</v>
      </c>
      <c r="C4736" s="352"/>
      <c r="D4736" s="152" t="s">
        <v>20298</v>
      </c>
    </row>
    <row r="4737" spans="1:4" ht="13.5" customHeight="1">
      <c r="A4737" s="150" t="s">
        <v>3258</v>
      </c>
      <c r="B4737" s="153" t="s">
        <v>13395</v>
      </c>
      <c r="C4737" s="352"/>
      <c r="D4737" s="152" t="s">
        <v>20298</v>
      </c>
    </row>
    <row r="4738" spans="1:4" ht="13.5" customHeight="1">
      <c r="A4738" s="150" t="s">
        <v>7267</v>
      </c>
      <c r="B4738" s="153" t="s">
        <v>17170</v>
      </c>
      <c r="C4738" s="352"/>
      <c r="D4738" s="152" t="s">
        <v>20298</v>
      </c>
    </row>
    <row r="4739" spans="1:4" ht="13.5" customHeight="1">
      <c r="A4739" s="150" t="s">
        <v>8029</v>
      </c>
      <c r="B4739" s="153" t="s">
        <v>17766</v>
      </c>
      <c r="C4739" s="352"/>
      <c r="D4739" s="152" t="s">
        <v>20298</v>
      </c>
    </row>
    <row r="4740" spans="1:4" ht="13.5" customHeight="1">
      <c r="A4740" s="150" t="s">
        <v>8319</v>
      </c>
      <c r="B4740" s="153" t="s">
        <v>18010</v>
      </c>
      <c r="C4740" s="352"/>
      <c r="D4740" s="152" t="s">
        <v>20298</v>
      </c>
    </row>
    <row r="4741" spans="1:4" ht="13.5" customHeight="1">
      <c r="A4741" s="150" t="s">
        <v>7593</v>
      </c>
      <c r="B4741" s="153" t="s">
        <v>17415</v>
      </c>
      <c r="C4741" s="352"/>
      <c r="D4741" s="152" t="s">
        <v>20298</v>
      </c>
    </row>
    <row r="4742" spans="1:4" ht="13.5" customHeight="1">
      <c r="A4742" s="150" t="s">
        <v>8228</v>
      </c>
      <c r="B4742" s="153" t="s">
        <v>17939</v>
      </c>
      <c r="C4742" s="352"/>
      <c r="D4742" s="152" t="s">
        <v>20298</v>
      </c>
    </row>
    <row r="4743" spans="1:4" ht="13.5" customHeight="1">
      <c r="A4743" s="150" t="s">
        <v>8229</v>
      </c>
      <c r="B4743" s="153" t="s">
        <v>17939</v>
      </c>
      <c r="C4743" s="352"/>
      <c r="D4743" s="152" t="s">
        <v>20298</v>
      </c>
    </row>
    <row r="4744" spans="1:4" ht="13.5" customHeight="1">
      <c r="A4744" s="150" t="s">
        <v>8115</v>
      </c>
      <c r="B4744" s="153" t="s">
        <v>17841</v>
      </c>
      <c r="C4744" s="352"/>
      <c r="D4744" s="152" t="s">
        <v>20298</v>
      </c>
    </row>
    <row r="4745" spans="1:4" ht="13.5" customHeight="1">
      <c r="A4745" s="150" t="s">
        <v>7327</v>
      </c>
      <c r="B4745" s="153" t="s">
        <v>17226</v>
      </c>
      <c r="C4745" s="352"/>
      <c r="D4745" s="152" t="s">
        <v>20298</v>
      </c>
    </row>
    <row r="4746" spans="1:4" ht="13.5" customHeight="1">
      <c r="A4746" s="150" t="s">
        <v>7326</v>
      </c>
      <c r="B4746" s="153" t="s">
        <v>17225</v>
      </c>
      <c r="C4746" s="352"/>
      <c r="D4746" s="152" t="s">
        <v>20298</v>
      </c>
    </row>
    <row r="4747" spans="1:4" ht="13.5" customHeight="1">
      <c r="A4747" s="150" t="s">
        <v>7984</v>
      </c>
      <c r="B4747" s="153" t="s">
        <v>17723</v>
      </c>
      <c r="C4747" s="352"/>
      <c r="D4747" s="152" t="s">
        <v>20298</v>
      </c>
    </row>
    <row r="4748" spans="1:4" ht="13.5" customHeight="1">
      <c r="A4748" s="150" t="s">
        <v>7985</v>
      </c>
      <c r="B4748" s="153" t="s">
        <v>17723</v>
      </c>
      <c r="C4748" s="352"/>
      <c r="D4748" s="152" t="s">
        <v>20298</v>
      </c>
    </row>
    <row r="4749" spans="1:4" ht="13.5" customHeight="1">
      <c r="A4749" s="150" t="s">
        <v>7323</v>
      </c>
      <c r="B4749" s="153" t="s">
        <v>17222</v>
      </c>
      <c r="C4749" s="352"/>
      <c r="D4749" s="152" t="s">
        <v>20298</v>
      </c>
    </row>
    <row r="4750" spans="1:4" ht="13.5" customHeight="1">
      <c r="A4750" s="150" t="s">
        <v>7996</v>
      </c>
      <c r="B4750" s="153" t="s">
        <v>17734</v>
      </c>
      <c r="C4750" s="352"/>
      <c r="D4750" s="152" t="s">
        <v>20298</v>
      </c>
    </row>
    <row r="4751" spans="1:4" ht="13.5" customHeight="1">
      <c r="A4751" s="150" t="s">
        <v>7321</v>
      </c>
      <c r="B4751" s="153" t="s">
        <v>17220</v>
      </c>
      <c r="C4751" s="352"/>
      <c r="D4751" s="152" t="s">
        <v>20298</v>
      </c>
    </row>
    <row r="4752" spans="1:4" ht="13.5" customHeight="1">
      <c r="A4752" s="150" t="s">
        <v>7322</v>
      </c>
      <c r="B4752" s="153" t="s">
        <v>17221</v>
      </c>
      <c r="C4752" s="352"/>
      <c r="D4752" s="152" t="s">
        <v>20298</v>
      </c>
    </row>
    <row r="4753" spans="1:4" ht="13.5" customHeight="1">
      <c r="A4753" s="150" t="s">
        <v>7325</v>
      </c>
      <c r="B4753" s="153" t="s">
        <v>17224</v>
      </c>
      <c r="C4753" s="352"/>
      <c r="D4753" s="152" t="s">
        <v>20298</v>
      </c>
    </row>
    <row r="4754" spans="1:4" ht="13.5" customHeight="1">
      <c r="A4754" s="150" t="s">
        <v>7690</v>
      </c>
      <c r="B4754" s="153" t="s">
        <v>17485</v>
      </c>
      <c r="C4754" s="352"/>
      <c r="D4754" s="152" t="s">
        <v>20298</v>
      </c>
    </row>
    <row r="4755" spans="1:4" ht="13.5" customHeight="1">
      <c r="A4755" s="150" t="s">
        <v>7691</v>
      </c>
      <c r="B4755" s="153" t="s">
        <v>17485</v>
      </c>
      <c r="C4755" s="352"/>
      <c r="D4755" s="152" t="s">
        <v>20298</v>
      </c>
    </row>
    <row r="4756" spans="1:4" ht="13.5" customHeight="1">
      <c r="A4756" s="150" t="s">
        <v>7343</v>
      </c>
      <c r="B4756" s="153" t="s">
        <v>17234</v>
      </c>
      <c r="C4756" s="352"/>
      <c r="D4756" s="152" t="s">
        <v>20298</v>
      </c>
    </row>
    <row r="4757" spans="1:4" ht="13.5" customHeight="1">
      <c r="A4757" s="150" t="s">
        <v>7333</v>
      </c>
      <c r="B4757" s="153" t="s">
        <v>17231</v>
      </c>
      <c r="C4757" s="352"/>
      <c r="D4757" s="152" t="s">
        <v>20298</v>
      </c>
    </row>
    <row r="4758" spans="1:4" ht="13.5" customHeight="1">
      <c r="A4758" s="150" t="s">
        <v>7334</v>
      </c>
      <c r="B4758" s="153" t="s">
        <v>17231</v>
      </c>
      <c r="C4758" s="352"/>
      <c r="D4758" s="152" t="s">
        <v>20298</v>
      </c>
    </row>
    <row r="4759" spans="1:4" ht="13.5" customHeight="1">
      <c r="A4759" s="150" t="s">
        <v>7335</v>
      </c>
      <c r="B4759" s="153" t="s">
        <v>17231</v>
      </c>
      <c r="C4759" s="352"/>
      <c r="D4759" s="152" t="s">
        <v>20298</v>
      </c>
    </row>
    <row r="4760" spans="1:4" ht="13.5" customHeight="1">
      <c r="A4760" s="150" t="s">
        <v>7351</v>
      </c>
      <c r="B4760" s="153" t="s">
        <v>17237</v>
      </c>
      <c r="C4760" s="352"/>
      <c r="D4760" s="152" t="s">
        <v>20298</v>
      </c>
    </row>
    <row r="4761" spans="1:4" ht="13.5" customHeight="1">
      <c r="A4761" s="150" t="s">
        <v>7340</v>
      </c>
      <c r="B4761" s="153" t="s">
        <v>17232</v>
      </c>
      <c r="C4761" s="352"/>
      <c r="D4761" s="152" t="s">
        <v>20298</v>
      </c>
    </row>
    <row r="4762" spans="1:4" ht="13.5" customHeight="1">
      <c r="A4762" s="150" t="s">
        <v>7341</v>
      </c>
      <c r="B4762" s="153" t="s">
        <v>17232</v>
      </c>
      <c r="C4762" s="352"/>
      <c r="D4762" s="152" t="s">
        <v>20298</v>
      </c>
    </row>
    <row r="4763" spans="1:4" ht="13.5" customHeight="1">
      <c r="A4763" s="150" t="s">
        <v>7344</v>
      </c>
      <c r="B4763" s="153" t="s">
        <v>17234</v>
      </c>
      <c r="C4763" s="352"/>
      <c r="D4763" s="152" t="s">
        <v>20298</v>
      </c>
    </row>
    <row r="4764" spans="1:4" ht="13.5" customHeight="1">
      <c r="A4764" s="150" t="s">
        <v>7354</v>
      </c>
      <c r="B4764" s="153" t="s">
        <v>17238</v>
      </c>
      <c r="C4764" s="352"/>
      <c r="D4764" s="152" t="s">
        <v>20298</v>
      </c>
    </row>
    <row r="4765" spans="1:4" ht="13.5" customHeight="1">
      <c r="A4765" s="150" t="s">
        <v>7355</v>
      </c>
      <c r="B4765" s="153" t="s">
        <v>17238</v>
      </c>
      <c r="C4765" s="352"/>
      <c r="D4765" s="152" t="s">
        <v>20298</v>
      </c>
    </row>
    <row r="4766" spans="1:4" ht="13.5" customHeight="1">
      <c r="A4766" s="150" t="s">
        <v>7356</v>
      </c>
      <c r="B4766" s="153" t="s">
        <v>17238</v>
      </c>
      <c r="C4766" s="352"/>
      <c r="D4766" s="152" t="s">
        <v>20298</v>
      </c>
    </row>
    <row r="4767" spans="1:4" ht="13.5" customHeight="1">
      <c r="A4767" s="150" t="s">
        <v>7357</v>
      </c>
      <c r="B4767" s="153" t="s">
        <v>17238</v>
      </c>
      <c r="C4767" s="352"/>
      <c r="D4767" s="152" t="s">
        <v>20298</v>
      </c>
    </row>
    <row r="4768" spans="1:4" ht="13.5" customHeight="1">
      <c r="A4768" s="150" t="s">
        <v>7997</v>
      </c>
      <c r="B4768" s="153" t="s">
        <v>17735</v>
      </c>
      <c r="C4768" s="352"/>
      <c r="D4768" s="152" t="s">
        <v>20298</v>
      </c>
    </row>
    <row r="4769" spans="1:4" ht="13.5" customHeight="1">
      <c r="A4769" s="150" t="s">
        <v>7358</v>
      </c>
      <c r="B4769" s="153" t="s">
        <v>17239</v>
      </c>
      <c r="C4769" s="352"/>
      <c r="D4769" s="152" t="s">
        <v>20298</v>
      </c>
    </row>
    <row r="4770" spans="1:4" ht="13.5" customHeight="1">
      <c r="A4770" s="150" t="s">
        <v>8266</v>
      </c>
      <c r="B4770" s="153" t="s">
        <v>17970</v>
      </c>
      <c r="C4770" s="352"/>
      <c r="D4770" s="152" t="s">
        <v>20298</v>
      </c>
    </row>
    <row r="4771" spans="1:4" ht="13.5" customHeight="1">
      <c r="A4771" s="150" t="s">
        <v>8375</v>
      </c>
      <c r="B4771" s="153" t="s">
        <v>18053</v>
      </c>
      <c r="C4771" s="352"/>
      <c r="D4771" s="152" t="s">
        <v>20298</v>
      </c>
    </row>
    <row r="4772" spans="1:4" ht="13.5" customHeight="1">
      <c r="A4772" s="150" t="s">
        <v>8368</v>
      </c>
      <c r="B4772" s="153" t="s">
        <v>18046</v>
      </c>
      <c r="C4772" s="352"/>
      <c r="D4772" s="152" t="s">
        <v>20298</v>
      </c>
    </row>
    <row r="4773" spans="1:4" ht="13.5" customHeight="1">
      <c r="A4773" s="150" t="s">
        <v>7502</v>
      </c>
      <c r="B4773" s="153" t="s">
        <v>17346</v>
      </c>
      <c r="C4773" s="352"/>
      <c r="D4773" s="152" t="s">
        <v>20298</v>
      </c>
    </row>
    <row r="4774" spans="1:4" ht="13.5" customHeight="1">
      <c r="A4774" s="150" t="s">
        <v>7961</v>
      </c>
      <c r="B4774" s="153" t="s">
        <v>17708</v>
      </c>
      <c r="C4774" s="352"/>
      <c r="D4774" s="152" t="s">
        <v>20298</v>
      </c>
    </row>
    <row r="4775" spans="1:4" ht="13.5" customHeight="1">
      <c r="A4775" s="150" t="s">
        <v>7965</v>
      </c>
      <c r="B4775" s="153" t="s">
        <v>17709</v>
      </c>
      <c r="C4775" s="352"/>
      <c r="D4775" s="152" t="s">
        <v>20298</v>
      </c>
    </row>
    <row r="4776" spans="1:4" ht="13.5" customHeight="1">
      <c r="A4776" s="150" t="s">
        <v>7962</v>
      </c>
      <c r="B4776" s="153" t="s">
        <v>17708</v>
      </c>
      <c r="C4776" s="352"/>
      <c r="D4776" s="152" t="s">
        <v>20298</v>
      </c>
    </row>
    <row r="4777" spans="1:4" ht="13.5" customHeight="1">
      <c r="A4777" s="150" t="s">
        <v>7963</v>
      </c>
      <c r="B4777" s="153" t="s">
        <v>17708</v>
      </c>
      <c r="C4777" s="352"/>
      <c r="D4777" s="152" t="s">
        <v>20298</v>
      </c>
    </row>
    <row r="4778" spans="1:4" ht="13.5" customHeight="1">
      <c r="A4778" s="150" t="s">
        <v>7964</v>
      </c>
      <c r="B4778" s="153" t="s">
        <v>17708</v>
      </c>
      <c r="C4778" s="352"/>
      <c r="D4778" s="152" t="s">
        <v>20298</v>
      </c>
    </row>
    <row r="4779" spans="1:4" ht="13.5" customHeight="1">
      <c r="A4779" s="150" t="s">
        <v>7684</v>
      </c>
      <c r="B4779" s="153" t="s">
        <v>17482</v>
      </c>
      <c r="C4779" s="352"/>
      <c r="D4779" s="152" t="s">
        <v>20298</v>
      </c>
    </row>
    <row r="4780" spans="1:4" ht="13.5" customHeight="1">
      <c r="A4780" s="150" t="s">
        <v>7685</v>
      </c>
      <c r="B4780" s="153" t="s">
        <v>17482</v>
      </c>
      <c r="C4780" s="352"/>
      <c r="D4780" s="152" t="s">
        <v>20298</v>
      </c>
    </row>
    <row r="4781" spans="1:4" ht="13.5" customHeight="1">
      <c r="A4781" s="150" t="s">
        <v>7686</v>
      </c>
      <c r="B4781" s="153" t="s">
        <v>17482</v>
      </c>
      <c r="C4781" s="352"/>
      <c r="D4781" s="152" t="s">
        <v>20298</v>
      </c>
    </row>
    <row r="4782" spans="1:4" ht="13.5" customHeight="1">
      <c r="A4782" s="150" t="s">
        <v>7688</v>
      </c>
      <c r="B4782" s="153" t="s">
        <v>17483</v>
      </c>
      <c r="C4782" s="352"/>
      <c r="D4782" s="152" t="s">
        <v>20298</v>
      </c>
    </row>
    <row r="4783" spans="1:4" ht="13.5" customHeight="1">
      <c r="A4783" s="150" t="s">
        <v>7707</v>
      </c>
      <c r="B4783" s="153" t="s">
        <v>17501</v>
      </c>
      <c r="C4783" s="352"/>
      <c r="D4783" s="152" t="s">
        <v>20298</v>
      </c>
    </row>
    <row r="4784" spans="1:4" ht="13.5" customHeight="1">
      <c r="A4784" s="150" t="s">
        <v>7687</v>
      </c>
      <c r="B4784" s="153" t="s">
        <v>17482</v>
      </c>
      <c r="C4784" s="352"/>
      <c r="D4784" s="152" t="s">
        <v>20298</v>
      </c>
    </row>
    <row r="4785" spans="1:4" ht="13.5" customHeight="1">
      <c r="A4785" s="150" t="s">
        <v>8057</v>
      </c>
      <c r="B4785" s="153" t="s">
        <v>17790</v>
      </c>
      <c r="C4785" s="352"/>
      <c r="D4785" s="152" t="s">
        <v>20298</v>
      </c>
    </row>
    <row r="4786" spans="1:4" ht="13.5" customHeight="1">
      <c r="A4786" s="150" t="s">
        <v>7512</v>
      </c>
      <c r="B4786" s="153" t="s">
        <v>17356</v>
      </c>
      <c r="C4786" s="352"/>
      <c r="D4786" s="152" t="s">
        <v>20298</v>
      </c>
    </row>
    <row r="4787" spans="1:4" ht="13.5" customHeight="1">
      <c r="A4787" s="150" t="s">
        <v>7520</v>
      </c>
      <c r="B4787" s="153" t="s">
        <v>17360</v>
      </c>
      <c r="C4787" s="352"/>
      <c r="D4787" s="152" t="s">
        <v>20298</v>
      </c>
    </row>
    <row r="4788" spans="1:4" ht="13.5" customHeight="1">
      <c r="A4788" s="150" t="s">
        <v>7513</v>
      </c>
      <c r="B4788" s="153" t="s">
        <v>17357</v>
      </c>
      <c r="C4788" s="352"/>
      <c r="D4788" s="152" t="s">
        <v>20298</v>
      </c>
    </row>
    <row r="4789" spans="1:4" ht="13.5" customHeight="1">
      <c r="A4789" s="150" t="s">
        <v>7514</v>
      </c>
      <c r="B4789" s="153" t="s">
        <v>17357</v>
      </c>
      <c r="C4789" s="352"/>
      <c r="D4789" s="152" t="s">
        <v>20298</v>
      </c>
    </row>
    <row r="4790" spans="1:4" ht="13.5" customHeight="1">
      <c r="A4790" s="150" t="s">
        <v>7515</v>
      </c>
      <c r="B4790" s="153" t="s">
        <v>17357</v>
      </c>
      <c r="C4790" s="352"/>
      <c r="D4790" s="152" t="s">
        <v>20298</v>
      </c>
    </row>
    <row r="4791" spans="1:4" ht="13.5" customHeight="1">
      <c r="A4791" s="150" t="s">
        <v>7516</v>
      </c>
      <c r="B4791" s="153" t="s">
        <v>17357</v>
      </c>
      <c r="C4791" s="352"/>
      <c r="D4791" s="152" t="s">
        <v>20298</v>
      </c>
    </row>
    <row r="4792" spans="1:4" ht="13.5" customHeight="1">
      <c r="A4792" s="150" t="s">
        <v>7519</v>
      </c>
      <c r="B4792" s="153" t="s">
        <v>17359</v>
      </c>
      <c r="C4792" s="352"/>
      <c r="D4792" s="152" t="s">
        <v>20298</v>
      </c>
    </row>
    <row r="4793" spans="1:4" ht="13.5" customHeight="1">
      <c r="A4793" s="150" t="s">
        <v>7517</v>
      </c>
      <c r="B4793" s="153" t="s">
        <v>17358</v>
      </c>
      <c r="C4793" s="352"/>
      <c r="D4793" s="152" t="s">
        <v>20298</v>
      </c>
    </row>
    <row r="4794" spans="1:4" ht="13.5" customHeight="1">
      <c r="A4794" s="150" t="s">
        <v>8009</v>
      </c>
      <c r="B4794" s="153" t="s">
        <v>17747</v>
      </c>
      <c r="C4794" s="352"/>
      <c r="D4794" s="152" t="s">
        <v>20298</v>
      </c>
    </row>
    <row r="4795" spans="1:4" ht="13.5" customHeight="1">
      <c r="A4795" s="150" t="s">
        <v>7518</v>
      </c>
      <c r="B4795" s="153" t="s">
        <v>17358</v>
      </c>
      <c r="C4795" s="352"/>
      <c r="D4795" s="152" t="s">
        <v>20298</v>
      </c>
    </row>
    <row r="4796" spans="1:4" ht="13.5" customHeight="1">
      <c r="A4796" s="150" t="s">
        <v>8254</v>
      </c>
      <c r="B4796" s="153" t="s">
        <v>17960</v>
      </c>
      <c r="C4796" s="352"/>
      <c r="D4796" s="152" t="s">
        <v>20298</v>
      </c>
    </row>
    <row r="4797" spans="1:4" ht="13.5" customHeight="1">
      <c r="A4797" s="150" t="s">
        <v>8265</v>
      </c>
      <c r="B4797" s="153" t="s">
        <v>17969</v>
      </c>
      <c r="C4797" s="352"/>
      <c r="D4797" s="152" t="s">
        <v>20298</v>
      </c>
    </row>
    <row r="4798" spans="1:4" ht="13.5" customHeight="1">
      <c r="A4798" s="150" t="s">
        <v>8252</v>
      </c>
      <c r="B4798" s="153" t="s">
        <v>17959</v>
      </c>
      <c r="C4798" s="352"/>
      <c r="D4798" s="152" t="s">
        <v>20298</v>
      </c>
    </row>
    <row r="4799" spans="1:4" ht="13.5" customHeight="1">
      <c r="A4799" s="150" t="s">
        <v>8253</v>
      </c>
      <c r="B4799" s="153" t="s">
        <v>17959</v>
      </c>
      <c r="C4799" s="352"/>
      <c r="D4799" s="152" t="s">
        <v>20298</v>
      </c>
    </row>
    <row r="4800" spans="1:4" ht="13.5" customHeight="1">
      <c r="A4800" s="150" t="s">
        <v>7661</v>
      </c>
      <c r="B4800" s="153" t="s">
        <v>17465</v>
      </c>
      <c r="C4800" s="352"/>
      <c r="D4800" s="152" t="s">
        <v>20298</v>
      </c>
    </row>
    <row r="4801" spans="1:4" ht="13.5" customHeight="1">
      <c r="A4801" s="150" t="s">
        <v>7662</v>
      </c>
      <c r="B4801" s="153" t="s">
        <v>17465</v>
      </c>
      <c r="C4801" s="352"/>
      <c r="D4801" s="152" t="s">
        <v>20298</v>
      </c>
    </row>
    <row r="4802" spans="1:4" ht="13.5" customHeight="1">
      <c r="A4802" s="150" t="s">
        <v>7336</v>
      </c>
      <c r="B4802" s="153" t="s">
        <v>17231</v>
      </c>
      <c r="C4802" s="352"/>
      <c r="D4802" s="152" t="s">
        <v>20298</v>
      </c>
    </row>
    <row r="4803" spans="1:4" ht="13.5" customHeight="1">
      <c r="A4803" s="150" t="s">
        <v>7342</v>
      </c>
      <c r="B4803" s="153" t="s">
        <v>17233</v>
      </c>
      <c r="C4803" s="352"/>
      <c r="D4803" s="152" t="s">
        <v>20298</v>
      </c>
    </row>
    <row r="4804" spans="1:4" ht="13.5" customHeight="1">
      <c r="A4804" s="150" t="s">
        <v>7337</v>
      </c>
      <c r="B4804" s="153" t="s">
        <v>17231</v>
      </c>
      <c r="C4804" s="352"/>
      <c r="D4804" s="152" t="s">
        <v>20298</v>
      </c>
    </row>
    <row r="4805" spans="1:4" ht="13.5" customHeight="1">
      <c r="A4805" s="150" t="s">
        <v>7338</v>
      </c>
      <c r="B4805" s="153" t="s">
        <v>17231</v>
      </c>
      <c r="C4805" s="352"/>
      <c r="D4805" s="152" t="s">
        <v>20298</v>
      </c>
    </row>
    <row r="4806" spans="1:4" ht="13.5" customHeight="1">
      <c r="A4806" s="150" t="s">
        <v>7339</v>
      </c>
      <c r="B4806" s="153" t="s">
        <v>17231</v>
      </c>
      <c r="C4806" s="352"/>
      <c r="D4806" s="152" t="s">
        <v>20298</v>
      </c>
    </row>
    <row r="4807" spans="1:4" ht="13.5" customHeight="1">
      <c r="A4807" s="150" t="s">
        <v>7363</v>
      </c>
      <c r="B4807" s="153" t="s">
        <v>17242</v>
      </c>
      <c r="C4807" s="352"/>
      <c r="D4807" s="152" t="s">
        <v>20298</v>
      </c>
    </row>
    <row r="4808" spans="1:4" ht="13.5" customHeight="1">
      <c r="A4808" s="150" t="s">
        <v>7367</v>
      </c>
      <c r="B4808" s="153" t="s">
        <v>17246</v>
      </c>
      <c r="C4808" s="352"/>
      <c r="D4808" s="152" t="s">
        <v>20298</v>
      </c>
    </row>
    <row r="4809" spans="1:4" ht="13.5" customHeight="1">
      <c r="A4809" s="150" t="s">
        <v>7332</v>
      </c>
      <c r="B4809" s="153" t="s">
        <v>17230</v>
      </c>
      <c r="C4809" s="352"/>
      <c r="D4809" s="152" t="s">
        <v>20298</v>
      </c>
    </row>
    <row r="4810" spans="1:4" ht="13.5" customHeight="1">
      <c r="A4810" s="150" t="s">
        <v>7330</v>
      </c>
      <c r="B4810" s="153" t="s">
        <v>17229</v>
      </c>
      <c r="C4810" s="352"/>
      <c r="D4810" s="152" t="s">
        <v>20298</v>
      </c>
    </row>
    <row r="4811" spans="1:4" ht="13.5" customHeight="1">
      <c r="A4811" s="150" t="s">
        <v>7362</v>
      </c>
      <c r="B4811" s="153" t="s">
        <v>17241</v>
      </c>
      <c r="C4811" s="352"/>
      <c r="D4811" s="152" t="s">
        <v>20298</v>
      </c>
    </row>
    <row r="4812" spans="1:4" ht="13.5" customHeight="1">
      <c r="A4812" s="150" t="s">
        <v>7331</v>
      </c>
      <c r="B4812" s="153" t="s">
        <v>17229</v>
      </c>
      <c r="C4812" s="352"/>
      <c r="D4812" s="152" t="s">
        <v>20298</v>
      </c>
    </row>
    <row r="4813" spans="1:4" ht="13.5" customHeight="1">
      <c r="A4813" s="150" t="s">
        <v>7359</v>
      </c>
      <c r="B4813" s="153" t="s">
        <v>17240</v>
      </c>
      <c r="C4813" s="352"/>
      <c r="D4813" s="152" t="s">
        <v>20298</v>
      </c>
    </row>
    <row r="4814" spans="1:4" ht="13.5" customHeight="1">
      <c r="A4814" s="150" t="s">
        <v>7360</v>
      </c>
      <c r="B4814" s="153" t="s">
        <v>17240</v>
      </c>
      <c r="C4814" s="352"/>
      <c r="D4814" s="152" t="s">
        <v>20298</v>
      </c>
    </row>
    <row r="4815" spans="1:4" ht="13.5" customHeight="1">
      <c r="A4815" s="150" t="s">
        <v>7352</v>
      </c>
      <c r="B4815" s="153" t="s">
        <v>17237</v>
      </c>
      <c r="C4815" s="352"/>
      <c r="D4815" s="152" t="s">
        <v>20298</v>
      </c>
    </row>
    <row r="4816" spans="1:4" ht="13.5" customHeight="1">
      <c r="A4816" s="150" t="s">
        <v>7353</v>
      </c>
      <c r="B4816" s="153" t="s">
        <v>17237</v>
      </c>
      <c r="C4816" s="352"/>
      <c r="D4816" s="152" t="s">
        <v>20298</v>
      </c>
    </row>
    <row r="4817" spans="1:4" ht="13.5" customHeight="1">
      <c r="A4817" s="150" t="s">
        <v>8289</v>
      </c>
      <c r="B4817" s="153" t="s">
        <v>17988</v>
      </c>
      <c r="C4817" s="352"/>
      <c r="D4817" s="152" t="s">
        <v>20298</v>
      </c>
    </row>
    <row r="4818" spans="1:4" ht="13.5" customHeight="1">
      <c r="A4818" s="150" t="s">
        <v>8290</v>
      </c>
      <c r="B4818" s="153" t="s">
        <v>17989</v>
      </c>
      <c r="C4818" s="352"/>
      <c r="D4818" s="152" t="s">
        <v>20298</v>
      </c>
    </row>
    <row r="4819" spans="1:4" ht="13.5" customHeight="1">
      <c r="A4819" s="150" t="s">
        <v>7439</v>
      </c>
      <c r="B4819" s="153" t="s">
        <v>17302</v>
      </c>
      <c r="C4819" s="352"/>
      <c r="D4819" s="152" t="s">
        <v>20298</v>
      </c>
    </row>
    <row r="4820" spans="1:4" ht="13.5" customHeight="1">
      <c r="A4820" s="150" t="s">
        <v>7708</v>
      </c>
      <c r="B4820" s="153" t="s">
        <v>17501</v>
      </c>
      <c r="C4820" s="352"/>
      <c r="D4820" s="152" t="s">
        <v>20298</v>
      </c>
    </row>
    <row r="4821" spans="1:4" ht="13.5" customHeight="1">
      <c r="A4821" s="150" t="s">
        <v>7328</v>
      </c>
      <c r="B4821" s="153" t="s">
        <v>17227</v>
      </c>
      <c r="C4821" s="352"/>
      <c r="D4821" s="152" t="s">
        <v>20298</v>
      </c>
    </row>
    <row r="4822" spans="1:4" ht="13.5" customHeight="1">
      <c r="A4822" s="150" t="s">
        <v>7998</v>
      </c>
      <c r="B4822" s="153" t="s">
        <v>17736</v>
      </c>
      <c r="C4822" s="352"/>
      <c r="D4822" s="152" t="s">
        <v>20298</v>
      </c>
    </row>
    <row r="4823" spans="1:4" ht="13.5" customHeight="1">
      <c r="A4823" s="150" t="s">
        <v>7361</v>
      </c>
      <c r="B4823" s="153" t="s">
        <v>17240</v>
      </c>
      <c r="C4823" s="352"/>
      <c r="D4823" s="152" t="s">
        <v>20298</v>
      </c>
    </row>
    <row r="4824" spans="1:4" ht="13.5" customHeight="1">
      <c r="A4824" s="150" t="s">
        <v>8004</v>
      </c>
      <c r="B4824" s="153" t="s">
        <v>17742</v>
      </c>
      <c r="C4824" s="352"/>
      <c r="D4824" s="152" t="s">
        <v>20298</v>
      </c>
    </row>
    <row r="4825" spans="1:4" ht="13.5" customHeight="1">
      <c r="A4825" s="150" t="s">
        <v>7437</v>
      </c>
      <c r="B4825" s="153" t="s">
        <v>17301</v>
      </c>
      <c r="C4825" s="352"/>
      <c r="D4825" s="152" t="s">
        <v>20298</v>
      </c>
    </row>
    <row r="4826" spans="1:4" ht="13.5" customHeight="1">
      <c r="A4826" s="150" t="s">
        <v>7438</v>
      </c>
      <c r="B4826" s="153" t="s">
        <v>17301</v>
      </c>
      <c r="C4826" s="352"/>
      <c r="D4826" s="152" t="s">
        <v>20298</v>
      </c>
    </row>
    <row r="4827" spans="1:4" ht="13.5" customHeight="1">
      <c r="A4827" s="150" t="s">
        <v>7718</v>
      </c>
      <c r="B4827" s="153" t="s">
        <v>17511</v>
      </c>
      <c r="C4827" s="352"/>
      <c r="D4827" s="152" t="s">
        <v>20298</v>
      </c>
    </row>
    <row r="4828" spans="1:4" ht="13.5" customHeight="1">
      <c r="A4828" s="150" t="s">
        <v>7366</v>
      </c>
      <c r="B4828" s="153" t="s">
        <v>17245</v>
      </c>
      <c r="C4828" s="352"/>
      <c r="D4828" s="152" t="s">
        <v>20298</v>
      </c>
    </row>
    <row r="4829" spans="1:4" ht="13.5" customHeight="1">
      <c r="A4829" s="150" t="s">
        <v>7368</v>
      </c>
      <c r="B4829" s="153" t="s">
        <v>17247</v>
      </c>
      <c r="C4829" s="352"/>
      <c r="D4829" s="152" t="s">
        <v>20298</v>
      </c>
    </row>
    <row r="4830" spans="1:4" ht="13.5" customHeight="1">
      <c r="A4830" s="150" t="s">
        <v>7719</v>
      </c>
      <c r="B4830" s="153" t="s">
        <v>17512</v>
      </c>
      <c r="C4830" s="352"/>
      <c r="D4830" s="152" t="s">
        <v>20298</v>
      </c>
    </row>
    <row r="4831" spans="1:4" ht="13.5" customHeight="1">
      <c r="A4831" s="150" t="s">
        <v>7365</v>
      </c>
      <c r="B4831" s="153" t="s">
        <v>17244</v>
      </c>
      <c r="C4831" s="352"/>
      <c r="D4831" s="152" t="s">
        <v>20298</v>
      </c>
    </row>
    <row r="4832" spans="1:4" ht="13.5" customHeight="1">
      <c r="A4832" s="150" t="s">
        <v>7994</v>
      </c>
      <c r="B4832" s="153" t="s">
        <v>17732</v>
      </c>
      <c r="C4832" s="352"/>
      <c r="D4832" s="152" t="s">
        <v>20298</v>
      </c>
    </row>
    <row r="4833" spans="1:4" ht="13.5" customHeight="1">
      <c r="A4833" s="150" t="s">
        <v>7543</v>
      </c>
      <c r="B4833" s="153" t="s">
        <v>17381</v>
      </c>
      <c r="C4833" s="352"/>
      <c r="D4833" s="152" t="s">
        <v>20298</v>
      </c>
    </row>
    <row r="4834" spans="1:4" ht="13.5" customHeight="1">
      <c r="A4834" s="150" t="s">
        <v>7544</v>
      </c>
      <c r="B4834" s="153" t="s">
        <v>17382</v>
      </c>
      <c r="C4834" s="352"/>
      <c r="D4834" s="152" t="s">
        <v>20298</v>
      </c>
    </row>
    <row r="4835" spans="1:4" ht="13.5" customHeight="1">
      <c r="A4835" s="150" t="s">
        <v>7545</v>
      </c>
      <c r="B4835" s="153" t="s">
        <v>17383</v>
      </c>
      <c r="C4835" s="352"/>
      <c r="D4835" s="152" t="s">
        <v>20298</v>
      </c>
    </row>
    <row r="4836" spans="1:4" ht="13.5" customHeight="1">
      <c r="A4836" s="150" t="s">
        <v>7546</v>
      </c>
      <c r="B4836" s="153" t="s">
        <v>17383</v>
      </c>
      <c r="C4836" s="352"/>
      <c r="D4836" s="152" t="s">
        <v>20298</v>
      </c>
    </row>
    <row r="4837" spans="1:4" ht="13.5" customHeight="1">
      <c r="A4837" s="150" t="s">
        <v>7547</v>
      </c>
      <c r="B4837" s="153" t="s">
        <v>17383</v>
      </c>
      <c r="C4837" s="352"/>
      <c r="D4837" s="152" t="s">
        <v>20298</v>
      </c>
    </row>
    <row r="4838" spans="1:4" ht="13.5" customHeight="1">
      <c r="A4838" s="150" t="s">
        <v>7553</v>
      </c>
      <c r="B4838" s="153" t="s">
        <v>17385</v>
      </c>
      <c r="C4838" s="352"/>
      <c r="D4838" s="152" t="s">
        <v>20298</v>
      </c>
    </row>
    <row r="4839" spans="1:4" ht="13.5" customHeight="1">
      <c r="A4839" s="150" t="s">
        <v>7548</v>
      </c>
      <c r="B4839" s="153" t="s">
        <v>17383</v>
      </c>
      <c r="C4839" s="352"/>
      <c r="D4839" s="152" t="s">
        <v>20298</v>
      </c>
    </row>
    <row r="4840" spans="1:4" ht="13.5" customHeight="1">
      <c r="A4840" s="150" t="s">
        <v>7554</v>
      </c>
      <c r="B4840" s="153" t="s">
        <v>17386</v>
      </c>
      <c r="C4840" s="352"/>
      <c r="D4840" s="152" t="s">
        <v>20298</v>
      </c>
    </row>
    <row r="4841" spans="1:4" ht="13.5" customHeight="1">
      <c r="A4841" s="150" t="s">
        <v>7557</v>
      </c>
      <c r="B4841" s="153" t="s">
        <v>17389</v>
      </c>
      <c r="C4841" s="352"/>
      <c r="D4841" s="152" t="s">
        <v>20298</v>
      </c>
    </row>
    <row r="4842" spans="1:4" ht="13.5" customHeight="1">
      <c r="A4842" s="150" t="s">
        <v>7558</v>
      </c>
      <c r="B4842" s="153" t="s">
        <v>17389</v>
      </c>
      <c r="C4842" s="352"/>
      <c r="D4842" s="152" t="s">
        <v>20298</v>
      </c>
    </row>
    <row r="4843" spans="1:4" ht="13.5" customHeight="1">
      <c r="A4843" s="150" t="s">
        <v>7555</v>
      </c>
      <c r="B4843" s="153" t="s">
        <v>17387</v>
      </c>
      <c r="C4843" s="352"/>
      <c r="D4843" s="152" t="s">
        <v>20298</v>
      </c>
    </row>
    <row r="4844" spans="1:4" ht="13.5" customHeight="1">
      <c r="A4844" s="150" t="s">
        <v>7559</v>
      </c>
      <c r="B4844" s="153" t="s">
        <v>17390</v>
      </c>
      <c r="C4844" s="352"/>
      <c r="D4844" s="152" t="s">
        <v>20298</v>
      </c>
    </row>
    <row r="4845" spans="1:4" ht="13.5" customHeight="1">
      <c r="A4845" s="150" t="s">
        <v>7560</v>
      </c>
      <c r="B4845" s="153" t="s">
        <v>17390</v>
      </c>
      <c r="C4845" s="352"/>
      <c r="D4845" s="152" t="s">
        <v>20298</v>
      </c>
    </row>
    <row r="4846" spans="1:4" ht="13.5" customHeight="1">
      <c r="A4846" s="150" t="s">
        <v>7561</v>
      </c>
      <c r="B4846" s="153" t="s">
        <v>17390</v>
      </c>
      <c r="C4846" s="352"/>
      <c r="D4846" s="152" t="s">
        <v>20298</v>
      </c>
    </row>
    <row r="4847" spans="1:4" ht="13.5" customHeight="1">
      <c r="A4847" s="150" t="s">
        <v>7562</v>
      </c>
      <c r="B4847" s="153" t="s">
        <v>17391</v>
      </c>
      <c r="C4847" s="352"/>
      <c r="D4847" s="152" t="s">
        <v>20298</v>
      </c>
    </row>
    <row r="4848" spans="1:4" ht="13.5" customHeight="1">
      <c r="A4848" s="150" t="s">
        <v>7572</v>
      </c>
      <c r="B4848" s="153" t="s">
        <v>17397</v>
      </c>
      <c r="C4848" s="352"/>
      <c r="D4848" s="152" t="s">
        <v>20298</v>
      </c>
    </row>
    <row r="4849" spans="1:4" ht="13.5" customHeight="1">
      <c r="A4849" s="150" t="s">
        <v>7573</v>
      </c>
      <c r="B4849" s="153" t="s">
        <v>17397</v>
      </c>
      <c r="C4849" s="352"/>
      <c r="D4849" s="152" t="s">
        <v>20298</v>
      </c>
    </row>
    <row r="4850" spans="1:4" ht="13.5" customHeight="1">
      <c r="A4850" s="150" t="s">
        <v>8019</v>
      </c>
      <c r="B4850" s="153" t="s">
        <v>17756</v>
      </c>
      <c r="C4850" s="352"/>
      <c r="D4850" s="152" t="s">
        <v>20298</v>
      </c>
    </row>
    <row r="4851" spans="1:4" ht="13.5" customHeight="1">
      <c r="A4851" s="150" t="s">
        <v>7570</v>
      </c>
      <c r="B4851" s="153" t="s">
        <v>17396</v>
      </c>
      <c r="C4851" s="352"/>
      <c r="D4851" s="152" t="s">
        <v>20298</v>
      </c>
    </row>
    <row r="4852" spans="1:4" ht="13.5" customHeight="1">
      <c r="A4852" s="150" t="s">
        <v>7574</v>
      </c>
      <c r="B4852" s="153" t="s">
        <v>17397</v>
      </c>
      <c r="C4852" s="352"/>
      <c r="D4852" s="152" t="s">
        <v>20298</v>
      </c>
    </row>
    <row r="4853" spans="1:4" ht="13.5" customHeight="1">
      <c r="A4853" s="150" t="s">
        <v>7571</v>
      </c>
      <c r="B4853" s="153" t="s">
        <v>17396</v>
      </c>
      <c r="C4853" s="352"/>
      <c r="D4853" s="152" t="s">
        <v>20298</v>
      </c>
    </row>
    <row r="4854" spans="1:4" ht="13.5" customHeight="1">
      <c r="A4854" s="150" t="s">
        <v>7735</v>
      </c>
      <c r="B4854" s="153" t="s">
        <v>17524</v>
      </c>
      <c r="C4854" s="352"/>
      <c r="D4854" s="152" t="s">
        <v>20298</v>
      </c>
    </row>
    <row r="4855" spans="1:4" ht="13.5" customHeight="1">
      <c r="A4855" s="150" t="s">
        <v>7729</v>
      </c>
      <c r="B4855" s="153" t="s">
        <v>17519</v>
      </c>
      <c r="C4855" s="352"/>
      <c r="D4855" s="152" t="s">
        <v>20298</v>
      </c>
    </row>
    <row r="4856" spans="1:4" ht="13.5" customHeight="1">
      <c r="A4856" s="150" t="s">
        <v>7738</v>
      </c>
      <c r="B4856" s="153" t="s">
        <v>17526</v>
      </c>
      <c r="C4856" s="352"/>
      <c r="D4856" s="152" t="s">
        <v>20298</v>
      </c>
    </row>
    <row r="4857" spans="1:4" ht="13.5" customHeight="1">
      <c r="A4857" s="150" t="s">
        <v>8113</v>
      </c>
      <c r="B4857" s="153" t="s">
        <v>17839</v>
      </c>
      <c r="C4857" s="352"/>
      <c r="D4857" s="152" t="s">
        <v>20298</v>
      </c>
    </row>
    <row r="4858" spans="1:4" ht="13.5" customHeight="1">
      <c r="A4858" s="150" t="s">
        <v>7736</v>
      </c>
      <c r="B4858" s="153" t="s">
        <v>17524</v>
      </c>
      <c r="C4858" s="352"/>
      <c r="D4858" s="152" t="s">
        <v>20298</v>
      </c>
    </row>
    <row r="4859" spans="1:4" ht="13.5" customHeight="1">
      <c r="A4859" s="150" t="s">
        <v>7565</v>
      </c>
      <c r="B4859" s="153" t="s">
        <v>17393</v>
      </c>
      <c r="C4859" s="352"/>
      <c r="D4859" s="152" t="s">
        <v>20298</v>
      </c>
    </row>
    <row r="4860" spans="1:4" ht="13.5" customHeight="1">
      <c r="A4860" s="150" t="s">
        <v>7549</v>
      </c>
      <c r="B4860" s="153" t="s">
        <v>17383</v>
      </c>
      <c r="C4860" s="352"/>
      <c r="D4860" s="152" t="s">
        <v>20298</v>
      </c>
    </row>
    <row r="4861" spans="1:4" ht="13.5" customHeight="1">
      <c r="A4861" s="150" t="s">
        <v>7566</v>
      </c>
      <c r="B4861" s="153" t="s">
        <v>17393</v>
      </c>
      <c r="C4861" s="352"/>
      <c r="D4861" s="152" t="s">
        <v>20298</v>
      </c>
    </row>
    <row r="4862" spans="1:4" ht="13.5" customHeight="1">
      <c r="A4862" s="150" t="s">
        <v>7550</v>
      </c>
      <c r="B4862" s="153" t="s">
        <v>17383</v>
      </c>
      <c r="C4862" s="352"/>
      <c r="D4862" s="152" t="s">
        <v>20298</v>
      </c>
    </row>
    <row r="4863" spans="1:4" ht="13.5" customHeight="1">
      <c r="A4863" s="150" t="s">
        <v>8031</v>
      </c>
      <c r="B4863" s="153" t="s">
        <v>17768</v>
      </c>
      <c r="C4863" s="352"/>
      <c r="D4863" s="152" t="s">
        <v>20298</v>
      </c>
    </row>
    <row r="4864" spans="1:4" ht="13.5" customHeight="1">
      <c r="A4864" s="150" t="s">
        <v>3806</v>
      </c>
      <c r="B4864" s="153" t="s">
        <v>13928</v>
      </c>
      <c r="C4864" s="352"/>
      <c r="D4864" s="152" t="s">
        <v>20298</v>
      </c>
    </row>
    <row r="4865" spans="1:4" ht="13.5" customHeight="1">
      <c r="A4865" s="150" t="s">
        <v>7730</v>
      </c>
      <c r="B4865" s="153" t="s">
        <v>17519</v>
      </c>
      <c r="C4865" s="352"/>
      <c r="D4865" s="152" t="s">
        <v>20298</v>
      </c>
    </row>
    <row r="4866" spans="1:4" ht="13.5" customHeight="1">
      <c r="A4866" s="150" t="s">
        <v>7728</v>
      </c>
      <c r="B4866" s="153" t="s">
        <v>17518</v>
      </c>
      <c r="C4866" s="352"/>
      <c r="D4866" s="152" t="s">
        <v>20298</v>
      </c>
    </row>
    <row r="4867" spans="1:4" ht="13.5" customHeight="1">
      <c r="A4867" s="150" t="s">
        <v>7734</v>
      </c>
      <c r="B4867" s="153" t="s">
        <v>17523</v>
      </c>
      <c r="C4867" s="352"/>
      <c r="D4867" s="152" t="s">
        <v>20298</v>
      </c>
    </row>
    <row r="4868" spans="1:4" ht="13.5" customHeight="1">
      <c r="A4868" s="150" t="s">
        <v>8030</v>
      </c>
      <c r="B4868" s="153" t="s">
        <v>17767</v>
      </c>
      <c r="C4868" s="352"/>
      <c r="D4868" s="152" t="s">
        <v>20298</v>
      </c>
    </row>
    <row r="4869" spans="1:4" ht="13.5" customHeight="1">
      <c r="A4869" s="150" t="s">
        <v>7556</v>
      </c>
      <c r="B4869" s="153" t="s">
        <v>17388</v>
      </c>
      <c r="C4869" s="352"/>
      <c r="D4869" s="152" t="s">
        <v>20298</v>
      </c>
    </row>
    <row r="4870" spans="1:4" ht="13.5" customHeight="1">
      <c r="A4870" s="150" t="s">
        <v>8032</v>
      </c>
      <c r="B4870" s="153" t="s">
        <v>17768</v>
      </c>
      <c r="C4870" s="352"/>
      <c r="D4870" s="152" t="s">
        <v>20298</v>
      </c>
    </row>
    <row r="4871" spans="1:4" ht="13.5" customHeight="1">
      <c r="A4871" s="150" t="s">
        <v>7737</v>
      </c>
      <c r="B4871" s="153" t="s">
        <v>17525</v>
      </c>
      <c r="C4871" s="352"/>
      <c r="D4871" s="152" t="s">
        <v>20298</v>
      </c>
    </row>
    <row r="4872" spans="1:4" ht="13.5" customHeight="1">
      <c r="A4872" s="150" t="s">
        <v>7575</v>
      </c>
      <c r="B4872" s="153" t="s">
        <v>17397</v>
      </c>
      <c r="C4872" s="352"/>
      <c r="D4872" s="152" t="s">
        <v>20298</v>
      </c>
    </row>
    <row r="4873" spans="1:4" ht="13.5" customHeight="1">
      <c r="A4873" s="150" t="s">
        <v>7731</v>
      </c>
      <c r="B4873" s="153" t="s">
        <v>17520</v>
      </c>
      <c r="C4873" s="352"/>
      <c r="D4873" s="152" t="s">
        <v>20298</v>
      </c>
    </row>
    <row r="4874" spans="1:4" ht="13.5" customHeight="1">
      <c r="A4874" s="150" t="s">
        <v>7563</v>
      </c>
      <c r="B4874" s="153" t="s">
        <v>17392</v>
      </c>
      <c r="C4874" s="352"/>
      <c r="D4874" s="152" t="s">
        <v>20298</v>
      </c>
    </row>
    <row r="4875" spans="1:4" ht="13.5" customHeight="1">
      <c r="A4875" s="150" t="s">
        <v>7564</v>
      </c>
      <c r="B4875" s="153" t="s">
        <v>17392</v>
      </c>
      <c r="C4875" s="352"/>
      <c r="D4875" s="152" t="s">
        <v>20298</v>
      </c>
    </row>
    <row r="4876" spans="1:4" ht="13.5" customHeight="1">
      <c r="A4876" s="150" t="s">
        <v>8018</v>
      </c>
      <c r="B4876" s="153" t="s">
        <v>17755</v>
      </c>
      <c r="C4876" s="352"/>
      <c r="D4876" s="152" t="s">
        <v>20298</v>
      </c>
    </row>
    <row r="4877" spans="1:4" ht="13.5" customHeight="1">
      <c r="A4877" s="150" t="s">
        <v>7551</v>
      </c>
      <c r="B4877" s="153" t="s">
        <v>17383</v>
      </c>
      <c r="C4877" s="352"/>
      <c r="D4877" s="152" t="s">
        <v>20298</v>
      </c>
    </row>
    <row r="4878" spans="1:4" ht="13.5" customHeight="1">
      <c r="A4878" s="150" t="s">
        <v>7739</v>
      </c>
      <c r="B4878" s="153" t="s">
        <v>17527</v>
      </c>
      <c r="C4878" s="352"/>
      <c r="D4878" s="152" t="s">
        <v>20298</v>
      </c>
    </row>
    <row r="4879" spans="1:4" ht="13.5" customHeight="1">
      <c r="A4879" s="150" t="s">
        <v>8033</v>
      </c>
      <c r="B4879" s="153" t="s">
        <v>17769</v>
      </c>
      <c r="C4879" s="352"/>
      <c r="D4879" s="152" t="s">
        <v>20298</v>
      </c>
    </row>
    <row r="4880" spans="1:4" ht="13.5" customHeight="1">
      <c r="A4880" s="150" t="s">
        <v>8251</v>
      </c>
      <c r="B4880" s="153" t="s">
        <v>17958</v>
      </c>
      <c r="C4880" s="352"/>
      <c r="D4880" s="152" t="s">
        <v>20298</v>
      </c>
    </row>
    <row r="4881" spans="1:4" ht="13.5" customHeight="1">
      <c r="A4881" s="150" t="s">
        <v>8250</v>
      </c>
      <c r="B4881" s="153" t="s">
        <v>17957</v>
      </c>
      <c r="C4881" s="352"/>
      <c r="D4881" s="152" t="s">
        <v>20298</v>
      </c>
    </row>
    <row r="4882" spans="1:4" ht="13.5" customHeight="1">
      <c r="A4882" s="150" t="s">
        <v>7538</v>
      </c>
      <c r="B4882" s="153" t="s">
        <v>17377</v>
      </c>
      <c r="C4882" s="352"/>
      <c r="D4882" s="152" t="s">
        <v>20298</v>
      </c>
    </row>
    <row r="4883" spans="1:4" ht="13.5" customHeight="1">
      <c r="A4883" s="150" t="s">
        <v>8234</v>
      </c>
      <c r="B4883" s="153" t="s">
        <v>17944</v>
      </c>
      <c r="C4883" s="352"/>
      <c r="D4883" s="152" t="s">
        <v>20298</v>
      </c>
    </row>
    <row r="4884" spans="1:4" ht="13.5" customHeight="1">
      <c r="A4884" s="150" t="s">
        <v>8217</v>
      </c>
      <c r="B4884" s="153" t="s">
        <v>17928</v>
      </c>
      <c r="C4884" s="352"/>
      <c r="D4884" s="152" t="s">
        <v>20298</v>
      </c>
    </row>
    <row r="4885" spans="1:4" ht="13.5" customHeight="1">
      <c r="A4885" s="150" t="s">
        <v>7509</v>
      </c>
      <c r="B4885" s="153" t="s">
        <v>17353</v>
      </c>
      <c r="C4885" s="352"/>
      <c r="D4885" s="152" t="s">
        <v>20298</v>
      </c>
    </row>
    <row r="4886" spans="1:4" ht="13.5" customHeight="1">
      <c r="A4886" s="150" t="s">
        <v>7583</v>
      </c>
      <c r="B4886" s="153" t="s">
        <v>17405</v>
      </c>
      <c r="C4886" s="352"/>
      <c r="D4886" s="152" t="s">
        <v>20298</v>
      </c>
    </row>
    <row r="4887" spans="1:4" ht="13.5" customHeight="1">
      <c r="A4887" s="150" t="s">
        <v>7245</v>
      </c>
      <c r="B4887" s="153" t="s">
        <v>17148</v>
      </c>
      <c r="C4887" s="352"/>
      <c r="D4887" s="152" t="s">
        <v>20298</v>
      </c>
    </row>
    <row r="4888" spans="1:4" ht="13.5" customHeight="1">
      <c r="A4888" s="150" t="s">
        <v>8090</v>
      </c>
      <c r="B4888" s="153" t="s">
        <v>17817</v>
      </c>
      <c r="C4888" s="352"/>
      <c r="D4888" s="152" t="s">
        <v>20298</v>
      </c>
    </row>
    <row r="4889" spans="1:4" ht="13.5" customHeight="1">
      <c r="A4889" s="150" t="s">
        <v>8091</v>
      </c>
      <c r="B4889" s="153" t="s">
        <v>17818</v>
      </c>
      <c r="C4889" s="352"/>
      <c r="D4889" s="152" t="s">
        <v>20298</v>
      </c>
    </row>
    <row r="4890" spans="1:4" ht="13.5" customHeight="1">
      <c r="A4890" s="150" t="s">
        <v>7587</v>
      </c>
      <c r="B4890" s="153" t="s">
        <v>17409</v>
      </c>
      <c r="C4890" s="352"/>
      <c r="D4890" s="152" t="s">
        <v>20298</v>
      </c>
    </row>
    <row r="4891" spans="1:4" ht="13.5" customHeight="1">
      <c r="A4891" s="150" t="s">
        <v>8058</v>
      </c>
      <c r="B4891" s="153" t="s">
        <v>17791</v>
      </c>
      <c r="C4891" s="352"/>
      <c r="D4891" s="152" t="s">
        <v>20298</v>
      </c>
    </row>
    <row r="4892" spans="1:4" ht="13.5" customHeight="1">
      <c r="A4892" s="150" t="s">
        <v>8108</v>
      </c>
      <c r="B4892" s="153" t="s">
        <v>17834</v>
      </c>
      <c r="C4892" s="352"/>
      <c r="D4892" s="152" t="s">
        <v>20298</v>
      </c>
    </row>
    <row r="4893" spans="1:4" ht="13.5" customHeight="1">
      <c r="A4893" s="150" t="s">
        <v>8327</v>
      </c>
      <c r="B4893" s="153" t="s">
        <v>18017</v>
      </c>
      <c r="C4893" s="352"/>
      <c r="D4893" s="152" t="s">
        <v>20298</v>
      </c>
    </row>
    <row r="4894" spans="1:4" ht="13.5" customHeight="1">
      <c r="A4894" s="150" t="s">
        <v>8087</v>
      </c>
      <c r="B4894" s="153" t="s">
        <v>17814</v>
      </c>
      <c r="C4894" s="352"/>
      <c r="D4894" s="152" t="s">
        <v>20298</v>
      </c>
    </row>
    <row r="4895" spans="1:4" ht="13.5" customHeight="1">
      <c r="A4895" s="150" t="s">
        <v>8338</v>
      </c>
      <c r="B4895" s="153" t="s">
        <v>18021</v>
      </c>
      <c r="C4895" s="352"/>
      <c r="D4895" s="152" t="s">
        <v>20298</v>
      </c>
    </row>
    <row r="4896" spans="1:4" ht="13.5" customHeight="1">
      <c r="A4896" s="150" t="s">
        <v>8339</v>
      </c>
      <c r="B4896" s="153" t="s">
        <v>18021</v>
      </c>
      <c r="C4896" s="352"/>
      <c r="D4896" s="152" t="s">
        <v>20298</v>
      </c>
    </row>
    <row r="4897" spans="1:4" ht="13.5" customHeight="1">
      <c r="A4897" s="150" t="s">
        <v>639</v>
      </c>
      <c r="B4897" s="154" t="s">
        <v>10848</v>
      </c>
      <c r="C4897" s="353"/>
      <c r="D4897" s="152" t="s">
        <v>20298</v>
      </c>
    </row>
    <row r="4898" spans="1:4" ht="13.5" customHeight="1">
      <c r="A4898" s="150" t="s">
        <v>8331</v>
      </c>
      <c r="B4898" s="153" t="s">
        <v>18020</v>
      </c>
      <c r="C4898" s="352"/>
      <c r="D4898" s="152" t="s">
        <v>20298</v>
      </c>
    </row>
    <row r="4899" spans="1:4" ht="13.5" customHeight="1">
      <c r="A4899" s="150" t="s">
        <v>8332</v>
      </c>
      <c r="B4899" s="153" t="s">
        <v>18020</v>
      </c>
      <c r="C4899" s="352"/>
      <c r="D4899" s="152" t="s">
        <v>20298</v>
      </c>
    </row>
    <row r="4900" spans="1:4" ht="13.5" customHeight="1">
      <c r="A4900" s="150" t="s">
        <v>8333</v>
      </c>
      <c r="B4900" s="153" t="s">
        <v>18020</v>
      </c>
      <c r="C4900" s="352"/>
      <c r="D4900" s="152" t="s">
        <v>20298</v>
      </c>
    </row>
    <row r="4901" spans="1:4" ht="13.5" customHeight="1">
      <c r="A4901" s="150" t="s">
        <v>8334</v>
      </c>
      <c r="B4901" s="153" t="s">
        <v>18020</v>
      </c>
      <c r="C4901" s="352"/>
      <c r="D4901" s="152" t="s">
        <v>20298</v>
      </c>
    </row>
    <row r="4902" spans="1:4" ht="13.5" customHeight="1">
      <c r="A4902" s="150" t="s">
        <v>8335</v>
      </c>
      <c r="B4902" s="153" t="s">
        <v>18020</v>
      </c>
      <c r="C4902" s="352"/>
      <c r="D4902" s="152" t="s">
        <v>20298</v>
      </c>
    </row>
    <row r="4903" spans="1:4" ht="13.5" customHeight="1">
      <c r="A4903" s="150" t="s">
        <v>8328</v>
      </c>
      <c r="B4903" s="153" t="s">
        <v>18018</v>
      </c>
      <c r="C4903" s="352"/>
      <c r="D4903" s="152" t="s">
        <v>20298</v>
      </c>
    </row>
    <row r="4904" spans="1:4" ht="13.5" customHeight="1">
      <c r="A4904" s="150" t="s">
        <v>8362</v>
      </c>
      <c r="B4904" s="153" t="s">
        <v>18041</v>
      </c>
      <c r="C4904" s="352"/>
      <c r="D4904" s="152" t="s">
        <v>20298</v>
      </c>
    </row>
    <row r="4905" spans="1:4" ht="13.5" customHeight="1">
      <c r="A4905" s="150" t="s">
        <v>8363</v>
      </c>
      <c r="B4905" s="153" t="s">
        <v>18041</v>
      </c>
      <c r="C4905" s="352"/>
      <c r="D4905" s="152" t="s">
        <v>20298</v>
      </c>
    </row>
    <row r="4906" spans="1:4" ht="13.5" customHeight="1">
      <c r="A4906" s="150" t="s">
        <v>8329</v>
      </c>
      <c r="B4906" s="153" t="s">
        <v>18019</v>
      </c>
      <c r="C4906" s="352"/>
      <c r="D4906" s="152" t="s">
        <v>20298</v>
      </c>
    </row>
    <row r="4907" spans="1:4" ht="13.5" customHeight="1">
      <c r="A4907" s="150" t="s">
        <v>8336</v>
      </c>
      <c r="B4907" s="153" t="s">
        <v>18020</v>
      </c>
      <c r="C4907" s="352"/>
      <c r="D4907" s="152" t="s">
        <v>20298</v>
      </c>
    </row>
    <row r="4908" spans="1:4" ht="13.5" customHeight="1">
      <c r="A4908" s="150" t="s">
        <v>8346</v>
      </c>
      <c r="B4908" s="153" t="s">
        <v>18027</v>
      </c>
      <c r="C4908" s="352"/>
      <c r="D4908" s="152" t="s">
        <v>20298</v>
      </c>
    </row>
    <row r="4909" spans="1:4" ht="13.5" customHeight="1">
      <c r="A4909" s="150" t="s">
        <v>8343</v>
      </c>
      <c r="B4909" s="153" t="s">
        <v>18025</v>
      </c>
      <c r="C4909" s="352"/>
      <c r="D4909" s="152" t="s">
        <v>20298</v>
      </c>
    </row>
    <row r="4910" spans="1:4" ht="13.5" customHeight="1">
      <c r="A4910" s="150" t="s">
        <v>8364</v>
      </c>
      <c r="B4910" s="153" t="s">
        <v>18042</v>
      </c>
      <c r="C4910" s="352"/>
      <c r="D4910" s="152" t="s">
        <v>20298</v>
      </c>
    </row>
    <row r="4911" spans="1:4" ht="13.5" customHeight="1">
      <c r="A4911" s="150" t="s">
        <v>8344</v>
      </c>
      <c r="B4911" s="153" t="s">
        <v>18025</v>
      </c>
      <c r="C4911" s="352"/>
      <c r="D4911" s="152" t="s">
        <v>20298</v>
      </c>
    </row>
    <row r="4912" spans="1:4" ht="13.5" customHeight="1">
      <c r="A4912" s="150" t="s">
        <v>8330</v>
      </c>
      <c r="B4912" s="153" t="s">
        <v>18019</v>
      </c>
      <c r="C4912" s="352"/>
      <c r="D4912" s="152" t="s">
        <v>20298</v>
      </c>
    </row>
    <row r="4913" spans="1:4" ht="13.5" customHeight="1">
      <c r="A4913" s="150" t="s">
        <v>8337</v>
      </c>
      <c r="B4913" s="153" t="s">
        <v>18020</v>
      </c>
      <c r="C4913" s="352"/>
      <c r="D4913" s="152" t="s">
        <v>20298</v>
      </c>
    </row>
    <row r="4914" spans="1:4" ht="13.5" customHeight="1">
      <c r="A4914" s="150" t="s">
        <v>7318</v>
      </c>
      <c r="B4914" s="153" t="s">
        <v>17217</v>
      </c>
      <c r="C4914" s="352"/>
      <c r="D4914" s="152" t="s">
        <v>20298</v>
      </c>
    </row>
    <row r="4915" spans="1:4" ht="13.5" customHeight="1">
      <c r="A4915" s="150" t="s">
        <v>7319</v>
      </c>
      <c r="B4915" s="153" t="s">
        <v>17218</v>
      </c>
      <c r="C4915" s="352"/>
      <c r="D4915" s="152" t="s">
        <v>20298</v>
      </c>
    </row>
    <row r="4916" spans="1:4" ht="13.5" customHeight="1">
      <c r="A4916" s="150" t="s">
        <v>7457</v>
      </c>
      <c r="B4916" s="153" t="s">
        <v>17314</v>
      </c>
      <c r="C4916" s="352"/>
      <c r="D4916" s="152" t="s">
        <v>20298</v>
      </c>
    </row>
    <row r="4917" spans="1:4" ht="13.5" customHeight="1">
      <c r="A4917" s="150" t="s">
        <v>7458</v>
      </c>
      <c r="B4917" s="153" t="s">
        <v>17315</v>
      </c>
      <c r="C4917" s="352"/>
      <c r="D4917" s="152" t="s">
        <v>20298</v>
      </c>
    </row>
    <row r="4918" spans="1:4" ht="13.5" customHeight="1">
      <c r="A4918" s="150" t="s">
        <v>7841</v>
      </c>
      <c r="B4918" s="153" t="s">
        <v>17609</v>
      </c>
      <c r="C4918" s="352"/>
      <c r="D4918" s="152" t="s">
        <v>20298</v>
      </c>
    </row>
    <row r="4919" spans="1:4" ht="13.5" customHeight="1">
      <c r="A4919" s="150" t="s">
        <v>7453</v>
      </c>
      <c r="B4919" s="153" t="s">
        <v>17312</v>
      </c>
      <c r="C4919" s="352"/>
      <c r="D4919" s="152" t="s">
        <v>20298</v>
      </c>
    </row>
    <row r="4920" spans="1:4" ht="13.5" customHeight="1">
      <c r="A4920" s="150" t="s">
        <v>7454</v>
      </c>
      <c r="B4920" s="153" t="s">
        <v>17312</v>
      </c>
      <c r="C4920" s="352"/>
      <c r="D4920" s="152" t="s">
        <v>20298</v>
      </c>
    </row>
    <row r="4921" spans="1:4" ht="13.5" customHeight="1">
      <c r="A4921" s="150" t="s">
        <v>7315</v>
      </c>
      <c r="B4921" s="153" t="s">
        <v>17214</v>
      </c>
      <c r="C4921" s="352"/>
      <c r="D4921" s="152" t="s">
        <v>20298</v>
      </c>
    </row>
    <row r="4922" spans="1:4" ht="13.5" customHeight="1">
      <c r="A4922" s="150" t="s">
        <v>7455</v>
      </c>
      <c r="B4922" s="153" t="s">
        <v>17312</v>
      </c>
      <c r="C4922" s="352"/>
      <c r="D4922" s="152" t="s">
        <v>20298</v>
      </c>
    </row>
    <row r="4923" spans="1:4" ht="13.5" customHeight="1">
      <c r="A4923" s="150" t="s">
        <v>7584</v>
      </c>
      <c r="B4923" s="153" t="s">
        <v>17406</v>
      </c>
      <c r="C4923" s="352"/>
      <c r="D4923" s="152" t="s">
        <v>20298</v>
      </c>
    </row>
    <row r="4924" spans="1:4" ht="13.5" customHeight="1">
      <c r="A4924" s="150" t="s">
        <v>7585</v>
      </c>
      <c r="B4924" s="153" t="s">
        <v>17407</v>
      </c>
      <c r="C4924" s="352"/>
      <c r="D4924" s="152" t="s">
        <v>20298</v>
      </c>
    </row>
    <row r="4925" spans="1:4" ht="13.5" customHeight="1">
      <c r="A4925" s="150" t="s">
        <v>7435</v>
      </c>
      <c r="B4925" s="153" t="s">
        <v>17300</v>
      </c>
      <c r="C4925" s="352"/>
      <c r="D4925" s="152" t="s">
        <v>20298</v>
      </c>
    </row>
    <row r="4926" spans="1:4" ht="13.5" customHeight="1">
      <c r="A4926" s="150" t="s">
        <v>7467</v>
      </c>
      <c r="B4926" s="153" t="s">
        <v>17322</v>
      </c>
      <c r="C4926" s="352"/>
      <c r="D4926" s="152" t="s">
        <v>20298</v>
      </c>
    </row>
    <row r="4927" spans="1:4" ht="13.5" customHeight="1">
      <c r="A4927" s="150" t="s">
        <v>7463</v>
      </c>
      <c r="B4927" s="153" t="s">
        <v>17318</v>
      </c>
      <c r="C4927" s="352"/>
      <c r="D4927" s="152" t="s">
        <v>20298</v>
      </c>
    </row>
    <row r="4928" spans="1:4" ht="13.5" customHeight="1">
      <c r="A4928" s="150" t="s">
        <v>7479</v>
      </c>
      <c r="B4928" s="153" t="s">
        <v>17326</v>
      </c>
      <c r="C4928" s="352"/>
      <c r="D4928" s="152" t="s">
        <v>20298</v>
      </c>
    </row>
    <row r="4929" spans="1:4" ht="13.5" customHeight="1">
      <c r="A4929" s="150" t="s">
        <v>7468</v>
      </c>
      <c r="B4929" s="153" t="s">
        <v>17322</v>
      </c>
      <c r="C4929" s="352"/>
      <c r="D4929" s="152" t="s">
        <v>20298</v>
      </c>
    </row>
    <row r="4930" spans="1:4" ht="13.5" customHeight="1">
      <c r="A4930" s="150" t="s">
        <v>7469</v>
      </c>
      <c r="B4930" s="153" t="s">
        <v>17322</v>
      </c>
      <c r="C4930" s="352"/>
      <c r="D4930" s="152" t="s">
        <v>20298</v>
      </c>
    </row>
    <row r="4931" spans="1:4" ht="13.5" customHeight="1">
      <c r="A4931" s="150" t="s">
        <v>7285</v>
      </c>
      <c r="B4931" s="153" t="s">
        <v>17188</v>
      </c>
      <c r="C4931" s="352"/>
      <c r="D4931" s="152" t="s">
        <v>20298</v>
      </c>
    </row>
    <row r="4932" spans="1:4" ht="13.5" customHeight="1">
      <c r="A4932" s="150" t="s">
        <v>8261</v>
      </c>
      <c r="B4932" s="153" t="s">
        <v>17966</v>
      </c>
      <c r="C4932" s="352"/>
      <c r="D4932" s="152" t="s">
        <v>20298</v>
      </c>
    </row>
    <row r="4933" spans="1:4" ht="13.5" customHeight="1">
      <c r="A4933" s="150" t="s">
        <v>7441</v>
      </c>
      <c r="B4933" s="153" t="s">
        <v>17303</v>
      </c>
      <c r="C4933" s="352"/>
      <c r="D4933" s="152" t="s">
        <v>20298</v>
      </c>
    </row>
    <row r="4934" spans="1:4" ht="13.5" customHeight="1">
      <c r="A4934" s="150" t="s">
        <v>7480</v>
      </c>
      <c r="B4934" s="153" t="s">
        <v>17326</v>
      </c>
      <c r="C4934" s="352"/>
      <c r="D4934" s="152" t="s">
        <v>20298</v>
      </c>
    </row>
    <row r="4935" spans="1:4" ht="13.5" customHeight="1">
      <c r="A4935" s="150" t="s">
        <v>8021</v>
      </c>
      <c r="B4935" s="153" t="s">
        <v>17758</v>
      </c>
      <c r="C4935" s="352"/>
      <c r="D4935" s="152" t="s">
        <v>20298</v>
      </c>
    </row>
    <row r="4936" spans="1:4" ht="13.5" customHeight="1">
      <c r="A4936" s="150" t="s">
        <v>7470</v>
      </c>
      <c r="B4936" s="153" t="s">
        <v>17322</v>
      </c>
      <c r="C4936" s="352"/>
      <c r="D4936" s="152" t="s">
        <v>20298</v>
      </c>
    </row>
    <row r="4937" spans="1:4" ht="13.5" customHeight="1">
      <c r="A4937" s="150" t="s">
        <v>7471</v>
      </c>
      <c r="B4937" s="153" t="s">
        <v>17322</v>
      </c>
      <c r="C4937" s="352"/>
      <c r="D4937" s="152" t="s">
        <v>20298</v>
      </c>
    </row>
    <row r="4938" spans="1:4" ht="13.5" customHeight="1">
      <c r="A4938" s="150" t="s">
        <v>7488</v>
      </c>
      <c r="B4938" s="153" t="s">
        <v>17333</v>
      </c>
      <c r="C4938" s="352"/>
      <c r="D4938" s="152" t="s">
        <v>20298</v>
      </c>
    </row>
    <row r="4939" spans="1:4" ht="13.5" customHeight="1">
      <c r="A4939" s="150" t="s">
        <v>7490</v>
      </c>
      <c r="B4939" s="153" t="s">
        <v>17334</v>
      </c>
      <c r="C4939" s="352"/>
      <c r="D4939" s="152" t="s">
        <v>20298</v>
      </c>
    </row>
    <row r="4940" spans="1:4" ht="13.5" customHeight="1">
      <c r="A4940" s="150" t="s">
        <v>7493</v>
      </c>
      <c r="B4940" s="153" t="s">
        <v>17337</v>
      </c>
      <c r="C4940" s="352"/>
      <c r="D4940" s="152" t="s">
        <v>20298</v>
      </c>
    </row>
    <row r="4941" spans="1:4" ht="13.5" customHeight="1">
      <c r="A4941" s="150" t="s">
        <v>7436</v>
      </c>
      <c r="B4941" s="153" t="s">
        <v>17300</v>
      </c>
      <c r="C4941" s="352"/>
      <c r="D4941" s="152" t="s">
        <v>20298</v>
      </c>
    </row>
    <row r="4942" spans="1:4" ht="13.5" customHeight="1">
      <c r="A4942" s="150" t="s">
        <v>7489</v>
      </c>
      <c r="B4942" s="153" t="s">
        <v>17333</v>
      </c>
      <c r="C4942" s="352"/>
      <c r="D4942" s="152" t="s">
        <v>20298</v>
      </c>
    </row>
    <row r="4943" spans="1:4" ht="13.5" customHeight="1">
      <c r="A4943" s="150" t="s">
        <v>7472</v>
      </c>
      <c r="B4943" s="153" t="s">
        <v>17322</v>
      </c>
      <c r="C4943" s="352"/>
      <c r="D4943" s="152" t="s">
        <v>20298</v>
      </c>
    </row>
    <row r="4944" spans="1:4" ht="13.5" customHeight="1">
      <c r="A4944" s="150" t="s">
        <v>7440</v>
      </c>
      <c r="B4944" s="153" t="s">
        <v>17303</v>
      </c>
      <c r="C4944" s="352"/>
      <c r="D4944" s="152" t="s">
        <v>20298</v>
      </c>
    </row>
    <row r="4945" spans="1:4" ht="13.5" customHeight="1">
      <c r="A4945" s="150" t="s">
        <v>7473</v>
      </c>
      <c r="B4945" s="153" t="s">
        <v>17323</v>
      </c>
      <c r="C4945" s="352"/>
      <c r="D4945" s="152" t="s">
        <v>20298</v>
      </c>
    </row>
    <row r="4946" spans="1:4" ht="13.5" customHeight="1">
      <c r="A4946" s="150" t="s">
        <v>8262</v>
      </c>
      <c r="B4946" s="153" t="s">
        <v>17966</v>
      </c>
      <c r="C4946" s="352"/>
      <c r="D4946" s="152" t="s">
        <v>20298</v>
      </c>
    </row>
    <row r="4947" spans="1:4" ht="13.5" customHeight="1">
      <c r="A4947" s="150" t="s">
        <v>7485</v>
      </c>
      <c r="B4947" s="153" t="s">
        <v>17330</v>
      </c>
      <c r="C4947" s="352"/>
      <c r="D4947" s="152" t="s">
        <v>20298</v>
      </c>
    </row>
    <row r="4948" spans="1:4" ht="13.5" customHeight="1">
      <c r="A4948" s="150" t="s">
        <v>7379</v>
      </c>
      <c r="B4948" s="153" t="s">
        <v>17257</v>
      </c>
      <c r="C4948" s="352"/>
      <c r="D4948" s="152" t="s">
        <v>20298</v>
      </c>
    </row>
    <row r="4949" spans="1:4" ht="13.5" customHeight="1">
      <c r="A4949" s="150" t="s">
        <v>7475</v>
      </c>
      <c r="B4949" s="153" t="s">
        <v>17324</v>
      </c>
      <c r="C4949" s="352"/>
      <c r="D4949" s="152" t="s">
        <v>20298</v>
      </c>
    </row>
    <row r="4950" spans="1:4" ht="13.5" customHeight="1">
      <c r="A4950" s="150" t="s">
        <v>7481</v>
      </c>
      <c r="B4950" s="153" t="s">
        <v>17327</v>
      </c>
      <c r="C4950" s="352"/>
      <c r="D4950" s="152" t="s">
        <v>20298</v>
      </c>
    </row>
    <row r="4951" spans="1:4" ht="13.5" customHeight="1">
      <c r="A4951" s="150" t="s">
        <v>7474</v>
      </c>
      <c r="B4951" s="153" t="s">
        <v>17323</v>
      </c>
      <c r="C4951" s="352"/>
      <c r="D4951" s="152" t="s">
        <v>20298</v>
      </c>
    </row>
    <row r="4952" spans="1:4" ht="13.5" customHeight="1">
      <c r="A4952" s="150" t="s">
        <v>7476</v>
      </c>
      <c r="B4952" s="153" t="s">
        <v>17324</v>
      </c>
      <c r="C4952" s="352"/>
      <c r="D4952" s="152" t="s">
        <v>20298</v>
      </c>
    </row>
    <row r="4953" spans="1:4" ht="13.5" customHeight="1">
      <c r="A4953" s="150" t="s">
        <v>7482</v>
      </c>
      <c r="B4953" s="153" t="s">
        <v>17328</v>
      </c>
      <c r="C4953" s="352"/>
      <c r="D4953" s="152" t="s">
        <v>20298</v>
      </c>
    </row>
    <row r="4954" spans="1:4" ht="13.5" customHeight="1">
      <c r="A4954" s="150" t="s">
        <v>7456</v>
      </c>
      <c r="B4954" s="153" t="s">
        <v>17313</v>
      </c>
      <c r="C4954" s="352"/>
      <c r="D4954" s="152" t="s">
        <v>20298</v>
      </c>
    </row>
    <row r="4955" spans="1:4" ht="13.5" customHeight="1">
      <c r="A4955" s="150" t="s">
        <v>7842</v>
      </c>
      <c r="B4955" s="153" t="s">
        <v>17610</v>
      </c>
      <c r="C4955" s="352"/>
      <c r="D4955" s="152" t="s">
        <v>20298</v>
      </c>
    </row>
    <row r="4956" spans="1:4" ht="13.5" customHeight="1">
      <c r="A4956" s="150" t="s">
        <v>7459</v>
      </c>
      <c r="B4956" s="153" t="s">
        <v>17316</v>
      </c>
      <c r="C4956" s="352"/>
      <c r="D4956" s="152" t="s">
        <v>20298</v>
      </c>
    </row>
    <row r="4957" spans="1:4" ht="13.5" customHeight="1">
      <c r="A4957" s="150" t="s">
        <v>7494</v>
      </c>
      <c r="B4957" s="153" t="s">
        <v>17338</v>
      </c>
      <c r="C4957" s="352"/>
      <c r="D4957" s="152" t="s">
        <v>20298</v>
      </c>
    </row>
    <row r="4958" spans="1:4" ht="13.5" customHeight="1">
      <c r="A4958" s="150" t="s">
        <v>7890</v>
      </c>
      <c r="B4958" s="153" t="s">
        <v>17655</v>
      </c>
      <c r="C4958" s="352"/>
      <c r="D4958" s="152" t="s">
        <v>20298</v>
      </c>
    </row>
    <row r="4959" spans="1:4" ht="13.5" customHeight="1">
      <c r="A4959" s="150" t="s">
        <v>7892</v>
      </c>
      <c r="B4959" s="153" t="s">
        <v>17657</v>
      </c>
      <c r="C4959" s="352"/>
      <c r="D4959" s="152" t="s">
        <v>20298</v>
      </c>
    </row>
    <row r="4960" spans="1:4" ht="13.5" customHeight="1">
      <c r="A4960" s="150" t="s">
        <v>7891</v>
      </c>
      <c r="B4960" s="153" t="s">
        <v>17656</v>
      </c>
      <c r="C4960" s="352"/>
      <c r="D4960" s="152" t="s">
        <v>20298</v>
      </c>
    </row>
    <row r="4961" spans="1:4" ht="13.5" customHeight="1">
      <c r="A4961" s="150" t="s">
        <v>7460</v>
      </c>
      <c r="B4961" s="153" t="s">
        <v>17316</v>
      </c>
      <c r="C4961" s="352"/>
      <c r="D4961" s="152" t="s">
        <v>20298</v>
      </c>
    </row>
    <row r="4962" spans="1:4" ht="13.5" customHeight="1">
      <c r="A4962" s="150" t="s">
        <v>7535</v>
      </c>
      <c r="B4962" s="153" t="s">
        <v>17374</v>
      </c>
      <c r="C4962" s="352"/>
      <c r="D4962" s="152" t="s">
        <v>20298</v>
      </c>
    </row>
    <row r="4963" spans="1:4" ht="13.5" customHeight="1">
      <c r="A4963" s="150" t="s">
        <v>7732</v>
      </c>
      <c r="B4963" s="153" t="s">
        <v>17521</v>
      </c>
      <c r="C4963" s="352"/>
      <c r="D4963" s="152" t="s">
        <v>20298</v>
      </c>
    </row>
    <row r="4964" spans="1:4" ht="13.5" customHeight="1">
      <c r="A4964" s="150" t="s">
        <v>7747</v>
      </c>
      <c r="B4964" s="153" t="s">
        <v>17535</v>
      </c>
      <c r="C4964" s="352"/>
      <c r="D4964" s="152" t="s">
        <v>20298</v>
      </c>
    </row>
    <row r="4965" spans="1:4" ht="13.5" customHeight="1">
      <c r="A4965" s="150" t="s">
        <v>7748</v>
      </c>
      <c r="B4965" s="153" t="s">
        <v>17536</v>
      </c>
      <c r="C4965" s="352"/>
      <c r="D4965" s="152" t="s">
        <v>20298</v>
      </c>
    </row>
    <row r="4966" spans="1:4" ht="13.5" customHeight="1">
      <c r="A4966" s="150" t="s">
        <v>7749</v>
      </c>
      <c r="B4966" s="153" t="s">
        <v>17537</v>
      </c>
      <c r="C4966" s="352"/>
      <c r="D4966" s="152" t="s">
        <v>20298</v>
      </c>
    </row>
    <row r="4967" spans="1:4" ht="13.5" customHeight="1">
      <c r="A4967" s="150" t="s">
        <v>7750</v>
      </c>
      <c r="B4967" s="153" t="s">
        <v>17537</v>
      </c>
      <c r="C4967" s="352"/>
      <c r="D4967" s="152" t="s">
        <v>20298</v>
      </c>
    </row>
    <row r="4968" spans="1:4" ht="13.5" customHeight="1">
      <c r="A4968" s="150" t="s">
        <v>7733</v>
      </c>
      <c r="B4968" s="153" t="s">
        <v>17522</v>
      </c>
      <c r="C4968" s="352"/>
      <c r="D4968" s="152" t="s">
        <v>20298</v>
      </c>
    </row>
    <row r="4969" spans="1:4" ht="13.5" customHeight="1">
      <c r="A4969" s="150" t="s">
        <v>7314</v>
      </c>
      <c r="B4969" s="153" t="s">
        <v>17213</v>
      </c>
      <c r="C4969" s="352"/>
      <c r="D4969" s="152" t="s">
        <v>20298</v>
      </c>
    </row>
    <row r="4970" spans="1:4" ht="13.5" customHeight="1">
      <c r="A4970" s="150" t="s">
        <v>8040</v>
      </c>
      <c r="B4970" s="153" t="s">
        <v>17776</v>
      </c>
      <c r="C4970" s="352"/>
      <c r="D4970" s="152" t="s">
        <v>20298</v>
      </c>
    </row>
    <row r="4971" spans="1:4" ht="13.5" customHeight="1">
      <c r="A4971" s="150" t="s">
        <v>7760</v>
      </c>
      <c r="B4971" s="153" t="s">
        <v>17546</v>
      </c>
      <c r="C4971" s="352"/>
      <c r="D4971" s="152" t="s">
        <v>20298</v>
      </c>
    </row>
    <row r="4972" spans="1:4" ht="13.5" customHeight="1">
      <c r="A4972" s="150" t="s">
        <v>7958</v>
      </c>
      <c r="B4972" s="153" t="s">
        <v>17707</v>
      </c>
      <c r="C4972" s="352"/>
      <c r="D4972" s="152" t="s">
        <v>20298</v>
      </c>
    </row>
    <row r="4973" spans="1:4" ht="13.5" customHeight="1">
      <c r="A4973" s="150" t="s">
        <v>7957</v>
      </c>
      <c r="B4973" s="153" t="s">
        <v>17706</v>
      </c>
      <c r="C4973" s="352"/>
      <c r="D4973" s="152" t="s">
        <v>20298</v>
      </c>
    </row>
    <row r="4974" spans="1:4" ht="13.5" customHeight="1">
      <c r="A4974" s="150" t="s">
        <v>7959</v>
      </c>
      <c r="B4974" s="153" t="s">
        <v>17707</v>
      </c>
      <c r="C4974" s="352"/>
      <c r="D4974" s="152" t="s">
        <v>20298</v>
      </c>
    </row>
    <row r="4975" spans="1:4" ht="13.5" customHeight="1">
      <c r="A4975" s="150" t="s">
        <v>7991</v>
      </c>
      <c r="B4975" s="153" t="s">
        <v>17729</v>
      </c>
      <c r="C4975" s="352"/>
      <c r="D4975" s="152" t="s">
        <v>20298</v>
      </c>
    </row>
    <row r="4976" spans="1:4" ht="13.5" customHeight="1">
      <c r="A4976" s="150" t="s">
        <v>7960</v>
      </c>
      <c r="B4976" s="153" t="s">
        <v>17707</v>
      </c>
      <c r="C4976" s="352"/>
      <c r="D4976" s="152" t="s">
        <v>20298</v>
      </c>
    </row>
    <row r="4977" spans="1:4" ht="13.5" customHeight="1">
      <c r="A4977" s="150" t="s">
        <v>7992</v>
      </c>
      <c r="B4977" s="153" t="s">
        <v>17730</v>
      </c>
      <c r="C4977" s="352"/>
      <c r="D4977" s="152" t="s">
        <v>20298</v>
      </c>
    </row>
    <row r="4978" spans="1:4" ht="13.5" customHeight="1">
      <c r="A4978" s="150" t="s">
        <v>7740</v>
      </c>
      <c r="B4978" s="153" t="s">
        <v>17528</v>
      </c>
      <c r="C4978" s="352"/>
      <c r="D4978" s="152" t="s">
        <v>20298</v>
      </c>
    </row>
    <row r="4979" spans="1:4" ht="13.5" customHeight="1">
      <c r="A4979" s="150" t="s">
        <v>8114</v>
      </c>
      <c r="B4979" s="153" t="s">
        <v>17840</v>
      </c>
      <c r="C4979" s="352"/>
      <c r="D4979" s="152" t="s">
        <v>20298</v>
      </c>
    </row>
    <row r="4980" spans="1:4" ht="13.5" customHeight="1">
      <c r="A4980" s="150" t="s">
        <v>7832</v>
      </c>
      <c r="B4980" s="153" t="s">
        <v>17605</v>
      </c>
      <c r="C4980" s="352"/>
      <c r="D4980" s="152" t="s">
        <v>20298</v>
      </c>
    </row>
    <row r="4981" spans="1:4" ht="13.5" customHeight="1">
      <c r="A4981" s="150" t="s">
        <v>7833</v>
      </c>
      <c r="B4981" s="153" t="s">
        <v>17605</v>
      </c>
      <c r="C4981" s="352"/>
      <c r="D4981" s="152" t="s">
        <v>20298</v>
      </c>
    </row>
    <row r="4982" spans="1:4" ht="13.5" customHeight="1">
      <c r="A4982" s="150" t="s">
        <v>7840</v>
      </c>
      <c r="B4982" s="153" t="s">
        <v>17608</v>
      </c>
      <c r="C4982" s="352"/>
      <c r="D4982" s="152" t="s">
        <v>20298</v>
      </c>
    </row>
    <row r="4983" spans="1:4" ht="13.5" customHeight="1">
      <c r="A4983" s="150" t="s">
        <v>7831</v>
      </c>
      <c r="B4983" s="153" t="s">
        <v>17604</v>
      </c>
      <c r="C4983" s="352"/>
      <c r="D4983" s="152" t="s">
        <v>20298</v>
      </c>
    </row>
    <row r="4984" spans="1:4" ht="13.5" customHeight="1">
      <c r="A4984" s="150" t="s">
        <v>7839</v>
      </c>
      <c r="B4984" s="153" t="s">
        <v>17607</v>
      </c>
      <c r="C4984" s="352"/>
      <c r="D4984" s="152" t="s">
        <v>20298</v>
      </c>
    </row>
    <row r="4985" spans="1:4" ht="13.5" customHeight="1">
      <c r="A4985" s="150" t="s">
        <v>7834</v>
      </c>
      <c r="B4985" s="153" t="s">
        <v>17605</v>
      </c>
      <c r="C4985" s="352"/>
      <c r="D4985" s="152" t="s">
        <v>20298</v>
      </c>
    </row>
    <row r="4986" spans="1:4" ht="13.5" customHeight="1">
      <c r="A4986" s="150" t="s">
        <v>7835</v>
      </c>
      <c r="B4986" s="153" t="s">
        <v>17605</v>
      </c>
      <c r="C4986" s="352"/>
      <c r="D4986" s="152" t="s">
        <v>20298</v>
      </c>
    </row>
    <row r="4987" spans="1:4" ht="13.5" customHeight="1">
      <c r="A4987" s="150" t="s">
        <v>7836</v>
      </c>
      <c r="B4987" s="153" t="s">
        <v>17605</v>
      </c>
      <c r="C4987" s="352"/>
      <c r="D4987" s="152" t="s">
        <v>20298</v>
      </c>
    </row>
    <row r="4988" spans="1:4" ht="13.5" customHeight="1">
      <c r="A4988" s="150" t="s">
        <v>7837</v>
      </c>
      <c r="B4988" s="153" t="s">
        <v>17605</v>
      </c>
      <c r="C4988" s="352"/>
      <c r="D4988" s="152" t="s">
        <v>20298</v>
      </c>
    </row>
    <row r="4989" spans="1:4" ht="13.5" customHeight="1">
      <c r="A4989" s="150" t="s">
        <v>7838</v>
      </c>
      <c r="B4989" s="153" t="s">
        <v>17606</v>
      </c>
      <c r="C4989" s="352"/>
      <c r="D4989" s="152" t="s">
        <v>20298</v>
      </c>
    </row>
    <row r="4990" spans="1:4" ht="13.5" customHeight="1">
      <c r="A4990" s="150" t="s">
        <v>7776</v>
      </c>
      <c r="B4990" s="153" t="s">
        <v>17559</v>
      </c>
      <c r="C4990" s="352"/>
      <c r="D4990" s="152" t="s">
        <v>20298</v>
      </c>
    </row>
    <row r="4991" spans="1:4" ht="13.5" customHeight="1">
      <c r="A4991" s="150" t="s">
        <v>7777</v>
      </c>
      <c r="B4991" s="153" t="s">
        <v>17560</v>
      </c>
      <c r="C4991" s="352"/>
      <c r="D4991" s="152" t="s">
        <v>20298</v>
      </c>
    </row>
    <row r="4992" spans="1:4" ht="13.5" customHeight="1">
      <c r="A4992" s="150" t="s">
        <v>7586</v>
      </c>
      <c r="B4992" s="153" t="s">
        <v>17408</v>
      </c>
      <c r="C4992" s="352"/>
      <c r="D4992" s="152" t="s">
        <v>20298</v>
      </c>
    </row>
    <row r="4993" spans="1:4" ht="13.5" customHeight="1">
      <c r="A4993" s="150" t="s">
        <v>7683</v>
      </c>
      <c r="B4993" s="153" t="s">
        <v>17481</v>
      </c>
      <c r="C4993" s="352"/>
      <c r="D4993" s="152" t="s">
        <v>20298</v>
      </c>
    </row>
    <row r="4994" spans="1:4" ht="13.5" customHeight="1">
      <c r="A4994" s="150" t="s">
        <v>7827</v>
      </c>
      <c r="B4994" s="153" t="s">
        <v>17601</v>
      </c>
      <c r="C4994" s="352"/>
      <c r="D4994" s="152" t="s">
        <v>20298</v>
      </c>
    </row>
    <row r="4995" spans="1:4" ht="13.5" customHeight="1">
      <c r="A4995" s="150" t="s">
        <v>7670</v>
      </c>
      <c r="B4995" s="153" t="s">
        <v>17469</v>
      </c>
      <c r="C4995" s="352"/>
      <c r="D4995" s="152" t="s">
        <v>20298</v>
      </c>
    </row>
    <row r="4996" spans="1:4" ht="13.5" customHeight="1">
      <c r="A4996" s="150" t="s">
        <v>8245</v>
      </c>
      <c r="B4996" s="153" t="s">
        <v>17953</v>
      </c>
      <c r="C4996" s="352"/>
      <c r="D4996" s="152" t="s">
        <v>20298</v>
      </c>
    </row>
    <row r="4997" spans="1:4" ht="13.5" customHeight="1">
      <c r="A4997" s="150" t="s">
        <v>8246</v>
      </c>
      <c r="B4997" s="153" t="s">
        <v>17953</v>
      </c>
      <c r="C4997" s="352"/>
      <c r="D4997" s="152" t="s">
        <v>20298</v>
      </c>
    </row>
    <row r="4998" spans="1:4" ht="13.5" customHeight="1">
      <c r="A4998" s="150" t="s">
        <v>8247</v>
      </c>
      <c r="B4998" s="153" t="s">
        <v>17954</v>
      </c>
      <c r="C4998" s="352"/>
      <c r="D4998" s="152" t="s">
        <v>20298</v>
      </c>
    </row>
    <row r="4999" spans="1:4" ht="13.5" customHeight="1">
      <c r="A4999" s="150" t="s">
        <v>7704</v>
      </c>
      <c r="B4999" s="153" t="s">
        <v>17498</v>
      </c>
      <c r="C4999" s="352"/>
      <c r="D4999" s="152" t="s">
        <v>20298</v>
      </c>
    </row>
    <row r="5000" spans="1:4" ht="13.5" customHeight="1">
      <c r="A5000" s="150" t="s">
        <v>8243</v>
      </c>
      <c r="B5000" s="153" t="s">
        <v>17952</v>
      </c>
      <c r="C5000" s="352"/>
      <c r="D5000" s="152" t="s">
        <v>20298</v>
      </c>
    </row>
    <row r="5001" spans="1:4" ht="13.5" customHeight="1">
      <c r="A5001" s="150" t="s">
        <v>8244</v>
      </c>
      <c r="B5001" s="153" t="s">
        <v>17952</v>
      </c>
      <c r="C5001" s="352"/>
      <c r="D5001" s="152" t="s">
        <v>20298</v>
      </c>
    </row>
    <row r="5002" spans="1:4" ht="13.5" customHeight="1">
      <c r="A5002" s="150" t="s">
        <v>7374</v>
      </c>
      <c r="B5002" s="153" t="s">
        <v>17252</v>
      </c>
      <c r="C5002" s="352"/>
      <c r="D5002" s="152" t="s">
        <v>20298</v>
      </c>
    </row>
    <row r="5003" spans="1:4" ht="13.5" customHeight="1">
      <c r="A5003" s="150" t="s">
        <v>7374</v>
      </c>
      <c r="B5003" s="153" t="s">
        <v>17252</v>
      </c>
      <c r="C5003" s="352"/>
      <c r="D5003" s="152" t="s">
        <v>20298</v>
      </c>
    </row>
    <row r="5004" spans="1:4" ht="13.5" customHeight="1">
      <c r="A5004" s="150" t="s">
        <v>7375</v>
      </c>
      <c r="B5004" s="153" t="s">
        <v>17253</v>
      </c>
      <c r="C5004" s="352"/>
      <c r="D5004" s="152" t="s">
        <v>20298</v>
      </c>
    </row>
    <row r="5005" spans="1:4" ht="13.5" customHeight="1">
      <c r="A5005" s="150" t="s">
        <v>7230</v>
      </c>
      <c r="B5005" s="153" t="s">
        <v>17135</v>
      </c>
      <c r="C5005" s="352"/>
      <c r="D5005" s="152" t="s">
        <v>20298</v>
      </c>
    </row>
    <row r="5006" spans="1:4" ht="13.5" customHeight="1">
      <c r="A5006" s="150" t="s">
        <v>8345</v>
      </c>
      <c r="B5006" s="153" t="s">
        <v>18026</v>
      </c>
      <c r="C5006" s="352"/>
      <c r="D5006" s="152" t="s">
        <v>20298</v>
      </c>
    </row>
    <row r="5007" spans="1:4" ht="13.5" customHeight="1">
      <c r="A5007" s="150" t="s">
        <v>7816</v>
      </c>
      <c r="B5007" s="153" t="s">
        <v>17592</v>
      </c>
      <c r="C5007" s="352"/>
      <c r="D5007" s="152" t="s">
        <v>20298</v>
      </c>
    </row>
    <row r="5008" spans="1:4" ht="13.5" customHeight="1">
      <c r="A5008" s="150" t="s">
        <v>3254</v>
      </c>
      <c r="B5008" s="153" t="s">
        <v>13391</v>
      </c>
      <c r="C5008" s="352"/>
      <c r="D5008" s="152" t="s">
        <v>20298</v>
      </c>
    </row>
    <row r="5009" spans="1:4" ht="13.5" customHeight="1">
      <c r="A5009" s="150" t="s">
        <v>3255</v>
      </c>
      <c r="B5009" s="153" t="s">
        <v>13392</v>
      </c>
      <c r="C5009" s="352"/>
      <c r="D5009" s="152" t="s">
        <v>20298</v>
      </c>
    </row>
    <row r="5010" spans="1:4" ht="13.5" customHeight="1">
      <c r="A5010" s="150" t="s">
        <v>3259</v>
      </c>
      <c r="B5010" s="153" t="s">
        <v>13396</v>
      </c>
      <c r="C5010" s="352"/>
      <c r="D5010" s="152" t="s">
        <v>20298</v>
      </c>
    </row>
    <row r="5011" spans="1:4" ht="13.5" customHeight="1">
      <c r="A5011" s="150" t="s">
        <v>8256</v>
      </c>
      <c r="B5011" s="153" t="s">
        <v>17962</v>
      </c>
      <c r="C5011" s="352"/>
      <c r="D5011" s="152" t="s">
        <v>20298</v>
      </c>
    </row>
    <row r="5012" spans="1:4" ht="13.5" customHeight="1">
      <c r="A5012" s="150" t="s">
        <v>7289</v>
      </c>
      <c r="B5012" s="153" t="s">
        <v>17191</v>
      </c>
      <c r="C5012" s="352"/>
      <c r="D5012" s="152" t="s">
        <v>20298</v>
      </c>
    </row>
    <row r="5013" spans="1:4" ht="13.5" customHeight="1">
      <c r="A5013" s="150" t="s">
        <v>7784</v>
      </c>
      <c r="B5013" s="153" t="s">
        <v>17567</v>
      </c>
      <c r="C5013" s="352"/>
      <c r="D5013" s="152" t="s">
        <v>20298</v>
      </c>
    </row>
    <row r="5014" spans="1:4" ht="13.5" customHeight="1">
      <c r="A5014" s="150" t="s">
        <v>7785</v>
      </c>
      <c r="B5014" s="153" t="s">
        <v>17568</v>
      </c>
      <c r="C5014" s="352"/>
      <c r="D5014" s="152" t="s">
        <v>20298</v>
      </c>
    </row>
    <row r="5015" spans="1:4" ht="13.5" customHeight="1">
      <c r="A5015" s="150" t="s">
        <v>7789</v>
      </c>
      <c r="B5015" s="153" t="s">
        <v>17571</v>
      </c>
      <c r="C5015" s="352"/>
      <c r="D5015" s="152" t="s">
        <v>20298</v>
      </c>
    </row>
    <row r="5016" spans="1:4" ht="13.5" customHeight="1">
      <c r="A5016" s="150" t="s">
        <v>7790</v>
      </c>
      <c r="B5016" s="153" t="s">
        <v>17571</v>
      </c>
      <c r="C5016" s="352"/>
      <c r="D5016" s="152" t="s">
        <v>20298</v>
      </c>
    </row>
    <row r="5017" spans="1:4" ht="13.5" customHeight="1">
      <c r="A5017" s="150" t="s">
        <v>7786</v>
      </c>
      <c r="B5017" s="153" t="s">
        <v>17569</v>
      </c>
      <c r="C5017" s="352"/>
      <c r="D5017" s="152" t="s">
        <v>20298</v>
      </c>
    </row>
    <row r="5018" spans="1:4" ht="13.5" customHeight="1">
      <c r="A5018" s="150" t="s">
        <v>7791</v>
      </c>
      <c r="B5018" s="153" t="s">
        <v>17571</v>
      </c>
      <c r="C5018" s="352"/>
      <c r="D5018" s="152" t="s">
        <v>20298</v>
      </c>
    </row>
    <row r="5019" spans="1:4" ht="13.5" customHeight="1">
      <c r="A5019" s="150" t="s">
        <v>7792</v>
      </c>
      <c r="B5019" s="153" t="s">
        <v>17571</v>
      </c>
      <c r="C5019" s="352"/>
      <c r="D5019" s="152" t="s">
        <v>20298</v>
      </c>
    </row>
    <row r="5020" spans="1:4" ht="13.5" customHeight="1">
      <c r="A5020" s="150" t="s">
        <v>7794</v>
      </c>
      <c r="B5020" s="153" t="s">
        <v>17572</v>
      </c>
      <c r="C5020" s="352"/>
      <c r="D5020" s="152" t="s">
        <v>20298</v>
      </c>
    </row>
    <row r="5021" spans="1:4" ht="13.5" customHeight="1">
      <c r="A5021" s="150" t="s">
        <v>7643</v>
      </c>
      <c r="B5021" s="153" t="s">
        <v>17455</v>
      </c>
      <c r="C5021" s="352"/>
      <c r="D5021" s="152" t="s">
        <v>20298</v>
      </c>
    </row>
    <row r="5022" spans="1:4" ht="13.5" customHeight="1">
      <c r="A5022" s="150" t="s">
        <v>7644</v>
      </c>
      <c r="B5022" s="153" t="s">
        <v>17456</v>
      </c>
      <c r="C5022" s="352"/>
      <c r="D5022" s="152" t="s">
        <v>20298</v>
      </c>
    </row>
    <row r="5023" spans="1:4" ht="13.5" customHeight="1">
      <c r="A5023" s="150" t="s">
        <v>8287</v>
      </c>
      <c r="B5023" s="153" t="s">
        <v>17986</v>
      </c>
      <c r="C5023" s="352"/>
      <c r="D5023" s="152" t="s">
        <v>20298</v>
      </c>
    </row>
    <row r="5024" spans="1:4" ht="13.5" customHeight="1">
      <c r="A5024" s="150" t="s">
        <v>7966</v>
      </c>
      <c r="B5024" s="153" t="s">
        <v>17710</v>
      </c>
      <c r="C5024" s="352"/>
      <c r="D5024" s="152" t="s">
        <v>20298</v>
      </c>
    </row>
    <row r="5025" spans="1:4" ht="13.5" customHeight="1">
      <c r="A5025" s="150" t="s">
        <v>7977</v>
      </c>
      <c r="B5025" s="153" t="s">
        <v>17718</v>
      </c>
      <c r="C5025" s="352"/>
      <c r="D5025" s="152" t="s">
        <v>20298</v>
      </c>
    </row>
    <row r="5026" spans="1:4" ht="13.5" customHeight="1">
      <c r="A5026" s="150" t="s">
        <v>7973</v>
      </c>
      <c r="B5026" s="153" t="s">
        <v>17716</v>
      </c>
      <c r="C5026" s="352"/>
      <c r="D5026" s="152" t="s">
        <v>20298</v>
      </c>
    </row>
    <row r="5027" spans="1:4" ht="13.5" customHeight="1">
      <c r="A5027" s="150" t="s">
        <v>7974</v>
      </c>
      <c r="B5027" s="153" t="s">
        <v>17716</v>
      </c>
      <c r="C5027" s="352"/>
      <c r="D5027" s="152" t="s">
        <v>20298</v>
      </c>
    </row>
    <row r="5028" spans="1:4" ht="13.5" customHeight="1">
      <c r="A5028" s="150" t="s">
        <v>7641</v>
      </c>
      <c r="B5028" s="153" t="s">
        <v>17454</v>
      </c>
      <c r="C5028" s="352"/>
      <c r="D5028" s="152" t="s">
        <v>20298</v>
      </c>
    </row>
    <row r="5029" spans="1:4" ht="13.5" customHeight="1">
      <c r="A5029" s="150" t="s">
        <v>7645</v>
      </c>
      <c r="B5029" s="153" t="s">
        <v>17456</v>
      </c>
      <c r="C5029" s="352"/>
      <c r="D5029" s="152" t="s">
        <v>20298</v>
      </c>
    </row>
    <row r="5030" spans="1:4" ht="13.5" customHeight="1">
      <c r="A5030" s="150" t="s">
        <v>7639</v>
      </c>
      <c r="B5030" s="153" t="s">
        <v>17452</v>
      </c>
      <c r="C5030" s="352"/>
      <c r="D5030" s="152" t="s">
        <v>20298</v>
      </c>
    </row>
    <row r="5031" spans="1:4" ht="13.5" customHeight="1">
      <c r="A5031" s="150" t="s">
        <v>7638</v>
      </c>
      <c r="B5031" s="153" t="s">
        <v>17451</v>
      </c>
      <c r="C5031" s="352"/>
      <c r="D5031" s="152" t="s">
        <v>20298</v>
      </c>
    </row>
    <row r="5032" spans="1:4" ht="13.5" customHeight="1">
      <c r="A5032" s="150" t="s">
        <v>7648</v>
      </c>
      <c r="B5032" s="153" t="s">
        <v>17457</v>
      </c>
      <c r="C5032" s="352"/>
      <c r="D5032" s="152" t="s">
        <v>20298</v>
      </c>
    </row>
    <row r="5033" spans="1:4" ht="13.5" customHeight="1">
      <c r="A5033" s="150" t="s">
        <v>7646</v>
      </c>
      <c r="B5033" s="153" t="s">
        <v>17456</v>
      </c>
      <c r="C5033" s="352"/>
      <c r="D5033" s="152" t="s">
        <v>20298</v>
      </c>
    </row>
    <row r="5034" spans="1:4" ht="13.5" customHeight="1">
      <c r="A5034" s="150" t="s">
        <v>7652</v>
      </c>
      <c r="B5034" s="153" t="s">
        <v>17459</v>
      </c>
      <c r="C5034" s="352"/>
      <c r="D5034" s="152" t="s">
        <v>20298</v>
      </c>
    </row>
    <row r="5035" spans="1:4" ht="13.5" customHeight="1">
      <c r="A5035" s="150" t="s">
        <v>7653</v>
      </c>
      <c r="B5035" s="153" t="s">
        <v>17459</v>
      </c>
      <c r="C5035" s="352"/>
      <c r="D5035" s="152" t="s">
        <v>20298</v>
      </c>
    </row>
    <row r="5036" spans="1:4" ht="13.5" customHeight="1">
      <c r="A5036" s="150" t="s">
        <v>7237</v>
      </c>
      <c r="B5036" s="153" t="s">
        <v>17142</v>
      </c>
      <c r="C5036" s="352"/>
      <c r="D5036" s="152" t="s">
        <v>20298</v>
      </c>
    </row>
    <row r="5037" spans="1:4" ht="13.5" customHeight="1">
      <c r="A5037" s="150" t="s">
        <v>8023</v>
      </c>
      <c r="B5037" s="153" t="s">
        <v>17760</v>
      </c>
      <c r="C5037" s="352"/>
      <c r="D5037" s="152" t="s">
        <v>20298</v>
      </c>
    </row>
    <row r="5038" spans="1:4" ht="13.5" customHeight="1">
      <c r="A5038" s="150" t="s">
        <v>7647</v>
      </c>
      <c r="B5038" s="153" t="s">
        <v>17456</v>
      </c>
      <c r="C5038" s="352"/>
      <c r="D5038" s="152" t="s">
        <v>20298</v>
      </c>
    </row>
    <row r="5039" spans="1:4" ht="13.5" customHeight="1">
      <c r="A5039" s="150" t="s">
        <v>7642</v>
      </c>
      <c r="B5039" s="153" t="s">
        <v>17454</v>
      </c>
      <c r="C5039" s="352"/>
      <c r="D5039" s="152" t="s">
        <v>20298</v>
      </c>
    </row>
    <row r="5040" spans="1:4" ht="13.5" customHeight="1">
      <c r="A5040" s="150" t="s">
        <v>7640</v>
      </c>
      <c r="B5040" s="153" t="s">
        <v>17453</v>
      </c>
      <c r="C5040" s="352"/>
      <c r="D5040" s="152" t="s">
        <v>20298</v>
      </c>
    </row>
    <row r="5041" spans="1:4" ht="13.5" customHeight="1">
      <c r="A5041" s="150" t="s">
        <v>7238</v>
      </c>
      <c r="B5041" s="153" t="s">
        <v>17142</v>
      </c>
      <c r="C5041" s="352"/>
      <c r="D5041" s="152" t="s">
        <v>20298</v>
      </c>
    </row>
    <row r="5042" spans="1:4" ht="13.5" customHeight="1">
      <c r="A5042" s="150" t="s">
        <v>7663</v>
      </c>
      <c r="B5042" s="153" t="s">
        <v>17466</v>
      </c>
      <c r="C5042" s="352"/>
      <c r="D5042" s="152" t="s">
        <v>20298</v>
      </c>
    </row>
    <row r="5043" spans="1:4" ht="13.5" customHeight="1">
      <c r="A5043" s="150" t="s">
        <v>7664</v>
      </c>
      <c r="B5043" s="153" t="s">
        <v>17466</v>
      </c>
      <c r="C5043" s="352"/>
      <c r="D5043" s="152" t="s">
        <v>20298</v>
      </c>
    </row>
    <row r="5044" spans="1:4" ht="13.5" customHeight="1">
      <c r="A5044" s="150" t="s">
        <v>7975</v>
      </c>
      <c r="B5044" s="153" t="s">
        <v>17717</v>
      </c>
      <c r="C5044" s="352"/>
      <c r="D5044" s="152" t="s">
        <v>20298</v>
      </c>
    </row>
    <row r="5045" spans="1:4" ht="13.5" customHeight="1">
      <c r="A5045" s="150" t="s">
        <v>7971</v>
      </c>
      <c r="B5045" s="153" t="s">
        <v>17715</v>
      </c>
      <c r="C5045" s="352"/>
      <c r="D5045" s="152" t="s">
        <v>20298</v>
      </c>
    </row>
    <row r="5046" spans="1:4" ht="13.5" customHeight="1">
      <c r="A5046" s="150" t="s">
        <v>7972</v>
      </c>
      <c r="B5046" s="153" t="s">
        <v>17715</v>
      </c>
      <c r="C5046" s="352"/>
      <c r="D5046" s="152" t="s">
        <v>20298</v>
      </c>
    </row>
    <row r="5047" spans="1:4" ht="13.5" customHeight="1">
      <c r="A5047" s="150" t="s">
        <v>7976</v>
      </c>
      <c r="B5047" s="153" t="s">
        <v>17717</v>
      </c>
      <c r="C5047" s="352"/>
      <c r="D5047" s="152" t="s">
        <v>20298</v>
      </c>
    </row>
    <row r="5048" spans="1:4" ht="13.5" customHeight="1">
      <c r="A5048" s="150" t="s">
        <v>7787</v>
      </c>
      <c r="B5048" s="153" t="s">
        <v>17570</v>
      </c>
      <c r="C5048" s="352"/>
      <c r="D5048" s="152" t="s">
        <v>20298</v>
      </c>
    </row>
    <row r="5049" spans="1:4" ht="13.5" customHeight="1">
      <c r="A5049" s="150" t="s">
        <v>7788</v>
      </c>
      <c r="B5049" s="153" t="s">
        <v>17570</v>
      </c>
      <c r="C5049" s="352"/>
      <c r="D5049" s="152" t="s">
        <v>20298</v>
      </c>
    </row>
    <row r="5050" spans="1:4" ht="13.5" customHeight="1">
      <c r="A5050" s="150" t="s">
        <v>7793</v>
      </c>
      <c r="B5050" s="153" t="s">
        <v>17571</v>
      </c>
      <c r="C5050" s="352"/>
      <c r="D5050" s="152" t="s">
        <v>20298</v>
      </c>
    </row>
    <row r="5051" spans="1:4" ht="13.5" customHeight="1">
      <c r="A5051" s="150" t="s">
        <v>7501</v>
      </c>
      <c r="B5051" s="153" t="s">
        <v>17345</v>
      </c>
      <c r="C5051" s="352"/>
      <c r="D5051" s="152" t="s">
        <v>20298</v>
      </c>
    </row>
    <row r="5052" spans="1:4" ht="13.5" customHeight="1">
      <c r="A5052" s="150" t="s">
        <v>7498</v>
      </c>
      <c r="B5052" s="153" t="s">
        <v>17342</v>
      </c>
      <c r="C5052" s="352"/>
      <c r="D5052" s="152" t="s">
        <v>20298</v>
      </c>
    </row>
    <row r="5053" spans="1:4" ht="13.5" customHeight="1">
      <c r="A5053" s="150" t="s">
        <v>7500</v>
      </c>
      <c r="B5053" s="153" t="s">
        <v>17344</v>
      </c>
      <c r="C5053" s="352"/>
      <c r="D5053" s="152" t="s">
        <v>20298</v>
      </c>
    </row>
    <row r="5054" spans="1:4" ht="13.5" customHeight="1">
      <c r="A5054" s="150" t="s">
        <v>7499</v>
      </c>
      <c r="B5054" s="153" t="s">
        <v>17343</v>
      </c>
      <c r="C5054" s="352"/>
      <c r="D5054" s="152" t="s">
        <v>20298</v>
      </c>
    </row>
    <row r="5055" spans="1:4" ht="13.5" customHeight="1">
      <c r="A5055" s="150" t="s">
        <v>7796</v>
      </c>
      <c r="B5055" s="153" t="s">
        <v>17574</v>
      </c>
      <c r="C5055" s="352"/>
      <c r="D5055" s="152" t="s">
        <v>20298</v>
      </c>
    </row>
    <row r="5056" spans="1:4" ht="13.5" customHeight="1">
      <c r="A5056" s="150" t="s">
        <v>7797</v>
      </c>
      <c r="B5056" s="153" t="s">
        <v>17575</v>
      </c>
      <c r="C5056" s="352"/>
      <c r="D5056" s="152" t="s">
        <v>20298</v>
      </c>
    </row>
    <row r="5057" spans="1:4" ht="13.5" customHeight="1">
      <c r="A5057" s="150" t="s">
        <v>7798</v>
      </c>
      <c r="B5057" s="153" t="s">
        <v>17576</v>
      </c>
      <c r="C5057" s="352"/>
      <c r="D5057" s="152" t="s">
        <v>20298</v>
      </c>
    </row>
    <row r="5058" spans="1:4" ht="13.5" customHeight="1">
      <c r="A5058" s="150" t="s">
        <v>7802</v>
      </c>
      <c r="B5058" s="153" t="s">
        <v>17580</v>
      </c>
      <c r="C5058" s="352"/>
      <c r="D5058" s="152" t="s">
        <v>20298</v>
      </c>
    </row>
    <row r="5059" spans="1:4" ht="13.5" customHeight="1">
      <c r="A5059" s="150" t="s">
        <v>7799</v>
      </c>
      <c r="B5059" s="153" t="s">
        <v>17577</v>
      </c>
      <c r="C5059" s="352"/>
      <c r="D5059" s="152" t="s">
        <v>20298</v>
      </c>
    </row>
    <row r="5060" spans="1:4" ht="13.5" customHeight="1">
      <c r="A5060" s="150" t="s">
        <v>7800</v>
      </c>
      <c r="B5060" s="153" t="s">
        <v>17578</v>
      </c>
      <c r="C5060" s="352"/>
      <c r="D5060" s="152" t="s">
        <v>20298</v>
      </c>
    </row>
    <row r="5061" spans="1:4" ht="13.5" customHeight="1">
      <c r="A5061" s="150" t="s">
        <v>7801</v>
      </c>
      <c r="B5061" s="153" t="s">
        <v>17579</v>
      </c>
      <c r="C5061" s="352"/>
      <c r="D5061" s="152" t="s">
        <v>20298</v>
      </c>
    </row>
    <row r="5062" spans="1:4" ht="13.5" customHeight="1">
      <c r="A5062" s="150" t="s">
        <v>7413</v>
      </c>
      <c r="B5062" s="153" t="s">
        <v>17283</v>
      </c>
      <c r="C5062" s="352"/>
      <c r="D5062" s="152" t="s">
        <v>20298</v>
      </c>
    </row>
    <row r="5063" spans="1:4" ht="13.5" customHeight="1">
      <c r="A5063" s="150" t="s">
        <v>7432</v>
      </c>
      <c r="B5063" s="153" t="s">
        <v>17298</v>
      </c>
      <c r="C5063" s="352"/>
      <c r="D5063" s="152" t="s">
        <v>20298</v>
      </c>
    </row>
    <row r="5064" spans="1:4" ht="13.5" customHeight="1">
      <c r="A5064" s="150" t="s">
        <v>7433</v>
      </c>
      <c r="B5064" s="153" t="s">
        <v>17298</v>
      </c>
      <c r="C5064" s="352"/>
      <c r="D5064" s="152" t="s">
        <v>20298</v>
      </c>
    </row>
    <row r="5065" spans="1:4" ht="13.5" customHeight="1">
      <c r="A5065" s="150" t="s">
        <v>7428</v>
      </c>
      <c r="B5065" s="153" t="s">
        <v>17297</v>
      </c>
      <c r="C5065" s="352"/>
      <c r="D5065" s="152" t="s">
        <v>20298</v>
      </c>
    </row>
    <row r="5066" spans="1:4" ht="13.5" customHeight="1">
      <c r="A5066" s="150" t="s">
        <v>7429</v>
      </c>
      <c r="B5066" s="153" t="s">
        <v>17297</v>
      </c>
      <c r="C5066" s="352"/>
      <c r="D5066" s="152" t="s">
        <v>20298</v>
      </c>
    </row>
    <row r="5067" spans="1:4" ht="13.5" customHeight="1">
      <c r="A5067" s="150" t="s">
        <v>7442</v>
      </c>
      <c r="B5067" s="153" t="s">
        <v>17304</v>
      </c>
      <c r="C5067" s="352"/>
      <c r="D5067" s="152" t="s">
        <v>20298</v>
      </c>
    </row>
    <row r="5068" spans="1:4" ht="13.5" customHeight="1">
      <c r="A5068" s="150" t="s">
        <v>7415</v>
      </c>
      <c r="B5068" s="153" t="s">
        <v>17284</v>
      </c>
      <c r="C5068" s="352"/>
      <c r="D5068" s="152" t="s">
        <v>20298</v>
      </c>
    </row>
    <row r="5069" spans="1:4" ht="13.5" customHeight="1">
      <c r="A5069" s="150" t="s">
        <v>7414</v>
      </c>
      <c r="B5069" s="153" t="s">
        <v>17283</v>
      </c>
      <c r="C5069" s="352"/>
      <c r="D5069" s="152" t="s">
        <v>20298</v>
      </c>
    </row>
    <row r="5070" spans="1:4" ht="13.5" customHeight="1">
      <c r="A5070" s="150" t="s">
        <v>7430</v>
      </c>
      <c r="B5070" s="153" t="s">
        <v>17297</v>
      </c>
      <c r="C5070" s="352"/>
      <c r="D5070" s="152" t="s">
        <v>20298</v>
      </c>
    </row>
    <row r="5071" spans="1:4" ht="13.5" customHeight="1">
      <c r="A5071" s="150" t="s">
        <v>7431</v>
      </c>
      <c r="B5071" s="153" t="s">
        <v>17297</v>
      </c>
      <c r="C5071" s="352"/>
      <c r="D5071" s="152" t="s">
        <v>20298</v>
      </c>
    </row>
    <row r="5072" spans="1:4" ht="13.5" customHeight="1">
      <c r="A5072" s="150" t="s">
        <v>7434</v>
      </c>
      <c r="B5072" s="153" t="s">
        <v>17299</v>
      </c>
      <c r="C5072" s="352"/>
      <c r="D5072" s="152" t="s">
        <v>20298</v>
      </c>
    </row>
    <row r="5073" spans="1:4" ht="13.5" customHeight="1">
      <c r="A5073" s="150" t="s">
        <v>7949</v>
      </c>
      <c r="B5073" s="153" t="s">
        <v>17699</v>
      </c>
      <c r="C5073" s="352"/>
      <c r="D5073" s="152" t="s">
        <v>20298</v>
      </c>
    </row>
    <row r="5074" spans="1:4" ht="13.5" customHeight="1">
      <c r="A5074" s="150" t="s">
        <v>7920</v>
      </c>
      <c r="B5074" s="153" t="s">
        <v>17677</v>
      </c>
      <c r="C5074" s="352"/>
      <c r="D5074" s="152" t="s">
        <v>20298</v>
      </c>
    </row>
    <row r="5075" spans="1:4" ht="13.5" customHeight="1">
      <c r="A5075" s="150" t="s">
        <v>7923</v>
      </c>
      <c r="B5075" s="153" t="s">
        <v>17678</v>
      </c>
      <c r="C5075" s="352"/>
      <c r="D5075" s="152" t="s">
        <v>20298</v>
      </c>
    </row>
    <row r="5076" spans="1:4" ht="13.5" customHeight="1">
      <c r="A5076" s="150" t="s">
        <v>7921</v>
      </c>
      <c r="B5076" s="153" t="s">
        <v>17677</v>
      </c>
      <c r="C5076" s="352"/>
      <c r="D5076" s="152" t="s">
        <v>20298</v>
      </c>
    </row>
    <row r="5077" spans="1:4" ht="13.5" customHeight="1">
      <c r="A5077" s="150" t="s">
        <v>7922</v>
      </c>
      <c r="B5077" s="153" t="s">
        <v>17677</v>
      </c>
      <c r="C5077" s="352"/>
      <c r="D5077" s="152" t="s">
        <v>20298</v>
      </c>
    </row>
    <row r="5078" spans="1:4" ht="13.5" customHeight="1">
      <c r="A5078" s="150" t="s">
        <v>7924</v>
      </c>
      <c r="B5078" s="153" t="s">
        <v>17678</v>
      </c>
      <c r="C5078" s="352"/>
      <c r="D5078" s="152" t="s">
        <v>20298</v>
      </c>
    </row>
    <row r="5079" spans="1:4" ht="13.5" customHeight="1">
      <c r="A5079" s="150" t="s">
        <v>8051</v>
      </c>
      <c r="B5079" s="153" t="s">
        <v>17786</v>
      </c>
      <c r="C5079" s="352"/>
      <c r="D5079" s="152" t="s">
        <v>20298</v>
      </c>
    </row>
    <row r="5080" spans="1:4" ht="13.5" customHeight="1">
      <c r="A5080" s="150" t="s">
        <v>7915</v>
      </c>
      <c r="B5080" s="153" t="s">
        <v>17675</v>
      </c>
      <c r="C5080" s="352"/>
      <c r="D5080" s="152" t="s">
        <v>20298</v>
      </c>
    </row>
    <row r="5081" spans="1:4" ht="13.5" customHeight="1">
      <c r="A5081" s="150" t="s">
        <v>7916</v>
      </c>
      <c r="B5081" s="153" t="s">
        <v>17675</v>
      </c>
      <c r="C5081" s="352"/>
      <c r="D5081" s="152" t="s">
        <v>20298</v>
      </c>
    </row>
    <row r="5082" spans="1:4" ht="13.5" customHeight="1">
      <c r="A5082" s="150" t="s">
        <v>7917</v>
      </c>
      <c r="B5082" s="153" t="s">
        <v>17675</v>
      </c>
      <c r="C5082" s="352"/>
      <c r="D5082" s="152" t="s">
        <v>20298</v>
      </c>
    </row>
    <row r="5083" spans="1:4" ht="13.5" customHeight="1">
      <c r="A5083" s="150" t="s">
        <v>7912</v>
      </c>
      <c r="B5083" s="153" t="s">
        <v>17673</v>
      </c>
      <c r="C5083" s="352"/>
      <c r="D5083" s="152" t="s">
        <v>20298</v>
      </c>
    </row>
    <row r="5084" spans="1:4" ht="13.5" customHeight="1">
      <c r="A5084" s="150" t="s">
        <v>7913</v>
      </c>
      <c r="B5084" s="153" t="s">
        <v>17673</v>
      </c>
      <c r="C5084" s="352"/>
      <c r="D5084" s="152" t="s">
        <v>20298</v>
      </c>
    </row>
    <row r="5085" spans="1:4" ht="13.5" customHeight="1">
      <c r="A5085" s="150" t="s">
        <v>7914</v>
      </c>
      <c r="B5085" s="153" t="s">
        <v>17674</v>
      </c>
      <c r="C5085" s="352"/>
      <c r="D5085" s="152" t="s">
        <v>20298</v>
      </c>
    </row>
    <row r="5086" spans="1:4" ht="13.5" customHeight="1">
      <c r="A5086" s="150" t="s">
        <v>7918</v>
      </c>
      <c r="B5086" s="153" t="s">
        <v>17675</v>
      </c>
      <c r="C5086" s="352"/>
      <c r="D5086" s="152" t="s">
        <v>20298</v>
      </c>
    </row>
    <row r="5087" spans="1:4" ht="13.5" customHeight="1">
      <c r="A5087" s="150" t="s">
        <v>7627</v>
      </c>
      <c r="B5087" s="153" t="s">
        <v>17444</v>
      </c>
      <c r="C5087" s="352"/>
      <c r="D5087" s="152" t="s">
        <v>20298</v>
      </c>
    </row>
    <row r="5088" spans="1:4" ht="13.5" customHeight="1">
      <c r="A5088" s="150" t="s">
        <v>7628</v>
      </c>
      <c r="B5088" s="153" t="s">
        <v>17444</v>
      </c>
      <c r="C5088" s="352"/>
      <c r="D5088" s="152" t="s">
        <v>20298</v>
      </c>
    </row>
    <row r="5089" spans="1:4" ht="13.5" customHeight="1">
      <c r="A5089" s="150" t="s">
        <v>7629</v>
      </c>
      <c r="B5089" s="153" t="s">
        <v>17444</v>
      </c>
      <c r="C5089" s="352"/>
      <c r="D5089" s="152" t="s">
        <v>20298</v>
      </c>
    </row>
    <row r="5090" spans="1:4" ht="13.5" customHeight="1">
      <c r="A5090" s="150" t="s">
        <v>7630</v>
      </c>
      <c r="B5090" s="153" t="s">
        <v>17444</v>
      </c>
      <c r="C5090" s="352"/>
      <c r="D5090" s="152" t="s">
        <v>20298</v>
      </c>
    </row>
    <row r="5091" spans="1:4" ht="13.5" customHeight="1">
      <c r="A5091" s="150" t="s">
        <v>7632</v>
      </c>
      <c r="B5091" s="153" t="s">
        <v>17446</v>
      </c>
      <c r="C5091" s="352"/>
      <c r="D5091" s="152" t="s">
        <v>20298</v>
      </c>
    </row>
    <row r="5092" spans="1:4" ht="13.5" customHeight="1">
      <c r="A5092" s="150" t="s">
        <v>7633</v>
      </c>
      <c r="B5092" s="153" t="s">
        <v>17446</v>
      </c>
      <c r="C5092" s="352"/>
      <c r="D5092" s="152" t="s">
        <v>20298</v>
      </c>
    </row>
    <row r="5093" spans="1:4" ht="13.5" customHeight="1">
      <c r="A5093" s="150" t="s">
        <v>7631</v>
      </c>
      <c r="B5093" s="153" t="s">
        <v>17445</v>
      </c>
      <c r="C5093" s="352"/>
      <c r="D5093" s="152" t="s">
        <v>20298</v>
      </c>
    </row>
    <row r="5094" spans="1:4" ht="13.5" customHeight="1">
      <c r="A5094" s="150" t="s">
        <v>7624</v>
      </c>
      <c r="B5094" s="153" t="s">
        <v>17441</v>
      </c>
      <c r="C5094" s="352"/>
      <c r="D5094" s="152" t="s">
        <v>20298</v>
      </c>
    </row>
    <row r="5095" spans="1:4" ht="13.5" customHeight="1">
      <c r="A5095" s="150" t="s">
        <v>7635</v>
      </c>
      <c r="B5095" s="153" t="s">
        <v>17448</v>
      </c>
      <c r="C5095" s="352"/>
      <c r="D5095" s="152" t="s">
        <v>20298</v>
      </c>
    </row>
    <row r="5096" spans="1:4" ht="13.5" customHeight="1">
      <c r="A5096" s="150" t="s">
        <v>7236</v>
      </c>
      <c r="B5096" s="153" t="s">
        <v>17141</v>
      </c>
      <c r="C5096" s="352"/>
      <c r="D5096" s="152" t="s">
        <v>20298</v>
      </c>
    </row>
    <row r="5097" spans="1:4" ht="13.5" customHeight="1">
      <c r="A5097" s="150" t="s">
        <v>7676</v>
      </c>
      <c r="B5097" s="153" t="s">
        <v>17475</v>
      </c>
      <c r="C5097" s="352"/>
      <c r="D5097" s="152" t="s">
        <v>20298</v>
      </c>
    </row>
    <row r="5098" spans="1:4" ht="13.5" customHeight="1">
      <c r="A5098" s="150" t="s">
        <v>7625</v>
      </c>
      <c r="B5098" s="153" t="s">
        <v>17442</v>
      </c>
      <c r="C5098" s="352"/>
      <c r="D5098" s="152" t="s">
        <v>20298</v>
      </c>
    </row>
    <row r="5099" spans="1:4" ht="13.5" customHeight="1">
      <c r="A5099" s="150" t="s">
        <v>7626</v>
      </c>
      <c r="B5099" s="153" t="s">
        <v>17443</v>
      </c>
      <c r="C5099" s="352"/>
      <c r="D5099" s="152" t="s">
        <v>20298</v>
      </c>
    </row>
    <row r="5100" spans="1:4" ht="13.5" customHeight="1">
      <c r="A5100" s="150" t="s">
        <v>7636</v>
      </c>
      <c r="B5100" s="153" t="s">
        <v>17449</v>
      </c>
      <c r="C5100" s="352"/>
      <c r="D5100" s="152" t="s">
        <v>20298</v>
      </c>
    </row>
    <row r="5101" spans="1:4" ht="13.5" customHeight="1">
      <c r="A5101" s="150" t="s">
        <v>7746</v>
      </c>
      <c r="B5101" s="153" t="s">
        <v>17534</v>
      </c>
      <c r="C5101" s="352"/>
      <c r="D5101" s="152" t="s">
        <v>20298</v>
      </c>
    </row>
    <row r="5102" spans="1:4" ht="13.5" customHeight="1">
      <c r="A5102" s="150" t="s">
        <v>7751</v>
      </c>
      <c r="B5102" s="153" t="s">
        <v>17538</v>
      </c>
      <c r="C5102" s="352"/>
      <c r="D5102" s="152" t="s">
        <v>20298</v>
      </c>
    </row>
    <row r="5103" spans="1:4" ht="13.5" customHeight="1">
      <c r="A5103" s="150" t="s">
        <v>7752</v>
      </c>
      <c r="B5103" s="153" t="s">
        <v>17539</v>
      </c>
      <c r="C5103" s="352"/>
      <c r="D5103" s="152" t="s">
        <v>20298</v>
      </c>
    </row>
    <row r="5104" spans="1:4" ht="13.5" customHeight="1">
      <c r="A5104" s="150" t="s">
        <v>7753</v>
      </c>
      <c r="B5104" s="153" t="s">
        <v>17540</v>
      </c>
      <c r="C5104" s="352"/>
      <c r="D5104" s="152" t="s">
        <v>20298</v>
      </c>
    </row>
    <row r="5105" spans="1:4" ht="13.5" customHeight="1">
      <c r="A5105" s="150" t="s">
        <v>7610</v>
      </c>
      <c r="B5105" s="153" t="s">
        <v>17430</v>
      </c>
      <c r="C5105" s="352"/>
      <c r="D5105" s="152" t="s">
        <v>20298</v>
      </c>
    </row>
    <row r="5106" spans="1:4" ht="13.5" customHeight="1">
      <c r="A5106" s="150" t="s">
        <v>7611</v>
      </c>
      <c r="B5106" s="153" t="s">
        <v>17430</v>
      </c>
      <c r="C5106" s="352"/>
      <c r="D5106" s="152" t="s">
        <v>20298</v>
      </c>
    </row>
    <row r="5107" spans="1:4" ht="13.5" customHeight="1">
      <c r="A5107" s="150" t="s">
        <v>7578</v>
      </c>
      <c r="B5107" s="153" t="s">
        <v>17400</v>
      </c>
      <c r="C5107" s="352"/>
      <c r="D5107" s="152" t="s">
        <v>20298</v>
      </c>
    </row>
    <row r="5108" spans="1:4" ht="13.5" customHeight="1">
      <c r="A5108" s="150" t="s">
        <v>7577</v>
      </c>
      <c r="B5108" s="153" t="s">
        <v>17399</v>
      </c>
      <c r="C5108" s="352"/>
      <c r="D5108" s="152" t="s">
        <v>20298</v>
      </c>
    </row>
    <row r="5109" spans="1:4" ht="13.5" customHeight="1">
      <c r="A5109" s="150" t="s">
        <v>7568</v>
      </c>
      <c r="B5109" s="153" t="s">
        <v>17395</v>
      </c>
      <c r="C5109" s="352"/>
      <c r="D5109" s="152" t="s">
        <v>20298</v>
      </c>
    </row>
    <row r="5110" spans="1:4" ht="13.5" customHeight="1">
      <c r="A5110" s="150" t="s">
        <v>7569</v>
      </c>
      <c r="B5110" s="153" t="s">
        <v>17395</v>
      </c>
      <c r="C5110" s="352"/>
      <c r="D5110" s="152" t="s">
        <v>20298</v>
      </c>
    </row>
    <row r="5111" spans="1:4" ht="13.5" customHeight="1">
      <c r="A5111" s="150" t="s">
        <v>7491</v>
      </c>
      <c r="B5111" s="153" t="s">
        <v>17335</v>
      </c>
      <c r="C5111" s="352"/>
      <c r="D5111" s="152" t="s">
        <v>20298</v>
      </c>
    </row>
    <row r="5112" spans="1:4" ht="13.5" customHeight="1">
      <c r="A5112" s="150" t="s">
        <v>7492</v>
      </c>
      <c r="B5112" s="153" t="s">
        <v>17336</v>
      </c>
      <c r="C5112" s="352"/>
      <c r="D5112" s="152" t="s">
        <v>20298</v>
      </c>
    </row>
    <row r="5113" spans="1:4" ht="13.5" customHeight="1">
      <c r="A5113" s="150" t="s">
        <v>8106</v>
      </c>
      <c r="B5113" s="153" t="s">
        <v>17832</v>
      </c>
      <c r="C5113" s="352"/>
      <c r="D5113" s="152" t="s">
        <v>20298</v>
      </c>
    </row>
    <row r="5114" spans="1:4" ht="13.5" customHeight="1">
      <c r="A5114" s="150" t="s">
        <v>7421</v>
      </c>
      <c r="B5114" s="153" t="s">
        <v>17290</v>
      </c>
      <c r="C5114" s="352"/>
      <c r="D5114" s="152" t="s">
        <v>20298</v>
      </c>
    </row>
    <row r="5115" spans="1:4" ht="13.5" customHeight="1">
      <c r="A5115" s="150" t="s">
        <v>7386</v>
      </c>
      <c r="B5115" s="153" t="s">
        <v>17262</v>
      </c>
      <c r="C5115" s="352"/>
      <c r="D5115" s="152" t="s">
        <v>20298</v>
      </c>
    </row>
    <row r="5116" spans="1:4" ht="13.5" customHeight="1">
      <c r="A5116" s="150" t="s">
        <v>7387</v>
      </c>
      <c r="B5116" s="153" t="s">
        <v>17262</v>
      </c>
      <c r="C5116" s="352"/>
      <c r="D5116" s="152" t="s">
        <v>20298</v>
      </c>
    </row>
    <row r="5117" spans="1:4" ht="13.5" customHeight="1">
      <c r="A5117" s="150" t="s">
        <v>7388</v>
      </c>
      <c r="B5117" s="153" t="s">
        <v>17262</v>
      </c>
      <c r="C5117" s="352"/>
      <c r="D5117" s="152" t="s">
        <v>20298</v>
      </c>
    </row>
    <row r="5118" spans="1:4" ht="13.5" customHeight="1">
      <c r="A5118" s="150" t="s">
        <v>7389</v>
      </c>
      <c r="B5118" s="153" t="s">
        <v>17262</v>
      </c>
      <c r="C5118" s="352"/>
      <c r="D5118" s="152" t="s">
        <v>20298</v>
      </c>
    </row>
    <row r="5119" spans="1:4" ht="13.5" customHeight="1">
      <c r="A5119" s="150" t="s">
        <v>7745</v>
      </c>
      <c r="B5119" s="153" t="s">
        <v>17533</v>
      </c>
      <c r="C5119" s="352"/>
      <c r="D5119" s="152" t="s">
        <v>20298</v>
      </c>
    </row>
    <row r="5120" spans="1:4" ht="13.5" customHeight="1">
      <c r="A5120" s="150" t="s">
        <v>7743</v>
      </c>
      <c r="B5120" s="153" t="s">
        <v>17531</v>
      </c>
      <c r="C5120" s="352"/>
      <c r="D5120" s="152" t="s">
        <v>20298</v>
      </c>
    </row>
    <row r="5121" spans="1:4" ht="13.5" customHeight="1">
      <c r="A5121" s="150" t="s">
        <v>7744</v>
      </c>
      <c r="B5121" s="153" t="s">
        <v>17532</v>
      </c>
      <c r="C5121" s="352"/>
      <c r="D5121" s="152" t="s">
        <v>20298</v>
      </c>
    </row>
    <row r="5122" spans="1:4" ht="13.5" customHeight="1">
      <c r="A5122" s="150" t="s">
        <v>8097</v>
      </c>
      <c r="B5122" s="153" t="s">
        <v>17824</v>
      </c>
      <c r="C5122" s="352"/>
      <c r="D5122" s="152" t="s">
        <v>20298</v>
      </c>
    </row>
    <row r="5123" spans="1:4" ht="13.5" customHeight="1">
      <c r="A5123" s="150" t="s">
        <v>7311</v>
      </c>
      <c r="B5123" s="153" t="s">
        <v>17210</v>
      </c>
      <c r="C5123" s="352"/>
      <c r="D5123" s="152" t="s">
        <v>20298</v>
      </c>
    </row>
    <row r="5124" spans="1:4" ht="13.5" customHeight="1">
      <c r="A5124" s="150" t="s">
        <v>7303</v>
      </c>
      <c r="B5124" s="153" t="s">
        <v>17205</v>
      </c>
      <c r="C5124" s="352"/>
      <c r="D5124" s="152" t="s">
        <v>20298</v>
      </c>
    </row>
    <row r="5125" spans="1:4" ht="13.5" customHeight="1">
      <c r="A5125" s="150" t="s">
        <v>7987</v>
      </c>
      <c r="B5125" s="153" t="s">
        <v>17725</v>
      </c>
      <c r="C5125" s="352"/>
      <c r="D5125" s="152" t="s">
        <v>20298</v>
      </c>
    </row>
    <row r="5126" spans="1:4" ht="13.5" customHeight="1">
      <c r="A5126" s="150" t="s">
        <v>7602</v>
      </c>
      <c r="B5126" s="153" t="s">
        <v>17424</v>
      </c>
      <c r="C5126" s="352"/>
      <c r="D5126" s="152" t="s">
        <v>20298</v>
      </c>
    </row>
    <row r="5127" spans="1:4" ht="13.5" customHeight="1">
      <c r="A5127" s="150" t="s">
        <v>7606</v>
      </c>
      <c r="B5127" s="153" t="s">
        <v>17428</v>
      </c>
      <c r="C5127" s="352"/>
      <c r="D5127" s="152" t="s">
        <v>20298</v>
      </c>
    </row>
    <row r="5128" spans="1:4" ht="13.5" customHeight="1">
      <c r="A5128" s="150" t="s">
        <v>7612</v>
      </c>
      <c r="B5128" s="153" t="s">
        <v>17431</v>
      </c>
      <c r="C5128" s="352"/>
      <c r="D5128" s="152" t="s">
        <v>20298</v>
      </c>
    </row>
    <row r="5129" spans="1:4" ht="13.5" customHeight="1">
      <c r="A5129" s="150" t="s">
        <v>7607</v>
      </c>
      <c r="B5129" s="153" t="s">
        <v>17428</v>
      </c>
      <c r="C5129" s="352"/>
      <c r="D5129" s="152" t="s">
        <v>20298</v>
      </c>
    </row>
    <row r="5130" spans="1:4" ht="13.5" customHeight="1">
      <c r="A5130" s="150" t="s">
        <v>7608</v>
      </c>
      <c r="B5130" s="153" t="s">
        <v>17428</v>
      </c>
      <c r="C5130" s="352"/>
      <c r="D5130" s="152" t="s">
        <v>20298</v>
      </c>
    </row>
    <row r="5131" spans="1:4" ht="13.5" customHeight="1">
      <c r="A5131" s="150" t="s">
        <v>7615</v>
      </c>
      <c r="B5131" s="153" t="s">
        <v>17433</v>
      </c>
      <c r="C5131" s="352"/>
      <c r="D5131" s="152" t="s">
        <v>20298</v>
      </c>
    </row>
    <row r="5132" spans="1:4" ht="13.5" customHeight="1">
      <c r="A5132" s="150" t="s">
        <v>7609</v>
      </c>
      <c r="B5132" s="153" t="s">
        <v>17429</v>
      </c>
      <c r="C5132" s="352"/>
      <c r="D5132" s="152" t="s">
        <v>20298</v>
      </c>
    </row>
    <row r="5133" spans="1:4" ht="13.5" customHeight="1">
      <c r="A5133" s="150" t="s">
        <v>7542</v>
      </c>
      <c r="B5133" s="153" t="s">
        <v>17380</v>
      </c>
      <c r="C5133" s="352"/>
      <c r="D5133" s="152" t="s">
        <v>20298</v>
      </c>
    </row>
    <row r="5134" spans="1:4" ht="13.5" customHeight="1">
      <c r="A5134" s="150" t="s">
        <v>8378</v>
      </c>
      <c r="B5134" s="153" t="s">
        <v>18056</v>
      </c>
      <c r="C5134" s="352"/>
      <c r="D5134" s="152" t="s">
        <v>20298</v>
      </c>
    </row>
    <row r="5135" spans="1:4" ht="13.5" customHeight="1">
      <c r="A5135" s="150" t="s">
        <v>7381</v>
      </c>
      <c r="B5135" s="153" t="s">
        <v>17259</v>
      </c>
      <c r="C5135" s="352"/>
      <c r="D5135" s="152" t="s">
        <v>20298</v>
      </c>
    </row>
    <row r="5136" spans="1:4" ht="13.5" customHeight="1">
      <c r="A5136" s="150" t="s">
        <v>7384</v>
      </c>
      <c r="B5136" s="153" t="s">
        <v>17261</v>
      </c>
      <c r="C5136" s="352"/>
      <c r="D5136" s="152" t="s">
        <v>20298</v>
      </c>
    </row>
    <row r="5137" spans="1:4" ht="13.5" customHeight="1">
      <c r="A5137" s="150" t="s">
        <v>7385</v>
      </c>
      <c r="B5137" s="153" t="s">
        <v>17261</v>
      </c>
      <c r="C5137" s="352"/>
      <c r="D5137" s="152" t="s">
        <v>20298</v>
      </c>
    </row>
    <row r="5138" spans="1:4" ht="13.5" customHeight="1">
      <c r="A5138" s="150" t="s">
        <v>7382</v>
      </c>
      <c r="B5138" s="153" t="s">
        <v>17259</v>
      </c>
      <c r="C5138" s="352"/>
      <c r="D5138" s="152" t="s">
        <v>20298</v>
      </c>
    </row>
    <row r="5139" spans="1:4" ht="13.5" customHeight="1">
      <c r="A5139" s="150" t="s">
        <v>7383</v>
      </c>
      <c r="B5139" s="153" t="s">
        <v>17260</v>
      </c>
      <c r="C5139" s="352"/>
      <c r="D5139" s="152" t="s">
        <v>20298</v>
      </c>
    </row>
    <row r="5140" spans="1:4" ht="13.5" customHeight="1">
      <c r="A5140" s="150" t="s">
        <v>7394</v>
      </c>
      <c r="B5140" s="153" t="s">
        <v>17267</v>
      </c>
      <c r="C5140" s="352"/>
      <c r="D5140" s="152" t="s">
        <v>20298</v>
      </c>
    </row>
    <row r="5141" spans="1:4" ht="13.5" customHeight="1">
      <c r="A5141" s="150" t="s">
        <v>7304</v>
      </c>
      <c r="B5141" s="153" t="s">
        <v>17206</v>
      </c>
      <c r="C5141" s="352"/>
      <c r="D5141" s="152" t="s">
        <v>20298</v>
      </c>
    </row>
    <row r="5142" spans="1:4" ht="13.5" customHeight="1">
      <c r="A5142" s="150" t="s">
        <v>7309</v>
      </c>
      <c r="B5142" s="153" t="s">
        <v>17209</v>
      </c>
      <c r="C5142" s="352"/>
      <c r="D5142" s="152" t="s">
        <v>20298</v>
      </c>
    </row>
    <row r="5143" spans="1:4" ht="13.5" customHeight="1">
      <c r="A5143" s="150" t="s">
        <v>7310</v>
      </c>
      <c r="B5143" s="153" t="s">
        <v>17209</v>
      </c>
      <c r="C5143" s="352"/>
      <c r="D5143" s="152" t="s">
        <v>20298</v>
      </c>
    </row>
    <row r="5144" spans="1:4" ht="13.5" customHeight="1">
      <c r="A5144" s="150" t="s">
        <v>7305</v>
      </c>
      <c r="B5144" s="153" t="s">
        <v>17207</v>
      </c>
      <c r="C5144" s="352"/>
      <c r="D5144" s="152" t="s">
        <v>20298</v>
      </c>
    </row>
    <row r="5145" spans="1:4" ht="13.5" customHeight="1">
      <c r="A5145" s="150" t="s">
        <v>7306</v>
      </c>
      <c r="B5145" s="153" t="s">
        <v>17207</v>
      </c>
      <c r="C5145" s="352"/>
      <c r="D5145" s="152" t="s">
        <v>20298</v>
      </c>
    </row>
    <row r="5146" spans="1:4" ht="13.5" customHeight="1">
      <c r="A5146" s="150" t="s">
        <v>7307</v>
      </c>
      <c r="B5146" s="153" t="s">
        <v>17207</v>
      </c>
      <c r="C5146" s="352"/>
      <c r="D5146" s="152" t="s">
        <v>20298</v>
      </c>
    </row>
    <row r="5147" spans="1:4" ht="13.5" customHeight="1">
      <c r="A5147" s="150" t="s">
        <v>7995</v>
      </c>
      <c r="B5147" s="153" t="s">
        <v>17733</v>
      </c>
      <c r="C5147" s="352"/>
      <c r="D5147" s="152" t="s">
        <v>20298</v>
      </c>
    </row>
    <row r="5148" spans="1:4" ht="13.5" customHeight="1">
      <c r="A5148" s="150" t="s">
        <v>7308</v>
      </c>
      <c r="B5148" s="153" t="s">
        <v>17208</v>
      </c>
      <c r="C5148" s="352"/>
      <c r="D5148" s="152" t="s">
        <v>20298</v>
      </c>
    </row>
    <row r="5149" spans="1:4" ht="13.5" customHeight="1">
      <c r="A5149" s="150" t="s">
        <v>7299</v>
      </c>
      <c r="B5149" s="153" t="s">
        <v>17201</v>
      </c>
      <c r="C5149" s="352"/>
      <c r="D5149" s="152" t="s">
        <v>20298</v>
      </c>
    </row>
    <row r="5150" spans="1:4" ht="13.5" customHeight="1">
      <c r="A5150" s="150" t="s">
        <v>7300</v>
      </c>
      <c r="B5150" s="153" t="s">
        <v>17202</v>
      </c>
      <c r="C5150" s="352"/>
      <c r="D5150" s="152" t="s">
        <v>20298</v>
      </c>
    </row>
    <row r="5151" spans="1:4" ht="13.5" customHeight="1">
      <c r="A5151" s="150" t="s">
        <v>7621</v>
      </c>
      <c r="B5151" s="153" t="s">
        <v>17438</v>
      </c>
      <c r="C5151" s="352"/>
      <c r="D5151" s="152" t="s">
        <v>20298</v>
      </c>
    </row>
    <row r="5152" spans="1:4" ht="13.5" customHeight="1">
      <c r="A5152" s="150" t="s">
        <v>7622</v>
      </c>
      <c r="B5152" s="153" t="s">
        <v>17439</v>
      </c>
      <c r="C5152" s="352"/>
      <c r="D5152" s="152" t="s">
        <v>20298</v>
      </c>
    </row>
    <row r="5153" spans="1:4" ht="13.5" customHeight="1">
      <c r="A5153" s="150" t="s">
        <v>7422</v>
      </c>
      <c r="B5153" s="153" t="s">
        <v>17291</v>
      </c>
      <c r="C5153" s="352"/>
      <c r="D5153" s="152" t="s">
        <v>20298</v>
      </c>
    </row>
    <row r="5154" spans="1:4" ht="13.5" customHeight="1">
      <c r="A5154" s="150" t="s">
        <v>7406</v>
      </c>
      <c r="B5154" s="153" t="s">
        <v>17276</v>
      </c>
      <c r="C5154" s="352"/>
      <c r="D5154" s="152" t="s">
        <v>20298</v>
      </c>
    </row>
    <row r="5155" spans="1:4" ht="13.5" customHeight="1">
      <c r="A5155" s="150" t="s">
        <v>7408</v>
      </c>
      <c r="B5155" s="153" t="s">
        <v>17278</v>
      </c>
      <c r="C5155" s="352"/>
      <c r="D5155" s="152" t="s">
        <v>20298</v>
      </c>
    </row>
    <row r="5156" spans="1:4" ht="13.5" customHeight="1">
      <c r="A5156" s="150" t="s">
        <v>7409</v>
      </c>
      <c r="B5156" s="153" t="s">
        <v>17279</v>
      </c>
      <c r="C5156" s="352"/>
      <c r="D5156" s="152" t="s">
        <v>20298</v>
      </c>
    </row>
    <row r="5157" spans="1:4" ht="13.5" customHeight="1">
      <c r="A5157" s="150" t="s">
        <v>7407</v>
      </c>
      <c r="B5157" s="153" t="s">
        <v>17277</v>
      </c>
      <c r="C5157" s="352"/>
      <c r="D5157" s="152" t="s">
        <v>20298</v>
      </c>
    </row>
    <row r="5158" spans="1:4" ht="13.5" customHeight="1">
      <c r="A5158" s="150" t="s">
        <v>7405</v>
      </c>
      <c r="B5158" s="153" t="s">
        <v>17275</v>
      </c>
      <c r="C5158" s="352"/>
      <c r="D5158" s="152" t="s">
        <v>20298</v>
      </c>
    </row>
    <row r="5159" spans="1:4" ht="13.5" customHeight="1">
      <c r="A5159" s="150" t="s">
        <v>7404</v>
      </c>
      <c r="B5159" s="153" t="s">
        <v>17274</v>
      </c>
      <c r="C5159" s="352"/>
      <c r="D5159" s="152" t="s">
        <v>20298</v>
      </c>
    </row>
    <row r="5160" spans="1:4" ht="13.5" customHeight="1">
      <c r="A5160" s="150" t="s">
        <v>7911</v>
      </c>
      <c r="B5160" s="153" t="s">
        <v>17672</v>
      </c>
      <c r="C5160" s="352"/>
      <c r="D5160" s="152" t="s">
        <v>20298</v>
      </c>
    </row>
    <row r="5161" spans="1:4" ht="13.5" customHeight="1">
      <c r="A5161" s="150" t="s">
        <v>7400</v>
      </c>
      <c r="B5161" s="153" t="s">
        <v>17272</v>
      </c>
      <c r="C5161" s="352"/>
      <c r="D5161" s="152" t="s">
        <v>20298</v>
      </c>
    </row>
    <row r="5162" spans="1:4" ht="13.5" customHeight="1">
      <c r="A5162" s="150" t="s">
        <v>7401</v>
      </c>
      <c r="B5162" s="153" t="s">
        <v>17272</v>
      </c>
      <c r="C5162" s="352"/>
      <c r="D5162" s="152" t="s">
        <v>20298</v>
      </c>
    </row>
    <row r="5163" spans="1:4" ht="13.5" customHeight="1">
      <c r="A5163" s="150" t="s">
        <v>2355</v>
      </c>
      <c r="B5163" s="153" t="s">
        <v>12530</v>
      </c>
      <c r="C5163" s="352"/>
      <c r="D5163" s="152" t="s">
        <v>20298</v>
      </c>
    </row>
    <row r="5164" spans="1:4" ht="13.5" customHeight="1">
      <c r="A5164" s="150" t="s">
        <v>7402</v>
      </c>
      <c r="B5164" s="153" t="s">
        <v>17272</v>
      </c>
      <c r="C5164" s="352"/>
      <c r="D5164" s="152" t="s">
        <v>20298</v>
      </c>
    </row>
    <row r="5165" spans="1:4" ht="13.5" customHeight="1">
      <c r="A5165" s="150" t="s">
        <v>2354</v>
      </c>
      <c r="B5165" s="153" t="s">
        <v>12529</v>
      </c>
      <c r="C5165" s="352"/>
      <c r="D5165" s="152" t="s">
        <v>20298</v>
      </c>
    </row>
    <row r="5166" spans="1:4" ht="13.5" customHeight="1">
      <c r="A5166" s="150" t="s">
        <v>7398</v>
      </c>
      <c r="B5166" s="153" t="s">
        <v>17271</v>
      </c>
      <c r="C5166" s="352"/>
      <c r="D5166" s="152" t="s">
        <v>20298</v>
      </c>
    </row>
    <row r="5167" spans="1:4" ht="13.5" customHeight="1">
      <c r="A5167" s="150" t="s">
        <v>7399</v>
      </c>
      <c r="B5167" s="153" t="s">
        <v>17271</v>
      </c>
      <c r="C5167" s="352"/>
      <c r="D5167" s="152" t="s">
        <v>20298</v>
      </c>
    </row>
    <row r="5168" spans="1:4" ht="13.5" customHeight="1">
      <c r="A5168" s="150" t="s">
        <v>2356</v>
      </c>
      <c r="B5168" s="153" t="s">
        <v>12531</v>
      </c>
      <c r="C5168" s="352"/>
      <c r="D5168" s="152" t="s">
        <v>20298</v>
      </c>
    </row>
    <row r="5169" spans="1:4" ht="13.5" customHeight="1">
      <c r="A5169" s="150" t="s">
        <v>2357</v>
      </c>
      <c r="B5169" s="153" t="s">
        <v>12531</v>
      </c>
      <c r="C5169" s="352"/>
      <c r="D5169" s="152" t="s">
        <v>20298</v>
      </c>
    </row>
    <row r="5170" spans="1:4" ht="13.5" customHeight="1">
      <c r="A5170" s="150" t="s">
        <v>2377</v>
      </c>
      <c r="B5170" s="153" t="s">
        <v>12550</v>
      </c>
      <c r="C5170" s="352"/>
      <c r="D5170" s="152" t="s">
        <v>20298</v>
      </c>
    </row>
    <row r="5171" spans="1:4" ht="13.5" customHeight="1">
      <c r="A5171" s="150" t="s">
        <v>2370</v>
      </c>
      <c r="B5171" s="153" t="s">
        <v>12543</v>
      </c>
      <c r="C5171" s="352"/>
      <c r="D5171" s="152" t="s">
        <v>20298</v>
      </c>
    </row>
    <row r="5172" spans="1:4" ht="13.5" customHeight="1">
      <c r="A5172" s="150" t="s">
        <v>2353</v>
      </c>
      <c r="B5172" s="153" t="s">
        <v>12528</v>
      </c>
      <c r="C5172" s="352"/>
      <c r="D5172" s="152" t="s">
        <v>20298</v>
      </c>
    </row>
    <row r="5173" spans="1:4" ht="13.5" customHeight="1">
      <c r="A5173" s="150" t="s">
        <v>7757</v>
      </c>
      <c r="B5173" s="153" t="s">
        <v>17544</v>
      </c>
      <c r="C5173" s="352"/>
      <c r="D5173" s="152" t="s">
        <v>20298</v>
      </c>
    </row>
    <row r="5174" spans="1:4" ht="13.5" customHeight="1">
      <c r="A5174" s="150" t="s">
        <v>2376</v>
      </c>
      <c r="B5174" s="153" t="s">
        <v>12549</v>
      </c>
      <c r="C5174" s="352"/>
      <c r="D5174" s="152" t="s">
        <v>20298</v>
      </c>
    </row>
    <row r="5175" spans="1:4" ht="13.5" customHeight="1">
      <c r="A5175" s="150" t="s">
        <v>2371</v>
      </c>
      <c r="B5175" s="153" t="s">
        <v>12544</v>
      </c>
      <c r="C5175" s="352"/>
      <c r="D5175" s="152" t="s">
        <v>20298</v>
      </c>
    </row>
    <row r="5176" spans="1:4" ht="13.5" customHeight="1">
      <c r="A5176" s="150" t="s">
        <v>2360</v>
      </c>
      <c r="B5176" s="153" t="s">
        <v>12533</v>
      </c>
      <c r="C5176" s="352"/>
      <c r="D5176" s="152" t="s">
        <v>20298</v>
      </c>
    </row>
    <row r="5177" spans="1:4" ht="13.5" customHeight="1">
      <c r="A5177" s="150" t="s">
        <v>2363</v>
      </c>
      <c r="B5177" s="153" t="s">
        <v>12536</v>
      </c>
      <c r="C5177" s="352"/>
      <c r="D5177" s="152" t="s">
        <v>20298</v>
      </c>
    </row>
    <row r="5178" spans="1:4" ht="13.5" customHeight="1">
      <c r="A5178" s="150" t="s">
        <v>2358</v>
      </c>
      <c r="B5178" s="153" t="s">
        <v>12532</v>
      </c>
      <c r="C5178" s="352"/>
      <c r="D5178" s="152" t="s">
        <v>20298</v>
      </c>
    </row>
    <row r="5179" spans="1:4" ht="13.5" customHeight="1">
      <c r="A5179" s="150" t="s">
        <v>2359</v>
      </c>
      <c r="B5179" s="153" t="s">
        <v>12532</v>
      </c>
      <c r="C5179" s="352"/>
      <c r="D5179" s="152" t="s">
        <v>20298</v>
      </c>
    </row>
    <row r="5180" spans="1:4" ht="13.5" customHeight="1">
      <c r="A5180" s="150" t="s">
        <v>7403</v>
      </c>
      <c r="B5180" s="153" t="s">
        <v>17273</v>
      </c>
      <c r="C5180" s="352"/>
      <c r="D5180" s="152" t="s">
        <v>20298</v>
      </c>
    </row>
    <row r="5181" spans="1:4" ht="13.5" customHeight="1">
      <c r="A5181" s="150" t="s">
        <v>2375</v>
      </c>
      <c r="B5181" s="153" t="s">
        <v>12548</v>
      </c>
      <c r="C5181" s="352"/>
      <c r="D5181" s="152" t="s">
        <v>20298</v>
      </c>
    </row>
    <row r="5182" spans="1:4" ht="13.5" customHeight="1">
      <c r="A5182" s="150" t="s">
        <v>2364</v>
      </c>
      <c r="B5182" s="153" t="s">
        <v>12537</v>
      </c>
      <c r="C5182" s="352"/>
      <c r="D5182" s="152" t="s">
        <v>20298</v>
      </c>
    </row>
    <row r="5183" spans="1:4" ht="13.5" customHeight="1">
      <c r="A5183" s="150" t="s">
        <v>7758</v>
      </c>
      <c r="B5183" s="153" t="s">
        <v>17544</v>
      </c>
      <c r="C5183" s="352"/>
      <c r="D5183" s="152" t="s">
        <v>20298</v>
      </c>
    </row>
    <row r="5184" spans="1:4" ht="13.5" customHeight="1">
      <c r="A5184" s="150" t="s">
        <v>8002</v>
      </c>
      <c r="B5184" s="153" t="s">
        <v>17740</v>
      </c>
      <c r="C5184" s="352"/>
      <c r="D5184" s="152" t="s">
        <v>20298</v>
      </c>
    </row>
    <row r="5185" spans="1:4" ht="13.5" customHeight="1">
      <c r="A5185" s="150" t="s">
        <v>7980</v>
      </c>
      <c r="B5185" s="153" t="s">
        <v>17721</v>
      </c>
      <c r="C5185" s="352"/>
      <c r="D5185" s="152" t="s">
        <v>20298</v>
      </c>
    </row>
    <row r="5186" spans="1:4" ht="13.5" customHeight="1">
      <c r="A5186" s="150" t="s">
        <v>7981</v>
      </c>
      <c r="B5186" s="153" t="s">
        <v>17721</v>
      </c>
      <c r="C5186" s="352"/>
      <c r="D5186" s="152" t="s">
        <v>20298</v>
      </c>
    </row>
    <row r="5187" spans="1:4" ht="13.5" customHeight="1">
      <c r="A5187" s="150" t="s">
        <v>7594</v>
      </c>
      <c r="B5187" s="153" t="s">
        <v>17416</v>
      </c>
      <c r="C5187" s="352"/>
      <c r="D5187" s="152" t="s">
        <v>20298</v>
      </c>
    </row>
    <row r="5188" spans="1:4" ht="13.5" customHeight="1">
      <c r="A5188" s="150" t="s">
        <v>7301</v>
      </c>
      <c r="B5188" s="153" t="s">
        <v>17203</v>
      </c>
      <c r="C5188" s="352"/>
      <c r="D5188" s="152" t="s">
        <v>20298</v>
      </c>
    </row>
    <row r="5189" spans="1:4" ht="13.5" customHeight="1">
      <c r="A5189" s="150" t="s">
        <v>7302</v>
      </c>
      <c r="B5189" s="153" t="s">
        <v>17204</v>
      </c>
      <c r="C5189" s="352"/>
      <c r="D5189" s="152" t="s">
        <v>20298</v>
      </c>
    </row>
    <row r="5190" spans="1:4" ht="13.5" customHeight="1">
      <c r="A5190" s="150" t="s">
        <v>7711</v>
      </c>
      <c r="B5190" s="153" t="s">
        <v>17504</v>
      </c>
      <c r="C5190" s="352"/>
      <c r="D5190" s="152" t="s">
        <v>20298</v>
      </c>
    </row>
    <row r="5191" spans="1:4" ht="13.5" customHeight="1">
      <c r="A5191" s="150" t="s">
        <v>8026</v>
      </c>
      <c r="B5191" s="153" t="s">
        <v>17763</v>
      </c>
      <c r="C5191" s="352"/>
      <c r="D5191" s="152" t="s">
        <v>20298</v>
      </c>
    </row>
    <row r="5192" spans="1:4" ht="13.5" customHeight="1">
      <c r="A5192" s="150" t="s">
        <v>7604</v>
      </c>
      <c r="B5192" s="153" t="s">
        <v>17426</v>
      </c>
      <c r="C5192" s="352"/>
      <c r="D5192" s="152" t="s">
        <v>20298</v>
      </c>
    </row>
    <row r="5193" spans="1:4" ht="13.5" customHeight="1">
      <c r="A5193" s="150" t="s">
        <v>7829</v>
      </c>
      <c r="B5193" s="153" t="s">
        <v>17603</v>
      </c>
      <c r="C5193" s="352"/>
      <c r="D5193" s="152" t="s">
        <v>20298</v>
      </c>
    </row>
    <row r="5194" spans="1:4" ht="13.5" customHeight="1">
      <c r="A5194" s="150" t="s">
        <v>7830</v>
      </c>
      <c r="B5194" s="153" t="s">
        <v>17603</v>
      </c>
      <c r="C5194" s="352"/>
      <c r="D5194" s="152" t="s">
        <v>20298</v>
      </c>
    </row>
    <row r="5195" spans="1:4" ht="13.5" customHeight="1">
      <c r="A5195" s="150" t="s">
        <v>7768</v>
      </c>
      <c r="B5195" s="153" t="s">
        <v>17551</v>
      </c>
      <c r="C5195" s="352"/>
      <c r="D5195" s="152" t="s">
        <v>20298</v>
      </c>
    </row>
    <row r="5196" spans="1:4" ht="13.5" customHeight="1">
      <c r="A5196" s="150" t="s">
        <v>7772</v>
      </c>
      <c r="B5196" s="153" t="s">
        <v>17555</v>
      </c>
      <c r="C5196" s="352"/>
      <c r="D5196" s="152" t="s">
        <v>20298</v>
      </c>
    </row>
    <row r="5197" spans="1:4" ht="13.5" customHeight="1">
      <c r="A5197" s="150" t="s">
        <v>7771</v>
      </c>
      <c r="B5197" s="153" t="s">
        <v>17554</v>
      </c>
      <c r="C5197" s="352"/>
      <c r="D5197" s="152" t="s">
        <v>20298</v>
      </c>
    </row>
    <row r="5198" spans="1:4" ht="13.5" customHeight="1">
      <c r="A5198" s="150" t="s">
        <v>7770</v>
      </c>
      <c r="B5198" s="153" t="s">
        <v>17553</v>
      </c>
      <c r="C5198" s="352"/>
      <c r="D5198" s="152" t="s">
        <v>20298</v>
      </c>
    </row>
    <row r="5199" spans="1:4" ht="13.5" customHeight="1">
      <c r="A5199" s="150" t="s">
        <v>7773</v>
      </c>
      <c r="B5199" s="153" t="s">
        <v>17556</v>
      </c>
      <c r="C5199" s="352"/>
      <c r="D5199" s="152" t="s">
        <v>20298</v>
      </c>
    </row>
    <row r="5200" spans="1:4" ht="13.5" customHeight="1">
      <c r="A5200" s="150" t="s">
        <v>7769</v>
      </c>
      <c r="B5200" s="153" t="s">
        <v>17552</v>
      </c>
      <c r="C5200" s="352"/>
      <c r="D5200" s="152" t="s">
        <v>20298</v>
      </c>
    </row>
    <row r="5201" spans="1:4" ht="13.5" customHeight="1">
      <c r="A5201" s="150" t="s">
        <v>7775</v>
      </c>
      <c r="B5201" s="153" t="s">
        <v>17558</v>
      </c>
      <c r="C5201" s="352"/>
      <c r="D5201" s="152" t="s">
        <v>20298</v>
      </c>
    </row>
    <row r="5202" spans="1:4" ht="13.5" customHeight="1">
      <c r="A5202" s="150" t="s">
        <v>8318</v>
      </c>
      <c r="B5202" s="153" t="s">
        <v>18009</v>
      </c>
      <c r="C5202" s="352"/>
      <c r="D5202" s="152" t="s">
        <v>20298</v>
      </c>
    </row>
    <row r="5203" spans="1:4" ht="13.5" customHeight="1">
      <c r="A5203" s="150" t="s">
        <v>7240</v>
      </c>
      <c r="B5203" s="153" t="s">
        <v>17144</v>
      </c>
      <c r="C5203" s="352"/>
      <c r="D5203" s="152" t="s">
        <v>20298</v>
      </c>
    </row>
    <row r="5204" spans="1:4" ht="13.5" customHeight="1">
      <c r="A5204" s="150" t="s">
        <v>7254</v>
      </c>
      <c r="B5204" s="153" t="s">
        <v>17157</v>
      </c>
      <c r="C5204" s="352"/>
      <c r="D5204" s="152" t="s">
        <v>20298</v>
      </c>
    </row>
    <row r="5205" spans="1:4" ht="13.5" customHeight="1">
      <c r="A5205" s="150" t="s">
        <v>7969</v>
      </c>
      <c r="B5205" s="153" t="s">
        <v>17713</v>
      </c>
      <c r="C5205" s="352"/>
      <c r="D5205" s="152" t="s">
        <v>20298</v>
      </c>
    </row>
    <row r="5206" spans="1:4" ht="13.5" customHeight="1">
      <c r="A5206" s="150" t="s">
        <v>7967</v>
      </c>
      <c r="B5206" s="153" t="s">
        <v>17711</v>
      </c>
      <c r="C5206" s="352"/>
      <c r="D5206" s="152" t="s">
        <v>20298</v>
      </c>
    </row>
    <row r="5207" spans="1:4" ht="13.5" customHeight="1">
      <c r="A5207" s="150" t="s">
        <v>7968</v>
      </c>
      <c r="B5207" s="153" t="s">
        <v>17712</v>
      </c>
      <c r="C5207" s="352"/>
      <c r="D5207" s="152" t="s">
        <v>20298</v>
      </c>
    </row>
    <row r="5208" spans="1:4" ht="13.5" customHeight="1">
      <c r="A5208" s="150" t="s">
        <v>8268</v>
      </c>
      <c r="B5208" s="153" t="s">
        <v>17972</v>
      </c>
      <c r="C5208" s="352"/>
      <c r="D5208" s="152" t="s">
        <v>20298</v>
      </c>
    </row>
    <row r="5209" spans="1:4" ht="13.5" customHeight="1">
      <c r="A5209" s="150" t="s">
        <v>8267</v>
      </c>
      <c r="B5209" s="153" t="s">
        <v>17971</v>
      </c>
      <c r="C5209" s="352"/>
      <c r="D5209" s="152" t="s">
        <v>20298</v>
      </c>
    </row>
    <row r="5210" spans="1:4" ht="13.5" customHeight="1">
      <c r="A5210" s="150" t="s">
        <v>7970</v>
      </c>
      <c r="B5210" s="153" t="s">
        <v>17714</v>
      </c>
      <c r="C5210" s="352"/>
      <c r="D5210" s="152" t="s">
        <v>20298</v>
      </c>
    </row>
    <row r="5211" spans="1:4" ht="13.5" customHeight="1">
      <c r="A5211" s="150" t="s">
        <v>7312</v>
      </c>
      <c r="B5211" s="153" t="s">
        <v>17211</v>
      </c>
      <c r="C5211" s="352"/>
      <c r="D5211" s="152" t="s">
        <v>20298</v>
      </c>
    </row>
    <row r="5212" spans="1:4" ht="13.5" customHeight="1">
      <c r="A5212" s="150" t="s">
        <v>8255</v>
      </c>
      <c r="B5212" s="153" t="s">
        <v>17961</v>
      </c>
      <c r="C5212" s="352"/>
      <c r="D5212" s="152" t="s">
        <v>20298</v>
      </c>
    </row>
    <row r="5213" spans="1:4" ht="13.5" customHeight="1">
      <c r="A5213" s="150" t="s">
        <v>8260</v>
      </c>
      <c r="B5213" s="153" t="s">
        <v>17965</v>
      </c>
      <c r="C5213" s="352"/>
      <c r="D5213" s="152" t="s">
        <v>20298</v>
      </c>
    </row>
    <row r="5214" spans="1:4" ht="13.5" customHeight="1">
      <c r="A5214" s="150" t="s">
        <v>7504</v>
      </c>
      <c r="B5214" s="153" t="s">
        <v>17348</v>
      </c>
      <c r="C5214" s="352"/>
      <c r="D5214" s="152" t="s">
        <v>20298</v>
      </c>
    </row>
    <row r="5215" spans="1:4" ht="13.5" customHeight="1">
      <c r="A5215" s="150" t="s">
        <v>7505</v>
      </c>
      <c r="B5215" s="153" t="s">
        <v>17349</v>
      </c>
      <c r="C5215" s="352"/>
      <c r="D5215" s="152" t="s">
        <v>20298</v>
      </c>
    </row>
    <row r="5216" spans="1:4" ht="13.5" customHeight="1">
      <c r="A5216" s="150" t="s">
        <v>7814</v>
      </c>
      <c r="B5216" s="153" t="s">
        <v>17590</v>
      </c>
      <c r="C5216" s="352"/>
      <c r="D5216" s="152" t="s">
        <v>20298</v>
      </c>
    </row>
    <row r="5217" spans="1:4" ht="13.5" customHeight="1">
      <c r="A5217" s="150" t="s">
        <v>7510</v>
      </c>
      <c r="B5217" s="153" t="s">
        <v>17354</v>
      </c>
      <c r="C5217" s="352"/>
      <c r="D5217" s="152" t="s">
        <v>20298</v>
      </c>
    </row>
    <row r="5218" spans="1:4" ht="13.5" customHeight="1">
      <c r="A5218" s="150" t="s">
        <v>7597</v>
      </c>
      <c r="B5218" s="153" t="s">
        <v>17419</v>
      </c>
      <c r="C5218" s="352"/>
      <c r="D5218" s="152" t="s">
        <v>20298</v>
      </c>
    </row>
    <row r="5219" spans="1:4" ht="13.5" customHeight="1">
      <c r="A5219" s="150" t="s">
        <v>7596</v>
      </c>
      <c r="B5219" s="153" t="s">
        <v>17418</v>
      </c>
      <c r="C5219" s="352"/>
      <c r="D5219" s="152" t="s">
        <v>20298</v>
      </c>
    </row>
    <row r="5220" spans="1:4" ht="13.5" customHeight="1">
      <c r="A5220" s="150" t="s">
        <v>7595</v>
      </c>
      <c r="B5220" s="153" t="s">
        <v>17417</v>
      </c>
      <c r="C5220" s="352"/>
      <c r="D5220" s="152" t="s">
        <v>20298</v>
      </c>
    </row>
    <row r="5221" spans="1:4" ht="13.5" customHeight="1">
      <c r="A5221" s="150" t="s">
        <v>7599</v>
      </c>
      <c r="B5221" s="153" t="s">
        <v>17421</v>
      </c>
      <c r="C5221" s="352"/>
      <c r="D5221" s="152" t="s">
        <v>20298</v>
      </c>
    </row>
    <row r="5222" spans="1:4" ht="13.5" customHeight="1">
      <c r="A5222" s="150" t="s">
        <v>7465</v>
      </c>
      <c r="B5222" s="153" t="s">
        <v>17320</v>
      </c>
      <c r="C5222" s="352"/>
      <c r="D5222" s="152" t="s">
        <v>20298</v>
      </c>
    </row>
    <row r="5223" spans="1:4" ht="13.5" customHeight="1">
      <c r="A5223" s="150" t="s">
        <v>7452</v>
      </c>
      <c r="B5223" s="153" t="s">
        <v>17311</v>
      </c>
      <c r="C5223" s="352"/>
      <c r="D5223" s="152" t="s">
        <v>20298</v>
      </c>
    </row>
    <row r="5224" spans="1:4" ht="13.5" customHeight="1">
      <c r="A5224" s="150" t="s">
        <v>7660</v>
      </c>
      <c r="B5224" s="153" t="s">
        <v>17464</v>
      </c>
      <c r="C5224" s="352"/>
      <c r="D5224" s="152" t="s">
        <v>20298</v>
      </c>
    </row>
    <row r="5225" spans="1:4" ht="13.5" customHeight="1">
      <c r="A5225" s="150" t="s">
        <v>7929</v>
      </c>
      <c r="B5225" s="153" t="s">
        <v>17680</v>
      </c>
      <c r="C5225" s="352"/>
      <c r="D5225" s="152" t="s">
        <v>20298</v>
      </c>
    </row>
    <row r="5226" spans="1:4" ht="13.5" customHeight="1">
      <c r="A5226" s="150" t="s">
        <v>7925</v>
      </c>
      <c r="B5226" s="153" t="s">
        <v>17679</v>
      </c>
      <c r="C5226" s="352"/>
      <c r="D5226" s="152" t="s">
        <v>20298</v>
      </c>
    </row>
    <row r="5227" spans="1:4" ht="13.5" customHeight="1">
      <c r="A5227" s="150" t="s">
        <v>7926</v>
      </c>
      <c r="B5227" s="153" t="s">
        <v>17679</v>
      </c>
      <c r="C5227" s="352"/>
      <c r="D5227" s="152" t="s">
        <v>20298</v>
      </c>
    </row>
    <row r="5228" spans="1:4" ht="13.5" customHeight="1">
      <c r="A5228" s="150" t="s">
        <v>7927</v>
      </c>
      <c r="B5228" s="153" t="s">
        <v>17679</v>
      </c>
      <c r="C5228" s="352"/>
      <c r="D5228" s="152" t="s">
        <v>20298</v>
      </c>
    </row>
    <row r="5229" spans="1:4" ht="13.5" customHeight="1">
      <c r="A5229" s="150" t="s">
        <v>7928</v>
      </c>
      <c r="B5229" s="153" t="s">
        <v>17679</v>
      </c>
      <c r="C5229" s="352"/>
      <c r="D5229" s="152" t="s">
        <v>20298</v>
      </c>
    </row>
    <row r="5230" spans="1:4" ht="13.5" customHeight="1">
      <c r="A5230" s="150" t="s">
        <v>7658</v>
      </c>
      <c r="B5230" s="153" t="s">
        <v>17462</v>
      </c>
      <c r="C5230" s="352"/>
      <c r="D5230" s="152" t="s">
        <v>20298</v>
      </c>
    </row>
    <row r="5231" spans="1:4" ht="13.5" customHeight="1">
      <c r="A5231" s="150" t="s">
        <v>8271</v>
      </c>
      <c r="B5231" s="153" t="s">
        <v>17975</v>
      </c>
      <c r="C5231" s="352"/>
      <c r="D5231" s="152" t="s">
        <v>20298</v>
      </c>
    </row>
    <row r="5232" spans="1:4" ht="13.5" customHeight="1">
      <c r="A5232" s="150" t="s">
        <v>8299</v>
      </c>
      <c r="B5232" s="153" t="s">
        <v>17994</v>
      </c>
      <c r="C5232" s="352"/>
      <c r="D5232" s="152" t="s">
        <v>20298</v>
      </c>
    </row>
    <row r="5233" spans="1:4" ht="13.5" customHeight="1">
      <c r="A5233" s="150" t="s">
        <v>8301</v>
      </c>
      <c r="B5233" s="153" t="s">
        <v>17995</v>
      </c>
      <c r="C5233" s="352"/>
      <c r="D5233" s="152" t="s">
        <v>20298</v>
      </c>
    </row>
    <row r="5234" spans="1:4" ht="13.5" customHeight="1">
      <c r="A5234" s="150" t="s">
        <v>8300</v>
      </c>
      <c r="B5234" s="153" t="s">
        <v>17994</v>
      </c>
      <c r="C5234" s="352"/>
      <c r="D5234" s="152" t="s">
        <v>20298</v>
      </c>
    </row>
    <row r="5235" spans="1:4" ht="13.5" customHeight="1">
      <c r="A5235" s="150" t="s">
        <v>8311</v>
      </c>
      <c r="B5235" s="153" t="s">
        <v>18004</v>
      </c>
      <c r="C5235" s="352"/>
      <c r="D5235" s="152" t="s">
        <v>20298</v>
      </c>
    </row>
    <row r="5236" spans="1:4" ht="13.5" customHeight="1">
      <c r="A5236" s="150" t="s">
        <v>8309</v>
      </c>
      <c r="B5236" s="153" t="s">
        <v>18003</v>
      </c>
      <c r="C5236" s="352"/>
      <c r="D5236" s="152" t="s">
        <v>20298</v>
      </c>
    </row>
    <row r="5237" spans="1:4" ht="13.5" customHeight="1">
      <c r="A5237" s="150" t="s">
        <v>8310</v>
      </c>
      <c r="B5237" s="153" t="s">
        <v>18003</v>
      </c>
      <c r="C5237" s="352"/>
      <c r="D5237" s="152" t="s">
        <v>20298</v>
      </c>
    </row>
    <row r="5238" spans="1:4" ht="13.5" customHeight="1">
      <c r="A5238" s="150" t="s">
        <v>8312</v>
      </c>
      <c r="B5238" s="153" t="s">
        <v>18005</v>
      </c>
      <c r="C5238" s="352"/>
      <c r="D5238" s="152" t="s">
        <v>20298</v>
      </c>
    </row>
    <row r="5239" spans="1:4" ht="13.5" customHeight="1">
      <c r="A5239" s="150" t="s">
        <v>8313</v>
      </c>
      <c r="B5239" s="153" t="s">
        <v>18006</v>
      </c>
      <c r="C5239" s="352"/>
      <c r="D5239" s="152" t="s">
        <v>20298</v>
      </c>
    </row>
    <row r="5240" spans="1:4" ht="13.5" customHeight="1">
      <c r="A5240" s="150" t="s">
        <v>8314</v>
      </c>
      <c r="B5240" s="153" t="s">
        <v>18007</v>
      </c>
      <c r="C5240" s="352"/>
      <c r="D5240" s="152" t="s">
        <v>20298</v>
      </c>
    </row>
    <row r="5241" spans="1:4" ht="13.5" customHeight="1">
      <c r="A5241" s="150" t="s">
        <v>8317</v>
      </c>
      <c r="B5241" s="153" t="s">
        <v>18008</v>
      </c>
      <c r="C5241" s="352"/>
      <c r="D5241" s="152" t="s">
        <v>20298</v>
      </c>
    </row>
    <row r="5242" spans="1:4" ht="13.5" customHeight="1">
      <c r="A5242" s="150" t="s">
        <v>8086</v>
      </c>
      <c r="B5242" s="153" t="s">
        <v>17813</v>
      </c>
      <c r="C5242" s="352"/>
      <c r="D5242" s="152" t="s">
        <v>20298</v>
      </c>
    </row>
    <row r="5243" spans="1:4" ht="13.5" customHeight="1">
      <c r="A5243" s="150" t="s">
        <v>8315</v>
      </c>
      <c r="B5243" s="153" t="s">
        <v>18007</v>
      </c>
      <c r="C5243" s="352"/>
      <c r="D5243" s="152" t="s">
        <v>20298</v>
      </c>
    </row>
    <row r="5244" spans="1:4" ht="13.5" customHeight="1">
      <c r="A5244" s="150" t="s">
        <v>8316</v>
      </c>
      <c r="B5244" s="153" t="s">
        <v>18007</v>
      </c>
      <c r="C5244" s="352"/>
      <c r="D5244" s="152" t="s">
        <v>20298</v>
      </c>
    </row>
    <row r="5245" spans="1:4" ht="13.5" customHeight="1">
      <c r="A5245" s="150" t="s">
        <v>7280</v>
      </c>
      <c r="B5245" s="153" t="s">
        <v>17183</v>
      </c>
      <c r="C5245" s="352"/>
      <c r="D5245" s="152" t="s">
        <v>20298</v>
      </c>
    </row>
    <row r="5246" spans="1:4" ht="13.5" customHeight="1">
      <c r="A5246" s="150" t="s">
        <v>8232</v>
      </c>
      <c r="B5246" s="153" t="s">
        <v>17942</v>
      </c>
      <c r="C5246" s="352"/>
      <c r="D5246" s="152" t="s">
        <v>20298</v>
      </c>
    </row>
    <row r="5247" spans="1:4" ht="13.5" customHeight="1">
      <c r="A5247" s="150" t="s">
        <v>8233</v>
      </c>
      <c r="B5247" s="153" t="s">
        <v>17943</v>
      </c>
      <c r="C5247" s="352"/>
      <c r="D5247" s="152" t="s">
        <v>20298</v>
      </c>
    </row>
    <row r="5248" spans="1:4" ht="13.5" customHeight="1">
      <c r="A5248" s="150" t="s">
        <v>8366</v>
      </c>
      <c r="B5248" s="153" t="s">
        <v>18044</v>
      </c>
      <c r="C5248" s="352"/>
      <c r="D5248" s="152" t="s">
        <v>20298</v>
      </c>
    </row>
    <row r="5249" spans="1:4" ht="13.5" customHeight="1">
      <c r="A5249" s="150" t="s">
        <v>8367</v>
      </c>
      <c r="B5249" s="153" t="s">
        <v>18045</v>
      </c>
      <c r="C5249" s="352"/>
      <c r="D5249" s="152" t="s">
        <v>20298</v>
      </c>
    </row>
    <row r="5250" spans="1:4" ht="13.5" customHeight="1">
      <c r="A5250" s="150" t="s">
        <v>7713</v>
      </c>
      <c r="B5250" s="153" t="s">
        <v>17506</v>
      </c>
      <c r="C5250" s="352"/>
      <c r="D5250" s="152" t="s">
        <v>20298</v>
      </c>
    </row>
    <row r="5251" spans="1:4" ht="13.5" customHeight="1">
      <c r="A5251" s="150" t="s">
        <v>7954</v>
      </c>
      <c r="B5251" s="153" t="s">
        <v>17703</v>
      </c>
      <c r="C5251" s="352"/>
      <c r="D5251" s="152" t="s">
        <v>20298</v>
      </c>
    </row>
    <row r="5252" spans="1:4" ht="13.5" customHeight="1">
      <c r="A5252" s="150" t="s">
        <v>8294</v>
      </c>
      <c r="B5252" s="153" t="s">
        <v>17993</v>
      </c>
      <c r="C5252" s="352"/>
      <c r="D5252" s="152" t="s">
        <v>20298</v>
      </c>
    </row>
    <row r="5253" spans="1:4" ht="13.5" customHeight="1">
      <c r="A5253" s="150" t="s">
        <v>8295</v>
      </c>
      <c r="B5253" s="153" t="s">
        <v>17993</v>
      </c>
      <c r="C5253" s="352"/>
      <c r="D5253" s="152" t="s">
        <v>20298</v>
      </c>
    </row>
    <row r="5254" spans="1:4" ht="13.5" customHeight="1">
      <c r="A5254" s="150" t="s">
        <v>8296</v>
      </c>
      <c r="B5254" s="153" t="s">
        <v>17993</v>
      </c>
      <c r="C5254" s="352"/>
      <c r="D5254" s="152" t="s">
        <v>20298</v>
      </c>
    </row>
    <row r="5255" spans="1:4" ht="13.5" customHeight="1">
      <c r="A5255" s="150" t="s">
        <v>8297</v>
      </c>
      <c r="B5255" s="153" t="s">
        <v>17993</v>
      </c>
      <c r="C5255" s="352"/>
      <c r="D5255" s="152" t="s">
        <v>20298</v>
      </c>
    </row>
    <row r="5256" spans="1:4" ht="13.5" customHeight="1">
      <c r="A5256" s="150" t="s">
        <v>7894</v>
      </c>
      <c r="B5256" s="153" t="s">
        <v>17659</v>
      </c>
      <c r="C5256" s="352"/>
      <c r="D5256" s="152" t="s">
        <v>20298</v>
      </c>
    </row>
    <row r="5257" spans="1:4" ht="13.5" customHeight="1">
      <c r="A5257" s="150" t="s">
        <v>8298</v>
      </c>
      <c r="B5257" s="153" t="s">
        <v>17993</v>
      </c>
      <c r="C5257" s="352"/>
      <c r="D5257" s="152" t="s">
        <v>20298</v>
      </c>
    </row>
    <row r="5258" spans="1:4" ht="13.5" customHeight="1">
      <c r="A5258" s="150" t="s">
        <v>8082</v>
      </c>
      <c r="B5258" s="153" t="s">
        <v>17810</v>
      </c>
      <c r="C5258" s="352"/>
      <c r="D5258" s="152" t="s">
        <v>20298</v>
      </c>
    </row>
    <row r="5259" spans="1:4" ht="13.5" customHeight="1">
      <c r="A5259" s="150" t="s">
        <v>8292</v>
      </c>
      <c r="B5259" s="153" t="s">
        <v>17991</v>
      </c>
      <c r="C5259" s="352"/>
      <c r="D5259" s="152" t="s">
        <v>20298</v>
      </c>
    </row>
    <row r="5260" spans="1:4" ht="13.5" customHeight="1">
      <c r="A5260" s="150" t="s">
        <v>8293</v>
      </c>
      <c r="B5260" s="153" t="s">
        <v>17992</v>
      </c>
      <c r="C5260" s="352"/>
      <c r="D5260" s="152" t="s">
        <v>20298</v>
      </c>
    </row>
    <row r="5261" spans="1:4" ht="13.5" customHeight="1">
      <c r="A5261" s="150" t="s">
        <v>8083</v>
      </c>
      <c r="B5261" s="153" t="s">
        <v>17811</v>
      </c>
      <c r="C5261" s="352"/>
      <c r="D5261" s="152" t="s">
        <v>20298</v>
      </c>
    </row>
    <row r="5262" spans="1:4" ht="13.5" customHeight="1">
      <c r="A5262" s="150" t="s">
        <v>8084</v>
      </c>
      <c r="B5262" s="153" t="s">
        <v>17811</v>
      </c>
      <c r="C5262" s="352"/>
      <c r="D5262" s="152" t="s">
        <v>20298</v>
      </c>
    </row>
    <row r="5263" spans="1:4" ht="13.5" customHeight="1">
      <c r="A5263" s="150" t="s">
        <v>8085</v>
      </c>
      <c r="B5263" s="153" t="s">
        <v>17812</v>
      </c>
      <c r="C5263" s="352"/>
      <c r="D5263" s="152" t="s">
        <v>20298</v>
      </c>
    </row>
    <row r="5264" spans="1:4" ht="13.5" customHeight="1">
      <c r="A5264" s="150" t="s">
        <v>8041</v>
      </c>
      <c r="B5264" s="153" t="s">
        <v>17777</v>
      </c>
      <c r="C5264" s="352"/>
      <c r="D5264" s="152" t="s">
        <v>20298</v>
      </c>
    </row>
    <row r="5265" spans="1:4" ht="13.5" customHeight="1">
      <c r="A5265" s="150" t="s">
        <v>7782</v>
      </c>
      <c r="B5265" s="153" t="s">
        <v>17565</v>
      </c>
      <c r="C5265" s="352"/>
      <c r="D5265" s="152" t="s">
        <v>20298</v>
      </c>
    </row>
    <row r="5266" spans="1:4" ht="13.5" customHeight="1">
      <c r="A5266" s="150" t="s">
        <v>7783</v>
      </c>
      <c r="B5266" s="153" t="s">
        <v>17566</v>
      </c>
      <c r="C5266" s="352"/>
      <c r="D5266" s="152" t="s">
        <v>20298</v>
      </c>
    </row>
    <row r="5267" spans="1:4" ht="13.5" customHeight="1">
      <c r="A5267" s="150" t="s">
        <v>7808</v>
      </c>
      <c r="B5267" s="153" t="s">
        <v>17585</v>
      </c>
      <c r="C5267" s="352"/>
      <c r="D5267" s="152" t="s">
        <v>20298</v>
      </c>
    </row>
    <row r="5268" spans="1:4" ht="13.5" customHeight="1">
      <c r="A5268" s="150" t="s">
        <v>7809</v>
      </c>
      <c r="B5268" s="153" t="s">
        <v>17586</v>
      </c>
      <c r="C5268" s="352"/>
      <c r="D5268" s="152" t="s">
        <v>20298</v>
      </c>
    </row>
    <row r="5269" spans="1:4" ht="13.5" customHeight="1">
      <c r="A5269" s="150" t="s">
        <v>7810</v>
      </c>
      <c r="B5269" s="153" t="s">
        <v>17586</v>
      </c>
      <c r="C5269" s="352"/>
      <c r="D5269" s="152" t="s">
        <v>20298</v>
      </c>
    </row>
    <row r="5270" spans="1:4" ht="13.5" customHeight="1">
      <c r="A5270" s="150" t="s">
        <v>7813</v>
      </c>
      <c r="B5270" s="153" t="s">
        <v>17589</v>
      </c>
      <c r="C5270" s="352"/>
      <c r="D5270" s="152" t="s">
        <v>20298</v>
      </c>
    </row>
    <row r="5271" spans="1:4" ht="13.5" customHeight="1">
      <c r="A5271" s="150" t="s">
        <v>7812</v>
      </c>
      <c r="B5271" s="153" t="s">
        <v>17588</v>
      </c>
      <c r="C5271" s="352"/>
      <c r="D5271" s="152" t="s">
        <v>20298</v>
      </c>
    </row>
    <row r="5272" spans="1:4" ht="13.5" customHeight="1">
      <c r="A5272" s="150" t="s">
        <v>8042</v>
      </c>
      <c r="B5272" s="153" t="s">
        <v>17778</v>
      </c>
      <c r="C5272" s="352"/>
      <c r="D5272" s="152" t="s">
        <v>20298</v>
      </c>
    </row>
    <row r="5273" spans="1:4" ht="13.5" customHeight="1">
      <c r="A5273" s="150" t="s">
        <v>7806</v>
      </c>
      <c r="B5273" s="153" t="s">
        <v>17584</v>
      </c>
      <c r="C5273" s="352"/>
      <c r="D5273" s="152" t="s">
        <v>20298</v>
      </c>
    </row>
    <row r="5274" spans="1:4" ht="13.5" customHeight="1">
      <c r="A5274" s="150" t="s">
        <v>7807</v>
      </c>
      <c r="B5274" s="153" t="s">
        <v>17584</v>
      </c>
      <c r="C5274" s="352"/>
      <c r="D5274" s="152" t="s">
        <v>20298</v>
      </c>
    </row>
    <row r="5275" spans="1:4" ht="13.5" customHeight="1">
      <c r="A5275" s="150" t="s">
        <v>8043</v>
      </c>
      <c r="B5275" s="153" t="s">
        <v>17778</v>
      </c>
      <c r="C5275" s="352"/>
      <c r="D5275" s="152" t="s">
        <v>20298</v>
      </c>
    </row>
    <row r="5276" spans="1:4" ht="13.5" customHeight="1">
      <c r="A5276" s="150" t="s">
        <v>7811</v>
      </c>
      <c r="B5276" s="153" t="s">
        <v>17587</v>
      </c>
      <c r="C5276" s="352"/>
      <c r="D5276" s="152" t="s">
        <v>20298</v>
      </c>
    </row>
    <row r="5277" spans="1:4" ht="13.5" customHeight="1">
      <c r="A5277" s="150" t="s">
        <v>7805</v>
      </c>
      <c r="B5277" s="153" t="s">
        <v>17583</v>
      </c>
      <c r="C5277" s="352"/>
      <c r="D5277" s="152" t="s">
        <v>20298</v>
      </c>
    </row>
    <row r="5278" spans="1:4" ht="13.5" customHeight="1">
      <c r="A5278" s="150" t="s">
        <v>7804</v>
      </c>
      <c r="B5278" s="153" t="s">
        <v>17582</v>
      </c>
      <c r="C5278" s="352"/>
      <c r="D5278" s="152" t="s">
        <v>20298</v>
      </c>
    </row>
    <row r="5279" spans="1:4" ht="13.5" customHeight="1">
      <c r="A5279" s="150" t="s">
        <v>7803</v>
      </c>
      <c r="B5279" s="153" t="s">
        <v>17581</v>
      </c>
      <c r="C5279" s="352"/>
      <c r="D5279" s="152" t="s">
        <v>20298</v>
      </c>
    </row>
    <row r="5280" spans="1:4" ht="13.5" customHeight="1">
      <c r="A5280" s="150" t="s">
        <v>7526</v>
      </c>
      <c r="B5280" s="153" t="s">
        <v>17365</v>
      </c>
      <c r="C5280" s="352"/>
      <c r="D5280" s="152" t="s">
        <v>20298</v>
      </c>
    </row>
    <row r="5281" spans="1:4" ht="13.5" customHeight="1">
      <c r="A5281" s="150" t="s">
        <v>7528</v>
      </c>
      <c r="B5281" s="153" t="s">
        <v>17367</v>
      </c>
      <c r="C5281" s="352"/>
      <c r="D5281" s="152" t="s">
        <v>20298</v>
      </c>
    </row>
    <row r="5282" spans="1:4" ht="13.5" customHeight="1">
      <c r="A5282" s="150" t="s">
        <v>7527</v>
      </c>
      <c r="B5282" s="153" t="s">
        <v>17366</v>
      </c>
      <c r="C5282" s="352"/>
      <c r="D5282" s="152" t="s">
        <v>20298</v>
      </c>
    </row>
    <row r="5283" spans="1:4" ht="13.5" customHeight="1">
      <c r="A5283" s="150" t="s">
        <v>7524</v>
      </c>
      <c r="B5283" s="153" t="s">
        <v>17364</v>
      </c>
      <c r="C5283" s="352"/>
      <c r="D5283" s="152" t="s">
        <v>20298</v>
      </c>
    </row>
    <row r="5284" spans="1:4" ht="13.5" customHeight="1">
      <c r="A5284" s="150" t="s">
        <v>7525</v>
      </c>
      <c r="B5284" s="153" t="s">
        <v>17364</v>
      </c>
      <c r="C5284" s="352"/>
      <c r="D5284" s="152" t="s">
        <v>20298</v>
      </c>
    </row>
    <row r="5285" spans="1:4" ht="13.5" customHeight="1">
      <c r="A5285" s="150" t="s">
        <v>7511</v>
      </c>
      <c r="B5285" s="153" t="s">
        <v>17355</v>
      </c>
      <c r="C5285" s="352"/>
      <c r="D5285" s="152" t="s">
        <v>20298</v>
      </c>
    </row>
    <row r="5286" spans="1:4" ht="13.5" customHeight="1">
      <c r="A5286" s="150" t="s">
        <v>8008</v>
      </c>
      <c r="B5286" s="153" t="s">
        <v>17746</v>
      </c>
      <c r="C5286" s="352"/>
      <c r="D5286" s="152" t="s">
        <v>20298</v>
      </c>
    </row>
    <row r="5287" spans="1:4" ht="13.5" customHeight="1">
      <c r="A5287" s="150" t="s">
        <v>7522</v>
      </c>
      <c r="B5287" s="153" t="s">
        <v>17362</v>
      </c>
      <c r="C5287" s="352"/>
      <c r="D5287" s="152" t="s">
        <v>20298</v>
      </c>
    </row>
    <row r="5288" spans="1:4" ht="13.5" customHeight="1">
      <c r="A5288" s="150" t="s">
        <v>7523</v>
      </c>
      <c r="B5288" s="153" t="s">
        <v>17363</v>
      </c>
      <c r="C5288" s="352"/>
      <c r="D5288" s="152" t="s">
        <v>20298</v>
      </c>
    </row>
    <row r="5289" spans="1:4" ht="13.5" customHeight="1">
      <c r="A5289" s="150" t="s">
        <v>8259</v>
      </c>
      <c r="B5289" s="153" t="s">
        <v>17964</v>
      </c>
      <c r="C5289" s="352"/>
      <c r="D5289" s="152" t="s">
        <v>20298</v>
      </c>
    </row>
    <row r="5290" spans="1:4" ht="13.5" customHeight="1">
      <c r="A5290" s="150" t="s">
        <v>8257</v>
      </c>
      <c r="B5290" s="153" t="s">
        <v>17963</v>
      </c>
      <c r="C5290" s="352"/>
      <c r="D5290" s="152" t="s">
        <v>20298</v>
      </c>
    </row>
    <row r="5291" spans="1:4" ht="13.5" customHeight="1">
      <c r="A5291" s="150" t="s">
        <v>8258</v>
      </c>
      <c r="B5291" s="153" t="s">
        <v>17963</v>
      </c>
      <c r="C5291" s="352"/>
      <c r="D5291" s="152" t="s">
        <v>20298</v>
      </c>
    </row>
    <row r="5292" spans="1:4" ht="13.5" customHeight="1">
      <c r="A5292" s="150" t="s">
        <v>8107</v>
      </c>
      <c r="B5292" s="153" t="s">
        <v>17833</v>
      </c>
      <c r="C5292" s="352"/>
      <c r="D5292" s="152" t="s">
        <v>20298</v>
      </c>
    </row>
    <row r="5293" spans="1:4" ht="13.5" customHeight="1">
      <c r="A5293" s="150" t="s">
        <v>7727</v>
      </c>
      <c r="B5293" s="153" t="s">
        <v>17517</v>
      </c>
      <c r="C5293" s="352"/>
      <c r="D5293" s="152" t="s">
        <v>20298</v>
      </c>
    </row>
    <row r="5294" spans="1:4" ht="13.5" customHeight="1">
      <c r="A5294" s="150" t="s">
        <v>7722</v>
      </c>
      <c r="B5294" s="153" t="s">
        <v>17515</v>
      </c>
      <c r="C5294" s="352"/>
      <c r="D5294" s="152" t="s">
        <v>20298</v>
      </c>
    </row>
    <row r="5295" spans="1:4" ht="13.5" customHeight="1">
      <c r="A5295" s="150" t="s">
        <v>7721</v>
      </c>
      <c r="B5295" s="153" t="s">
        <v>17514</v>
      </c>
      <c r="C5295" s="352"/>
      <c r="D5295" s="152" t="s">
        <v>20298</v>
      </c>
    </row>
    <row r="5296" spans="1:4" ht="13.5" customHeight="1">
      <c r="A5296" s="150" t="s">
        <v>7723</v>
      </c>
      <c r="B5296" s="153" t="s">
        <v>17515</v>
      </c>
      <c r="C5296" s="352"/>
      <c r="D5296" s="152" t="s">
        <v>20298</v>
      </c>
    </row>
    <row r="5297" spans="1:4" ht="13.5" customHeight="1">
      <c r="A5297" s="150" t="s">
        <v>7725</v>
      </c>
      <c r="B5297" s="153" t="s">
        <v>17516</v>
      </c>
      <c r="C5297" s="352"/>
      <c r="D5297" s="152" t="s">
        <v>20298</v>
      </c>
    </row>
    <row r="5298" spans="1:4" ht="13.5" customHeight="1">
      <c r="A5298" s="150" t="s">
        <v>7726</v>
      </c>
      <c r="B5298" s="153" t="s">
        <v>17516</v>
      </c>
      <c r="C5298" s="352"/>
      <c r="D5298" s="152" t="s">
        <v>20298</v>
      </c>
    </row>
    <row r="5299" spans="1:4" ht="13.5" customHeight="1">
      <c r="A5299" s="150" t="s">
        <v>7724</v>
      </c>
      <c r="B5299" s="153" t="s">
        <v>17515</v>
      </c>
      <c r="C5299" s="352"/>
      <c r="D5299" s="152" t="s">
        <v>20298</v>
      </c>
    </row>
    <row r="5300" spans="1:4" ht="13.5" customHeight="1">
      <c r="A5300" s="150" t="s">
        <v>7705</v>
      </c>
      <c r="B5300" s="153" t="s">
        <v>17499</v>
      </c>
      <c r="C5300" s="352"/>
      <c r="D5300" s="152" t="s">
        <v>20298</v>
      </c>
    </row>
    <row r="5301" spans="1:4" ht="13.5" customHeight="1">
      <c r="A5301" s="150" t="s">
        <v>7536</v>
      </c>
      <c r="B5301" s="153" t="s">
        <v>17375</v>
      </c>
      <c r="C5301" s="352"/>
      <c r="D5301" s="152" t="s">
        <v>20298</v>
      </c>
    </row>
    <row r="5302" spans="1:4" ht="13.5" customHeight="1">
      <c r="A5302" s="150" t="s">
        <v>8216</v>
      </c>
      <c r="B5302" s="153" t="s">
        <v>17927</v>
      </c>
      <c r="C5302" s="352"/>
      <c r="D5302" s="152" t="s">
        <v>20298</v>
      </c>
    </row>
    <row r="5303" spans="1:4" ht="13.5" customHeight="1">
      <c r="A5303" s="150" t="s">
        <v>8027</v>
      </c>
      <c r="B5303" s="153" t="s">
        <v>17764</v>
      </c>
      <c r="C5303" s="352"/>
      <c r="D5303" s="152" t="s">
        <v>20298</v>
      </c>
    </row>
    <row r="5304" spans="1:4" ht="13.5" customHeight="1">
      <c r="A5304" s="150" t="s">
        <v>7703</v>
      </c>
      <c r="B5304" s="153" t="s">
        <v>17497</v>
      </c>
      <c r="C5304" s="352"/>
      <c r="D5304" s="152" t="s">
        <v>20298</v>
      </c>
    </row>
    <row r="5305" spans="1:4" ht="13.5" customHeight="1">
      <c r="A5305" s="150" t="s">
        <v>8269</v>
      </c>
      <c r="B5305" s="153" t="s">
        <v>17973</v>
      </c>
      <c r="C5305" s="352"/>
      <c r="D5305" s="152" t="s">
        <v>20298</v>
      </c>
    </row>
    <row r="5306" spans="1:4" ht="13.5" customHeight="1">
      <c r="A5306" s="150" t="s">
        <v>8270</v>
      </c>
      <c r="B5306" s="153" t="s">
        <v>17974</v>
      </c>
      <c r="C5306" s="352"/>
      <c r="D5306" s="152" t="s">
        <v>20298</v>
      </c>
    </row>
    <row r="5307" spans="1:4" ht="13.5" customHeight="1">
      <c r="A5307" s="150" t="s">
        <v>8276</v>
      </c>
      <c r="B5307" s="153" t="s">
        <v>17979</v>
      </c>
      <c r="C5307" s="352"/>
      <c r="D5307" s="152" t="s">
        <v>20298</v>
      </c>
    </row>
    <row r="5308" spans="1:4" ht="13.5" customHeight="1">
      <c r="A5308" s="150" t="s">
        <v>8277</v>
      </c>
      <c r="B5308" s="153" t="s">
        <v>17979</v>
      </c>
      <c r="C5308" s="352"/>
      <c r="D5308" s="152" t="s">
        <v>20298</v>
      </c>
    </row>
    <row r="5309" spans="1:4" ht="13.5" customHeight="1">
      <c r="A5309" s="150" t="s">
        <v>8278</v>
      </c>
      <c r="B5309" s="153" t="s">
        <v>17979</v>
      </c>
      <c r="C5309" s="352"/>
      <c r="D5309" s="152" t="s">
        <v>20298</v>
      </c>
    </row>
    <row r="5310" spans="1:4" ht="13.5" customHeight="1">
      <c r="A5310" s="150" t="s">
        <v>8279</v>
      </c>
      <c r="B5310" s="153" t="s">
        <v>17979</v>
      </c>
      <c r="C5310" s="352"/>
      <c r="D5310" s="152" t="s">
        <v>20298</v>
      </c>
    </row>
    <row r="5311" spans="1:4" ht="13.5" customHeight="1">
      <c r="A5311" s="150" t="s">
        <v>8280</v>
      </c>
      <c r="B5311" s="153" t="s">
        <v>17979</v>
      </c>
      <c r="C5311" s="352"/>
      <c r="D5311" s="152" t="s">
        <v>20298</v>
      </c>
    </row>
    <row r="5312" spans="1:4" ht="13.5" customHeight="1">
      <c r="A5312" s="150" t="s">
        <v>8081</v>
      </c>
      <c r="B5312" s="153" t="s">
        <v>17809</v>
      </c>
      <c r="C5312" s="352"/>
      <c r="D5312" s="152" t="s">
        <v>20298</v>
      </c>
    </row>
    <row r="5313" spans="1:4" ht="13.5" customHeight="1">
      <c r="A5313" s="150" t="s">
        <v>8275</v>
      </c>
      <c r="B5313" s="153" t="s">
        <v>17978</v>
      </c>
      <c r="C5313" s="352"/>
      <c r="D5313" s="152" t="s">
        <v>20298</v>
      </c>
    </row>
    <row r="5314" spans="1:4" ht="13.5" customHeight="1">
      <c r="A5314" s="150" t="s">
        <v>8274</v>
      </c>
      <c r="B5314" s="153" t="s">
        <v>17978</v>
      </c>
      <c r="C5314" s="352"/>
      <c r="D5314" s="152" t="s">
        <v>20298</v>
      </c>
    </row>
    <row r="5315" spans="1:4" ht="13.5" customHeight="1">
      <c r="A5315" s="150" t="s">
        <v>7503</v>
      </c>
      <c r="B5315" s="153" t="s">
        <v>17347</v>
      </c>
      <c r="C5315" s="352"/>
      <c r="D5315" s="152" t="s">
        <v>20298</v>
      </c>
    </row>
    <row r="5316" spans="1:4" ht="13.5" customHeight="1">
      <c r="A5316" s="150" t="s">
        <v>8272</v>
      </c>
      <c r="B5316" s="153" t="s">
        <v>17976</v>
      </c>
      <c r="C5316" s="352"/>
      <c r="D5316" s="152" t="s">
        <v>20298</v>
      </c>
    </row>
    <row r="5317" spans="1:4" ht="13.5" customHeight="1">
      <c r="A5317" s="150" t="s">
        <v>10326</v>
      </c>
      <c r="B5317" s="153" t="s">
        <v>19894</v>
      </c>
      <c r="C5317" s="352"/>
      <c r="D5317" s="152" t="s">
        <v>20298</v>
      </c>
    </row>
    <row r="5318" spans="1:4" ht="13.5" customHeight="1">
      <c r="A5318" s="150" t="s">
        <v>10326</v>
      </c>
      <c r="B5318" s="153" t="s">
        <v>19894</v>
      </c>
      <c r="C5318" s="352"/>
      <c r="D5318" s="152" t="s">
        <v>20298</v>
      </c>
    </row>
    <row r="5319" spans="1:4" ht="13.5" customHeight="1">
      <c r="A5319" s="150" t="s">
        <v>8281</v>
      </c>
      <c r="B5319" s="153" t="s">
        <v>17980</v>
      </c>
      <c r="C5319" s="352"/>
      <c r="D5319" s="152" t="s">
        <v>20298</v>
      </c>
    </row>
    <row r="5320" spans="1:4" ht="13.5" customHeight="1">
      <c r="A5320" s="150" t="s">
        <v>8282</v>
      </c>
      <c r="B5320" s="153" t="s">
        <v>17981</v>
      </c>
      <c r="C5320" s="352"/>
      <c r="D5320" s="152" t="s">
        <v>20298</v>
      </c>
    </row>
    <row r="5321" spans="1:4" ht="13.5" customHeight="1">
      <c r="A5321" s="150" t="s">
        <v>8273</v>
      </c>
      <c r="B5321" s="153" t="s">
        <v>17977</v>
      </c>
      <c r="C5321" s="352"/>
      <c r="D5321" s="152" t="s">
        <v>20298</v>
      </c>
    </row>
    <row r="5322" spans="1:4" ht="13.5" customHeight="1">
      <c r="A5322" s="150" t="s">
        <v>8080</v>
      </c>
      <c r="B5322" s="153" t="s">
        <v>17808</v>
      </c>
      <c r="C5322" s="352"/>
      <c r="D5322" s="152" t="s">
        <v>20298</v>
      </c>
    </row>
    <row r="5323" spans="1:4" ht="13.5" customHeight="1">
      <c r="A5323" s="150" t="s">
        <v>8080</v>
      </c>
      <c r="B5323" s="153" t="s">
        <v>17808</v>
      </c>
      <c r="C5323" s="352"/>
      <c r="D5323" s="152" t="s">
        <v>20298</v>
      </c>
    </row>
    <row r="5324" spans="1:4" ht="13.5" customHeight="1">
      <c r="A5324" s="150" t="s">
        <v>8285</v>
      </c>
      <c r="B5324" s="153" t="s">
        <v>17984</v>
      </c>
      <c r="C5324" s="352"/>
      <c r="D5324" s="152" t="s">
        <v>20298</v>
      </c>
    </row>
    <row r="5325" spans="1:4" ht="13.5" customHeight="1">
      <c r="A5325" s="150" t="s">
        <v>7521</v>
      </c>
      <c r="B5325" s="153" t="s">
        <v>17361</v>
      </c>
      <c r="C5325" s="352"/>
      <c r="D5325" s="152" t="s">
        <v>20298</v>
      </c>
    </row>
    <row r="5326" spans="1:4" ht="13.5" customHeight="1">
      <c r="A5326" s="150" t="s">
        <v>8283</v>
      </c>
      <c r="B5326" s="153" t="s">
        <v>17982</v>
      </c>
      <c r="C5326" s="352"/>
      <c r="D5326" s="152" t="s">
        <v>20298</v>
      </c>
    </row>
    <row r="5327" spans="1:4" ht="13.5" customHeight="1">
      <c r="A5327" s="150" t="s">
        <v>8284</v>
      </c>
      <c r="B5327" s="153" t="s">
        <v>17983</v>
      </c>
      <c r="C5327" s="352"/>
      <c r="D5327" s="152" t="s">
        <v>20298</v>
      </c>
    </row>
    <row r="5328" spans="1:4" ht="13.5" customHeight="1">
      <c r="A5328" s="150" t="s">
        <v>8384</v>
      </c>
      <c r="B5328" s="153" t="s">
        <v>18061</v>
      </c>
      <c r="C5328" s="352"/>
      <c r="D5328" s="152" t="s">
        <v>20298</v>
      </c>
    </row>
    <row r="5329" spans="1:4" ht="13.5" customHeight="1">
      <c r="A5329" s="150" t="s">
        <v>8384</v>
      </c>
      <c r="B5329" s="153" t="s">
        <v>18061</v>
      </c>
      <c r="C5329" s="352"/>
      <c r="D5329" s="152" t="s">
        <v>20298</v>
      </c>
    </row>
    <row r="5330" spans="1:4" ht="13.5" customHeight="1">
      <c r="A5330" s="150" t="s">
        <v>8390</v>
      </c>
      <c r="B5330" s="153" t="s">
        <v>18065</v>
      </c>
      <c r="C5330" s="352"/>
      <c r="D5330" s="152" t="s">
        <v>20298</v>
      </c>
    </row>
    <row r="5331" spans="1:4" ht="13.5" customHeight="1">
      <c r="A5331" s="150" t="s">
        <v>7825</v>
      </c>
      <c r="B5331" s="153" t="s">
        <v>17599</v>
      </c>
      <c r="C5331" s="352"/>
      <c r="D5331" s="152" t="s">
        <v>20298</v>
      </c>
    </row>
    <row r="5332" spans="1:4" ht="13.5" customHeight="1">
      <c r="A5332" s="150" t="s">
        <v>10308</v>
      </c>
      <c r="B5332" s="153" t="s">
        <v>19876</v>
      </c>
      <c r="C5332" s="352"/>
      <c r="D5332" s="152" t="s">
        <v>20298</v>
      </c>
    </row>
    <row r="5333" spans="1:4" ht="13.5" customHeight="1">
      <c r="A5333" s="150" t="s">
        <v>8052</v>
      </c>
      <c r="B5333" s="153" t="s">
        <v>17787</v>
      </c>
      <c r="C5333" s="352"/>
      <c r="D5333" s="152" t="s">
        <v>20298</v>
      </c>
    </row>
    <row r="5334" spans="1:4" ht="13.5" customHeight="1">
      <c r="A5334" s="150" t="s">
        <v>8022</v>
      </c>
      <c r="B5334" s="153" t="s">
        <v>17759</v>
      </c>
      <c r="C5334" s="352"/>
      <c r="D5334" s="152" t="s">
        <v>20298</v>
      </c>
    </row>
    <row r="5335" spans="1:4" ht="13.5" customHeight="1">
      <c r="A5335" s="150" t="s">
        <v>7720</v>
      </c>
      <c r="B5335" s="153" t="s">
        <v>17513</v>
      </c>
      <c r="C5335" s="352"/>
      <c r="D5335" s="152" t="s">
        <v>20298</v>
      </c>
    </row>
    <row r="5336" spans="1:4" ht="13.5" customHeight="1">
      <c r="A5336" s="150" t="s">
        <v>8035</v>
      </c>
      <c r="B5336" s="153" t="s">
        <v>17771</v>
      </c>
      <c r="C5336" s="352"/>
      <c r="D5336" s="152" t="s">
        <v>20298</v>
      </c>
    </row>
    <row r="5337" spans="1:4" ht="13.5" customHeight="1">
      <c r="A5337" s="150" t="s">
        <v>1762</v>
      </c>
      <c r="B5337" s="153" t="s">
        <v>11956</v>
      </c>
      <c r="C5337" s="352"/>
      <c r="D5337" s="152" t="s">
        <v>20298</v>
      </c>
    </row>
    <row r="5338" spans="1:4" ht="13.5" customHeight="1">
      <c r="A5338" s="150" t="s">
        <v>1761</v>
      </c>
      <c r="B5338" s="153" t="s">
        <v>11955</v>
      </c>
      <c r="C5338" s="352"/>
      <c r="D5338" s="152" t="s">
        <v>20298</v>
      </c>
    </row>
    <row r="5339" spans="1:4" ht="13.5" customHeight="1">
      <c r="A5339" s="150" t="s">
        <v>8036</v>
      </c>
      <c r="B5339" s="153" t="s">
        <v>17772</v>
      </c>
      <c r="C5339" s="352"/>
      <c r="D5339" s="152" t="s">
        <v>20298</v>
      </c>
    </row>
    <row r="5340" spans="1:4" ht="13.5" customHeight="1">
      <c r="A5340" s="150" t="s">
        <v>8037</v>
      </c>
      <c r="B5340" s="153" t="s">
        <v>17773</v>
      </c>
      <c r="C5340" s="352"/>
      <c r="D5340" s="152" t="s">
        <v>20298</v>
      </c>
    </row>
    <row r="5341" spans="1:4" ht="13.5" customHeight="1">
      <c r="A5341" s="150" t="s">
        <v>8038</v>
      </c>
      <c r="B5341" s="153" t="s">
        <v>17774</v>
      </c>
      <c r="C5341" s="352"/>
      <c r="D5341" s="152" t="s">
        <v>20298</v>
      </c>
    </row>
    <row r="5342" spans="1:4" ht="13.5" customHeight="1">
      <c r="A5342" s="150" t="s">
        <v>8038</v>
      </c>
      <c r="B5342" s="153" t="s">
        <v>17774</v>
      </c>
      <c r="C5342" s="352"/>
      <c r="D5342" s="152" t="s">
        <v>20298</v>
      </c>
    </row>
    <row r="5343" spans="1:4" ht="13.5" customHeight="1">
      <c r="A5343" s="150" t="s">
        <v>8039</v>
      </c>
      <c r="B5343" s="153" t="s">
        <v>17775</v>
      </c>
      <c r="C5343" s="352"/>
      <c r="D5343" s="152" t="s">
        <v>20298</v>
      </c>
    </row>
    <row r="5344" spans="1:4" ht="13.5" customHeight="1">
      <c r="A5344" s="150" t="s">
        <v>7592</v>
      </c>
      <c r="B5344" s="153" t="s">
        <v>17414</v>
      </c>
      <c r="C5344" s="352"/>
      <c r="D5344" s="152" t="s">
        <v>20298</v>
      </c>
    </row>
    <row r="5345" spans="1:4" ht="13.5" customHeight="1">
      <c r="A5345" s="150" t="s">
        <v>8064</v>
      </c>
      <c r="B5345" s="153" t="s">
        <v>17796</v>
      </c>
      <c r="C5345" s="352"/>
      <c r="D5345" s="152" t="s">
        <v>20298</v>
      </c>
    </row>
    <row r="5346" spans="1:4" ht="13.5" customHeight="1">
      <c r="A5346" s="150" t="s">
        <v>7224</v>
      </c>
      <c r="B5346" s="153" t="s">
        <v>17129</v>
      </c>
      <c r="C5346" s="352"/>
      <c r="D5346" s="152" t="s">
        <v>20298</v>
      </c>
    </row>
    <row r="5347" spans="1:4" ht="13.5" customHeight="1">
      <c r="A5347" s="150" t="s">
        <v>7224</v>
      </c>
      <c r="B5347" s="153" t="s">
        <v>17129</v>
      </c>
      <c r="C5347" s="352"/>
      <c r="D5347" s="152" t="s">
        <v>20298</v>
      </c>
    </row>
    <row r="5348" spans="1:4" ht="13.5" customHeight="1">
      <c r="A5348" s="150" t="s">
        <v>7313</v>
      </c>
      <c r="B5348" s="153" t="s">
        <v>17212</v>
      </c>
      <c r="C5348" s="352"/>
      <c r="D5348" s="152" t="s">
        <v>20298</v>
      </c>
    </row>
    <row r="5349" spans="1:4" ht="13.5" customHeight="1">
      <c r="A5349" s="150" t="s">
        <v>7589</v>
      </c>
      <c r="B5349" s="153" t="s">
        <v>17411</v>
      </c>
      <c r="C5349" s="352"/>
      <c r="D5349" s="152" t="s">
        <v>20298</v>
      </c>
    </row>
    <row r="5350" spans="1:4" ht="13.5" customHeight="1">
      <c r="A5350" s="150" t="s">
        <v>8381</v>
      </c>
      <c r="B5350" s="153" t="s">
        <v>18058</v>
      </c>
      <c r="C5350" s="352"/>
      <c r="D5350" s="152" t="s">
        <v>20298</v>
      </c>
    </row>
    <row r="5351" spans="1:4" ht="13.5" customHeight="1">
      <c r="A5351" s="150" t="s">
        <v>8382</v>
      </c>
      <c r="B5351" s="153" t="s">
        <v>18059</v>
      </c>
      <c r="C5351" s="352"/>
      <c r="D5351" s="152" t="s">
        <v>20298</v>
      </c>
    </row>
    <row r="5352" spans="1:4" ht="13.5" customHeight="1">
      <c r="A5352" s="150" t="s">
        <v>8383</v>
      </c>
      <c r="B5352" s="153" t="s">
        <v>18060</v>
      </c>
      <c r="C5352" s="352"/>
      <c r="D5352" s="152" t="s">
        <v>20298</v>
      </c>
    </row>
    <row r="5353" spans="1:4" ht="13.5" customHeight="1">
      <c r="A5353" s="150" t="s">
        <v>3400</v>
      </c>
      <c r="B5353" s="153" t="s">
        <v>13537</v>
      </c>
      <c r="C5353" s="352"/>
      <c r="D5353" s="152" t="s">
        <v>20298</v>
      </c>
    </row>
    <row r="5354" spans="1:4" ht="13.5" customHeight="1">
      <c r="A5354" s="150" t="s">
        <v>3401</v>
      </c>
      <c r="B5354" s="153" t="s">
        <v>13538</v>
      </c>
      <c r="C5354" s="352"/>
      <c r="D5354" s="152" t="s">
        <v>20298</v>
      </c>
    </row>
    <row r="5355" spans="1:4" ht="13.5" customHeight="1">
      <c r="A5355" s="150" t="s">
        <v>3404</v>
      </c>
      <c r="B5355" s="153" t="s">
        <v>13541</v>
      </c>
      <c r="C5355" s="352"/>
      <c r="D5355" s="152" t="s">
        <v>20298</v>
      </c>
    </row>
    <row r="5356" spans="1:4" ht="13.5" customHeight="1">
      <c r="A5356" s="150" t="s">
        <v>3382</v>
      </c>
      <c r="B5356" s="153" t="s">
        <v>13519</v>
      </c>
      <c r="C5356" s="352"/>
      <c r="D5356" s="152" t="s">
        <v>20298</v>
      </c>
    </row>
    <row r="5357" spans="1:4" ht="13.5" customHeight="1">
      <c r="A5357" s="150" t="s">
        <v>3383</v>
      </c>
      <c r="B5357" s="153" t="s">
        <v>13520</v>
      </c>
      <c r="C5357" s="352"/>
      <c r="D5357" s="152" t="s">
        <v>20298</v>
      </c>
    </row>
    <row r="5358" spans="1:4" ht="13.5" customHeight="1">
      <c r="A5358" s="150" t="s">
        <v>3384</v>
      </c>
      <c r="B5358" s="153" t="s">
        <v>13521</v>
      </c>
      <c r="C5358" s="352"/>
      <c r="D5358" s="152" t="s">
        <v>20298</v>
      </c>
    </row>
    <row r="5359" spans="1:4" ht="13.5" customHeight="1">
      <c r="A5359" s="150" t="s">
        <v>3389</v>
      </c>
      <c r="B5359" s="153" t="s">
        <v>13526</v>
      </c>
      <c r="C5359" s="352"/>
      <c r="D5359" s="152" t="s">
        <v>20298</v>
      </c>
    </row>
    <row r="5360" spans="1:4" ht="13.5" customHeight="1">
      <c r="A5360" s="150" t="s">
        <v>3364</v>
      </c>
      <c r="B5360" s="153" t="s">
        <v>13501</v>
      </c>
      <c r="C5360" s="352"/>
      <c r="D5360" s="152" t="s">
        <v>20298</v>
      </c>
    </row>
    <row r="5361" spans="1:4" ht="13.5" customHeight="1">
      <c r="A5361" s="150" t="s">
        <v>3399</v>
      </c>
      <c r="B5361" s="153" t="s">
        <v>13536</v>
      </c>
      <c r="C5361" s="352"/>
      <c r="D5361" s="152" t="s">
        <v>20298</v>
      </c>
    </row>
    <row r="5362" spans="1:4" ht="13.5" customHeight="1">
      <c r="A5362" s="150" t="s">
        <v>3403</v>
      </c>
      <c r="B5362" s="153" t="s">
        <v>13540</v>
      </c>
      <c r="C5362" s="352"/>
      <c r="D5362" s="152" t="s">
        <v>20298</v>
      </c>
    </row>
    <row r="5363" spans="1:4" ht="13.5" customHeight="1">
      <c r="A5363" s="150" t="s">
        <v>3402</v>
      </c>
      <c r="B5363" s="153" t="s">
        <v>13539</v>
      </c>
      <c r="C5363" s="352"/>
      <c r="D5363" s="152" t="s">
        <v>20298</v>
      </c>
    </row>
    <row r="5364" spans="1:4" ht="13.5" customHeight="1">
      <c r="A5364" s="150" t="s">
        <v>3385</v>
      </c>
      <c r="B5364" s="153" t="s">
        <v>13522</v>
      </c>
      <c r="C5364" s="352"/>
      <c r="D5364" s="152" t="s">
        <v>20298</v>
      </c>
    </row>
    <row r="5365" spans="1:4" ht="13.5" customHeight="1">
      <c r="A5365" s="150" t="s">
        <v>3386</v>
      </c>
      <c r="B5365" s="153" t="s">
        <v>13523</v>
      </c>
      <c r="C5365" s="352"/>
      <c r="D5365" s="152" t="s">
        <v>20298</v>
      </c>
    </row>
    <row r="5366" spans="1:4" ht="13.5" customHeight="1">
      <c r="A5366" s="150" t="s">
        <v>3405</v>
      </c>
      <c r="B5366" s="153" t="s">
        <v>13542</v>
      </c>
      <c r="C5366" s="352"/>
      <c r="D5366" s="152" t="s">
        <v>20298</v>
      </c>
    </row>
    <row r="5367" spans="1:4" ht="13.5" customHeight="1">
      <c r="A5367" s="150" t="s">
        <v>3413</v>
      </c>
      <c r="B5367" s="153" t="s">
        <v>13550</v>
      </c>
      <c r="C5367" s="352"/>
      <c r="D5367" s="152" t="s">
        <v>20298</v>
      </c>
    </row>
    <row r="5368" spans="1:4" ht="13.5" customHeight="1">
      <c r="A5368" s="150" t="s">
        <v>3422</v>
      </c>
      <c r="B5368" s="153" t="s">
        <v>13559</v>
      </c>
      <c r="C5368" s="352"/>
      <c r="D5368" s="152" t="s">
        <v>20298</v>
      </c>
    </row>
    <row r="5369" spans="1:4" ht="13.5" customHeight="1">
      <c r="A5369" s="150" t="s">
        <v>3410</v>
      </c>
      <c r="B5369" s="153" t="s">
        <v>13547</v>
      </c>
      <c r="C5369" s="352"/>
      <c r="D5369" s="152" t="s">
        <v>20298</v>
      </c>
    </row>
    <row r="5370" spans="1:4" ht="13.5" customHeight="1">
      <c r="A5370" s="150" t="s">
        <v>3363</v>
      </c>
      <c r="B5370" s="153" t="s">
        <v>13500</v>
      </c>
      <c r="C5370" s="352"/>
      <c r="D5370" s="152" t="s">
        <v>20298</v>
      </c>
    </row>
    <row r="5371" spans="1:4" ht="13.5" customHeight="1">
      <c r="A5371" s="150" t="s">
        <v>3406</v>
      </c>
      <c r="B5371" s="153" t="s">
        <v>13543</v>
      </c>
      <c r="C5371" s="352"/>
      <c r="D5371" s="152" t="s">
        <v>20298</v>
      </c>
    </row>
    <row r="5372" spans="1:4" ht="13.5" customHeight="1">
      <c r="A5372" s="150" t="s">
        <v>3407</v>
      </c>
      <c r="B5372" s="153" t="s">
        <v>13544</v>
      </c>
      <c r="C5372" s="352"/>
      <c r="D5372" s="152" t="s">
        <v>20298</v>
      </c>
    </row>
    <row r="5373" spans="1:4" ht="13.5" customHeight="1">
      <c r="A5373" s="150" t="s">
        <v>3414</v>
      </c>
      <c r="B5373" s="153" t="s">
        <v>13551</v>
      </c>
      <c r="C5373" s="352"/>
      <c r="D5373" s="152" t="s">
        <v>20298</v>
      </c>
    </row>
    <row r="5374" spans="1:4" ht="13.5" customHeight="1">
      <c r="A5374" s="150" t="s">
        <v>3416</v>
      </c>
      <c r="B5374" s="153" t="s">
        <v>13553</v>
      </c>
      <c r="C5374" s="352"/>
      <c r="D5374" s="152" t="s">
        <v>20298</v>
      </c>
    </row>
    <row r="5375" spans="1:4" ht="13.5" customHeight="1">
      <c r="A5375" s="150" t="s">
        <v>3417</v>
      </c>
      <c r="B5375" s="153" t="s">
        <v>13554</v>
      </c>
      <c r="C5375" s="352"/>
      <c r="D5375" s="152" t="s">
        <v>20298</v>
      </c>
    </row>
    <row r="5376" spans="1:4" ht="13.5" customHeight="1">
      <c r="A5376" s="150" t="s">
        <v>3426</v>
      </c>
      <c r="B5376" s="153" t="s">
        <v>13563</v>
      </c>
      <c r="C5376" s="352"/>
      <c r="D5376" s="152" t="s">
        <v>20298</v>
      </c>
    </row>
    <row r="5377" spans="1:4" ht="13.5" customHeight="1">
      <c r="A5377" s="150" t="s">
        <v>3420</v>
      </c>
      <c r="B5377" s="153" t="s">
        <v>13557</v>
      </c>
      <c r="C5377" s="352"/>
      <c r="D5377" s="152" t="s">
        <v>20298</v>
      </c>
    </row>
    <row r="5378" spans="1:4" ht="13.5" customHeight="1">
      <c r="A5378" s="150" t="s">
        <v>3418</v>
      </c>
      <c r="B5378" s="153" t="s">
        <v>13555</v>
      </c>
      <c r="C5378" s="352"/>
      <c r="D5378" s="152" t="s">
        <v>20298</v>
      </c>
    </row>
    <row r="5379" spans="1:4" ht="13.5" customHeight="1">
      <c r="A5379" s="150" t="s">
        <v>3419</v>
      </c>
      <c r="B5379" s="153" t="s">
        <v>13556</v>
      </c>
      <c r="C5379" s="352"/>
      <c r="D5379" s="152" t="s">
        <v>20298</v>
      </c>
    </row>
    <row r="5380" spans="1:4" ht="13.5" customHeight="1">
      <c r="A5380" s="150" t="s">
        <v>3415</v>
      </c>
      <c r="B5380" s="153" t="s">
        <v>13552</v>
      </c>
      <c r="C5380" s="352"/>
      <c r="D5380" s="152" t="s">
        <v>20298</v>
      </c>
    </row>
    <row r="5381" spans="1:4" ht="13.5" customHeight="1">
      <c r="A5381" s="150" t="s">
        <v>3421</v>
      </c>
      <c r="B5381" s="153" t="s">
        <v>13558</v>
      </c>
      <c r="C5381" s="352"/>
      <c r="D5381" s="152" t="s">
        <v>20298</v>
      </c>
    </row>
    <row r="5382" spans="1:4" ht="13.5" customHeight="1">
      <c r="A5382" s="150" t="s">
        <v>3425</v>
      </c>
      <c r="B5382" s="153" t="s">
        <v>13562</v>
      </c>
      <c r="C5382" s="352"/>
      <c r="D5382" s="152" t="s">
        <v>20298</v>
      </c>
    </row>
    <row r="5383" spans="1:4" ht="13.5" customHeight="1">
      <c r="A5383" s="150" t="s">
        <v>3412</v>
      </c>
      <c r="B5383" s="153" t="s">
        <v>13549</v>
      </c>
      <c r="C5383" s="352"/>
      <c r="D5383" s="152" t="s">
        <v>20298</v>
      </c>
    </row>
    <row r="5384" spans="1:4" ht="13.5" customHeight="1">
      <c r="A5384" s="150" t="s">
        <v>3362</v>
      </c>
      <c r="B5384" s="153" t="s">
        <v>13499</v>
      </c>
      <c r="C5384" s="352"/>
      <c r="D5384" s="152" t="s">
        <v>20298</v>
      </c>
    </row>
    <row r="5385" spans="1:4" ht="13.5" customHeight="1">
      <c r="A5385" s="150" t="s">
        <v>3360</v>
      </c>
      <c r="B5385" s="153" t="s">
        <v>13497</v>
      </c>
      <c r="C5385" s="352"/>
      <c r="D5385" s="152" t="s">
        <v>20298</v>
      </c>
    </row>
    <row r="5386" spans="1:4" ht="13.5" customHeight="1">
      <c r="A5386" s="150" t="s">
        <v>3392</v>
      </c>
      <c r="B5386" s="153" t="s">
        <v>13529</v>
      </c>
      <c r="C5386" s="352"/>
      <c r="D5386" s="152" t="s">
        <v>20298</v>
      </c>
    </row>
    <row r="5387" spans="1:4" ht="13.5" customHeight="1">
      <c r="A5387" s="150" t="s">
        <v>3394</v>
      </c>
      <c r="B5387" s="153" t="s">
        <v>13531</v>
      </c>
      <c r="C5387" s="352"/>
      <c r="D5387" s="152" t="s">
        <v>20298</v>
      </c>
    </row>
    <row r="5388" spans="1:4" ht="13.5" customHeight="1">
      <c r="A5388" s="150" t="s">
        <v>3397</v>
      </c>
      <c r="B5388" s="153" t="s">
        <v>13534</v>
      </c>
      <c r="C5388" s="352"/>
      <c r="D5388" s="152" t="s">
        <v>20298</v>
      </c>
    </row>
    <row r="5389" spans="1:4" ht="13.5" customHeight="1">
      <c r="A5389" s="150" t="s">
        <v>3396</v>
      </c>
      <c r="B5389" s="153" t="s">
        <v>13533</v>
      </c>
      <c r="C5389" s="352"/>
      <c r="D5389" s="152" t="s">
        <v>20298</v>
      </c>
    </row>
    <row r="5390" spans="1:4" ht="13.5" customHeight="1">
      <c r="A5390" s="150" t="s">
        <v>5138</v>
      </c>
      <c r="B5390" s="153" t="s">
        <v>15180</v>
      </c>
      <c r="C5390" s="352"/>
      <c r="D5390" s="152" t="s">
        <v>20298</v>
      </c>
    </row>
    <row r="5391" spans="1:4" ht="13.5" customHeight="1">
      <c r="A5391" s="150" t="s">
        <v>3457</v>
      </c>
      <c r="B5391" s="153" t="s">
        <v>13594</v>
      </c>
      <c r="C5391" s="352"/>
      <c r="D5391" s="152" t="s">
        <v>20298</v>
      </c>
    </row>
    <row r="5392" spans="1:4" ht="13.5" customHeight="1">
      <c r="A5392" s="150" t="s">
        <v>3487</v>
      </c>
      <c r="B5392" s="153" t="s">
        <v>13622</v>
      </c>
      <c r="C5392" s="352"/>
      <c r="D5392" s="152" t="s">
        <v>20298</v>
      </c>
    </row>
    <row r="5393" spans="1:4" ht="13.5" customHeight="1">
      <c r="A5393" s="150" t="s">
        <v>3485</v>
      </c>
      <c r="B5393" s="153" t="s">
        <v>13620</v>
      </c>
      <c r="C5393" s="352"/>
      <c r="D5393" s="152" t="s">
        <v>20298</v>
      </c>
    </row>
    <row r="5394" spans="1:4" ht="13.5" customHeight="1">
      <c r="A5394" s="150" t="s">
        <v>3460</v>
      </c>
      <c r="B5394" s="153" t="s">
        <v>13597</v>
      </c>
      <c r="C5394" s="352"/>
      <c r="D5394" s="152" t="s">
        <v>20298</v>
      </c>
    </row>
    <row r="5395" spans="1:4" ht="13.5" customHeight="1">
      <c r="A5395" s="150" t="s">
        <v>3461</v>
      </c>
      <c r="B5395" s="153" t="s">
        <v>13598</v>
      </c>
      <c r="C5395" s="352"/>
      <c r="D5395" s="152" t="s">
        <v>20298</v>
      </c>
    </row>
    <row r="5396" spans="1:4" ht="13.5" customHeight="1">
      <c r="A5396" s="150" t="s">
        <v>3411</v>
      </c>
      <c r="B5396" s="153" t="s">
        <v>13548</v>
      </c>
      <c r="C5396" s="352"/>
      <c r="D5396" s="152" t="s">
        <v>20298</v>
      </c>
    </row>
    <row r="5397" spans="1:4" ht="13.5" customHeight="1">
      <c r="A5397" s="150" t="s">
        <v>3398</v>
      </c>
      <c r="B5397" s="153" t="s">
        <v>13535</v>
      </c>
      <c r="C5397" s="352"/>
      <c r="D5397" s="152" t="s">
        <v>20298</v>
      </c>
    </row>
    <row r="5398" spans="1:4" ht="13.5" customHeight="1">
      <c r="A5398" s="150" t="s">
        <v>3458</v>
      </c>
      <c r="B5398" s="153" t="s">
        <v>13595</v>
      </c>
      <c r="C5398" s="352"/>
      <c r="D5398" s="152" t="s">
        <v>20298</v>
      </c>
    </row>
    <row r="5399" spans="1:4" ht="13.5" customHeight="1">
      <c r="A5399" s="150" t="s">
        <v>3459</v>
      </c>
      <c r="B5399" s="153" t="s">
        <v>13596</v>
      </c>
      <c r="C5399" s="352"/>
      <c r="D5399" s="152" t="s">
        <v>20298</v>
      </c>
    </row>
    <row r="5400" spans="1:4" ht="13.5" customHeight="1">
      <c r="A5400" s="150" t="s">
        <v>3486</v>
      </c>
      <c r="B5400" s="153" t="s">
        <v>13621</v>
      </c>
      <c r="C5400" s="352"/>
      <c r="D5400" s="152" t="s">
        <v>20298</v>
      </c>
    </row>
    <row r="5401" spans="1:4" ht="13.5" customHeight="1">
      <c r="A5401" s="150" t="s">
        <v>3551</v>
      </c>
      <c r="B5401" s="153" t="s">
        <v>13684</v>
      </c>
      <c r="C5401" s="352"/>
      <c r="D5401" s="152" t="s">
        <v>20298</v>
      </c>
    </row>
    <row r="5402" spans="1:4" ht="13.5" customHeight="1">
      <c r="A5402" s="150" t="s">
        <v>3408</v>
      </c>
      <c r="B5402" s="153" t="s">
        <v>13545</v>
      </c>
      <c r="C5402" s="352"/>
      <c r="D5402" s="152" t="s">
        <v>20298</v>
      </c>
    </row>
    <row r="5403" spans="1:4" ht="13.5" customHeight="1">
      <c r="A5403" s="150" t="s">
        <v>3393</v>
      </c>
      <c r="B5403" s="153" t="s">
        <v>13530</v>
      </c>
      <c r="C5403" s="352"/>
      <c r="D5403" s="152" t="s">
        <v>20298</v>
      </c>
    </row>
    <row r="5404" spans="1:4" ht="13.5" customHeight="1">
      <c r="A5404" s="150" t="s">
        <v>3391</v>
      </c>
      <c r="B5404" s="153" t="s">
        <v>13528</v>
      </c>
      <c r="C5404" s="352"/>
      <c r="D5404" s="152" t="s">
        <v>20298</v>
      </c>
    </row>
    <row r="5405" spans="1:4" ht="13.5" customHeight="1">
      <c r="A5405" s="150" t="s">
        <v>3361</v>
      </c>
      <c r="B5405" s="153" t="s">
        <v>13498</v>
      </c>
      <c r="C5405" s="352"/>
      <c r="D5405" s="152" t="s">
        <v>20298</v>
      </c>
    </row>
    <row r="5406" spans="1:4" ht="13.5" customHeight="1">
      <c r="A5406" s="150" t="s">
        <v>8241</v>
      </c>
      <c r="B5406" s="153" t="s">
        <v>17950</v>
      </c>
      <c r="C5406" s="352"/>
      <c r="D5406" s="152" t="s">
        <v>20298</v>
      </c>
    </row>
    <row r="5407" spans="1:4" ht="13.5" customHeight="1">
      <c r="A5407" s="150" t="s">
        <v>3544</v>
      </c>
      <c r="B5407" s="153" t="s">
        <v>13678</v>
      </c>
      <c r="C5407" s="352"/>
      <c r="D5407" s="152" t="s">
        <v>20298</v>
      </c>
    </row>
    <row r="5408" spans="1:4" ht="13.5" customHeight="1">
      <c r="A5408" s="150" t="s">
        <v>3550</v>
      </c>
      <c r="B5408" s="153" t="s">
        <v>13683</v>
      </c>
      <c r="C5408" s="352"/>
      <c r="D5408" s="152" t="s">
        <v>20298</v>
      </c>
    </row>
    <row r="5409" spans="1:4" ht="13.5" customHeight="1">
      <c r="A5409" s="150" t="s">
        <v>3534</v>
      </c>
      <c r="B5409" s="153" t="s">
        <v>13668</v>
      </c>
      <c r="C5409" s="352"/>
      <c r="D5409" s="152" t="s">
        <v>20298</v>
      </c>
    </row>
    <row r="5410" spans="1:4" ht="13.5" customHeight="1">
      <c r="A5410" s="150" t="s">
        <v>3409</v>
      </c>
      <c r="B5410" s="153" t="s">
        <v>13546</v>
      </c>
      <c r="C5410" s="352"/>
      <c r="D5410" s="152" t="s">
        <v>20298</v>
      </c>
    </row>
    <row r="5411" spans="1:4" ht="13.5" customHeight="1">
      <c r="A5411" s="150" t="s">
        <v>3464</v>
      </c>
      <c r="B5411" s="153" t="s">
        <v>13601</v>
      </c>
      <c r="C5411" s="352"/>
      <c r="D5411" s="152" t="s">
        <v>20298</v>
      </c>
    </row>
    <row r="5412" spans="1:4" ht="13.5" customHeight="1">
      <c r="A5412" s="150" t="s">
        <v>3366</v>
      </c>
      <c r="B5412" s="153" t="s">
        <v>13503</v>
      </c>
      <c r="C5412" s="352"/>
      <c r="D5412" s="152" t="s">
        <v>20298</v>
      </c>
    </row>
    <row r="5413" spans="1:4" ht="13.5" customHeight="1">
      <c r="A5413" s="150" t="s">
        <v>3504</v>
      </c>
      <c r="B5413" s="153" t="s">
        <v>13639</v>
      </c>
      <c r="C5413" s="352"/>
      <c r="D5413" s="152" t="s">
        <v>20298</v>
      </c>
    </row>
    <row r="5414" spans="1:4" ht="13.5" customHeight="1">
      <c r="A5414" s="150" t="s">
        <v>3501</v>
      </c>
      <c r="B5414" s="153" t="s">
        <v>13636</v>
      </c>
      <c r="C5414" s="352"/>
      <c r="D5414" s="152" t="s">
        <v>20298</v>
      </c>
    </row>
    <row r="5415" spans="1:4" ht="13.5" customHeight="1">
      <c r="A5415" s="150" t="s">
        <v>3502</v>
      </c>
      <c r="B5415" s="153" t="s">
        <v>13637</v>
      </c>
      <c r="C5415" s="352"/>
      <c r="D5415" s="152" t="s">
        <v>20298</v>
      </c>
    </row>
    <row r="5416" spans="1:4" ht="13.5" customHeight="1">
      <c r="A5416" s="150" t="s">
        <v>3499</v>
      </c>
      <c r="B5416" s="153" t="s">
        <v>13634</v>
      </c>
      <c r="C5416" s="352"/>
      <c r="D5416" s="152" t="s">
        <v>20298</v>
      </c>
    </row>
    <row r="5417" spans="1:4" ht="13.5" customHeight="1">
      <c r="A5417" s="150" t="s">
        <v>3500</v>
      </c>
      <c r="B5417" s="153" t="s">
        <v>13635</v>
      </c>
      <c r="C5417" s="352"/>
      <c r="D5417" s="152" t="s">
        <v>20298</v>
      </c>
    </row>
    <row r="5418" spans="1:4" ht="13.5" customHeight="1">
      <c r="A5418" s="150" t="s">
        <v>10293</v>
      </c>
      <c r="B5418" s="153" t="s">
        <v>19864</v>
      </c>
      <c r="C5418" s="352"/>
      <c r="D5418" s="152" t="s">
        <v>20298</v>
      </c>
    </row>
    <row r="5419" spans="1:4" ht="13.5" customHeight="1">
      <c r="A5419" s="150" t="s">
        <v>3503</v>
      </c>
      <c r="B5419" s="153" t="s">
        <v>13638</v>
      </c>
      <c r="C5419" s="352"/>
      <c r="D5419" s="152" t="s">
        <v>20298</v>
      </c>
    </row>
    <row r="5420" spans="1:4" ht="13.5" customHeight="1">
      <c r="A5420" s="150" t="s">
        <v>3505</v>
      </c>
      <c r="B5420" s="153" t="s">
        <v>13639</v>
      </c>
      <c r="C5420" s="352"/>
      <c r="D5420" s="152" t="s">
        <v>20298</v>
      </c>
    </row>
    <row r="5421" spans="1:4" ht="13.5" customHeight="1">
      <c r="A5421" s="150" t="s">
        <v>10304</v>
      </c>
      <c r="B5421" s="153" t="s">
        <v>19875</v>
      </c>
      <c r="C5421" s="352"/>
      <c r="D5421" s="152" t="s">
        <v>20298</v>
      </c>
    </row>
    <row r="5422" spans="1:4" ht="13.5" customHeight="1">
      <c r="A5422" s="150" t="s">
        <v>3498</v>
      </c>
      <c r="B5422" s="153" t="s">
        <v>13633</v>
      </c>
      <c r="C5422" s="352"/>
      <c r="D5422" s="152" t="s">
        <v>20298</v>
      </c>
    </row>
    <row r="5423" spans="1:4" ht="13.5" customHeight="1">
      <c r="A5423" s="150" t="s">
        <v>10305</v>
      </c>
      <c r="B5423" s="153" t="s">
        <v>19875</v>
      </c>
      <c r="C5423" s="352"/>
      <c r="D5423" s="152" t="s">
        <v>20298</v>
      </c>
    </row>
    <row r="5424" spans="1:4" ht="13.5" customHeight="1">
      <c r="A5424" s="150" t="s">
        <v>3508</v>
      </c>
      <c r="B5424" s="153" t="s">
        <v>13642</v>
      </c>
      <c r="C5424" s="352"/>
      <c r="D5424" s="152" t="s">
        <v>20298</v>
      </c>
    </row>
    <row r="5425" spans="1:4" ht="13.5" customHeight="1">
      <c r="A5425" s="150" t="s">
        <v>3543</v>
      </c>
      <c r="B5425" s="153" t="s">
        <v>13677</v>
      </c>
      <c r="C5425" s="352"/>
      <c r="D5425" s="152" t="s">
        <v>20298</v>
      </c>
    </row>
    <row r="5426" spans="1:4" ht="13.5" customHeight="1">
      <c r="A5426" s="150" t="s">
        <v>3541</v>
      </c>
      <c r="B5426" s="153" t="s">
        <v>13675</v>
      </c>
      <c r="C5426" s="352"/>
      <c r="D5426" s="152" t="s">
        <v>20298</v>
      </c>
    </row>
    <row r="5427" spans="1:4" ht="13.5" customHeight="1">
      <c r="A5427" s="150" t="s">
        <v>3507</v>
      </c>
      <c r="B5427" s="153" t="s">
        <v>13641</v>
      </c>
      <c r="C5427" s="352"/>
      <c r="D5427" s="152" t="s">
        <v>20298</v>
      </c>
    </row>
    <row r="5428" spans="1:4" ht="13.5" customHeight="1">
      <c r="A5428" s="150" t="s">
        <v>1934</v>
      </c>
      <c r="B5428" s="153" t="s">
        <v>12114</v>
      </c>
      <c r="C5428" s="352"/>
      <c r="D5428" s="152" t="s">
        <v>20298</v>
      </c>
    </row>
    <row r="5429" spans="1:4" ht="13.5" customHeight="1">
      <c r="A5429" s="150" t="s">
        <v>3516</v>
      </c>
      <c r="B5429" s="153" t="s">
        <v>13650</v>
      </c>
      <c r="C5429" s="352"/>
      <c r="D5429" s="152" t="s">
        <v>20298</v>
      </c>
    </row>
    <row r="5430" spans="1:4" ht="13.5" customHeight="1">
      <c r="A5430" s="150" t="s">
        <v>3552</v>
      </c>
      <c r="B5430" s="153" t="s">
        <v>13685</v>
      </c>
      <c r="C5430" s="352"/>
      <c r="D5430" s="152" t="s">
        <v>20298</v>
      </c>
    </row>
    <row r="5431" spans="1:4" ht="13.5" customHeight="1">
      <c r="A5431" s="150" t="s">
        <v>3515</v>
      </c>
      <c r="B5431" s="153" t="s">
        <v>13649</v>
      </c>
      <c r="C5431" s="352"/>
      <c r="D5431" s="152" t="s">
        <v>20298</v>
      </c>
    </row>
    <row r="5432" spans="1:4" ht="13.5" customHeight="1">
      <c r="A5432" s="150" t="s">
        <v>3506</v>
      </c>
      <c r="B5432" s="153" t="s">
        <v>13640</v>
      </c>
      <c r="C5432" s="352"/>
      <c r="D5432" s="152" t="s">
        <v>20298</v>
      </c>
    </row>
    <row r="5433" spans="1:4" ht="13.5" customHeight="1">
      <c r="A5433" s="150" t="s">
        <v>3542</v>
      </c>
      <c r="B5433" s="153" t="s">
        <v>13676</v>
      </c>
      <c r="C5433" s="352"/>
      <c r="D5433" s="152" t="s">
        <v>20298</v>
      </c>
    </row>
    <row r="5434" spans="1:4" ht="13.5" customHeight="1">
      <c r="A5434" s="150" t="s">
        <v>3517</v>
      </c>
      <c r="B5434" s="153" t="s">
        <v>13651</v>
      </c>
      <c r="C5434" s="352"/>
      <c r="D5434" s="152" t="s">
        <v>20298</v>
      </c>
    </row>
    <row r="5435" spans="1:4" ht="13.5" customHeight="1">
      <c r="A5435" s="150" t="s">
        <v>3376</v>
      </c>
      <c r="B5435" s="153" t="s">
        <v>13513</v>
      </c>
      <c r="C5435" s="352"/>
      <c r="D5435" s="152" t="s">
        <v>20298</v>
      </c>
    </row>
    <row r="5436" spans="1:4" ht="13.5" customHeight="1">
      <c r="A5436" s="150" t="s">
        <v>3540</v>
      </c>
      <c r="B5436" s="153" t="s">
        <v>13674</v>
      </c>
      <c r="C5436" s="352"/>
      <c r="D5436" s="152" t="s">
        <v>20298</v>
      </c>
    </row>
    <row r="5437" spans="1:4" ht="13.5" customHeight="1">
      <c r="A5437" s="150" t="s">
        <v>3430</v>
      </c>
      <c r="B5437" s="153" t="s">
        <v>13567</v>
      </c>
      <c r="C5437" s="352"/>
      <c r="D5437" s="152" t="s">
        <v>20298</v>
      </c>
    </row>
    <row r="5438" spans="1:4" ht="13.5" customHeight="1">
      <c r="A5438" s="150" t="s">
        <v>3428</v>
      </c>
      <c r="B5438" s="153" t="s">
        <v>13565</v>
      </c>
      <c r="C5438" s="352"/>
      <c r="D5438" s="152" t="s">
        <v>20298</v>
      </c>
    </row>
    <row r="5439" spans="1:4" ht="13.5" customHeight="1">
      <c r="A5439" s="150" t="s">
        <v>3427</v>
      </c>
      <c r="B5439" s="153" t="s">
        <v>13564</v>
      </c>
      <c r="C5439" s="352"/>
      <c r="D5439" s="152" t="s">
        <v>20298</v>
      </c>
    </row>
    <row r="5440" spans="1:4" ht="13.5" customHeight="1">
      <c r="A5440" s="150" t="s">
        <v>3484</v>
      </c>
      <c r="B5440" s="153" t="s">
        <v>13619</v>
      </c>
      <c r="C5440" s="352"/>
      <c r="D5440" s="152" t="s">
        <v>20298</v>
      </c>
    </row>
    <row r="5441" spans="1:4" ht="13.5" customHeight="1">
      <c r="A5441" s="150" t="s">
        <v>3429</v>
      </c>
      <c r="B5441" s="153" t="s">
        <v>13566</v>
      </c>
      <c r="C5441" s="352"/>
      <c r="D5441" s="152" t="s">
        <v>20298</v>
      </c>
    </row>
    <row r="5442" spans="1:4" ht="13.5" customHeight="1">
      <c r="A5442" s="150" t="s">
        <v>3424</v>
      </c>
      <c r="B5442" s="153" t="s">
        <v>13561</v>
      </c>
      <c r="C5442" s="352"/>
      <c r="D5442" s="152" t="s">
        <v>20298</v>
      </c>
    </row>
    <row r="5443" spans="1:4" ht="13.5" customHeight="1">
      <c r="A5443" s="150" t="s">
        <v>3433</v>
      </c>
      <c r="B5443" s="153" t="s">
        <v>13570</v>
      </c>
      <c r="C5443" s="352"/>
      <c r="D5443" s="152" t="s">
        <v>20298</v>
      </c>
    </row>
    <row r="5444" spans="1:4" ht="13.5" customHeight="1">
      <c r="A5444" s="150" t="s">
        <v>3377</v>
      </c>
      <c r="B5444" s="153" t="s">
        <v>13514</v>
      </c>
      <c r="C5444" s="352"/>
      <c r="D5444" s="152" t="s">
        <v>20298</v>
      </c>
    </row>
    <row r="5445" spans="1:4" ht="13.5" customHeight="1">
      <c r="A5445" s="150" t="s">
        <v>1933</v>
      </c>
      <c r="B5445" s="153" t="s">
        <v>12113</v>
      </c>
      <c r="C5445" s="352"/>
      <c r="D5445" s="152" t="s">
        <v>20298</v>
      </c>
    </row>
    <row r="5446" spans="1:4" ht="13.5" customHeight="1">
      <c r="A5446" s="150" t="s">
        <v>3513</v>
      </c>
      <c r="B5446" s="153" t="s">
        <v>13647</v>
      </c>
      <c r="C5446" s="352"/>
      <c r="D5446" s="152" t="s">
        <v>20298</v>
      </c>
    </row>
    <row r="5447" spans="1:4" ht="13.5" customHeight="1">
      <c r="A5447" s="150" t="s">
        <v>3454</v>
      </c>
      <c r="B5447" s="153" t="s">
        <v>13591</v>
      </c>
      <c r="C5447" s="352"/>
      <c r="D5447" s="152" t="s">
        <v>20298</v>
      </c>
    </row>
    <row r="5448" spans="1:4" ht="13.5" customHeight="1">
      <c r="A5448" s="150" t="s">
        <v>3462</v>
      </c>
      <c r="B5448" s="153" t="s">
        <v>13599</v>
      </c>
      <c r="C5448" s="352"/>
      <c r="D5448" s="152" t="s">
        <v>20298</v>
      </c>
    </row>
    <row r="5449" spans="1:4" ht="13.5" customHeight="1">
      <c r="A5449" s="150" t="s">
        <v>3512</v>
      </c>
      <c r="B5449" s="153" t="s">
        <v>13646</v>
      </c>
      <c r="C5449" s="352"/>
      <c r="D5449" s="152" t="s">
        <v>20298</v>
      </c>
    </row>
    <row r="5450" spans="1:4" ht="13.5" customHeight="1">
      <c r="A5450" s="150" t="s">
        <v>3453</v>
      </c>
      <c r="B5450" s="153" t="s">
        <v>13590</v>
      </c>
      <c r="C5450" s="352"/>
      <c r="D5450" s="152" t="s">
        <v>20298</v>
      </c>
    </row>
    <row r="5451" spans="1:4" ht="13.5" customHeight="1">
      <c r="A5451" s="150" t="s">
        <v>3511</v>
      </c>
      <c r="B5451" s="153" t="s">
        <v>13645</v>
      </c>
      <c r="C5451" s="352"/>
      <c r="D5451" s="152" t="s">
        <v>20298</v>
      </c>
    </row>
    <row r="5452" spans="1:4" ht="13.5" customHeight="1">
      <c r="A5452" s="150" t="s">
        <v>3451</v>
      </c>
      <c r="B5452" s="153" t="s">
        <v>13588</v>
      </c>
      <c r="C5452" s="352"/>
      <c r="D5452" s="152" t="s">
        <v>20298</v>
      </c>
    </row>
    <row r="5453" spans="1:4" ht="13.5" customHeight="1">
      <c r="A5453" s="150" t="s">
        <v>3435</v>
      </c>
      <c r="B5453" s="153" t="s">
        <v>13572</v>
      </c>
      <c r="C5453" s="352"/>
      <c r="D5453" s="152" t="s">
        <v>20298</v>
      </c>
    </row>
    <row r="5454" spans="1:4" ht="13.5" customHeight="1">
      <c r="A5454" s="150" t="s">
        <v>3434</v>
      </c>
      <c r="B5454" s="153" t="s">
        <v>13571</v>
      </c>
      <c r="C5454" s="352"/>
      <c r="D5454" s="152" t="s">
        <v>20298</v>
      </c>
    </row>
    <row r="5455" spans="1:4" ht="13.5" customHeight="1">
      <c r="A5455" s="150" t="s">
        <v>3438</v>
      </c>
      <c r="B5455" s="153" t="s">
        <v>13575</v>
      </c>
      <c r="C5455" s="352"/>
      <c r="D5455" s="152" t="s">
        <v>20298</v>
      </c>
    </row>
    <row r="5456" spans="1:4" ht="13.5" customHeight="1">
      <c r="A5456" s="150" t="s">
        <v>3545</v>
      </c>
      <c r="B5456" s="153" t="s">
        <v>13679</v>
      </c>
      <c r="C5456" s="352"/>
      <c r="D5456" s="152" t="s">
        <v>20298</v>
      </c>
    </row>
    <row r="5457" spans="1:4" ht="13.5" customHeight="1">
      <c r="A5457" s="150" t="s">
        <v>3545</v>
      </c>
      <c r="B5457" s="153" t="s">
        <v>13679</v>
      </c>
      <c r="C5457" s="352"/>
      <c r="D5457" s="152" t="s">
        <v>20298</v>
      </c>
    </row>
    <row r="5458" spans="1:4" ht="13.5" customHeight="1">
      <c r="A5458" s="150" t="s">
        <v>3546</v>
      </c>
      <c r="B5458" s="153" t="s">
        <v>13680</v>
      </c>
      <c r="C5458" s="352"/>
      <c r="D5458" s="152" t="s">
        <v>20298</v>
      </c>
    </row>
    <row r="5459" spans="1:4" ht="13.5" customHeight="1">
      <c r="A5459" s="150" t="s">
        <v>3546</v>
      </c>
      <c r="B5459" s="153" t="s">
        <v>13680</v>
      </c>
      <c r="C5459" s="352"/>
      <c r="D5459" s="152" t="s">
        <v>20298</v>
      </c>
    </row>
    <row r="5460" spans="1:4" ht="13.5" customHeight="1">
      <c r="A5460" s="150" t="s">
        <v>3463</v>
      </c>
      <c r="B5460" s="153" t="s">
        <v>13600</v>
      </c>
      <c r="C5460" s="352"/>
      <c r="D5460" s="152" t="s">
        <v>20298</v>
      </c>
    </row>
    <row r="5461" spans="1:4" ht="13.5" customHeight="1">
      <c r="A5461" s="150" t="s">
        <v>3455</v>
      </c>
      <c r="B5461" s="153" t="s">
        <v>13592</v>
      </c>
      <c r="C5461" s="352"/>
      <c r="D5461" s="152" t="s">
        <v>20298</v>
      </c>
    </row>
    <row r="5462" spans="1:4" ht="13.5" customHeight="1">
      <c r="A5462" s="150" t="s">
        <v>3473</v>
      </c>
      <c r="B5462" s="153" t="s">
        <v>13608</v>
      </c>
      <c r="C5462" s="352"/>
      <c r="D5462" s="152" t="s">
        <v>20298</v>
      </c>
    </row>
    <row r="5463" spans="1:4" ht="13.5" customHeight="1">
      <c r="A5463" s="150" t="s">
        <v>3472</v>
      </c>
      <c r="B5463" s="153" t="s">
        <v>13607</v>
      </c>
      <c r="C5463" s="352"/>
      <c r="D5463" s="152" t="s">
        <v>20298</v>
      </c>
    </row>
    <row r="5464" spans="1:4" ht="13.5" customHeight="1">
      <c r="A5464" s="150" t="s">
        <v>3474</v>
      </c>
      <c r="B5464" s="153" t="s">
        <v>13609</v>
      </c>
      <c r="C5464" s="352"/>
      <c r="D5464" s="152" t="s">
        <v>20298</v>
      </c>
    </row>
    <row r="5465" spans="1:4" ht="13.5" customHeight="1">
      <c r="A5465" s="150" t="s">
        <v>3490</v>
      </c>
      <c r="B5465" s="153" t="s">
        <v>13625</v>
      </c>
      <c r="C5465" s="352"/>
      <c r="D5465" s="152" t="s">
        <v>20298</v>
      </c>
    </row>
    <row r="5466" spans="1:4" ht="13.5" customHeight="1">
      <c r="A5466" s="150" t="s">
        <v>10306</v>
      </c>
      <c r="B5466" s="153" t="s">
        <v>19875</v>
      </c>
      <c r="C5466" s="352"/>
      <c r="D5466" s="152" t="s">
        <v>20298</v>
      </c>
    </row>
    <row r="5467" spans="1:4" ht="13.5" customHeight="1">
      <c r="A5467" s="150" t="s">
        <v>10302</v>
      </c>
      <c r="B5467" s="153" t="s">
        <v>19873</v>
      </c>
      <c r="C5467" s="352"/>
      <c r="D5467" s="152" t="s">
        <v>20298</v>
      </c>
    </row>
    <row r="5468" spans="1:4" ht="13.5" customHeight="1">
      <c r="A5468" s="150" t="s">
        <v>3466</v>
      </c>
      <c r="B5468" s="153" t="s">
        <v>13603</v>
      </c>
      <c r="C5468" s="352"/>
      <c r="D5468" s="152" t="s">
        <v>20298</v>
      </c>
    </row>
    <row r="5469" spans="1:4" ht="13.5" customHeight="1">
      <c r="A5469" s="150" t="s">
        <v>3470</v>
      </c>
      <c r="B5469" s="153" t="s">
        <v>13605</v>
      </c>
      <c r="C5469" s="352"/>
      <c r="D5469" s="152" t="s">
        <v>20298</v>
      </c>
    </row>
    <row r="5470" spans="1:4" ht="13.5" customHeight="1">
      <c r="A5470" s="150" t="s">
        <v>3471</v>
      </c>
      <c r="B5470" s="153" t="s">
        <v>13606</v>
      </c>
      <c r="C5470" s="352"/>
      <c r="D5470" s="152" t="s">
        <v>20298</v>
      </c>
    </row>
    <row r="5471" spans="1:4" ht="13.5" customHeight="1">
      <c r="A5471" s="150" t="s">
        <v>3489</v>
      </c>
      <c r="B5471" s="153" t="s">
        <v>13624</v>
      </c>
      <c r="C5471" s="352"/>
      <c r="D5471" s="152" t="s">
        <v>20298</v>
      </c>
    </row>
    <row r="5472" spans="1:4" ht="13.5" customHeight="1">
      <c r="A5472" s="150" t="s">
        <v>3468</v>
      </c>
      <c r="B5472" s="153" t="s">
        <v>13604</v>
      </c>
      <c r="C5472" s="352"/>
      <c r="D5472" s="152" t="s">
        <v>20298</v>
      </c>
    </row>
    <row r="5473" spans="1:4" ht="13.5" customHeight="1">
      <c r="A5473" s="150" t="s">
        <v>3469</v>
      </c>
      <c r="B5473" s="153" t="s">
        <v>13604</v>
      </c>
      <c r="C5473" s="352"/>
      <c r="D5473" s="152" t="s">
        <v>20298</v>
      </c>
    </row>
    <row r="5474" spans="1:4" ht="13.5" customHeight="1">
      <c r="A5474" s="150" t="s">
        <v>3467</v>
      </c>
      <c r="B5474" s="153" t="s">
        <v>13604</v>
      </c>
      <c r="C5474" s="352"/>
      <c r="D5474" s="152" t="s">
        <v>20298</v>
      </c>
    </row>
    <row r="5475" spans="1:4" ht="13.5" customHeight="1">
      <c r="A5475" s="150" t="s">
        <v>3547</v>
      </c>
      <c r="B5475" s="153" t="s">
        <v>13681</v>
      </c>
      <c r="C5475" s="352"/>
      <c r="D5475" s="152" t="s">
        <v>20298</v>
      </c>
    </row>
    <row r="5476" spans="1:4" ht="13.5" customHeight="1">
      <c r="A5476" s="150" t="s">
        <v>3547</v>
      </c>
      <c r="B5476" s="153" t="s">
        <v>13681</v>
      </c>
      <c r="C5476" s="352"/>
      <c r="D5476" s="152" t="s">
        <v>20298</v>
      </c>
    </row>
    <row r="5477" spans="1:4" ht="13.5" customHeight="1">
      <c r="A5477" s="150" t="s">
        <v>3380</v>
      </c>
      <c r="B5477" s="153" t="s">
        <v>13517</v>
      </c>
      <c r="C5477" s="352"/>
      <c r="D5477" s="152" t="s">
        <v>20298</v>
      </c>
    </row>
    <row r="5478" spans="1:4" ht="13.5" customHeight="1">
      <c r="A5478" s="150" t="s">
        <v>3369</v>
      </c>
      <c r="B5478" s="153" t="s">
        <v>13506</v>
      </c>
      <c r="C5478" s="352"/>
      <c r="D5478" s="152" t="s">
        <v>20298</v>
      </c>
    </row>
    <row r="5479" spans="1:4" ht="13.5" customHeight="1">
      <c r="A5479" s="150" t="s">
        <v>10309</v>
      </c>
      <c r="B5479" s="153" t="s">
        <v>19877</v>
      </c>
      <c r="C5479" s="352"/>
      <c r="D5479" s="152" t="s">
        <v>20298</v>
      </c>
    </row>
    <row r="5480" spans="1:4" ht="13.5" customHeight="1">
      <c r="A5480" s="150" t="s">
        <v>3514</v>
      </c>
      <c r="B5480" s="153" t="s">
        <v>13648</v>
      </c>
      <c r="C5480" s="352"/>
      <c r="D5480" s="152" t="s">
        <v>20298</v>
      </c>
    </row>
    <row r="5481" spans="1:4" ht="13.5" customHeight="1">
      <c r="A5481" s="150" t="s">
        <v>3524</v>
      </c>
      <c r="B5481" s="153" t="s">
        <v>13658</v>
      </c>
      <c r="C5481" s="352"/>
      <c r="D5481" s="152" t="s">
        <v>20298</v>
      </c>
    </row>
    <row r="5482" spans="1:4" ht="13.5" customHeight="1">
      <c r="A5482" s="150" t="s">
        <v>3525</v>
      </c>
      <c r="B5482" s="153" t="s">
        <v>13659</v>
      </c>
      <c r="C5482" s="352"/>
      <c r="D5482" s="152" t="s">
        <v>20298</v>
      </c>
    </row>
    <row r="5483" spans="1:4" ht="13.5" customHeight="1">
      <c r="A5483" s="150" t="s">
        <v>3436</v>
      </c>
      <c r="B5483" s="153" t="s">
        <v>13573</v>
      </c>
      <c r="C5483" s="352"/>
      <c r="D5483" s="152" t="s">
        <v>20298</v>
      </c>
    </row>
    <row r="5484" spans="1:4" ht="13.5" customHeight="1">
      <c r="A5484" s="150" t="s">
        <v>3365</v>
      </c>
      <c r="B5484" s="153" t="s">
        <v>13502</v>
      </c>
      <c r="C5484" s="352"/>
      <c r="D5484" s="152" t="s">
        <v>20298</v>
      </c>
    </row>
    <row r="5485" spans="1:4" ht="13.5" customHeight="1">
      <c r="A5485" s="150" t="s">
        <v>3381</v>
      </c>
      <c r="B5485" s="153" t="s">
        <v>13518</v>
      </c>
      <c r="C5485" s="352"/>
      <c r="D5485" s="152" t="s">
        <v>20298</v>
      </c>
    </row>
    <row r="5486" spans="1:4" ht="13.5" customHeight="1">
      <c r="A5486" s="150" t="s">
        <v>3387</v>
      </c>
      <c r="B5486" s="153" t="s">
        <v>13524</v>
      </c>
      <c r="C5486" s="352"/>
      <c r="D5486" s="152" t="s">
        <v>20298</v>
      </c>
    </row>
    <row r="5487" spans="1:4" ht="13.5" customHeight="1">
      <c r="A5487" s="150" t="s">
        <v>3388</v>
      </c>
      <c r="B5487" s="153" t="s">
        <v>13525</v>
      </c>
      <c r="C5487" s="352"/>
      <c r="D5487" s="152" t="s">
        <v>20298</v>
      </c>
    </row>
    <row r="5488" spans="1:4" ht="13.5" customHeight="1">
      <c r="A5488" s="150" t="s">
        <v>3533</v>
      </c>
      <c r="B5488" s="153" t="s">
        <v>13667</v>
      </c>
      <c r="C5488" s="352"/>
      <c r="D5488" s="152" t="s">
        <v>20298</v>
      </c>
    </row>
    <row r="5489" spans="1:4" ht="13.5" customHeight="1">
      <c r="A5489" s="150" t="s">
        <v>3423</v>
      </c>
      <c r="B5489" s="153" t="s">
        <v>13560</v>
      </c>
      <c r="C5489" s="352"/>
      <c r="D5489" s="152" t="s">
        <v>20298</v>
      </c>
    </row>
    <row r="5490" spans="1:4" ht="13.5" customHeight="1">
      <c r="A5490" s="150" t="s">
        <v>3390</v>
      </c>
      <c r="B5490" s="153" t="s">
        <v>13527</v>
      </c>
      <c r="C5490" s="352"/>
      <c r="D5490" s="152" t="s">
        <v>20298</v>
      </c>
    </row>
    <row r="5491" spans="1:4" ht="13.5" customHeight="1">
      <c r="A5491" s="150" t="s">
        <v>3509</v>
      </c>
      <c r="B5491" s="153" t="s">
        <v>13643</v>
      </c>
      <c r="C5491" s="352"/>
      <c r="D5491" s="152" t="s">
        <v>20298</v>
      </c>
    </row>
    <row r="5492" spans="1:4" ht="13.5" customHeight="1">
      <c r="A5492" s="150" t="s">
        <v>3431</v>
      </c>
      <c r="B5492" s="153" t="s">
        <v>13568</v>
      </c>
      <c r="C5492" s="352"/>
      <c r="D5492" s="152" t="s">
        <v>20298</v>
      </c>
    </row>
    <row r="5493" spans="1:4" ht="13.5" customHeight="1">
      <c r="A5493" s="150" t="s">
        <v>10307</v>
      </c>
      <c r="B5493" s="153" t="s">
        <v>19875</v>
      </c>
      <c r="C5493" s="352"/>
      <c r="D5493" s="152" t="s">
        <v>20298</v>
      </c>
    </row>
    <row r="5494" spans="1:4" ht="13.5" customHeight="1">
      <c r="A5494" s="150" t="s">
        <v>3432</v>
      </c>
      <c r="B5494" s="153" t="s">
        <v>13569</v>
      </c>
      <c r="C5494" s="352"/>
      <c r="D5494" s="152" t="s">
        <v>20298</v>
      </c>
    </row>
    <row r="5495" spans="1:4" ht="13.5" customHeight="1">
      <c r="A5495" s="150" t="s">
        <v>3450</v>
      </c>
      <c r="B5495" s="153" t="s">
        <v>13587</v>
      </c>
      <c r="C5495" s="352"/>
      <c r="D5495" s="152" t="s">
        <v>20298</v>
      </c>
    </row>
    <row r="5496" spans="1:4" ht="13.5" customHeight="1">
      <c r="A5496" s="150" t="s">
        <v>3518</v>
      </c>
      <c r="B5496" s="153" t="s">
        <v>13652</v>
      </c>
      <c r="C5496" s="352"/>
      <c r="D5496" s="152" t="s">
        <v>20298</v>
      </c>
    </row>
    <row r="5497" spans="1:4" ht="13.5" customHeight="1">
      <c r="A5497" s="150" t="s">
        <v>3437</v>
      </c>
      <c r="B5497" s="153" t="s">
        <v>13574</v>
      </c>
      <c r="C5497" s="352"/>
      <c r="D5497" s="152" t="s">
        <v>20298</v>
      </c>
    </row>
    <row r="5498" spans="1:4" ht="13.5" customHeight="1">
      <c r="A5498" s="150" t="s">
        <v>10303</v>
      </c>
      <c r="B5498" s="153" t="s">
        <v>19874</v>
      </c>
      <c r="C5498" s="352"/>
      <c r="D5498" s="152" t="s">
        <v>20298</v>
      </c>
    </row>
    <row r="5499" spans="1:4" ht="13.5" customHeight="1">
      <c r="A5499" s="150" t="s">
        <v>3375</v>
      </c>
      <c r="B5499" s="153" t="s">
        <v>13512</v>
      </c>
      <c r="C5499" s="352"/>
      <c r="D5499" s="152" t="s">
        <v>20298</v>
      </c>
    </row>
    <row r="5500" spans="1:4" ht="13.5" customHeight="1">
      <c r="A5500" s="150" t="s">
        <v>3475</v>
      </c>
      <c r="B5500" s="153" t="s">
        <v>13610</v>
      </c>
      <c r="C5500" s="352"/>
      <c r="D5500" s="152" t="s">
        <v>20298</v>
      </c>
    </row>
    <row r="5501" spans="1:4" ht="13.5" customHeight="1">
      <c r="A5501" s="150" t="s">
        <v>10311</v>
      </c>
      <c r="B5501" s="153" t="s">
        <v>19879</v>
      </c>
      <c r="C5501" s="352"/>
      <c r="D5501" s="152" t="s">
        <v>20298</v>
      </c>
    </row>
    <row r="5502" spans="1:4" ht="13.5" customHeight="1">
      <c r="A5502" s="150" t="s">
        <v>10289</v>
      </c>
      <c r="B5502" s="153" t="s">
        <v>19860</v>
      </c>
      <c r="C5502" s="352"/>
      <c r="D5502" s="152" t="s">
        <v>20298</v>
      </c>
    </row>
    <row r="5503" spans="1:4" ht="13.5" customHeight="1">
      <c r="A5503" s="150" t="s">
        <v>10323</v>
      </c>
      <c r="B5503" s="153" t="s">
        <v>19891</v>
      </c>
      <c r="C5503" s="352"/>
      <c r="D5503" s="152" t="s">
        <v>20298</v>
      </c>
    </row>
    <row r="5504" spans="1:4" ht="13.5" customHeight="1">
      <c r="A5504" s="150" t="s">
        <v>10322</v>
      </c>
      <c r="B5504" s="153" t="s">
        <v>19890</v>
      </c>
      <c r="C5504" s="352"/>
      <c r="D5504" s="152" t="s">
        <v>20298</v>
      </c>
    </row>
    <row r="5505" spans="1:4" ht="13.5" customHeight="1">
      <c r="A5505" s="150" t="s">
        <v>10287</v>
      </c>
      <c r="B5505" s="153" t="s">
        <v>19858</v>
      </c>
      <c r="C5505" s="352"/>
      <c r="D5505" s="152" t="s">
        <v>20298</v>
      </c>
    </row>
    <row r="5506" spans="1:4" ht="13.5" customHeight="1">
      <c r="A5506" s="150" t="s">
        <v>10291</v>
      </c>
      <c r="B5506" s="153" t="s">
        <v>19862</v>
      </c>
      <c r="C5506" s="352"/>
      <c r="D5506" s="152" t="s">
        <v>20298</v>
      </c>
    </row>
    <row r="5507" spans="1:4" ht="13.5" customHeight="1">
      <c r="A5507" s="150" t="s">
        <v>10325</v>
      </c>
      <c r="B5507" s="153" t="s">
        <v>19893</v>
      </c>
      <c r="C5507" s="352"/>
      <c r="D5507" s="152" t="s">
        <v>20298</v>
      </c>
    </row>
    <row r="5508" spans="1:4" ht="13.5" customHeight="1">
      <c r="A5508" s="150" t="s">
        <v>7603</v>
      </c>
      <c r="B5508" s="153" t="s">
        <v>17425</v>
      </c>
      <c r="C5508" s="352"/>
      <c r="D5508" s="152" t="s">
        <v>20298</v>
      </c>
    </row>
    <row r="5509" spans="1:4" ht="13.5" customHeight="1">
      <c r="A5509" s="150" t="s">
        <v>10292</v>
      </c>
      <c r="B5509" s="153" t="s">
        <v>19863</v>
      </c>
      <c r="C5509" s="352"/>
      <c r="D5509" s="152" t="s">
        <v>20298</v>
      </c>
    </row>
    <row r="5510" spans="1:4" ht="13.5" customHeight="1">
      <c r="A5510" s="150" t="s">
        <v>10312</v>
      </c>
      <c r="B5510" s="153" t="s">
        <v>19880</v>
      </c>
      <c r="C5510" s="352"/>
      <c r="D5510" s="152" t="s">
        <v>20298</v>
      </c>
    </row>
    <row r="5511" spans="1:4" ht="13.5" customHeight="1">
      <c r="A5511" s="150" t="s">
        <v>10276</v>
      </c>
      <c r="B5511" s="153" t="s">
        <v>19848</v>
      </c>
      <c r="C5511" s="352"/>
      <c r="D5511" s="152" t="s">
        <v>20298</v>
      </c>
    </row>
    <row r="5512" spans="1:4" ht="13.5" customHeight="1">
      <c r="A5512" s="150" t="s">
        <v>10321</v>
      </c>
      <c r="B5512" s="153" t="s">
        <v>19889</v>
      </c>
      <c r="C5512" s="352"/>
      <c r="D5512" s="152" t="s">
        <v>20298</v>
      </c>
    </row>
    <row r="5513" spans="1:4" ht="13.5" customHeight="1">
      <c r="A5513" s="150" t="s">
        <v>10313</v>
      </c>
      <c r="B5513" s="153" t="s">
        <v>19881</v>
      </c>
      <c r="C5513" s="352"/>
      <c r="D5513" s="152" t="s">
        <v>20298</v>
      </c>
    </row>
    <row r="5514" spans="1:4" ht="13.5" customHeight="1">
      <c r="A5514" s="150" t="s">
        <v>10314</v>
      </c>
      <c r="B5514" s="153" t="s">
        <v>19882</v>
      </c>
      <c r="C5514" s="352"/>
      <c r="D5514" s="152" t="s">
        <v>20298</v>
      </c>
    </row>
    <row r="5515" spans="1:4" ht="13.5" customHeight="1">
      <c r="A5515" s="150" t="s">
        <v>10316</v>
      </c>
      <c r="B5515" s="153" t="s">
        <v>19884</v>
      </c>
      <c r="C5515" s="352"/>
      <c r="D5515" s="152" t="s">
        <v>20298</v>
      </c>
    </row>
    <row r="5516" spans="1:4" ht="13.5" customHeight="1">
      <c r="A5516" s="150" t="s">
        <v>10317</v>
      </c>
      <c r="B5516" s="153" t="s">
        <v>19885</v>
      </c>
      <c r="C5516" s="352"/>
      <c r="D5516" s="152" t="s">
        <v>20298</v>
      </c>
    </row>
    <row r="5517" spans="1:4" ht="13.5" customHeight="1">
      <c r="A5517" s="150" t="s">
        <v>10318</v>
      </c>
      <c r="B5517" s="153" t="s">
        <v>19886</v>
      </c>
      <c r="C5517" s="352"/>
      <c r="D5517" s="152" t="s">
        <v>20298</v>
      </c>
    </row>
    <row r="5518" spans="1:4" ht="13.5" customHeight="1">
      <c r="A5518" s="150" t="s">
        <v>3368</v>
      </c>
      <c r="B5518" s="153" t="s">
        <v>13505</v>
      </c>
      <c r="C5518" s="352"/>
      <c r="D5518" s="152" t="s">
        <v>20298</v>
      </c>
    </row>
    <row r="5519" spans="1:4" ht="13.5" customHeight="1">
      <c r="A5519" s="150" t="s">
        <v>10319</v>
      </c>
      <c r="B5519" s="153" t="s">
        <v>19887</v>
      </c>
      <c r="C5519" s="352"/>
      <c r="D5519" s="152" t="s">
        <v>20298</v>
      </c>
    </row>
    <row r="5520" spans="1:4" ht="13.5" customHeight="1">
      <c r="A5520" s="150" t="s">
        <v>10283</v>
      </c>
      <c r="B5520" s="153" t="s">
        <v>19854</v>
      </c>
      <c r="C5520" s="352"/>
      <c r="D5520" s="152" t="s">
        <v>20298</v>
      </c>
    </row>
    <row r="5521" spans="1:4" ht="13.5" customHeight="1">
      <c r="A5521" s="150" t="s">
        <v>10315</v>
      </c>
      <c r="B5521" s="153" t="s">
        <v>19883</v>
      </c>
      <c r="C5521" s="352"/>
      <c r="D5521" s="152" t="s">
        <v>20298</v>
      </c>
    </row>
    <row r="5522" spans="1:4" ht="13.5" customHeight="1">
      <c r="A5522" s="150" t="s">
        <v>10281</v>
      </c>
      <c r="B5522" s="153" t="s">
        <v>19852</v>
      </c>
      <c r="C5522" s="352"/>
      <c r="D5522" s="152" t="s">
        <v>20298</v>
      </c>
    </row>
    <row r="5523" spans="1:4" ht="13.5" customHeight="1">
      <c r="A5523" s="150" t="s">
        <v>10282</v>
      </c>
      <c r="B5523" s="153" t="s">
        <v>19853</v>
      </c>
      <c r="C5523" s="352"/>
      <c r="D5523" s="152" t="s">
        <v>20298</v>
      </c>
    </row>
    <row r="5524" spans="1:4" ht="13.5" customHeight="1">
      <c r="A5524" s="150" t="s">
        <v>10280</v>
      </c>
      <c r="B5524" s="153" t="s">
        <v>19851</v>
      </c>
      <c r="C5524" s="352"/>
      <c r="D5524" s="152" t="s">
        <v>20298</v>
      </c>
    </row>
    <row r="5525" spans="1:4" ht="13.5" customHeight="1">
      <c r="A5525" s="150" t="s">
        <v>10284</v>
      </c>
      <c r="B5525" s="153" t="s">
        <v>19855</v>
      </c>
      <c r="C5525" s="352"/>
      <c r="D5525" s="152" t="s">
        <v>20298</v>
      </c>
    </row>
    <row r="5526" spans="1:4" ht="13.5" customHeight="1">
      <c r="A5526" s="150" t="s">
        <v>10286</v>
      </c>
      <c r="B5526" s="153" t="s">
        <v>19857</v>
      </c>
      <c r="C5526" s="352"/>
      <c r="D5526" s="152" t="s">
        <v>20298</v>
      </c>
    </row>
    <row r="5527" spans="1:4" ht="13.5" customHeight="1">
      <c r="A5527" s="150" t="s">
        <v>10288</v>
      </c>
      <c r="B5527" s="153" t="s">
        <v>19859</v>
      </c>
      <c r="C5527" s="352"/>
      <c r="D5527" s="152" t="s">
        <v>20298</v>
      </c>
    </row>
    <row r="5528" spans="1:4" ht="13.5" customHeight="1">
      <c r="A5528" s="150" t="s">
        <v>10290</v>
      </c>
      <c r="B5528" s="153" t="s">
        <v>19861</v>
      </c>
      <c r="C5528" s="352"/>
      <c r="D5528" s="152" t="s">
        <v>20298</v>
      </c>
    </row>
    <row r="5529" spans="1:4" ht="13.5" customHeight="1">
      <c r="A5529" s="150" t="s">
        <v>10324</v>
      </c>
      <c r="B5529" s="153" t="s">
        <v>19892</v>
      </c>
      <c r="C5529" s="352"/>
      <c r="D5529" s="152" t="s">
        <v>20298</v>
      </c>
    </row>
    <row r="5530" spans="1:4" ht="13.5" customHeight="1">
      <c r="A5530" s="150" t="s">
        <v>8359</v>
      </c>
      <c r="B5530" s="153" t="s">
        <v>18038</v>
      </c>
      <c r="C5530" s="352"/>
      <c r="D5530" s="152" t="s">
        <v>20298</v>
      </c>
    </row>
    <row r="5531" spans="1:4" ht="13.5" customHeight="1">
      <c r="A5531" s="150" t="s">
        <v>8129</v>
      </c>
      <c r="B5531" s="153" t="s">
        <v>17854</v>
      </c>
      <c r="C5531" s="352"/>
      <c r="D5531" s="152" t="s">
        <v>20298</v>
      </c>
    </row>
    <row r="5532" spans="1:4" ht="13.5" customHeight="1">
      <c r="A5532" s="150" t="s">
        <v>8125</v>
      </c>
      <c r="B5532" s="153" t="s">
        <v>17851</v>
      </c>
      <c r="C5532" s="352"/>
      <c r="D5532" s="152" t="s">
        <v>20298</v>
      </c>
    </row>
    <row r="5533" spans="1:4" ht="13.5" customHeight="1">
      <c r="A5533" s="150" t="s">
        <v>8130</v>
      </c>
      <c r="B5533" s="153" t="s">
        <v>17855</v>
      </c>
      <c r="C5533" s="352"/>
      <c r="D5533" s="152" t="s">
        <v>20298</v>
      </c>
    </row>
    <row r="5534" spans="1:4" ht="13.5" customHeight="1">
      <c r="A5534" s="150" t="s">
        <v>7417</v>
      </c>
      <c r="B5534" s="153" t="s">
        <v>17286</v>
      </c>
      <c r="C5534" s="352"/>
      <c r="D5534" s="152" t="s">
        <v>20298</v>
      </c>
    </row>
    <row r="5535" spans="1:4" ht="13.5" customHeight="1">
      <c r="A5535" s="150" t="s">
        <v>7418</v>
      </c>
      <c r="B5535" s="153" t="s">
        <v>17287</v>
      </c>
      <c r="C5535" s="352"/>
      <c r="D5535" s="152" t="s">
        <v>20298</v>
      </c>
    </row>
    <row r="5536" spans="1:4" ht="13.5" customHeight="1">
      <c r="A5536" s="150" t="s">
        <v>8230</v>
      </c>
      <c r="B5536" s="153" t="s">
        <v>17940</v>
      </c>
      <c r="C5536" s="352"/>
      <c r="D5536" s="152" t="s">
        <v>20298</v>
      </c>
    </row>
    <row r="5537" spans="1:4" ht="13.5" customHeight="1">
      <c r="A5537" s="150" t="s">
        <v>8126</v>
      </c>
      <c r="B5537" s="153" t="s">
        <v>17852</v>
      </c>
      <c r="C5537" s="352"/>
      <c r="D5537" s="152" t="s">
        <v>20298</v>
      </c>
    </row>
    <row r="5538" spans="1:4" ht="13.5" customHeight="1">
      <c r="A5538" s="150" t="s">
        <v>8123</v>
      </c>
      <c r="B5538" s="153" t="s">
        <v>17849</v>
      </c>
      <c r="C5538" s="352"/>
      <c r="D5538" s="152" t="s">
        <v>20298</v>
      </c>
    </row>
    <row r="5539" spans="1:4" ht="13.5" customHeight="1">
      <c r="A5539" s="150" t="s">
        <v>8124</v>
      </c>
      <c r="B5539" s="153" t="s">
        <v>17850</v>
      </c>
      <c r="C5539" s="352"/>
      <c r="D5539" s="152" t="s">
        <v>20298</v>
      </c>
    </row>
    <row r="5540" spans="1:4" ht="13.5" customHeight="1">
      <c r="A5540" s="150" t="s">
        <v>8128</v>
      </c>
      <c r="B5540" s="153" t="s">
        <v>17853</v>
      </c>
      <c r="C5540" s="352"/>
      <c r="D5540" s="152" t="s">
        <v>20298</v>
      </c>
    </row>
    <row r="5541" spans="1:4" ht="13.5" customHeight="1">
      <c r="A5541" s="150" t="s">
        <v>8127</v>
      </c>
      <c r="B5541" s="153" t="s">
        <v>17852</v>
      </c>
      <c r="C5541" s="352"/>
      <c r="D5541" s="152" t="s">
        <v>20298</v>
      </c>
    </row>
    <row r="5542" spans="1:4" ht="13.5" customHeight="1">
      <c r="A5542" s="150" t="s">
        <v>7765</v>
      </c>
      <c r="B5542" s="153" t="s">
        <v>17549</v>
      </c>
      <c r="C5542" s="352"/>
      <c r="D5542" s="152" t="s">
        <v>20298</v>
      </c>
    </row>
    <row r="5543" spans="1:4" ht="13.5" customHeight="1">
      <c r="A5543" s="150" t="s">
        <v>7934</v>
      </c>
      <c r="B5543" s="153" t="s">
        <v>17685</v>
      </c>
      <c r="C5543" s="352"/>
      <c r="D5543" s="152" t="s">
        <v>20298</v>
      </c>
    </row>
    <row r="5544" spans="1:4" ht="13.5" customHeight="1">
      <c r="A5544" s="150" t="s">
        <v>7936</v>
      </c>
      <c r="B5544" s="153" t="s">
        <v>17687</v>
      </c>
      <c r="C5544" s="352"/>
      <c r="D5544" s="152" t="s">
        <v>20298</v>
      </c>
    </row>
    <row r="5545" spans="1:4" ht="13.5" customHeight="1">
      <c r="A5545" s="150" t="s">
        <v>7935</v>
      </c>
      <c r="B5545" s="153" t="s">
        <v>17686</v>
      </c>
      <c r="C5545" s="352"/>
      <c r="D5545" s="152" t="s">
        <v>20298</v>
      </c>
    </row>
    <row r="5546" spans="1:4" ht="13.5" customHeight="1">
      <c r="A5546" s="150" t="s">
        <v>7940</v>
      </c>
      <c r="B5546" s="153" t="s">
        <v>17690</v>
      </c>
      <c r="C5546" s="352"/>
      <c r="D5546" s="152" t="s">
        <v>20298</v>
      </c>
    </row>
    <row r="5547" spans="1:4" ht="13.5" customHeight="1">
      <c r="A5547" s="150" t="s">
        <v>7937</v>
      </c>
      <c r="B5547" s="153" t="s">
        <v>17688</v>
      </c>
      <c r="C5547" s="352"/>
      <c r="D5547" s="152" t="s">
        <v>20298</v>
      </c>
    </row>
    <row r="5548" spans="1:4" ht="13.5" customHeight="1">
      <c r="A5548" s="150" t="s">
        <v>7938</v>
      </c>
      <c r="B5548" s="153" t="s">
        <v>17688</v>
      </c>
      <c r="C5548" s="352"/>
      <c r="D5548" s="152" t="s">
        <v>20298</v>
      </c>
    </row>
    <row r="5549" spans="1:4" ht="13.5" customHeight="1">
      <c r="A5549" s="150" t="s">
        <v>7939</v>
      </c>
      <c r="B5549" s="153" t="s">
        <v>17689</v>
      </c>
      <c r="C5549" s="352"/>
      <c r="D5549" s="152" t="s">
        <v>20298</v>
      </c>
    </row>
    <row r="5550" spans="1:4" ht="13.5" customHeight="1">
      <c r="A5550" s="150" t="s">
        <v>7699</v>
      </c>
      <c r="B5550" s="153" t="s">
        <v>17493</v>
      </c>
      <c r="C5550" s="352"/>
      <c r="D5550" s="152" t="s">
        <v>20298</v>
      </c>
    </row>
    <row r="5551" spans="1:4" ht="13.5" customHeight="1">
      <c r="A5551" s="150" t="s">
        <v>8174</v>
      </c>
      <c r="B5551" s="153" t="s">
        <v>17889</v>
      </c>
      <c r="C5551" s="352"/>
      <c r="D5551" s="152" t="s">
        <v>20298</v>
      </c>
    </row>
    <row r="5552" spans="1:4" ht="13.5" customHeight="1">
      <c r="A5552" s="150" t="s">
        <v>8175</v>
      </c>
      <c r="B5552" s="153" t="s">
        <v>17890</v>
      </c>
      <c r="C5552" s="352"/>
      <c r="D5552" s="152" t="s">
        <v>20298</v>
      </c>
    </row>
    <row r="5553" spans="1:4" ht="13.5" customHeight="1">
      <c r="A5553" s="150" t="s">
        <v>8176</v>
      </c>
      <c r="B5553" s="153" t="s">
        <v>17890</v>
      </c>
      <c r="C5553" s="352"/>
      <c r="D5553" s="152" t="s">
        <v>20298</v>
      </c>
    </row>
    <row r="5554" spans="1:4" ht="13.5" customHeight="1">
      <c r="A5554" s="150" t="s">
        <v>8172</v>
      </c>
      <c r="B5554" s="153" t="s">
        <v>17887</v>
      </c>
      <c r="C5554" s="352"/>
      <c r="D5554" s="152" t="s">
        <v>20298</v>
      </c>
    </row>
    <row r="5555" spans="1:4" ht="13.5" customHeight="1">
      <c r="A5555" s="150" t="s">
        <v>8191</v>
      </c>
      <c r="B5555" s="153" t="s">
        <v>17904</v>
      </c>
      <c r="C5555" s="352"/>
      <c r="D5555" s="152" t="s">
        <v>20298</v>
      </c>
    </row>
    <row r="5556" spans="1:4" ht="13.5" customHeight="1">
      <c r="A5556" s="150" t="s">
        <v>7693</v>
      </c>
      <c r="B5556" s="153" t="s">
        <v>17487</v>
      </c>
      <c r="C5556" s="352"/>
      <c r="D5556" s="152" t="s">
        <v>20298</v>
      </c>
    </row>
    <row r="5557" spans="1:4" ht="13.5" customHeight="1">
      <c r="A5557" s="150" t="s">
        <v>8361</v>
      </c>
      <c r="B5557" s="153" t="s">
        <v>18040</v>
      </c>
      <c r="C5557" s="352"/>
      <c r="D5557" s="152" t="s">
        <v>20298</v>
      </c>
    </row>
    <row r="5558" spans="1:4" ht="13.5" customHeight="1">
      <c r="A5558" s="150" t="s">
        <v>7420</v>
      </c>
      <c r="B5558" s="153" t="s">
        <v>17289</v>
      </c>
      <c r="C5558" s="352"/>
      <c r="D5558" s="152" t="s">
        <v>20298</v>
      </c>
    </row>
    <row r="5559" spans="1:4" ht="13.5" customHeight="1">
      <c r="A5559" s="150" t="s">
        <v>8154</v>
      </c>
      <c r="B5559" s="153" t="s">
        <v>17872</v>
      </c>
      <c r="C5559" s="352"/>
      <c r="D5559" s="152" t="s">
        <v>20298</v>
      </c>
    </row>
    <row r="5560" spans="1:4" ht="13.5" customHeight="1">
      <c r="A5560" s="150" t="s">
        <v>7496</v>
      </c>
      <c r="B5560" s="153" t="s">
        <v>17340</v>
      </c>
      <c r="C5560" s="352"/>
      <c r="D5560" s="152" t="s">
        <v>20298</v>
      </c>
    </row>
    <row r="5561" spans="1:4" ht="13.5" customHeight="1">
      <c r="A5561" s="150" t="s">
        <v>7497</v>
      </c>
      <c r="B5561" s="153" t="s">
        <v>17341</v>
      </c>
      <c r="C5561" s="352"/>
      <c r="D5561" s="152" t="s">
        <v>20298</v>
      </c>
    </row>
    <row r="5562" spans="1:4" ht="13.5" customHeight="1">
      <c r="A5562" s="150" t="s">
        <v>7907</v>
      </c>
      <c r="B5562" s="153" t="s">
        <v>17668</v>
      </c>
      <c r="C5562" s="352"/>
      <c r="D5562" s="152" t="s">
        <v>20298</v>
      </c>
    </row>
    <row r="5563" spans="1:4" ht="13.5" customHeight="1">
      <c r="A5563" s="150" t="s">
        <v>7908</v>
      </c>
      <c r="B5563" s="153" t="s">
        <v>17669</v>
      </c>
      <c r="C5563" s="352"/>
      <c r="D5563" s="152" t="s">
        <v>20298</v>
      </c>
    </row>
    <row r="5564" spans="1:4" ht="13.5" customHeight="1">
      <c r="A5564" s="150" t="s">
        <v>7694</v>
      </c>
      <c r="B5564" s="153" t="s">
        <v>17488</v>
      </c>
      <c r="C5564" s="352"/>
      <c r="D5564" s="152" t="s">
        <v>20298</v>
      </c>
    </row>
    <row r="5565" spans="1:4" ht="13.5" customHeight="1">
      <c r="A5565" s="150" t="s">
        <v>7863</v>
      </c>
      <c r="B5565" s="153" t="s">
        <v>17630</v>
      </c>
      <c r="C5565" s="352"/>
      <c r="D5565" s="152" t="s">
        <v>20298</v>
      </c>
    </row>
    <row r="5566" spans="1:4" ht="13.5" customHeight="1">
      <c r="A5566" s="150" t="s">
        <v>7447</v>
      </c>
      <c r="B5566" s="153" t="s">
        <v>17306</v>
      </c>
      <c r="C5566" s="352"/>
      <c r="D5566" s="152" t="s">
        <v>20298</v>
      </c>
    </row>
    <row r="5567" spans="1:4" ht="13.5" customHeight="1">
      <c r="A5567" s="150" t="s">
        <v>7448</v>
      </c>
      <c r="B5567" s="153" t="s">
        <v>17307</v>
      </c>
      <c r="C5567" s="352"/>
      <c r="D5567" s="152" t="s">
        <v>20298</v>
      </c>
    </row>
    <row r="5568" spans="1:4" ht="13.5" customHeight="1">
      <c r="A5568" s="150" t="s">
        <v>7989</v>
      </c>
      <c r="B5568" s="153" t="s">
        <v>17727</v>
      </c>
      <c r="C5568" s="352"/>
      <c r="D5568" s="152" t="s">
        <v>20298</v>
      </c>
    </row>
    <row r="5569" spans="1:4" ht="13.5" customHeight="1">
      <c r="A5569" s="150" t="s">
        <v>7540</v>
      </c>
      <c r="B5569" s="153" t="s">
        <v>17379</v>
      </c>
      <c r="C5569" s="352"/>
      <c r="D5569" s="152" t="s">
        <v>20298</v>
      </c>
    </row>
    <row r="5570" spans="1:4" ht="13.5" customHeight="1">
      <c r="A5570" s="150" t="s">
        <v>7541</v>
      </c>
      <c r="B5570" s="153" t="s">
        <v>17379</v>
      </c>
      <c r="C5570" s="352"/>
      <c r="D5570" s="152" t="s">
        <v>20298</v>
      </c>
    </row>
    <row r="5571" spans="1:4" ht="13.5" customHeight="1">
      <c r="A5571" s="150" t="s">
        <v>8015</v>
      </c>
      <c r="B5571" s="153" t="s">
        <v>17753</v>
      </c>
      <c r="C5571" s="352"/>
      <c r="D5571" s="152" t="s">
        <v>20298</v>
      </c>
    </row>
    <row r="5572" spans="1:4" ht="13.5" customHeight="1">
      <c r="A5572" s="150" t="s">
        <v>8045</v>
      </c>
      <c r="B5572" s="153" t="s">
        <v>17780</v>
      </c>
      <c r="C5572" s="352"/>
      <c r="D5572" s="152" t="s">
        <v>20298</v>
      </c>
    </row>
    <row r="5573" spans="1:4" ht="13.5" customHeight="1">
      <c r="A5573" s="150" t="s">
        <v>7879</v>
      </c>
      <c r="B5573" s="153" t="s">
        <v>17645</v>
      </c>
      <c r="C5573" s="352"/>
      <c r="D5573" s="152" t="s">
        <v>20298</v>
      </c>
    </row>
    <row r="5574" spans="1:4" ht="13.5" customHeight="1">
      <c r="A5574" s="150" t="s">
        <v>7880</v>
      </c>
      <c r="B5574" s="153" t="s">
        <v>17646</v>
      </c>
      <c r="C5574" s="352"/>
      <c r="D5574" s="152" t="s">
        <v>20298</v>
      </c>
    </row>
    <row r="5575" spans="1:4" ht="13.5" customHeight="1">
      <c r="A5575" s="150" t="s">
        <v>8109</v>
      </c>
      <c r="B5575" s="153" t="s">
        <v>17835</v>
      </c>
      <c r="C5575" s="352"/>
      <c r="D5575" s="152" t="s">
        <v>20298</v>
      </c>
    </row>
    <row r="5576" spans="1:4" ht="13.5" customHeight="1">
      <c r="A5576" s="150" t="s">
        <v>7999</v>
      </c>
      <c r="B5576" s="153" t="s">
        <v>17737</v>
      </c>
      <c r="C5576" s="352"/>
      <c r="D5576" s="152" t="s">
        <v>20298</v>
      </c>
    </row>
    <row r="5577" spans="1:4" ht="13.5" customHeight="1">
      <c r="A5577" s="150" t="s">
        <v>7229</v>
      </c>
      <c r="B5577" s="153" t="s">
        <v>17134</v>
      </c>
      <c r="C5577" s="352"/>
      <c r="D5577" s="152" t="s">
        <v>20298</v>
      </c>
    </row>
    <row r="5578" spans="1:4" ht="13.5" customHeight="1">
      <c r="A5578" s="150" t="s">
        <v>3742</v>
      </c>
      <c r="B5578" s="153" t="s">
        <v>13868</v>
      </c>
      <c r="C5578" s="352"/>
      <c r="D5578" s="152" t="s">
        <v>20298</v>
      </c>
    </row>
    <row r="5579" spans="1:4" ht="13.5" customHeight="1">
      <c r="A5579" s="150" t="s">
        <v>3742</v>
      </c>
      <c r="B5579" s="153" t="s">
        <v>13868</v>
      </c>
      <c r="C5579" s="352"/>
      <c r="D5579" s="152" t="s">
        <v>20298</v>
      </c>
    </row>
    <row r="5580" spans="1:4" ht="13.5" customHeight="1">
      <c r="A5580" s="150" t="s">
        <v>3740</v>
      </c>
      <c r="B5580" s="153" t="s">
        <v>13866</v>
      </c>
      <c r="C5580" s="352"/>
      <c r="D5580" s="152" t="s">
        <v>20298</v>
      </c>
    </row>
    <row r="5581" spans="1:4" ht="13.5" customHeight="1">
      <c r="A5581" s="150" t="s">
        <v>3741</v>
      </c>
      <c r="B5581" s="153" t="s">
        <v>13867</v>
      </c>
      <c r="C5581" s="352"/>
      <c r="D5581" s="152" t="s">
        <v>20298</v>
      </c>
    </row>
    <row r="5582" spans="1:4" ht="13.5" customHeight="1">
      <c r="A5582" s="150" t="s">
        <v>525</v>
      </c>
      <c r="B5582" s="154" t="s">
        <v>10734</v>
      </c>
      <c r="C5582" s="353"/>
      <c r="D5582" s="152" t="s">
        <v>20298</v>
      </c>
    </row>
    <row r="5583" spans="1:4" ht="13.5" customHeight="1">
      <c r="A5583" s="150" t="s">
        <v>524</v>
      </c>
      <c r="B5583" s="154" t="s">
        <v>10733</v>
      </c>
      <c r="C5583" s="353"/>
      <c r="D5583" s="152" t="s">
        <v>20298</v>
      </c>
    </row>
    <row r="5584" spans="1:4" ht="13.5" customHeight="1">
      <c r="A5584" s="150" t="s">
        <v>526</v>
      </c>
      <c r="B5584" s="154" t="s">
        <v>10735</v>
      </c>
      <c r="C5584" s="353"/>
      <c r="D5584" s="152" t="s">
        <v>20298</v>
      </c>
    </row>
    <row r="5585" spans="1:4" ht="13.5" customHeight="1">
      <c r="A5585" s="150" t="s">
        <v>527</v>
      </c>
      <c r="B5585" s="154" t="s">
        <v>10736</v>
      </c>
      <c r="C5585" s="353"/>
      <c r="D5585" s="152" t="s">
        <v>20298</v>
      </c>
    </row>
    <row r="5586" spans="1:4" ht="13.5" customHeight="1">
      <c r="A5586" s="150" t="s">
        <v>528</v>
      </c>
      <c r="B5586" s="154" t="s">
        <v>10737</v>
      </c>
      <c r="C5586" s="353"/>
      <c r="D5586" s="152" t="s">
        <v>20298</v>
      </c>
    </row>
    <row r="5587" spans="1:4" ht="13.5" customHeight="1">
      <c r="A5587" s="150" t="s">
        <v>7241</v>
      </c>
      <c r="B5587" s="153" t="s">
        <v>17145</v>
      </c>
      <c r="C5587" s="352"/>
      <c r="D5587" s="152" t="s">
        <v>20298</v>
      </c>
    </row>
    <row r="5588" spans="1:4" ht="13.5" customHeight="1">
      <c r="A5588" s="150" t="s">
        <v>7242</v>
      </c>
      <c r="B5588" s="153" t="s">
        <v>17145</v>
      </c>
      <c r="C5588" s="352"/>
      <c r="D5588" s="152" t="s">
        <v>20298</v>
      </c>
    </row>
    <row r="5589" spans="1:4" ht="13.5" customHeight="1">
      <c r="A5589" s="150" t="s">
        <v>3745</v>
      </c>
      <c r="B5589" s="153" t="s">
        <v>13871</v>
      </c>
      <c r="C5589" s="352"/>
      <c r="D5589" s="152" t="s">
        <v>20298</v>
      </c>
    </row>
    <row r="5590" spans="1:4" ht="13.5" customHeight="1">
      <c r="A5590" s="150" t="s">
        <v>3744</v>
      </c>
      <c r="B5590" s="153" t="s">
        <v>13870</v>
      </c>
      <c r="C5590" s="352"/>
      <c r="D5590" s="152" t="s">
        <v>20298</v>
      </c>
    </row>
    <row r="5591" spans="1:4" ht="13.5" customHeight="1">
      <c r="A5591" s="150" t="s">
        <v>3743</v>
      </c>
      <c r="B5591" s="153" t="s">
        <v>13869</v>
      </c>
      <c r="C5591" s="352"/>
      <c r="D5591" s="152" t="s">
        <v>20298</v>
      </c>
    </row>
    <row r="5592" spans="1:4" ht="13.5" customHeight="1">
      <c r="A5592" s="150" t="s">
        <v>7712</v>
      </c>
      <c r="B5592" s="153" t="s">
        <v>17505</v>
      </c>
      <c r="C5592" s="352"/>
      <c r="D5592" s="152" t="s">
        <v>20298</v>
      </c>
    </row>
    <row r="5593" spans="1:4" ht="13.5" customHeight="1">
      <c r="A5593" s="150" t="s">
        <v>10264</v>
      </c>
      <c r="B5593" s="153" t="s">
        <v>19837</v>
      </c>
      <c r="C5593" s="352"/>
      <c r="D5593" s="152" t="s">
        <v>20298</v>
      </c>
    </row>
    <row r="5594" spans="1:4" ht="13.5" customHeight="1">
      <c r="A5594" s="150" t="s">
        <v>7266</v>
      </c>
      <c r="B5594" s="153" t="s">
        <v>17169</v>
      </c>
      <c r="C5594" s="352"/>
      <c r="D5594" s="152" t="s">
        <v>20298</v>
      </c>
    </row>
    <row r="5595" spans="1:4" ht="13.5" customHeight="1">
      <c r="A5595" s="150" t="s">
        <v>7244</v>
      </c>
      <c r="B5595" s="153" t="s">
        <v>17147</v>
      </c>
      <c r="C5595" s="352"/>
      <c r="D5595" s="152" t="s">
        <v>20298</v>
      </c>
    </row>
    <row r="5596" spans="1:4" ht="13.5" customHeight="1">
      <c r="A5596" s="150" t="s">
        <v>8028</v>
      </c>
      <c r="B5596" s="153" t="s">
        <v>17765</v>
      </c>
      <c r="C5596" s="352"/>
      <c r="D5596" s="152" t="s">
        <v>20298</v>
      </c>
    </row>
    <row r="5597" spans="1:4" ht="13.5" customHeight="1">
      <c r="A5597" s="150" t="s">
        <v>7742</v>
      </c>
      <c r="B5597" s="153" t="s">
        <v>17530</v>
      </c>
      <c r="C5597" s="352"/>
      <c r="D5597" s="152" t="s">
        <v>20298</v>
      </c>
    </row>
    <row r="5598" spans="1:4" ht="13.5" customHeight="1">
      <c r="A5598" s="150" t="s">
        <v>7873</v>
      </c>
      <c r="B5598" s="153" t="s">
        <v>17639</v>
      </c>
      <c r="C5598" s="352"/>
      <c r="D5598" s="152" t="s">
        <v>20298</v>
      </c>
    </row>
    <row r="5599" spans="1:4" ht="13.5" customHeight="1">
      <c r="A5599" s="150" t="s">
        <v>3585</v>
      </c>
      <c r="B5599" s="153" t="s">
        <v>13718</v>
      </c>
      <c r="C5599" s="352"/>
      <c r="D5599" s="152" t="s">
        <v>20298</v>
      </c>
    </row>
    <row r="5600" spans="1:4" ht="13.5" customHeight="1">
      <c r="A5600" s="150" t="s">
        <v>824</v>
      </c>
      <c r="B5600" s="153" t="s">
        <v>11031</v>
      </c>
      <c r="C5600" s="352"/>
      <c r="D5600" s="152" t="s">
        <v>20298</v>
      </c>
    </row>
    <row r="5601" spans="1:4" ht="13.5" customHeight="1">
      <c r="A5601" s="150" t="s">
        <v>7427</v>
      </c>
      <c r="B5601" s="153" t="s">
        <v>17296</v>
      </c>
      <c r="C5601" s="352"/>
      <c r="D5601" s="152" t="s">
        <v>20298</v>
      </c>
    </row>
    <row r="5602" spans="1:4" ht="13.5" customHeight="1">
      <c r="A5602" s="150" t="s">
        <v>7234</v>
      </c>
      <c r="B5602" s="153" t="s">
        <v>17139</v>
      </c>
      <c r="C5602" s="352"/>
      <c r="D5602" s="152" t="s">
        <v>20298</v>
      </c>
    </row>
    <row r="5603" spans="1:4" ht="13.5" customHeight="1">
      <c r="A5603" s="150" t="s">
        <v>7234</v>
      </c>
      <c r="B5603" s="153" t="s">
        <v>17139</v>
      </c>
      <c r="C5603" s="352"/>
      <c r="D5603" s="152" t="s">
        <v>20298</v>
      </c>
    </row>
    <row r="5604" spans="1:4" ht="13.5" customHeight="1">
      <c r="A5604" s="150" t="s">
        <v>7270</v>
      </c>
      <c r="B5604" s="153" t="s">
        <v>17173</v>
      </c>
      <c r="C5604" s="352"/>
      <c r="D5604" s="152" t="s">
        <v>20298</v>
      </c>
    </row>
    <row r="5605" spans="1:4" ht="13.5" customHeight="1">
      <c r="A5605" s="150" t="s">
        <v>7270</v>
      </c>
      <c r="B5605" s="153" t="s">
        <v>17173</v>
      </c>
      <c r="C5605" s="352"/>
      <c r="D5605" s="152" t="s">
        <v>20298</v>
      </c>
    </row>
    <row r="5606" spans="1:4" ht="13.5" customHeight="1">
      <c r="A5606" s="150" t="s">
        <v>7872</v>
      </c>
      <c r="B5606" s="153" t="s">
        <v>17638</v>
      </c>
      <c r="C5606" s="352"/>
      <c r="D5606" s="152" t="s">
        <v>20298</v>
      </c>
    </row>
    <row r="5607" spans="1:4" ht="13.5" customHeight="1">
      <c r="A5607" s="150" t="s">
        <v>7872</v>
      </c>
      <c r="B5607" s="153" t="s">
        <v>17638</v>
      </c>
      <c r="C5607" s="352"/>
      <c r="D5607" s="152" t="s">
        <v>20298</v>
      </c>
    </row>
    <row r="5608" spans="1:4" ht="13.5" customHeight="1">
      <c r="A5608" s="150" t="s">
        <v>7567</v>
      </c>
      <c r="B5608" s="153" t="s">
        <v>17394</v>
      </c>
      <c r="C5608" s="352"/>
      <c r="D5608" s="152" t="s">
        <v>20298</v>
      </c>
    </row>
    <row r="5609" spans="1:4" ht="13.5" customHeight="1">
      <c r="A5609" s="150" t="s">
        <v>7567</v>
      </c>
      <c r="B5609" s="153" t="s">
        <v>17394</v>
      </c>
      <c r="C5609" s="352"/>
      <c r="D5609" s="152" t="s">
        <v>20298</v>
      </c>
    </row>
    <row r="5610" spans="1:4" ht="13.5" customHeight="1">
      <c r="A5610" s="150" t="s">
        <v>8222</v>
      </c>
      <c r="B5610" s="153" t="s">
        <v>17933</v>
      </c>
      <c r="C5610" s="352"/>
      <c r="D5610" s="152" t="s">
        <v>20298</v>
      </c>
    </row>
    <row r="5611" spans="1:4" ht="13.5" customHeight="1">
      <c r="A5611" s="150" t="s">
        <v>8219</v>
      </c>
      <c r="B5611" s="153" t="s">
        <v>17930</v>
      </c>
      <c r="C5611" s="352"/>
      <c r="D5611" s="152" t="s">
        <v>20298</v>
      </c>
    </row>
    <row r="5612" spans="1:4" ht="13.5" customHeight="1">
      <c r="A5612" s="150" t="s">
        <v>8219</v>
      </c>
      <c r="B5612" s="153" t="s">
        <v>17930</v>
      </c>
      <c r="C5612" s="352"/>
      <c r="D5612" s="152" t="s">
        <v>20298</v>
      </c>
    </row>
    <row r="5613" spans="1:4" ht="13.5" customHeight="1">
      <c r="A5613" s="150" t="s">
        <v>8322</v>
      </c>
      <c r="B5613" s="153" t="s">
        <v>18013</v>
      </c>
      <c r="C5613" s="352"/>
      <c r="D5613" s="152" t="s">
        <v>20298</v>
      </c>
    </row>
    <row r="5614" spans="1:4" ht="13.5" customHeight="1">
      <c r="A5614" s="150" t="s">
        <v>8322</v>
      </c>
      <c r="B5614" s="153" t="s">
        <v>18013</v>
      </c>
      <c r="C5614" s="352"/>
      <c r="D5614" s="152" t="s">
        <v>20298</v>
      </c>
    </row>
    <row r="5615" spans="1:4" ht="13.5" customHeight="1">
      <c r="A5615" s="150" t="s">
        <v>8321</v>
      </c>
      <c r="B5615" s="153" t="s">
        <v>18012</v>
      </c>
      <c r="C5615" s="352"/>
      <c r="D5615" s="152" t="s">
        <v>20298</v>
      </c>
    </row>
    <row r="5616" spans="1:4" ht="13.5" customHeight="1">
      <c r="A5616" s="150" t="s">
        <v>8321</v>
      </c>
      <c r="B5616" s="153" t="s">
        <v>18012</v>
      </c>
      <c r="C5616" s="352"/>
      <c r="D5616" s="152" t="s">
        <v>20298</v>
      </c>
    </row>
    <row r="5617" spans="1:4" ht="13.5" customHeight="1">
      <c r="A5617" s="150" t="s">
        <v>8323</v>
      </c>
      <c r="B5617" s="153" t="s">
        <v>18014</v>
      </c>
      <c r="C5617" s="352"/>
      <c r="D5617" s="152" t="s">
        <v>20298</v>
      </c>
    </row>
    <row r="5618" spans="1:4" ht="13.5" customHeight="1">
      <c r="A5618" s="150" t="s">
        <v>8323</v>
      </c>
      <c r="B5618" s="153" t="s">
        <v>18014</v>
      </c>
      <c r="C5618" s="352"/>
      <c r="D5618" s="152" t="s">
        <v>20298</v>
      </c>
    </row>
    <row r="5619" spans="1:4" ht="13.5" customHeight="1">
      <c r="A5619" s="150" t="s">
        <v>827</v>
      </c>
      <c r="B5619" s="153" t="s">
        <v>11034</v>
      </c>
      <c r="C5619" s="352"/>
      <c r="D5619" s="152" t="s">
        <v>20298</v>
      </c>
    </row>
    <row r="5620" spans="1:4" ht="13.5" customHeight="1">
      <c r="A5620" s="150" t="s">
        <v>826</v>
      </c>
      <c r="B5620" s="153" t="s">
        <v>11033</v>
      </c>
      <c r="C5620" s="352"/>
      <c r="D5620" s="152" t="s">
        <v>20298</v>
      </c>
    </row>
    <row r="5621" spans="1:4" ht="13.5" customHeight="1">
      <c r="A5621" s="150" t="s">
        <v>825</v>
      </c>
      <c r="B5621" s="153" t="s">
        <v>11032</v>
      </c>
      <c r="C5621" s="352"/>
      <c r="D5621" s="152" t="s">
        <v>20298</v>
      </c>
    </row>
    <row r="5622" spans="1:4" ht="13.5" customHeight="1">
      <c r="A5622" s="150" t="s">
        <v>8227</v>
      </c>
      <c r="B5622" s="153" t="s">
        <v>17938</v>
      </c>
      <c r="C5622" s="352"/>
      <c r="D5622" s="152" t="s">
        <v>20298</v>
      </c>
    </row>
    <row r="5623" spans="1:4" ht="13.5" customHeight="1">
      <c r="A5623" s="150" t="s">
        <v>7933</v>
      </c>
      <c r="B5623" s="153" t="s">
        <v>17684</v>
      </c>
      <c r="C5623" s="352"/>
      <c r="D5623" s="152" t="s">
        <v>20298</v>
      </c>
    </row>
    <row r="5624" spans="1:4" ht="13.5" customHeight="1">
      <c r="A5624" s="150" t="s">
        <v>7226</v>
      </c>
      <c r="B5624" s="153" t="s">
        <v>17131</v>
      </c>
      <c r="C5624" s="352"/>
      <c r="D5624" s="152" t="s">
        <v>20298</v>
      </c>
    </row>
    <row r="5625" spans="1:4" ht="13.5" customHeight="1">
      <c r="A5625" s="150" t="s">
        <v>8203</v>
      </c>
      <c r="B5625" s="153" t="s">
        <v>17915</v>
      </c>
      <c r="C5625" s="352"/>
      <c r="D5625" s="152" t="s">
        <v>20298</v>
      </c>
    </row>
    <row r="5626" spans="1:4" ht="13.5" customHeight="1">
      <c r="A5626" s="150" t="s">
        <v>8385</v>
      </c>
      <c r="B5626" s="153" t="s">
        <v>18062</v>
      </c>
      <c r="C5626" s="352"/>
      <c r="D5626" s="152" t="s">
        <v>20298</v>
      </c>
    </row>
    <row r="5627" spans="1:4" ht="13.5" customHeight="1">
      <c r="A5627" s="150" t="s">
        <v>7755</v>
      </c>
      <c r="B5627" s="153" t="s">
        <v>17542</v>
      </c>
      <c r="C5627" s="352"/>
      <c r="D5627" s="152" t="s">
        <v>20298</v>
      </c>
    </row>
    <row r="5628" spans="1:4" ht="13.5" customHeight="1">
      <c r="A5628" s="150" t="s">
        <v>8386</v>
      </c>
      <c r="B5628" s="153" t="s">
        <v>18063</v>
      </c>
      <c r="C5628" s="352"/>
      <c r="D5628" s="152" t="s">
        <v>20298</v>
      </c>
    </row>
    <row r="5629" spans="1:4" ht="13.5" customHeight="1">
      <c r="A5629" s="150" t="s">
        <v>7897</v>
      </c>
      <c r="B5629" s="153" t="s">
        <v>17661</v>
      </c>
      <c r="C5629" s="352"/>
      <c r="D5629" s="152" t="s">
        <v>20298</v>
      </c>
    </row>
    <row r="5630" spans="1:4" ht="13.5" customHeight="1">
      <c r="A5630" s="150" t="s">
        <v>7899</v>
      </c>
      <c r="B5630" s="153" t="s">
        <v>17663</v>
      </c>
      <c r="C5630" s="352"/>
      <c r="D5630" s="152" t="s">
        <v>20298</v>
      </c>
    </row>
    <row r="5631" spans="1:4" ht="13.5" customHeight="1">
      <c r="A5631" s="150" t="s">
        <v>7900</v>
      </c>
      <c r="B5631" s="153" t="s">
        <v>17663</v>
      </c>
      <c r="C5631" s="352"/>
      <c r="D5631" s="152" t="s">
        <v>20298</v>
      </c>
    </row>
    <row r="5632" spans="1:4" ht="13.5" customHeight="1">
      <c r="A5632" s="150" t="s">
        <v>7895</v>
      </c>
      <c r="B5632" s="153" t="s">
        <v>17660</v>
      </c>
      <c r="C5632" s="352"/>
      <c r="D5632" s="152" t="s">
        <v>20298</v>
      </c>
    </row>
    <row r="5633" spans="1:4" ht="13.5" customHeight="1">
      <c r="A5633" s="150" t="s">
        <v>7896</v>
      </c>
      <c r="B5633" s="153" t="s">
        <v>17660</v>
      </c>
      <c r="C5633" s="352"/>
      <c r="D5633" s="152" t="s">
        <v>20298</v>
      </c>
    </row>
    <row r="5634" spans="1:4" ht="13.5" customHeight="1">
      <c r="A5634" s="150" t="s">
        <v>7901</v>
      </c>
      <c r="B5634" s="153" t="s">
        <v>17664</v>
      </c>
      <c r="C5634" s="352"/>
      <c r="D5634" s="152" t="s">
        <v>20298</v>
      </c>
    </row>
    <row r="5635" spans="1:4" ht="13.5" customHeight="1">
      <c r="A5635" s="150" t="s">
        <v>8047</v>
      </c>
      <c r="B5635" s="153" t="s">
        <v>17782</v>
      </c>
      <c r="C5635" s="352"/>
      <c r="D5635" s="152" t="s">
        <v>20298</v>
      </c>
    </row>
    <row r="5636" spans="1:4" ht="13.5" customHeight="1">
      <c r="A5636" s="150" t="s">
        <v>8046</v>
      </c>
      <c r="B5636" s="153" t="s">
        <v>17781</v>
      </c>
      <c r="C5636" s="352"/>
      <c r="D5636" s="152" t="s">
        <v>20298</v>
      </c>
    </row>
    <row r="5637" spans="1:4" ht="13.5" customHeight="1">
      <c r="A5637" s="150" t="s">
        <v>7898</v>
      </c>
      <c r="B5637" s="153" t="s">
        <v>17662</v>
      </c>
      <c r="C5637" s="352"/>
      <c r="D5637" s="152" t="s">
        <v>20298</v>
      </c>
    </row>
    <row r="5638" spans="1:4" ht="13.5" customHeight="1">
      <c r="A5638" s="150" t="s">
        <v>8069</v>
      </c>
      <c r="B5638" s="153" t="s">
        <v>17799</v>
      </c>
      <c r="C5638" s="352"/>
      <c r="D5638" s="152" t="s">
        <v>20298</v>
      </c>
    </row>
    <row r="5639" spans="1:4" ht="13.5" customHeight="1">
      <c r="A5639" s="150" t="s">
        <v>8150</v>
      </c>
      <c r="B5639" s="153" t="s">
        <v>17868</v>
      </c>
      <c r="C5639" s="352"/>
      <c r="D5639" s="152" t="s">
        <v>20298</v>
      </c>
    </row>
    <row r="5640" spans="1:4" ht="13.5" customHeight="1">
      <c r="A5640" s="150" t="s">
        <v>8151</v>
      </c>
      <c r="B5640" s="153" t="s">
        <v>17869</v>
      </c>
      <c r="C5640" s="352"/>
      <c r="D5640" s="152" t="s">
        <v>20298</v>
      </c>
    </row>
    <row r="5641" spans="1:4" ht="13.5" customHeight="1">
      <c r="A5641" s="150" t="s">
        <v>8143</v>
      </c>
      <c r="B5641" s="153" t="s">
        <v>17862</v>
      </c>
      <c r="C5641" s="352"/>
      <c r="D5641" s="152" t="s">
        <v>20298</v>
      </c>
    </row>
    <row r="5642" spans="1:4" ht="13.5" customHeight="1">
      <c r="A5642" s="150" t="s">
        <v>8144</v>
      </c>
      <c r="B5642" s="153" t="s">
        <v>17862</v>
      </c>
      <c r="C5642" s="352"/>
      <c r="D5642" s="152" t="s">
        <v>20298</v>
      </c>
    </row>
    <row r="5643" spans="1:4" ht="13.5" customHeight="1">
      <c r="A5643" s="150" t="s">
        <v>8145</v>
      </c>
      <c r="B5643" s="153" t="s">
        <v>17863</v>
      </c>
      <c r="C5643" s="352"/>
      <c r="D5643" s="152" t="s">
        <v>20298</v>
      </c>
    </row>
    <row r="5644" spans="1:4" ht="13.5" customHeight="1">
      <c r="A5644" s="150" t="s">
        <v>8196</v>
      </c>
      <c r="B5644" s="153" t="s">
        <v>17909</v>
      </c>
      <c r="C5644" s="352"/>
      <c r="D5644" s="152" t="s">
        <v>20298</v>
      </c>
    </row>
    <row r="5645" spans="1:4" ht="13.5" customHeight="1">
      <c r="A5645" s="150" t="s">
        <v>8146</v>
      </c>
      <c r="B5645" s="153" t="s">
        <v>17864</v>
      </c>
      <c r="C5645" s="352"/>
      <c r="D5645" s="152" t="s">
        <v>20298</v>
      </c>
    </row>
    <row r="5646" spans="1:4" ht="13.5" customHeight="1">
      <c r="A5646" s="150" t="s">
        <v>8148</v>
      </c>
      <c r="B5646" s="153" t="s">
        <v>17866</v>
      </c>
      <c r="C5646" s="352"/>
      <c r="D5646" s="152" t="s">
        <v>20298</v>
      </c>
    </row>
    <row r="5647" spans="1:4" ht="13.5" customHeight="1">
      <c r="A5647" s="150" t="s">
        <v>8147</v>
      </c>
      <c r="B5647" s="153" t="s">
        <v>17865</v>
      </c>
      <c r="C5647" s="352"/>
      <c r="D5647" s="152" t="s">
        <v>20298</v>
      </c>
    </row>
    <row r="5648" spans="1:4" ht="13.5" customHeight="1">
      <c r="A5648" s="150" t="s">
        <v>8149</v>
      </c>
      <c r="B5648" s="153" t="s">
        <v>17867</v>
      </c>
      <c r="C5648" s="352"/>
      <c r="D5648" s="152" t="s">
        <v>20298</v>
      </c>
    </row>
    <row r="5649" spans="1:4" ht="13.5" customHeight="1">
      <c r="A5649" s="150" t="s">
        <v>8239</v>
      </c>
      <c r="B5649" s="153" t="s">
        <v>17949</v>
      </c>
      <c r="C5649" s="352"/>
      <c r="D5649" s="152" t="s">
        <v>20298</v>
      </c>
    </row>
    <row r="5650" spans="1:4" ht="13.5" customHeight="1">
      <c r="A5650" s="150" t="s">
        <v>8240</v>
      </c>
      <c r="B5650" s="153" t="s">
        <v>17949</v>
      </c>
      <c r="C5650" s="352"/>
      <c r="D5650" s="152" t="s">
        <v>20298</v>
      </c>
    </row>
    <row r="5651" spans="1:4" ht="13.5" customHeight="1">
      <c r="A5651" s="150" t="s">
        <v>7930</v>
      </c>
      <c r="B5651" s="153" t="s">
        <v>17681</v>
      </c>
      <c r="C5651" s="352"/>
      <c r="D5651" s="152" t="s">
        <v>20298</v>
      </c>
    </row>
    <row r="5652" spans="1:4" ht="13.5" customHeight="1">
      <c r="A5652" s="150" t="s">
        <v>8120</v>
      </c>
      <c r="B5652" s="153" t="s">
        <v>17846</v>
      </c>
      <c r="C5652" s="352"/>
      <c r="D5652" s="152" t="s">
        <v>20298</v>
      </c>
    </row>
    <row r="5653" spans="1:4" ht="13.5" customHeight="1">
      <c r="A5653" s="150" t="s">
        <v>8376</v>
      </c>
      <c r="B5653" s="153" t="s">
        <v>18054</v>
      </c>
      <c r="C5653" s="352"/>
      <c r="D5653" s="152" t="s">
        <v>20298</v>
      </c>
    </row>
    <row r="5654" spans="1:4" ht="13.5" customHeight="1">
      <c r="A5654" s="150" t="s">
        <v>7905</v>
      </c>
      <c r="B5654" s="153" t="s">
        <v>17667</v>
      </c>
      <c r="C5654" s="352"/>
      <c r="D5654" s="152" t="s">
        <v>20298</v>
      </c>
    </row>
    <row r="5655" spans="1:4" ht="13.5" customHeight="1">
      <c r="A5655" s="150" t="s">
        <v>7906</v>
      </c>
      <c r="B5655" s="153" t="s">
        <v>17667</v>
      </c>
      <c r="C5655" s="352"/>
      <c r="D5655" s="152" t="s">
        <v>20298</v>
      </c>
    </row>
    <row r="5656" spans="1:4" ht="13.5" customHeight="1">
      <c r="A5656" s="150" t="s">
        <v>7903</v>
      </c>
      <c r="B5656" s="153" t="s">
        <v>17666</v>
      </c>
      <c r="C5656" s="352"/>
      <c r="D5656" s="152" t="s">
        <v>20298</v>
      </c>
    </row>
    <row r="5657" spans="1:4" ht="13.5" customHeight="1">
      <c r="A5657" s="150" t="s">
        <v>7904</v>
      </c>
      <c r="B5657" s="153" t="s">
        <v>17666</v>
      </c>
      <c r="C5657" s="352"/>
      <c r="D5657" s="152" t="s">
        <v>20298</v>
      </c>
    </row>
    <row r="5658" spans="1:4" ht="13.5" customHeight="1">
      <c r="A5658" s="150" t="s">
        <v>7709</v>
      </c>
      <c r="B5658" s="153" t="s">
        <v>17502</v>
      </c>
      <c r="C5658" s="352"/>
      <c r="D5658" s="152" t="s">
        <v>20298</v>
      </c>
    </row>
    <row r="5659" spans="1:4" ht="13.5" customHeight="1">
      <c r="A5659" s="150" t="s">
        <v>7227</v>
      </c>
      <c r="B5659" s="153" t="s">
        <v>17132</v>
      </c>
      <c r="C5659" s="352"/>
      <c r="D5659" s="152" t="s">
        <v>20298</v>
      </c>
    </row>
    <row r="5660" spans="1:4" ht="13.5" customHeight="1">
      <c r="A5660" s="150" t="s">
        <v>7228</v>
      </c>
      <c r="B5660" s="153" t="s">
        <v>17133</v>
      </c>
      <c r="C5660" s="352"/>
      <c r="D5660" s="152" t="s">
        <v>20298</v>
      </c>
    </row>
    <row r="5661" spans="1:4" ht="13.5" customHeight="1">
      <c r="A5661" s="150" t="s">
        <v>8152</v>
      </c>
      <c r="B5661" s="153" t="s">
        <v>17870</v>
      </c>
      <c r="C5661" s="352"/>
      <c r="D5661" s="152" t="s">
        <v>20298</v>
      </c>
    </row>
    <row r="5662" spans="1:4" ht="13.5" customHeight="1">
      <c r="A5662" s="150" t="s">
        <v>8070</v>
      </c>
      <c r="B5662" s="153" t="s">
        <v>17800</v>
      </c>
      <c r="C5662" s="352"/>
      <c r="D5662" s="152" t="s">
        <v>20298</v>
      </c>
    </row>
    <row r="5663" spans="1:4" ht="13.5" customHeight="1">
      <c r="A5663" s="150" t="s">
        <v>8159</v>
      </c>
      <c r="B5663" s="153" t="s">
        <v>17876</v>
      </c>
      <c r="C5663" s="352"/>
      <c r="D5663" s="152" t="s">
        <v>20298</v>
      </c>
    </row>
    <row r="5664" spans="1:4" ht="13.5" customHeight="1">
      <c r="A5664" s="150" t="s">
        <v>8153</v>
      </c>
      <c r="B5664" s="153" t="s">
        <v>17871</v>
      </c>
      <c r="C5664" s="352"/>
      <c r="D5664" s="152" t="s">
        <v>20298</v>
      </c>
    </row>
    <row r="5665" spans="1:4" ht="13.5" customHeight="1">
      <c r="A5665" s="150" t="s">
        <v>8071</v>
      </c>
      <c r="B5665" s="153" t="s">
        <v>17800</v>
      </c>
      <c r="C5665" s="352"/>
      <c r="D5665" s="152" t="s">
        <v>20298</v>
      </c>
    </row>
    <row r="5666" spans="1:4" ht="13.5" customHeight="1">
      <c r="A5666" s="150" t="s">
        <v>8162</v>
      </c>
      <c r="B5666" s="153" t="s">
        <v>17878</v>
      </c>
      <c r="C5666" s="352"/>
      <c r="D5666" s="152" t="s">
        <v>20298</v>
      </c>
    </row>
    <row r="5667" spans="1:4" ht="13.5" customHeight="1">
      <c r="A5667" s="150" t="s">
        <v>7993</v>
      </c>
      <c r="B5667" s="153" t="s">
        <v>17731</v>
      </c>
      <c r="C5667" s="352"/>
      <c r="D5667" s="152" t="s">
        <v>20298</v>
      </c>
    </row>
    <row r="5668" spans="1:4" ht="13.5" customHeight="1">
      <c r="A5668" s="150" t="s">
        <v>7212</v>
      </c>
      <c r="B5668" s="153" t="s">
        <v>17119</v>
      </c>
      <c r="C5668" s="352"/>
      <c r="D5668" s="152" t="s">
        <v>20298</v>
      </c>
    </row>
    <row r="5669" spans="1:4" ht="13.5" customHeight="1">
      <c r="A5669" s="150" t="s">
        <v>7316</v>
      </c>
      <c r="B5669" s="153" t="s">
        <v>17215</v>
      </c>
      <c r="C5669" s="352"/>
      <c r="D5669" s="152" t="s">
        <v>20298</v>
      </c>
    </row>
    <row r="5670" spans="1:4" ht="13.5" customHeight="1">
      <c r="A5670" s="150" t="s">
        <v>7316</v>
      </c>
      <c r="B5670" s="153" t="s">
        <v>17215</v>
      </c>
      <c r="C5670" s="352"/>
      <c r="D5670" s="152" t="s">
        <v>20298</v>
      </c>
    </row>
    <row r="5671" spans="1:4" ht="13.5" customHeight="1">
      <c r="A5671" s="150" t="s">
        <v>7531</v>
      </c>
      <c r="B5671" s="153" t="s">
        <v>17370</v>
      </c>
      <c r="C5671" s="352"/>
      <c r="D5671" s="152" t="s">
        <v>20298</v>
      </c>
    </row>
    <row r="5672" spans="1:4" ht="13.5" customHeight="1">
      <c r="A5672" s="150" t="s">
        <v>8306</v>
      </c>
      <c r="B5672" s="153" t="s">
        <v>18000</v>
      </c>
      <c r="C5672" s="352"/>
      <c r="D5672" s="152" t="s">
        <v>20298</v>
      </c>
    </row>
    <row r="5673" spans="1:4" ht="13.5" customHeight="1">
      <c r="A5673" s="150" t="s">
        <v>8307</v>
      </c>
      <c r="B5673" s="153" t="s">
        <v>18001</v>
      </c>
      <c r="C5673" s="352"/>
      <c r="D5673" s="152" t="s">
        <v>20298</v>
      </c>
    </row>
    <row r="5674" spans="1:4" ht="13.5" customHeight="1">
      <c r="A5674" s="150" t="s">
        <v>7532</v>
      </c>
      <c r="B5674" s="153" t="s">
        <v>17371</v>
      </c>
      <c r="C5674" s="352"/>
      <c r="D5674" s="152" t="s">
        <v>20298</v>
      </c>
    </row>
    <row r="5675" spans="1:4" ht="13.5" customHeight="1">
      <c r="A5675" s="150" t="s">
        <v>7883</v>
      </c>
      <c r="B5675" s="153" t="s">
        <v>17649</v>
      </c>
      <c r="C5675" s="352"/>
      <c r="D5675" s="152" t="s">
        <v>20298</v>
      </c>
    </row>
    <row r="5676" spans="1:4" ht="13.5" customHeight="1">
      <c r="A5676" s="150" t="s">
        <v>7884</v>
      </c>
      <c r="B5676" s="153" t="s">
        <v>17650</v>
      </c>
      <c r="C5676" s="352"/>
      <c r="D5676" s="152" t="s">
        <v>20298</v>
      </c>
    </row>
    <row r="5677" spans="1:4" ht="13.5" customHeight="1">
      <c r="A5677" s="150" t="s">
        <v>7533</v>
      </c>
      <c r="B5677" s="153" t="s">
        <v>17372</v>
      </c>
      <c r="C5677" s="352"/>
      <c r="D5677" s="152" t="s">
        <v>20298</v>
      </c>
    </row>
    <row r="5678" spans="1:4" ht="13.5" customHeight="1">
      <c r="A5678" s="150" t="s">
        <v>7902</v>
      </c>
      <c r="B5678" s="153" t="s">
        <v>17665</v>
      </c>
      <c r="C5678" s="352"/>
      <c r="D5678" s="152" t="s">
        <v>20298</v>
      </c>
    </row>
    <row r="5679" spans="1:4" ht="13.5" customHeight="1">
      <c r="A5679" s="150" t="s">
        <v>8302</v>
      </c>
      <c r="B5679" s="153" t="s">
        <v>17996</v>
      </c>
      <c r="C5679" s="352"/>
      <c r="D5679" s="152" t="s">
        <v>20298</v>
      </c>
    </row>
    <row r="5680" spans="1:4" ht="13.5" customHeight="1">
      <c r="A5680" s="150" t="s">
        <v>8308</v>
      </c>
      <c r="B5680" s="153" t="s">
        <v>18002</v>
      </c>
      <c r="C5680" s="352"/>
      <c r="D5680" s="152" t="s">
        <v>20298</v>
      </c>
    </row>
    <row r="5681" spans="1:4" ht="13.5" customHeight="1">
      <c r="A5681" s="150" t="s">
        <v>8110</v>
      </c>
      <c r="B5681" s="153" t="s">
        <v>17836</v>
      </c>
      <c r="C5681" s="352"/>
      <c r="D5681" s="152" t="s">
        <v>20298</v>
      </c>
    </row>
    <row r="5682" spans="1:4" ht="13.5" customHeight="1">
      <c r="A5682" s="150" t="s">
        <v>8119</v>
      </c>
      <c r="B5682" s="153" t="s">
        <v>17845</v>
      </c>
      <c r="C5682" s="352"/>
      <c r="D5682" s="152" t="s">
        <v>20298</v>
      </c>
    </row>
    <row r="5683" spans="1:4" ht="13.5" customHeight="1">
      <c r="A5683" s="150" t="s">
        <v>7885</v>
      </c>
      <c r="B5683" s="153" t="s">
        <v>17651</v>
      </c>
      <c r="C5683" s="352"/>
      <c r="D5683" s="152" t="s">
        <v>20298</v>
      </c>
    </row>
    <row r="5684" spans="1:4" ht="13.5" customHeight="1">
      <c r="A5684" s="150" t="s">
        <v>7986</v>
      </c>
      <c r="B5684" s="153" t="s">
        <v>17724</v>
      </c>
      <c r="C5684" s="352"/>
      <c r="D5684" s="152" t="s">
        <v>20298</v>
      </c>
    </row>
    <row r="5685" spans="1:4" ht="13.5" customHeight="1">
      <c r="A5685" s="150" t="s">
        <v>7849</v>
      </c>
      <c r="B5685" s="153" t="s">
        <v>17617</v>
      </c>
      <c r="C5685" s="352"/>
      <c r="D5685" s="152" t="s">
        <v>20298</v>
      </c>
    </row>
    <row r="5686" spans="1:4" ht="13.5" customHeight="1">
      <c r="A5686" s="150" t="s">
        <v>7231</v>
      </c>
      <c r="B5686" s="153" t="s">
        <v>17136</v>
      </c>
      <c r="C5686" s="352"/>
      <c r="D5686" s="152" t="s">
        <v>20298</v>
      </c>
    </row>
    <row r="5687" spans="1:4" ht="13.5" customHeight="1">
      <c r="A5687" s="150" t="s">
        <v>7449</v>
      </c>
      <c r="B5687" s="153" t="s">
        <v>17308</v>
      </c>
      <c r="C5687" s="352"/>
      <c r="D5687" s="152" t="s">
        <v>20298</v>
      </c>
    </row>
    <row r="5688" spans="1:4" ht="13.5" customHeight="1">
      <c r="A5688" s="150" t="s">
        <v>7868</v>
      </c>
      <c r="B5688" s="153" t="s">
        <v>17634</v>
      </c>
      <c r="C5688" s="352"/>
      <c r="D5688" s="152" t="s">
        <v>20298</v>
      </c>
    </row>
    <row r="5689" spans="1:4" ht="13.5" customHeight="1">
      <c r="A5689" s="150" t="s">
        <v>7225</v>
      </c>
      <c r="B5689" s="153" t="s">
        <v>17130</v>
      </c>
      <c r="C5689" s="352"/>
      <c r="D5689" s="152" t="s">
        <v>20298</v>
      </c>
    </row>
    <row r="5690" spans="1:4" ht="13.5" customHeight="1">
      <c r="A5690" s="150" t="s">
        <v>7215</v>
      </c>
      <c r="B5690" s="153" t="s">
        <v>17122</v>
      </c>
      <c r="C5690" s="352"/>
      <c r="D5690" s="152" t="s">
        <v>20298</v>
      </c>
    </row>
    <row r="5691" spans="1:4" ht="13.5" customHeight="1">
      <c r="A5691" s="150" t="s">
        <v>7214</v>
      </c>
      <c r="B5691" s="153" t="s">
        <v>17121</v>
      </c>
      <c r="C5691" s="352"/>
      <c r="D5691" s="152" t="s">
        <v>20298</v>
      </c>
    </row>
    <row r="5692" spans="1:4" ht="13.5" customHeight="1">
      <c r="A5692" s="150" t="s">
        <v>8394</v>
      </c>
      <c r="B5692" s="153" t="s">
        <v>18069</v>
      </c>
      <c r="C5692" s="352"/>
      <c r="D5692" s="152" t="s">
        <v>20298</v>
      </c>
    </row>
    <row r="5693" spans="1:4" ht="13.5" customHeight="1">
      <c r="A5693" s="150" t="s">
        <v>7213</v>
      </c>
      <c r="B5693" s="153" t="s">
        <v>17120</v>
      </c>
      <c r="C5693" s="352"/>
      <c r="D5693" s="152" t="s">
        <v>20298</v>
      </c>
    </row>
    <row r="5694" spans="1:4" ht="13.5" customHeight="1">
      <c r="A5694" s="150" t="s">
        <v>7217</v>
      </c>
      <c r="B5694" s="153" t="s">
        <v>17124</v>
      </c>
      <c r="C5694" s="352"/>
      <c r="D5694" s="152" t="s">
        <v>20298</v>
      </c>
    </row>
    <row r="5695" spans="1:4" ht="13.5" customHeight="1">
      <c r="A5695" s="150" t="s">
        <v>7232</v>
      </c>
      <c r="B5695" s="153" t="s">
        <v>17137</v>
      </c>
      <c r="C5695" s="352"/>
      <c r="D5695" s="152" t="s">
        <v>20298</v>
      </c>
    </row>
    <row r="5696" spans="1:4" ht="13.5" customHeight="1">
      <c r="A5696" s="150" t="s">
        <v>8116</v>
      </c>
      <c r="B5696" s="153" t="s">
        <v>17842</v>
      </c>
      <c r="C5696" s="352"/>
      <c r="D5696" s="152" t="s">
        <v>20298</v>
      </c>
    </row>
    <row r="5697" spans="1:4" ht="13.5" customHeight="1">
      <c r="A5697" s="150" t="s">
        <v>8116</v>
      </c>
      <c r="B5697" s="153" t="s">
        <v>17842</v>
      </c>
      <c r="C5697" s="352"/>
      <c r="D5697" s="152" t="s">
        <v>20298</v>
      </c>
    </row>
    <row r="5698" spans="1:4" ht="13.5" customHeight="1">
      <c r="A5698" s="150" t="s">
        <v>8117</v>
      </c>
      <c r="B5698" s="153" t="s">
        <v>17843</v>
      </c>
      <c r="C5698" s="352"/>
      <c r="D5698" s="152" t="s">
        <v>20298</v>
      </c>
    </row>
    <row r="5699" spans="1:4" ht="13.5" customHeight="1">
      <c r="A5699" s="150" t="s">
        <v>8117</v>
      </c>
      <c r="B5699" s="153" t="s">
        <v>17843</v>
      </c>
      <c r="C5699" s="352"/>
      <c r="D5699" s="152" t="s">
        <v>20298</v>
      </c>
    </row>
    <row r="5700" spans="1:4" ht="13.5" customHeight="1">
      <c r="A5700" s="150" t="s">
        <v>7931</v>
      </c>
      <c r="B5700" s="153" t="s">
        <v>17682</v>
      </c>
      <c r="C5700" s="352"/>
      <c r="D5700" s="152" t="s">
        <v>20298</v>
      </c>
    </row>
    <row r="5701" spans="1:4" ht="13.5" customHeight="1">
      <c r="A5701" s="150" t="s">
        <v>7317</v>
      </c>
      <c r="B5701" s="153" t="s">
        <v>17216</v>
      </c>
      <c r="C5701" s="352"/>
      <c r="D5701" s="152" t="s">
        <v>20298</v>
      </c>
    </row>
    <row r="5702" spans="1:4" ht="13.5" customHeight="1">
      <c r="A5702" s="150" t="s">
        <v>7317</v>
      </c>
      <c r="B5702" s="153" t="s">
        <v>17216</v>
      </c>
      <c r="C5702" s="352"/>
      <c r="D5702" s="152" t="s">
        <v>20298</v>
      </c>
    </row>
    <row r="5703" spans="1:4" ht="13.5" customHeight="1">
      <c r="A5703" s="150" t="s">
        <v>7378</v>
      </c>
      <c r="B5703" s="153" t="s">
        <v>17256</v>
      </c>
      <c r="C5703" s="352"/>
      <c r="D5703" s="152" t="s">
        <v>20298</v>
      </c>
    </row>
    <row r="5704" spans="1:4" ht="13.5" customHeight="1">
      <c r="A5704" s="150" t="s">
        <v>7378</v>
      </c>
      <c r="B5704" s="153" t="s">
        <v>17256</v>
      </c>
      <c r="C5704" s="352"/>
      <c r="D5704" s="152" t="s">
        <v>20298</v>
      </c>
    </row>
    <row r="5705" spans="1:4" ht="13.5" customHeight="1">
      <c r="A5705" s="150" t="s">
        <v>7495</v>
      </c>
      <c r="B5705" s="153" t="s">
        <v>17339</v>
      </c>
      <c r="C5705" s="352"/>
      <c r="D5705" s="152" t="s">
        <v>20298</v>
      </c>
    </row>
    <row r="5706" spans="1:4" ht="13.5" customHeight="1">
      <c r="A5706" s="150" t="s">
        <v>7495</v>
      </c>
      <c r="B5706" s="153" t="s">
        <v>17339</v>
      </c>
      <c r="C5706" s="352"/>
      <c r="D5706" s="152" t="s">
        <v>20298</v>
      </c>
    </row>
    <row r="5707" spans="1:4" ht="13.5" customHeight="1">
      <c r="A5707" s="150" t="s">
        <v>8355</v>
      </c>
      <c r="B5707" s="153" t="s">
        <v>18035</v>
      </c>
      <c r="C5707" s="352"/>
      <c r="D5707" s="152" t="s">
        <v>20298</v>
      </c>
    </row>
    <row r="5708" spans="1:4" ht="13.5" customHeight="1">
      <c r="A5708" s="150" t="s">
        <v>8347</v>
      </c>
      <c r="B5708" s="153" t="s">
        <v>18028</v>
      </c>
      <c r="C5708" s="352"/>
      <c r="D5708" s="152" t="s">
        <v>20298</v>
      </c>
    </row>
    <row r="5709" spans="1:4" ht="13.5" customHeight="1">
      <c r="A5709" s="150" t="s">
        <v>8348</v>
      </c>
      <c r="B5709" s="153" t="s">
        <v>18029</v>
      </c>
      <c r="C5709" s="352"/>
      <c r="D5709" s="152" t="s">
        <v>20298</v>
      </c>
    </row>
    <row r="5710" spans="1:4" ht="13.5" customHeight="1">
      <c r="A5710" s="150" t="s">
        <v>8352</v>
      </c>
      <c r="B5710" s="153" t="s">
        <v>18033</v>
      </c>
      <c r="C5710" s="352"/>
      <c r="D5710" s="152" t="s">
        <v>20298</v>
      </c>
    </row>
    <row r="5711" spans="1:4" ht="13.5" customHeight="1">
      <c r="A5711" s="150" t="s">
        <v>8351</v>
      </c>
      <c r="B5711" s="153" t="s">
        <v>18032</v>
      </c>
      <c r="C5711" s="352"/>
      <c r="D5711" s="152" t="s">
        <v>20298</v>
      </c>
    </row>
    <row r="5712" spans="1:4" ht="13.5" customHeight="1">
      <c r="A5712" s="150" t="s">
        <v>8353</v>
      </c>
      <c r="B5712" s="153" t="s">
        <v>18033</v>
      </c>
      <c r="C5712" s="352"/>
      <c r="D5712" s="152" t="s">
        <v>20298</v>
      </c>
    </row>
    <row r="5713" spans="1:4" ht="13.5" customHeight="1">
      <c r="A5713" s="150" t="s">
        <v>8356</v>
      </c>
      <c r="B5713" s="153" t="s">
        <v>18035</v>
      </c>
      <c r="C5713" s="352"/>
      <c r="D5713" s="152" t="s">
        <v>20298</v>
      </c>
    </row>
    <row r="5714" spans="1:4" ht="13.5" customHeight="1">
      <c r="A5714" s="150" t="s">
        <v>8350</v>
      </c>
      <c r="B5714" s="153" t="s">
        <v>18031</v>
      </c>
      <c r="C5714" s="352"/>
      <c r="D5714" s="152" t="s">
        <v>20298</v>
      </c>
    </row>
    <row r="5715" spans="1:4" ht="13.5" customHeight="1">
      <c r="A5715" s="150" t="s">
        <v>8365</v>
      </c>
      <c r="B5715" s="153" t="s">
        <v>18043</v>
      </c>
      <c r="C5715" s="352"/>
      <c r="D5715" s="152" t="s">
        <v>20298</v>
      </c>
    </row>
    <row r="5716" spans="1:4" ht="13.5" customHeight="1">
      <c r="A5716" s="150" t="s">
        <v>8349</v>
      </c>
      <c r="B5716" s="153" t="s">
        <v>18030</v>
      </c>
      <c r="C5716" s="352"/>
      <c r="D5716" s="152" t="s">
        <v>20298</v>
      </c>
    </row>
    <row r="5717" spans="1:4" ht="13.5" customHeight="1">
      <c r="A5717" s="150" t="s">
        <v>8354</v>
      </c>
      <c r="B5717" s="153" t="s">
        <v>18034</v>
      </c>
      <c r="C5717" s="352"/>
      <c r="D5717" s="152" t="s">
        <v>20298</v>
      </c>
    </row>
    <row r="5718" spans="1:4" ht="13.5" customHeight="1">
      <c r="A5718" s="150" t="s">
        <v>8088</v>
      </c>
      <c r="B5718" s="153" t="s">
        <v>17815</v>
      </c>
      <c r="C5718" s="352"/>
      <c r="D5718" s="152" t="s">
        <v>20298</v>
      </c>
    </row>
    <row r="5719" spans="1:4" ht="13.5" customHeight="1">
      <c r="A5719" s="150" t="s">
        <v>8340</v>
      </c>
      <c r="B5719" s="153" t="s">
        <v>18022</v>
      </c>
      <c r="C5719" s="352"/>
      <c r="D5719" s="152" t="s">
        <v>20298</v>
      </c>
    </row>
    <row r="5720" spans="1:4" ht="13.5" customHeight="1">
      <c r="A5720" s="150" t="s">
        <v>8341</v>
      </c>
      <c r="B5720" s="153" t="s">
        <v>18023</v>
      </c>
      <c r="C5720" s="352"/>
      <c r="D5720" s="152" t="s">
        <v>20298</v>
      </c>
    </row>
    <row r="5721" spans="1:4" ht="13.5" customHeight="1">
      <c r="A5721" s="150" t="s">
        <v>8342</v>
      </c>
      <c r="B5721" s="153" t="s">
        <v>18024</v>
      </c>
      <c r="C5721" s="352"/>
      <c r="D5721" s="152" t="s">
        <v>20298</v>
      </c>
    </row>
    <row r="5722" spans="1:4" ht="13.5" customHeight="1">
      <c r="A5722" s="150" t="s">
        <v>7324</v>
      </c>
      <c r="B5722" s="153" t="s">
        <v>17223</v>
      </c>
      <c r="C5722" s="352"/>
      <c r="D5722" s="152" t="s">
        <v>20298</v>
      </c>
    </row>
    <row r="5723" spans="1:4" ht="13.5" customHeight="1">
      <c r="A5723" s="150" t="s">
        <v>7324</v>
      </c>
      <c r="B5723" s="153" t="s">
        <v>17223</v>
      </c>
      <c r="C5723" s="352"/>
      <c r="D5723" s="152" t="s">
        <v>20298</v>
      </c>
    </row>
    <row r="5724" spans="1:4" ht="13.5" customHeight="1">
      <c r="A5724" s="150" t="s">
        <v>7370</v>
      </c>
      <c r="B5724" s="153" t="s">
        <v>17249</v>
      </c>
      <c r="C5724" s="352"/>
      <c r="D5724" s="152" t="s">
        <v>20298</v>
      </c>
    </row>
    <row r="5725" spans="1:4" ht="13.5" customHeight="1">
      <c r="A5725" s="150" t="s">
        <v>7370</v>
      </c>
      <c r="B5725" s="153" t="s">
        <v>17249</v>
      </c>
      <c r="C5725" s="352"/>
      <c r="D5725" s="152" t="s">
        <v>20298</v>
      </c>
    </row>
    <row r="5726" spans="1:4" ht="13.5" customHeight="1">
      <c r="A5726" s="150" t="s">
        <v>8264</v>
      </c>
      <c r="B5726" s="153" t="s">
        <v>17968</v>
      </c>
      <c r="C5726" s="352"/>
      <c r="D5726" s="152" t="s">
        <v>20298</v>
      </c>
    </row>
    <row r="5727" spans="1:4" ht="13.5" customHeight="1">
      <c r="A5727" s="150" t="s">
        <v>8264</v>
      </c>
      <c r="B5727" s="153" t="s">
        <v>17968</v>
      </c>
      <c r="C5727" s="352"/>
      <c r="D5727" s="152" t="s">
        <v>20298</v>
      </c>
    </row>
    <row r="5728" spans="1:4" ht="13.5" customHeight="1">
      <c r="A5728" s="150" t="s">
        <v>7875</v>
      </c>
      <c r="B5728" s="153" t="s">
        <v>17641</v>
      </c>
      <c r="C5728" s="352"/>
      <c r="D5728" s="152" t="s">
        <v>20298</v>
      </c>
    </row>
    <row r="5729" spans="1:4" ht="13.5" customHeight="1">
      <c r="A5729" s="150" t="s">
        <v>7875</v>
      </c>
      <c r="B5729" s="153" t="s">
        <v>17641</v>
      </c>
      <c r="C5729" s="352"/>
      <c r="D5729" s="152" t="s">
        <v>20298</v>
      </c>
    </row>
    <row r="5730" spans="1:4" ht="13.5" customHeight="1">
      <c r="A5730" s="150" t="s">
        <v>8093</v>
      </c>
      <c r="B5730" s="153" t="s">
        <v>17820</v>
      </c>
      <c r="C5730" s="352"/>
      <c r="D5730" s="152" t="s">
        <v>20298</v>
      </c>
    </row>
    <row r="5731" spans="1:4" ht="13.5" customHeight="1">
      <c r="A5731" s="150" t="s">
        <v>7762</v>
      </c>
      <c r="B5731" s="153" t="s">
        <v>17548</v>
      </c>
      <c r="C5731" s="352"/>
      <c r="D5731" s="152" t="s">
        <v>20298</v>
      </c>
    </row>
    <row r="5732" spans="1:4" ht="13.5" customHeight="1">
      <c r="A5732" s="150" t="s">
        <v>7763</v>
      </c>
      <c r="B5732" s="153" t="s">
        <v>17548</v>
      </c>
      <c r="C5732" s="352"/>
      <c r="D5732" s="152" t="s">
        <v>20298</v>
      </c>
    </row>
    <row r="5733" spans="1:4" ht="13.5" customHeight="1">
      <c r="A5733" s="150" t="s">
        <v>7759</v>
      </c>
      <c r="B5733" s="153" t="s">
        <v>17545</v>
      </c>
      <c r="C5733" s="352"/>
      <c r="D5733" s="152" t="s">
        <v>20298</v>
      </c>
    </row>
    <row r="5734" spans="1:4" ht="13.5" customHeight="1">
      <c r="A5734" s="150" t="s">
        <v>7761</v>
      </c>
      <c r="B5734" s="153" t="s">
        <v>17547</v>
      </c>
      <c r="C5734" s="352"/>
      <c r="D5734" s="152" t="s">
        <v>20298</v>
      </c>
    </row>
    <row r="5735" spans="1:4" ht="13.5" customHeight="1">
      <c r="A5735" s="150" t="s">
        <v>7766</v>
      </c>
      <c r="B5735" s="153" t="s">
        <v>17550</v>
      </c>
      <c r="C5735" s="352"/>
      <c r="D5735" s="152" t="s">
        <v>20298</v>
      </c>
    </row>
    <row r="5736" spans="1:4" ht="13.5" customHeight="1">
      <c r="A5736" s="150" t="s">
        <v>7764</v>
      </c>
      <c r="B5736" s="153" t="s">
        <v>17548</v>
      </c>
      <c r="C5736" s="352"/>
      <c r="D5736" s="152" t="s">
        <v>20298</v>
      </c>
    </row>
    <row r="5737" spans="1:4" ht="13.5" customHeight="1">
      <c r="A5737" s="150" t="s">
        <v>7767</v>
      </c>
      <c r="B5737" s="153" t="s">
        <v>17550</v>
      </c>
      <c r="C5737" s="352"/>
      <c r="D5737" s="152" t="s">
        <v>20298</v>
      </c>
    </row>
    <row r="5738" spans="1:4" ht="13.5" customHeight="1">
      <c r="A5738" s="150" t="s">
        <v>7247</v>
      </c>
      <c r="B5738" s="153" t="s">
        <v>17150</v>
      </c>
      <c r="C5738" s="352"/>
      <c r="D5738" s="152" t="s">
        <v>20298</v>
      </c>
    </row>
    <row r="5739" spans="1:4" ht="13.5" customHeight="1">
      <c r="A5739" s="150" t="s">
        <v>7247</v>
      </c>
      <c r="B5739" s="153" t="s">
        <v>17150</v>
      </c>
      <c r="C5739" s="352"/>
      <c r="D5739" s="152" t="s">
        <v>20298</v>
      </c>
    </row>
    <row r="5740" spans="1:4" ht="13.5" customHeight="1">
      <c r="A5740" s="150" t="s">
        <v>8186</v>
      </c>
      <c r="B5740" s="153" t="s">
        <v>17900</v>
      </c>
      <c r="C5740" s="352"/>
      <c r="D5740" s="152" t="s">
        <v>20298</v>
      </c>
    </row>
    <row r="5741" spans="1:4" ht="13.5" customHeight="1">
      <c r="A5741" s="150" t="s">
        <v>8198</v>
      </c>
      <c r="B5741" s="153" t="s">
        <v>17910</v>
      </c>
      <c r="C5741" s="352"/>
      <c r="D5741" s="152" t="s">
        <v>20298</v>
      </c>
    </row>
    <row r="5742" spans="1:4" ht="13.5" customHeight="1">
      <c r="A5742" s="150" t="s">
        <v>8158</v>
      </c>
      <c r="B5742" s="153" t="s">
        <v>17875</v>
      </c>
      <c r="C5742" s="352"/>
      <c r="D5742" s="152" t="s">
        <v>20298</v>
      </c>
    </row>
    <row r="5743" spans="1:4" ht="13.5" customHeight="1">
      <c r="A5743" s="150" t="s">
        <v>8163</v>
      </c>
      <c r="B5743" s="153" t="s">
        <v>17879</v>
      </c>
      <c r="C5743" s="352"/>
      <c r="D5743" s="152" t="s">
        <v>20298</v>
      </c>
    </row>
    <row r="5744" spans="1:4" ht="13.5" customHeight="1">
      <c r="A5744" s="150" t="s">
        <v>8164</v>
      </c>
      <c r="B5744" s="153" t="s">
        <v>17880</v>
      </c>
      <c r="C5744" s="352"/>
      <c r="D5744" s="152" t="s">
        <v>20298</v>
      </c>
    </row>
    <row r="5745" spans="1:4" ht="13.5" customHeight="1">
      <c r="A5745" s="150" t="s">
        <v>8189</v>
      </c>
      <c r="B5745" s="153" t="s">
        <v>17902</v>
      </c>
      <c r="C5745" s="352"/>
      <c r="D5745" s="152" t="s">
        <v>20298</v>
      </c>
    </row>
    <row r="5746" spans="1:4" ht="13.5" customHeight="1">
      <c r="A5746" s="150" t="s">
        <v>8160</v>
      </c>
      <c r="B5746" s="153" t="s">
        <v>17877</v>
      </c>
      <c r="C5746" s="352"/>
      <c r="D5746" s="152" t="s">
        <v>20298</v>
      </c>
    </row>
    <row r="5747" spans="1:4" ht="13.5" customHeight="1">
      <c r="A5747" s="150" t="s">
        <v>8195</v>
      </c>
      <c r="B5747" s="153" t="s">
        <v>17908</v>
      </c>
      <c r="C5747" s="352"/>
      <c r="D5747" s="152" t="s">
        <v>20298</v>
      </c>
    </row>
    <row r="5748" spans="1:4" ht="13.5" customHeight="1">
      <c r="A5748" s="150" t="s">
        <v>8193</v>
      </c>
      <c r="B5748" s="153" t="s">
        <v>17906</v>
      </c>
      <c r="C5748" s="352"/>
      <c r="D5748" s="152" t="s">
        <v>20298</v>
      </c>
    </row>
    <row r="5749" spans="1:4" ht="13.5" customHeight="1">
      <c r="A5749" s="150" t="s">
        <v>8170</v>
      </c>
      <c r="B5749" s="153" t="s">
        <v>17886</v>
      </c>
      <c r="C5749" s="352"/>
      <c r="D5749" s="152" t="s">
        <v>20298</v>
      </c>
    </row>
    <row r="5750" spans="1:4" ht="13.5" customHeight="1">
      <c r="A5750" s="150" t="s">
        <v>8184</v>
      </c>
      <c r="B5750" s="153" t="s">
        <v>17898</v>
      </c>
      <c r="C5750" s="352"/>
      <c r="D5750" s="152" t="s">
        <v>20298</v>
      </c>
    </row>
    <row r="5751" spans="1:4" ht="13.5" customHeight="1">
      <c r="A5751" s="150" t="s">
        <v>8183</v>
      </c>
      <c r="B5751" s="153" t="s">
        <v>17897</v>
      </c>
      <c r="C5751" s="352"/>
      <c r="D5751" s="152" t="s">
        <v>20298</v>
      </c>
    </row>
    <row r="5752" spans="1:4" ht="13.5" customHeight="1">
      <c r="A5752" s="150" t="s">
        <v>8187</v>
      </c>
      <c r="B5752" s="153" t="s">
        <v>17900</v>
      </c>
      <c r="C5752" s="352"/>
      <c r="D5752" s="152" t="s">
        <v>20298</v>
      </c>
    </row>
    <row r="5753" spans="1:4" ht="13.5" customHeight="1">
      <c r="A5753" s="150" t="s">
        <v>8169</v>
      </c>
      <c r="B5753" s="153" t="s">
        <v>17885</v>
      </c>
      <c r="C5753" s="352"/>
      <c r="D5753" s="152" t="s">
        <v>20298</v>
      </c>
    </row>
    <row r="5754" spans="1:4" ht="13.5" customHeight="1">
      <c r="A5754" s="150" t="s">
        <v>8179</v>
      </c>
      <c r="B5754" s="153" t="s">
        <v>17893</v>
      </c>
      <c r="C5754" s="352"/>
      <c r="D5754" s="152" t="s">
        <v>20298</v>
      </c>
    </row>
    <row r="5755" spans="1:4" ht="13.5" customHeight="1">
      <c r="A5755" s="150" t="s">
        <v>8171</v>
      </c>
      <c r="B5755" s="153" t="s">
        <v>17886</v>
      </c>
      <c r="C5755" s="352"/>
      <c r="D5755" s="152" t="s">
        <v>20298</v>
      </c>
    </row>
    <row r="5756" spans="1:4" ht="13.5" customHeight="1">
      <c r="A5756" s="150" t="s">
        <v>8173</v>
      </c>
      <c r="B5756" s="153" t="s">
        <v>17888</v>
      </c>
      <c r="C5756" s="352"/>
      <c r="D5756" s="152" t="s">
        <v>20298</v>
      </c>
    </row>
    <row r="5757" spans="1:4" ht="13.5" customHeight="1">
      <c r="A5757" s="150" t="s">
        <v>8185</v>
      </c>
      <c r="B5757" s="153" t="s">
        <v>17899</v>
      </c>
      <c r="C5757" s="352"/>
      <c r="D5757" s="152" t="s">
        <v>20298</v>
      </c>
    </row>
    <row r="5758" spans="1:4" ht="13.5" customHeight="1">
      <c r="A5758" s="150" t="s">
        <v>8180</v>
      </c>
      <c r="B5758" s="153" t="s">
        <v>17894</v>
      </c>
      <c r="C5758" s="352"/>
      <c r="D5758" s="152" t="s">
        <v>20298</v>
      </c>
    </row>
    <row r="5759" spans="1:4" ht="13.5" customHeight="1">
      <c r="A5759" s="150" t="s">
        <v>8161</v>
      </c>
      <c r="B5759" s="153" t="s">
        <v>17877</v>
      </c>
      <c r="C5759" s="352"/>
      <c r="D5759" s="152" t="s">
        <v>20298</v>
      </c>
    </row>
    <row r="5760" spans="1:4" ht="13.5" customHeight="1">
      <c r="A5760" s="150" t="s">
        <v>8156</v>
      </c>
      <c r="B5760" s="153" t="s">
        <v>17874</v>
      </c>
      <c r="C5760" s="352"/>
      <c r="D5760" s="152" t="s">
        <v>20298</v>
      </c>
    </row>
    <row r="5761" spans="1:4" ht="13.5" customHeight="1">
      <c r="A5761" s="150" t="s">
        <v>8157</v>
      </c>
      <c r="B5761" s="153" t="s">
        <v>17874</v>
      </c>
      <c r="C5761" s="352"/>
      <c r="D5761" s="152" t="s">
        <v>20298</v>
      </c>
    </row>
    <row r="5762" spans="1:4" ht="13.5" customHeight="1">
      <c r="A5762" s="150" t="s">
        <v>8167</v>
      </c>
      <c r="B5762" s="153" t="s">
        <v>17883</v>
      </c>
      <c r="C5762" s="352"/>
      <c r="D5762" s="152" t="s">
        <v>20298</v>
      </c>
    </row>
    <row r="5763" spans="1:4" ht="13.5" customHeight="1">
      <c r="A5763" s="150" t="s">
        <v>8166</v>
      </c>
      <c r="B5763" s="153" t="s">
        <v>17882</v>
      </c>
      <c r="C5763" s="352"/>
      <c r="D5763" s="152" t="s">
        <v>20298</v>
      </c>
    </row>
    <row r="5764" spans="1:4" ht="13.5" customHeight="1">
      <c r="A5764" s="150" t="s">
        <v>8165</v>
      </c>
      <c r="B5764" s="153" t="s">
        <v>17881</v>
      </c>
      <c r="C5764" s="352"/>
      <c r="D5764" s="152" t="s">
        <v>20298</v>
      </c>
    </row>
    <row r="5765" spans="1:4" ht="13.5" customHeight="1">
      <c r="A5765" s="150" t="s">
        <v>8192</v>
      </c>
      <c r="B5765" s="153" t="s">
        <v>17905</v>
      </c>
      <c r="C5765" s="352"/>
      <c r="D5765" s="152" t="s">
        <v>20298</v>
      </c>
    </row>
    <row r="5766" spans="1:4" ht="13.5" customHeight="1">
      <c r="A5766" s="150" t="s">
        <v>8168</v>
      </c>
      <c r="B5766" s="153" t="s">
        <v>17884</v>
      </c>
      <c r="C5766" s="352"/>
      <c r="D5766" s="152" t="s">
        <v>20298</v>
      </c>
    </row>
    <row r="5767" spans="1:4" ht="13.5" customHeight="1">
      <c r="A5767" s="150" t="s">
        <v>8188</v>
      </c>
      <c r="B5767" s="153" t="s">
        <v>17901</v>
      </c>
      <c r="C5767" s="352"/>
      <c r="D5767" s="152" t="s">
        <v>20298</v>
      </c>
    </row>
    <row r="5768" spans="1:4" ht="13.5" customHeight="1">
      <c r="A5768" s="150" t="s">
        <v>8178</v>
      </c>
      <c r="B5768" s="153" t="s">
        <v>17892</v>
      </c>
      <c r="C5768" s="352"/>
      <c r="D5768" s="152" t="s">
        <v>20298</v>
      </c>
    </row>
    <row r="5769" spans="1:4" ht="13.5" customHeight="1">
      <c r="A5769" s="150" t="s">
        <v>8177</v>
      </c>
      <c r="B5769" s="153" t="s">
        <v>17891</v>
      </c>
      <c r="C5769" s="352"/>
      <c r="D5769" s="152" t="s">
        <v>20298</v>
      </c>
    </row>
    <row r="5770" spans="1:4" ht="13.5" customHeight="1">
      <c r="A5770" s="150" t="s">
        <v>8190</v>
      </c>
      <c r="B5770" s="153" t="s">
        <v>17903</v>
      </c>
      <c r="C5770" s="352"/>
      <c r="D5770" s="152" t="s">
        <v>20298</v>
      </c>
    </row>
    <row r="5771" spans="1:4" ht="13.5" customHeight="1">
      <c r="A5771" s="150" t="s">
        <v>8181</v>
      </c>
      <c r="B5771" s="153" t="s">
        <v>17895</v>
      </c>
      <c r="C5771" s="352"/>
      <c r="D5771" s="152" t="s">
        <v>20298</v>
      </c>
    </row>
    <row r="5772" spans="1:4" ht="13.5" customHeight="1">
      <c r="A5772" s="150" t="s">
        <v>8155</v>
      </c>
      <c r="B5772" s="153" t="s">
        <v>17873</v>
      </c>
      <c r="C5772" s="352"/>
      <c r="D5772" s="152" t="s">
        <v>20298</v>
      </c>
    </row>
    <row r="5773" spans="1:4" ht="13.5" customHeight="1">
      <c r="A5773" s="150" t="s">
        <v>8053</v>
      </c>
      <c r="B5773" s="153" t="s">
        <v>17788</v>
      </c>
      <c r="C5773" s="352"/>
      <c r="D5773" s="152" t="s">
        <v>20298</v>
      </c>
    </row>
    <row r="5774" spans="1:4" ht="13.5" customHeight="1">
      <c r="A5774" s="150" t="s">
        <v>8054</v>
      </c>
      <c r="B5774" s="153" t="s">
        <v>17788</v>
      </c>
      <c r="C5774" s="352"/>
      <c r="D5774" s="152" t="s">
        <v>20298</v>
      </c>
    </row>
    <row r="5775" spans="1:4" ht="13.5" customHeight="1">
      <c r="A5775" s="150" t="s">
        <v>7941</v>
      </c>
      <c r="B5775" s="153" t="s">
        <v>17691</v>
      </c>
      <c r="C5775" s="352"/>
      <c r="D5775" s="152" t="s">
        <v>20298</v>
      </c>
    </row>
    <row r="5776" spans="1:4" ht="13.5" customHeight="1">
      <c r="A5776" s="150" t="s">
        <v>7945</v>
      </c>
      <c r="B5776" s="153" t="s">
        <v>17695</v>
      </c>
      <c r="C5776" s="352"/>
      <c r="D5776" s="152" t="s">
        <v>20298</v>
      </c>
    </row>
    <row r="5777" spans="1:4" ht="13.5" customHeight="1">
      <c r="A5777" s="150" t="s">
        <v>7943</v>
      </c>
      <c r="B5777" s="153" t="s">
        <v>17693</v>
      </c>
      <c r="C5777" s="352"/>
      <c r="D5777" s="152" t="s">
        <v>20298</v>
      </c>
    </row>
    <row r="5778" spans="1:4" ht="13.5" customHeight="1">
      <c r="A5778" s="150" t="s">
        <v>7942</v>
      </c>
      <c r="B5778" s="153" t="s">
        <v>17692</v>
      </c>
      <c r="C5778" s="352"/>
      <c r="D5778" s="152" t="s">
        <v>20298</v>
      </c>
    </row>
    <row r="5779" spans="1:4" ht="13.5" customHeight="1">
      <c r="A5779" s="150" t="s">
        <v>7946</v>
      </c>
      <c r="B5779" s="153" t="s">
        <v>17696</v>
      </c>
      <c r="C5779" s="352"/>
      <c r="D5779" s="152" t="s">
        <v>20298</v>
      </c>
    </row>
    <row r="5780" spans="1:4" ht="13.5" customHeight="1">
      <c r="A5780" s="150" t="s">
        <v>7944</v>
      </c>
      <c r="B5780" s="153" t="s">
        <v>17694</v>
      </c>
      <c r="C5780" s="352"/>
      <c r="D5780" s="152" t="s">
        <v>20298</v>
      </c>
    </row>
    <row r="5781" spans="1:4" ht="13.5" customHeight="1">
      <c r="A5781" s="150" t="s">
        <v>8055</v>
      </c>
      <c r="B5781" s="153" t="s">
        <v>17788</v>
      </c>
      <c r="C5781" s="352"/>
      <c r="D5781" s="152" t="s">
        <v>20298</v>
      </c>
    </row>
    <row r="5782" spans="1:4" ht="13.5" customHeight="1">
      <c r="A5782" s="150" t="s">
        <v>7239</v>
      </c>
      <c r="B5782" s="153" t="s">
        <v>17143</v>
      </c>
      <c r="C5782" s="352"/>
      <c r="D5782" s="152" t="s">
        <v>20298</v>
      </c>
    </row>
    <row r="5783" spans="1:4" ht="13.5" customHeight="1">
      <c r="A5783" s="150" t="s">
        <v>7239</v>
      </c>
      <c r="B5783" s="153" t="s">
        <v>17143</v>
      </c>
      <c r="C5783" s="352"/>
      <c r="D5783" s="152" t="s">
        <v>20298</v>
      </c>
    </row>
    <row r="5784" spans="1:4" ht="13.5" customHeight="1">
      <c r="A5784" s="150" t="s">
        <v>8200</v>
      </c>
      <c r="B5784" s="153" t="s">
        <v>17912</v>
      </c>
      <c r="C5784" s="352"/>
      <c r="D5784" s="152" t="s">
        <v>20298</v>
      </c>
    </row>
    <row r="5785" spans="1:4" ht="13.5" customHeight="1">
      <c r="A5785" s="150" t="s">
        <v>8197</v>
      </c>
      <c r="B5785" s="153" t="s">
        <v>17909</v>
      </c>
      <c r="C5785" s="352"/>
      <c r="D5785" s="152" t="s">
        <v>20298</v>
      </c>
    </row>
    <row r="5786" spans="1:4" ht="13.5" customHeight="1">
      <c r="A5786" s="150" t="s">
        <v>7649</v>
      </c>
      <c r="B5786" s="153" t="s">
        <v>17458</v>
      </c>
      <c r="C5786" s="352"/>
      <c r="D5786" s="152" t="s">
        <v>20298</v>
      </c>
    </row>
    <row r="5787" spans="1:4" ht="13.5" customHeight="1">
      <c r="A5787" s="150" t="s">
        <v>7650</v>
      </c>
      <c r="B5787" s="153" t="s">
        <v>17458</v>
      </c>
      <c r="C5787" s="352"/>
      <c r="D5787" s="152" t="s">
        <v>20298</v>
      </c>
    </row>
    <row r="5788" spans="1:4" ht="13.5" customHeight="1">
      <c r="A5788" s="150" t="s">
        <v>7654</v>
      </c>
      <c r="B5788" s="153" t="s">
        <v>17460</v>
      </c>
      <c r="C5788" s="352"/>
      <c r="D5788" s="152" t="s">
        <v>20298</v>
      </c>
    </row>
    <row r="5789" spans="1:4" ht="13.5" customHeight="1">
      <c r="A5789" s="150" t="s">
        <v>7651</v>
      </c>
      <c r="B5789" s="153" t="s">
        <v>17458</v>
      </c>
      <c r="C5789" s="352"/>
      <c r="D5789" s="152" t="s">
        <v>20298</v>
      </c>
    </row>
    <row r="5790" spans="1:4" ht="13.5" customHeight="1">
      <c r="A5790" s="150" t="s">
        <v>7655</v>
      </c>
      <c r="B5790" s="153" t="s">
        <v>17461</v>
      </c>
      <c r="C5790" s="352"/>
      <c r="D5790" s="152" t="s">
        <v>20298</v>
      </c>
    </row>
    <row r="5791" spans="1:4" ht="13.5" customHeight="1">
      <c r="A5791" s="150" t="s">
        <v>8024</v>
      </c>
      <c r="B5791" s="153" t="s">
        <v>17761</v>
      </c>
      <c r="C5791" s="352"/>
      <c r="D5791" s="152" t="s">
        <v>20298</v>
      </c>
    </row>
    <row r="5792" spans="1:4" ht="13.5" customHeight="1">
      <c r="A5792" s="150" t="s">
        <v>7656</v>
      </c>
      <c r="B5792" s="153" t="s">
        <v>17461</v>
      </c>
      <c r="C5792" s="352"/>
      <c r="D5792" s="152" t="s">
        <v>20298</v>
      </c>
    </row>
    <row r="5793" spans="1:4" ht="13.5" customHeight="1">
      <c r="A5793" s="150" t="s">
        <v>7657</v>
      </c>
      <c r="B5793" s="153" t="s">
        <v>17461</v>
      </c>
      <c r="C5793" s="352"/>
      <c r="D5793" s="152" t="s">
        <v>20298</v>
      </c>
    </row>
    <row r="5794" spans="1:4" ht="13.5" customHeight="1">
      <c r="A5794" s="150" t="s">
        <v>7637</v>
      </c>
      <c r="B5794" s="153" t="s">
        <v>17450</v>
      </c>
      <c r="C5794" s="352"/>
      <c r="D5794" s="152" t="s">
        <v>20298</v>
      </c>
    </row>
    <row r="5795" spans="1:4" ht="13.5" customHeight="1">
      <c r="A5795" s="150" t="s">
        <v>7637</v>
      </c>
      <c r="B5795" s="153" t="s">
        <v>17450</v>
      </c>
      <c r="C5795" s="352"/>
      <c r="D5795" s="152" t="s">
        <v>20298</v>
      </c>
    </row>
    <row r="5796" spans="1:4" ht="13.5" customHeight="1">
      <c r="A5796" s="150" t="s">
        <v>7982</v>
      </c>
      <c r="B5796" s="153" t="s">
        <v>17722</v>
      </c>
      <c r="C5796" s="352"/>
      <c r="D5796" s="152" t="s">
        <v>20298</v>
      </c>
    </row>
    <row r="5797" spans="1:4" ht="13.5" customHeight="1">
      <c r="A5797" s="150" t="s">
        <v>7983</v>
      </c>
      <c r="B5797" s="153" t="s">
        <v>17722</v>
      </c>
      <c r="C5797" s="352"/>
      <c r="D5797" s="152" t="s">
        <v>20298</v>
      </c>
    </row>
    <row r="5798" spans="1:4" ht="13.5" customHeight="1">
      <c r="A5798" s="150" t="s">
        <v>7634</v>
      </c>
      <c r="B5798" s="153" t="s">
        <v>17447</v>
      </c>
      <c r="C5798" s="352"/>
      <c r="D5798" s="152" t="s">
        <v>20298</v>
      </c>
    </row>
    <row r="5799" spans="1:4" ht="13.5" customHeight="1">
      <c r="A5799" s="150" t="s">
        <v>8194</v>
      </c>
      <c r="B5799" s="153" t="s">
        <v>17907</v>
      </c>
      <c r="C5799" s="352"/>
      <c r="D5799" s="152" t="s">
        <v>20298</v>
      </c>
    </row>
    <row r="5800" spans="1:4" ht="13.5" customHeight="1">
      <c r="A5800" s="150" t="s">
        <v>7871</v>
      </c>
      <c r="B5800" s="153" t="s">
        <v>17637</v>
      </c>
      <c r="C5800" s="352"/>
      <c r="D5800" s="152" t="s">
        <v>20298</v>
      </c>
    </row>
    <row r="5801" spans="1:4" ht="13.5" customHeight="1">
      <c r="A5801" s="150" t="s">
        <v>7858</v>
      </c>
      <c r="B5801" s="153" t="s">
        <v>17625</v>
      </c>
      <c r="C5801" s="352"/>
      <c r="D5801" s="152" t="s">
        <v>20298</v>
      </c>
    </row>
    <row r="5802" spans="1:4" ht="13.5" customHeight="1">
      <c r="A5802" s="150" t="s">
        <v>7861</v>
      </c>
      <c r="B5802" s="153" t="s">
        <v>17628</v>
      </c>
      <c r="C5802" s="352"/>
      <c r="D5802" s="152" t="s">
        <v>20298</v>
      </c>
    </row>
    <row r="5803" spans="1:4" ht="13.5" customHeight="1">
      <c r="A5803" s="150" t="s">
        <v>7860</v>
      </c>
      <c r="B5803" s="153" t="s">
        <v>17627</v>
      </c>
      <c r="C5803" s="352"/>
      <c r="D5803" s="152" t="s">
        <v>20298</v>
      </c>
    </row>
    <row r="5804" spans="1:4" ht="13.5" customHeight="1">
      <c r="A5804" s="150" t="s">
        <v>7862</v>
      </c>
      <c r="B5804" s="153" t="s">
        <v>17629</v>
      </c>
      <c r="C5804" s="352"/>
      <c r="D5804" s="152" t="s">
        <v>20298</v>
      </c>
    </row>
    <row r="5805" spans="1:4" ht="13.5" customHeight="1">
      <c r="A5805" s="150" t="s">
        <v>7859</v>
      </c>
      <c r="B5805" s="153" t="s">
        <v>17626</v>
      </c>
      <c r="C5805" s="352"/>
      <c r="D5805" s="152" t="s">
        <v>20298</v>
      </c>
    </row>
    <row r="5806" spans="1:4" ht="13.5" customHeight="1">
      <c r="A5806" s="150" t="s">
        <v>7216</v>
      </c>
      <c r="B5806" s="153" t="s">
        <v>17123</v>
      </c>
      <c r="C5806" s="352"/>
      <c r="D5806" s="152" t="s">
        <v>20298</v>
      </c>
    </row>
    <row r="5807" spans="1:4" ht="13.5" customHeight="1">
      <c r="A5807" s="150" t="s">
        <v>1872</v>
      </c>
      <c r="B5807" s="153" t="s">
        <v>12055</v>
      </c>
      <c r="C5807" s="352"/>
      <c r="D5807" s="152" t="s">
        <v>20298</v>
      </c>
    </row>
    <row r="5808" spans="1:4" ht="13.5" customHeight="1">
      <c r="A5808" s="150" t="s">
        <v>7243</v>
      </c>
      <c r="B5808" s="153" t="s">
        <v>17146</v>
      </c>
      <c r="C5808" s="352"/>
      <c r="D5808" s="152" t="s">
        <v>20298</v>
      </c>
    </row>
    <row r="5809" spans="1:4" ht="13.5" customHeight="1">
      <c r="A5809" s="150" t="s">
        <v>7243</v>
      </c>
      <c r="B5809" s="153" t="s">
        <v>17146</v>
      </c>
      <c r="C5809" s="352"/>
      <c r="D5809" s="152" t="s">
        <v>20298</v>
      </c>
    </row>
    <row r="5810" spans="1:4" ht="13.5" customHeight="1">
      <c r="A5810" s="150" t="s">
        <v>7425</v>
      </c>
      <c r="B5810" s="153" t="s">
        <v>17294</v>
      </c>
      <c r="C5810" s="352"/>
      <c r="D5810" s="152" t="s">
        <v>20298</v>
      </c>
    </row>
    <row r="5811" spans="1:4" ht="13.5" customHeight="1">
      <c r="A5811" s="150" t="s">
        <v>8003</v>
      </c>
      <c r="B5811" s="153" t="s">
        <v>17741</v>
      </c>
      <c r="C5811" s="352"/>
      <c r="D5811" s="152" t="s">
        <v>20298</v>
      </c>
    </row>
    <row r="5812" spans="1:4" ht="13.5" customHeight="1">
      <c r="A5812" s="150" t="s">
        <v>7874</v>
      </c>
      <c r="B5812" s="153" t="s">
        <v>17640</v>
      </c>
      <c r="C5812" s="352"/>
      <c r="D5812" s="152" t="s">
        <v>20298</v>
      </c>
    </row>
    <row r="5813" spans="1:4" ht="13.5" customHeight="1">
      <c r="A5813" s="150" t="s">
        <v>7874</v>
      </c>
      <c r="B5813" s="153" t="s">
        <v>17640</v>
      </c>
      <c r="C5813" s="352"/>
      <c r="D5813" s="152" t="s">
        <v>20298</v>
      </c>
    </row>
    <row r="5814" spans="1:4" ht="13.5" customHeight="1">
      <c r="A5814" s="150" t="s">
        <v>8370</v>
      </c>
      <c r="B5814" s="153" t="s">
        <v>18048</v>
      </c>
      <c r="C5814" s="352"/>
      <c r="D5814" s="152" t="s">
        <v>20298</v>
      </c>
    </row>
    <row r="5815" spans="1:4" ht="13.5" customHeight="1">
      <c r="A5815" s="150" t="s">
        <v>7265</v>
      </c>
      <c r="B5815" s="153" t="s">
        <v>17168</v>
      </c>
      <c r="C5815" s="352"/>
      <c r="D5815" s="152" t="s">
        <v>20298</v>
      </c>
    </row>
    <row r="5816" spans="1:4" ht="13.5" customHeight="1">
      <c r="A5816" s="150" t="s">
        <v>7265</v>
      </c>
      <c r="B5816" s="153" t="s">
        <v>17168</v>
      </c>
      <c r="C5816" s="352"/>
      <c r="D5816" s="152" t="s">
        <v>20298</v>
      </c>
    </row>
    <row r="5817" spans="1:4" ht="13.5" customHeight="1">
      <c r="A5817" s="150" t="s">
        <v>7424</v>
      </c>
      <c r="B5817" s="153" t="s">
        <v>17293</v>
      </c>
      <c r="C5817" s="352"/>
      <c r="D5817" s="152" t="s">
        <v>20298</v>
      </c>
    </row>
    <row r="5818" spans="1:4" ht="13.5" customHeight="1">
      <c r="A5818" s="150" t="s">
        <v>7268</v>
      </c>
      <c r="B5818" s="153" t="s">
        <v>17171</v>
      </c>
      <c r="C5818" s="352"/>
      <c r="D5818" s="152" t="s">
        <v>20298</v>
      </c>
    </row>
    <row r="5819" spans="1:4" ht="13.5" customHeight="1">
      <c r="A5819" s="150" t="s">
        <v>8236</v>
      </c>
      <c r="B5819" s="153" t="s">
        <v>17946</v>
      </c>
      <c r="C5819" s="352"/>
      <c r="D5819" s="152" t="s">
        <v>20298</v>
      </c>
    </row>
    <row r="5820" spans="1:4" ht="13.5" customHeight="1">
      <c r="A5820" s="150" t="s">
        <v>8236</v>
      </c>
      <c r="B5820" s="153" t="s">
        <v>17946</v>
      </c>
      <c r="C5820" s="352"/>
      <c r="D5820" s="152" t="s">
        <v>20298</v>
      </c>
    </row>
    <row r="5821" spans="1:4" ht="13.5" customHeight="1">
      <c r="A5821" s="150" t="s">
        <v>7815</v>
      </c>
      <c r="B5821" s="153" t="s">
        <v>17591</v>
      </c>
      <c r="C5821" s="352"/>
      <c r="D5821" s="152" t="s">
        <v>20298</v>
      </c>
    </row>
    <row r="5822" spans="1:4" ht="13.5" customHeight="1">
      <c r="A5822" s="150" t="s">
        <v>8237</v>
      </c>
      <c r="B5822" s="153" t="s">
        <v>17947</v>
      </c>
      <c r="C5822" s="352"/>
      <c r="D5822" s="152" t="s">
        <v>20298</v>
      </c>
    </row>
    <row r="5823" spans="1:4" ht="13.5" customHeight="1">
      <c r="A5823" s="150" t="s">
        <v>8237</v>
      </c>
      <c r="B5823" s="153" t="s">
        <v>17947</v>
      </c>
      <c r="C5823" s="352"/>
      <c r="D5823" s="152" t="s">
        <v>20298</v>
      </c>
    </row>
    <row r="5824" spans="1:4" ht="13.5" customHeight="1">
      <c r="A5824" s="150" t="s">
        <v>7246</v>
      </c>
      <c r="B5824" s="153" t="s">
        <v>17149</v>
      </c>
      <c r="C5824" s="352"/>
      <c r="D5824" s="152" t="s">
        <v>20298</v>
      </c>
    </row>
    <row r="5825" spans="1:4" ht="13.5" customHeight="1">
      <c r="A5825" s="150" t="s">
        <v>8231</v>
      </c>
      <c r="B5825" s="153" t="s">
        <v>17941</v>
      </c>
      <c r="C5825" s="352"/>
      <c r="D5825" s="152" t="s">
        <v>20298</v>
      </c>
    </row>
    <row r="5826" spans="1:4" ht="13.5" customHeight="1">
      <c r="A5826" s="150" t="s">
        <v>8231</v>
      </c>
      <c r="B5826" s="153" t="s">
        <v>17941</v>
      </c>
      <c r="C5826" s="352"/>
      <c r="D5826" s="152" t="s">
        <v>20298</v>
      </c>
    </row>
    <row r="5827" spans="1:4" ht="13.5" customHeight="1">
      <c r="A5827" s="150" t="s">
        <v>7274</v>
      </c>
      <c r="B5827" s="153" t="s">
        <v>17177</v>
      </c>
      <c r="C5827" s="352"/>
      <c r="D5827" s="152" t="s">
        <v>20298</v>
      </c>
    </row>
    <row r="5828" spans="1:4" ht="13.5" customHeight="1">
      <c r="A5828" s="150" t="s">
        <v>7271</v>
      </c>
      <c r="B5828" s="153" t="s">
        <v>17174</v>
      </c>
      <c r="C5828" s="352"/>
      <c r="D5828" s="152" t="s">
        <v>20298</v>
      </c>
    </row>
    <row r="5829" spans="1:4" ht="13.5" customHeight="1">
      <c r="A5829" s="150" t="s">
        <v>7951</v>
      </c>
      <c r="B5829" s="153" t="s">
        <v>17701</v>
      </c>
      <c r="C5829" s="352"/>
      <c r="D5829" s="152" t="s">
        <v>20298</v>
      </c>
    </row>
    <row r="5830" spans="1:4" ht="13.5" customHeight="1">
      <c r="A5830" s="150" t="s">
        <v>7951</v>
      </c>
      <c r="B5830" s="153" t="s">
        <v>17701</v>
      </c>
      <c r="C5830" s="352"/>
      <c r="D5830" s="152" t="s">
        <v>20298</v>
      </c>
    </row>
    <row r="5831" spans="1:4" ht="13.5" customHeight="1">
      <c r="A5831" s="150" t="s">
        <v>7259</v>
      </c>
      <c r="B5831" s="153" t="s">
        <v>17162</v>
      </c>
      <c r="C5831" s="352"/>
      <c r="D5831" s="152" t="s">
        <v>20298</v>
      </c>
    </row>
    <row r="5832" spans="1:4" ht="13.5" customHeight="1">
      <c r="A5832" s="150" t="s">
        <v>7259</v>
      </c>
      <c r="B5832" s="153" t="s">
        <v>17162</v>
      </c>
      <c r="C5832" s="352"/>
      <c r="D5832" s="152" t="s">
        <v>20298</v>
      </c>
    </row>
    <row r="5833" spans="1:4" ht="13.5" customHeight="1">
      <c r="A5833" s="150" t="s">
        <v>8223</v>
      </c>
      <c r="B5833" s="153" t="s">
        <v>17934</v>
      </c>
      <c r="C5833" s="352"/>
      <c r="D5833" s="152" t="s">
        <v>20298</v>
      </c>
    </row>
    <row r="5834" spans="1:4" ht="13.5" customHeight="1">
      <c r="A5834" s="150" t="s">
        <v>7284</v>
      </c>
      <c r="B5834" s="153" t="s">
        <v>17187</v>
      </c>
      <c r="C5834" s="352"/>
      <c r="D5834" s="152" t="s">
        <v>20298</v>
      </c>
    </row>
    <row r="5835" spans="1:4" ht="13.5" customHeight="1">
      <c r="A5835" s="150" t="s">
        <v>7284</v>
      </c>
      <c r="B5835" s="153" t="s">
        <v>17187</v>
      </c>
      <c r="C5835" s="352"/>
      <c r="D5835" s="152" t="s">
        <v>20298</v>
      </c>
    </row>
    <row r="5836" spans="1:4" ht="13.5" customHeight="1">
      <c r="A5836" s="150" t="s">
        <v>7275</v>
      </c>
      <c r="B5836" s="153" t="s">
        <v>17178</v>
      </c>
      <c r="C5836" s="352"/>
      <c r="D5836" s="152" t="s">
        <v>20298</v>
      </c>
    </row>
    <row r="5837" spans="1:4" ht="13.5" customHeight="1">
      <c r="A5837" s="150" t="s">
        <v>7275</v>
      </c>
      <c r="B5837" s="153" t="s">
        <v>17178</v>
      </c>
      <c r="C5837" s="352"/>
      <c r="D5837" s="152" t="s">
        <v>20298</v>
      </c>
    </row>
    <row r="5838" spans="1:4" ht="13.5" customHeight="1">
      <c r="A5838" s="150" t="s">
        <v>7272</v>
      </c>
      <c r="B5838" s="153" t="s">
        <v>17175</v>
      </c>
      <c r="C5838" s="352"/>
      <c r="D5838" s="152" t="s">
        <v>20298</v>
      </c>
    </row>
    <row r="5839" spans="1:4" ht="13.5" customHeight="1">
      <c r="A5839" s="150" t="s">
        <v>7273</v>
      </c>
      <c r="B5839" s="153" t="s">
        <v>17176</v>
      </c>
      <c r="C5839" s="352"/>
      <c r="D5839" s="152" t="s">
        <v>20298</v>
      </c>
    </row>
    <row r="5840" spans="1:4" ht="13.5" customHeight="1">
      <c r="A5840" s="150" t="s">
        <v>8105</v>
      </c>
      <c r="B5840" s="153" t="s">
        <v>17831</v>
      </c>
      <c r="C5840" s="352"/>
      <c r="D5840" s="152" t="s">
        <v>20298</v>
      </c>
    </row>
    <row r="5841" spans="1:4" ht="13.5" customHeight="1">
      <c r="A5841" s="150" t="s">
        <v>8224</v>
      </c>
      <c r="B5841" s="153" t="s">
        <v>17935</v>
      </c>
      <c r="C5841" s="352"/>
      <c r="D5841" s="152" t="s">
        <v>20298</v>
      </c>
    </row>
    <row r="5842" spans="1:4" ht="13.5" customHeight="1">
      <c r="A5842" s="150" t="s">
        <v>8224</v>
      </c>
      <c r="B5842" s="153" t="s">
        <v>17935</v>
      </c>
      <c r="C5842" s="352"/>
      <c r="D5842" s="152" t="s">
        <v>20298</v>
      </c>
    </row>
    <row r="5843" spans="1:4" ht="13.5" customHeight="1">
      <c r="A5843" s="150" t="s">
        <v>7848</v>
      </c>
      <c r="B5843" s="153" t="s">
        <v>17616</v>
      </c>
      <c r="C5843" s="352"/>
      <c r="D5843" s="152" t="s">
        <v>20298</v>
      </c>
    </row>
    <row r="5844" spans="1:4" ht="13.5" customHeight="1">
      <c r="A5844" s="150" t="s">
        <v>7848</v>
      </c>
      <c r="B5844" s="153" t="s">
        <v>17616</v>
      </c>
      <c r="C5844" s="352"/>
      <c r="D5844" s="152" t="s">
        <v>20298</v>
      </c>
    </row>
    <row r="5845" spans="1:4" ht="13.5" customHeight="1">
      <c r="A5845" s="150" t="s">
        <v>7579</v>
      </c>
      <c r="B5845" s="153" t="s">
        <v>17401</v>
      </c>
      <c r="C5845" s="352"/>
      <c r="D5845" s="152" t="s">
        <v>20298</v>
      </c>
    </row>
    <row r="5846" spans="1:4" ht="13.5" customHeight="1">
      <c r="A5846" s="150" t="s">
        <v>7576</v>
      </c>
      <c r="B5846" s="153" t="s">
        <v>17398</v>
      </c>
      <c r="C5846" s="352"/>
      <c r="D5846" s="152" t="s">
        <v>20298</v>
      </c>
    </row>
    <row r="5847" spans="1:4" ht="13.5" customHeight="1">
      <c r="A5847" s="150" t="s">
        <v>7886</v>
      </c>
      <c r="B5847" s="153" t="s">
        <v>17652</v>
      </c>
      <c r="C5847" s="352"/>
      <c r="D5847" s="152" t="s">
        <v>20298</v>
      </c>
    </row>
    <row r="5848" spans="1:4" ht="13.5" customHeight="1">
      <c r="A5848" s="150" t="s">
        <v>7261</v>
      </c>
      <c r="B5848" s="153" t="s">
        <v>17164</v>
      </c>
      <c r="C5848" s="352"/>
      <c r="D5848" s="152" t="s">
        <v>20298</v>
      </c>
    </row>
    <row r="5849" spans="1:4" ht="13.5" customHeight="1">
      <c r="A5849" s="150" t="s">
        <v>7261</v>
      </c>
      <c r="B5849" s="153" t="s">
        <v>17164</v>
      </c>
      <c r="C5849" s="352"/>
      <c r="D5849" s="152" t="s">
        <v>20298</v>
      </c>
    </row>
    <row r="5850" spans="1:4" ht="13.5" customHeight="1">
      <c r="A5850" s="150" t="s">
        <v>7252</v>
      </c>
      <c r="B5850" s="153" t="s">
        <v>17155</v>
      </c>
      <c r="C5850" s="352"/>
      <c r="D5850" s="152" t="s">
        <v>20298</v>
      </c>
    </row>
    <row r="5851" spans="1:4" ht="13.5" customHeight="1">
      <c r="A5851" s="150" t="s">
        <v>3727</v>
      </c>
      <c r="B5851" s="153" t="s">
        <v>13853</v>
      </c>
      <c r="C5851" s="352"/>
      <c r="D5851" s="152" t="s">
        <v>20298</v>
      </c>
    </row>
    <row r="5852" spans="1:4" ht="13.5" customHeight="1">
      <c r="A5852" s="150" t="s">
        <v>7262</v>
      </c>
      <c r="B5852" s="153" t="s">
        <v>17165</v>
      </c>
      <c r="C5852" s="352"/>
      <c r="D5852" s="152" t="s">
        <v>20298</v>
      </c>
    </row>
    <row r="5853" spans="1:4" ht="13.5" customHeight="1">
      <c r="A5853" s="150" t="s">
        <v>7393</v>
      </c>
      <c r="B5853" s="153" t="s">
        <v>17266</v>
      </c>
      <c r="C5853" s="352"/>
      <c r="D5853" s="152" t="s">
        <v>20298</v>
      </c>
    </row>
    <row r="5854" spans="1:4" ht="13.5" customHeight="1">
      <c r="A5854" s="150" t="s">
        <v>7423</v>
      </c>
      <c r="B5854" s="153" t="s">
        <v>17292</v>
      </c>
      <c r="C5854" s="352"/>
      <c r="D5854" s="152" t="s">
        <v>20298</v>
      </c>
    </row>
    <row r="5855" spans="1:4" ht="13.5" customHeight="1">
      <c r="A5855" s="150" t="s">
        <v>7426</v>
      </c>
      <c r="B5855" s="153" t="s">
        <v>17295</v>
      </c>
      <c r="C5855" s="352"/>
      <c r="D5855" s="152" t="s">
        <v>20298</v>
      </c>
    </row>
    <row r="5856" spans="1:4" ht="13.5" customHeight="1">
      <c r="A5856" s="150" t="s">
        <v>8118</v>
      </c>
      <c r="B5856" s="153" t="s">
        <v>17844</v>
      </c>
      <c r="C5856" s="352"/>
      <c r="D5856" s="152" t="s">
        <v>20298</v>
      </c>
    </row>
    <row r="5857" spans="1:4" ht="13.5" customHeight="1">
      <c r="A5857" s="150" t="s">
        <v>7620</v>
      </c>
      <c r="B5857" s="153" t="s">
        <v>17437</v>
      </c>
      <c r="C5857" s="352"/>
      <c r="D5857" s="152" t="s">
        <v>20298</v>
      </c>
    </row>
    <row r="5858" spans="1:4" ht="13.5" customHeight="1">
      <c r="A5858" s="150" t="s">
        <v>7613</v>
      </c>
      <c r="B5858" s="153" t="s">
        <v>17432</v>
      </c>
      <c r="C5858" s="352"/>
      <c r="D5858" s="152" t="s">
        <v>20298</v>
      </c>
    </row>
    <row r="5859" spans="1:4" ht="13.5" customHeight="1">
      <c r="A5859" s="150" t="s">
        <v>7617</v>
      </c>
      <c r="B5859" s="153" t="s">
        <v>17435</v>
      </c>
      <c r="C5859" s="352"/>
      <c r="D5859" s="152" t="s">
        <v>20298</v>
      </c>
    </row>
    <row r="5860" spans="1:4" ht="13.5" customHeight="1">
      <c r="A5860" s="150" t="s">
        <v>7618</v>
      </c>
      <c r="B5860" s="153" t="s">
        <v>17435</v>
      </c>
      <c r="C5860" s="352"/>
      <c r="D5860" s="152" t="s">
        <v>20298</v>
      </c>
    </row>
    <row r="5861" spans="1:4" ht="13.5" customHeight="1">
      <c r="A5861" s="150" t="s">
        <v>7614</v>
      </c>
      <c r="B5861" s="153" t="s">
        <v>17432</v>
      </c>
      <c r="C5861" s="352"/>
      <c r="D5861" s="152" t="s">
        <v>20298</v>
      </c>
    </row>
    <row r="5862" spans="1:4" ht="13.5" customHeight="1">
      <c r="A5862" s="150" t="s">
        <v>7616</v>
      </c>
      <c r="B5862" s="153" t="s">
        <v>17434</v>
      </c>
      <c r="C5862" s="352"/>
      <c r="D5862" s="152" t="s">
        <v>20298</v>
      </c>
    </row>
    <row r="5863" spans="1:4" ht="13.5" customHeight="1">
      <c r="A5863" s="150" t="s">
        <v>7852</v>
      </c>
      <c r="B5863" s="153" t="s">
        <v>17620</v>
      </c>
      <c r="C5863" s="352"/>
      <c r="D5863" s="152" t="s">
        <v>20298</v>
      </c>
    </row>
    <row r="5864" spans="1:4" ht="13.5" customHeight="1">
      <c r="A5864" s="150" t="s">
        <v>7619</v>
      </c>
      <c r="B5864" s="153" t="s">
        <v>17436</v>
      </c>
      <c r="C5864" s="352"/>
      <c r="D5864" s="152" t="s">
        <v>20298</v>
      </c>
    </row>
    <row r="5865" spans="1:4" ht="13.5" customHeight="1">
      <c r="A5865" s="150" t="s">
        <v>7851</v>
      </c>
      <c r="B5865" s="153" t="s">
        <v>17619</v>
      </c>
      <c r="C5865" s="352"/>
      <c r="D5865" s="152" t="s">
        <v>20298</v>
      </c>
    </row>
    <row r="5866" spans="1:4" ht="13.5" customHeight="1">
      <c r="A5866" s="150" t="s">
        <v>7853</v>
      </c>
      <c r="B5866" s="153" t="s">
        <v>17620</v>
      </c>
      <c r="C5866" s="352"/>
      <c r="D5866" s="152" t="s">
        <v>20298</v>
      </c>
    </row>
    <row r="5867" spans="1:4" ht="13.5" customHeight="1">
      <c r="A5867" s="150" t="s">
        <v>7857</v>
      </c>
      <c r="B5867" s="153" t="s">
        <v>17624</v>
      </c>
      <c r="C5867" s="352"/>
      <c r="D5867" s="152" t="s">
        <v>20298</v>
      </c>
    </row>
    <row r="5868" spans="1:4" ht="13.5" customHeight="1">
      <c r="A5868" s="150" t="s">
        <v>8138</v>
      </c>
      <c r="B5868" s="153" t="s">
        <v>17860</v>
      </c>
      <c r="C5868" s="352"/>
      <c r="D5868" s="152" t="s">
        <v>20298</v>
      </c>
    </row>
    <row r="5869" spans="1:4" ht="13.5" customHeight="1">
      <c r="A5869" s="150" t="s">
        <v>8135</v>
      </c>
      <c r="B5869" s="153" t="s">
        <v>17859</v>
      </c>
      <c r="C5869" s="352"/>
      <c r="D5869" s="152" t="s">
        <v>20298</v>
      </c>
    </row>
    <row r="5870" spans="1:4" ht="13.5" customHeight="1">
      <c r="A5870" s="150" t="s">
        <v>8139</v>
      </c>
      <c r="B5870" s="153" t="s">
        <v>17861</v>
      </c>
      <c r="C5870" s="352"/>
      <c r="D5870" s="152" t="s">
        <v>20298</v>
      </c>
    </row>
    <row r="5871" spans="1:4" ht="13.5" customHeight="1">
      <c r="A5871" s="150" t="s">
        <v>8140</v>
      </c>
      <c r="B5871" s="153" t="s">
        <v>17861</v>
      </c>
      <c r="C5871" s="352"/>
      <c r="D5871" s="152" t="s">
        <v>20298</v>
      </c>
    </row>
    <row r="5872" spans="1:4" ht="13.5" customHeight="1">
      <c r="A5872" s="150" t="s">
        <v>8131</v>
      </c>
      <c r="B5872" s="153" t="s">
        <v>17856</v>
      </c>
      <c r="C5872" s="352"/>
      <c r="D5872" s="152" t="s">
        <v>20298</v>
      </c>
    </row>
    <row r="5873" spans="1:4" ht="13.5" customHeight="1">
      <c r="A5873" s="150" t="s">
        <v>8141</v>
      </c>
      <c r="B5873" s="153" t="s">
        <v>17861</v>
      </c>
      <c r="C5873" s="352"/>
      <c r="D5873" s="152" t="s">
        <v>20298</v>
      </c>
    </row>
    <row r="5874" spans="1:4" ht="13.5" customHeight="1">
      <c r="A5874" s="150" t="s">
        <v>8132</v>
      </c>
      <c r="B5874" s="153" t="s">
        <v>17856</v>
      </c>
      <c r="C5874" s="352"/>
      <c r="D5874" s="152" t="s">
        <v>20298</v>
      </c>
    </row>
    <row r="5875" spans="1:4" ht="13.5" customHeight="1">
      <c r="A5875" s="150" t="s">
        <v>8136</v>
      </c>
      <c r="B5875" s="153" t="s">
        <v>17859</v>
      </c>
      <c r="C5875" s="352"/>
      <c r="D5875" s="152" t="s">
        <v>20298</v>
      </c>
    </row>
    <row r="5876" spans="1:4" ht="13.5" customHeight="1">
      <c r="A5876" s="150" t="s">
        <v>8137</v>
      </c>
      <c r="B5876" s="153" t="s">
        <v>17859</v>
      </c>
      <c r="C5876" s="352"/>
      <c r="D5876" s="152" t="s">
        <v>20298</v>
      </c>
    </row>
    <row r="5877" spans="1:4" ht="13.5" customHeight="1">
      <c r="A5877" s="150" t="s">
        <v>8142</v>
      </c>
      <c r="B5877" s="153" t="s">
        <v>17861</v>
      </c>
      <c r="C5877" s="352"/>
      <c r="D5877" s="152" t="s">
        <v>20298</v>
      </c>
    </row>
    <row r="5878" spans="1:4" ht="13.5" customHeight="1">
      <c r="A5878" s="150" t="s">
        <v>8134</v>
      </c>
      <c r="B5878" s="153" t="s">
        <v>17858</v>
      </c>
      <c r="C5878" s="352"/>
      <c r="D5878" s="152" t="s">
        <v>20298</v>
      </c>
    </row>
    <row r="5879" spans="1:4" ht="13.5" customHeight="1">
      <c r="A5879" s="150" t="s">
        <v>7391</v>
      </c>
      <c r="B5879" s="153" t="s">
        <v>17264</v>
      </c>
      <c r="C5879" s="352"/>
      <c r="D5879" s="152" t="s">
        <v>20298</v>
      </c>
    </row>
    <row r="5880" spans="1:4" ht="13.5" customHeight="1">
      <c r="A5880" s="150" t="s">
        <v>7390</v>
      </c>
      <c r="B5880" s="153" t="s">
        <v>17263</v>
      </c>
      <c r="C5880" s="352"/>
      <c r="D5880" s="152" t="s">
        <v>20298</v>
      </c>
    </row>
    <row r="5881" spans="1:4" ht="13.5" customHeight="1">
      <c r="A5881" s="150" t="s">
        <v>7689</v>
      </c>
      <c r="B5881" s="153" t="s">
        <v>17484</v>
      </c>
      <c r="C5881" s="352"/>
      <c r="D5881" s="152" t="s">
        <v>20298</v>
      </c>
    </row>
    <row r="5882" spans="1:4" ht="13.5" customHeight="1">
      <c r="A5882" s="150" t="s">
        <v>7395</v>
      </c>
      <c r="B5882" s="153" t="s">
        <v>17268</v>
      </c>
      <c r="C5882" s="352"/>
      <c r="D5882" s="152" t="s">
        <v>20298</v>
      </c>
    </row>
    <row r="5883" spans="1:4" ht="13.5" customHeight="1">
      <c r="A5883" s="150" t="s">
        <v>7397</v>
      </c>
      <c r="B5883" s="153" t="s">
        <v>17270</v>
      </c>
      <c r="C5883" s="352"/>
      <c r="D5883" s="152" t="s">
        <v>20298</v>
      </c>
    </row>
    <row r="5884" spans="1:4" ht="13.5" customHeight="1">
      <c r="A5884" s="150" t="s">
        <v>7392</v>
      </c>
      <c r="B5884" s="153" t="s">
        <v>17265</v>
      </c>
      <c r="C5884" s="352"/>
      <c r="D5884" s="152" t="s">
        <v>20298</v>
      </c>
    </row>
    <row r="5885" spans="1:4" ht="13.5" customHeight="1">
      <c r="A5885" s="150" t="s">
        <v>7396</v>
      </c>
      <c r="B5885" s="153" t="s">
        <v>17269</v>
      </c>
      <c r="C5885" s="352"/>
      <c r="D5885" s="152" t="s">
        <v>20298</v>
      </c>
    </row>
    <row r="5886" spans="1:4" ht="13.5" customHeight="1">
      <c r="A5886" s="150" t="s">
        <v>7623</v>
      </c>
      <c r="B5886" s="153" t="s">
        <v>17440</v>
      </c>
      <c r="C5886" s="352"/>
      <c r="D5886" s="152" t="s">
        <v>20298</v>
      </c>
    </row>
    <row r="5887" spans="1:4" ht="13.5" customHeight="1">
      <c r="A5887" s="150" t="s">
        <v>7866</v>
      </c>
      <c r="B5887" s="153" t="s">
        <v>17633</v>
      </c>
      <c r="C5887" s="352"/>
      <c r="D5887" s="152" t="s">
        <v>20298</v>
      </c>
    </row>
    <row r="5888" spans="1:4" ht="13.5" customHeight="1">
      <c r="A5888" s="150" t="s">
        <v>7867</v>
      </c>
      <c r="B5888" s="153" t="s">
        <v>17633</v>
      </c>
      <c r="C5888" s="352"/>
      <c r="D5888" s="152" t="s">
        <v>20298</v>
      </c>
    </row>
    <row r="5889" spans="1:4" ht="13.5" customHeight="1">
      <c r="A5889" s="150" t="s">
        <v>7865</v>
      </c>
      <c r="B5889" s="153" t="s">
        <v>17632</v>
      </c>
      <c r="C5889" s="352"/>
      <c r="D5889" s="152" t="s">
        <v>20298</v>
      </c>
    </row>
    <row r="5890" spans="1:4" ht="13.5" customHeight="1">
      <c r="A5890" s="150" t="s">
        <v>7701</v>
      </c>
      <c r="B5890" s="153" t="s">
        <v>17495</v>
      </c>
      <c r="C5890" s="352"/>
      <c r="D5890" s="152" t="s">
        <v>20298</v>
      </c>
    </row>
    <row r="5891" spans="1:4" ht="13.5" customHeight="1">
      <c r="A5891" s="150" t="s">
        <v>7411</v>
      </c>
      <c r="B5891" s="153" t="s">
        <v>17281</v>
      </c>
      <c r="C5891" s="352"/>
      <c r="D5891" s="152" t="s">
        <v>20298</v>
      </c>
    </row>
    <row r="5892" spans="1:4" ht="13.5" customHeight="1">
      <c r="A5892" s="150" t="s">
        <v>7412</v>
      </c>
      <c r="B5892" s="153" t="s">
        <v>17282</v>
      </c>
      <c r="C5892" s="352"/>
      <c r="D5892" s="152" t="s">
        <v>20298</v>
      </c>
    </row>
    <row r="5893" spans="1:4" ht="13.5" customHeight="1">
      <c r="A5893" s="150" t="s">
        <v>7410</v>
      </c>
      <c r="B5893" s="153" t="s">
        <v>17280</v>
      </c>
      <c r="C5893" s="352"/>
      <c r="D5893" s="152" t="s">
        <v>20298</v>
      </c>
    </row>
    <row r="5894" spans="1:4" ht="13.5" customHeight="1">
      <c r="A5894" s="150" t="s">
        <v>7850</v>
      </c>
      <c r="B5894" s="153" t="s">
        <v>17618</v>
      </c>
      <c r="C5894" s="352"/>
      <c r="D5894" s="152" t="s">
        <v>20298</v>
      </c>
    </row>
    <row r="5895" spans="1:4" ht="13.5" customHeight="1">
      <c r="A5895" s="150" t="s">
        <v>7282</v>
      </c>
      <c r="B5895" s="153" t="s">
        <v>17185</v>
      </c>
      <c r="C5895" s="352"/>
      <c r="D5895" s="152" t="s">
        <v>20298</v>
      </c>
    </row>
    <row r="5896" spans="1:4" ht="13.5" customHeight="1">
      <c r="A5896" s="150" t="s">
        <v>8218</v>
      </c>
      <c r="B5896" s="153" t="s">
        <v>17929</v>
      </c>
      <c r="C5896" s="352"/>
      <c r="D5896" s="152" t="s">
        <v>20298</v>
      </c>
    </row>
    <row r="5897" spans="1:4" ht="13.5" customHeight="1">
      <c r="A5897" s="150" t="s">
        <v>8218</v>
      </c>
      <c r="B5897" s="153" t="s">
        <v>17929</v>
      </c>
      <c r="C5897" s="352"/>
      <c r="D5897" s="152" t="s">
        <v>20298</v>
      </c>
    </row>
    <row r="5898" spans="1:4" ht="13.5" customHeight="1">
      <c r="A5898" s="150" t="s">
        <v>7283</v>
      </c>
      <c r="B5898" s="153" t="s">
        <v>17186</v>
      </c>
      <c r="C5898" s="352"/>
      <c r="D5898" s="152" t="s">
        <v>20298</v>
      </c>
    </row>
    <row r="5899" spans="1:4" ht="13.5" customHeight="1">
      <c r="A5899" s="150" t="s">
        <v>7283</v>
      </c>
      <c r="B5899" s="153" t="s">
        <v>17186</v>
      </c>
      <c r="C5899" s="352"/>
      <c r="D5899" s="152" t="s">
        <v>20298</v>
      </c>
    </row>
    <row r="5900" spans="1:4" ht="13.5" customHeight="1">
      <c r="A5900" s="150" t="s">
        <v>8220</v>
      </c>
      <c r="B5900" s="153" t="s">
        <v>17931</v>
      </c>
      <c r="C5900" s="352"/>
      <c r="D5900" s="152" t="s">
        <v>20298</v>
      </c>
    </row>
    <row r="5901" spans="1:4" ht="13.5" customHeight="1">
      <c r="A5901" s="150" t="s">
        <v>8220</v>
      </c>
      <c r="B5901" s="153" t="s">
        <v>17931</v>
      </c>
      <c r="C5901" s="352"/>
      <c r="D5901" s="152" t="s">
        <v>20298</v>
      </c>
    </row>
    <row r="5902" spans="1:4" ht="13.5" customHeight="1">
      <c r="A5902" s="150" t="s">
        <v>7260</v>
      </c>
      <c r="B5902" s="153" t="s">
        <v>17163</v>
      </c>
      <c r="C5902" s="352"/>
      <c r="D5902" s="152" t="s">
        <v>20298</v>
      </c>
    </row>
    <row r="5903" spans="1:4" ht="13.5" customHeight="1">
      <c r="A5903" s="150" t="s">
        <v>7260</v>
      </c>
      <c r="B5903" s="153" t="s">
        <v>17163</v>
      </c>
      <c r="C5903" s="352"/>
      <c r="D5903" s="152" t="s">
        <v>20298</v>
      </c>
    </row>
    <row r="5904" spans="1:4" ht="13.5" customHeight="1">
      <c r="A5904" s="150" t="s">
        <v>7276</v>
      </c>
      <c r="B5904" s="153" t="s">
        <v>17179</v>
      </c>
      <c r="C5904" s="352"/>
      <c r="D5904" s="152" t="s">
        <v>20298</v>
      </c>
    </row>
    <row r="5905" spans="1:4" ht="13.5" customHeight="1">
      <c r="A5905" s="150" t="s">
        <v>7276</v>
      </c>
      <c r="B5905" s="153" t="s">
        <v>17179</v>
      </c>
      <c r="C5905" s="352"/>
      <c r="D5905" s="152" t="s">
        <v>20298</v>
      </c>
    </row>
    <row r="5906" spans="1:4" ht="13.5" customHeight="1">
      <c r="A5906" s="150" t="s">
        <v>8122</v>
      </c>
      <c r="B5906" s="153" t="s">
        <v>17848</v>
      </c>
      <c r="C5906" s="352"/>
      <c r="D5906" s="152" t="s">
        <v>20298</v>
      </c>
    </row>
    <row r="5907" spans="1:4" ht="13.5" customHeight="1">
      <c r="A5907" s="150" t="s">
        <v>7716</v>
      </c>
      <c r="B5907" s="153" t="s">
        <v>17509</v>
      </c>
      <c r="C5907" s="352"/>
      <c r="D5907" s="152" t="s">
        <v>20298</v>
      </c>
    </row>
    <row r="5908" spans="1:4" ht="13.5" customHeight="1">
      <c r="A5908" s="150" t="s">
        <v>8235</v>
      </c>
      <c r="B5908" s="153" t="s">
        <v>17945</v>
      </c>
      <c r="C5908" s="352"/>
      <c r="D5908" s="152" t="s">
        <v>20298</v>
      </c>
    </row>
    <row r="5909" spans="1:4" ht="13.5" customHeight="1">
      <c r="A5909" s="150" t="s">
        <v>8235</v>
      </c>
      <c r="B5909" s="153" t="s">
        <v>17945</v>
      </c>
      <c r="C5909" s="352"/>
      <c r="D5909" s="152" t="s">
        <v>20298</v>
      </c>
    </row>
    <row r="5910" spans="1:4" ht="13.5" customHeight="1">
      <c r="A5910" s="150" t="s">
        <v>7257</v>
      </c>
      <c r="B5910" s="153" t="s">
        <v>17160</v>
      </c>
      <c r="C5910" s="352"/>
      <c r="D5910" s="152" t="s">
        <v>20298</v>
      </c>
    </row>
    <row r="5911" spans="1:4" ht="13.5" customHeight="1">
      <c r="A5911" s="150" t="s">
        <v>7257</v>
      </c>
      <c r="B5911" s="153" t="s">
        <v>17160</v>
      </c>
      <c r="C5911" s="352"/>
      <c r="D5911" s="152" t="s">
        <v>20298</v>
      </c>
    </row>
    <row r="5912" spans="1:4" ht="13.5" customHeight="1">
      <c r="A5912" s="150" t="s">
        <v>7279</v>
      </c>
      <c r="B5912" s="153" t="s">
        <v>17182</v>
      </c>
      <c r="C5912" s="352"/>
      <c r="D5912" s="152" t="s">
        <v>20298</v>
      </c>
    </row>
    <row r="5913" spans="1:4" ht="13.5" customHeight="1">
      <c r="A5913" s="150" t="s">
        <v>7700</v>
      </c>
      <c r="B5913" s="153" t="s">
        <v>17494</v>
      </c>
      <c r="C5913" s="352"/>
      <c r="D5913" s="152" t="s">
        <v>20298</v>
      </c>
    </row>
    <row r="5914" spans="1:4" ht="13.5" customHeight="1">
      <c r="A5914" s="150" t="s">
        <v>7698</v>
      </c>
      <c r="B5914" s="153" t="s">
        <v>17492</v>
      </c>
      <c r="C5914" s="352"/>
      <c r="D5914" s="152" t="s">
        <v>20298</v>
      </c>
    </row>
    <row r="5915" spans="1:4" ht="13.5" customHeight="1">
      <c r="A5915" s="150" t="s">
        <v>7697</v>
      </c>
      <c r="B5915" s="153" t="s">
        <v>17491</v>
      </c>
      <c r="C5915" s="352"/>
      <c r="D5915" s="152" t="s">
        <v>20298</v>
      </c>
    </row>
    <row r="5916" spans="1:4" ht="13.5" customHeight="1">
      <c r="A5916" s="150" t="s">
        <v>7696</v>
      </c>
      <c r="B5916" s="153" t="s">
        <v>17490</v>
      </c>
      <c r="C5916" s="352"/>
      <c r="D5916" s="152" t="s">
        <v>20298</v>
      </c>
    </row>
    <row r="5917" spans="1:4" ht="13.5" customHeight="1">
      <c r="A5917" s="150" t="s">
        <v>7223</v>
      </c>
      <c r="B5917" s="153" t="s">
        <v>17128</v>
      </c>
      <c r="C5917" s="352"/>
      <c r="D5917" s="152" t="s">
        <v>20298</v>
      </c>
    </row>
    <row r="5918" spans="1:4" ht="13.5" customHeight="1">
      <c r="A5918" s="150" t="s">
        <v>7218</v>
      </c>
      <c r="B5918" s="153" t="s">
        <v>17125</v>
      </c>
      <c r="C5918" s="352"/>
      <c r="D5918" s="152" t="s">
        <v>20298</v>
      </c>
    </row>
    <row r="5919" spans="1:4" ht="13.5" customHeight="1">
      <c r="A5919" s="150" t="s">
        <v>7219</v>
      </c>
      <c r="B5919" s="153" t="s">
        <v>17125</v>
      </c>
      <c r="C5919" s="352"/>
      <c r="D5919" s="152" t="s">
        <v>20298</v>
      </c>
    </row>
    <row r="5920" spans="1:4" ht="13.5" customHeight="1">
      <c r="A5920" s="150" t="s">
        <v>7220</v>
      </c>
      <c r="B5920" s="153" t="s">
        <v>17125</v>
      </c>
      <c r="C5920" s="352"/>
      <c r="D5920" s="152" t="s">
        <v>20298</v>
      </c>
    </row>
    <row r="5921" spans="1:4" ht="13.5" customHeight="1">
      <c r="A5921" s="150" t="s">
        <v>7221</v>
      </c>
      <c r="B5921" s="153" t="s">
        <v>17126</v>
      </c>
      <c r="C5921" s="352"/>
      <c r="D5921" s="152" t="s">
        <v>20298</v>
      </c>
    </row>
    <row r="5922" spans="1:4" ht="13.5" customHeight="1">
      <c r="A5922" s="150" t="s">
        <v>7222</v>
      </c>
      <c r="B5922" s="153" t="s">
        <v>17127</v>
      </c>
      <c r="C5922" s="352"/>
      <c r="D5922" s="152" t="s">
        <v>20298</v>
      </c>
    </row>
    <row r="5923" spans="1:4" ht="13.5" customHeight="1">
      <c r="A5923" s="150" t="s">
        <v>7269</v>
      </c>
      <c r="B5923" s="153" t="s">
        <v>17172</v>
      </c>
      <c r="C5923" s="352"/>
      <c r="D5923" s="152" t="s">
        <v>20298</v>
      </c>
    </row>
    <row r="5924" spans="1:4" ht="13.5" customHeight="1">
      <c r="A5924" s="150" t="s">
        <v>7250</v>
      </c>
      <c r="B5924" s="153" t="s">
        <v>17153</v>
      </c>
      <c r="C5924" s="352"/>
      <c r="D5924" s="152" t="s">
        <v>20298</v>
      </c>
    </row>
    <row r="5925" spans="1:4" ht="13.5" customHeight="1">
      <c r="A5925" s="150" t="s">
        <v>7251</v>
      </c>
      <c r="B5925" s="153" t="s">
        <v>17154</v>
      </c>
      <c r="C5925" s="352"/>
      <c r="D5925" s="152" t="s">
        <v>20298</v>
      </c>
    </row>
    <row r="5926" spans="1:4" ht="13.5" customHeight="1">
      <c r="A5926" s="150" t="s">
        <v>1988</v>
      </c>
      <c r="B5926" s="153" t="s">
        <v>12166</v>
      </c>
      <c r="C5926" s="352"/>
      <c r="D5926" s="152" t="s">
        <v>20298</v>
      </c>
    </row>
    <row r="5927" spans="1:4" ht="13.5" customHeight="1">
      <c r="A5927" s="150" t="s">
        <v>1987</v>
      </c>
      <c r="B5927" s="153" t="s">
        <v>12165</v>
      </c>
      <c r="C5927" s="352"/>
      <c r="D5927" s="152" t="s">
        <v>20298</v>
      </c>
    </row>
    <row r="5928" spans="1:4" ht="13.5" customHeight="1">
      <c r="A5928" s="150" t="s">
        <v>1986</v>
      </c>
      <c r="B5928" s="153" t="s">
        <v>12164</v>
      </c>
      <c r="C5928" s="352"/>
      <c r="D5928" s="152" t="s">
        <v>20298</v>
      </c>
    </row>
    <row r="5929" spans="1:4" ht="13.5" customHeight="1">
      <c r="A5929" s="150" t="s">
        <v>7249</v>
      </c>
      <c r="B5929" s="153" t="s">
        <v>17152</v>
      </c>
      <c r="C5929" s="352"/>
      <c r="D5929" s="152" t="s">
        <v>20298</v>
      </c>
    </row>
    <row r="5930" spans="1:4" ht="13.5" customHeight="1">
      <c r="A5930" s="150" t="s">
        <v>7605</v>
      </c>
      <c r="B5930" s="153" t="s">
        <v>17427</v>
      </c>
      <c r="C5930" s="352"/>
      <c r="D5930" s="152" t="s">
        <v>20298</v>
      </c>
    </row>
    <row r="5931" spans="1:4" ht="13.5" customHeight="1">
      <c r="A5931" s="150" t="s">
        <v>7774</v>
      </c>
      <c r="B5931" s="153" t="s">
        <v>17557</v>
      </c>
      <c r="C5931" s="352"/>
      <c r="D5931" s="152" t="s">
        <v>20298</v>
      </c>
    </row>
    <row r="5932" spans="1:4" ht="13.5" customHeight="1">
      <c r="A5932" s="150" t="s">
        <v>7823</v>
      </c>
      <c r="B5932" s="153" t="s">
        <v>17597</v>
      </c>
      <c r="C5932" s="352"/>
      <c r="D5932" s="152" t="s">
        <v>20298</v>
      </c>
    </row>
    <row r="5933" spans="1:4" ht="13.5" customHeight="1">
      <c r="A5933" s="150" t="s">
        <v>8060</v>
      </c>
      <c r="B5933" s="153" t="s">
        <v>17793</v>
      </c>
      <c r="C5933" s="352"/>
      <c r="D5933" s="152" t="s">
        <v>20298</v>
      </c>
    </row>
    <row r="5934" spans="1:4" ht="13.5" customHeight="1">
      <c r="A5934" s="150" t="s">
        <v>7256</v>
      </c>
      <c r="B5934" s="153" t="s">
        <v>17159</v>
      </c>
      <c r="C5934" s="352"/>
      <c r="D5934" s="152" t="s">
        <v>20298</v>
      </c>
    </row>
    <row r="5935" spans="1:4" ht="13.5" customHeight="1">
      <c r="A5935" s="150" t="s">
        <v>7955</v>
      </c>
      <c r="B5935" s="153" t="s">
        <v>17704</v>
      </c>
      <c r="C5935" s="352"/>
      <c r="D5935" s="152" t="s">
        <v>20298</v>
      </c>
    </row>
    <row r="5936" spans="1:4" ht="13.5" customHeight="1">
      <c r="A5936" s="150" t="s">
        <v>7955</v>
      </c>
      <c r="B5936" s="153" t="s">
        <v>17704</v>
      </c>
      <c r="C5936" s="352"/>
      <c r="D5936" s="152" t="s">
        <v>20298</v>
      </c>
    </row>
    <row r="5937" spans="1:4" ht="13.5" customHeight="1">
      <c r="A5937" s="150" t="s">
        <v>7956</v>
      </c>
      <c r="B5937" s="153" t="s">
        <v>17705</v>
      </c>
      <c r="C5937" s="352"/>
      <c r="D5937" s="152" t="s">
        <v>20298</v>
      </c>
    </row>
    <row r="5938" spans="1:4" ht="13.5" customHeight="1">
      <c r="A5938" s="150" t="s">
        <v>7956</v>
      </c>
      <c r="B5938" s="153" t="s">
        <v>17705</v>
      </c>
      <c r="C5938" s="352"/>
      <c r="D5938" s="152" t="s">
        <v>20298</v>
      </c>
    </row>
    <row r="5939" spans="1:4" ht="13.5" customHeight="1">
      <c r="A5939" s="150" t="s">
        <v>8324</v>
      </c>
      <c r="B5939" s="153" t="s">
        <v>18015</v>
      </c>
      <c r="C5939" s="352"/>
      <c r="D5939" s="152" t="s">
        <v>20298</v>
      </c>
    </row>
    <row r="5940" spans="1:4" ht="13.5" customHeight="1">
      <c r="A5940" s="150" t="s">
        <v>8324</v>
      </c>
      <c r="B5940" s="153" t="s">
        <v>18015</v>
      </c>
      <c r="C5940" s="352"/>
      <c r="D5940" s="152" t="s">
        <v>20298</v>
      </c>
    </row>
    <row r="5941" spans="1:4" ht="13.5" customHeight="1">
      <c r="A5941" s="150" t="s">
        <v>5148</v>
      </c>
      <c r="B5941" s="153" t="s">
        <v>15190</v>
      </c>
      <c r="C5941" s="352"/>
      <c r="D5941" s="152" t="s">
        <v>20298</v>
      </c>
    </row>
    <row r="5942" spans="1:4" ht="13.5" customHeight="1">
      <c r="A5942" s="150" t="s">
        <v>5148</v>
      </c>
      <c r="B5942" s="153" t="s">
        <v>15190</v>
      </c>
      <c r="C5942" s="352"/>
      <c r="D5942" s="152" t="s">
        <v>20298</v>
      </c>
    </row>
    <row r="5943" spans="1:4" ht="13.5" customHeight="1">
      <c r="A5943" s="150" t="s">
        <v>5149</v>
      </c>
      <c r="B5943" s="153" t="s">
        <v>15191</v>
      </c>
      <c r="C5943" s="352"/>
      <c r="D5943" s="152" t="s">
        <v>20298</v>
      </c>
    </row>
    <row r="5944" spans="1:4" ht="13.5" customHeight="1">
      <c r="A5944" s="150" t="s">
        <v>5149</v>
      </c>
      <c r="B5944" s="153" t="s">
        <v>15191</v>
      </c>
      <c r="C5944" s="352"/>
      <c r="D5944" s="152" t="s">
        <v>20298</v>
      </c>
    </row>
    <row r="5945" spans="1:4" ht="13.5" customHeight="1">
      <c r="A5945" s="150" t="s">
        <v>7932</v>
      </c>
      <c r="B5945" s="153" t="s">
        <v>17683</v>
      </c>
      <c r="C5945" s="352"/>
      <c r="D5945" s="152" t="s">
        <v>20298</v>
      </c>
    </row>
    <row r="5946" spans="1:4" ht="13.5" customHeight="1">
      <c r="A5946" s="150" t="s">
        <v>7598</v>
      </c>
      <c r="B5946" s="153" t="s">
        <v>17420</v>
      </c>
      <c r="C5946" s="352"/>
      <c r="D5946" s="152" t="s">
        <v>20298</v>
      </c>
    </row>
    <row r="5947" spans="1:4" ht="13.5" customHeight="1">
      <c r="A5947" s="150" t="s">
        <v>7601</v>
      </c>
      <c r="B5947" s="153" t="s">
        <v>17423</v>
      </c>
      <c r="C5947" s="352"/>
      <c r="D5947" s="152" t="s">
        <v>20298</v>
      </c>
    </row>
    <row r="5948" spans="1:4" ht="13.5" customHeight="1">
      <c r="A5948" s="150" t="s">
        <v>7600</v>
      </c>
      <c r="B5948" s="153" t="s">
        <v>17422</v>
      </c>
      <c r="C5948" s="352"/>
      <c r="D5948" s="152" t="s">
        <v>20298</v>
      </c>
    </row>
    <row r="5949" spans="1:4" ht="13.5" customHeight="1">
      <c r="A5949" s="150" t="s">
        <v>7320</v>
      </c>
      <c r="B5949" s="153" t="s">
        <v>17219</v>
      </c>
      <c r="C5949" s="352"/>
      <c r="D5949" s="152" t="s">
        <v>20298</v>
      </c>
    </row>
    <row r="5950" spans="1:4" ht="13.5" customHeight="1">
      <c r="A5950" s="150" t="s">
        <v>8133</v>
      </c>
      <c r="B5950" s="153" t="s">
        <v>17857</v>
      </c>
      <c r="C5950" s="352"/>
      <c r="D5950" s="152" t="s">
        <v>20298</v>
      </c>
    </row>
    <row r="5951" spans="1:4" ht="13.5" customHeight="1">
      <c r="A5951" s="150" t="s">
        <v>8121</v>
      </c>
      <c r="B5951" s="153" t="s">
        <v>17847</v>
      </c>
      <c r="C5951" s="352"/>
      <c r="D5951" s="152" t="s">
        <v>20298</v>
      </c>
    </row>
    <row r="5952" spans="1:4" ht="13.5" customHeight="1">
      <c r="A5952" s="150" t="s">
        <v>7988</v>
      </c>
      <c r="B5952" s="153" t="s">
        <v>17726</v>
      </c>
      <c r="C5952" s="352"/>
      <c r="D5952" s="152" t="s">
        <v>20298</v>
      </c>
    </row>
    <row r="5953" spans="1:4" ht="13.5" customHeight="1">
      <c r="A5953" s="150" t="s">
        <v>8379</v>
      </c>
      <c r="B5953" s="153" t="s">
        <v>18057</v>
      </c>
      <c r="C5953" s="352"/>
      <c r="D5953" s="152" t="s">
        <v>20298</v>
      </c>
    </row>
    <row r="5954" spans="1:4" ht="13.5" customHeight="1">
      <c r="A5954" s="150" t="s">
        <v>8380</v>
      </c>
      <c r="B5954" s="153" t="s">
        <v>18057</v>
      </c>
      <c r="C5954" s="352"/>
      <c r="D5954" s="152" t="s">
        <v>20298</v>
      </c>
    </row>
    <row r="5955" spans="1:4" ht="13.5" customHeight="1">
      <c r="A5955" s="150" t="s">
        <v>7910</v>
      </c>
      <c r="B5955" s="153" t="s">
        <v>17671</v>
      </c>
      <c r="C5955" s="352"/>
      <c r="D5955" s="152" t="s">
        <v>20298</v>
      </c>
    </row>
    <row r="5956" spans="1:4" ht="13.5" customHeight="1">
      <c r="A5956" s="150" t="s">
        <v>8215</v>
      </c>
      <c r="B5956" s="153" t="s">
        <v>17926</v>
      </c>
      <c r="C5956" s="352"/>
      <c r="D5956" s="152" t="s">
        <v>20298</v>
      </c>
    </row>
    <row r="5957" spans="1:4" ht="13.5" customHeight="1">
      <c r="A5957" s="150" t="s">
        <v>7659</v>
      </c>
      <c r="B5957" s="153" t="s">
        <v>17463</v>
      </c>
      <c r="C5957" s="352"/>
      <c r="D5957" s="152" t="s">
        <v>20298</v>
      </c>
    </row>
    <row r="5958" spans="1:4" ht="13.5" customHeight="1">
      <c r="A5958" s="150" t="s">
        <v>7714</v>
      </c>
      <c r="B5958" s="153" t="s">
        <v>17507</v>
      </c>
      <c r="C5958" s="352"/>
      <c r="D5958" s="152" t="s">
        <v>20298</v>
      </c>
    </row>
    <row r="5959" spans="1:4" ht="13.5" customHeight="1">
      <c r="A5959" s="150" t="s">
        <v>9487</v>
      </c>
      <c r="B5959" s="153" t="s">
        <v>19078</v>
      </c>
      <c r="C5959" s="352"/>
      <c r="D5959" s="152" t="s">
        <v>20298</v>
      </c>
    </row>
    <row r="5960" spans="1:4" ht="13.5" customHeight="1">
      <c r="A5960" s="150" t="s">
        <v>8392</v>
      </c>
      <c r="B5960" s="153" t="s">
        <v>18067</v>
      </c>
      <c r="C5960" s="352"/>
      <c r="D5960" s="152" t="s">
        <v>20298</v>
      </c>
    </row>
    <row r="5961" spans="1:4" ht="13.5" customHeight="1">
      <c r="A5961" s="150" t="s">
        <v>8089</v>
      </c>
      <c r="B5961" s="153" t="s">
        <v>17816</v>
      </c>
      <c r="C5961" s="352"/>
      <c r="D5961" s="152" t="s">
        <v>20298</v>
      </c>
    </row>
    <row r="5962" spans="1:4" ht="13.5" customHeight="1">
      <c r="A5962" s="150" t="s">
        <v>8094</v>
      </c>
      <c r="B5962" s="153" t="s">
        <v>17821</v>
      </c>
      <c r="C5962" s="352"/>
      <c r="D5962" s="152" t="s">
        <v>20298</v>
      </c>
    </row>
    <row r="5963" spans="1:4" ht="13.5" customHeight="1">
      <c r="A5963" s="150" t="s">
        <v>7878</v>
      </c>
      <c r="B5963" s="153" t="s">
        <v>17644</v>
      </c>
      <c r="C5963" s="352"/>
      <c r="D5963" s="152" t="s">
        <v>20298</v>
      </c>
    </row>
    <row r="5964" spans="1:4" ht="13.5" customHeight="1">
      <c r="A5964" s="150" t="s">
        <v>8207</v>
      </c>
      <c r="B5964" s="153" t="s">
        <v>17919</v>
      </c>
      <c r="C5964" s="352"/>
      <c r="D5964" s="152" t="s">
        <v>20298</v>
      </c>
    </row>
    <row r="5965" spans="1:4" ht="13.5" customHeight="1">
      <c r="A5965" s="150" t="s">
        <v>8104</v>
      </c>
      <c r="B5965" s="153" t="s">
        <v>17830</v>
      </c>
      <c r="C5965" s="352"/>
      <c r="D5965" s="152" t="s">
        <v>20298</v>
      </c>
    </row>
    <row r="5966" spans="1:4" ht="13.5" customHeight="1">
      <c r="A5966" s="150" t="s">
        <v>8075</v>
      </c>
      <c r="B5966" s="153" t="s">
        <v>17804</v>
      </c>
      <c r="C5966" s="352"/>
      <c r="D5966" s="152" t="s">
        <v>20298</v>
      </c>
    </row>
    <row r="5967" spans="1:4" ht="13.5" customHeight="1">
      <c r="A5967" s="150" t="s">
        <v>8204</v>
      </c>
      <c r="B5967" s="153" t="s">
        <v>17916</v>
      </c>
      <c r="C5967" s="352"/>
      <c r="D5967" s="152" t="s">
        <v>20298</v>
      </c>
    </row>
    <row r="5968" spans="1:4" ht="13.5" customHeight="1">
      <c r="A5968" s="150" t="s">
        <v>8074</v>
      </c>
      <c r="B5968" s="153" t="s">
        <v>17803</v>
      </c>
      <c r="C5968" s="352"/>
      <c r="D5968" s="152" t="s">
        <v>20298</v>
      </c>
    </row>
    <row r="5969" spans="1:4" ht="13.5" customHeight="1">
      <c r="A5969" s="150" t="s">
        <v>8065</v>
      </c>
      <c r="B5969" s="153" t="s">
        <v>17797</v>
      </c>
      <c r="C5969" s="352"/>
      <c r="D5969" s="152" t="s">
        <v>20298</v>
      </c>
    </row>
    <row r="5970" spans="1:4" ht="13.5" customHeight="1">
      <c r="A5970" s="150" t="s">
        <v>7978</v>
      </c>
      <c r="B5970" s="153" t="s">
        <v>17719</v>
      </c>
      <c r="C5970" s="352"/>
      <c r="D5970" s="152" t="s">
        <v>20298</v>
      </c>
    </row>
    <row r="5971" spans="1:4" ht="13.5" customHeight="1">
      <c r="A5971" s="150" t="s">
        <v>8066</v>
      </c>
      <c r="B5971" s="153" t="s">
        <v>17797</v>
      </c>
      <c r="C5971" s="352"/>
      <c r="D5971" s="152" t="s">
        <v>20298</v>
      </c>
    </row>
    <row r="5972" spans="1:4" ht="13.5" customHeight="1">
      <c r="A5972" s="150" t="s">
        <v>8067</v>
      </c>
      <c r="B5972" s="153" t="s">
        <v>17797</v>
      </c>
      <c r="C5972" s="352"/>
      <c r="D5972" s="152" t="s">
        <v>20298</v>
      </c>
    </row>
    <row r="5973" spans="1:4" ht="13.5" customHeight="1">
      <c r="A5973" s="150" t="s">
        <v>8242</v>
      </c>
      <c r="B5973" s="153" t="s">
        <v>17951</v>
      </c>
      <c r="C5973" s="352"/>
      <c r="D5973" s="152" t="s">
        <v>20298</v>
      </c>
    </row>
    <row r="5974" spans="1:4" ht="13.5" customHeight="1">
      <c r="A5974" s="150" t="s">
        <v>8205</v>
      </c>
      <c r="B5974" s="153" t="s">
        <v>17917</v>
      </c>
      <c r="C5974" s="352"/>
      <c r="D5974" s="152" t="s">
        <v>20298</v>
      </c>
    </row>
    <row r="5975" spans="1:4" ht="13.5" customHeight="1">
      <c r="A5975" s="150" t="s">
        <v>7845</v>
      </c>
      <c r="B5975" s="153" t="s">
        <v>17613</v>
      </c>
      <c r="C5975" s="352"/>
      <c r="D5975" s="152" t="s">
        <v>20298</v>
      </c>
    </row>
    <row r="5976" spans="1:4" ht="13.5" customHeight="1">
      <c r="A5976" s="150" t="s">
        <v>8208</v>
      </c>
      <c r="B5976" s="153" t="s">
        <v>17920</v>
      </c>
      <c r="C5976" s="352"/>
      <c r="D5976" s="152" t="s">
        <v>20298</v>
      </c>
    </row>
    <row r="5977" spans="1:4" ht="13.5" customHeight="1">
      <c r="A5977" s="150" t="s">
        <v>7715</v>
      </c>
      <c r="B5977" s="153" t="s">
        <v>17508</v>
      </c>
      <c r="C5977" s="352"/>
      <c r="D5977" s="152" t="s">
        <v>20298</v>
      </c>
    </row>
    <row r="5978" spans="1:4" ht="13.5" customHeight="1">
      <c r="A5978" s="150" t="s">
        <v>8206</v>
      </c>
      <c r="B5978" s="153" t="s">
        <v>17918</v>
      </c>
      <c r="C5978" s="352"/>
      <c r="D5978" s="152" t="s">
        <v>20298</v>
      </c>
    </row>
    <row r="5979" spans="1:4" ht="13.5" customHeight="1">
      <c r="A5979" s="150" t="s">
        <v>7846</v>
      </c>
      <c r="B5979" s="153" t="s">
        <v>17614</v>
      </c>
      <c r="C5979" s="352"/>
      <c r="D5979" s="152" t="s">
        <v>20298</v>
      </c>
    </row>
    <row r="5980" spans="1:4" ht="13.5" customHeight="1">
      <c r="A5980" s="150" t="s">
        <v>7844</v>
      </c>
      <c r="B5980" s="153" t="s">
        <v>17612</v>
      </c>
      <c r="C5980" s="352"/>
      <c r="D5980" s="152" t="s">
        <v>20298</v>
      </c>
    </row>
    <row r="5981" spans="1:4" ht="13.5" customHeight="1">
      <c r="A5981" s="150" t="s">
        <v>8209</v>
      </c>
      <c r="B5981" s="153" t="s">
        <v>17921</v>
      </c>
      <c r="C5981" s="352"/>
      <c r="D5981" s="152" t="s">
        <v>20298</v>
      </c>
    </row>
    <row r="5982" spans="1:4" ht="13.5" customHeight="1">
      <c r="A5982" s="150" t="s">
        <v>8111</v>
      </c>
      <c r="B5982" s="153" t="s">
        <v>17837</v>
      </c>
      <c r="C5982" s="352"/>
      <c r="D5982" s="152" t="s">
        <v>20298</v>
      </c>
    </row>
    <row r="5983" spans="1:4" ht="13.5" customHeight="1">
      <c r="A5983" s="150" t="s">
        <v>7253</v>
      </c>
      <c r="B5983" s="153" t="s">
        <v>17156</v>
      </c>
      <c r="C5983" s="352"/>
      <c r="D5983" s="152" t="s">
        <v>20298</v>
      </c>
    </row>
    <row r="5984" spans="1:4" ht="13.5" customHeight="1">
      <c r="A5984" s="150" t="s">
        <v>8050</v>
      </c>
      <c r="B5984" s="153" t="s">
        <v>17785</v>
      </c>
      <c r="C5984" s="352"/>
      <c r="D5984" s="152" t="s">
        <v>20298</v>
      </c>
    </row>
    <row r="5985" spans="1:4" ht="13.5" customHeight="1">
      <c r="A5985" s="150" t="s">
        <v>7893</v>
      </c>
      <c r="B5985" s="153" t="s">
        <v>17658</v>
      </c>
      <c r="C5985" s="352"/>
      <c r="D5985" s="152" t="s">
        <v>20298</v>
      </c>
    </row>
    <row r="5986" spans="1:4" ht="13.5" customHeight="1">
      <c r="A5986" s="150" t="s">
        <v>7893</v>
      </c>
      <c r="B5986" s="153" t="s">
        <v>17658</v>
      </c>
      <c r="C5986" s="352"/>
      <c r="D5986" s="152" t="s">
        <v>20298</v>
      </c>
    </row>
    <row r="5987" spans="1:4" ht="13.5" customHeight="1">
      <c r="A5987" s="150" t="s">
        <v>8034</v>
      </c>
      <c r="B5987" s="153" t="s">
        <v>17770</v>
      </c>
      <c r="C5987" s="352"/>
      <c r="D5987" s="152" t="s">
        <v>20298</v>
      </c>
    </row>
    <row r="5988" spans="1:4" ht="13.5" customHeight="1">
      <c r="A5988" s="150" t="s">
        <v>7952</v>
      </c>
      <c r="B5988" s="153" t="s">
        <v>17702</v>
      </c>
      <c r="C5988" s="352"/>
      <c r="D5988" s="152" t="s">
        <v>20298</v>
      </c>
    </row>
    <row r="5989" spans="1:4" ht="13.5" customHeight="1">
      <c r="A5989" s="150" t="s">
        <v>7953</v>
      </c>
      <c r="B5989" s="153" t="s">
        <v>17702</v>
      </c>
      <c r="C5989" s="352"/>
      <c r="D5989" s="152" t="s">
        <v>20298</v>
      </c>
    </row>
    <row r="5990" spans="1:4" ht="13.5" customHeight="1">
      <c r="A5990" s="150" t="s">
        <v>7588</v>
      </c>
      <c r="B5990" s="153" t="s">
        <v>17410</v>
      </c>
      <c r="C5990" s="352"/>
      <c r="D5990" s="152" t="s">
        <v>20298</v>
      </c>
    </row>
    <row r="5991" spans="1:4" ht="13.5" customHeight="1">
      <c r="A5991" s="150" t="s">
        <v>10383</v>
      </c>
      <c r="B5991" s="153" t="s">
        <v>19949</v>
      </c>
      <c r="C5991" s="352"/>
      <c r="D5991" s="152" t="s">
        <v>20298</v>
      </c>
    </row>
    <row r="5992" spans="1:4" ht="13.5" customHeight="1">
      <c r="A5992" s="150" t="s">
        <v>10383</v>
      </c>
      <c r="B5992" s="153" t="s">
        <v>19949</v>
      </c>
      <c r="C5992" s="352"/>
      <c r="D5992" s="152" t="s">
        <v>20298</v>
      </c>
    </row>
    <row r="5993" spans="1:4" ht="13.5" customHeight="1">
      <c r="A5993" s="150" t="s">
        <v>10381</v>
      </c>
      <c r="B5993" s="153" t="s">
        <v>19947</v>
      </c>
      <c r="C5993" s="352"/>
      <c r="D5993" s="152" t="s">
        <v>20298</v>
      </c>
    </row>
    <row r="5994" spans="1:4" ht="13.5" customHeight="1">
      <c r="A5994" s="150" t="s">
        <v>10381</v>
      </c>
      <c r="B5994" s="153" t="s">
        <v>19947</v>
      </c>
      <c r="C5994" s="352"/>
      <c r="D5994" s="152" t="s">
        <v>20298</v>
      </c>
    </row>
    <row r="5995" spans="1:4" ht="13.5" customHeight="1">
      <c r="A5995" s="150" t="s">
        <v>10382</v>
      </c>
      <c r="B5995" s="153" t="s">
        <v>19948</v>
      </c>
      <c r="C5995" s="352"/>
      <c r="D5995" s="152" t="s">
        <v>20298</v>
      </c>
    </row>
    <row r="5996" spans="1:4" ht="13.5" customHeight="1">
      <c r="A5996" s="150" t="s">
        <v>10382</v>
      </c>
      <c r="B5996" s="153" t="s">
        <v>19948</v>
      </c>
      <c r="C5996" s="352"/>
      <c r="D5996" s="152" t="s">
        <v>20298</v>
      </c>
    </row>
    <row r="5997" spans="1:4" ht="13.5" customHeight="1">
      <c r="A5997" s="150" t="s">
        <v>10384</v>
      </c>
      <c r="B5997" s="153" t="s">
        <v>19950</v>
      </c>
      <c r="C5997" s="352"/>
      <c r="D5997" s="152" t="s">
        <v>20298</v>
      </c>
    </row>
    <row r="5998" spans="1:4" ht="13.5" customHeight="1">
      <c r="A5998" s="150" t="s">
        <v>10384</v>
      </c>
      <c r="B5998" s="153" t="s">
        <v>19950</v>
      </c>
      <c r="C5998" s="352"/>
      <c r="D5998" s="152" t="s">
        <v>20298</v>
      </c>
    </row>
    <row r="5999" spans="1:4" ht="13.5" customHeight="1">
      <c r="A5999" s="150" t="s">
        <v>10385</v>
      </c>
      <c r="B5999" s="153" t="s">
        <v>19951</v>
      </c>
      <c r="C5999" s="352"/>
      <c r="D5999" s="152" t="s">
        <v>20298</v>
      </c>
    </row>
    <row r="6000" spans="1:4" ht="13.5" customHeight="1">
      <c r="A6000" s="150" t="s">
        <v>10385</v>
      </c>
      <c r="B6000" s="153" t="s">
        <v>19951</v>
      </c>
      <c r="C6000" s="352"/>
      <c r="D6000" s="152" t="s">
        <v>20298</v>
      </c>
    </row>
    <row r="6001" spans="1:4" ht="13.5" customHeight="1">
      <c r="A6001" s="150" t="s">
        <v>10380</v>
      </c>
      <c r="B6001" s="153" t="s">
        <v>19946</v>
      </c>
      <c r="C6001" s="352"/>
      <c r="D6001" s="152" t="s">
        <v>20298</v>
      </c>
    </row>
    <row r="6002" spans="1:4" ht="13.5" customHeight="1">
      <c r="A6002" s="150" t="s">
        <v>10380</v>
      </c>
      <c r="B6002" s="153" t="s">
        <v>19946</v>
      </c>
      <c r="C6002" s="352"/>
      <c r="D6002" s="152" t="s">
        <v>20298</v>
      </c>
    </row>
    <row r="6003" spans="1:4" ht="13.5" customHeight="1">
      <c r="A6003" s="150" t="s">
        <v>10386</v>
      </c>
      <c r="B6003" s="153" t="s">
        <v>19952</v>
      </c>
      <c r="C6003" s="352"/>
      <c r="D6003" s="152" t="s">
        <v>20298</v>
      </c>
    </row>
    <row r="6004" spans="1:4" ht="13.5" customHeight="1">
      <c r="A6004" s="150" t="s">
        <v>8202</v>
      </c>
      <c r="B6004" s="153" t="s">
        <v>17914</v>
      </c>
      <c r="C6004" s="352"/>
      <c r="D6004" s="152" t="s">
        <v>20298</v>
      </c>
    </row>
    <row r="6005" spans="1:4" ht="13.5" customHeight="1">
      <c r="A6005" s="150" t="s">
        <v>8073</v>
      </c>
      <c r="B6005" s="153" t="s">
        <v>17802</v>
      </c>
      <c r="C6005" s="352"/>
      <c r="D6005" s="152" t="s">
        <v>20298</v>
      </c>
    </row>
    <row r="6006" spans="1:4" ht="13.5" customHeight="1">
      <c r="A6006" s="150" t="s">
        <v>8201</v>
      </c>
      <c r="B6006" s="153" t="s">
        <v>17913</v>
      </c>
      <c r="C6006" s="352"/>
      <c r="D6006" s="152" t="s">
        <v>20298</v>
      </c>
    </row>
    <row r="6007" spans="1:4" ht="13.5" customHeight="1">
      <c r="A6007" s="150" t="s">
        <v>7534</v>
      </c>
      <c r="B6007" s="153" t="s">
        <v>17373</v>
      </c>
      <c r="C6007" s="352"/>
      <c r="D6007" s="152" t="s">
        <v>20298</v>
      </c>
    </row>
    <row r="6008" spans="1:4" ht="13.5" customHeight="1">
      <c r="A6008" s="150" t="s">
        <v>8214</v>
      </c>
      <c r="B6008" s="153" t="s">
        <v>17925</v>
      </c>
      <c r="C6008" s="352"/>
      <c r="D6008" s="152" t="s">
        <v>20298</v>
      </c>
    </row>
    <row r="6009" spans="1:4" ht="13.5" customHeight="1">
      <c r="A6009" s="150" t="s">
        <v>8212</v>
      </c>
      <c r="B6009" s="153" t="s">
        <v>17924</v>
      </c>
      <c r="C6009" s="352"/>
      <c r="D6009" s="152" t="s">
        <v>20298</v>
      </c>
    </row>
    <row r="6010" spans="1:4" ht="13.5" customHeight="1">
      <c r="A6010" s="150" t="s">
        <v>8213</v>
      </c>
      <c r="B6010" s="153" t="s">
        <v>17924</v>
      </c>
      <c r="C6010" s="352"/>
      <c r="D6010" s="152" t="s">
        <v>20298</v>
      </c>
    </row>
    <row r="6011" spans="1:4" ht="13.5" customHeight="1">
      <c r="A6011" s="150" t="s">
        <v>8210</v>
      </c>
      <c r="B6011" s="153" t="s">
        <v>17922</v>
      </c>
      <c r="C6011" s="352"/>
      <c r="D6011" s="152" t="s">
        <v>20298</v>
      </c>
    </row>
    <row r="6012" spans="1:4" ht="13.5" customHeight="1">
      <c r="A6012" s="150" t="s">
        <v>7869</v>
      </c>
      <c r="B6012" s="153" t="s">
        <v>17635</v>
      </c>
      <c r="C6012" s="352"/>
      <c r="D6012" s="152" t="s">
        <v>20298</v>
      </c>
    </row>
    <row r="6013" spans="1:4" ht="13.5" customHeight="1">
      <c r="A6013" s="150" t="s">
        <v>8211</v>
      </c>
      <c r="B6013" s="153" t="s">
        <v>17923</v>
      </c>
      <c r="C6013" s="352"/>
      <c r="D6013" s="152" t="s">
        <v>20298</v>
      </c>
    </row>
    <row r="6014" spans="1:4" ht="13.5" customHeight="1">
      <c r="A6014" s="150" t="s">
        <v>8226</v>
      </c>
      <c r="B6014" s="153" t="s">
        <v>17937</v>
      </c>
      <c r="C6014" s="352"/>
      <c r="D6014" s="152" t="s">
        <v>20298</v>
      </c>
    </row>
    <row r="6015" spans="1:4" ht="13.5" customHeight="1">
      <c r="A6015" s="150" t="s">
        <v>8079</v>
      </c>
      <c r="B6015" s="153" t="s">
        <v>17807</v>
      </c>
      <c r="C6015" s="352"/>
      <c r="D6015" s="152" t="s">
        <v>20298</v>
      </c>
    </row>
    <row r="6016" spans="1:4" ht="13.5" customHeight="1">
      <c r="A6016" s="150" t="s">
        <v>8044</v>
      </c>
      <c r="B6016" s="153" t="s">
        <v>17779</v>
      </c>
      <c r="C6016" s="352"/>
      <c r="D6016" s="152" t="s">
        <v>20298</v>
      </c>
    </row>
    <row r="6017" spans="1:4" ht="13.5" customHeight="1">
      <c r="A6017" s="150" t="s">
        <v>8393</v>
      </c>
      <c r="B6017" s="153" t="s">
        <v>18068</v>
      </c>
      <c r="C6017" s="352"/>
      <c r="D6017" s="152" t="s">
        <v>20298</v>
      </c>
    </row>
    <row r="6018" spans="1:4" ht="13.5" customHeight="1">
      <c r="A6018" s="150" t="s">
        <v>7710</v>
      </c>
      <c r="B6018" s="153" t="s">
        <v>17503</v>
      </c>
      <c r="C6018" s="352"/>
      <c r="D6018" s="152" t="s">
        <v>20298</v>
      </c>
    </row>
    <row r="6019" spans="1:4" ht="13.5" customHeight="1">
      <c r="A6019" s="150" t="s">
        <v>8096</v>
      </c>
      <c r="B6019" s="153" t="s">
        <v>17823</v>
      </c>
      <c r="C6019" s="352"/>
      <c r="D6019" s="152" t="s">
        <v>20298</v>
      </c>
    </row>
    <row r="6020" spans="1:4" ht="13.5" customHeight="1">
      <c r="A6020" s="150" t="s">
        <v>8387</v>
      </c>
      <c r="B6020" s="153" t="s">
        <v>18064</v>
      </c>
      <c r="C6020" s="352"/>
      <c r="D6020" s="152" t="s">
        <v>20298</v>
      </c>
    </row>
    <row r="6021" spans="1:4" ht="13.5" customHeight="1">
      <c r="A6021" s="150" t="s">
        <v>8388</v>
      </c>
      <c r="B6021" s="153" t="s">
        <v>18064</v>
      </c>
      <c r="C6021" s="352"/>
      <c r="D6021" s="152" t="s">
        <v>20298</v>
      </c>
    </row>
    <row r="6022" spans="1:4" ht="13.5" customHeight="1">
      <c r="A6022" s="150" t="s">
        <v>8389</v>
      </c>
      <c r="B6022" s="153" t="s">
        <v>18064</v>
      </c>
      <c r="C6022" s="352"/>
      <c r="D6022" s="152" t="s">
        <v>20298</v>
      </c>
    </row>
    <row r="6023" spans="1:4" ht="13.5" customHeight="1">
      <c r="A6023" s="150" t="s">
        <v>7826</v>
      </c>
      <c r="B6023" s="153" t="s">
        <v>17600</v>
      </c>
      <c r="C6023" s="352"/>
      <c r="D6023" s="152" t="s">
        <v>20298</v>
      </c>
    </row>
    <row r="6024" spans="1:4" ht="13.5" customHeight="1">
      <c r="A6024" s="150" t="s">
        <v>7248</v>
      </c>
      <c r="B6024" s="153" t="s">
        <v>17151</v>
      </c>
      <c r="C6024" s="352"/>
      <c r="D6024" s="152" t="s">
        <v>20298</v>
      </c>
    </row>
    <row r="6025" spans="1:4" ht="13.5" customHeight="1">
      <c r="A6025" s="150" t="s">
        <v>7824</v>
      </c>
      <c r="B6025" s="153" t="s">
        <v>17598</v>
      </c>
      <c r="C6025" s="352"/>
      <c r="D6025" s="152" t="s">
        <v>20298</v>
      </c>
    </row>
    <row r="6026" spans="1:4" ht="13.5" customHeight="1">
      <c r="A6026" s="150" t="s">
        <v>8061</v>
      </c>
      <c r="B6026" s="153" t="s">
        <v>17794</v>
      </c>
      <c r="C6026" s="352"/>
      <c r="D6026" s="152" t="s">
        <v>20298</v>
      </c>
    </row>
    <row r="6027" spans="1:4" ht="13.5" customHeight="1">
      <c r="A6027" s="150" t="s">
        <v>8221</v>
      </c>
      <c r="B6027" s="153" t="s">
        <v>17932</v>
      </c>
      <c r="C6027" s="352"/>
      <c r="D6027" s="152" t="s">
        <v>20298</v>
      </c>
    </row>
    <row r="6028" spans="1:4" ht="13.5" customHeight="1">
      <c r="A6028" s="150" t="s">
        <v>7870</v>
      </c>
      <c r="B6028" s="153" t="s">
        <v>17636</v>
      </c>
      <c r="C6028" s="352"/>
      <c r="D6028" s="152" t="s">
        <v>20298</v>
      </c>
    </row>
    <row r="6029" spans="1:4" ht="13.5" customHeight="1">
      <c r="A6029" s="150" t="s">
        <v>7255</v>
      </c>
      <c r="B6029" s="153" t="s">
        <v>17158</v>
      </c>
      <c r="C6029" s="352"/>
      <c r="D6029" s="152" t="s">
        <v>20298</v>
      </c>
    </row>
    <row r="6030" spans="1:4" ht="13.5" customHeight="1">
      <c r="A6030" s="150" t="s">
        <v>7278</v>
      </c>
      <c r="B6030" s="153" t="s">
        <v>17181</v>
      </c>
      <c r="C6030" s="352"/>
      <c r="D6030" s="152" t="s">
        <v>20298</v>
      </c>
    </row>
    <row r="6031" spans="1:4" ht="13.5" customHeight="1">
      <c r="A6031" s="150" t="s">
        <v>7277</v>
      </c>
      <c r="B6031" s="153" t="s">
        <v>17180</v>
      </c>
      <c r="C6031" s="352"/>
      <c r="D6031" s="152" t="s">
        <v>20298</v>
      </c>
    </row>
    <row r="6032" spans="1:4" ht="13.5" customHeight="1">
      <c r="A6032" s="150" t="s">
        <v>7754</v>
      </c>
      <c r="B6032" s="153" t="s">
        <v>17541</v>
      </c>
      <c r="C6032" s="352"/>
      <c r="D6032" s="152" t="s">
        <v>20298</v>
      </c>
    </row>
    <row r="6033" spans="1:4" ht="13.5" customHeight="1">
      <c r="A6033" s="150" t="s">
        <v>3586</v>
      </c>
      <c r="B6033" s="153" t="s">
        <v>13719</v>
      </c>
      <c r="C6033" s="352"/>
      <c r="D6033" s="152" t="s">
        <v>20298</v>
      </c>
    </row>
    <row r="6034" spans="1:4" ht="13.5" customHeight="1">
      <c r="A6034" s="150" t="s">
        <v>7235</v>
      </c>
      <c r="B6034" s="153" t="s">
        <v>17140</v>
      </c>
      <c r="C6034" s="352"/>
      <c r="D6034" s="152" t="s">
        <v>20298</v>
      </c>
    </row>
    <row r="6035" spans="1:4" ht="13.5" customHeight="1">
      <c r="A6035" s="150" t="s">
        <v>8063</v>
      </c>
      <c r="B6035" s="153" t="s">
        <v>17795</v>
      </c>
      <c r="C6035" s="352"/>
      <c r="D6035" s="152" t="s">
        <v>20298</v>
      </c>
    </row>
    <row r="6036" spans="1:4" ht="13.5" customHeight="1">
      <c r="A6036" s="150" t="s">
        <v>8102</v>
      </c>
      <c r="B6036" s="153" t="s">
        <v>17828</v>
      </c>
      <c r="C6036" s="352"/>
      <c r="D6036" s="152" t="s">
        <v>20298</v>
      </c>
    </row>
    <row r="6037" spans="1:4" ht="13.5" customHeight="1">
      <c r="A6037" s="150" t="s">
        <v>8062</v>
      </c>
      <c r="B6037" s="153" t="s">
        <v>17795</v>
      </c>
      <c r="C6037" s="352"/>
      <c r="D6037" s="152" t="s">
        <v>20298</v>
      </c>
    </row>
    <row r="6038" spans="1:4" ht="13.5" customHeight="1">
      <c r="A6038" s="150" t="s">
        <v>8103</v>
      </c>
      <c r="B6038" s="153" t="s">
        <v>17829</v>
      </c>
      <c r="C6038" s="352"/>
      <c r="D6038" s="152" t="s">
        <v>20298</v>
      </c>
    </row>
    <row r="6039" spans="1:4" ht="13.5" customHeight="1">
      <c r="A6039" s="150" t="s">
        <v>8076</v>
      </c>
      <c r="B6039" s="153" t="s">
        <v>17805</v>
      </c>
      <c r="C6039" s="352"/>
      <c r="D6039" s="152" t="s">
        <v>20298</v>
      </c>
    </row>
    <row r="6040" spans="1:4" ht="13.5" customHeight="1">
      <c r="A6040" s="150" t="s">
        <v>8011</v>
      </c>
      <c r="B6040" s="153" t="s">
        <v>17749</v>
      </c>
      <c r="C6040" s="352"/>
      <c r="D6040" s="152" t="s">
        <v>20298</v>
      </c>
    </row>
    <row r="6041" spans="1:4" ht="13.5" customHeight="1">
      <c r="A6041" s="150" t="s">
        <v>8056</v>
      </c>
      <c r="B6041" s="153" t="s">
        <v>17789</v>
      </c>
      <c r="C6041" s="352"/>
      <c r="D6041" s="152" t="s">
        <v>20298</v>
      </c>
    </row>
    <row r="6042" spans="1:4" ht="13.5" customHeight="1">
      <c r="A6042" s="150" t="s">
        <v>7950</v>
      </c>
      <c r="B6042" s="153" t="s">
        <v>17700</v>
      </c>
      <c r="C6042" s="352"/>
      <c r="D6042" s="152" t="s">
        <v>20298</v>
      </c>
    </row>
    <row r="6043" spans="1:4" ht="13.5" customHeight="1">
      <c r="A6043" s="150" t="s">
        <v>7990</v>
      </c>
      <c r="B6043" s="153" t="s">
        <v>17728</v>
      </c>
      <c r="C6043" s="352"/>
      <c r="D6043" s="152" t="s">
        <v>20298</v>
      </c>
    </row>
    <row r="6044" spans="1:4" ht="13.5" customHeight="1">
      <c r="A6044" s="150" t="s">
        <v>8092</v>
      </c>
      <c r="B6044" s="153" t="s">
        <v>17819</v>
      </c>
      <c r="C6044" s="352"/>
      <c r="D6044" s="152" t="s">
        <v>20298</v>
      </c>
    </row>
    <row r="6045" spans="1:4" ht="13.5" customHeight="1">
      <c r="A6045" s="150" t="s">
        <v>8059</v>
      </c>
      <c r="B6045" s="153" t="s">
        <v>17792</v>
      </c>
      <c r="C6045" s="352"/>
      <c r="D6045" s="152" t="s">
        <v>20298</v>
      </c>
    </row>
    <row r="6046" spans="1:4" ht="13.5" customHeight="1">
      <c r="A6046" s="150" t="s">
        <v>8012</v>
      </c>
      <c r="B6046" s="153" t="s">
        <v>17750</v>
      </c>
      <c r="C6046" s="352"/>
      <c r="D6046" s="152" t="s">
        <v>20298</v>
      </c>
    </row>
    <row r="6047" spans="1:4" ht="13.5" customHeight="1">
      <c r="A6047" s="150" t="s">
        <v>8013</v>
      </c>
      <c r="B6047" s="153" t="s">
        <v>17751</v>
      </c>
      <c r="C6047" s="352"/>
      <c r="D6047" s="152" t="s">
        <v>20298</v>
      </c>
    </row>
    <row r="6048" spans="1:4" ht="13.5" customHeight="1">
      <c r="A6048" s="150" t="s">
        <v>8320</v>
      </c>
      <c r="B6048" s="153" t="s">
        <v>18011</v>
      </c>
      <c r="C6048" s="352"/>
      <c r="D6048" s="152" t="s">
        <v>20298</v>
      </c>
    </row>
    <row r="6049" spans="1:4" ht="13.5" customHeight="1">
      <c r="A6049" s="150" t="s">
        <v>7582</v>
      </c>
      <c r="B6049" s="153" t="s">
        <v>17404</v>
      </c>
      <c r="C6049" s="352"/>
      <c r="D6049" s="152" t="s">
        <v>20298</v>
      </c>
    </row>
    <row r="6050" spans="1:4" ht="13.5" customHeight="1">
      <c r="A6050" s="150" t="s">
        <v>5256</v>
      </c>
      <c r="B6050" s="153" t="s">
        <v>15295</v>
      </c>
      <c r="C6050" s="352"/>
      <c r="D6050" s="152" t="s">
        <v>20298</v>
      </c>
    </row>
    <row r="6051" spans="1:4" ht="13.5" customHeight="1">
      <c r="A6051" s="150" t="s">
        <v>7233</v>
      </c>
      <c r="B6051" s="153" t="s">
        <v>17138</v>
      </c>
      <c r="C6051" s="352"/>
      <c r="D6051" s="152" t="s">
        <v>20298</v>
      </c>
    </row>
    <row r="6052" spans="1:4" ht="13.5" customHeight="1">
      <c r="A6052" s="150" t="s">
        <v>7778</v>
      </c>
      <c r="B6052" s="153" t="s">
        <v>17561</v>
      </c>
      <c r="C6052" s="352"/>
      <c r="D6052" s="152" t="s">
        <v>20298</v>
      </c>
    </row>
    <row r="6053" spans="1:4" ht="13.5" customHeight="1">
      <c r="A6053" s="150" t="s">
        <v>7779</v>
      </c>
      <c r="B6053" s="153" t="s">
        <v>17562</v>
      </c>
      <c r="C6053" s="352"/>
      <c r="D6053" s="152" t="s">
        <v>20298</v>
      </c>
    </row>
    <row r="6054" spans="1:4" ht="13.5" customHeight="1">
      <c r="A6054" s="150" t="s">
        <v>6602</v>
      </c>
      <c r="B6054" s="153" t="s">
        <v>16561</v>
      </c>
      <c r="C6054" s="352"/>
      <c r="D6054" s="152" t="s">
        <v>20298</v>
      </c>
    </row>
    <row r="6055" spans="1:4" ht="13.5" customHeight="1">
      <c r="A6055" s="150" t="s">
        <v>6603</v>
      </c>
      <c r="B6055" s="153" t="s">
        <v>16561</v>
      </c>
      <c r="C6055" s="352"/>
      <c r="D6055" s="152" t="s">
        <v>20298</v>
      </c>
    </row>
    <row r="6056" spans="1:4" ht="13.5" customHeight="1">
      <c r="A6056" s="150" t="s">
        <v>8504</v>
      </c>
      <c r="B6056" s="153" t="s">
        <v>18158</v>
      </c>
      <c r="C6056" s="352"/>
      <c r="D6056" s="152" t="s">
        <v>20298</v>
      </c>
    </row>
    <row r="6057" spans="1:4" ht="13.5" customHeight="1">
      <c r="A6057" s="150" t="s">
        <v>8505</v>
      </c>
      <c r="B6057" s="153" t="s">
        <v>18158</v>
      </c>
      <c r="C6057" s="352"/>
      <c r="D6057" s="152" t="s">
        <v>20298</v>
      </c>
    </row>
    <row r="6058" spans="1:4" ht="13.5" customHeight="1">
      <c r="A6058" s="150" t="s">
        <v>4506</v>
      </c>
      <c r="B6058" s="153" t="s">
        <v>14604</v>
      </c>
      <c r="C6058" s="352"/>
      <c r="D6058" s="152" t="s">
        <v>20298</v>
      </c>
    </row>
    <row r="6059" spans="1:4" ht="13.5" customHeight="1">
      <c r="A6059" s="150" t="s">
        <v>4507</v>
      </c>
      <c r="B6059" s="153" t="s">
        <v>14604</v>
      </c>
      <c r="C6059" s="352"/>
      <c r="D6059" s="152" t="s">
        <v>20298</v>
      </c>
    </row>
    <row r="6060" spans="1:4" ht="13.5" customHeight="1">
      <c r="A6060" s="150" t="s">
        <v>4524</v>
      </c>
      <c r="B6060" s="153" t="s">
        <v>14607</v>
      </c>
      <c r="C6060" s="352"/>
      <c r="D6060" s="152" t="s">
        <v>20298</v>
      </c>
    </row>
    <row r="6061" spans="1:4" ht="13.5" customHeight="1">
      <c r="A6061" s="150" t="s">
        <v>4508</v>
      </c>
      <c r="B6061" s="153" t="s">
        <v>14604</v>
      </c>
      <c r="C6061" s="352"/>
      <c r="D6061" s="152" t="s">
        <v>20298</v>
      </c>
    </row>
    <row r="6062" spans="1:4" ht="13.5" customHeight="1">
      <c r="A6062" s="150" t="s">
        <v>9341</v>
      </c>
      <c r="B6062" s="153" t="s">
        <v>18948</v>
      </c>
      <c r="C6062" s="352"/>
      <c r="D6062" s="152" t="s">
        <v>20298</v>
      </c>
    </row>
    <row r="6063" spans="1:4" ht="13.5" customHeight="1">
      <c r="A6063" s="150" t="s">
        <v>10392</v>
      </c>
      <c r="B6063" s="153" t="s">
        <v>19958</v>
      </c>
      <c r="C6063" s="352"/>
      <c r="D6063" s="152" t="s">
        <v>20298</v>
      </c>
    </row>
    <row r="6064" spans="1:4" ht="13.5" customHeight="1">
      <c r="A6064" s="150" t="s">
        <v>6029</v>
      </c>
      <c r="B6064" s="153" t="s">
        <v>16035</v>
      </c>
      <c r="C6064" s="352"/>
      <c r="D6064" s="152" t="s">
        <v>20298</v>
      </c>
    </row>
    <row r="6065" spans="1:4" ht="13.5" customHeight="1">
      <c r="A6065" s="150" t="s">
        <v>6029</v>
      </c>
      <c r="B6065" s="153" t="s">
        <v>16035</v>
      </c>
      <c r="C6065" s="352"/>
      <c r="D6065" s="152" t="s">
        <v>20298</v>
      </c>
    </row>
    <row r="6066" spans="1:4" ht="13.5" customHeight="1">
      <c r="A6066" s="150" t="s">
        <v>6030</v>
      </c>
      <c r="B6066" s="153" t="s">
        <v>16036</v>
      </c>
      <c r="C6066" s="352"/>
      <c r="D6066" s="152" t="s">
        <v>20298</v>
      </c>
    </row>
    <row r="6067" spans="1:4" ht="13.5" customHeight="1">
      <c r="A6067" s="150" t="s">
        <v>6030</v>
      </c>
      <c r="B6067" s="153" t="s">
        <v>16036</v>
      </c>
      <c r="C6067" s="352"/>
      <c r="D6067" s="152" t="s">
        <v>20298</v>
      </c>
    </row>
    <row r="6068" spans="1:4" ht="13.5" customHeight="1">
      <c r="A6068" s="150" t="s">
        <v>6031</v>
      </c>
      <c r="B6068" s="153" t="s">
        <v>16037</v>
      </c>
      <c r="C6068" s="352"/>
      <c r="D6068" s="152" t="s">
        <v>20298</v>
      </c>
    </row>
    <row r="6069" spans="1:4" ht="13.5" customHeight="1">
      <c r="A6069" s="150" t="s">
        <v>6031</v>
      </c>
      <c r="B6069" s="153" t="s">
        <v>16037</v>
      </c>
      <c r="C6069" s="352"/>
      <c r="D6069" s="152" t="s">
        <v>20298</v>
      </c>
    </row>
    <row r="6070" spans="1:4" ht="13.5" customHeight="1">
      <c r="A6070" s="150" t="s">
        <v>8502</v>
      </c>
      <c r="B6070" s="153" t="s">
        <v>18156</v>
      </c>
      <c r="C6070" s="352"/>
      <c r="D6070" s="152" t="s">
        <v>20298</v>
      </c>
    </row>
    <row r="6071" spans="1:4" ht="13.5" customHeight="1">
      <c r="A6071" s="150" t="s">
        <v>8532</v>
      </c>
      <c r="B6071" s="153" t="s">
        <v>18177</v>
      </c>
      <c r="C6071" s="352"/>
      <c r="D6071" s="152" t="s">
        <v>20298</v>
      </c>
    </row>
    <row r="6072" spans="1:4" ht="13.5" customHeight="1">
      <c r="A6072" s="150" t="s">
        <v>8533</v>
      </c>
      <c r="B6072" s="153" t="s">
        <v>18177</v>
      </c>
      <c r="C6072" s="352"/>
      <c r="D6072" s="152" t="s">
        <v>20298</v>
      </c>
    </row>
    <row r="6073" spans="1:4" ht="13.5" customHeight="1">
      <c r="A6073" s="150" t="s">
        <v>4509</v>
      </c>
      <c r="B6073" s="153" t="s">
        <v>14604</v>
      </c>
      <c r="C6073" s="352"/>
      <c r="D6073" s="152" t="s">
        <v>20298</v>
      </c>
    </row>
    <row r="6074" spans="1:4" ht="13.5" customHeight="1">
      <c r="A6074" s="150" t="s">
        <v>4510</v>
      </c>
      <c r="B6074" s="153" t="s">
        <v>14604</v>
      </c>
      <c r="C6074" s="352"/>
      <c r="D6074" s="152" t="s">
        <v>20298</v>
      </c>
    </row>
    <row r="6075" spans="1:4" ht="13.5" customHeight="1">
      <c r="A6075" s="150" t="s">
        <v>4511</v>
      </c>
      <c r="B6075" s="153" t="s">
        <v>14604</v>
      </c>
      <c r="C6075" s="352"/>
      <c r="D6075" s="152" t="s">
        <v>20298</v>
      </c>
    </row>
    <row r="6076" spans="1:4" ht="13.5" customHeight="1">
      <c r="A6076" s="150" t="s">
        <v>9342</v>
      </c>
      <c r="B6076" s="153" t="s">
        <v>18948</v>
      </c>
      <c r="C6076" s="352"/>
      <c r="D6076" s="152" t="s">
        <v>20298</v>
      </c>
    </row>
    <row r="6077" spans="1:4" ht="13.5" customHeight="1">
      <c r="A6077" s="150" t="s">
        <v>9343</v>
      </c>
      <c r="B6077" s="153" t="s">
        <v>18948</v>
      </c>
      <c r="C6077" s="352"/>
      <c r="D6077" s="152" t="s">
        <v>20298</v>
      </c>
    </row>
    <row r="6078" spans="1:4" ht="13.5" customHeight="1">
      <c r="A6078" s="150" t="s">
        <v>10394</v>
      </c>
      <c r="B6078" s="153" t="s">
        <v>19960</v>
      </c>
      <c r="C6078" s="352"/>
      <c r="D6078" s="152" t="s">
        <v>20298</v>
      </c>
    </row>
    <row r="6079" spans="1:4" ht="13.5" customHeight="1">
      <c r="A6079" s="150" t="s">
        <v>8489</v>
      </c>
      <c r="B6079" s="153" t="s">
        <v>18145</v>
      </c>
      <c r="C6079" s="352"/>
      <c r="D6079" s="152" t="s">
        <v>20298</v>
      </c>
    </row>
    <row r="6080" spans="1:4" ht="13.5" customHeight="1">
      <c r="A6080" s="150" t="s">
        <v>8480</v>
      </c>
      <c r="B6080" s="153" t="s">
        <v>18137</v>
      </c>
      <c r="C6080" s="352"/>
      <c r="D6080" s="152" t="s">
        <v>20298</v>
      </c>
    </row>
    <row r="6081" spans="1:4" ht="13.5" customHeight="1">
      <c r="A6081" s="150" t="s">
        <v>4512</v>
      </c>
      <c r="B6081" s="153" t="s">
        <v>14604</v>
      </c>
      <c r="C6081" s="352"/>
      <c r="D6081" s="152" t="s">
        <v>20298</v>
      </c>
    </row>
    <row r="6082" spans="1:4" ht="13.5" customHeight="1">
      <c r="A6082" s="150" t="s">
        <v>4513</v>
      </c>
      <c r="B6082" s="153" t="s">
        <v>14604</v>
      </c>
      <c r="C6082" s="352"/>
      <c r="D6082" s="152" t="s">
        <v>20298</v>
      </c>
    </row>
    <row r="6083" spans="1:4" ht="13.5" customHeight="1">
      <c r="A6083" s="150" t="s">
        <v>4514</v>
      </c>
      <c r="B6083" s="153" t="s">
        <v>14604</v>
      </c>
      <c r="C6083" s="352"/>
      <c r="D6083" s="152" t="s">
        <v>20298</v>
      </c>
    </row>
    <row r="6084" spans="1:4" ht="13.5" customHeight="1">
      <c r="A6084" s="150" t="s">
        <v>9344</v>
      </c>
      <c r="B6084" s="153" t="s">
        <v>18948</v>
      </c>
      <c r="C6084" s="352"/>
      <c r="D6084" s="152" t="s">
        <v>20298</v>
      </c>
    </row>
    <row r="6085" spans="1:4" ht="13.5" customHeight="1">
      <c r="A6085" s="150" t="s">
        <v>9345</v>
      </c>
      <c r="B6085" s="153" t="s">
        <v>18948</v>
      </c>
      <c r="C6085" s="352"/>
      <c r="D6085" s="152" t="s">
        <v>20298</v>
      </c>
    </row>
    <row r="6086" spans="1:4" ht="13.5" customHeight="1">
      <c r="A6086" s="150" t="s">
        <v>10396</v>
      </c>
      <c r="B6086" s="153" t="s">
        <v>19962</v>
      </c>
      <c r="C6086" s="352"/>
      <c r="D6086" s="152" t="s">
        <v>20298</v>
      </c>
    </row>
    <row r="6087" spans="1:4" ht="13.5" customHeight="1">
      <c r="A6087" s="150" t="s">
        <v>6038</v>
      </c>
      <c r="B6087" s="153" t="s">
        <v>16044</v>
      </c>
      <c r="C6087" s="352"/>
      <c r="D6087" s="152" t="s">
        <v>20298</v>
      </c>
    </row>
    <row r="6088" spans="1:4" ht="13.5" customHeight="1">
      <c r="A6088" s="150" t="s">
        <v>4515</v>
      </c>
      <c r="B6088" s="153" t="s">
        <v>14604</v>
      </c>
      <c r="C6088" s="352"/>
      <c r="D6088" s="152" t="s">
        <v>20298</v>
      </c>
    </row>
    <row r="6089" spans="1:4" ht="13.5" customHeight="1">
      <c r="A6089" s="150" t="s">
        <v>4516</v>
      </c>
      <c r="B6089" s="153" t="s">
        <v>14604</v>
      </c>
      <c r="C6089" s="352"/>
      <c r="D6089" s="152" t="s">
        <v>20298</v>
      </c>
    </row>
    <row r="6090" spans="1:4" ht="13.5" customHeight="1">
      <c r="A6090" s="150" t="s">
        <v>3613</v>
      </c>
      <c r="B6090" s="153" t="s">
        <v>13745</v>
      </c>
      <c r="C6090" s="352"/>
      <c r="D6090" s="152" t="s">
        <v>20298</v>
      </c>
    </row>
    <row r="6091" spans="1:4" ht="13.5" customHeight="1">
      <c r="A6091" s="150" t="s">
        <v>6111</v>
      </c>
      <c r="B6091" s="153" t="s">
        <v>16080</v>
      </c>
      <c r="C6091" s="352"/>
      <c r="D6091" s="152" t="s">
        <v>20298</v>
      </c>
    </row>
    <row r="6092" spans="1:4" ht="13.5" customHeight="1">
      <c r="A6092" s="150" t="s">
        <v>6601</v>
      </c>
      <c r="B6092" s="153" t="s">
        <v>16560</v>
      </c>
      <c r="C6092" s="352"/>
      <c r="D6092" s="152" t="s">
        <v>20298</v>
      </c>
    </row>
    <row r="6093" spans="1:4" ht="13.5" customHeight="1">
      <c r="A6093" s="150" t="s">
        <v>8747</v>
      </c>
      <c r="B6093" s="153" t="s">
        <v>18368</v>
      </c>
      <c r="C6093" s="352"/>
      <c r="D6093" s="152" t="s">
        <v>20298</v>
      </c>
    </row>
    <row r="6094" spans="1:4" ht="13.5" customHeight="1">
      <c r="A6094" s="150" t="s">
        <v>4517</v>
      </c>
      <c r="B6094" s="153" t="s">
        <v>14604</v>
      </c>
      <c r="C6094" s="352"/>
      <c r="D6094" s="152" t="s">
        <v>20298</v>
      </c>
    </row>
    <row r="6095" spans="1:4" ht="13.5" customHeight="1">
      <c r="A6095" s="150" t="s">
        <v>4518</v>
      </c>
      <c r="B6095" s="153" t="s">
        <v>14604</v>
      </c>
      <c r="C6095" s="352"/>
      <c r="D6095" s="152" t="s">
        <v>20298</v>
      </c>
    </row>
    <row r="6096" spans="1:4" ht="13.5" customHeight="1">
      <c r="A6096" s="150" t="s">
        <v>4519</v>
      </c>
      <c r="B6096" s="153" t="s">
        <v>14604</v>
      </c>
      <c r="C6096" s="352"/>
      <c r="D6096" s="152" t="s">
        <v>20298</v>
      </c>
    </row>
    <row r="6097" spans="1:4" ht="13.5" customHeight="1">
      <c r="A6097" s="150" t="s">
        <v>8805</v>
      </c>
      <c r="B6097" s="153" t="s">
        <v>18422</v>
      </c>
      <c r="C6097" s="352"/>
      <c r="D6097" s="152" t="s">
        <v>20298</v>
      </c>
    </row>
    <row r="6098" spans="1:4" ht="13.5" customHeight="1">
      <c r="A6098" s="150" t="s">
        <v>10415</v>
      </c>
      <c r="B6098" s="153" t="s">
        <v>19980</v>
      </c>
      <c r="C6098" s="352"/>
      <c r="D6098" s="152" t="s">
        <v>20298</v>
      </c>
    </row>
    <row r="6099" spans="1:4" ht="13.5" customHeight="1">
      <c r="A6099" s="150" t="s">
        <v>4520</v>
      </c>
      <c r="B6099" s="153" t="s">
        <v>14604</v>
      </c>
      <c r="C6099" s="352"/>
      <c r="D6099" s="152" t="s">
        <v>20298</v>
      </c>
    </row>
    <row r="6100" spans="1:4" ht="13.5" customHeight="1">
      <c r="A6100" s="150" t="s">
        <v>6040</v>
      </c>
      <c r="B6100" s="153" t="s">
        <v>16046</v>
      </c>
      <c r="C6100" s="352"/>
      <c r="D6100" s="152" t="s">
        <v>20298</v>
      </c>
    </row>
    <row r="6101" spans="1:4" ht="13.5" customHeight="1">
      <c r="A6101" s="150" t="s">
        <v>6041</v>
      </c>
      <c r="B6101" s="153" t="s">
        <v>16046</v>
      </c>
      <c r="C6101" s="352"/>
      <c r="D6101" s="152" t="s">
        <v>20298</v>
      </c>
    </row>
    <row r="6102" spans="1:4" ht="13.5" customHeight="1">
      <c r="A6102" s="150" t="s">
        <v>6112</v>
      </c>
      <c r="B6102" s="153" t="s">
        <v>16081</v>
      </c>
      <c r="C6102" s="352"/>
      <c r="D6102" s="152" t="s">
        <v>20298</v>
      </c>
    </row>
    <row r="6103" spans="1:4" ht="13.5" customHeight="1">
      <c r="A6103" s="150" t="s">
        <v>6604</v>
      </c>
      <c r="B6103" s="153" t="s">
        <v>16562</v>
      </c>
      <c r="C6103" s="352"/>
      <c r="D6103" s="152" t="s">
        <v>20298</v>
      </c>
    </row>
    <row r="6104" spans="1:4" ht="13.5" customHeight="1">
      <c r="A6104" s="150" t="s">
        <v>6605</v>
      </c>
      <c r="B6104" s="153" t="s">
        <v>16562</v>
      </c>
      <c r="C6104" s="352"/>
      <c r="D6104" s="152" t="s">
        <v>20298</v>
      </c>
    </row>
    <row r="6105" spans="1:4" ht="13.5" customHeight="1">
      <c r="A6105" s="150" t="s">
        <v>8506</v>
      </c>
      <c r="B6105" s="153" t="s">
        <v>18159</v>
      </c>
      <c r="C6105" s="352"/>
      <c r="D6105" s="152" t="s">
        <v>20298</v>
      </c>
    </row>
    <row r="6106" spans="1:4" ht="13.5" customHeight="1">
      <c r="A6106" s="150" t="s">
        <v>9346</v>
      </c>
      <c r="B6106" s="153" t="s">
        <v>18949</v>
      </c>
      <c r="C6106" s="352"/>
      <c r="D6106" s="152" t="s">
        <v>20298</v>
      </c>
    </row>
    <row r="6107" spans="1:4" ht="13.5" customHeight="1">
      <c r="A6107" s="150" t="s">
        <v>9375</v>
      </c>
      <c r="B6107" s="153" t="s">
        <v>18971</v>
      </c>
      <c r="C6107" s="352"/>
      <c r="D6107" s="152" t="s">
        <v>20298</v>
      </c>
    </row>
    <row r="6108" spans="1:4" ht="13.5" customHeight="1">
      <c r="A6108" s="150" t="s">
        <v>9335</v>
      </c>
      <c r="B6108" s="153" t="s">
        <v>18942</v>
      </c>
      <c r="C6108" s="352"/>
      <c r="D6108" s="152" t="s">
        <v>20298</v>
      </c>
    </row>
    <row r="6109" spans="1:4" ht="13.5" customHeight="1">
      <c r="A6109" s="150" t="s">
        <v>10405</v>
      </c>
      <c r="B6109" s="153" t="s">
        <v>19971</v>
      </c>
      <c r="C6109" s="352"/>
      <c r="D6109" s="152" t="s">
        <v>20298</v>
      </c>
    </row>
    <row r="6110" spans="1:4" ht="13.5" customHeight="1">
      <c r="A6110" s="150" t="s">
        <v>6054</v>
      </c>
      <c r="B6110" s="153" t="s">
        <v>16059</v>
      </c>
      <c r="C6110" s="352"/>
      <c r="D6110" s="152" t="s">
        <v>20298</v>
      </c>
    </row>
    <row r="6111" spans="1:4" ht="13.5" customHeight="1">
      <c r="A6111" s="150" t="s">
        <v>6055</v>
      </c>
      <c r="B6111" s="153" t="s">
        <v>16060</v>
      </c>
      <c r="C6111" s="352"/>
      <c r="D6111" s="152" t="s">
        <v>20298</v>
      </c>
    </row>
    <row r="6112" spans="1:4" ht="13.5" customHeight="1">
      <c r="A6112" s="150" t="s">
        <v>6606</v>
      </c>
      <c r="B6112" s="153" t="s">
        <v>16562</v>
      </c>
      <c r="C6112" s="352"/>
      <c r="D6112" s="152" t="s">
        <v>20298</v>
      </c>
    </row>
    <row r="6113" spans="1:4" ht="13.5" customHeight="1">
      <c r="A6113" s="150" t="s">
        <v>6609</v>
      </c>
      <c r="B6113" s="153" t="s">
        <v>16563</v>
      </c>
      <c r="C6113" s="352"/>
      <c r="D6113" s="152" t="s">
        <v>20298</v>
      </c>
    </row>
    <row r="6114" spans="1:4" ht="13.5" customHeight="1">
      <c r="A6114" s="150" t="s">
        <v>8507</v>
      </c>
      <c r="B6114" s="153" t="s">
        <v>18159</v>
      </c>
      <c r="C6114" s="352"/>
      <c r="D6114" s="152" t="s">
        <v>20298</v>
      </c>
    </row>
    <row r="6115" spans="1:4" ht="13.5" customHeight="1">
      <c r="A6115" s="150" t="s">
        <v>4521</v>
      </c>
      <c r="B6115" s="153" t="s">
        <v>14605</v>
      </c>
      <c r="C6115" s="352"/>
      <c r="D6115" s="152" t="s">
        <v>20298</v>
      </c>
    </row>
    <row r="6116" spans="1:4" ht="13.5" customHeight="1">
      <c r="A6116" s="150" t="s">
        <v>9347</v>
      </c>
      <c r="B6116" s="153" t="s">
        <v>18949</v>
      </c>
      <c r="C6116" s="352"/>
      <c r="D6116" s="152" t="s">
        <v>20298</v>
      </c>
    </row>
    <row r="6117" spans="1:4" ht="13.5" customHeight="1">
      <c r="A6117" s="150" t="s">
        <v>9374</v>
      </c>
      <c r="B6117" s="153" t="s">
        <v>18970</v>
      </c>
      <c r="C6117" s="352"/>
      <c r="D6117" s="152" t="s">
        <v>20298</v>
      </c>
    </row>
    <row r="6118" spans="1:4" ht="13.5" customHeight="1">
      <c r="A6118" s="150" t="s">
        <v>9348</v>
      </c>
      <c r="B6118" s="153" t="s">
        <v>18949</v>
      </c>
      <c r="C6118" s="352"/>
      <c r="D6118" s="152" t="s">
        <v>20298</v>
      </c>
    </row>
    <row r="6119" spans="1:4" ht="13.5" customHeight="1">
      <c r="A6119" s="150" t="s">
        <v>6020</v>
      </c>
      <c r="B6119" s="153" t="s">
        <v>16026</v>
      </c>
      <c r="C6119" s="352"/>
      <c r="D6119" s="152" t="s">
        <v>20298</v>
      </c>
    </row>
    <row r="6120" spans="1:4" ht="13.5" customHeight="1">
      <c r="A6120" s="150" t="s">
        <v>5918</v>
      </c>
      <c r="B6120" s="153" t="s">
        <v>15927</v>
      </c>
      <c r="C6120" s="352"/>
      <c r="D6120" s="152" t="s">
        <v>20298</v>
      </c>
    </row>
    <row r="6121" spans="1:4" ht="13.5" customHeight="1">
      <c r="A6121" s="150" t="s">
        <v>6607</v>
      </c>
      <c r="B6121" s="153" t="s">
        <v>16562</v>
      </c>
      <c r="C6121" s="352"/>
      <c r="D6121" s="152" t="s">
        <v>20298</v>
      </c>
    </row>
    <row r="6122" spans="1:4" ht="13.5" customHeight="1">
      <c r="A6122" s="150" t="s">
        <v>6608</v>
      </c>
      <c r="B6122" s="153" t="s">
        <v>16562</v>
      </c>
      <c r="C6122" s="352"/>
      <c r="D6122" s="152" t="s">
        <v>20298</v>
      </c>
    </row>
    <row r="6123" spans="1:4" ht="13.5" customHeight="1">
      <c r="A6123" s="150" t="s">
        <v>4522</v>
      </c>
      <c r="B6123" s="153" t="s">
        <v>14605</v>
      </c>
      <c r="C6123" s="352"/>
      <c r="D6123" s="152" t="s">
        <v>20298</v>
      </c>
    </row>
    <row r="6124" spans="1:4" ht="13.5" customHeight="1">
      <c r="A6124" s="150" t="s">
        <v>8508</v>
      </c>
      <c r="B6124" s="153" t="s">
        <v>18159</v>
      </c>
      <c r="C6124" s="352"/>
      <c r="D6124" s="152" t="s">
        <v>20298</v>
      </c>
    </row>
    <row r="6125" spans="1:4" ht="13.5" customHeight="1">
      <c r="A6125" s="150" t="s">
        <v>9349</v>
      </c>
      <c r="B6125" s="153" t="s">
        <v>18949</v>
      </c>
      <c r="C6125" s="352"/>
      <c r="D6125" s="152" t="s">
        <v>20298</v>
      </c>
    </row>
    <row r="6126" spans="1:4" ht="13.5" customHeight="1">
      <c r="A6126" s="150" t="s">
        <v>9350</v>
      </c>
      <c r="B6126" s="153" t="s">
        <v>18949</v>
      </c>
      <c r="C6126" s="352"/>
      <c r="D6126" s="152" t="s">
        <v>20298</v>
      </c>
    </row>
    <row r="6127" spans="1:4" ht="13.5" customHeight="1">
      <c r="A6127" s="150" t="s">
        <v>10393</v>
      </c>
      <c r="B6127" s="153" t="s">
        <v>19959</v>
      </c>
      <c r="C6127" s="352"/>
      <c r="D6127" s="152" t="s">
        <v>20298</v>
      </c>
    </row>
    <row r="6128" spans="1:4" ht="13.5" customHeight="1">
      <c r="A6128" s="150" t="s">
        <v>6613</v>
      </c>
      <c r="B6128" s="153" t="s">
        <v>16567</v>
      </c>
      <c r="C6128" s="352"/>
      <c r="D6128" s="152" t="s">
        <v>20298</v>
      </c>
    </row>
    <row r="6129" spans="1:4" ht="13.5" customHeight="1">
      <c r="A6129" s="150" t="s">
        <v>8746</v>
      </c>
      <c r="B6129" s="153" t="s">
        <v>18367</v>
      </c>
      <c r="C6129" s="352"/>
      <c r="D6129" s="152" t="s">
        <v>20298</v>
      </c>
    </row>
    <row r="6130" spans="1:4" ht="13.5" customHeight="1">
      <c r="A6130" s="150" t="s">
        <v>4523</v>
      </c>
      <c r="B6130" s="153" t="s">
        <v>14606</v>
      </c>
      <c r="C6130" s="352"/>
      <c r="D6130" s="152" t="s">
        <v>20298</v>
      </c>
    </row>
    <row r="6131" spans="1:4" ht="13.5" customHeight="1">
      <c r="A6131" s="150" t="s">
        <v>6620</v>
      </c>
      <c r="B6131" s="153" t="s">
        <v>16572</v>
      </c>
      <c r="C6131" s="352"/>
      <c r="D6131" s="152" t="s">
        <v>20298</v>
      </c>
    </row>
    <row r="6132" spans="1:4" ht="13.5" customHeight="1">
      <c r="A6132" s="150" t="s">
        <v>6621</v>
      </c>
      <c r="B6132" s="153" t="s">
        <v>16572</v>
      </c>
      <c r="C6132" s="352"/>
      <c r="D6132" s="152" t="s">
        <v>20298</v>
      </c>
    </row>
    <row r="6133" spans="1:4" ht="13.5" customHeight="1">
      <c r="A6133" s="150" t="s">
        <v>6610</v>
      </c>
      <c r="B6133" s="153" t="s">
        <v>16564</v>
      </c>
      <c r="C6133" s="352"/>
      <c r="D6133" s="152" t="s">
        <v>20298</v>
      </c>
    </row>
    <row r="6134" spans="1:4" ht="13.5" customHeight="1">
      <c r="A6134" s="150" t="s">
        <v>6610</v>
      </c>
      <c r="B6134" s="153" t="s">
        <v>16564</v>
      </c>
      <c r="C6134" s="352"/>
      <c r="D6134" s="152" t="s">
        <v>20298</v>
      </c>
    </row>
    <row r="6135" spans="1:4" ht="13.5" customHeight="1">
      <c r="A6135" s="150" t="s">
        <v>8811</v>
      </c>
      <c r="B6135" s="153" t="s">
        <v>18427</v>
      </c>
      <c r="C6135" s="352"/>
      <c r="D6135" s="152" t="s">
        <v>20298</v>
      </c>
    </row>
    <row r="6136" spans="1:4" ht="13.5" customHeight="1">
      <c r="A6136" s="150" t="s">
        <v>8514</v>
      </c>
      <c r="B6136" s="153" t="s">
        <v>18164</v>
      </c>
      <c r="C6136" s="352"/>
      <c r="D6136" s="152" t="s">
        <v>20298</v>
      </c>
    </row>
    <row r="6137" spans="1:4" ht="13.5" customHeight="1">
      <c r="A6137" s="150" t="s">
        <v>8515</v>
      </c>
      <c r="B6137" s="153" t="s">
        <v>18164</v>
      </c>
      <c r="C6137" s="352"/>
      <c r="D6137" s="152" t="s">
        <v>20298</v>
      </c>
    </row>
    <row r="6138" spans="1:4" ht="13.5" customHeight="1">
      <c r="A6138" s="150" t="s">
        <v>8812</v>
      </c>
      <c r="B6138" s="153" t="s">
        <v>18428</v>
      </c>
      <c r="C6138" s="352"/>
      <c r="D6138" s="152" t="s">
        <v>20298</v>
      </c>
    </row>
    <row r="6139" spans="1:4" ht="13.5" customHeight="1">
      <c r="A6139" s="150" t="s">
        <v>10422</v>
      </c>
      <c r="B6139" s="153" t="s">
        <v>19987</v>
      </c>
      <c r="C6139" s="352"/>
      <c r="D6139" s="152" t="s">
        <v>20298</v>
      </c>
    </row>
    <row r="6140" spans="1:4" ht="13.5" customHeight="1">
      <c r="A6140" s="150" t="s">
        <v>8516</v>
      </c>
      <c r="B6140" s="153" t="s">
        <v>18164</v>
      </c>
      <c r="C6140" s="352"/>
      <c r="D6140" s="152" t="s">
        <v>20298</v>
      </c>
    </row>
    <row r="6141" spans="1:4" ht="13.5" customHeight="1">
      <c r="A6141" s="150" t="s">
        <v>8517</v>
      </c>
      <c r="B6141" s="153" t="s">
        <v>18164</v>
      </c>
      <c r="C6141" s="352"/>
      <c r="D6141" s="152" t="s">
        <v>20298</v>
      </c>
    </row>
    <row r="6142" spans="1:4" ht="13.5" customHeight="1">
      <c r="A6142" s="150" t="s">
        <v>8518</v>
      </c>
      <c r="B6142" s="153" t="s">
        <v>18164</v>
      </c>
      <c r="C6142" s="352"/>
      <c r="D6142" s="152" t="s">
        <v>20298</v>
      </c>
    </row>
    <row r="6143" spans="1:4" ht="13.5" customHeight="1">
      <c r="A6143" s="150" t="s">
        <v>8813</v>
      </c>
      <c r="B6143" s="153" t="s">
        <v>18428</v>
      </c>
      <c r="C6143" s="352"/>
      <c r="D6143" s="152" t="s">
        <v>20298</v>
      </c>
    </row>
    <row r="6144" spans="1:4" ht="13.5" customHeight="1">
      <c r="A6144" s="150" t="s">
        <v>9572</v>
      </c>
      <c r="B6144" s="153" t="s">
        <v>19163</v>
      </c>
      <c r="C6144" s="352"/>
      <c r="D6144" s="152" t="s">
        <v>20298</v>
      </c>
    </row>
    <row r="6145" spans="1:4" ht="13.5" customHeight="1">
      <c r="A6145" s="150" t="s">
        <v>5069</v>
      </c>
      <c r="B6145" s="153" t="s">
        <v>15111</v>
      </c>
      <c r="C6145" s="352"/>
      <c r="D6145" s="152" t="s">
        <v>20298</v>
      </c>
    </row>
    <row r="6146" spans="1:4" ht="13.5" customHeight="1">
      <c r="A6146" s="150" t="s">
        <v>5070</v>
      </c>
      <c r="B6146" s="153" t="s">
        <v>15112</v>
      </c>
      <c r="C6146" s="352"/>
      <c r="D6146" s="152" t="s">
        <v>20298</v>
      </c>
    </row>
    <row r="6147" spans="1:4" ht="13.5" customHeight="1">
      <c r="A6147" s="150" t="s">
        <v>6611</v>
      </c>
      <c r="B6147" s="153" t="s">
        <v>16565</v>
      </c>
      <c r="C6147" s="352"/>
      <c r="D6147" s="152" t="s">
        <v>20298</v>
      </c>
    </row>
    <row r="6148" spans="1:4" ht="13.5" customHeight="1">
      <c r="A6148" s="150" t="s">
        <v>8519</v>
      </c>
      <c r="B6148" s="153" t="s">
        <v>18164</v>
      </c>
      <c r="C6148" s="352"/>
      <c r="D6148" s="152" t="s">
        <v>20298</v>
      </c>
    </row>
    <row r="6149" spans="1:4" ht="13.5" customHeight="1">
      <c r="A6149" s="150" t="s">
        <v>8513</v>
      </c>
      <c r="B6149" s="153" t="s">
        <v>18163</v>
      </c>
      <c r="C6149" s="352"/>
      <c r="D6149" s="152" t="s">
        <v>20298</v>
      </c>
    </row>
    <row r="6150" spans="1:4" ht="13.5" customHeight="1">
      <c r="A6150" s="150" t="s">
        <v>9351</v>
      </c>
      <c r="B6150" s="153" t="s">
        <v>18950</v>
      </c>
      <c r="C6150" s="352"/>
      <c r="D6150" s="152" t="s">
        <v>20298</v>
      </c>
    </row>
    <row r="6151" spans="1:4" ht="13.5" customHeight="1">
      <c r="A6151" s="150" t="s">
        <v>9300</v>
      </c>
      <c r="B6151" s="153" t="s">
        <v>18911</v>
      </c>
      <c r="C6151" s="352"/>
      <c r="D6151" s="152" t="s">
        <v>20298</v>
      </c>
    </row>
    <row r="6152" spans="1:4" ht="13.5" customHeight="1">
      <c r="A6152" s="150" t="s">
        <v>10397</v>
      </c>
      <c r="B6152" s="153" t="s">
        <v>19963</v>
      </c>
      <c r="C6152" s="352"/>
      <c r="D6152" s="152" t="s">
        <v>20298</v>
      </c>
    </row>
    <row r="6153" spans="1:4" ht="13.5" customHeight="1">
      <c r="A6153" s="150" t="s">
        <v>5068</v>
      </c>
      <c r="B6153" s="153" t="s">
        <v>15110</v>
      </c>
      <c r="C6153" s="352"/>
      <c r="D6153" s="152" t="s">
        <v>20298</v>
      </c>
    </row>
    <row r="6154" spans="1:4" ht="13.5" customHeight="1">
      <c r="A6154" s="150" t="s">
        <v>4600</v>
      </c>
      <c r="B6154" s="153" t="s">
        <v>14673</v>
      </c>
      <c r="C6154" s="352"/>
      <c r="D6154" s="152" t="s">
        <v>20298</v>
      </c>
    </row>
    <row r="6155" spans="1:4" ht="13.5" customHeight="1">
      <c r="A6155" s="150" t="s">
        <v>4601</v>
      </c>
      <c r="B6155" s="153" t="s">
        <v>14673</v>
      </c>
      <c r="C6155" s="352"/>
      <c r="D6155" s="152" t="s">
        <v>20298</v>
      </c>
    </row>
    <row r="6156" spans="1:4" ht="13.5" customHeight="1">
      <c r="A6156" s="150" t="s">
        <v>4602</v>
      </c>
      <c r="B6156" s="153" t="s">
        <v>14673</v>
      </c>
      <c r="C6156" s="352"/>
      <c r="D6156" s="152" t="s">
        <v>20298</v>
      </c>
    </row>
    <row r="6157" spans="1:4" ht="13.5" customHeight="1">
      <c r="A6157" s="150" t="s">
        <v>6617</v>
      </c>
      <c r="B6157" s="153" t="s">
        <v>16570</v>
      </c>
      <c r="C6157" s="352"/>
      <c r="D6157" s="152" t="s">
        <v>20298</v>
      </c>
    </row>
    <row r="6158" spans="1:4" ht="13.5" customHeight="1">
      <c r="A6158" s="150" t="s">
        <v>6615</v>
      </c>
      <c r="B6158" s="153" t="s">
        <v>16569</v>
      </c>
      <c r="C6158" s="352"/>
      <c r="D6158" s="152" t="s">
        <v>20298</v>
      </c>
    </row>
    <row r="6159" spans="1:4" ht="13.5" customHeight="1">
      <c r="A6159" s="150" t="s">
        <v>3953</v>
      </c>
      <c r="B6159" s="153" t="s">
        <v>14072</v>
      </c>
      <c r="C6159" s="352"/>
      <c r="D6159" s="152" t="s">
        <v>20298</v>
      </c>
    </row>
    <row r="6160" spans="1:4" ht="13.5" customHeight="1">
      <c r="A6160" s="150" t="s">
        <v>6614</v>
      </c>
      <c r="B6160" s="153" t="s">
        <v>16568</v>
      </c>
      <c r="C6160" s="352"/>
      <c r="D6160" s="152" t="s">
        <v>20298</v>
      </c>
    </row>
    <row r="6161" spans="1:4" ht="13.5" customHeight="1">
      <c r="A6161" s="150" t="s">
        <v>5136</v>
      </c>
      <c r="B6161" s="153" t="s">
        <v>15178</v>
      </c>
      <c r="C6161" s="352"/>
      <c r="D6161" s="152" t="s">
        <v>20298</v>
      </c>
    </row>
    <row r="6162" spans="1:4" ht="13.5" customHeight="1">
      <c r="A6162" s="150" t="s">
        <v>6032</v>
      </c>
      <c r="B6162" s="153" t="s">
        <v>16038</v>
      </c>
      <c r="C6162" s="352"/>
      <c r="D6162" s="152" t="s">
        <v>20298</v>
      </c>
    </row>
    <row r="6163" spans="1:4" ht="13.5" customHeight="1">
      <c r="A6163" s="150" t="s">
        <v>6616</v>
      </c>
      <c r="B6163" s="153" t="s">
        <v>16569</v>
      </c>
      <c r="C6163" s="352"/>
      <c r="D6163" s="152" t="s">
        <v>20298</v>
      </c>
    </row>
    <row r="6164" spans="1:4" ht="13.5" customHeight="1">
      <c r="A6164" s="150" t="s">
        <v>6618</v>
      </c>
      <c r="B6164" s="153" t="s">
        <v>16571</v>
      </c>
      <c r="C6164" s="352"/>
      <c r="D6164" s="152" t="s">
        <v>20298</v>
      </c>
    </row>
    <row r="6165" spans="1:4" ht="13.5" customHeight="1">
      <c r="A6165" s="150" t="s">
        <v>6619</v>
      </c>
      <c r="B6165" s="153" t="s">
        <v>16571</v>
      </c>
      <c r="C6165" s="352"/>
      <c r="D6165" s="152" t="s">
        <v>20298</v>
      </c>
    </row>
    <row r="6166" spans="1:4" ht="13.5" customHeight="1">
      <c r="A6166" s="150" t="s">
        <v>8808</v>
      </c>
      <c r="B6166" s="153" t="s">
        <v>18425</v>
      </c>
      <c r="C6166" s="352"/>
      <c r="D6166" s="152" t="s">
        <v>20298</v>
      </c>
    </row>
    <row r="6167" spans="1:4" ht="13.5" customHeight="1">
      <c r="A6167" s="150" t="s">
        <v>8807</v>
      </c>
      <c r="B6167" s="153" t="s">
        <v>18424</v>
      </c>
      <c r="C6167" s="352"/>
      <c r="D6167" s="152" t="s">
        <v>20298</v>
      </c>
    </row>
    <row r="6168" spans="1:4" ht="13.5" customHeight="1">
      <c r="A6168" s="150" t="s">
        <v>8509</v>
      </c>
      <c r="B6168" s="153" t="s">
        <v>18160</v>
      </c>
      <c r="C6168" s="352"/>
      <c r="D6168" s="152" t="s">
        <v>20298</v>
      </c>
    </row>
    <row r="6169" spans="1:4" ht="13.5" customHeight="1">
      <c r="A6169" s="150" t="s">
        <v>8510</v>
      </c>
      <c r="B6169" s="153" t="s">
        <v>18161</v>
      </c>
      <c r="C6169" s="352"/>
      <c r="D6169" s="152" t="s">
        <v>20298</v>
      </c>
    </row>
    <row r="6170" spans="1:4" ht="13.5" customHeight="1">
      <c r="A6170" s="150" t="s">
        <v>8511</v>
      </c>
      <c r="B6170" s="153" t="s">
        <v>18161</v>
      </c>
      <c r="C6170" s="352"/>
      <c r="D6170" s="152" t="s">
        <v>20298</v>
      </c>
    </row>
    <row r="6171" spans="1:4" ht="13.5" customHeight="1">
      <c r="A6171" s="150" t="s">
        <v>8512</v>
      </c>
      <c r="B6171" s="153" t="s">
        <v>18162</v>
      </c>
      <c r="C6171" s="352"/>
      <c r="D6171" s="152" t="s">
        <v>20298</v>
      </c>
    </row>
    <row r="6172" spans="1:4" ht="13.5" customHeight="1">
      <c r="A6172" s="150" t="s">
        <v>10513</v>
      </c>
      <c r="B6172" s="153" t="s">
        <v>20075</v>
      </c>
      <c r="C6172" s="352"/>
      <c r="D6172" s="152" t="s">
        <v>20298</v>
      </c>
    </row>
    <row r="6173" spans="1:4" ht="13.5" customHeight="1">
      <c r="A6173" s="150" t="s">
        <v>10514</v>
      </c>
      <c r="B6173" s="153" t="s">
        <v>20076</v>
      </c>
      <c r="C6173" s="352"/>
      <c r="D6173" s="152" t="s">
        <v>20298</v>
      </c>
    </row>
    <row r="6174" spans="1:4" ht="13.5" customHeight="1">
      <c r="A6174" s="150" t="s">
        <v>10540</v>
      </c>
      <c r="B6174" s="153" t="s">
        <v>20100</v>
      </c>
      <c r="C6174" s="352"/>
      <c r="D6174" s="152" t="s">
        <v>20298</v>
      </c>
    </row>
    <row r="6175" spans="1:4" ht="13.5" customHeight="1">
      <c r="A6175" s="150" t="s">
        <v>10413</v>
      </c>
      <c r="B6175" s="153" t="s">
        <v>19978</v>
      </c>
      <c r="C6175" s="352"/>
      <c r="D6175" s="152" t="s">
        <v>20298</v>
      </c>
    </row>
    <row r="6176" spans="1:4" ht="13.5" customHeight="1">
      <c r="A6176" s="150" t="s">
        <v>10399</v>
      </c>
      <c r="B6176" s="153" t="s">
        <v>19965</v>
      </c>
      <c r="C6176" s="352"/>
      <c r="D6176" s="152" t="s">
        <v>20298</v>
      </c>
    </row>
    <row r="6177" spans="1:4" ht="13.5" customHeight="1">
      <c r="A6177" s="150" t="s">
        <v>10398</v>
      </c>
      <c r="B6177" s="153" t="s">
        <v>19964</v>
      </c>
      <c r="C6177" s="352"/>
      <c r="D6177" s="152" t="s">
        <v>20298</v>
      </c>
    </row>
    <row r="6178" spans="1:4" ht="13.5" customHeight="1">
      <c r="A6178" s="150" t="s">
        <v>2623</v>
      </c>
      <c r="B6178" s="153" t="s">
        <v>12806</v>
      </c>
      <c r="C6178" s="352"/>
      <c r="D6178" s="152" t="s">
        <v>20298</v>
      </c>
    </row>
    <row r="6179" spans="1:4" ht="13.5" customHeight="1">
      <c r="A6179" s="150" t="s">
        <v>5860</v>
      </c>
      <c r="B6179" s="153" t="s">
        <v>15871</v>
      </c>
      <c r="C6179" s="352"/>
      <c r="D6179" s="152" t="s">
        <v>20298</v>
      </c>
    </row>
    <row r="6180" spans="1:4" ht="13.5" customHeight="1">
      <c r="A6180" s="150" t="s">
        <v>10329</v>
      </c>
      <c r="B6180" s="153" t="s">
        <v>19897</v>
      </c>
      <c r="C6180" s="352"/>
      <c r="D6180" s="152" t="s">
        <v>20298</v>
      </c>
    </row>
    <row r="6181" spans="1:4" ht="13.5" customHeight="1">
      <c r="A6181" s="150" t="s">
        <v>10330</v>
      </c>
      <c r="B6181" s="153" t="s">
        <v>19898</v>
      </c>
      <c r="C6181" s="352"/>
      <c r="D6181" s="152" t="s">
        <v>20298</v>
      </c>
    </row>
    <row r="6182" spans="1:4" ht="13.5" customHeight="1">
      <c r="A6182" s="150" t="s">
        <v>9289</v>
      </c>
      <c r="B6182" s="153" t="s">
        <v>18900</v>
      </c>
      <c r="C6182" s="352"/>
      <c r="D6182" s="152" t="s">
        <v>20298</v>
      </c>
    </row>
    <row r="6183" spans="1:4" ht="13.5" customHeight="1">
      <c r="A6183" s="150" t="s">
        <v>6463</v>
      </c>
      <c r="B6183" s="153" t="s">
        <v>16427</v>
      </c>
      <c r="C6183" s="352"/>
      <c r="D6183" s="152" t="s">
        <v>20298</v>
      </c>
    </row>
    <row r="6184" spans="1:4" ht="13.5" customHeight="1">
      <c r="A6184" s="150" t="s">
        <v>6464</v>
      </c>
      <c r="B6184" s="153" t="s">
        <v>16428</v>
      </c>
      <c r="C6184" s="352"/>
      <c r="D6184" s="152" t="s">
        <v>20298</v>
      </c>
    </row>
    <row r="6185" spans="1:4" ht="13.5" customHeight="1">
      <c r="A6185" s="150" t="s">
        <v>6465</v>
      </c>
      <c r="B6185" s="153" t="s">
        <v>16429</v>
      </c>
      <c r="C6185" s="352"/>
      <c r="D6185" s="152" t="s">
        <v>20298</v>
      </c>
    </row>
    <row r="6186" spans="1:4" ht="13.5" customHeight="1">
      <c r="A6186" s="150" t="s">
        <v>6467</v>
      </c>
      <c r="B6186" s="153" t="s">
        <v>16431</v>
      </c>
      <c r="C6186" s="352"/>
      <c r="D6186" s="152" t="s">
        <v>20298</v>
      </c>
    </row>
    <row r="6187" spans="1:4" ht="13.5" customHeight="1">
      <c r="A6187" s="150" t="s">
        <v>6468</v>
      </c>
      <c r="B6187" s="153" t="s">
        <v>16432</v>
      </c>
      <c r="C6187" s="352"/>
      <c r="D6187" s="152" t="s">
        <v>20298</v>
      </c>
    </row>
    <row r="6188" spans="1:4" ht="13.5" customHeight="1">
      <c r="A6188" s="150" t="s">
        <v>6461</v>
      </c>
      <c r="B6188" s="153" t="s">
        <v>16425</v>
      </c>
      <c r="C6188" s="352"/>
      <c r="D6188" s="152" t="s">
        <v>20298</v>
      </c>
    </row>
    <row r="6189" spans="1:4" ht="13.5" customHeight="1">
      <c r="A6189" s="150" t="s">
        <v>6462</v>
      </c>
      <c r="B6189" s="153" t="s">
        <v>16426</v>
      </c>
      <c r="C6189" s="352"/>
      <c r="D6189" s="152" t="s">
        <v>20298</v>
      </c>
    </row>
    <row r="6190" spans="1:4" ht="13.5" customHeight="1">
      <c r="A6190" s="150" t="s">
        <v>6466</v>
      </c>
      <c r="B6190" s="153" t="s">
        <v>16430</v>
      </c>
      <c r="C6190" s="352"/>
      <c r="D6190" s="152" t="s">
        <v>20298</v>
      </c>
    </row>
    <row r="6191" spans="1:4" ht="13.5" customHeight="1">
      <c r="A6191" s="150" t="s">
        <v>2261</v>
      </c>
      <c r="B6191" s="153" t="s">
        <v>12438</v>
      </c>
      <c r="C6191" s="352"/>
      <c r="D6191" s="152" t="s">
        <v>20298</v>
      </c>
    </row>
    <row r="6192" spans="1:4" ht="13.5" customHeight="1">
      <c r="A6192" s="150" t="s">
        <v>2262</v>
      </c>
      <c r="B6192" s="153" t="s">
        <v>12438</v>
      </c>
      <c r="C6192" s="352"/>
      <c r="D6192" s="152" t="s">
        <v>20298</v>
      </c>
    </row>
    <row r="6193" spans="1:4" ht="13.5" customHeight="1">
      <c r="A6193" s="150" t="s">
        <v>2260</v>
      </c>
      <c r="B6193" s="153" t="s">
        <v>12437</v>
      </c>
      <c r="C6193" s="352"/>
      <c r="D6193" s="152" t="s">
        <v>20298</v>
      </c>
    </row>
    <row r="6194" spans="1:4" ht="13.5" customHeight="1">
      <c r="A6194" s="150" t="s">
        <v>39</v>
      </c>
      <c r="B6194" s="153" t="s">
        <v>12768</v>
      </c>
      <c r="C6194" s="352"/>
      <c r="D6194" s="152" t="s">
        <v>20298</v>
      </c>
    </row>
    <row r="6195" spans="1:4" ht="13.5" customHeight="1">
      <c r="A6195" s="150" t="s">
        <v>2587</v>
      </c>
      <c r="B6195" s="153" t="s">
        <v>12769</v>
      </c>
      <c r="C6195" s="352"/>
      <c r="D6195" s="152" t="s">
        <v>20298</v>
      </c>
    </row>
    <row r="6196" spans="1:4" ht="13.5" customHeight="1">
      <c r="A6196" s="150" t="s">
        <v>2589</v>
      </c>
      <c r="B6196" s="153" t="s">
        <v>12771</v>
      </c>
      <c r="C6196" s="352"/>
      <c r="D6196" s="152" t="s">
        <v>20298</v>
      </c>
    </row>
    <row r="6197" spans="1:4" ht="13.5" customHeight="1">
      <c r="A6197" s="150" t="s">
        <v>2588</v>
      </c>
      <c r="B6197" s="153" t="s">
        <v>12770</v>
      </c>
      <c r="C6197" s="352"/>
      <c r="D6197" s="152" t="s">
        <v>20298</v>
      </c>
    </row>
    <row r="6198" spans="1:4" ht="13.5" customHeight="1">
      <c r="A6198" s="150" t="s">
        <v>8669</v>
      </c>
      <c r="B6198" s="153" t="s">
        <v>18290</v>
      </c>
      <c r="C6198" s="352"/>
      <c r="D6198" s="152" t="s">
        <v>20298</v>
      </c>
    </row>
    <row r="6199" spans="1:4" ht="13.5" customHeight="1">
      <c r="A6199" s="150" t="s">
        <v>8666</v>
      </c>
      <c r="B6199" s="153" t="s">
        <v>18287</v>
      </c>
      <c r="C6199" s="352"/>
      <c r="D6199" s="152" t="s">
        <v>20298</v>
      </c>
    </row>
    <row r="6200" spans="1:4" ht="13.5" customHeight="1">
      <c r="A6200" s="150" t="s">
        <v>8668</v>
      </c>
      <c r="B6200" s="153" t="s">
        <v>18289</v>
      </c>
      <c r="C6200" s="352"/>
      <c r="D6200" s="152" t="s">
        <v>20298</v>
      </c>
    </row>
    <row r="6201" spans="1:4" ht="13.5" customHeight="1">
      <c r="A6201" s="150" t="s">
        <v>3271</v>
      </c>
      <c r="B6201" s="153" t="s">
        <v>13408</v>
      </c>
      <c r="C6201" s="352"/>
      <c r="D6201" s="152" t="s">
        <v>20298</v>
      </c>
    </row>
    <row r="6202" spans="1:4" ht="13.5" customHeight="1">
      <c r="A6202" s="150" t="s">
        <v>3272</v>
      </c>
      <c r="B6202" s="153" t="s">
        <v>13409</v>
      </c>
      <c r="C6202" s="352"/>
      <c r="D6202" s="152" t="s">
        <v>20298</v>
      </c>
    </row>
    <row r="6203" spans="1:4" ht="13.5" customHeight="1">
      <c r="A6203" s="150" t="s">
        <v>6489</v>
      </c>
      <c r="B6203" s="153" t="s">
        <v>16453</v>
      </c>
      <c r="C6203" s="352"/>
      <c r="D6203" s="152" t="s">
        <v>20298</v>
      </c>
    </row>
    <row r="6204" spans="1:4" ht="13.5" customHeight="1">
      <c r="A6204" s="150" t="s">
        <v>6491</v>
      </c>
      <c r="B6204" s="153" t="s">
        <v>16455</v>
      </c>
      <c r="C6204" s="352"/>
      <c r="D6204" s="152" t="s">
        <v>20298</v>
      </c>
    </row>
    <row r="6205" spans="1:4" ht="13.5" customHeight="1">
      <c r="A6205" s="150" t="s">
        <v>6493</v>
      </c>
      <c r="B6205" s="153" t="s">
        <v>16457</v>
      </c>
      <c r="C6205" s="352"/>
      <c r="D6205" s="152" t="s">
        <v>20298</v>
      </c>
    </row>
    <row r="6206" spans="1:4" ht="13.5" customHeight="1">
      <c r="A6206" s="150" t="s">
        <v>6496</v>
      </c>
      <c r="B6206" s="153" t="s">
        <v>16460</v>
      </c>
      <c r="C6206" s="352"/>
      <c r="D6206" s="152" t="s">
        <v>20298</v>
      </c>
    </row>
    <row r="6207" spans="1:4" ht="13.5" customHeight="1">
      <c r="A6207" s="150" t="s">
        <v>6499</v>
      </c>
      <c r="B6207" s="153" t="s">
        <v>16463</v>
      </c>
      <c r="C6207" s="352"/>
      <c r="D6207" s="152" t="s">
        <v>20298</v>
      </c>
    </row>
    <row r="6208" spans="1:4" ht="13.5" customHeight="1">
      <c r="A6208" s="150" t="s">
        <v>6500</v>
      </c>
      <c r="B6208" s="153" t="s">
        <v>16464</v>
      </c>
      <c r="C6208" s="352"/>
      <c r="D6208" s="152" t="s">
        <v>20298</v>
      </c>
    </row>
    <row r="6209" spans="1:4" ht="13.5" customHeight="1">
      <c r="A6209" s="150" t="s">
        <v>6501</v>
      </c>
      <c r="B6209" s="153" t="s">
        <v>16465</v>
      </c>
      <c r="C6209" s="352"/>
      <c r="D6209" s="152" t="s">
        <v>20298</v>
      </c>
    </row>
    <row r="6210" spans="1:4" ht="13.5" customHeight="1">
      <c r="A6210" s="150" t="s">
        <v>6502</v>
      </c>
      <c r="B6210" s="153" t="s">
        <v>16466</v>
      </c>
      <c r="C6210" s="352"/>
      <c r="D6210" s="152" t="s">
        <v>20298</v>
      </c>
    </row>
    <row r="6211" spans="1:4" ht="13.5" customHeight="1">
      <c r="A6211" s="150" t="s">
        <v>6503</v>
      </c>
      <c r="B6211" s="153" t="s">
        <v>16467</v>
      </c>
      <c r="C6211" s="352"/>
      <c r="D6211" s="152" t="s">
        <v>20298</v>
      </c>
    </row>
    <row r="6212" spans="1:4" ht="13.5" customHeight="1">
      <c r="A6212" s="150" t="s">
        <v>6490</v>
      </c>
      <c r="B6212" s="153" t="s">
        <v>16454</v>
      </c>
      <c r="C6212" s="352"/>
      <c r="D6212" s="152" t="s">
        <v>20298</v>
      </c>
    </row>
    <row r="6213" spans="1:4" ht="13.5" customHeight="1">
      <c r="A6213" s="150" t="s">
        <v>6492</v>
      </c>
      <c r="B6213" s="153" t="s">
        <v>16456</v>
      </c>
      <c r="C6213" s="352"/>
      <c r="D6213" s="152" t="s">
        <v>20298</v>
      </c>
    </row>
    <row r="6214" spans="1:4" ht="13.5" customHeight="1">
      <c r="A6214" s="150" t="s">
        <v>6494</v>
      </c>
      <c r="B6214" s="153" t="s">
        <v>16458</v>
      </c>
      <c r="C6214" s="352"/>
      <c r="D6214" s="152" t="s">
        <v>20298</v>
      </c>
    </row>
    <row r="6215" spans="1:4" ht="13.5" customHeight="1">
      <c r="A6215" s="150" t="s">
        <v>6497</v>
      </c>
      <c r="B6215" s="153" t="s">
        <v>16461</v>
      </c>
      <c r="C6215" s="352"/>
      <c r="D6215" s="152" t="s">
        <v>20298</v>
      </c>
    </row>
    <row r="6216" spans="1:4" ht="13.5" customHeight="1">
      <c r="A6216" s="150" t="s">
        <v>6495</v>
      </c>
      <c r="B6216" s="153" t="s">
        <v>16459</v>
      </c>
      <c r="C6216" s="352"/>
      <c r="D6216" s="152" t="s">
        <v>20298</v>
      </c>
    </row>
    <row r="6217" spans="1:4" ht="13.5" customHeight="1">
      <c r="A6217" s="150" t="s">
        <v>6498</v>
      </c>
      <c r="B6217" s="153" t="s">
        <v>16462</v>
      </c>
      <c r="C6217" s="352"/>
      <c r="D6217" s="152" t="s">
        <v>20298</v>
      </c>
    </row>
    <row r="6218" spans="1:4" ht="13.5" customHeight="1">
      <c r="A6218" s="150" t="s">
        <v>6184</v>
      </c>
      <c r="B6218" s="153" t="s">
        <v>16147</v>
      </c>
      <c r="C6218" s="352"/>
      <c r="D6218" s="152" t="s">
        <v>20298</v>
      </c>
    </row>
    <row r="6219" spans="1:4" ht="13.5" customHeight="1">
      <c r="A6219" s="150" t="s">
        <v>6185</v>
      </c>
      <c r="B6219" s="153" t="s">
        <v>16148</v>
      </c>
      <c r="C6219" s="352"/>
      <c r="D6219" s="152" t="s">
        <v>20298</v>
      </c>
    </row>
    <row r="6220" spans="1:4" ht="13.5" customHeight="1">
      <c r="A6220" s="150" t="s">
        <v>6191</v>
      </c>
      <c r="B6220" s="153" t="s">
        <v>16154</v>
      </c>
      <c r="C6220" s="352"/>
      <c r="D6220" s="152" t="s">
        <v>20298</v>
      </c>
    </row>
    <row r="6221" spans="1:4" ht="13.5" customHeight="1">
      <c r="A6221" s="150" t="s">
        <v>6190</v>
      </c>
      <c r="B6221" s="153" t="s">
        <v>16153</v>
      </c>
      <c r="C6221" s="352"/>
      <c r="D6221" s="152" t="s">
        <v>20298</v>
      </c>
    </row>
    <row r="6222" spans="1:4" ht="13.5" customHeight="1">
      <c r="A6222" s="150" t="s">
        <v>6189</v>
      </c>
      <c r="B6222" s="153" t="s">
        <v>16152</v>
      </c>
      <c r="C6222" s="352"/>
      <c r="D6222" s="152" t="s">
        <v>20298</v>
      </c>
    </row>
    <row r="6223" spans="1:4" ht="13.5" customHeight="1">
      <c r="A6223" s="150" t="s">
        <v>6177</v>
      </c>
      <c r="B6223" s="153" t="s">
        <v>16140</v>
      </c>
      <c r="C6223" s="352"/>
      <c r="D6223" s="152" t="s">
        <v>20298</v>
      </c>
    </row>
    <row r="6224" spans="1:4" ht="13.5" customHeight="1">
      <c r="A6224" s="150" t="s">
        <v>6178</v>
      </c>
      <c r="B6224" s="153" t="s">
        <v>16141</v>
      </c>
      <c r="C6224" s="352"/>
      <c r="D6224" s="152" t="s">
        <v>20298</v>
      </c>
    </row>
    <row r="6225" spans="1:4" ht="13.5" customHeight="1">
      <c r="A6225" s="150" t="s">
        <v>6179</v>
      </c>
      <c r="B6225" s="153" t="s">
        <v>16142</v>
      </c>
      <c r="C6225" s="352"/>
      <c r="D6225" s="152" t="s">
        <v>20298</v>
      </c>
    </row>
    <row r="6226" spans="1:4" ht="13.5" customHeight="1">
      <c r="A6226" s="150" t="s">
        <v>6181</v>
      </c>
      <c r="B6226" s="153" t="s">
        <v>16144</v>
      </c>
      <c r="C6226" s="352"/>
      <c r="D6226" s="152" t="s">
        <v>20298</v>
      </c>
    </row>
    <row r="6227" spans="1:4" ht="13.5" customHeight="1">
      <c r="A6227" s="150" t="s">
        <v>6183</v>
      </c>
      <c r="B6227" s="153" t="s">
        <v>16146</v>
      </c>
      <c r="C6227" s="352"/>
      <c r="D6227" s="152" t="s">
        <v>20298</v>
      </c>
    </row>
    <row r="6228" spans="1:4" ht="13.5" customHeight="1">
      <c r="A6228" s="150" t="s">
        <v>6188</v>
      </c>
      <c r="B6228" s="153" t="s">
        <v>16151</v>
      </c>
      <c r="C6228" s="352"/>
      <c r="D6228" s="152" t="s">
        <v>20298</v>
      </c>
    </row>
    <row r="6229" spans="1:4" ht="13.5" customHeight="1">
      <c r="A6229" s="150" t="s">
        <v>6187</v>
      </c>
      <c r="B6229" s="153" t="s">
        <v>16150</v>
      </c>
      <c r="C6229" s="352"/>
      <c r="D6229" s="152" t="s">
        <v>20298</v>
      </c>
    </row>
    <row r="6230" spans="1:4" ht="13.5" customHeight="1">
      <c r="A6230" s="150" t="s">
        <v>6180</v>
      </c>
      <c r="B6230" s="153" t="s">
        <v>16143</v>
      </c>
      <c r="C6230" s="352"/>
      <c r="D6230" s="152" t="s">
        <v>20298</v>
      </c>
    </row>
    <row r="6231" spans="1:4" ht="13.5" customHeight="1">
      <c r="A6231" s="150" t="s">
        <v>6182</v>
      </c>
      <c r="B6231" s="153" t="s">
        <v>16145</v>
      </c>
      <c r="C6231" s="352"/>
      <c r="D6231" s="152" t="s">
        <v>20298</v>
      </c>
    </row>
    <row r="6232" spans="1:4" ht="13.5" customHeight="1">
      <c r="A6232" s="150" t="s">
        <v>6186</v>
      </c>
      <c r="B6232" s="153" t="s">
        <v>16149</v>
      </c>
      <c r="C6232" s="352"/>
      <c r="D6232" s="152" t="s">
        <v>20298</v>
      </c>
    </row>
    <row r="6233" spans="1:4" ht="13.5" customHeight="1">
      <c r="A6233" s="150" t="s">
        <v>6482</v>
      </c>
      <c r="B6233" s="153" t="s">
        <v>16446</v>
      </c>
      <c r="C6233" s="352"/>
      <c r="D6233" s="152" t="s">
        <v>20298</v>
      </c>
    </row>
    <row r="6234" spans="1:4" ht="13.5" customHeight="1">
      <c r="A6234" s="150" t="s">
        <v>6471</v>
      </c>
      <c r="B6234" s="153" t="s">
        <v>16435</v>
      </c>
      <c r="C6234" s="352"/>
      <c r="D6234" s="152" t="s">
        <v>20298</v>
      </c>
    </row>
    <row r="6235" spans="1:4" ht="13.5" customHeight="1">
      <c r="A6235" s="150" t="s">
        <v>6470</v>
      </c>
      <c r="B6235" s="153" t="s">
        <v>16434</v>
      </c>
      <c r="C6235" s="352"/>
      <c r="D6235" s="152" t="s">
        <v>20298</v>
      </c>
    </row>
    <row r="6236" spans="1:4" ht="13.5" customHeight="1">
      <c r="A6236" s="150" t="s">
        <v>6473</v>
      </c>
      <c r="B6236" s="153" t="s">
        <v>16437</v>
      </c>
      <c r="C6236" s="352"/>
      <c r="D6236" s="152" t="s">
        <v>20298</v>
      </c>
    </row>
    <row r="6237" spans="1:4" ht="13.5" customHeight="1">
      <c r="A6237" s="150" t="s">
        <v>6474</v>
      </c>
      <c r="B6237" s="153" t="s">
        <v>16438</v>
      </c>
      <c r="C6237" s="352"/>
      <c r="D6237" s="152" t="s">
        <v>20298</v>
      </c>
    </row>
    <row r="6238" spans="1:4" ht="13.5" customHeight="1">
      <c r="A6238" s="150" t="s">
        <v>6479</v>
      </c>
      <c r="B6238" s="153" t="s">
        <v>16443</v>
      </c>
      <c r="C6238" s="352"/>
      <c r="D6238" s="152" t="s">
        <v>20298</v>
      </c>
    </row>
    <row r="6239" spans="1:4" ht="13.5" customHeight="1">
      <c r="A6239" s="150" t="s">
        <v>6475</v>
      </c>
      <c r="B6239" s="153" t="s">
        <v>16439</v>
      </c>
      <c r="C6239" s="352"/>
      <c r="D6239" s="152" t="s">
        <v>20298</v>
      </c>
    </row>
    <row r="6240" spans="1:4" ht="13.5" customHeight="1">
      <c r="A6240" s="150" t="s">
        <v>6476</v>
      </c>
      <c r="B6240" s="153" t="s">
        <v>16440</v>
      </c>
      <c r="C6240" s="352"/>
      <c r="D6240" s="152" t="s">
        <v>20298</v>
      </c>
    </row>
    <row r="6241" spans="1:4" ht="13.5" customHeight="1">
      <c r="A6241" s="150" t="s">
        <v>6469</v>
      </c>
      <c r="B6241" s="153" t="s">
        <v>16433</v>
      </c>
      <c r="C6241" s="352"/>
      <c r="D6241" s="152" t="s">
        <v>20298</v>
      </c>
    </row>
    <row r="6242" spans="1:4" ht="13.5" customHeight="1">
      <c r="A6242" s="150" t="s">
        <v>6477</v>
      </c>
      <c r="B6242" s="153" t="s">
        <v>16441</v>
      </c>
      <c r="C6242" s="352"/>
      <c r="D6242" s="152" t="s">
        <v>20298</v>
      </c>
    </row>
    <row r="6243" spans="1:4" ht="13.5" customHeight="1">
      <c r="A6243" s="150" t="s">
        <v>6478</v>
      </c>
      <c r="B6243" s="153" t="s">
        <v>16442</v>
      </c>
      <c r="C6243" s="352"/>
      <c r="D6243" s="152" t="s">
        <v>20298</v>
      </c>
    </row>
    <row r="6244" spans="1:4" ht="13.5" customHeight="1">
      <c r="A6244" s="150" t="s">
        <v>6480</v>
      </c>
      <c r="B6244" s="153" t="s">
        <v>16444</v>
      </c>
      <c r="C6244" s="352"/>
      <c r="D6244" s="152" t="s">
        <v>20298</v>
      </c>
    </row>
    <row r="6245" spans="1:4" ht="13.5" customHeight="1">
      <c r="A6245" s="150" t="s">
        <v>6481</v>
      </c>
      <c r="B6245" s="153" t="s">
        <v>16445</v>
      </c>
      <c r="C6245" s="352"/>
      <c r="D6245" s="152" t="s">
        <v>20298</v>
      </c>
    </row>
    <row r="6246" spans="1:4" ht="13.5" customHeight="1">
      <c r="A6246" s="150" t="s">
        <v>6472</v>
      </c>
      <c r="B6246" s="153" t="s">
        <v>16436</v>
      </c>
      <c r="C6246" s="352"/>
      <c r="D6246" s="152" t="s">
        <v>20298</v>
      </c>
    </row>
    <row r="6247" spans="1:4" ht="13.5" customHeight="1">
      <c r="A6247" s="150" t="s">
        <v>6455</v>
      </c>
      <c r="B6247" s="153" t="s">
        <v>16418</v>
      </c>
      <c r="C6247" s="352"/>
      <c r="D6247" s="152" t="s">
        <v>20298</v>
      </c>
    </row>
    <row r="6248" spans="1:4" ht="13.5" customHeight="1">
      <c r="A6248" s="150" t="s">
        <v>6456</v>
      </c>
      <c r="B6248" s="153" t="s">
        <v>16419</v>
      </c>
      <c r="C6248" s="352"/>
      <c r="D6248" s="152" t="s">
        <v>20298</v>
      </c>
    </row>
    <row r="6249" spans="1:4" ht="13.5" customHeight="1">
      <c r="A6249" s="150" t="s">
        <v>6457</v>
      </c>
      <c r="B6249" s="153" t="s">
        <v>16420</v>
      </c>
      <c r="C6249" s="352"/>
      <c r="D6249" s="152" t="s">
        <v>20298</v>
      </c>
    </row>
    <row r="6250" spans="1:4" ht="13.5" customHeight="1">
      <c r="A6250" s="150" t="s">
        <v>6460</v>
      </c>
      <c r="B6250" s="153" t="s">
        <v>16424</v>
      </c>
      <c r="C6250" s="352"/>
      <c r="D6250" s="152" t="s">
        <v>20298</v>
      </c>
    </row>
    <row r="6251" spans="1:4" ht="13.5" customHeight="1">
      <c r="A6251" s="150" t="s">
        <v>6459</v>
      </c>
      <c r="B6251" s="153" t="s">
        <v>16422</v>
      </c>
      <c r="C6251" s="352"/>
      <c r="D6251" s="152" t="s">
        <v>20298</v>
      </c>
    </row>
    <row r="6252" spans="1:4" ht="13.5" customHeight="1">
      <c r="A6252" s="150" t="s">
        <v>64</v>
      </c>
      <c r="B6252" s="153" t="s">
        <v>16423</v>
      </c>
      <c r="C6252" s="352"/>
      <c r="D6252" s="152" t="s">
        <v>20298</v>
      </c>
    </row>
    <row r="6253" spans="1:4" ht="13.5" customHeight="1">
      <c r="A6253" s="150" t="s">
        <v>9802</v>
      </c>
      <c r="B6253" s="153" t="s">
        <v>19391</v>
      </c>
      <c r="C6253" s="352"/>
      <c r="D6253" s="152" t="s">
        <v>20298</v>
      </c>
    </row>
    <row r="6254" spans="1:4" ht="13.5" customHeight="1">
      <c r="A6254" s="150" t="s">
        <v>682</v>
      </c>
      <c r="B6254" s="153" t="s">
        <v>10890</v>
      </c>
      <c r="C6254" s="352"/>
      <c r="D6254" s="152" t="s">
        <v>20298</v>
      </c>
    </row>
    <row r="6255" spans="1:4" ht="13.5" customHeight="1">
      <c r="A6255" s="150" t="s">
        <v>6458</v>
      </c>
      <c r="B6255" s="153" t="s">
        <v>16421</v>
      </c>
      <c r="C6255" s="352"/>
      <c r="D6255" s="152" t="s">
        <v>20298</v>
      </c>
    </row>
    <row r="6256" spans="1:4" ht="13.5" customHeight="1">
      <c r="A6256" s="150" t="s">
        <v>2866</v>
      </c>
      <c r="B6256" s="153" t="s">
        <v>13047</v>
      </c>
      <c r="C6256" s="352"/>
      <c r="D6256" s="152" t="s">
        <v>20298</v>
      </c>
    </row>
    <row r="6257" spans="1:4" ht="13.5" customHeight="1">
      <c r="A6257" s="150" t="s">
        <v>3950</v>
      </c>
      <c r="B6257" s="153" t="s">
        <v>14069</v>
      </c>
      <c r="C6257" s="352"/>
      <c r="D6257" s="152" t="s">
        <v>20298</v>
      </c>
    </row>
    <row r="6258" spans="1:4" ht="13.5" customHeight="1">
      <c r="A6258" s="150" t="s">
        <v>1156</v>
      </c>
      <c r="B6258" s="153" t="s">
        <v>11355</v>
      </c>
      <c r="C6258" s="352"/>
      <c r="D6258" s="152" t="s">
        <v>20298</v>
      </c>
    </row>
    <row r="6259" spans="1:4" ht="13.5" customHeight="1">
      <c r="A6259" s="150" t="s">
        <v>1158</v>
      </c>
      <c r="B6259" s="153" t="s">
        <v>11357</v>
      </c>
      <c r="C6259" s="352"/>
      <c r="D6259" s="152" t="s">
        <v>20298</v>
      </c>
    </row>
    <row r="6260" spans="1:4" ht="13.5" customHeight="1">
      <c r="A6260" s="150" t="s">
        <v>1163</v>
      </c>
      <c r="B6260" s="153" t="s">
        <v>11362</v>
      </c>
      <c r="C6260" s="352"/>
      <c r="D6260" s="152" t="s">
        <v>20298</v>
      </c>
    </row>
    <row r="6261" spans="1:4" ht="13.5" customHeight="1">
      <c r="A6261" s="150" t="s">
        <v>1149</v>
      </c>
      <c r="B6261" s="153" t="s">
        <v>11348</v>
      </c>
      <c r="C6261" s="352"/>
      <c r="D6261" s="152" t="s">
        <v>20298</v>
      </c>
    </row>
    <row r="6262" spans="1:4" ht="13.5" customHeight="1">
      <c r="A6262" s="150" t="s">
        <v>1150</v>
      </c>
      <c r="B6262" s="153" t="s">
        <v>11349</v>
      </c>
      <c r="C6262" s="352"/>
      <c r="D6262" s="152" t="s">
        <v>20298</v>
      </c>
    </row>
    <row r="6263" spans="1:4" ht="13.5" customHeight="1">
      <c r="A6263" s="150" t="s">
        <v>1148</v>
      </c>
      <c r="B6263" s="153" t="s">
        <v>11347</v>
      </c>
      <c r="C6263" s="352"/>
      <c r="D6263" s="152" t="s">
        <v>20298</v>
      </c>
    </row>
    <row r="6264" spans="1:4" ht="13.5" customHeight="1">
      <c r="A6264" s="150" t="s">
        <v>1159</v>
      </c>
      <c r="B6264" s="153" t="s">
        <v>11358</v>
      </c>
      <c r="C6264" s="352"/>
      <c r="D6264" s="152" t="s">
        <v>20298</v>
      </c>
    </row>
    <row r="6265" spans="1:4" ht="13.5" customHeight="1">
      <c r="A6265" s="150" t="s">
        <v>1157</v>
      </c>
      <c r="B6265" s="153" t="s">
        <v>11356</v>
      </c>
      <c r="C6265" s="352"/>
      <c r="D6265" s="152" t="s">
        <v>20298</v>
      </c>
    </row>
    <row r="6266" spans="1:4" ht="13.5" customHeight="1">
      <c r="A6266" s="150" t="s">
        <v>1151</v>
      </c>
      <c r="B6266" s="153" t="s">
        <v>11350</v>
      </c>
      <c r="C6266" s="352"/>
      <c r="D6266" s="152" t="s">
        <v>20298</v>
      </c>
    </row>
    <row r="6267" spans="1:4" ht="13.5" customHeight="1">
      <c r="A6267" s="150" t="s">
        <v>1168</v>
      </c>
      <c r="B6267" s="153" t="s">
        <v>11367</v>
      </c>
      <c r="C6267" s="352"/>
      <c r="D6267" s="152" t="s">
        <v>20298</v>
      </c>
    </row>
    <row r="6268" spans="1:4" ht="13.5" customHeight="1">
      <c r="A6268" s="150" t="s">
        <v>1160</v>
      </c>
      <c r="B6268" s="153" t="s">
        <v>11359</v>
      </c>
      <c r="C6268" s="352"/>
      <c r="D6268" s="152" t="s">
        <v>20298</v>
      </c>
    </row>
    <row r="6269" spans="1:4" ht="13.5" customHeight="1">
      <c r="A6269" s="150" t="s">
        <v>1164</v>
      </c>
      <c r="B6269" s="153" t="s">
        <v>11363</v>
      </c>
      <c r="C6269" s="352"/>
      <c r="D6269" s="152" t="s">
        <v>20298</v>
      </c>
    </row>
    <row r="6270" spans="1:4" ht="13.5" customHeight="1">
      <c r="A6270" s="150" t="s">
        <v>1166</v>
      </c>
      <c r="B6270" s="153" t="s">
        <v>11365</v>
      </c>
      <c r="C6270" s="352"/>
      <c r="D6270" s="152" t="s">
        <v>20298</v>
      </c>
    </row>
    <row r="6271" spans="1:4" ht="13.5" customHeight="1">
      <c r="A6271" s="150" t="s">
        <v>1147</v>
      </c>
      <c r="B6271" s="153" t="s">
        <v>11346</v>
      </c>
      <c r="C6271" s="352"/>
      <c r="D6271" s="152" t="s">
        <v>20298</v>
      </c>
    </row>
    <row r="6272" spans="1:4" ht="13.5" customHeight="1">
      <c r="A6272" s="150" t="s">
        <v>1169</v>
      </c>
      <c r="B6272" s="153" t="s">
        <v>11368</v>
      </c>
      <c r="C6272" s="352"/>
      <c r="D6272" s="152" t="s">
        <v>20298</v>
      </c>
    </row>
    <row r="6273" spans="1:4" ht="13.5" customHeight="1">
      <c r="A6273" s="150" t="s">
        <v>1161</v>
      </c>
      <c r="B6273" s="153" t="s">
        <v>11360</v>
      </c>
      <c r="C6273" s="352"/>
      <c r="D6273" s="152" t="s">
        <v>20298</v>
      </c>
    </row>
    <row r="6274" spans="1:4" ht="13.5" customHeight="1">
      <c r="A6274" s="150" t="s">
        <v>1165</v>
      </c>
      <c r="B6274" s="153" t="s">
        <v>11364</v>
      </c>
      <c r="C6274" s="352"/>
      <c r="D6274" s="152" t="s">
        <v>20298</v>
      </c>
    </row>
    <row r="6275" spans="1:4" ht="13.5" customHeight="1">
      <c r="A6275" s="150" t="s">
        <v>1162</v>
      </c>
      <c r="B6275" s="153" t="s">
        <v>11361</v>
      </c>
      <c r="C6275" s="352"/>
      <c r="D6275" s="152" t="s">
        <v>20298</v>
      </c>
    </row>
    <row r="6276" spans="1:4" ht="13.5" customHeight="1">
      <c r="A6276" s="150" t="s">
        <v>1167</v>
      </c>
      <c r="B6276" s="153" t="s">
        <v>11366</v>
      </c>
      <c r="C6276" s="352"/>
      <c r="D6276" s="152" t="s">
        <v>20298</v>
      </c>
    </row>
    <row r="6277" spans="1:4" ht="13.5" customHeight="1">
      <c r="A6277" s="150" t="s">
        <v>1152</v>
      </c>
      <c r="B6277" s="153" t="s">
        <v>11351</v>
      </c>
      <c r="C6277" s="352"/>
      <c r="D6277" s="152" t="s">
        <v>20298</v>
      </c>
    </row>
    <row r="6278" spans="1:4" ht="13.5" customHeight="1">
      <c r="A6278" s="150" t="s">
        <v>1154</v>
      </c>
      <c r="B6278" s="153" t="s">
        <v>11353</v>
      </c>
      <c r="C6278" s="352"/>
      <c r="D6278" s="152" t="s">
        <v>20298</v>
      </c>
    </row>
    <row r="6279" spans="1:4" ht="13.5" customHeight="1">
      <c r="A6279" s="150" t="s">
        <v>1153</v>
      </c>
      <c r="B6279" s="153" t="s">
        <v>11352</v>
      </c>
      <c r="C6279" s="352"/>
      <c r="D6279" s="152" t="s">
        <v>20298</v>
      </c>
    </row>
    <row r="6280" spans="1:4" ht="13.5" customHeight="1">
      <c r="A6280" s="150" t="s">
        <v>2263</v>
      </c>
      <c r="B6280" s="153" t="s">
        <v>12439</v>
      </c>
      <c r="C6280" s="352"/>
      <c r="D6280" s="152" t="s">
        <v>20298</v>
      </c>
    </row>
    <row r="6281" spans="1:4" ht="13.5" customHeight="1">
      <c r="A6281" s="150" t="s">
        <v>2267</v>
      </c>
      <c r="B6281" s="153" t="s">
        <v>12443</v>
      </c>
      <c r="C6281" s="352"/>
      <c r="D6281" s="152" t="s">
        <v>20298</v>
      </c>
    </row>
    <row r="6282" spans="1:4" ht="13.5" customHeight="1">
      <c r="A6282" s="150" t="s">
        <v>2265</v>
      </c>
      <c r="B6282" s="153" t="s">
        <v>12441</v>
      </c>
      <c r="C6282" s="352"/>
      <c r="D6282" s="152" t="s">
        <v>20298</v>
      </c>
    </row>
    <row r="6283" spans="1:4" ht="13.5" customHeight="1">
      <c r="A6283" s="150" t="s">
        <v>2264</v>
      </c>
      <c r="B6283" s="153" t="s">
        <v>12440</v>
      </c>
      <c r="C6283" s="352"/>
      <c r="D6283" s="152" t="s">
        <v>20298</v>
      </c>
    </row>
    <row r="6284" spans="1:4" ht="13.5" customHeight="1">
      <c r="A6284" s="150" t="s">
        <v>2266</v>
      </c>
      <c r="B6284" s="153" t="s">
        <v>12442</v>
      </c>
      <c r="C6284" s="352"/>
      <c r="D6284" s="152" t="s">
        <v>20298</v>
      </c>
    </row>
    <row r="6285" spans="1:4" ht="13.5" customHeight="1">
      <c r="A6285" s="150" t="s">
        <v>3269</v>
      </c>
      <c r="B6285" s="153" t="s">
        <v>13406</v>
      </c>
      <c r="C6285" s="352"/>
      <c r="D6285" s="152" t="s">
        <v>20298</v>
      </c>
    </row>
    <row r="6286" spans="1:4" ht="13.5" customHeight="1">
      <c r="A6286" s="150" t="s">
        <v>3266</v>
      </c>
      <c r="B6286" s="153" t="s">
        <v>13403</v>
      </c>
      <c r="C6286" s="352"/>
      <c r="D6286" s="152" t="s">
        <v>20298</v>
      </c>
    </row>
    <row r="6287" spans="1:4" ht="13.5" customHeight="1">
      <c r="A6287" s="150" t="s">
        <v>3267</v>
      </c>
      <c r="B6287" s="153" t="s">
        <v>13404</v>
      </c>
      <c r="C6287" s="352"/>
      <c r="D6287" s="152" t="s">
        <v>20298</v>
      </c>
    </row>
    <row r="6288" spans="1:4" ht="13.5" customHeight="1">
      <c r="A6288" s="150" t="s">
        <v>3268</v>
      </c>
      <c r="B6288" s="153" t="s">
        <v>13405</v>
      </c>
      <c r="C6288" s="352"/>
      <c r="D6288" s="152" t="s">
        <v>20298</v>
      </c>
    </row>
    <row r="6289" spans="1:4" ht="13.5" customHeight="1">
      <c r="A6289" s="150" t="s">
        <v>3273</v>
      </c>
      <c r="B6289" s="153" t="s">
        <v>13410</v>
      </c>
      <c r="C6289" s="352"/>
      <c r="D6289" s="152" t="s">
        <v>20298</v>
      </c>
    </row>
    <row r="6290" spans="1:4" ht="13.5" customHeight="1">
      <c r="A6290" s="150" t="s">
        <v>3274</v>
      </c>
      <c r="B6290" s="153" t="s">
        <v>13411</v>
      </c>
      <c r="C6290" s="352"/>
      <c r="D6290" s="152" t="s">
        <v>20298</v>
      </c>
    </row>
    <row r="6291" spans="1:4" ht="13.5" customHeight="1">
      <c r="A6291" s="150" t="s">
        <v>669</v>
      </c>
      <c r="B6291" s="153" t="s">
        <v>10878</v>
      </c>
      <c r="C6291" s="352"/>
      <c r="D6291" s="152" t="s">
        <v>20298</v>
      </c>
    </row>
    <row r="6292" spans="1:4" ht="13.5" customHeight="1">
      <c r="A6292" s="150" t="s">
        <v>670</v>
      </c>
      <c r="B6292" s="153" t="s">
        <v>10878</v>
      </c>
      <c r="C6292" s="352"/>
      <c r="D6292" s="152" t="s">
        <v>20298</v>
      </c>
    </row>
    <row r="6293" spans="1:4" ht="13.5" customHeight="1">
      <c r="A6293" s="150" t="s">
        <v>9804</v>
      </c>
      <c r="B6293" s="153" t="s">
        <v>19393</v>
      </c>
      <c r="C6293" s="352"/>
      <c r="D6293" s="152" t="s">
        <v>20298</v>
      </c>
    </row>
    <row r="6294" spans="1:4" ht="13.5" customHeight="1">
      <c r="A6294" s="150" t="s">
        <v>9805</v>
      </c>
      <c r="B6294" s="153" t="s">
        <v>19394</v>
      </c>
      <c r="C6294" s="352"/>
      <c r="D6294" s="152" t="s">
        <v>20298</v>
      </c>
    </row>
    <row r="6295" spans="1:4" ht="13.5" customHeight="1">
      <c r="A6295" s="150" t="s">
        <v>10402</v>
      </c>
      <c r="B6295" s="153" t="s">
        <v>19968</v>
      </c>
      <c r="C6295" s="352"/>
      <c r="D6295" s="152" t="s">
        <v>20298</v>
      </c>
    </row>
    <row r="6296" spans="1:4" ht="13.5" customHeight="1">
      <c r="A6296" s="150" t="s">
        <v>10419</v>
      </c>
      <c r="B6296" s="153" t="s">
        <v>19984</v>
      </c>
      <c r="C6296" s="352"/>
      <c r="D6296" s="152" t="s">
        <v>20298</v>
      </c>
    </row>
    <row r="6297" spans="1:4" ht="13.5" customHeight="1">
      <c r="A6297" s="150" t="s">
        <v>6015</v>
      </c>
      <c r="B6297" s="153" t="s">
        <v>16021</v>
      </c>
      <c r="C6297" s="352"/>
      <c r="D6297" s="152" t="s">
        <v>20298</v>
      </c>
    </row>
    <row r="6298" spans="1:4" ht="13.5" customHeight="1">
      <c r="A6298" s="150" t="s">
        <v>4800</v>
      </c>
      <c r="B6298" s="153" t="s">
        <v>14868</v>
      </c>
      <c r="C6298" s="352"/>
      <c r="D6298" s="152" t="s">
        <v>20298</v>
      </c>
    </row>
    <row r="6299" spans="1:4" ht="13.5" customHeight="1">
      <c r="A6299" s="150" t="s">
        <v>4658</v>
      </c>
      <c r="B6299" s="153" t="s">
        <v>14726</v>
      </c>
      <c r="C6299" s="352"/>
      <c r="D6299" s="152" t="s">
        <v>20298</v>
      </c>
    </row>
    <row r="6300" spans="1:4" ht="13.5" customHeight="1">
      <c r="A6300" s="150" t="s">
        <v>4657</v>
      </c>
      <c r="B6300" s="153" t="s">
        <v>14725</v>
      </c>
      <c r="C6300" s="352"/>
      <c r="D6300" s="152" t="s">
        <v>20298</v>
      </c>
    </row>
    <row r="6301" spans="1:4" ht="13.5" customHeight="1">
      <c r="A6301" s="150" t="s">
        <v>6018</v>
      </c>
      <c r="B6301" s="153" t="s">
        <v>16024</v>
      </c>
      <c r="C6301" s="352"/>
      <c r="D6301" s="152" t="s">
        <v>20298</v>
      </c>
    </row>
    <row r="6302" spans="1:4" ht="13.5" customHeight="1">
      <c r="A6302" s="150" t="s">
        <v>9051</v>
      </c>
      <c r="B6302" s="153" t="s">
        <v>18661</v>
      </c>
      <c r="C6302" s="352"/>
      <c r="D6302" s="152" t="s">
        <v>20298</v>
      </c>
    </row>
    <row r="6303" spans="1:4" ht="13.5" customHeight="1">
      <c r="A6303" s="150" t="s">
        <v>10605</v>
      </c>
      <c r="B6303" s="153" t="s">
        <v>20151</v>
      </c>
      <c r="C6303" s="352"/>
      <c r="D6303" s="152" t="s">
        <v>20298</v>
      </c>
    </row>
    <row r="6304" spans="1:4" ht="13.5" customHeight="1">
      <c r="A6304" s="150" t="s">
        <v>10604</v>
      </c>
      <c r="B6304" s="153" t="s">
        <v>20150</v>
      </c>
      <c r="C6304" s="352"/>
      <c r="D6304" s="152" t="s">
        <v>20298</v>
      </c>
    </row>
    <row r="6305" spans="1:4" ht="13.5" customHeight="1">
      <c r="A6305" s="150" t="s">
        <v>4656</v>
      </c>
      <c r="B6305" s="153" t="s">
        <v>14724</v>
      </c>
      <c r="C6305" s="352"/>
      <c r="D6305" s="152" t="s">
        <v>20298</v>
      </c>
    </row>
    <row r="6306" spans="1:4" ht="13.5" customHeight="1">
      <c r="A6306" s="150" t="s">
        <v>10606</v>
      </c>
      <c r="B6306" s="153" t="s">
        <v>20152</v>
      </c>
      <c r="C6306" s="352"/>
      <c r="D6306" s="152" t="s">
        <v>20298</v>
      </c>
    </row>
    <row r="6307" spans="1:4" ht="13.5" customHeight="1">
      <c r="A6307" s="150" t="s">
        <v>10601</v>
      </c>
      <c r="B6307" s="153" t="s">
        <v>20147</v>
      </c>
      <c r="C6307" s="352"/>
      <c r="D6307" s="152" t="s">
        <v>20298</v>
      </c>
    </row>
    <row r="6308" spans="1:4" ht="13.5" customHeight="1">
      <c r="A6308" s="150" t="s">
        <v>2311</v>
      </c>
      <c r="B6308" s="153" t="s">
        <v>12487</v>
      </c>
      <c r="C6308" s="352"/>
      <c r="D6308" s="152" t="s">
        <v>20298</v>
      </c>
    </row>
    <row r="6309" spans="1:4" ht="13.5" customHeight="1">
      <c r="A6309" s="150" t="s">
        <v>686</v>
      </c>
      <c r="B6309" s="153" t="s">
        <v>10894</v>
      </c>
      <c r="C6309" s="352"/>
      <c r="D6309" s="152" t="s">
        <v>20298</v>
      </c>
    </row>
    <row r="6310" spans="1:4" ht="13.5" customHeight="1">
      <c r="A6310" s="150" t="s">
        <v>4686</v>
      </c>
      <c r="B6310" s="153" t="s">
        <v>14754</v>
      </c>
      <c r="C6310" s="352"/>
      <c r="D6310" s="152" t="s">
        <v>20298</v>
      </c>
    </row>
    <row r="6311" spans="1:4" ht="13.5" customHeight="1">
      <c r="A6311" s="150" t="s">
        <v>6014</v>
      </c>
      <c r="B6311" s="153" t="s">
        <v>16020</v>
      </c>
      <c r="C6311" s="352"/>
      <c r="D6311" s="152" t="s">
        <v>20298</v>
      </c>
    </row>
    <row r="6312" spans="1:4" ht="13.5" customHeight="1">
      <c r="A6312" s="150" t="s">
        <v>5476</v>
      </c>
      <c r="B6312" s="153" t="s">
        <v>15509</v>
      </c>
      <c r="C6312" s="352"/>
      <c r="D6312" s="152" t="s">
        <v>20298</v>
      </c>
    </row>
    <row r="6313" spans="1:4" ht="13.5" customHeight="1">
      <c r="A6313" s="150" t="s">
        <v>5475</v>
      </c>
      <c r="B6313" s="153" t="s">
        <v>15508</v>
      </c>
      <c r="C6313" s="352"/>
      <c r="D6313" s="152" t="s">
        <v>20298</v>
      </c>
    </row>
    <row r="6314" spans="1:4" ht="13.5" customHeight="1">
      <c r="A6314" s="150" t="s">
        <v>687</v>
      </c>
      <c r="B6314" s="153" t="s">
        <v>10895</v>
      </c>
      <c r="C6314" s="352"/>
      <c r="D6314" s="152" t="s">
        <v>20298</v>
      </c>
    </row>
    <row r="6315" spans="1:4" ht="13.5" customHeight="1">
      <c r="A6315" s="150" t="s">
        <v>3349</v>
      </c>
      <c r="B6315" s="153" t="s">
        <v>13486</v>
      </c>
      <c r="C6315" s="352"/>
      <c r="D6315" s="152" t="s">
        <v>20298</v>
      </c>
    </row>
    <row r="6316" spans="1:4" ht="13.5" customHeight="1">
      <c r="A6316" s="150" t="s">
        <v>6944</v>
      </c>
      <c r="B6316" s="153" t="s">
        <v>16895</v>
      </c>
      <c r="C6316" s="352"/>
      <c r="D6316" s="152" t="s">
        <v>20298</v>
      </c>
    </row>
    <row r="6317" spans="1:4" ht="13.5" customHeight="1">
      <c r="A6317" s="150" t="s">
        <v>3350</v>
      </c>
      <c r="B6317" s="153" t="s">
        <v>13487</v>
      </c>
      <c r="C6317" s="352"/>
      <c r="D6317" s="152" t="s">
        <v>20298</v>
      </c>
    </row>
    <row r="6318" spans="1:4" ht="13.5" customHeight="1">
      <c r="A6318" s="150" t="s">
        <v>645</v>
      </c>
      <c r="B6318" s="154" t="s">
        <v>10854</v>
      </c>
      <c r="C6318" s="353"/>
      <c r="D6318" s="152" t="s">
        <v>20298</v>
      </c>
    </row>
    <row r="6319" spans="1:4" ht="13.5" customHeight="1">
      <c r="A6319" s="150" t="s">
        <v>10585</v>
      </c>
      <c r="B6319" s="153" t="s">
        <v>20132</v>
      </c>
      <c r="C6319" s="352"/>
      <c r="D6319" s="152" t="s">
        <v>20298</v>
      </c>
    </row>
    <row r="6320" spans="1:4" ht="13.5" customHeight="1">
      <c r="A6320" s="150" t="s">
        <v>867</v>
      </c>
      <c r="B6320" s="153" t="s">
        <v>11075</v>
      </c>
      <c r="C6320" s="352"/>
      <c r="D6320" s="152" t="s">
        <v>20298</v>
      </c>
    </row>
    <row r="6321" spans="1:4" ht="13.5" customHeight="1">
      <c r="A6321" s="150" t="s">
        <v>4685</v>
      </c>
      <c r="B6321" s="153" t="s">
        <v>14753</v>
      </c>
      <c r="C6321" s="352"/>
      <c r="D6321" s="152" t="s">
        <v>20298</v>
      </c>
    </row>
    <row r="6322" spans="1:4" ht="13.5" customHeight="1">
      <c r="A6322" s="150" t="s">
        <v>8846</v>
      </c>
      <c r="B6322" s="153" t="s">
        <v>18453</v>
      </c>
      <c r="C6322" s="352"/>
      <c r="D6322" s="152" t="s">
        <v>20298</v>
      </c>
    </row>
    <row r="6323" spans="1:4" ht="13.5" customHeight="1">
      <c r="A6323" s="150" t="s">
        <v>8846</v>
      </c>
      <c r="B6323" s="153" t="s">
        <v>18453</v>
      </c>
      <c r="C6323" s="352"/>
      <c r="D6323" s="152" t="s">
        <v>20298</v>
      </c>
    </row>
    <row r="6324" spans="1:4" ht="13.5" customHeight="1">
      <c r="A6324" s="150" t="s">
        <v>9206</v>
      </c>
      <c r="B6324" s="153" t="s">
        <v>18819</v>
      </c>
      <c r="C6324" s="352"/>
      <c r="D6324" s="152" t="s">
        <v>20298</v>
      </c>
    </row>
    <row r="6325" spans="1:4" ht="13.5" customHeight="1">
      <c r="A6325" s="150" t="s">
        <v>9474</v>
      </c>
      <c r="B6325" s="153" t="s">
        <v>19065</v>
      </c>
      <c r="C6325" s="352"/>
      <c r="D6325" s="152" t="s">
        <v>20298</v>
      </c>
    </row>
    <row r="6326" spans="1:4" ht="13.5" customHeight="1">
      <c r="A6326" s="150" t="s">
        <v>6961</v>
      </c>
      <c r="B6326" s="153" t="s">
        <v>16912</v>
      </c>
      <c r="C6326" s="352"/>
      <c r="D6326" s="152" t="s">
        <v>20298</v>
      </c>
    </row>
    <row r="6327" spans="1:4" ht="13.5" customHeight="1">
      <c r="A6327" s="150" t="s">
        <v>6959</v>
      </c>
      <c r="B6327" s="153" t="s">
        <v>16910</v>
      </c>
      <c r="C6327" s="352"/>
      <c r="D6327" s="152" t="s">
        <v>20298</v>
      </c>
    </row>
    <row r="6328" spans="1:4" ht="13.5" customHeight="1">
      <c r="A6328" s="150" t="s">
        <v>725</v>
      </c>
      <c r="B6328" s="153" t="s">
        <v>10933</v>
      </c>
      <c r="C6328" s="352"/>
      <c r="D6328" s="152" t="s">
        <v>20298</v>
      </c>
    </row>
    <row r="6329" spans="1:4" ht="13.5" customHeight="1">
      <c r="A6329" s="150" t="s">
        <v>721</v>
      </c>
      <c r="B6329" s="153" t="s">
        <v>10929</v>
      </c>
      <c r="C6329" s="352"/>
      <c r="D6329" s="152" t="s">
        <v>20298</v>
      </c>
    </row>
    <row r="6330" spans="1:4" ht="13.5" customHeight="1">
      <c r="A6330" s="150" t="s">
        <v>722</v>
      </c>
      <c r="B6330" s="153" t="s">
        <v>10930</v>
      </c>
      <c r="C6330" s="352"/>
      <c r="D6330" s="152" t="s">
        <v>20298</v>
      </c>
    </row>
    <row r="6331" spans="1:4" ht="13.5" customHeight="1">
      <c r="A6331" s="150" t="s">
        <v>723</v>
      </c>
      <c r="B6331" s="153" t="s">
        <v>10931</v>
      </c>
      <c r="C6331" s="352"/>
      <c r="D6331" s="152" t="s">
        <v>20298</v>
      </c>
    </row>
    <row r="6332" spans="1:4" ht="13.5" customHeight="1">
      <c r="A6332" s="150" t="s">
        <v>724</v>
      </c>
      <c r="B6332" s="153" t="s">
        <v>10932</v>
      </c>
      <c r="C6332" s="352"/>
      <c r="D6332" s="152" t="s">
        <v>20298</v>
      </c>
    </row>
    <row r="6333" spans="1:4" ht="13.5" customHeight="1">
      <c r="A6333" s="150" t="s">
        <v>728</v>
      </c>
      <c r="B6333" s="153" t="s">
        <v>10936</v>
      </c>
      <c r="C6333" s="352"/>
      <c r="D6333" s="152" t="s">
        <v>20298</v>
      </c>
    </row>
    <row r="6334" spans="1:4" ht="13.5" customHeight="1">
      <c r="A6334" s="150" t="s">
        <v>729</v>
      </c>
      <c r="B6334" s="153" t="s">
        <v>10937</v>
      </c>
      <c r="C6334" s="352"/>
      <c r="D6334" s="152" t="s">
        <v>20298</v>
      </c>
    </row>
    <row r="6335" spans="1:4" ht="13.5" customHeight="1">
      <c r="A6335" s="150" t="s">
        <v>726</v>
      </c>
      <c r="B6335" s="153" t="s">
        <v>10934</v>
      </c>
      <c r="C6335" s="352"/>
      <c r="D6335" s="152" t="s">
        <v>20298</v>
      </c>
    </row>
    <row r="6336" spans="1:4" ht="13.5" customHeight="1">
      <c r="A6336" s="150" t="s">
        <v>10469</v>
      </c>
      <c r="B6336" s="153" t="s">
        <v>20033</v>
      </c>
      <c r="C6336" s="352"/>
      <c r="D6336" s="152" t="s">
        <v>20298</v>
      </c>
    </row>
    <row r="6337" spans="1:4" ht="13.5" customHeight="1">
      <c r="A6337" s="150" t="s">
        <v>8860</v>
      </c>
      <c r="B6337" s="153" t="s">
        <v>18467</v>
      </c>
      <c r="C6337" s="352"/>
      <c r="D6337" s="152" t="s">
        <v>20298</v>
      </c>
    </row>
    <row r="6338" spans="1:4" ht="13.5" customHeight="1">
      <c r="A6338" s="150" t="s">
        <v>38</v>
      </c>
      <c r="B6338" s="153" t="s">
        <v>18468</v>
      </c>
      <c r="C6338" s="352"/>
      <c r="D6338" s="152" t="s">
        <v>20298</v>
      </c>
    </row>
    <row r="6339" spans="1:4" ht="13.5" customHeight="1">
      <c r="A6339" s="150" t="s">
        <v>8861</v>
      </c>
      <c r="B6339" s="153" t="s">
        <v>18469</v>
      </c>
      <c r="C6339" s="352"/>
      <c r="D6339" s="152" t="s">
        <v>20298</v>
      </c>
    </row>
    <row r="6340" spans="1:4" ht="13.5" customHeight="1">
      <c r="A6340" s="150" t="s">
        <v>8851</v>
      </c>
      <c r="B6340" s="153" t="s">
        <v>18458</v>
      </c>
      <c r="C6340" s="352"/>
      <c r="D6340" s="152" t="s">
        <v>20298</v>
      </c>
    </row>
    <row r="6341" spans="1:4" ht="13.5" customHeight="1">
      <c r="A6341" s="150" t="s">
        <v>8852</v>
      </c>
      <c r="B6341" s="153" t="s">
        <v>18459</v>
      </c>
      <c r="C6341" s="352"/>
      <c r="D6341" s="152" t="s">
        <v>20298</v>
      </c>
    </row>
    <row r="6342" spans="1:4" ht="13.5" customHeight="1">
      <c r="A6342" s="150" t="s">
        <v>8853</v>
      </c>
      <c r="B6342" s="153" t="s">
        <v>18460</v>
      </c>
      <c r="C6342" s="352"/>
      <c r="D6342" s="152" t="s">
        <v>20298</v>
      </c>
    </row>
    <row r="6343" spans="1:4" ht="13.5" customHeight="1">
      <c r="A6343" s="150" t="s">
        <v>48</v>
      </c>
      <c r="B6343" s="153" t="s">
        <v>18470</v>
      </c>
      <c r="C6343" s="352"/>
      <c r="D6343" s="152" t="s">
        <v>20298</v>
      </c>
    </row>
    <row r="6344" spans="1:4" ht="13.5" customHeight="1">
      <c r="A6344" s="150" t="s">
        <v>8862</v>
      </c>
      <c r="B6344" s="153" t="s">
        <v>18471</v>
      </c>
      <c r="C6344" s="352"/>
      <c r="D6344" s="152" t="s">
        <v>20298</v>
      </c>
    </row>
    <row r="6345" spans="1:4" ht="13.5" customHeight="1">
      <c r="A6345" s="150" t="s">
        <v>8863</v>
      </c>
      <c r="B6345" s="153" t="s">
        <v>18472</v>
      </c>
      <c r="C6345" s="352"/>
      <c r="D6345" s="152" t="s">
        <v>20298</v>
      </c>
    </row>
    <row r="6346" spans="1:4" ht="13.5" customHeight="1">
      <c r="A6346" s="150" t="s">
        <v>45</v>
      </c>
      <c r="B6346" s="153" t="s">
        <v>18473</v>
      </c>
      <c r="C6346" s="352"/>
      <c r="D6346" s="152" t="s">
        <v>20298</v>
      </c>
    </row>
    <row r="6347" spans="1:4" ht="13.5" customHeight="1">
      <c r="A6347" s="150" t="s">
        <v>8864</v>
      </c>
      <c r="B6347" s="153" t="s">
        <v>18474</v>
      </c>
      <c r="C6347" s="352"/>
      <c r="D6347" s="152" t="s">
        <v>20298</v>
      </c>
    </row>
    <row r="6348" spans="1:4" ht="13.5" customHeight="1">
      <c r="A6348" s="150" t="s">
        <v>8859</v>
      </c>
      <c r="B6348" s="153" t="s">
        <v>18466</v>
      </c>
      <c r="C6348" s="352"/>
      <c r="D6348" s="152" t="s">
        <v>20298</v>
      </c>
    </row>
    <row r="6349" spans="1:4" ht="13.5" customHeight="1">
      <c r="A6349" s="150" t="s">
        <v>8856</v>
      </c>
      <c r="B6349" s="153" t="s">
        <v>18463</v>
      </c>
      <c r="C6349" s="352"/>
      <c r="D6349" s="152" t="s">
        <v>20298</v>
      </c>
    </row>
    <row r="6350" spans="1:4" ht="13.5" customHeight="1">
      <c r="A6350" s="150" t="s">
        <v>8858</v>
      </c>
      <c r="B6350" s="153" t="s">
        <v>18465</v>
      </c>
      <c r="C6350" s="352"/>
      <c r="D6350" s="152" t="s">
        <v>20298</v>
      </c>
    </row>
    <row r="6351" spans="1:4" ht="13.5" customHeight="1">
      <c r="A6351" s="150" t="s">
        <v>8854</v>
      </c>
      <c r="B6351" s="153" t="s">
        <v>18461</v>
      </c>
      <c r="C6351" s="352"/>
      <c r="D6351" s="152" t="s">
        <v>20298</v>
      </c>
    </row>
    <row r="6352" spans="1:4" ht="13.5" customHeight="1">
      <c r="A6352" s="150" t="s">
        <v>8857</v>
      </c>
      <c r="B6352" s="153" t="s">
        <v>18464</v>
      </c>
      <c r="C6352" s="352"/>
      <c r="D6352" s="152" t="s">
        <v>20298</v>
      </c>
    </row>
    <row r="6353" spans="1:4" ht="13.5" customHeight="1">
      <c r="A6353" s="150" t="s">
        <v>8855</v>
      </c>
      <c r="B6353" s="153" t="s">
        <v>18462</v>
      </c>
      <c r="C6353" s="352"/>
      <c r="D6353" s="152" t="s">
        <v>20298</v>
      </c>
    </row>
    <row r="6354" spans="1:4" ht="13.5" customHeight="1">
      <c r="A6354" s="150" t="s">
        <v>86</v>
      </c>
      <c r="B6354" s="153" t="s">
        <v>87</v>
      </c>
      <c r="C6354" s="352"/>
      <c r="D6354" s="152" t="s">
        <v>20298</v>
      </c>
    </row>
    <row r="6355" spans="1:4" ht="13.5" customHeight="1">
      <c r="A6355" s="150" t="s">
        <v>8849</v>
      </c>
      <c r="B6355" s="153" t="s">
        <v>18456</v>
      </c>
      <c r="C6355" s="352"/>
      <c r="D6355" s="152" t="s">
        <v>20298</v>
      </c>
    </row>
    <row r="6356" spans="1:4" ht="13.5" customHeight="1">
      <c r="A6356" s="150" t="s">
        <v>8849</v>
      </c>
      <c r="B6356" s="153" t="s">
        <v>18456</v>
      </c>
      <c r="C6356" s="352"/>
      <c r="D6356" s="152" t="s">
        <v>20298</v>
      </c>
    </row>
    <row r="6357" spans="1:4" ht="13.5" customHeight="1">
      <c r="A6357" s="150" t="s">
        <v>8850</v>
      </c>
      <c r="B6357" s="153" t="s">
        <v>18457</v>
      </c>
      <c r="C6357" s="352"/>
      <c r="D6357" s="152" t="s">
        <v>20298</v>
      </c>
    </row>
    <row r="6358" spans="1:4" ht="13.5" customHeight="1">
      <c r="A6358" s="150" t="s">
        <v>12</v>
      </c>
      <c r="B6358" s="153" t="s">
        <v>14269</v>
      </c>
      <c r="C6358" s="352"/>
      <c r="D6358" s="152" t="s">
        <v>20298</v>
      </c>
    </row>
    <row r="6359" spans="1:4" ht="13.5" customHeight="1">
      <c r="A6359" s="150" t="s">
        <v>4154</v>
      </c>
      <c r="B6359" s="153" t="s">
        <v>14271</v>
      </c>
      <c r="C6359" s="352"/>
      <c r="D6359" s="152" t="s">
        <v>20298</v>
      </c>
    </row>
    <row r="6360" spans="1:4" ht="13.5" customHeight="1">
      <c r="A6360" s="150" t="s">
        <v>18</v>
      </c>
      <c r="B6360" s="153" t="s">
        <v>101</v>
      </c>
      <c r="C6360" s="352"/>
      <c r="D6360" s="152" t="s">
        <v>20298</v>
      </c>
    </row>
    <row r="6361" spans="1:4" ht="13.5" customHeight="1">
      <c r="A6361" s="150" t="s">
        <v>4153</v>
      </c>
      <c r="B6361" s="153" t="s">
        <v>14270</v>
      </c>
      <c r="C6361" s="352"/>
      <c r="D6361" s="152" t="s">
        <v>20298</v>
      </c>
    </row>
    <row r="6362" spans="1:4" ht="13.5" customHeight="1">
      <c r="A6362" s="150" t="s">
        <v>4152</v>
      </c>
      <c r="B6362" s="153" t="s">
        <v>14268</v>
      </c>
      <c r="C6362" s="352"/>
      <c r="D6362" s="152" t="s">
        <v>20298</v>
      </c>
    </row>
    <row r="6363" spans="1:4" ht="13.5" customHeight="1">
      <c r="A6363" s="150" t="s">
        <v>2272</v>
      </c>
      <c r="B6363" s="153" t="s">
        <v>12448</v>
      </c>
      <c r="C6363" s="352"/>
      <c r="D6363" s="152" t="s">
        <v>20298</v>
      </c>
    </row>
    <row r="6364" spans="1:4" ht="13.5" customHeight="1">
      <c r="A6364" s="150" t="s">
        <v>2273</v>
      </c>
      <c r="B6364" s="153" t="s">
        <v>12449</v>
      </c>
      <c r="C6364" s="352"/>
      <c r="D6364" s="152" t="s">
        <v>20298</v>
      </c>
    </row>
    <row r="6365" spans="1:4" ht="13.5" customHeight="1">
      <c r="A6365" s="150" t="s">
        <v>2268</v>
      </c>
      <c r="B6365" s="153" t="s">
        <v>12444</v>
      </c>
      <c r="C6365" s="352"/>
      <c r="D6365" s="152" t="s">
        <v>20298</v>
      </c>
    </row>
    <row r="6366" spans="1:4" ht="13.5" customHeight="1">
      <c r="A6366" s="150" t="s">
        <v>2881</v>
      </c>
      <c r="B6366" s="153" t="s">
        <v>13063</v>
      </c>
      <c r="C6366" s="352"/>
      <c r="D6366" s="152" t="s">
        <v>20298</v>
      </c>
    </row>
    <row r="6367" spans="1:4" ht="13.5" customHeight="1">
      <c r="A6367" s="150" t="s">
        <v>2880</v>
      </c>
      <c r="B6367" s="153" t="s">
        <v>13062</v>
      </c>
      <c r="C6367" s="352"/>
      <c r="D6367" s="152" t="s">
        <v>20298</v>
      </c>
    </row>
    <row r="6368" spans="1:4" ht="13.5" customHeight="1">
      <c r="A6368" s="150" t="s">
        <v>1965</v>
      </c>
      <c r="B6368" s="153" t="s">
        <v>12144</v>
      </c>
      <c r="C6368" s="352"/>
      <c r="D6368" s="152" t="s">
        <v>20298</v>
      </c>
    </row>
    <row r="6369" spans="1:4" ht="13.5" customHeight="1">
      <c r="A6369" s="150" t="s">
        <v>5106</v>
      </c>
      <c r="B6369" s="153" t="s">
        <v>15148</v>
      </c>
      <c r="C6369" s="352"/>
      <c r="D6369" s="152" t="s">
        <v>20298</v>
      </c>
    </row>
    <row r="6370" spans="1:4" ht="13.5" customHeight="1">
      <c r="A6370" s="150" t="s">
        <v>5105</v>
      </c>
      <c r="B6370" s="153" t="s">
        <v>15147</v>
      </c>
      <c r="C6370" s="352"/>
      <c r="D6370" s="152" t="s">
        <v>20298</v>
      </c>
    </row>
    <row r="6371" spans="1:4" ht="13.5" customHeight="1">
      <c r="A6371" s="150" t="s">
        <v>20</v>
      </c>
      <c r="B6371" s="153" t="s">
        <v>16200</v>
      </c>
      <c r="C6371" s="352"/>
      <c r="D6371" s="152" t="s">
        <v>20298</v>
      </c>
    </row>
    <row r="6372" spans="1:4" ht="13.5" customHeight="1">
      <c r="A6372" s="150" t="s">
        <v>6235</v>
      </c>
      <c r="B6372" s="153" t="s">
        <v>16196</v>
      </c>
      <c r="C6372" s="352"/>
      <c r="D6372" s="152" t="s">
        <v>20298</v>
      </c>
    </row>
    <row r="6373" spans="1:4" ht="13.5" customHeight="1">
      <c r="A6373" s="150" t="s">
        <v>6237</v>
      </c>
      <c r="B6373" s="153" t="s">
        <v>16198</v>
      </c>
      <c r="C6373" s="352"/>
      <c r="D6373" s="152" t="s">
        <v>20298</v>
      </c>
    </row>
    <row r="6374" spans="1:4" ht="13.5" customHeight="1">
      <c r="A6374" s="150" t="s">
        <v>6238</v>
      </c>
      <c r="B6374" s="153" t="s">
        <v>16199</v>
      </c>
      <c r="C6374" s="352"/>
      <c r="D6374" s="152" t="s">
        <v>20298</v>
      </c>
    </row>
    <row r="6375" spans="1:4" ht="13.5" customHeight="1">
      <c r="A6375" s="150" t="s">
        <v>1670</v>
      </c>
      <c r="B6375" s="153" t="s">
        <v>11872</v>
      </c>
      <c r="C6375" s="352"/>
      <c r="D6375" s="152" t="s">
        <v>20298</v>
      </c>
    </row>
    <row r="6376" spans="1:4" ht="13.5" customHeight="1">
      <c r="A6376" s="150" t="s">
        <v>8498</v>
      </c>
      <c r="B6376" s="153" t="s">
        <v>18151</v>
      </c>
      <c r="C6376" s="352"/>
      <c r="D6376" s="152" t="s">
        <v>20298</v>
      </c>
    </row>
    <row r="6377" spans="1:4" ht="13.5" customHeight="1">
      <c r="A6377" s="150" t="s">
        <v>110</v>
      </c>
      <c r="B6377" s="153" t="s">
        <v>18152</v>
      </c>
      <c r="C6377" s="352"/>
      <c r="D6377" s="152" t="s">
        <v>20298</v>
      </c>
    </row>
    <row r="6378" spans="1:4" ht="13.5" customHeight="1">
      <c r="A6378" s="150" t="s">
        <v>8499</v>
      </c>
      <c r="B6378" s="153" t="s">
        <v>18153</v>
      </c>
      <c r="C6378" s="352"/>
      <c r="D6378" s="152" t="s">
        <v>20298</v>
      </c>
    </row>
    <row r="6379" spans="1:4" ht="13.5" customHeight="1">
      <c r="A6379" s="150" t="s">
        <v>2909</v>
      </c>
      <c r="B6379" s="153" t="s">
        <v>13092</v>
      </c>
      <c r="C6379" s="352"/>
      <c r="D6379" s="152" t="s">
        <v>20298</v>
      </c>
    </row>
    <row r="6380" spans="1:4" ht="13.5" customHeight="1">
      <c r="A6380" s="150" t="s">
        <v>2908</v>
      </c>
      <c r="B6380" s="153" t="s">
        <v>13091</v>
      </c>
      <c r="C6380" s="352"/>
      <c r="D6380" s="152" t="s">
        <v>20298</v>
      </c>
    </row>
    <row r="6381" spans="1:4" ht="13.5" customHeight="1">
      <c r="A6381" s="150" t="s">
        <v>2911</v>
      </c>
      <c r="B6381" s="153" t="s">
        <v>13094</v>
      </c>
      <c r="C6381" s="352"/>
      <c r="D6381" s="152" t="s">
        <v>20298</v>
      </c>
    </row>
    <row r="6382" spans="1:4" ht="13.5" customHeight="1">
      <c r="A6382" s="150" t="s">
        <v>2910</v>
      </c>
      <c r="B6382" s="153" t="s">
        <v>13093</v>
      </c>
      <c r="C6382" s="352"/>
      <c r="D6382" s="152" t="s">
        <v>20298</v>
      </c>
    </row>
    <row r="6383" spans="1:4" ht="13.5" customHeight="1">
      <c r="A6383" s="150" t="s">
        <v>8875</v>
      </c>
      <c r="B6383" s="153" t="s">
        <v>18487</v>
      </c>
      <c r="C6383" s="352"/>
      <c r="D6383" s="152" t="s">
        <v>20298</v>
      </c>
    </row>
    <row r="6384" spans="1:4" ht="13.5" customHeight="1">
      <c r="A6384" s="150" t="s">
        <v>5753</v>
      </c>
      <c r="B6384" s="153" t="s">
        <v>15785</v>
      </c>
      <c r="C6384" s="352"/>
      <c r="D6384" s="152" t="s">
        <v>20298</v>
      </c>
    </row>
    <row r="6385" spans="1:4" ht="13.5" customHeight="1">
      <c r="A6385" s="150" t="s">
        <v>5752</v>
      </c>
      <c r="B6385" s="153" t="s">
        <v>15784</v>
      </c>
      <c r="C6385" s="352"/>
      <c r="D6385" s="152" t="s">
        <v>20298</v>
      </c>
    </row>
    <row r="6386" spans="1:4" ht="13.5" customHeight="1">
      <c r="A6386" s="150" t="s">
        <v>5458</v>
      </c>
      <c r="B6386" s="153" t="s">
        <v>15492</v>
      </c>
      <c r="C6386" s="352"/>
      <c r="D6386" s="152" t="s">
        <v>20298</v>
      </c>
    </row>
    <row r="6387" spans="1:4" ht="13.5" customHeight="1">
      <c r="A6387" s="150" t="s">
        <v>5110</v>
      </c>
      <c r="B6387" s="153" t="s">
        <v>15152</v>
      </c>
      <c r="C6387" s="352"/>
      <c r="D6387" s="152" t="s">
        <v>20298</v>
      </c>
    </row>
    <row r="6388" spans="1:4" ht="13.5" customHeight="1">
      <c r="A6388" s="150" t="s">
        <v>5094</v>
      </c>
      <c r="B6388" s="153" t="s">
        <v>15136</v>
      </c>
      <c r="C6388" s="352"/>
      <c r="D6388" s="152" t="s">
        <v>20298</v>
      </c>
    </row>
    <row r="6389" spans="1:4" ht="13.5" customHeight="1">
      <c r="A6389" s="150" t="s">
        <v>5101</v>
      </c>
      <c r="B6389" s="153" t="s">
        <v>15143</v>
      </c>
      <c r="C6389" s="352"/>
      <c r="D6389" s="152" t="s">
        <v>20298</v>
      </c>
    </row>
    <row r="6390" spans="1:4" ht="13.5" customHeight="1">
      <c r="A6390" s="150" t="s">
        <v>1580</v>
      </c>
      <c r="B6390" s="153" t="s">
        <v>11782</v>
      </c>
      <c r="C6390" s="352"/>
      <c r="D6390" s="152" t="s">
        <v>20298</v>
      </c>
    </row>
    <row r="6391" spans="1:4" ht="13.5" customHeight="1">
      <c r="A6391" s="150" t="s">
        <v>5111</v>
      </c>
      <c r="B6391" s="153" t="s">
        <v>15153</v>
      </c>
      <c r="C6391" s="352"/>
      <c r="D6391" s="152" t="s">
        <v>20298</v>
      </c>
    </row>
    <row r="6392" spans="1:4" ht="13.5" customHeight="1">
      <c r="A6392" s="150" t="s">
        <v>5093</v>
      </c>
      <c r="B6392" s="153" t="s">
        <v>15135</v>
      </c>
      <c r="C6392" s="352"/>
      <c r="D6392" s="152" t="s">
        <v>20298</v>
      </c>
    </row>
    <row r="6393" spans="1:4" ht="13.5" customHeight="1">
      <c r="A6393" s="150" t="s">
        <v>5102</v>
      </c>
      <c r="B6393" s="153" t="s">
        <v>15144</v>
      </c>
      <c r="C6393" s="352"/>
      <c r="D6393" s="152" t="s">
        <v>20298</v>
      </c>
    </row>
    <row r="6394" spans="1:4" ht="13.5" customHeight="1">
      <c r="A6394" s="150" t="s">
        <v>5104</v>
      </c>
      <c r="B6394" s="153" t="s">
        <v>15146</v>
      </c>
      <c r="C6394" s="352"/>
      <c r="D6394" s="152" t="s">
        <v>20298</v>
      </c>
    </row>
    <row r="6395" spans="1:4" ht="13.5" customHeight="1">
      <c r="A6395" s="150" t="s">
        <v>6488</v>
      </c>
      <c r="B6395" s="153" t="s">
        <v>16452</v>
      </c>
      <c r="C6395" s="352"/>
      <c r="D6395" s="152" t="s">
        <v>20298</v>
      </c>
    </row>
    <row r="6396" spans="1:4" ht="13.5" customHeight="1">
      <c r="A6396" s="150" t="s">
        <v>5103</v>
      </c>
      <c r="B6396" s="153" t="s">
        <v>15145</v>
      </c>
      <c r="C6396" s="352"/>
      <c r="D6396" s="152" t="s">
        <v>20298</v>
      </c>
    </row>
    <row r="6397" spans="1:4" ht="13.5" customHeight="1">
      <c r="A6397" s="150" t="s">
        <v>6658</v>
      </c>
      <c r="B6397" s="153" t="s">
        <v>16609</v>
      </c>
      <c r="C6397" s="352"/>
      <c r="D6397" s="152" t="s">
        <v>20298</v>
      </c>
    </row>
    <row r="6398" spans="1:4" ht="13.5" customHeight="1">
      <c r="A6398" s="150" t="s">
        <v>1651</v>
      </c>
      <c r="B6398" s="153" t="s">
        <v>11852</v>
      </c>
      <c r="C6398" s="352"/>
      <c r="D6398" s="152" t="s">
        <v>20298</v>
      </c>
    </row>
    <row r="6399" spans="1:4" ht="13.5" customHeight="1">
      <c r="A6399" s="150" t="s">
        <v>1654</v>
      </c>
      <c r="B6399" s="153" t="s">
        <v>11855</v>
      </c>
      <c r="C6399" s="352"/>
      <c r="D6399" s="152" t="s">
        <v>20298</v>
      </c>
    </row>
    <row r="6400" spans="1:4" ht="13.5" customHeight="1">
      <c r="A6400" s="150" t="s">
        <v>5109</v>
      </c>
      <c r="B6400" s="153" t="s">
        <v>15151</v>
      </c>
      <c r="C6400" s="352"/>
      <c r="D6400" s="152" t="s">
        <v>20298</v>
      </c>
    </row>
    <row r="6401" spans="1:4" ht="13.5" customHeight="1">
      <c r="A6401" s="150" t="s">
        <v>5097</v>
      </c>
      <c r="B6401" s="153" t="s">
        <v>15139</v>
      </c>
      <c r="C6401" s="352"/>
      <c r="D6401" s="152" t="s">
        <v>20298</v>
      </c>
    </row>
    <row r="6402" spans="1:4" ht="13.5" customHeight="1">
      <c r="A6402" s="150" t="s">
        <v>1486</v>
      </c>
      <c r="B6402" s="153" t="s">
        <v>11687</v>
      </c>
      <c r="C6402" s="352"/>
      <c r="D6402" s="152" t="s">
        <v>20298</v>
      </c>
    </row>
    <row r="6403" spans="1:4" ht="13.5" customHeight="1">
      <c r="A6403" s="150" t="s">
        <v>3335</v>
      </c>
      <c r="B6403" s="153" t="s">
        <v>13472</v>
      </c>
      <c r="C6403" s="352"/>
      <c r="D6403" s="152" t="s">
        <v>20298</v>
      </c>
    </row>
    <row r="6404" spans="1:4" ht="13.5" customHeight="1">
      <c r="A6404" s="150" t="s">
        <v>2271</v>
      </c>
      <c r="B6404" s="153" t="s">
        <v>12447</v>
      </c>
      <c r="C6404" s="352"/>
      <c r="D6404" s="152" t="s">
        <v>20298</v>
      </c>
    </row>
    <row r="6405" spans="1:4" ht="13.5" customHeight="1">
      <c r="A6405" s="150" t="s">
        <v>6541</v>
      </c>
      <c r="B6405" s="153" t="s">
        <v>16504</v>
      </c>
      <c r="C6405" s="352"/>
      <c r="D6405" s="152" t="s">
        <v>20298</v>
      </c>
    </row>
    <row r="6406" spans="1:4" ht="13.5" customHeight="1">
      <c r="A6406" s="150" t="s">
        <v>6234</v>
      </c>
      <c r="B6406" s="153" t="s">
        <v>16195</v>
      </c>
      <c r="C6406" s="352"/>
      <c r="D6406" s="152" t="s">
        <v>20298</v>
      </c>
    </row>
    <row r="6407" spans="1:4" ht="13.5" customHeight="1">
      <c r="A6407" s="150" t="s">
        <v>5095</v>
      </c>
      <c r="B6407" s="153" t="s">
        <v>15137</v>
      </c>
      <c r="C6407" s="352"/>
      <c r="D6407" s="152" t="s">
        <v>20298</v>
      </c>
    </row>
    <row r="6408" spans="1:4" ht="13.5" customHeight="1">
      <c r="A6408" s="150" t="s">
        <v>1811</v>
      </c>
      <c r="B6408" s="153" t="s">
        <v>12000</v>
      </c>
      <c r="C6408" s="352"/>
      <c r="D6408" s="152" t="s">
        <v>20298</v>
      </c>
    </row>
    <row r="6409" spans="1:4" ht="13.5" customHeight="1">
      <c r="A6409" s="150" t="s">
        <v>5112</v>
      </c>
      <c r="B6409" s="153" t="s">
        <v>15154</v>
      </c>
      <c r="C6409" s="352"/>
      <c r="D6409" s="152" t="s">
        <v>20298</v>
      </c>
    </row>
    <row r="6410" spans="1:4" ht="13.5" customHeight="1">
      <c r="A6410" s="150" t="s">
        <v>5114</v>
      </c>
      <c r="B6410" s="153" t="s">
        <v>15156</v>
      </c>
      <c r="C6410" s="352"/>
      <c r="D6410" s="152" t="s">
        <v>20298</v>
      </c>
    </row>
    <row r="6411" spans="1:4" ht="13.5" customHeight="1">
      <c r="A6411" s="150" t="s">
        <v>5100</v>
      </c>
      <c r="B6411" s="153" t="s">
        <v>15142</v>
      </c>
      <c r="C6411" s="352"/>
      <c r="D6411" s="152" t="s">
        <v>20298</v>
      </c>
    </row>
    <row r="6412" spans="1:4" ht="13.5" customHeight="1">
      <c r="A6412" s="150" t="s">
        <v>5096</v>
      </c>
      <c r="B6412" s="153" t="s">
        <v>15138</v>
      </c>
      <c r="C6412" s="352"/>
      <c r="D6412" s="152" t="s">
        <v>20298</v>
      </c>
    </row>
    <row r="6413" spans="1:4" ht="13.5" customHeight="1">
      <c r="A6413" s="150" t="s">
        <v>5099</v>
      </c>
      <c r="B6413" s="153" t="s">
        <v>15141</v>
      </c>
      <c r="C6413" s="352"/>
      <c r="D6413" s="152" t="s">
        <v>20298</v>
      </c>
    </row>
    <row r="6414" spans="1:4" ht="13.5" customHeight="1">
      <c r="A6414" s="150" t="s">
        <v>5113</v>
      </c>
      <c r="B6414" s="153" t="s">
        <v>15155</v>
      </c>
      <c r="C6414" s="352"/>
      <c r="D6414" s="152" t="s">
        <v>20298</v>
      </c>
    </row>
    <row r="6415" spans="1:4" ht="13.5" customHeight="1">
      <c r="A6415" s="150" t="s">
        <v>1812</v>
      </c>
      <c r="B6415" s="153" t="s">
        <v>12001</v>
      </c>
      <c r="C6415" s="352"/>
      <c r="D6415" s="152" t="s">
        <v>20298</v>
      </c>
    </row>
    <row r="6416" spans="1:4" ht="13.5" customHeight="1">
      <c r="A6416" s="150" t="s">
        <v>5098</v>
      </c>
      <c r="B6416" s="153" t="s">
        <v>15140</v>
      </c>
      <c r="C6416" s="352"/>
      <c r="D6416" s="152" t="s">
        <v>20298</v>
      </c>
    </row>
    <row r="6417" spans="1:4" ht="13.5" customHeight="1">
      <c r="A6417" s="150" t="s">
        <v>8871</v>
      </c>
      <c r="B6417" s="153" t="s">
        <v>18483</v>
      </c>
      <c r="C6417" s="352"/>
      <c r="D6417" s="152" t="s">
        <v>20298</v>
      </c>
    </row>
    <row r="6418" spans="1:4" ht="13.5" customHeight="1">
      <c r="A6418" s="150" t="s">
        <v>4113</v>
      </c>
      <c r="B6418" s="153" t="s">
        <v>14229</v>
      </c>
      <c r="C6418" s="352"/>
      <c r="D6418" s="152" t="s">
        <v>20298</v>
      </c>
    </row>
    <row r="6419" spans="1:4" ht="13.5" customHeight="1">
      <c r="A6419" s="150" t="s">
        <v>8870</v>
      </c>
      <c r="B6419" s="153" t="s">
        <v>18482</v>
      </c>
      <c r="C6419" s="352"/>
      <c r="D6419" s="152" t="s">
        <v>20298</v>
      </c>
    </row>
    <row r="6420" spans="1:4" ht="13.5" customHeight="1">
      <c r="A6420" s="150" t="s">
        <v>1419</v>
      </c>
      <c r="B6420" s="153" t="s">
        <v>11620</v>
      </c>
      <c r="C6420" s="352"/>
      <c r="D6420" s="152" t="s">
        <v>20298</v>
      </c>
    </row>
    <row r="6421" spans="1:4" ht="13.5" customHeight="1">
      <c r="A6421" s="150" t="s">
        <v>8944</v>
      </c>
      <c r="B6421" s="153" t="s">
        <v>18554</v>
      </c>
      <c r="C6421" s="352"/>
      <c r="D6421" s="152" t="s">
        <v>20298</v>
      </c>
    </row>
    <row r="6422" spans="1:4" ht="13.5" customHeight="1">
      <c r="A6422" s="150" t="s">
        <v>8946</v>
      </c>
      <c r="B6422" s="153" t="s">
        <v>18556</v>
      </c>
      <c r="C6422" s="352"/>
      <c r="D6422" s="152" t="s">
        <v>20298</v>
      </c>
    </row>
    <row r="6423" spans="1:4" ht="13.5" customHeight="1">
      <c r="A6423" s="150" t="s">
        <v>8877</v>
      </c>
      <c r="B6423" s="153" t="s">
        <v>18489</v>
      </c>
      <c r="C6423" s="352"/>
      <c r="D6423" s="152" t="s">
        <v>20298</v>
      </c>
    </row>
    <row r="6424" spans="1:4" ht="13.5" customHeight="1">
      <c r="A6424" s="150" t="s">
        <v>8868</v>
      </c>
      <c r="B6424" s="153" t="s">
        <v>18480</v>
      </c>
      <c r="C6424" s="352"/>
      <c r="D6424" s="152" t="s">
        <v>20298</v>
      </c>
    </row>
    <row r="6425" spans="1:4" ht="13.5" customHeight="1">
      <c r="A6425" s="150" t="s">
        <v>8866</v>
      </c>
      <c r="B6425" s="153" t="s">
        <v>18478</v>
      </c>
      <c r="C6425" s="352"/>
      <c r="D6425" s="152" t="s">
        <v>20298</v>
      </c>
    </row>
    <row r="6426" spans="1:4" ht="13.5" customHeight="1">
      <c r="A6426" s="150" t="s">
        <v>8874</v>
      </c>
      <c r="B6426" s="153" t="s">
        <v>18486</v>
      </c>
      <c r="C6426" s="352"/>
      <c r="D6426" s="152" t="s">
        <v>20298</v>
      </c>
    </row>
    <row r="6427" spans="1:4" ht="13.5" customHeight="1">
      <c r="A6427" s="150" t="s">
        <v>108</v>
      </c>
      <c r="B6427" s="153" t="s">
        <v>109</v>
      </c>
      <c r="C6427" s="352"/>
      <c r="D6427" s="152" t="s">
        <v>20298</v>
      </c>
    </row>
    <row r="6428" spans="1:4" ht="13.5" customHeight="1">
      <c r="A6428" s="150" t="s">
        <v>9575</v>
      </c>
      <c r="B6428" s="153" t="s">
        <v>19166</v>
      </c>
      <c r="C6428" s="352"/>
      <c r="D6428" s="152" t="s">
        <v>20298</v>
      </c>
    </row>
    <row r="6429" spans="1:4" ht="13.5" customHeight="1">
      <c r="A6429" s="150" t="s">
        <v>8869</v>
      </c>
      <c r="B6429" s="153" t="s">
        <v>18481</v>
      </c>
      <c r="C6429" s="352"/>
      <c r="D6429" s="152" t="s">
        <v>20298</v>
      </c>
    </row>
    <row r="6430" spans="1:4" ht="13.5" customHeight="1">
      <c r="A6430" s="150" t="s">
        <v>8873</v>
      </c>
      <c r="B6430" s="153" t="s">
        <v>18485</v>
      </c>
      <c r="C6430" s="352"/>
      <c r="D6430" s="152" t="s">
        <v>20298</v>
      </c>
    </row>
    <row r="6431" spans="1:4" ht="13.5" customHeight="1">
      <c r="A6431" s="150" t="s">
        <v>8867</v>
      </c>
      <c r="B6431" s="153" t="s">
        <v>18479</v>
      </c>
      <c r="C6431" s="352"/>
      <c r="D6431" s="152" t="s">
        <v>20298</v>
      </c>
    </row>
    <row r="6432" spans="1:4" ht="13.5" customHeight="1">
      <c r="A6432" s="150" t="s">
        <v>6176</v>
      </c>
      <c r="B6432" s="153" t="s">
        <v>16139</v>
      </c>
      <c r="C6432" s="352"/>
      <c r="D6432" s="152" t="s">
        <v>20298</v>
      </c>
    </row>
    <row r="6433" spans="1:4" ht="13.5" customHeight="1">
      <c r="A6433" s="150" t="s">
        <v>8872</v>
      </c>
      <c r="B6433" s="153" t="s">
        <v>18484</v>
      </c>
      <c r="C6433" s="352"/>
      <c r="D6433" s="152" t="s">
        <v>20298</v>
      </c>
    </row>
    <row r="6434" spans="1:4" ht="13.5" customHeight="1">
      <c r="A6434" s="150" t="s">
        <v>2900</v>
      </c>
      <c r="B6434" s="153" t="s">
        <v>13082</v>
      </c>
      <c r="C6434" s="352"/>
      <c r="D6434" s="152" t="s">
        <v>20298</v>
      </c>
    </row>
    <row r="6435" spans="1:4" ht="13.5" customHeight="1">
      <c r="A6435" s="150" t="s">
        <v>106</v>
      </c>
      <c r="B6435" s="153" t="s">
        <v>107</v>
      </c>
      <c r="C6435" s="352"/>
      <c r="D6435" s="152" t="s">
        <v>20298</v>
      </c>
    </row>
    <row r="6436" spans="1:4" ht="13.5" customHeight="1">
      <c r="A6436" s="150" t="s">
        <v>65</v>
      </c>
      <c r="B6436" s="153" t="s">
        <v>18476</v>
      </c>
      <c r="C6436" s="352"/>
      <c r="D6436" s="152" t="s">
        <v>20298</v>
      </c>
    </row>
    <row r="6437" spans="1:4" ht="13.5" customHeight="1">
      <c r="A6437" s="150" t="s">
        <v>66</v>
      </c>
      <c r="B6437" s="153" t="s">
        <v>18475</v>
      </c>
      <c r="C6437" s="352"/>
      <c r="D6437" s="152" t="s">
        <v>20298</v>
      </c>
    </row>
    <row r="6438" spans="1:4" ht="13.5" customHeight="1">
      <c r="A6438" s="150" t="s">
        <v>6242</v>
      </c>
      <c r="B6438" s="153" t="s">
        <v>16205</v>
      </c>
      <c r="C6438" s="352"/>
      <c r="D6438" s="152" t="s">
        <v>20298</v>
      </c>
    </row>
    <row r="6439" spans="1:4" ht="13.5" customHeight="1">
      <c r="A6439" s="150" t="s">
        <v>6241</v>
      </c>
      <c r="B6439" s="153" t="s">
        <v>16204</v>
      </c>
      <c r="C6439" s="352"/>
      <c r="D6439" s="152" t="s">
        <v>20298</v>
      </c>
    </row>
    <row r="6440" spans="1:4" ht="13.5" customHeight="1">
      <c r="A6440" s="150" t="s">
        <v>6240</v>
      </c>
      <c r="B6440" s="153" t="s">
        <v>16203</v>
      </c>
      <c r="C6440" s="352"/>
      <c r="D6440" s="152" t="s">
        <v>20298</v>
      </c>
    </row>
    <row r="6441" spans="1:4" ht="13.5" customHeight="1">
      <c r="A6441" s="150" t="s">
        <v>67</v>
      </c>
      <c r="B6441" s="153" t="s">
        <v>16202</v>
      </c>
      <c r="C6441" s="352"/>
      <c r="D6441" s="152" t="s">
        <v>20298</v>
      </c>
    </row>
    <row r="6442" spans="1:4" ht="13.5" customHeight="1">
      <c r="A6442" s="150" t="s">
        <v>883</v>
      </c>
      <c r="B6442" s="153" t="s">
        <v>11091</v>
      </c>
      <c r="C6442" s="352"/>
      <c r="D6442" s="152" t="s">
        <v>20298</v>
      </c>
    </row>
    <row r="6443" spans="1:4" ht="13.5" customHeight="1">
      <c r="A6443" s="150" t="s">
        <v>6236</v>
      </c>
      <c r="B6443" s="153" t="s">
        <v>16197</v>
      </c>
      <c r="C6443" s="352"/>
      <c r="D6443" s="152" t="s">
        <v>20298</v>
      </c>
    </row>
    <row r="6444" spans="1:4" ht="13.5" customHeight="1">
      <c r="A6444" s="150" t="s">
        <v>8865</v>
      </c>
      <c r="B6444" s="153" t="s">
        <v>18477</v>
      </c>
      <c r="C6444" s="352"/>
      <c r="D6444" s="152" t="s">
        <v>20298</v>
      </c>
    </row>
    <row r="6445" spans="1:4" ht="13.5" customHeight="1">
      <c r="A6445" s="150" t="s">
        <v>6244</v>
      </c>
      <c r="B6445" s="153" t="s">
        <v>16207</v>
      </c>
      <c r="C6445" s="352"/>
      <c r="D6445" s="152" t="s">
        <v>20298</v>
      </c>
    </row>
    <row r="6446" spans="1:4" ht="13.5" customHeight="1">
      <c r="A6446" s="150" t="s">
        <v>6243</v>
      </c>
      <c r="B6446" s="153" t="s">
        <v>16206</v>
      </c>
      <c r="C6446" s="352"/>
      <c r="D6446" s="152" t="s">
        <v>20298</v>
      </c>
    </row>
    <row r="6447" spans="1:4" ht="13.5" customHeight="1">
      <c r="A6447" s="150" t="s">
        <v>3930</v>
      </c>
      <c r="B6447" s="153" t="s">
        <v>14049</v>
      </c>
      <c r="C6447" s="352"/>
      <c r="D6447" s="152" t="s">
        <v>20298</v>
      </c>
    </row>
    <row r="6448" spans="1:4" ht="13.5" customHeight="1">
      <c r="A6448" s="150" t="s">
        <v>104</v>
      </c>
      <c r="B6448" s="153" t="s">
        <v>105</v>
      </c>
      <c r="C6448" s="352"/>
      <c r="D6448" s="152" t="s">
        <v>20298</v>
      </c>
    </row>
    <row r="6449" spans="1:4" ht="13.5" customHeight="1">
      <c r="A6449" s="150" t="s">
        <v>8876</v>
      </c>
      <c r="B6449" s="153" t="s">
        <v>18488</v>
      </c>
      <c r="C6449" s="352"/>
      <c r="D6449" s="152" t="s">
        <v>20298</v>
      </c>
    </row>
    <row r="6450" spans="1:4" ht="13.5" customHeight="1">
      <c r="A6450" s="150" t="s">
        <v>3907</v>
      </c>
      <c r="B6450" s="153" t="s">
        <v>14028</v>
      </c>
      <c r="C6450" s="352"/>
      <c r="D6450" s="152" t="s">
        <v>20298</v>
      </c>
    </row>
    <row r="6451" spans="1:4" ht="13.5" customHeight="1">
      <c r="A6451" s="150" t="s">
        <v>3931</v>
      </c>
      <c r="B6451" s="153" t="s">
        <v>14050</v>
      </c>
      <c r="C6451" s="352"/>
      <c r="D6451" s="152" t="s">
        <v>20298</v>
      </c>
    </row>
    <row r="6452" spans="1:4" ht="13.5" customHeight="1">
      <c r="A6452" s="150" t="s">
        <v>2776</v>
      </c>
      <c r="B6452" s="153" t="s">
        <v>12951</v>
      </c>
      <c r="C6452" s="352"/>
      <c r="D6452" s="152" t="s">
        <v>20298</v>
      </c>
    </row>
    <row r="6453" spans="1:4" ht="13.5" customHeight="1">
      <c r="A6453" s="150" t="s">
        <v>2777</v>
      </c>
      <c r="B6453" s="153" t="s">
        <v>12952</v>
      </c>
      <c r="C6453" s="352"/>
      <c r="D6453" s="152" t="s">
        <v>20298</v>
      </c>
    </row>
    <row r="6454" spans="1:4" ht="13.5" customHeight="1">
      <c r="A6454" s="150" t="s">
        <v>2779</v>
      </c>
      <c r="B6454" s="153" t="s">
        <v>12954</v>
      </c>
      <c r="C6454" s="352"/>
      <c r="D6454" s="152" t="s">
        <v>20298</v>
      </c>
    </row>
    <row r="6455" spans="1:4" ht="13.5" customHeight="1">
      <c r="A6455" s="150" t="s">
        <v>2778</v>
      </c>
      <c r="B6455" s="153" t="s">
        <v>12953</v>
      </c>
      <c r="C6455" s="352"/>
      <c r="D6455" s="152" t="s">
        <v>20298</v>
      </c>
    </row>
    <row r="6456" spans="1:4" ht="13.5" customHeight="1">
      <c r="A6456" s="150" t="s">
        <v>5916</v>
      </c>
      <c r="B6456" s="153" t="s">
        <v>15925</v>
      </c>
      <c r="C6456" s="352"/>
      <c r="D6456" s="152" t="s">
        <v>20298</v>
      </c>
    </row>
    <row r="6457" spans="1:4" ht="13.5" customHeight="1">
      <c r="A6457" s="150" t="s">
        <v>5917</v>
      </c>
      <c r="B6457" s="153" t="s">
        <v>15926</v>
      </c>
      <c r="C6457" s="352"/>
      <c r="D6457" s="152" t="s">
        <v>20298</v>
      </c>
    </row>
    <row r="6458" spans="1:4" ht="13.5" customHeight="1">
      <c r="A6458" s="150" t="s">
        <v>5108</v>
      </c>
      <c r="B6458" s="153" t="s">
        <v>15150</v>
      </c>
      <c r="C6458" s="352"/>
      <c r="D6458" s="152" t="s">
        <v>20298</v>
      </c>
    </row>
    <row r="6459" spans="1:4" ht="13.5" customHeight="1">
      <c r="A6459" s="150" t="s">
        <v>102</v>
      </c>
      <c r="B6459" s="153" t="s">
        <v>103</v>
      </c>
      <c r="C6459" s="352"/>
      <c r="D6459" s="152" t="s">
        <v>20298</v>
      </c>
    </row>
    <row r="6460" spans="1:4" ht="13.5" customHeight="1">
      <c r="A6460" s="150" t="s">
        <v>5107</v>
      </c>
      <c r="B6460" s="153" t="s">
        <v>15149</v>
      </c>
      <c r="C6460" s="352"/>
      <c r="D6460" s="152" t="s">
        <v>20298</v>
      </c>
    </row>
    <row r="6461" spans="1:4" ht="13.5" customHeight="1">
      <c r="A6461" s="150" t="s">
        <v>1472</v>
      </c>
      <c r="B6461" s="153" t="s">
        <v>11673</v>
      </c>
      <c r="C6461" s="352"/>
      <c r="D6461" s="152" t="s">
        <v>20298</v>
      </c>
    </row>
    <row r="6462" spans="1:4" ht="13.5" customHeight="1">
      <c r="A6462" s="150" t="s">
        <v>3558</v>
      </c>
      <c r="B6462" s="153" t="s">
        <v>13691</v>
      </c>
      <c r="C6462" s="352"/>
      <c r="D6462" s="152" t="s">
        <v>20298</v>
      </c>
    </row>
    <row r="6463" spans="1:4" ht="13.5" customHeight="1">
      <c r="A6463" s="150" t="s">
        <v>1837</v>
      </c>
      <c r="B6463" s="153" t="s">
        <v>12022</v>
      </c>
      <c r="C6463" s="352"/>
      <c r="D6463" s="152" t="s">
        <v>20298</v>
      </c>
    </row>
    <row r="6464" spans="1:4" ht="13.5" customHeight="1">
      <c r="A6464" s="150" t="s">
        <v>1836</v>
      </c>
      <c r="B6464" s="153" t="s">
        <v>12021</v>
      </c>
      <c r="C6464" s="352"/>
      <c r="D6464" s="152" t="s">
        <v>20298</v>
      </c>
    </row>
    <row r="6465" spans="1:4" ht="13.5" customHeight="1">
      <c r="A6465" s="150" t="s">
        <v>1835</v>
      </c>
      <c r="B6465" s="153" t="s">
        <v>12020</v>
      </c>
      <c r="C6465" s="352"/>
      <c r="D6465" s="152" t="s">
        <v>20298</v>
      </c>
    </row>
    <row r="6466" spans="1:4" ht="13.5" customHeight="1">
      <c r="A6466" s="150" t="s">
        <v>1776</v>
      </c>
      <c r="B6466" s="153" t="s">
        <v>11970</v>
      </c>
      <c r="C6466" s="352"/>
      <c r="D6466" s="152" t="s">
        <v>20298</v>
      </c>
    </row>
    <row r="6467" spans="1:4" ht="13.5" customHeight="1">
      <c r="A6467" s="150" t="s">
        <v>4124</v>
      </c>
      <c r="B6467" s="153" t="s">
        <v>14240</v>
      </c>
      <c r="C6467" s="352"/>
      <c r="D6467" s="152" t="s">
        <v>20298</v>
      </c>
    </row>
    <row r="6468" spans="1:4" ht="13.5" customHeight="1">
      <c r="A6468" s="150" t="s">
        <v>4126</v>
      </c>
      <c r="B6468" s="153" t="s">
        <v>14242</v>
      </c>
      <c r="C6468" s="352"/>
      <c r="D6468" s="152" t="s">
        <v>20298</v>
      </c>
    </row>
    <row r="6469" spans="1:4" ht="13.5" customHeight="1">
      <c r="A6469" s="150" t="s">
        <v>4120</v>
      </c>
      <c r="B6469" s="153" t="s">
        <v>14236</v>
      </c>
      <c r="C6469" s="352"/>
      <c r="D6469" s="152" t="s">
        <v>20298</v>
      </c>
    </row>
    <row r="6470" spans="1:4" ht="13.5" customHeight="1">
      <c r="A6470" s="150" t="s">
        <v>4119</v>
      </c>
      <c r="B6470" s="153" t="s">
        <v>14235</v>
      </c>
      <c r="C6470" s="352"/>
      <c r="D6470" s="152" t="s">
        <v>20298</v>
      </c>
    </row>
    <row r="6471" spans="1:4" ht="13.5" customHeight="1">
      <c r="A6471" s="150" t="s">
        <v>4122</v>
      </c>
      <c r="B6471" s="153" t="s">
        <v>14238</v>
      </c>
      <c r="C6471" s="352"/>
      <c r="D6471" s="152" t="s">
        <v>20298</v>
      </c>
    </row>
    <row r="6472" spans="1:4" ht="13.5" customHeight="1">
      <c r="A6472" s="150" t="s">
        <v>4121</v>
      </c>
      <c r="B6472" s="153" t="s">
        <v>14237</v>
      </c>
      <c r="C6472" s="352"/>
      <c r="D6472" s="152" t="s">
        <v>20298</v>
      </c>
    </row>
    <row r="6473" spans="1:4" ht="13.5" customHeight="1">
      <c r="A6473" s="150" t="s">
        <v>4123</v>
      </c>
      <c r="B6473" s="153" t="s">
        <v>14239</v>
      </c>
      <c r="C6473" s="352"/>
      <c r="D6473" s="152" t="s">
        <v>20298</v>
      </c>
    </row>
    <row r="6474" spans="1:4" ht="13.5" customHeight="1">
      <c r="A6474" s="150" t="s">
        <v>4125</v>
      </c>
      <c r="B6474" s="153" t="s">
        <v>14241</v>
      </c>
      <c r="C6474" s="352"/>
      <c r="D6474" s="152" t="s">
        <v>20298</v>
      </c>
    </row>
    <row r="6475" spans="1:4" ht="13.5" customHeight="1">
      <c r="A6475" s="150" t="s">
        <v>4127</v>
      </c>
      <c r="B6475" s="153" t="s">
        <v>14243</v>
      </c>
      <c r="C6475" s="352"/>
      <c r="D6475" s="152" t="s">
        <v>20298</v>
      </c>
    </row>
    <row r="6476" spans="1:4" ht="13.5" customHeight="1">
      <c r="A6476" s="150" t="s">
        <v>5330</v>
      </c>
      <c r="B6476" s="153" t="s">
        <v>15367</v>
      </c>
      <c r="C6476" s="352"/>
      <c r="D6476" s="152" t="s">
        <v>20298</v>
      </c>
    </row>
    <row r="6477" spans="1:4" ht="13.5" customHeight="1">
      <c r="A6477" s="150" t="s">
        <v>5329</v>
      </c>
      <c r="B6477" s="153" t="s">
        <v>15366</v>
      </c>
      <c r="C6477" s="352"/>
      <c r="D6477" s="152" t="s">
        <v>20298</v>
      </c>
    </row>
    <row r="6478" spans="1:4" ht="13.5" customHeight="1">
      <c r="A6478" s="150" t="s">
        <v>3913</v>
      </c>
      <c r="B6478" s="153" t="s">
        <v>14032</v>
      </c>
      <c r="C6478" s="352"/>
      <c r="D6478" s="152" t="s">
        <v>20298</v>
      </c>
    </row>
    <row r="6479" spans="1:4" ht="13.5" customHeight="1">
      <c r="A6479" s="150" t="s">
        <v>761</v>
      </c>
      <c r="B6479" s="153" t="s">
        <v>10969</v>
      </c>
      <c r="C6479" s="352"/>
      <c r="D6479" s="152" t="s">
        <v>20298</v>
      </c>
    </row>
    <row r="6480" spans="1:4" ht="13.5" customHeight="1">
      <c r="A6480" s="150" t="s">
        <v>4814</v>
      </c>
      <c r="B6480" s="153" t="s">
        <v>14882</v>
      </c>
      <c r="C6480" s="352"/>
      <c r="D6480" s="152" t="s">
        <v>20298</v>
      </c>
    </row>
    <row r="6481" spans="1:4" ht="13.5" customHeight="1">
      <c r="A6481" s="150" t="s">
        <v>1201</v>
      </c>
      <c r="B6481" s="153" t="s">
        <v>11400</v>
      </c>
      <c r="C6481" s="352"/>
      <c r="D6481" s="152" t="s">
        <v>20298</v>
      </c>
    </row>
    <row r="6482" spans="1:4" ht="13.5" customHeight="1">
      <c r="A6482" s="150" t="s">
        <v>6485</v>
      </c>
      <c r="B6482" s="153" t="s">
        <v>16449</v>
      </c>
      <c r="C6482" s="352"/>
      <c r="D6482" s="152" t="s">
        <v>20298</v>
      </c>
    </row>
    <row r="6483" spans="1:4" ht="13.5" customHeight="1">
      <c r="A6483" s="150" t="s">
        <v>9646</v>
      </c>
      <c r="B6483" s="153" t="s">
        <v>19234</v>
      </c>
      <c r="C6483" s="352"/>
      <c r="D6483" s="152" t="s">
        <v>20298</v>
      </c>
    </row>
    <row r="6484" spans="1:4" ht="13.5" customHeight="1">
      <c r="A6484" s="150" t="s">
        <v>4424</v>
      </c>
      <c r="B6484" s="153" t="s">
        <v>14538</v>
      </c>
      <c r="C6484" s="352"/>
      <c r="D6484" s="152" t="s">
        <v>20298</v>
      </c>
    </row>
    <row r="6485" spans="1:4" ht="13.5" customHeight="1">
      <c r="A6485" s="150" t="s">
        <v>5743</v>
      </c>
      <c r="B6485" s="153" t="s">
        <v>15775</v>
      </c>
      <c r="C6485" s="352"/>
      <c r="D6485" s="152" t="s">
        <v>20298</v>
      </c>
    </row>
    <row r="6486" spans="1:4" ht="13.5" customHeight="1">
      <c r="A6486" s="150" t="s">
        <v>5282</v>
      </c>
      <c r="B6486" s="153" t="s">
        <v>15321</v>
      </c>
      <c r="C6486" s="352"/>
      <c r="D6486" s="152" t="s">
        <v>20298</v>
      </c>
    </row>
    <row r="6487" spans="1:4" ht="13.5" customHeight="1">
      <c r="A6487" s="150" t="s">
        <v>5681</v>
      </c>
      <c r="B6487" s="153" t="s">
        <v>15713</v>
      </c>
      <c r="C6487" s="352"/>
      <c r="D6487" s="152" t="s">
        <v>20298</v>
      </c>
    </row>
    <row r="6488" spans="1:4" ht="13.5" customHeight="1">
      <c r="A6488" s="150" t="s">
        <v>5681</v>
      </c>
      <c r="B6488" s="153" t="s">
        <v>15713</v>
      </c>
      <c r="C6488" s="352"/>
      <c r="D6488" s="152" t="s">
        <v>20298</v>
      </c>
    </row>
    <row r="6489" spans="1:4" ht="13.5" customHeight="1">
      <c r="A6489" s="150" t="s">
        <v>5682</v>
      </c>
      <c r="B6489" s="153" t="s">
        <v>15714</v>
      </c>
      <c r="C6489" s="352"/>
      <c r="D6489" s="152" t="s">
        <v>20298</v>
      </c>
    </row>
    <row r="6490" spans="1:4" ht="13.5" customHeight="1">
      <c r="A6490" s="150" t="s">
        <v>5682</v>
      </c>
      <c r="B6490" s="153" t="s">
        <v>15714</v>
      </c>
      <c r="C6490" s="352"/>
      <c r="D6490" s="152" t="s">
        <v>20298</v>
      </c>
    </row>
    <row r="6491" spans="1:4" ht="13.5" customHeight="1">
      <c r="A6491" s="150" t="s">
        <v>5680</v>
      </c>
      <c r="B6491" s="153" t="s">
        <v>15712</v>
      </c>
      <c r="C6491" s="352"/>
      <c r="D6491" s="152" t="s">
        <v>20298</v>
      </c>
    </row>
    <row r="6492" spans="1:4" ht="13.5" customHeight="1">
      <c r="A6492" s="150" t="s">
        <v>5742</v>
      </c>
      <c r="B6492" s="153" t="s">
        <v>15774</v>
      </c>
      <c r="C6492" s="352"/>
      <c r="D6492" s="152" t="s">
        <v>20298</v>
      </c>
    </row>
    <row r="6493" spans="1:4" ht="13.5" customHeight="1">
      <c r="A6493" s="150" t="s">
        <v>5679</v>
      </c>
      <c r="B6493" s="153" t="s">
        <v>15711</v>
      </c>
      <c r="C6493" s="352"/>
      <c r="D6493" s="152" t="s">
        <v>20298</v>
      </c>
    </row>
    <row r="6494" spans="1:4" ht="13.5" customHeight="1">
      <c r="A6494" s="150" t="s">
        <v>9752</v>
      </c>
      <c r="B6494" s="153" t="s">
        <v>19337</v>
      </c>
      <c r="C6494" s="352"/>
      <c r="D6494" s="152" t="s">
        <v>20298</v>
      </c>
    </row>
    <row r="6495" spans="1:4" ht="13.5" customHeight="1">
      <c r="A6495" s="150" t="s">
        <v>9753</v>
      </c>
      <c r="B6495" s="153" t="s">
        <v>19338</v>
      </c>
      <c r="C6495" s="352"/>
      <c r="D6495" s="152" t="s">
        <v>20298</v>
      </c>
    </row>
    <row r="6496" spans="1:4" ht="13.5" customHeight="1">
      <c r="A6496" s="150" t="s">
        <v>10428</v>
      </c>
      <c r="B6496" s="153" t="s">
        <v>19992</v>
      </c>
      <c r="C6496" s="352"/>
      <c r="D6496" s="152" t="s">
        <v>20298</v>
      </c>
    </row>
    <row r="6497" spans="1:4" ht="13.5" customHeight="1">
      <c r="A6497" s="150" t="s">
        <v>1550</v>
      </c>
      <c r="B6497" s="153" t="s">
        <v>11754</v>
      </c>
      <c r="C6497" s="352"/>
      <c r="D6497" s="152" t="s">
        <v>20298</v>
      </c>
    </row>
    <row r="6498" spans="1:4" ht="13.5" customHeight="1">
      <c r="A6498" s="150" t="s">
        <v>6573</v>
      </c>
      <c r="B6498" s="153" t="s">
        <v>16535</v>
      </c>
      <c r="C6498" s="352"/>
      <c r="D6498" s="152" t="s">
        <v>20298</v>
      </c>
    </row>
    <row r="6499" spans="1:4" ht="13.5" customHeight="1">
      <c r="A6499" s="150" t="s">
        <v>6574</v>
      </c>
      <c r="B6499" s="153" t="s">
        <v>16536</v>
      </c>
      <c r="C6499" s="352"/>
      <c r="D6499" s="152" t="s">
        <v>20298</v>
      </c>
    </row>
    <row r="6500" spans="1:4" ht="13.5" customHeight="1">
      <c r="A6500" s="150" t="s">
        <v>5116</v>
      </c>
      <c r="B6500" s="153" t="s">
        <v>15158</v>
      </c>
      <c r="C6500" s="352"/>
      <c r="D6500" s="152" t="s">
        <v>20298</v>
      </c>
    </row>
    <row r="6501" spans="1:4" ht="13.5" customHeight="1">
      <c r="A6501" s="150" t="s">
        <v>5115</v>
      </c>
      <c r="B6501" s="153" t="s">
        <v>15157</v>
      </c>
      <c r="C6501" s="352"/>
      <c r="D6501" s="152" t="s">
        <v>20298</v>
      </c>
    </row>
    <row r="6502" spans="1:4" ht="13.5" customHeight="1">
      <c r="A6502" s="150" t="s">
        <v>4117</v>
      </c>
      <c r="B6502" s="153" t="s">
        <v>14233</v>
      </c>
      <c r="C6502" s="352"/>
      <c r="D6502" s="152" t="s">
        <v>20298</v>
      </c>
    </row>
    <row r="6503" spans="1:4" ht="13.5" customHeight="1">
      <c r="A6503" s="150" t="s">
        <v>10459</v>
      </c>
      <c r="B6503" s="153" t="s">
        <v>20023</v>
      </c>
      <c r="C6503" s="352"/>
      <c r="D6503" s="152" t="s">
        <v>20298</v>
      </c>
    </row>
    <row r="6504" spans="1:4" ht="13.5" customHeight="1">
      <c r="A6504" s="150" t="s">
        <v>10459</v>
      </c>
      <c r="B6504" s="153" t="s">
        <v>20023</v>
      </c>
      <c r="C6504" s="352"/>
      <c r="D6504" s="152" t="s">
        <v>20298</v>
      </c>
    </row>
    <row r="6505" spans="1:4" ht="13.5" customHeight="1">
      <c r="A6505" s="150" t="s">
        <v>10457</v>
      </c>
      <c r="B6505" s="153" t="s">
        <v>20021</v>
      </c>
      <c r="C6505" s="352"/>
      <c r="D6505" s="152" t="s">
        <v>20298</v>
      </c>
    </row>
    <row r="6506" spans="1:4" ht="13.5" customHeight="1">
      <c r="A6506" s="150" t="s">
        <v>10457</v>
      </c>
      <c r="B6506" s="153" t="s">
        <v>20021</v>
      </c>
      <c r="C6506" s="352"/>
      <c r="D6506" s="152" t="s">
        <v>20298</v>
      </c>
    </row>
    <row r="6507" spans="1:4" ht="13.5" customHeight="1">
      <c r="A6507" s="150" t="s">
        <v>10458</v>
      </c>
      <c r="B6507" s="153" t="s">
        <v>20022</v>
      </c>
      <c r="C6507" s="352"/>
      <c r="D6507" s="152" t="s">
        <v>20298</v>
      </c>
    </row>
    <row r="6508" spans="1:4" ht="13.5" customHeight="1">
      <c r="A6508" s="150" t="s">
        <v>10458</v>
      </c>
      <c r="B6508" s="153" t="s">
        <v>20022</v>
      </c>
      <c r="C6508" s="352"/>
      <c r="D6508" s="152" t="s">
        <v>20298</v>
      </c>
    </row>
    <row r="6509" spans="1:4" ht="13.5" customHeight="1">
      <c r="A6509" s="150" t="s">
        <v>10460</v>
      </c>
      <c r="B6509" s="153" t="s">
        <v>20024</v>
      </c>
      <c r="C6509" s="352"/>
      <c r="D6509" s="152" t="s">
        <v>20298</v>
      </c>
    </row>
    <row r="6510" spans="1:4" ht="13.5" customHeight="1">
      <c r="A6510" s="150" t="s">
        <v>10460</v>
      </c>
      <c r="B6510" s="153" t="s">
        <v>20024</v>
      </c>
      <c r="C6510" s="352"/>
      <c r="D6510" s="152" t="s">
        <v>20298</v>
      </c>
    </row>
    <row r="6511" spans="1:4" ht="13.5" customHeight="1">
      <c r="A6511" s="150" t="s">
        <v>10461</v>
      </c>
      <c r="B6511" s="153" t="s">
        <v>20025</v>
      </c>
      <c r="C6511" s="352"/>
      <c r="D6511" s="152" t="s">
        <v>20298</v>
      </c>
    </row>
    <row r="6512" spans="1:4" ht="13.5" customHeight="1">
      <c r="A6512" s="150" t="s">
        <v>10461</v>
      </c>
      <c r="B6512" s="153" t="s">
        <v>20025</v>
      </c>
      <c r="C6512" s="352"/>
      <c r="D6512" s="152" t="s">
        <v>20298</v>
      </c>
    </row>
    <row r="6513" spans="1:4" ht="13.5" customHeight="1">
      <c r="A6513" s="150" t="s">
        <v>10462</v>
      </c>
      <c r="B6513" s="153" t="s">
        <v>20026</v>
      </c>
      <c r="C6513" s="352"/>
      <c r="D6513" s="152" t="s">
        <v>20298</v>
      </c>
    </row>
    <row r="6514" spans="1:4" ht="13.5" customHeight="1">
      <c r="A6514" s="150" t="s">
        <v>10462</v>
      </c>
      <c r="B6514" s="153" t="s">
        <v>20026</v>
      </c>
      <c r="C6514" s="352"/>
      <c r="D6514" s="152" t="s">
        <v>20298</v>
      </c>
    </row>
    <row r="6515" spans="1:4" ht="13.5" customHeight="1">
      <c r="A6515" s="150" t="s">
        <v>10463</v>
      </c>
      <c r="B6515" s="153" t="s">
        <v>20027</v>
      </c>
      <c r="C6515" s="352"/>
      <c r="D6515" s="152" t="s">
        <v>20298</v>
      </c>
    </row>
    <row r="6516" spans="1:4" ht="13.5" customHeight="1">
      <c r="A6516" s="150" t="s">
        <v>10463</v>
      </c>
      <c r="B6516" s="153" t="s">
        <v>20027</v>
      </c>
      <c r="C6516" s="352"/>
      <c r="D6516" s="152" t="s">
        <v>20298</v>
      </c>
    </row>
    <row r="6517" spans="1:4" ht="13.5" customHeight="1">
      <c r="A6517" s="150" t="s">
        <v>9224</v>
      </c>
      <c r="B6517" s="153" t="s">
        <v>18837</v>
      </c>
      <c r="C6517" s="352"/>
      <c r="D6517" s="152" t="s">
        <v>20298</v>
      </c>
    </row>
    <row r="6518" spans="1:4" ht="13.5" customHeight="1">
      <c r="A6518" s="150" t="s">
        <v>6205</v>
      </c>
      <c r="B6518" s="153" t="s">
        <v>16166</v>
      </c>
      <c r="C6518" s="352"/>
      <c r="D6518" s="152" t="s">
        <v>20298</v>
      </c>
    </row>
    <row r="6519" spans="1:4" ht="13.5" customHeight="1">
      <c r="A6519" s="150" t="s">
        <v>8482</v>
      </c>
      <c r="B6519" s="153" t="s">
        <v>18139</v>
      </c>
      <c r="C6519" s="352"/>
      <c r="D6519" s="152" t="s">
        <v>20298</v>
      </c>
    </row>
    <row r="6520" spans="1:4" ht="13.5" customHeight="1">
      <c r="A6520" s="150" t="s">
        <v>8483</v>
      </c>
      <c r="B6520" s="153" t="s">
        <v>18140</v>
      </c>
      <c r="C6520" s="352"/>
      <c r="D6520" s="152" t="s">
        <v>20298</v>
      </c>
    </row>
    <row r="6521" spans="1:4" ht="13.5" customHeight="1">
      <c r="A6521" s="150" t="s">
        <v>8483</v>
      </c>
      <c r="B6521" s="153" t="s">
        <v>18140</v>
      </c>
      <c r="C6521" s="352"/>
      <c r="D6521" s="152" t="s">
        <v>20298</v>
      </c>
    </row>
    <row r="6522" spans="1:4" ht="13.5" customHeight="1">
      <c r="A6522" s="150" t="s">
        <v>8561</v>
      </c>
      <c r="B6522" s="153" t="s">
        <v>18203</v>
      </c>
      <c r="C6522" s="352"/>
      <c r="D6522" s="152" t="s">
        <v>20298</v>
      </c>
    </row>
    <row r="6523" spans="1:4" ht="13.5" customHeight="1">
      <c r="A6523" s="150" t="s">
        <v>8561</v>
      </c>
      <c r="B6523" s="153" t="s">
        <v>18203</v>
      </c>
      <c r="C6523" s="352"/>
      <c r="D6523" s="152" t="s">
        <v>20298</v>
      </c>
    </row>
    <row r="6524" spans="1:4" ht="13.5" customHeight="1">
      <c r="A6524" s="150" t="s">
        <v>8567</v>
      </c>
      <c r="B6524" s="153" t="s">
        <v>18209</v>
      </c>
      <c r="C6524" s="352"/>
      <c r="D6524" s="152" t="s">
        <v>20298</v>
      </c>
    </row>
    <row r="6525" spans="1:4" ht="13.5" customHeight="1">
      <c r="A6525" s="150" t="s">
        <v>8481</v>
      </c>
      <c r="B6525" s="153" t="s">
        <v>18138</v>
      </c>
      <c r="C6525" s="352"/>
      <c r="D6525" s="152" t="s">
        <v>20298</v>
      </c>
    </row>
    <row r="6526" spans="1:4" ht="13.5" customHeight="1">
      <c r="A6526" s="150" t="s">
        <v>8564</v>
      </c>
      <c r="B6526" s="153" t="s">
        <v>18206</v>
      </c>
      <c r="C6526" s="352"/>
      <c r="D6526" s="152" t="s">
        <v>20298</v>
      </c>
    </row>
    <row r="6527" spans="1:4" ht="13.5" customHeight="1">
      <c r="A6527" s="150" t="s">
        <v>8564</v>
      </c>
      <c r="B6527" s="153" t="s">
        <v>18206</v>
      </c>
      <c r="C6527" s="352"/>
      <c r="D6527" s="152" t="s">
        <v>20298</v>
      </c>
    </row>
    <row r="6528" spans="1:4" ht="13.5" customHeight="1">
      <c r="A6528" s="150" t="s">
        <v>8568</v>
      </c>
      <c r="B6528" s="153" t="s">
        <v>18210</v>
      </c>
      <c r="C6528" s="352"/>
      <c r="D6528" s="152" t="s">
        <v>20298</v>
      </c>
    </row>
    <row r="6529" spans="1:4" ht="13.5" customHeight="1">
      <c r="A6529" s="150" t="s">
        <v>8568</v>
      </c>
      <c r="B6529" s="153" t="s">
        <v>18210</v>
      </c>
      <c r="C6529" s="352"/>
      <c r="D6529" s="152" t="s">
        <v>20298</v>
      </c>
    </row>
    <row r="6530" spans="1:4" ht="13.5" customHeight="1">
      <c r="A6530" s="150" t="s">
        <v>10718</v>
      </c>
      <c r="B6530" s="153" t="s">
        <v>20263</v>
      </c>
      <c r="C6530" s="352"/>
      <c r="D6530" s="152" t="s">
        <v>20298</v>
      </c>
    </row>
    <row r="6531" spans="1:4" ht="13.5" customHeight="1">
      <c r="A6531" s="150" t="s">
        <v>10719</v>
      </c>
      <c r="B6531" s="153" t="s">
        <v>20264</v>
      </c>
      <c r="C6531" s="352"/>
      <c r="D6531" s="152" t="s">
        <v>20298</v>
      </c>
    </row>
    <row r="6532" spans="1:4" ht="13.5" customHeight="1">
      <c r="A6532" s="150" t="s">
        <v>3373</v>
      </c>
      <c r="B6532" s="153" t="s">
        <v>13510</v>
      </c>
      <c r="C6532" s="352"/>
      <c r="D6532" s="152" t="s">
        <v>20298</v>
      </c>
    </row>
    <row r="6533" spans="1:4" ht="13.5" customHeight="1">
      <c r="A6533" s="150" t="s">
        <v>8566</v>
      </c>
      <c r="B6533" s="153" t="s">
        <v>18208</v>
      </c>
      <c r="C6533" s="352"/>
      <c r="D6533" s="152" t="s">
        <v>20298</v>
      </c>
    </row>
    <row r="6534" spans="1:4" ht="13.5" customHeight="1">
      <c r="A6534" s="150" t="s">
        <v>8566</v>
      </c>
      <c r="B6534" s="153" t="s">
        <v>18208</v>
      </c>
      <c r="C6534" s="352"/>
      <c r="D6534" s="152" t="s">
        <v>20298</v>
      </c>
    </row>
    <row r="6535" spans="1:4" ht="13.5" customHeight="1">
      <c r="A6535" s="150" t="s">
        <v>8563</v>
      </c>
      <c r="B6535" s="153" t="s">
        <v>18205</v>
      </c>
      <c r="C6535" s="352"/>
      <c r="D6535" s="152" t="s">
        <v>20298</v>
      </c>
    </row>
    <row r="6536" spans="1:4" ht="13.5" customHeight="1">
      <c r="A6536" s="150" t="s">
        <v>8563</v>
      </c>
      <c r="B6536" s="153" t="s">
        <v>18205</v>
      </c>
      <c r="C6536" s="352"/>
      <c r="D6536" s="152" t="s">
        <v>20298</v>
      </c>
    </row>
    <row r="6537" spans="1:4" ht="13.5" customHeight="1">
      <c r="A6537" s="150" t="s">
        <v>8562</v>
      </c>
      <c r="B6537" s="153" t="s">
        <v>18204</v>
      </c>
      <c r="C6537" s="352"/>
      <c r="D6537" s="152" t="s">
        <v>20298</v>
      </c>
    </row>
    <row r="6538" spans="1:4" ht="13.5" customHeight="1">
      <c r="A6538" s="150" t="s">
        <v>8562</v>
      </c>
      <c r="B6538" s="153" t="s">
        <v>18204</v>
      </c>
      <c r="C6538" s="352"/>
      <c r="D6538" s="152" t="s">
        <v>20298</v>
      </c>
    </row>
    <row r="6539" spans="1:4" ht="13.5" customHeight="1">
      <c r="A6539" s="150" t="s">
        <v>8565</v>
      </c>
      <c r="B6539" s="153" t="s">
        <v>18207</v>
      </c>
      <c r="C6539" s="352"/>
      <c r="D6539" s="152" t="s">
        <v>20298</v>
      </c>
    </row>
    <row r="6540" spans="1:4" ht="13.5" customHeight="1">
      <c r="A6540" s="150" t="s">
        <v>8565</v>
      </c>
      <c r="B6540" s="153" t="s">
        <v>18207</v>
      </c>
      <c r="C6540" s="352"/>
      <c r="D6540" s="152" t="s">
        <v>20298</v>
      </c>
    </row>
    <row r="6541" spans="1:4" ht="13.5" customHeight="1">
      <c r="A6541" s="150" t="s">
        <v>3223</v>
      </c>
      <c r="B6541" s="153" t="s">
        <v>13360</v>
      </c>
      <c r="C6541" s="352"/>
      <c r="D6541" s="152" t="s">
        <v>20298</v>
      </c>
    </row>
    <row r="6542" spans="1:4" ht="13.5" customHeight="1">
      <c r="A6542" s="150" t="s">
        <v>1211</v>
      </c>
      <c r="B6542" s="153" t="s">
        <v>11410</v>
      </c>
      <c r="C6542" s="352"/>
      <c r="D6542" s="152" t="s">
        <v>20298</v>
      </c>
    </row>
    <row r="6543" spans="1:4" ht="13.5" customHeight="1">
      <c r="A6543" s="150" t="s">
        <v>3340</v>
      </c>
      <c r="B6543" s="153" t="s">
        <v>13477</v>
      </c>
      <c r="C6543" s="352"/>
      <c r="D6543" s="152" t="s">
        <v>20298</v>
      </c>
    </row>
    <row r="6544" spans="1:4" ht="13.5" customHeight="1">
      <c r="A6544" s="150" t="s">
        <v>5266</v>
      </c>
      <c r="B6544" s="153" t="s">
        <v>15305</v>
      </c>
      <c r="C6544" s="352"/>
      <c r="D6544" s="152" t="s">
        <v>20298</v>
      </c>
    </row>
    <row r="6545" spans="1:4" ht="13.5" customHeight="1">
      <c r="A6545" s="150" t="s">
        <v>5445</v>
      </c>
      <c r="B6545" s="153" t="s">
        <v>15479</v>
      </c>
      <c r="C6545" s="352"/>
      <c r="D6545" s="152" t="s">
        <v>20298</v>
      </c>
    </row>
    <row r="6546" spans="1:4" ht="13.5" customHeight="1">
      <c r="A6546" s="150" t="s">
        <v>2386</v>
      </c>
      <c r="B6546" s="153" t="s">
        <v>12559</v>
      </c>
      <c r="C6546" s="352"/>
      <c r="D6546" s="152" t="s">
        <v>20298</v>
      </c>
    </row>
    <row r="6547" spans="1:4" ht="13.5" customHeight="1">
      <c r="A6547" s="150" t="s">
        <v>8555</v>
      </c>
      <c r="B6547" s="153" t="s">
        <v>18197</v>
      </c>
      <c r="C6547" s="352"/>
      <c r="D6547" s="152" t="s">
        <v>20298</v>
      </c>
    </row>
    <row r="6548" spans="1:4" ht="13.5" customHeight="1">
      <c r="A6548" s="150" t="s">
        <v>8555</v>
      </c>
      <c r="B6548" s="153" t="s">
        <v>18197</v>
      </c>
      <c r="C6548" s="352"/>
      <c r="D6548" s="152" t="s">
        <v>20298</v>
      </c>
    </row>
    <row r="6549" spans="1:4" ht="13.5" customHeight="1">
      <c r="A6549" s="150" t="s">
        <v>8550</v>
      </c>
      <c r="B6549" s="153" t="s">
        <v>18192</v>
      </c>
      <c r="C6549" s="352"/>
      <c r="D6549" s="152" t="s">
        <v>20298</v>
      </c>
    </row>
    <row r="6550" spans="1:4" ht="13.5" customHeight="1">
      <c r="A6550" s="150" t="s">
        <v>8550</v>
      </c>
      <c r="B6550" s="153" t="s">
        <v>18192</v>
      </c>
      <c r="C6550" s="352"/>
      <c r="D6550" s="152" t="s">
        <v>20298</v>
      </c>
    </row>
    <row r="6551" spans="1:4" ht="13.5" customHeight="1">
      <c r="A6551" s="150" t="s">
        <v>8548</v>
      </c>
      <c r="B6551" s="153" t="s">
        <v>18190</v>
      </c>
      <c r="C6551" s="352"/>
      <c r="D6551" s="152" t="s">
        <v>20298</v>
      </c>
    </row>
    <row r="6552" spans="1:4" ht="13.5" customHeight="1">
      <c r="A6552" s="150" t="s">
        <v>8548</v>
      </c>
      <c r="B6552" s="153" t="s">
        <v>18190</v>
      </c>
      <c r="C6552" s="352"/>
      <c r="D6552" s="152" t="s">
        <v>20298</v>
      </c>
    </row>
    <row r="6553" spans="1:4" ht="13.5" customHeight="1">
      <c r="A6553" s="150" t="s">
        <v>8553</v>
      </c>
      <c r="B6553" s="153" t="s">
        <v>18195</v>
      </c>
      <c r="C6553" s="352"/>
      <c r="D6553" s="152" t="s">
        <v>20298</v>
      </c>
    </row>
    <row r="6554" spans="1:4" ht="13.5" customHeight="1">
      <c r="A6554" s="150" t="s">
        <v>8553</v>
      </c>
      <c r="B6554" s="153" t="s">
        <v>18195</v>
      </c>
      <c r="C6554" s="352"/>
      <c r="D6554" s="152" t="s">
        <v>20298</v>
      </c>
    </row>
    <row r="6555" spans="1:4" ht="13.5" customHeight="1">
      <c r="A6555" s="150" t="s">
        <v>8551</v>
      </c>
      <c r="B6555" s="153" t="s">
        <v>18193</v>
      </c>
      <c r="C6555" s="352"/>
      <c r="D6555" s="152" t="s">
        <v>20298</v>
      </c>
    </row>
    <row r="6556" spans="1:4" ht="13.5" customHeight="1">
      <c r="A6556" s="150" t="s">
        <v>8551</v>
      </c>
      <c r="B6556" s="153" t="s">
        <v>18193</v>
      </c>
      <c r="C6556" s="352"/>
      <c r="D6556" s="152" t="s">
        <v>20298</v>
      </c>
    </row>
    <row r="6557" spans="1:4" ht="13.5" customHeight="1">
      <c r="A6557" s="150" t="s">
        <v>6149</v>
      </c>
      <c r="B6557" s="153" t="s">
        <v>16112</v>
      </c>
      <c r="C6557" s="352"/>
      <c r="D6557" s="152" t="s">
        <v>20298</v>
      </c>
    </row>
    <row r="6558" spans="1:4" ht="13.5" customHeight="1">
      <c r="A6558" s="150" t="s">
        <v>10449</v>
      </c>
      <c r="B6558" s="153" t="s">
        <v>20013</v>
      </c>
      <c r="C6558" s="352"/>
      <c r="D6558" s="152" t="s">
        <v>20298</v>
      </c>
    </row>
    <row r="6559" spans="1:4" ht="13.5" customHeight="1">
      <c r="A6559" s="150" t="s">
        <v>9744</v>
      </c>
      <c r="B6559" s="153" t="s">
        <v>19329</v>
      </c>
      <c r="C6559" s="352"/>
      <c r="D6559" s="152" t="s">
        <v>20298</v>
      </c>
    </row>
    <row r="6560" spans="1:4" ht="13.5" customHeight="1">
      <c r="A6560" s="150" t="s">
        <v>9744</v>
      </c>
      <c r="B6560" s="153" t="s">
        <v>19329</v>
      </c>
      <c r="C6560" s="352"/>
      <c r="D6560" s="152" t="s">
        <v>20298</v>
      </c>
    </row>
    <row r="6561" spans="1:4" ht="13.5" customHeight="1">
      <c r="A6561" s="150" t="s">
        <v>9743</v>
      </c>
      <c r="B6561" s="153" t="s">
        <v>19328</v>
      </c>
      <c r="C6561" s="352"/>
      <c r="D6561" s="152" t="s">
        <v>20298</v>
      </c>
    </row>
    <row r="6562" spans="1:4" ht="13.5" customHeight="1">
      <c r="A6562" s="150" t="s">
        <v>9743</v>
      </c>
      <c r="B6562" s="153" t="s">
        <v>19328</v>
      </c>
      <c r="C6562" s="352"/>
      <c r="D6562" s="152" t="s">
        <v>20298</v>
      </c>
    </row>
    <row r="6563" spans="1:4" ht="13.5" customHeight="1">
      <c r="A6563" s="150" t="s">
        <v>9745</v>
      </c>
      <c r="B6563" s="153" t="s">
        <v>19330</v>
      </c>
      <c r="C6563" s="352"/>
      <c r="D6563" s="152" t="s">
        <v>20298</v>
      </c>
    </row>
    <row r="6564" spans="1:4" ht="13.5" customHeight="1">
      <c r="A6564" s="150" t="s">
        <v>9745</v>
      </c>
      <c r="B6564" s="153" t="s">
        <v>19330</v>
      </c>
      <c r="C6564" s="352"/>
      <c r="D6564" s="152" t="s">
        <v>20298</v>
      </c>
    </row>
    <row r="6565" spans="1:4" ht="13.5" customHeight="1">
      <c r="A6565" s="150" t="s">
        <v>9742</v>
      </c>
      <c r="B6565" s="153" t="s">
        <v>19327</v>
      </c>
      <c r="C6565" s="352"/>
      <c r="D6565" s="152" t="s">
        <v>20298</v>
      </c>
    </row>
    <row r="6566" spans="1:4" ht="13.5" customHeight="1">
      <c r="A6566" s="150" t="s">
        <v>9742</v>
      </c>
      <c r="B6566" s="153" t="s">
        <v>19327</v>
      </c>
      <c r="C6566" s="352"/>
      <c r="D6566" s="152" t="s">
        <v>20298</v>
      </c>
    </row>
    <row r="6567" spans="1:4" ht="13.5" customHeight="1">
      <c r="A6567" s="150" t="s">
        <v>9748</v>
      </c>
      <c r="B6567" s="153" t="s">
        <v>19333</v>
      </c>
      <c r="C6567" s="352"/>
      <c r="D6567" s="152" t="s">
        <v>20298</v>
      </c>
    </row>
    <row r="6568" spans="1:4" ht="13.5" customHeight="1">
      <c r="A6568" s="150" t="s">
        <v>9748</v>
      </c>
      <c r="B6568" s="153" t="s">
        <v>19333</v>
      </c>
      <c r="C6568" s="352"/>
      <c r="D6568" s="152" t="s">
        <v>20298</v>
      </c>
    </row>
    <row r="6569" spans="1:4" ht="13.5" customHeight="1">
      <c r="A6569" s="150" t="s">
        <v>9747</v>
      </c>
      <c r="B6569" s="153" t="s">
        <v>19332</v>
      </c>
      <c r="C6569" s="352"/>
      <c r="D6569" s="152" t="s">
        <v>20298</v>
      </c>
    </row>
    <row r="6570" spans="1:4" ht="13.5" customHeight="1">
      <c r="A6570" s="150" t="s">
        <v>9747</v>
      </c>
      <c r="B6570" s="153" t="s">
        <v>19332</v>
      </c>
      <c r="C6570" s="352"/>
      <c r="D6570" s="152" t="s">
        <v>20298</v>
      </c>
    </row>
    <row r="6571" spans="1:4" ht="13.5" customHeight="1">
      <c r="A6571" s="150" t="s">
        <v>9746</v>
      </c>
      <c r="B6571" s="153" t="s">
        <v>19331</v>
      </c>
      <c r="C6571" s="352"/>
      <c r="D6571" s="152" t="s">
        <v>20298</v>
      </c>
    </row>
    <row r="6572" spans="1:4" ht="13.5" customHeight="1">
      <c r="A6572" s="150" t="s">
        <v>9746</v>
      </c>
      <c r="B6572" s="153" t="s">
        <v>19331</v>
      </c>
      <c r="C6572" s="352"/>
      <c r="D6572" s="152" t="s">
        <v>20298</v>
      </c>
    </row>
    <row r="6573" spans="1:4" ht="13.5" customHeight="1">
      <c r="A6573" s="150" t="s">
        <v>9749</v>
      </c>
      <c r="B6573" s="153" t="s">
        <v>19334</v>
      </c>
      <c r="C6573" s="352"/>
      <c r="D6573" s="152" t="s">
        <v>20298</v>
      </c>
    </row>
    <row r="6574" spans="1:4" ht="13.5" customHeight="1">
      <c r="A6574" s="150" t="s">
        <v>9749</v>
      </c>
      <c r="B6574" s="153" t="s">
        <v>19334</v>
      </c>
      <c r="C6574" s="352"/>
      <c r="D6574" s="152" t="s">
        <v>20298</v>
      </c>
    </row>
    <row r="6575" spans="1:4" ht="13.5" customHeight="1">
      <c r="A6575" s="150" t="s">
        <v>8560</v>
      </c>
      <c r="B6575" s="153" t="s">
        <v>18202</v>
      </c>
      <c r="C6575" s="352"/>
      <c r="D6575" s="152" t="s">
        <v>20298</v>
      </c>
    </row>
    <row r="6576" spans="1:4" ht="13.5" customHeight="1">
      <c r="A6576" s="150" t="s">
        <v>8560</v>
      </c>
      <c r="B6576" s="153" t="s">
        <v>18202</v>
      </c>
      <c r="C6576" s="352"/>
      <c r="D6576" s="152" t="s">
        <v>20298</v>
      </c>
    </row>
    <row r="6577" spans="1:4" ht="13.5" customHeight="1">
      <c r="A6577" s="150" t="s">
        <v>8557</v>
      </c>
      <c r="B6577" s="153" t="s">
        <v>18199</v>
      </c>
      <c r="C6577" s="352"/>
      <c r="D6577" s="152" t="s">
        <v>20298</v>
      </c>
    </row>
    <row r="6578" spans="1:4" ht="13.5" customHeight="1">
      <c r="A6578" s="150" t="s">
        <v>8557</v>
      </c>
      <c r="B6578" s="153" t="s">
        <v>18199</v>
      </c>
      <c r="C6578" s="352"/>
      <c r="D6578" s="152" t="s">
        <v>20298</v>
      </c>
    </row>
    <row r="6579" spans="1:4" ht="13.5" customHeight="1">
      <c r="A6579" s="150" t="s">
        <v>8556</v>
      </c>
      <c r="B6579" s="153" t="s">
        <v>18198</v>
      </c>
      <c r="C6579" s="352"/>
      <c r="D6579" s="152" t="s">
        <v>20298</v>
      </c>
    </row>
    <row r="6580" spans="1:4" ht="13.5" customHeight="1">
      <c r="A6580" s="150" t="s">
        <v>8556</v>
      </c>
      <c r="B6580" s="153" t="s">
        <v>18198</v>
      </c>
      <c r="C6580" s="352"/>
      <c r="D6580" s="152" t="s">
        <v>20298</v>
      </c>
    </row>
    <row r="6581" spans="1:4" ht="13.5" customHeight="1">
      <c r="A6581" s="150" t="s">
        <v>8559</v>
      </c>
      <c r="B6581" s="153" t="s">
        <v>18201</v>
      </c>
      <c r="C6581" s="352"/>
      <c r="D6581" s="152" t="s">
        <v>20298</v>
      </c>
    </row>
    <row r="6582" spans="1:4" ht="13.5" customHeight="1">
      <c r="A6582" s="150" t="s">
        <v>8559</v>
      </c>
      <c r="B6582" s="153" t="s">
        <v>18201</v>
      </c>
      <c r="C6582" s="352"/>
      <c r="D6582" s="152" t="s">
        <v>20298</v>
      </c>
    </row>
    <row r="6583" spans="1:4" ht="13.5" customHeight="1">
      <c r="A6583" s="150" t="s">
        <v>8558</v>
      </c>
      <c r="B6583" s="153" t="s">
        <v>18200</v>
      </c>
      <c r="C6583" s="352"/>
      <c r="D6583" s="152" t="s">
        <v>20298</v>
      </c>
    </row>
    <row r="6584" spans="1:4" ht="13.5" customHeight="1">
      <c r="A6584" s="150" t="s">
        <v>8558</v>
      </c>
      <c r="B6584" s="153" t="s">
        <v>18200</v>
      </c>
      <c r="C6584" s="352"/>
      <c r="D6584" s="152" t="s">
        <v>20298</v>
      </c>
    </row>
    <row r="6585" spans="1:4" ht="13.5" customHeight="1">
      <c r="A6585" s="150" t="s">
        <v>8554</v>
      </c>
      <c r="B6585" s="153" t="s">
        <v>18196</v>
      </c>
      <c r="C6585" s="352"/>
      <c r="D6585" s="152" t="s">
        <v>20298</v>
      </c>
    </row>
    <row r="6586" spans="1:4" ht="13.5" customHeight="1">
      <c r="A6586" s="150" t="s">
        <v>8554</v>
      </c>
      <c r="B6586" s="153" t="s">
        <v>18196</v>
      </c>
      <c r="C6586" s="352"/>
      <c r="D6586" s="152" t="s">
        <v>20298</v>
      </c>
    </row>
    <row r="6587" spans="1:4" ht="13.5" customHeight="1">
      <c r="A6587" s="150" t="s">
        <v>8549</v>
      </c>
      <c r="B6587" s="153" t="s">
        <v>18191</v>
      </c>
      <c r="C6587" s="352"/>
      <c r="D6587" s="152" t="s">
        <v>20298</v>
      </c>
    </row>
    <row r="6588" spans="1:4" ht="13.5" customHeight="1">
      <c r="A6588" s="150" t="s">
        <v>8549</v>
      </c>
      <c r="B6588" s="153" t="s">
        <v>18191</v>
      </c>
      <c r="C6588" s="352"/>
      <c r="D6588" s="152" t="s">
        <v>20298</v>
      </c>
    </row>
    <row r="6589" spans="1:4" ht="13.5" customHeight="1">
      <c r="A6589" s="150" t="s">
        <v>8547</v>
      </c>
      <c r="B6589" s="153" t="s">
        <v>18189</v>
      </c>
      <c r="C6589" s="352"/>
      <c r="D6589" s="152" t="s">
        <v>20298</v>
      </c>
    </row>
    <row r="6590" spans="1:4" ht="13.5" customHeight="1">
      <c r="A6590" s="150" t="s">
        <v>8547</v>
      </c>
      <c r="B6590" s="153" t="s">
        <v>18189</v>
      </c>
      <c r="C6590" s="352"/>
      <c r="D6590" s="152" t="s">
        <v>20298</v>
      </c>
    </row>
    <row r="6591" spans="1:4" ht="13.5" customHeight="1">
      <c r="A6591" s="150" t="s">
        <v>8552</v>
      </c>
      <c r="B6591" s="153" t="s">
        <v>18194</v>
      </c>
      <c r="C6591" s="352"/>
      <c r="D6591" s="152" t="s">
        <v>20298</v>
      </c>
    </row>
    <row r="6592" spans="1:4" ht="13.5" customHeight="1">
      <c r="A6592" s="150" t="s">
        <v>8552</v>
      </c>
      <c r="B6592" s="153" t="s">
        <v>18194</v>
      </c>
      <c r="C6592" s="352"/>
      <c r="D6592" s="152" t="s">
        <v>20298</v>
      </c>
    </row>
    <row r="6593" spans="1:4" ht="13.5" customHeight="1">
      <c r="A6593" s="150" t="s">
        <v>1562</v>
      </c>
      <c r="B6593" s="153" t="s">
        <v>11766</v>
      </c>
      <c r="C6593" s="352"/>
      <c r="D6593" s="152" t="s">
        <v>20298</v>
      </c>
    </row>
    <row r="6594" spans="1:4" ht="13.5" customHeight="1">
      <c r="A6594" s="150" t="s">
        <v>1589</v>
      </c>
      <c r="B6594" s="153" t="s">
        <v>11791</v>
      </c>
      <c r="C6594" s="352"/>
      <c r="D6594" s="152" t="s">
        <v>20298</v>
      </c>
    </row>
    <row r="6595" spans="1:4" ht="13.5" customHeight="1">
      <c r="A6595" s="150" t="s">
        <v>2293</v>
      </c>
      <c r="B6595" s="153" t="s">
        <v>12469</v>
      </c>
      <c r="C6595" s="352"/>
      <c r="D6595" s="152" t="s">
        <v>20298</v>
      </c>
    </row>
    <row r="6596" spans="1:4" ht="13.5" customHeight="1">
      <c r="A6596" s="150" t="s">
        <v>1555</v>
      </c>
      <c r="B6596" s="153" t="s">
        <v>11759</v>
      </c>
      <c r="C6596" s="352"/>
      <c r="D6596" s="152" t="s">
        <v>20298</v>
      </c>
    </row>
    <row r="6597" spans="1:4" ht="13.5" customHeight="1">
      <c r="A6597" s="150" t="s">
        <v>3338</v>
      </c>
      <c r="B6597" s="153" t="s">
        <v>13475</v>
      </c>
      <c r="C6597" s="352"/>
      <c r="D6597" s="152" t="s">
        <v>20298</v>
      </c>
    </row>
    <row r="6598" spans="1:4" ht="13.5" customHeight="1">
      <c r="A6598" s="150" t="s">
        <v>4103</v>
      </c>
      <c r="B6598" s="153" t="s">
        <v>14219</v>
      </c>
      <c r="C6598" s="352"/>
      <c r="D6598" s="152" t="s">
        <v>20298</v>
      </c>
    </row>
    <row r="6599" spans="1:4" ht="13.5" customHeight="1">
      <c r="A6599" s="150" t="s">
        <v>4105</v>
      </c>
      <c r="B6599" s="153" t="s">
        <v>14221</v>
      </c>
      <c r="C6599" s="352"/>
      <c r="D6599" s="152" t="s">
        <v>20298</v>
      </c>
    </row>
    <row r="6600" spans="1:4" ht="13.5" customHeight="1">
      <c r="A6600" s="150" t="s">
        <v>10429</v>
      </c>
      <c r="B6600" s="153" t="s">
        <v>19993</v>
      </c>
      <c r="C6600" s="352"/>
      <c r="D6600" s="152" t="s">
        <v>20298</v>
      </c>
    </row>
    <row r="6601" spans="1:4" ht="13.5" customHeight="1">
      <c r="A6601" s="150" t="s">
        <v>4107</v>
      </c>
      <c r="B6601" s="153" t="s">
        <v>14223</v>
      </c>
      <c r="C6601" s="352"/>
      <c r="D6601" s="152" t="s">
        <v>20298</v>
      </c>
    </row>
    <row r="6602" spans="1:4" ht="13.5" customHeight="1">
      <c r="A6602" s="150" t="s">
        <v>4108</v>
      </c>
      <c r="B6602" s="153" t="s">
        <v>14224</v>
      </c>
      <c r="C6602" s="352"/>
      <c r="D6602" s="152" t="s">
        <v>20298</v>
      </c>
    </row>
    <row r="6603" spans="1:4" ht="13.5" customHeight="1">
      <c r="A6603" s="150" t="s">
        <v>4104</v>
      </c>
      <c r="B6603" s="153" t="s">
        <v>14220</v>
      </c>
      <c r="C6603" s="352"/>
      <c r="D6603" s="152" t="s">
        <v>20298</v>
      </c>
    </row>
    <row r="6604" spans="1:4" ht="13.5" customHeight="1">
      <c r="A6604" s="150" t="s">
        <v>4106</v>
      </c>
      <c r="B6604" s="153" t="s">
        <v>14222</v>
      </c>
      <c r="C6604" s="352"/>
      <c r="D6604" s="152" t="s">
        <v>20298</v>
      </c>
    </row>
    <row r="6605" spans="1:4" ht="13.5" customHeight="1">
      <c r="A6605" s="150" t="s">
        <v>7203</v>
      </c>
      <c r="B6605" s="153" t="s">
        <v>17110</v>
      </c>
      <c r="C6605" s="352"/>
      <c r="D6605" s="152" t="s">
        <v>20298</v>
      </c>
    </row>
    <row r="6606" spans="1:4" ht="13.5" customHeight="1">
      <c r="A6606" s="150" t="s">
        <v>7204</v>
      </c>
      <c r="B6606" s="153" t="s">
        <v>17111</v>
      </c>
      <c r="C6606" s="352"/>
      <c r="D6606" s="152" t="s">
        <v>20298</v>
      </c>
    </row>
    <row r="6607" spans="1:4" ht="13.5" customHeight="1">
      <c r="A6607" s="150" t="s">
        <v>2799</v>
      </c>
      <c r="B6607" s="153" t="s">
        <v>12974</v>
      </c>
      <c r="C6607" s="352"/>
      <c r="D6607" s="152" t="s">
        <v>20298</v>
      </c>
    </row>
    <row r="6608" spans="1:4" ht="13.5" customHeight="1">
      <c r="A6608" s="150" t="s">
        <v>2798</v>
      </c>
      <c r="B6608" s="153" t="s">
        <v>12973</v>
      </c>
      <c r="C6608" s="352"/>
      <c r="D6608" s="152" t="s">
        <v>20298</v>
      </c>
    </row>
    <row r="6609" spans="1:4" ht="13.5" customHeight="1">
      <c r="A6609" s="150" t="s">
        <v>6382</v>
      </c>
      <c r="B6609" s="153" t="s">
        <v>16345</v>
      </c>
      <c r="C6609" s="352"/>
      <c r="D6609" s="152" t="s">
        <v>20298</v>
      </c>
    </row>
    <row r="6610" spans="1:4" ht="13.5" customHeight="1">
      <c r="A6610" s="150" t="s">
        <v>6380</v>
      </c>
      <c r="B6610" s="153" t="s">
        <v>16343</v>
      </c>
      <c r="C6610" s="352"/>
      <c r="D6610" s="152" t="s">
        <v>20298</v>
      </c>
    </row>
    <row r="6611" spans="1:4" ht="13.5" customHeight="1">
      <c r="A6611" s="150" t="s">
        <v>6381</v>
      </c>
      <c r="B6611" s="153" t="s">
        <v>16344</v>
      </c>
      <c r="C6611" s="352"/>
      <c r="D6611" s="152" t="s">
        <v>20298</v>
      </c>
    </row>
    <row r="6612" spans="1:4" ht="13.5" customHeight="1">
      <c r="A6612" s="150" t="s">
        <v>9605</v>
      </c>
      <c r="B6612" s="153" t="s">
        <v>19193</v>
      </c>
      <c r="C6612" s="352"/>
      <c r="D6612" s="152" t="s">
        <v>20298</v>
      </c>
    </row>
    <row r="6613" spans="1:4" ht="13.5" customHeight="1">
      <c r="A6613" s="150" t="s">
        <v>9606</v>
      </c>
      <c r="B6613" s="153" t="s">
        <v>19194</v>
      </c>
      <c r="C6613" s="352"/>
      <c r="D6613" s="152" t="s">
        <v>20298</v>
      </c>
    </row>
    <row r="6614" spans="1:4" ht="13.5" customHeight="1">
      <c r="A6614" s="150" t="s">
        <v>3763</v>
      </c>
      <c r="B6614" s="153" t="s">
        <v>13888</v>
      </c>
      <c r="C6614" s="352"/>
      <c r="D6614" s="152" t="s">
        <v>20298</v>
      </c>
    </row>
    <row r="6615" spans="1:4" ht="13.5" customHeight="1">
      <c r="A6615" s="150" t="s">
        <v>4423</v>
      </c>
      <c r="B6615" s="153" t="s">
        <v>14537</v>
      </c>
      <c r="C6615" s="352"/>
      <c r="D6615" s="152" t="s">
        <v>20298</v>
      </c>
    </row>
    <row r="6616" spans="1:4" ht="13.5" customHeight="1">
      <c r="A6616" s="150" t="s">
        <v>4426</v>
      </c>
      <c r="B6616" s="153" t="s">
        <v>14540</v>
      </c>
      <c r="C6616" s="352"/>
      <c r="D6616" s="152" t="s">
        <v>20298</v>
      </c>
    </row>
    <row r="6617" spans="1:4" ht="13.5" customHeight="1">
      <c r="A6617" s="150" t="s">
        <v>4427</v>
      </c>
      <c r="B6617" s="153" t="s">
        <v>14541</v>
      </c>
      <c r="C6617" s="352"/>
      <c r="D6617" s="152" t="s">
        <v>20298</v>
      </c>
    </row>
    <row r="6618" spans="1:4" ht="13.5" customHeight="1">
      <c r="A6618" s="150" t="s">
        <v>4428</v>
      </c>
      <c r="B6618" s="153" t="s">
        <v>14542</v>
      </c>
      <c r="C6618" s="352"/>
      <c r="D6618" s="152" t="s">
        <v>20298</v>
      </c>
    </row>
    <row r="6619" spans="1:4" ht="13.5" customHeight="1">
      <c r="A6619" s="150" t="s">
        <v>4425</v>
      </c>
      <c r="B6619" s="153" t="s">
        <v>14539</v>
      </c>
      <c r="C6619" s="352"/>
      <c r="D6619" s="152" t="s">
        <v>20298</v>
      </c>
    </row>
    <row r="6620" spans="1:4" ht="13.5" customHeight="1">
      <c r="A6620" s="150" t="s">
        <v>4429</v>
      </c>
      <c r="B6620" s="153" t="s">
        <v>14543</v>
      </c>
      <c r="C6620" s="352"/>
      <c r="D6620" s="152" t="s">
        <v>20298</v>
      </c>
    </row>
    <row r="6621" spans="1:4" ht="13.5" customHeight="1">
      <c r="A6621" s="150" t="s">
        <v>4430</v>
      </c>
      <c r="B6621" s="153" t="s">
        <v>14544</v>
      </c>
      <c r="C6621" s="352"/>
      <c r="D6621" s="152" t="s">
        <v>20298</v>
      </c>
    </row>
    <row r="6622" spans="1:4" ht="13.5" customHeight="1">
      <c r="A6622" s="150" t="s">
        <v>4148</v>
      </c>
      <c r="B6622" s="153" t="s">
        <v>14264</v>
      </c>
      <c r="C6622" s="352"/>
      <c r="D6622" s="152" t="s">
        <v>20298</v>
      </c>
    </row>
    <row r="6623" spans="1:4" ht="13.5" customHeight="1">
      <c r="A6623" s="150" t="s">
        <v>4150</v>
      </c>
      <c r="B6623" s="153" t="s">
        <v>14266</v>
      </c>
      <c r="C6623" s="352"/>
      <c r="D6623" s="152" t="s">
        <v>20298</v>
      </c>
    </row>
    <row r="6624" spans="1:4" ht="13.5" customHeight="1">
      <c r="A6624" s="150" t="s">
        <v>4150</v>
      </c>
      <c r="B6624" s="153" t="s">
        <v>14266</v>
      </c>
      <c r="C6624" s="352"/>
      <c r="D6624" s="152" t="s">
        <v>20298</v>
      </c>
    </row>
    <row r="6625" spans="1:4" ht="13.5" customHeight="1">
      <c r="A6625" s="150" t="s">
        <v>4149</v>
      </c>
      <c r="B6625" s="153" t="s">
        <v>14265</v>
      </c>
      <c r="C6625" s="352"/>
      <c r="D6625" s="152" t="s">
        <v>20298</v>
      </c>
    </row>
    <row r="6626" spans="1:4" ht="13.5" customHeight="1">
      <c r="A6626" s="150" t="s">
        <v>4432</v>
      </c>
      <c r="B6626" s="153" t="s">
        <v>14546</v>
      </c>
      <c r="C6626" s="352"/>
      <c r="D6626" s="152" t="s">
        <v>20298</v>
      </c>
    </row>
    <row r="6627" spans="1:4" ht="13.5" customHeight="1">
      <c r="A6627" s="150" t="s">
        <v>4434</v>
      </c>
      <c r="B6627" s="153" t="s">
        <v>14548</v>
      </c>
      <c r="C6627" s="352"/>
      <c r="D6627" s="152" t="s">
        <v>20298</v>
      </c>
    </row>
    <row r="6628" spans="1:4" ht="13.5" customHeight="1">
      <c r="A6628" s="150" t="s">
        <v>4433</v>
      </c>
      <c r="B6628" s="153" t="s">
        <v>14547</v>
      </c>
      <c r="C6628" s="352"/>
      <c r="D6628" s="152" t="s">
        <v>20298</v>
      </c>
    </row>
    <row r="6629" spans="1:4" ht="13.5" customHeight="1">
      <c r="A6629" s="150" t="s">
        <v>4431</v>
      </c>
      <c r="B6629" s="153" t="s">
        <v>14545</v>
      </c>
      <c r="C6629" s="352"/>
      <c r="D6629" s="152" t="s">
        <v>20298</v>
      </c>
    </row>
    <row r="6630" spans="1:4" ht="13.5" customHeight="1">
      <c r="A6630" s="150" t="s">
        <v>4437</v>
      </c>
      <c r="B6630" s="153" t="s">
        <v>14551</v>
      </c>
      <c r="C6630" s="352"/>
      <c r="D6630" s="152" t="s">
        <v>20298</v>
      </c>
    </row>
    <row r="6631" spans="1:4" ht="13.5" customHeight="1">
      <c r="A6631" s="150" t="s">
        <v>4437</v>
      </c>
      <c r="B6631" s="153" t="s">
        <v>14551</v>
      </c>
      <c r="C6631" s="352"/>
      <c r="D6631" s="152" t="s">
        <v>20298</v>
      </c>
    </row>
    <row r="6632" spans="1:4" ht="13.5" customHeight="1">
      <c r="A6632" s="150" t="s">
        <v>4439</v>
      </c>
      <c r="B6632" s="153" t="s">
        <v>14553</v>
      </c>
      <c r="C6632" s="352"/>
      <c r="D6632" s="152" t="s">
        <v>20298</v>
      </c>
    </row>
    <row r="6633" spans="1:4" ht="13.5" customHeight="1">
      <c r="A6633" s="150" t="s">
        <v>4438</v>
      </c>
      <c r="B6633" s="153" t="s">
        <v>14552</v>
      </c>
      <c r="C6633" s="352"/>
      <c r="D6633" s="152" t="s">
        <v>20298</v>
      </c>
    </row>
    <row r="6634" spans="1:4" ht="13.5" customHeight="1">
      <c r="A6634" s="150" t="s">
        <v>4435</v>
      </c>
      <c r="B6634" s="153" t="s">
        <v>14549</v>
      </c>
      <c r="C6634" s="352"/>
      <c r="D6634" s="152" t="s">
        <v>20298</v>
      </c>
    </row>
    <row r="6635" spans="1:4" ht="13.5" customHeight="1">
      <c r="A6635" s="150" t="s">
        <v>3717</v>
      </c>
      <c r="B6635" s="153" t="s">
        <v>13843</v>
      </c>
      <c r="C6635" s="352"/>
      <c r="D6635" s="152" t="s">
        <v>20298</v>
      </c>
    </row>
    <row r="6636" spans="1:4" ht="13.5" customHeight="1">
      <c r="A6636" s="150" t="s">
        <v>5046</v>
      </c>
      <c r="B6636" s="153" t="s">
        <v>15088</v>
      </c>
      <c r="C6636" s="352"/>
      <c r="D6636" s="152" t="s">
        <v>20298</v>
      </c>
    </row>
    <row r="6637" spans="1:4" ht="13.5" customHeight="1">
      <c r="A6637" s="150" t="s">
        <v>5047</v>
      </c>
      <c r="B6637" s="153" t="s">
        <v>15089</v>
      </c>
      <c r="C6637" s="352"/>
      <c r="D6637" s="152" t="s">
        <v>20298</v>
      </c>
    </row>
    <row r="6638" spans="1:4" ht="13.5" customHeight="1">
      <c r="A6638" s="150" t="s">
        <v>5048</v>
      </c>
      <c r="B6638" s="153" t="s">
        <v>15090</v>
      </c>
      <c r="C6638" s="352"/>
      <c r="D6638" s="152" t="s">
        <v>20298</v>
      </c>
    </row>
    <row r="6639" spans="1:4" ht="13.5" customHeight="1">
      <c r="A6639" s="150" t="s">
        <v>5049</v>
      </c>
      <c r="B6639" s="153" t="s">
        <v>15091</v>
      </c>
      <c r="C6639" s="352"/>
      <c r="D6639" s="152" t="s">
        <v>20298</v>
      </c>
    </row>
    <row r="6640" spans="1:4" ht="13.5" customHeight="1">
      <c r="A6640" s="150" t="s">
        <v>5050</v>
      </c>
      <c r="B6640" s="153" t="s">
        <v>15092</v>
      </c>
      <c r="C6640" s="352"/>
      <c r="D6640" s="152" t="s">
        <v>20298</v>
      </c>
    </row>
    <row r="6641" spans="1:4" ht="13.5" customHeight="1">
      <c r="A6641" s="150" t="s">
        <v>5051</v>
      </c>
      <c r="B6641" s="153" t="s">
        <v>15093</v>
      </c>
      <c r="C6641" s="352"/>
      <c r="D6641" s="152" t="s">
        <v>20298</v>
      </c>
    </row>
    <row r="6642" spans="1:4" ht="13.5" customHeight="1">
      <c r="A6642" s="150" t="s">
        <v>5052</v>
      </c>
      <c r="B6642" s="153" t="s">
        <v>15094</v>
      </c>
      <c r="C6642" s="352"/>
      <c r="D6642" s="152" t="s">
        <v>20298</v>
      </c>
    </row>
    <row r="6643" spans="1:4" ht="13.5" customHeight="1">
      <c r="A6643" s="150" t="s">
        <v>5053</v>
      </c>
      <c r="B6643" s="153" t="s">
        <v>15095</v>
      </c>
      <c r="C6643" s="352"/>
      <c r="D6643" s="152" t="s">
        <v>20298</v>
      </c>
    </row>
    <row r="6644" spans="1:4" ht="13.5" customHeight="1">
      <c r="A6644" s="150" t="s">
        <v>5913</v>
      </c>
      <c r="B6644" s="153" t="s">
        <v>15922</v>
      </c>
      <c r="C6644" s="352"/>
      <c r="D6644" s="152" t="s">
        <v>20298</v>
      </c>
    </row>
    <row r="6645" spans="1:4" ht="13.5" customHeight="1">
      <c r="A6645" s="150" t="s">
        <v>5037</v>
      </c>
      <c r="B6645" s="153" t="s">
        <v>15079</v>
      </c>
      <c r="C6645" s="352"/>
      <c r="D6645" s="152" t="s">
        <v>20298</v>
      </c>
    </row>
    <row r="6646" spans="1:4" ht="13.5" customHeight="1">
      <c r="A6646" s="150" t="s">
        <v>5038</v>
      </c>
      <c r="B6646" s="153" t="s">
        <v>15080</v>
      </c>
      <c r="C6646" s="352"/>
      <c r="D6646" s="152" t="s">
        <v>20298</v>
      </c>
    </row>
    <row r="6647" spans="1:4" ht="13.5" customHeight="1">
      <c r="A6647" s="150" t="s">
        <v>5043</v>
      </c>
      <c r="B6647" s="153" t="s">
        <v>15085</v>
      </c>
      <c r="C6647" s="352"/>
      <c r="D6647" s="152" t="s">
        <v>20298</v>
      </c>
    </row>
    <row r="6648" spans="1:4" ht="13.5" customHeight="1">
      <c r="A6648" s="150" t="s">
        <v>5034</v>
      </c>
      <c r="B6648" s="153" t="s">
        <v>15076</v>
      </c>
      <c r="C6648" s="352"/>
      <c r="D6648" s="152" t="s">
        <v>20298</v>
      </c>
    </row>
    <row r="6649" spans="1:4" ht="13.5" customHeight="1">
      <c r="A6649" s="150" t="s">
        <v>5260</v>
      </c>
      <c r="B6649" s="153" t="s">
        <v>15299</v>
      </c>
      <c r="C6649" s="352"/>
      <c r="D6649" s="152" t="s">
        <v>20298</v>
      </c>
    </row>
    <row r="6650" spans="1:4" ht="13.5" customHeight="1">
      <c r="A6650" s="150" t="s">
        <v>5258</v>
      </c>
      <c r="B6650" s="153" t="s">
        <v>15297</v>
      </c>
      <c r="C6650" s="352"/>
      <c r="D6650" s="152" t="s">
        <v>20298</v>
      </c>
    </row>
    <row r="6651" spans="1:4" ht="13.5" customHeight="1">
      <c r="A6651" s="150" t="s">
        <v>5045</v>
      </c>
      <c r="B6651" s="153" t="s">
        <v>15087</v>
      </c>
      <c r="C6651" s="352"/>
      <c r="D6651" s="152" t="s">
        <v>20298</v>
      </c>
    </row>
    <row r="6652" spans="1:4" ht="13.5" customHeight="1">
      <c r="A6652" s="150" t="s">
        <v>3714</v>
      </c>
      <c r="B6652" s="153" t="s">
        <v>13840</v>
      </c>
      <c r="C6652" s="352"/>
      <c r="D6652" s="152" t="s">
        <v>20298</v>
      </c>
    </row>
    <row r="6653" spans="1:4" ht="13.5" customHeight="1">
      <c r="A6653" s="150" t="s">
        <v>3714</v>
      </c>
      <c r="B6653" s="153" t="s">
        <v>13840</v>
      </c>
      <c r="C6653" s="352"/>
      <c r="D6653" s="152" t="s">
        <v>20298</v>
      </c>
    </row>
    <row r="6654" spans="1:4" ht="13.5" customHeight="1">
      <c r="A6654" s="150" t="s">
        <v>3715</v>
      </c>
      <c r="B6654" s="153" t="s">
        <v>13841</v>
      </c>
      <c r="C6654" s="352"/>
      <c r="D6654" s="152" t="s">
        <v>20298</v>
      </c>
    </row>
    <row r="6655" spans="1:4" ht="13.5" customHeight="1">
      <c r="A6655" s="150" t="s">
        <v>5054</v>
      </c>
      <c r="B6655" s="153" t="s">
        <v>15096</v>
      </c>
      <c r="C6655" s="352"/>
      <c r="D6655" s="152" t="s">
        <v>20298</v>
      </c>
    </row>
    <row r="6656" spans="1:4" ht="13.5" customHeight="1">
      <c r="A6656" s="150" t="s">
        <v>9632</v>
      </c>
      <c r="B6656" s="153" t="s">
        <v>19220</v>
      </c>
      <c r="C6656" s="352"/>
      <c r="D6656" s="152" t="s">
        <v>20298</v>
      </c>
    </row>
    <row r="6657" spans="1:4" ht="13.5" customHeight="1">
      <c r="A6657" s="150" t="s">
        <v>2583</v>
      </c>
      <c r="B6657" s="153" t="s">
        <v>12764</v>
      </c>
      <c r="C6657" s="352"/>
      <c r="D6657" s="152" t="s">
        <v>20298</v>
      </c>
    </row>
    <row r="6658" spans="1:4" ht="13.5" customHeight="1">
      <c r="A6658" s="150" t="s">
        <v>2590</v>
      </c>
      <c r="B6658" s="153" t="s">
        <v>12773</v>
      </c>
      <c r="C6658" s="352"/>
      <c r="D6658" s="152" t="s">
        <v>20298</v>
      </c>
    </row>
    <row r="6659" spans="1:4" ht="13.5" customHeight="1">
      <c r="A6659" s="150" t="s">
        <v>3082</v>
      </c>
      <c r="B6659" s="153" t="s">
        <v>13241</v>
      </c>
      <c r="C6659" s="352"/>
      <c r="D6659" s="152" t="s">
        <v>20298</v>
      </c>
    </row>
    <row r="6660" spans="1:4" ht="13.5" customHeight="1">
      <c r="A6660" s="150" t="s">
        <v>3056</v>
      </c>
      <c r="B6660" s="153" t="s">
        <v>13220</v>
      </c>
      <c r="C6660" s="352"/>
      <c r="D6660" s="152" t="s">
        <v>20298</v>
      </c>
    </row>
    <row r="6661" spans="1:4" ht="13.5" customHeight="1">
      <c r="A6661" s="150" t="s">
        <v>3033</v>
      </c>
      <c r="B6661" s="153" t="s">
        <v>13200</v>
      </c>
      <c r="C6661" s="352"/>
      <c r="D6661" s="152" t="s">
        <v>20298</v>
      </c>
    </row>
    <row r="6662" spans="1:4" ht="13.5" customHeight="1">
      <c r="A6662" s="150" t="s">
        <v>5336</v>
      </c>
      <c r="B6662" s="153" t="s">
        <v>15372</v>
      </c>
      <c r="C6662" s="352"/>
      <c r="D6662" s="152" t="s">
        <v>20298</v>
      </c>
    </row>
    <row r="6663" spans="1:4" ht="13.5" customHeight="1">
      <c r="A6663" s="150" t="s">
        <v>5942</v>
      </c>
      <c r="B6663" s="153" t="s">
        <v>15951</v>
      </c>
      <c r="C6663" s="352"/>
      <c r="D6663" s="152" t="s">
        <v>20298</v>
      </c>
    </row>
    <row r="6664" spans="1:4" ht="13.5" customHeight="1">
      <c r="A6664" s="150" t="s">
        <v>6396</v>
      </c>
      <c r="B6664" s="153" t="s">
        <v>16358</v>
      </c>
      <c r="C6664" s="352"/>
      <c r="D6664" s="152" t="s">
        <v>20298</v>
      </c>
    </row>
    <row r="6665" spans="1:4" ht="13.5" customHeight="1">
      <c r="A6665" s="150" t="s">
        <v>6539</v>
      </c>
      <c r="B6665" s="153" t="s">
        <v>16502</v>
      </c>
      <c r="C6665" s="352"/>
      <c r="D6665" s="152" t="s">
        <v>20298</v>
      </c>
    </row>
    <row r="6666" spans="1:4" ht="13.5" customHeight="1">
      <c r="A6666" s="150" t="s">
        <v>6556</v>
      </c>
      <c r="B6666" s="153" t="s">
        <v>16518</v>
      </c>
      <c r="C6666" s="352"/>
      <c r="D6666" s="152" t="s">
        <v>20298</v>
      </c>
    </row>
    <row r="6667" spans="1:4" ht="13.5" customHeight="1">
      <c r="A6667" s="150" t="s">
        <v>10506</v>
      </c>
      <c r="B6667" s="153" t="s">
        <v>20068</v>
      </c>
      <c r="C6667" s="352"/>
      <c r="D6667" s="152" t="s">
        <v>20298</v>
      </c>
    </row>
    <row r="6668" spans="1:4" ht="13.5" customHeight="1">
      <c r="A6668" s="150" t="s">
        <v>5055</v>
      </c>
      <c r="B6668" s="153" t="s">
        <v>15097</v>
      </c>
      <c r="C6668" s="352"/>
      <c r="D6668" s="152" t="s">
        <v>20298</v>
      </c>
    </row>
    <row r="6669" spans="1:4" ht="13.5" customHeight="1">
      <c r="A6669" s="150" t="s">
        <v>5036</v>
      </c>
      <c r="B6669" s="153" t="s">
        <v>15078</v>
      </c>
      <c r="C6669" s="352"/>
      <c r="D6669" s="152" t="s">
        <v>20298</v>
      </c>
    </row>
    <row r="6670" spans="1:4" ht="13.5" customHeight="1">
      <c r="A6670" s="150" t="s">
        <v>3650</v>
      </c>
      <c r="B6670" s="153" t="s">
        <v>13780</v>
      </c>
      <c r="C6670" s="352"/>
      <c r="D6670" s="152" t="s">
        <v>20298</v>
      </c>
    </row>
    <row r="6671" spans="1:4" ht="13.5" customHeight="1">
      <c r="A6671" s="150" t="s">
        <v>5126</v>
      </c>
      <c r="B6671" s="153" t="s">
        <v>15168</v>
      </c>
      <c r="C6671" s="352"/>
      <c r="D6671" s="152" t="s">
        <v>20298</v>
      </c>
    </row>
    <row r="6672" spans="1:4" ht="13.5" customHeight="1">
      <c r="A6672" s="150" t="s">
        <v>4095</v>
      </c>
      <c r="B6672" s="153" t="s">
        <v>14211</v>
      </c>
      <c r="C6672" s="352"/>
      <c r="D6672" s="152" t="s">
        <v>20298</v>
      </c>
    </row>
    <row r="6673" spans="1:4" ht="13.5" customHeight="1">
      <c r="A6673" s="150" t="s">
        <v>5120</v>
      </c>
      <c r="B6673" s="153" t="s">
        <v>15162</v>
      </c>
      <c r="C6673" s="352"/>
      <c r="D6673" s="152" t="s">
        <v>20298</v>
      </c>
    </row>
    <row r="6674" spans="1:4" ht="13.5" customHeight="1">
      <c r="A6674" s="150" t="s">
        <v>5888</v>
      </c>
      <c r="B6674" s="153" t="s">
        <v>15897</v>
      </c>
      <c r="C6674" s="352"/>
      <c r="D6674" s="152" t="s">
        <v>20298</v>
      </c>
    </row>
    <row r="6675" spans="1:4" ht="13.5" customHeight="1">
      <c r="A6675" s="150" t="s">
        <v>5888</v>
      </c>
      <c r="B6675" s="153" t="s">
        <v>15897</v>
      </c>
      <c r="C6675" s="352"/>
      <c r="D6675" s="152" t="s">
        <v>20298</v>
      </c>
    </row>
    <row r="6676" spans="1:4" ht="13.5" customHeight="1">
      <c r="A6676" s="150" t="s">
        <v>4080</v>
      </c>
      <c r="B6676" s="153" t="s">
        <v>14197</v>
      </c>
      <c r="C6676" s="352"/>
      <c r="D6676" s="152" t="s">
        <v>20298</v>
      </c>
    </row>
    <row r="6677" spans="1:4" ht="13.5" customHeight="1">
      <c r="A6677" s="150" t="s">
        <v>4080</v>
      </c>
      <c r="B6677" s="153" t="s">
        <v>14197</v>
      </c>
      <c r="C6677" s="352"/>
      <c r="D6677" s="152" t="s">
        <v>20298</v>
      </c>
    </row>
    <row r="6678" spans="1:4" ht="13.5" customHeight="1">
      <c r="A6678" s="150" t="s">
        <v>3735</v>
      </c>
      <c r="B6678" s="153" t="s">
        <v>13861</v>
      </c>
      <c r="C6678" s="352"/>
      <c r="D6678" s="152" t="s">
        <v>20298</v>
      </c>
    </row>
    <row r="6679" spans="1:4" ht="13.5" customHeight="1">
      <c r="A6679" s="150" t="s">
        <v>3651</v>
      </c>
      <c r="B6679" s="153" t="s">
        <v>13781</v>
      </c>
      <c r="C6679" s="352"/>
      <c r="D6679" s="152" t="s">
        <v>20298</v>
      </c>
    </row>
    <row r="6680" spans="1:4" ht="13.5" customHeight="1">
      <c r="A6680" s="150" t="s">
        <v>1207</v>
      </c>
      <c r="B6680" s="153" t="s">
        <v>11406</v>
      </c>
      <c r="C6680" s="352"/>
      <c r="D6680" s="152" t="s">
        <v>20298</v>
      </c>
    </row>
    <row r="6681" spans="1:4" ht="13.5" customHeight="1">
      <c r="A6681" s="150" t="s">
        <v>1194</v>
      </c>
      <c r="B6681" s="153" t="s">
        <v>11393</v>
      </c>
      <c r="C6681" s="352"/>
      <c r="D6681" s="152" t="s">
        <v>20298</v>
      </c>
    </row>
    <row r="6682" spans="1:4" ht="13.5" customHeight="1">
      <c r="A6682" s="150" t="s">
        <v>3654</v>
      </c>
      <c r="B6682" s="153" t="s">
        <v>13783</v>
      </c>
      <c r="C6682" s="352"/>
      <c r="D6682" s="152" t="s">
        <v>20298</v>
      </c>
    </row>
    <row r="6683" spans="1:4" ht="13.5" customHeight="1">
      <c r="A6683" s="150" t="s">
        <v>3005</v>
      </c>
      <c r="B6683" s="153" t="s">
        <v>13175</v>
      </c>
      <c r="C6683" s="352"/>
      <c r="D6683" s="152" t="s">
        <v>20298</v>
      </c>
    </row>
    <row r="6684" spans="1:4" ht="13.5" customHeight="1">
      <c r="A6684" s="150" t="s">
        <v>557</v>
      </c>
      <c r="B6684" s="154" t="s">
        <v>10766</v>
      </c>
      <c r="C6684" s="353"/>
      <c r="D6684" s="152" t="s">
        <v>20298</v>
      </c>
    </row>
    <row r="6685" spans="1:4" ht="13.5" customHeight="1">
      <c r="A6685" s="150" t="s">
        <v>558</v>
      </c>
      <c r="B6685" s="154" t="s">
        <v>10767</v>
      </c>
      <c r="C6685" s="353"/>
      <c r="D6685" s="152" t="s">
        <v>20298</v>
      </c>
    </row>
    <row r="6686" spans="1:4" ht="13.5" customHeight="1">
      <c r="A6686" s="150" t="s">
        <v>4083</v>
      </c>
      <c r="B6686" s="153" t="s">
        <v>14200</v>
      </c>
      <c r="C6686" s="352"/>
      <c r="D6686" s="152" t="s">
        <v>20298</v>
      </c>
    </row>
    <row r="6687" spans="1:4" ht="13.5" customHeight="1">
      <c r="A6687" s="150" t="s">
        <v>5017</v>
      </c>
      <c r="B6687" s="153" t="s">
        <v>15062</v>
      </c>
      <c r="C6687" s="352"/>
      <c r="D6687" s="152" t="s">
        <v>20298</v>
      </c>
    </row>
    <row r="6688" spans="1:4" ht="13.5" customHeight="1">
      <c r="A6688" s="150" t="s">
        <v>3204</v>
      </c>
      <c r="B6688" s="153" t="s">
        <v>13342</v>
      </c>
      <c r="C6688" s="352"/>
      <c r="D6688" s="152" t="s">
        <v>20298</v>
      </c>
    </row>
    <row r="6689" spans="1:4" ht="13.5" customHeight="1">
      <c r="A6689" s="150" t="s">
        <v>1180</v>
      </c>
      <c r="B6689" s="153" t="s">
        <v>11379</v>
      </c>
      <c r="C6689" s="352"/>
      <c r="D6689" s="152" t="s">
        <v>20298</v>
      </c>
    </row>
    <row r="6690" spans="1:4" ht="13.5" customHeight="1">
      <c r="A6690" s="150" t="s">
        <v>8629</v>
      </c>
      <c r="B6690" s="153" t="s">
        <v>18268</v>
      </c>
      <c r="C6690" s="352"/>
      <c r="D6690" s="152" t="s">
        <v>20298</v>
      </c>
    </row>
    <row r="6691" spans="1:4" ht="13.5" customHeight="1">
      <c r="A6691" s="150" t="s">
        <v>2928</v>
      </c>
      <c r="B6691" s="153" t="s">
        <v>13108</v>
      </c>
      <c r="C6691" s="352"/>
      <c r="D6691" s="152" t="s">
        <v>20298</v>
      </c>
    </row>
    <row r="6692" spans="1:4" ht="13.5" customHeight="1">
      <c r="A6692" s="150" t="s">
        <v>2926</v>
      </c>
      <c r="B6692" s="153" t="s">
        <v>13106</v>
      </c>
      <c r="C6692" s="352"/>
      <c r="D6692" s="152" t="s">
        <v>20298</v>
      </c>
    </row>
    <row r="6693" spans="1:4" ht="13.5" customHeight="1">
      <c r="A6693" s="150" t="s">
        <v>5033</v>
      </c>
      <c r="B6693" s="153" t="s">
        <v>15075</v>
      </c>
      <c r="C6693" s="352"/>
      <c r="D6693" s="152" t="s">
        <v>20298</v>
      </c>
    </row>
    <row r="6694" spans="1:4" ht="13.5" customHeight="1">
      <c r="A6694" s="150" t="s">
        <v>3652</v>
      </c>
      <c r="B6694" s="153" t="s">
        <v>13782</v>
      </c>
      <c r="C6694" s="352"/>
      <c r="D6694" s="152" t="s">
        <v>20298</v>
      </c>
    </row>
    <row r="6695" spans="1:4" ht="13.5" customHeight="1">
      <c r="A6695" s="150" t="s">
        <v>3653</v>
      </c>
      <c r="B6695" s="153" t="s">
        <v>13782</v>
      </c>
      <c r="C6695" s="352"/>
      <c r="D6695" s="152" t="s">
        <v>20298</v>
      </c>
    </row>
    <row r="6696" spans="1:4" ht="13.5" customHeight="1">
      <c r="A6696" s="150" t="s">
        <v>5041</v>
      </c>
      <c r="B6696" s="153" t="s">
        <v>15083</v>
      </c>
      <c r="C6696" s="352"/>
      <c r="D6696" s="152" t="s">
        <v>20298</v>
      </c>
    </row>
    <row r="6697" spans="1:4" ht="13.5" customHeight="1">
      <c r="A6697" s="150" t="s">
        <v>3655</v>
      </c>
      <c r="B6697" s="153" t="s">
        <v>13784</v>
      </c>
      <c r="C6697" s="352"/>
      <c r="D6697" s="152" t="s">
        <v>20298</v>
      </c>
    </row>
    <row r="6698" spans="1:4" ht="13.5" customHeight="1">
      <c r="A6698" s="150" t="s">
        <v>5035</v>
      </c>
      <c r="B6698" s="153" t="s">
        <v>15077</v>
      </c>
      <c r="C6698" s="352"/>
      <c r="D6698" s="152" t="s">
        <v>20298</v>
      </c>
    </row>
    <row r="6699" spans="1:4" ht="13.5" customHeight="1">
      <c r="A6699" s="150" t="s">
        <v>3716</v>
      </c>
      <c r="B6699" s="153" t="s">
        <v>13842</v>
      </c>
      <c r="C6699" s="352"/>
      <c r="D6699" s="152" t="s">
        <v>20298</v>
      </c>
    </row>
    <row r="6700" spans="1:4" ht="13.5" customHeight="1">
      <c r="A6700" s="150" t="s">
        <v>3656</v>
      </c>
      <c r="B6700" s="153" t="s">
        <v>13785</v>
      </c>
      <c r="C6700" s="352"/>
      <c r="D6700" s="152" t="s">
        <v>20298</v>
      </c>
    </row>
    <row r="6701" spans="1:4" ht="13.5" customHeight="1">
      <c r="A6701" s="150" t="s">
        <v>3705</v>
      </c>
      <c r="B6701" s="153" t="s">
        <v>13831</v>
      </c>
      <c r="C6701" s="352"/>
      <c r="D6701" s="152" t="s">
        <v>20298</v>
      </c>
    </row>
    <row r="6702" spans="1:4" ht="13.5" customHeight="1">
      <c r="A6702" s="150" t="s">
        <v>3693</v>
      </c>
      <c r="B6702" s="153" t="s">
        <v>13819</v>
      </c>
      <c r="C6702" s="352"/>
      <c r="D6702" s="152" t="s">
        <v>20298</v>
      </c>
    </row>
    <row r="6703" spans="1:4" ht="13.5" customHeight="1">
      <c r="A6703" s="150" t="s">
        <v>3699</v>
      </c>
      <c r="B6703" s="153" t="s">
        <v>13825</v>
      </c>
      <c r="C6703" s="352"/>
      <c r="D6703" s="152" t="s">
        <v>20298</v>
      </c>
    </row>
    <row r="6704" spans="1:4" ht="13.5" customHeight="1">
      <c r="A6704" s="150" t="s">
        <v>3711</v>
      </c>
      <c r="B6704" s="153" t="s">
        <v>13837</v>
      </c>
      <c r="C6704" s="352"/>
      <c r="D6704" s="152" t="s">
        <v>20298</v>
      </c>
    </row>
    <row r="6705" spans="1:4" ht="13.5" customHeight="1">
      <c r="A6705" s="150" t="s">
        <v>3706</v>
      </c>
      <c r="B6705" s="153" t="s">
        <v>13832</v>
      </c>
      <c r="C6705" s="352"/>
      <c r="D6705" s="152" t="s">
        <v>20298</v>
      </c>
    </row>
    <row r="6706" spans="1:4" ht="13.5" customHeight="1">
      <c r="A6706" s="150" t="s">
        <v>3694</v>
      </c>
      <c r="B6706" s="153" t="s">
        <v>13820</v>
      </c>
      <c r="C6706" s="352"/>
      <c r="D6706" s="152" t="s">
        <v>20298</v>
      </c>
    </row>
    <row r="6707" spans="1:4" ht="13.5" customHeight="1">
      <c r="A6707" s="150" t="s">
        <v>3700</v>
      </c>
      <c r="B6707" s="153" t="s">
        <v>13826</v>
      </c>
      <c r="C6707" s="352"/>
      <c r="D6707" s="152" t="s">
        <v>20298</v>
      </c>
    </row>
    <row r="6708" spans="1:4" ht="13.5" customHeight="1">
      <c r="A6708" s="150" t="s">
        <v>3712</v>
      </c>
      <c r="B6708" s="153" t="s">
        <v>13838</v>
      </c>
      <c r="C6708" s="352"/>
      <c r="D6708" s="152" t="s">
        <v>20298</v>
      </c>
    </row>
    <row r="6709" spans="1:4" ht="13.5" customHeight="1">
      <c r="A6709" s="150" t="s">
        <v>3703</v>
      </c>
      <c r="B6709" s="153" t="s">
        <v>13829</v>
      </c>
      <c r="C6709" s="352"/>
      <c r="D6709" s="152" t="s">
        <v>20298</v>
      </c>
    </row>
    <row r="6710" spans="1:4" ht="13.5" customHeight="1">
      <c r="A6710" s="150" t="s">
        <v>3691</v>
      </c>
      <c r="B6710" s="153" t="s">
        <v>13817</v>
      </c>
      <c r="C6710" s="352"/>
      <c r="D6710" s="152" t="s">
        <v>20298</v>
      </c>
    </row>
    <row r="6711" spans="1:4" ht="13.5" customHeight="1">
      <c r="A6711" s="150" t="s">
        <v>3697</v>
      </c>
      <c r="B6711" s="153" t="s">
        <v>13823</v>
      </c>
      <c r="C6711" s="352"/>
      <c r="D6711" s="152" t="s">
        <v>20298</v>
      </c>
    </row>
    <row r="6712" spans="1:4" ht="13.5" customHeight="1">
      <c r="A6712" s="150" t="s">
        <v>3709</v>
      </c>
      <c r="B6712" s="153" t="s">
        <v>13835</v>
      </c>
      <c r="C6712" s="352"/>
      <c r="D6712" s="152" t="s">
        <v>20298</v>
      </c>
    </row>
    <row r="6713" spans="1:4" ht="13.5" customHeight="1">
      <c r="A6713" s="150" t="s">
        <v>3704</v>
      </c>
      <c r="B6713" s="153" t="s">
        <v>13830</v>
      </c>
      <c r="C6713" s="352"/>
      <c r="D6713" s="152" t="s">
        <v>20298</v>
      </c>
    </row>
    <row r="6714" spans="1:4" ht="13.5" customHeight="1">
      <c r="A6714" s="150" t="s">
        <v>3692</v>
      </c>
      <c r="B6714" s="153" t="s">
        <v>13818</v>
      </c>
      <c r="C6714" s="352"/>
      <c r="D6714" s="152" t="s">
        <v>20298</v>
      </c>
    </row>
    <row r="6715" spans="1:4" ht="13.5" customHeight="1">
      <c r="A6715" s="150" t="s">
        <v>3698</v>
      </c>
      <c r="B6715" s="153" t="s">
        <v>13824</v>
      </c>
      <c r="C6715" s="352"/>
      <c r="D6715" s="152" t="s">
        <v>20298</v>
      </c>
    </row>
    <row r="6716" spans="1:4" ht="13.5" customHeight="1">
      <c r="A6716" s="150" t="s">
        <v>3710</v>
      </c>
      <c r="B6716" s="153" t="s">
        <v>13836</v>
      </c>
      <c r="C6716" s="352"/>
      <c r="D6716" s="152" t="s">
        <v>20298</v>
      </c>
    </row>
    <row r="6717" spans="1:4" ht="13.5" customHeight="1">
      <c r="A6717" s="150" t="s">
        <v>3701</v>
      </c>
      <c r="B6717" s="153" t="s">
        <v>13827</v>
      </c>
      <c r="C6717" s="352"/>
      <c r="D6717" s="152" t="s">
        <v>20298</v>
      </c>
    </row>
    <row r="6718" spans="1:4" ht="13.5" customHeight="1">
      <c r="A6718" s="150" t="s">
        <v>3689</v>
      </c>
      <c r="B6718" s="153" t="s">
        <v>13815</v>
      </c>
      <c r="C6718" s="352"/>
      <c r="D6718" s="152" t="s">
        <v>20298</v>
      </c>
    </row>
    <row r="6719" spans="1:4" ht="13.5" customHeight="1">
      <c r="A6719" s="150" t="s">
        <v>3695</v>
      </c>
      <c r="B6719" s="153" t="s">
        <v>13821</v>
      </c>
      <c r="C6719" s="352"/>
      <c r="D6719" s="152" t="s">
        <v>20298</v>
      </c>
    </row>
    <row r="6720" spans="1:4" ht="13.5" customHeight="1">
      <c r="A6720" s="150" t="s">
        <v>3707</v>
      </c>
      <c r="B6720" s="153" t="s">
        <v>13833</v>
      </c>
      <c r="C6720" s="352"/>
      <c r="D6720" s="152" t="s">
        <v>20298</v>
      </c>
    </row>
    <row r="6721" spans="1:4" ht="13.5" customHeight="1">
      <c r="A6721" s="150" t="s">
        <v>3702</v>
      </c>
      <c r="B6721" s="153" t="s">
        <v>13828</v>
      </c>
      <c r="C6721" s="352"/>
      <c r="D6721" s="152" t="s">
        <v>20298</v>
      </c>
    </row>
    <row r="6722" spans="1:4" ht="13.5" customHeight="1">
      <c r="A6722" s="150" t="s">
        <v>3690</v>
      </c>
      <c r="B6722" s="153" t="s">
        <v>13816</v>
      </c>
      <c r="C6722" s="352"/>
      <c r="D6722" s="152" t="s">
        <v>20298</v>
      </c>
    </row>
    <row r="6723" spans="1:4" ht="13.5" customHeight="1">
      <c r="A6723" s="150" t="s">
        <v>3696</v>
      </c>
      <c r="B6723" s="153" t="s">
        <v>13822</v>
      </c>
      <c r="C6723" s="352"/>
      <c r="D6723" s="152" t="s">
        <v>20298</v>
      </c>
    </row>
    <row r="6724" spans="1:4" ht="13.5" customHeight="1">
      <c r="A6724" s="150" t="s">
        <v>3708</v>
      </c>
      <c r="B6724" s="153" t="s">
        <v>13834</v>
      </c>
      <c r="C6724" s="352"/>
      <c r="D6724" s="152" t="s">
        <v>20298</v>
      </c>
    </row>
    <row r="6725" spans="1:4" ht="13.5" customHeight="1">
      <c r="A6725" s="150" t="s">
        <v>3677</v>
      </c>
      <c r="B6725" s="153" t="s">
        <v>13805</v>
      </c>
      <c r="C6725" s="352"/>
      <c r="D6725" s="152" t="s">
        <v>20298</v>
      </c>
    </row>
    <row r="6726" spans="1:4" ht="13.5" customHeight="1">
      <c r="A6726" s="150" t="s">
        <v>3668</v>
      </c>
      <c r="B6726" s="153" t="s">
        <v>13797</v>
      </c>
      <c r="C6726" s="352"/>
      <c r="D6726" s="152" t="s">
        <v>20298</v>
      </c>
    </row>
    <row r="6727" spans="1:4" ht="13.5" customHeight="1">
      <c r="A6727" s="150" t="s">
        <v>3673</v>
      </c>
      <c r="B6727" s="153" t="s">
        <v>13801</v>
      </c>
      <c r="C6727" s="352"/>
      <c r="D6727" s="152" t="s">
        <v>20298</v>
      </c>
    </row>
    <row r="6728" spans="1:4" ht="13.5" customHeight="1">
      <c r="A6728" s="150" t="s">
        <v>3683</v>
      </c>
      <c r="B6728" s="153" t="s">
        <v>13809</v>
      </c>
      <c r="C6728" s="352"/>
      <c r="D6728" s="152" t="s">
        <v>20298</v>
      </c>
    </row>
    <row r="6729" spans="1:4" ht="13.5" customHeight="1">
      <c r="A6729" s="150" t="s">
        <v>3679</v>
      </c>
      <c r="B6729" s="153" t="s">
        <v>13806</v>
      </c>
      <c r="C6729" s="352"/>
      <c r="D6729" s="152" t="s">
        <v>20298</v>
      </c>
    </row>
    <row r="6730" spans="1:4" ht="13.5" customHeight="1">
      <c r="A6730" s="150" t="s">
        <v>3670</v>
      </c>
      <c r="B6730" s="153" t="s">
        <v>13798</v>
      </c>
      <c r="C6730" s="352"/>
      <c r="D6730" s="152" t="s">
        <v>20298</v>
      </c>
    </row>
    <row r="6731" spans="1:4" ht="13.5" customHeight="1">
      <c r="A6731" s="150" t="s">
        <v>3674</v>
      </c>
      <c r="B6731" s="153" t="s">
        <v>13802</v>
      </c>
      <c r="C6731" s="352"/>
      <c r="D6731" s="152" t="s">
        <v>20298</v>
      </c>
    </row>
    <row r="6732" spans="1:4" ht="13.5" customHeight="1">
      <c r="A6732" s="150" t="s">
        <v>3684</v>
      </c>
      <c r="B6732" s="153" t="s">
        <v>13810</v>
      </c>
      <c r="C6732" s="352"/>
      <c r="D6732" s="152" t="s">
        <v>20298</v>
      </c>
    </row>
    <row r="6733" spans="1:4" ht="13.5" customHeight="1">
      <c r="A6733" s="150" t="s">
        <v>3681</v>
      </c>
      <c r="B6733" s="153" t="s">
        <v>13807</v>
      </c>
      <c r="C6733" s="352"/>
      <c r="D6733" s="152" t="s">
        <v>20298</v>
      </c>
    </row>
    <row r="6734" spans="1:4" ht="13.5" customHeight="1">
      <c r="A6734" s="150" t="s">
        <v>3671</v>
      </c>
      <c r="B6734" s="153" t="s">
        <v>13799</v>
      </c>
      <c r="C6734" s="352"/>
      <c r="D6734" s="152" t="s">
        <v>20298</v>
      </c>
    </row>
    <row r="6735" spans="1:4" ht="13.5" customHeight="1">
      <c r="A6735" s="150" t="s">
        <v>3675</v>
      </c>
      <c r="B6735" s="153" t="s">
        <v>13803</v>
      </c>
      <c r="C6735" s="352"/>
      <c r="D6735" s="152" t="s">
        <v>20298</v>
      </c>
    </row>
    <row r="6736" spans="1:4" ht="13.5" customHeight="1">
      <c r="A6736" s="150" t="s">
        <v>3685</v>
      </c>
      <c r="B6736" s="153" t="s">
        <v>13811</v>
      </c>
      <c r="C6736" s="352"/>
      <c r="D6736" s="152" t="s">
        <v>20298</v>
      </c>
    </row>
    <row r="6737" spans="1:4" ht="13.5" customHeight="1">
      <c r="A6737" s="150" t="s">
        <v>3682</v>
      </c>
      <c r="B6737" s="153" t="s">
        <v>13808</v>
      </c>
      <c r="C6737" s="352"/>
      <c r="D6737" s="152" t="s">
        <v>20298</v>
      </c>
    </row>
    <row r="6738" spans="1:4" ht="13.5" customHeight="1">
      <c r="A6738" s="150" t="s">
        <v>3672</v>
      </c>
      <c r="B6738" s="153" t="s">
        <v>13800</v>
      </c>
      <c r="C6738" s="352"/>
      <c r="D6738" s="152" t="s">
        <v>20298</v>
      </c>
    </row>
    <row r="6739" spans="1:4" ht="13.5" customHeight="1">
      <c r="A6739" s="150" t="s">
        <v>3676</v>
      </c>
      <c r="B6739" s="153" t="s">
        <v>13804</v>
      </c>
      <c r="C6739" s="352"/>
      <c r="D6739" s="152" t="s">
        <v>20298</v>
      </c>
    </row>
    <row r="6740" spans="1:4" ht="13.5" customHeight="1">
      <c r="A6740" s="150" t="s">
        <v>3686</v>
      </c>
      <c r="B6740" s="153" t="s">
        <v>13812</v>
      </c>
      <c r="C6740" s="352"/>
      <c r="D6740" s="152" t="s">
        <v>20298</v>
      </c>
    </row>
    <row r="6741" spans="1:4" ht="13.5" customHeight="1">
      <c r="A6741" s="150" t="s">
        <v>3687</v>
      </c>
      <c r="B6741" s="153" t="s">
        <v>13813</v>
      </c>
      <c r="C6741" s="352"/>
      <c r="D6741" s="152" t="s">
        <v>20298</v>
      </c>
    </row>
    <row r="6742" spans="1:4" ht="13.5" customHeight="1">
      <c r="A6742" s="150" t="s">
        <v>3688</v>
      </c>
      <c r="B6742" s="153" t="s">
        <v>13814</v>
      </c>
      <c r="C6742" s="352"/>
      <c r="D6742" s="152" t="s">
        <v>20298</v>
      </c>
    </row>
    <row r="6743" spans="1:4" ht="13.5" customHeight="1">
      <c r="A6743" s="150" t="s">
        <v>3659</v>
      </c>
      <c r="B6743" s="153" t="s">
        <v>13788</v>
      </c>
      <c r="C6743" s="352"/>
      <c r="D6743" s="152" t="s">
        <v>20298</v>
      </c>
    </row>
    <row r="6744" spans="1:4" ht="13.5" customHeight="1">
      <c r="A6744" s="150" t="s">
        <v>3661</v>
      </c>
      <c r="B6744" s="153" t="s">
        <v>13790</v>
      </c>
      <c r="C6744" s="352"/>
      <c r="D6744" s="152" t="s">
        <v>20298</v>
      </c>
    </row>
    <row r="6745" spans="1:4" ht="13.5" customHeight="1">
      <c r="A6745" s="150" t="s">
        <v>3665</v>
      </c>
      <c r="B6745" s="153" t="s">
        <v>13794</v>
      </c>
      <c r="C6745" s="352"/>
      <c r="D6745" s="152" t="s">
        <v>20298</v>
      </c>
    </row>
    <row r="6746" spans="1:4" ht="13.5" customHeight="1">
      <c r="A6746" s="150" t="s">
        <v>3662</v>
      </c>
      <c r="B6746" s="153" t="s">
        <v>13791</v>
      </c>
      <c r="C6746" s="352"/>
      <c r="D6746" s="152" t="s">
        <v>20298</v>
      </c>
    </row>
    <row r="6747" spans="1:4" ht="13.5" customHeight="1">
      <c r="A6747" s="150" t="s">
        <v>3667</v>
      </c>
      <c r="B6747" s="153" t="s">
        <v>13796</v>
      </c>
      <c r="C6747" s="352"/>
      <c r="D6747" s="152" t="s">
        <v>20298</v>
      </c>
    </row>
    <row r="6748" spans="1:4" ht="13.5" customHeight="1">
      <c r="A6748" s="150" t="s">
        <v>3660</v>
      </c>
      <c r="B6748" s="153" t="s">
        <v>13789</v>
      </c>
      <c r="C6748" s="352"/>
      <c r="D6748" s="152" t="s">
        <v>20298</v>
      </c>
    </row>
    <row r="6749" spans="1:4" ht="13.5" customHeight="1">
      <c r="A6749" s="150" t="s">
        <v>3663</v>
      </c>
      <c r="B6749" s="153" t="s">
        <v>13792</v>
      </c>
      <c r="C6749" s="352"/>
      <c r="D6749" s="152" t="s">
        <v>20298</v>
      </c>
    </row>
    <row r="6750" spans="1:4" ht="13.5" customHeight="1">
      <c r="A6750" s="150" t="s">
        <v>3666</v>
      </c>
      <c r="B6750" s="153" t="s">
        <v>13795</v>
      </c>
      <c r="C6750" s="352"/>
      <c r="D6750" s="152" t="s">
        <v>20298</v>
      </c>
    </row>
    <row r="6751" spans="1:4" ht="13.5" customHeight="1">
      <c r="A6751" s="150" t="s">
        <v>3664</v>
      </c>
      <c r="B6751" s="153" t="s">
        <v>13793</v>
      </c>
      <c r="C6751" s="352"/>
      <c r="D6751" s="152" t="s">
        <v>20298</v>
      </c>
    </row>
    <row r="6752" spans="1:4" ht="13.5" customHeight="1">
      <c r="A6752" s="150" t="s">
        <v>3713</v>
      </c>
      <c r="B6752" s="153" t="s">
        <v>13839</v>
      </c>
      <c r="C6752" s="352"/>
      <c r="D6752" s="152" t="s">
        <v>20298</v>
      </c>
    </row>
    <row r="6753" spans="1:4" ht="13.5" customHeight="1">
      <c r="A6753" s="150" t="s">
        <v>4092</v>
      </c>
      <c r="B6753" s="153" t="s">
        <v>14209</v>
      </c>
      <c r="C6753" s="352"/>
      <c r="D6753" s="152" t="s">
        <v>20298</v>
      </c>
    </row>
    <row r="6754" spans="1:4" ht="13.5" customHeight="1">
      <c r="A6754" s="150" t="s">
        <v>1225</v>
      </c>
      <c r="B6754" s="153" t="s">
        <v>11424</v>
      </c>
      <c r="C6754" s="352"/>
      <c r="D6754" s="152" t="s">
        <v>20298</v>
      </c>
    </row>
    <row r="6755" spans="1:4" ht="13.5" customHeight="1">
      <c r="A6755" s="150" t="s">
        <v>779</v>
      </c>
      <c r="B6755" s="153" t="s">
        <v>10986</v>
      </c>
      <c r="C6755" s="352"/>
      <c r="D6755" s="152" t="s">
        <v>20298</v>
      </c>
    </row>
    <row r="6756" spans="1:4" ht="13.5" customHeight="1">
      <c r="A6756" s="150" t="s">
        <v>10573</v>
      </c>
      <c r="B6756" s="153" t="s">
        <v>20120</v>
      </c>
      <c r="C6756" s="352"/>
      <c r="D6756" s="152" t="s">
        <v>20298</v>
      </c>
    </row>
    <row r="6757" spans="1:4" ht="13.5" customHeight="1">
      <c r="A6757" s="150" t="s">
        <v>1576</v>
      </c>
      <c r="B6757" s="153" t="s">
        <v>11778</v>
      </c>
      <c r="C6757" s="352"/>
      <c r="D6757" s="152" t="s">
        <v>20298</v>
      </c>
    </row>
    <row r="6758" spans="1:4" ht="13.5" customHeight="1">
      <c r="A6758" s="150" t="s">
        <v>616</v>
      </c>
      <c r="B6758" s="154" t="s">
        <v>10825</v>
      </c>
      <c r="C6758" s="353"/>
      <c r="D6758" s="152" t="s">
        <v>20298</v>
      </c>
    </row>
    <row r="6759" spans="1:4" ht="13.5" customHeight="1">
      <c r="A6759" s="150" t="s">
        <v>613</v>
      </c>
      <c r="B6759" s="154" t="s">
        <v>10822</v>
      </c>
      <c r="C6759" s="353"/>
      <c r="D6759" s="152" t="s">
        <v>20298</v>
      </c>
    </row>
    <row r="6760" spans="1:4" ht="13.5" customHeight="1">
      <c r="A6760" s="150" t="s">
        <v>4621</v>
      </c>
      <c r="B6760" s="153" t="s">
        <v>14689</v>
      </c>
      <c r="C6760" s="352"/>
      <c r="D6760" s="152" t="s">
        <v>20298</v>
      </c>
    </row>
    <row r="6761" spans="1:4" ht="13.5" customHeight="1">
      <c r="A6761" s="150" t="s">
        <v>1125</v>
      </c>
      <c r="B6761" s="153" t="s">
        <v>11325</v>
      </c>
      <c r="C6761" s="352"/>
      <c r="D6761" s="152" t="s">
        <v>20298</v>
      </c>
    </row>
    <row r="6762" spans="1:4" ht="13.5" customHeight="1">
      <c r="A6762" s="150" t="s">
        <v>1531</v>
      </c>
      <c r="B6762" s="153" t="s">
        <v>11734</v>
      </c>
      <c r="C6762" s="352"/>
      <c r="D6762" s="152" t="s">
        <v>20298</v>
      </c>
    </row>
    <row r="6763" spans="1:4" ht="13.5" customHeight="1">
      <c r="A6763" s="150" t="s">
        <v>1529</v>
      </c>
      <c r="B6763" s="153" t="s">
        <v>11732</v>
      </c>
      <c r="C6763" s="352"/>
      <c r="D6763" s="152" t="s">
        <v>20298</v>
      </c>
    </row>
    <row r="6764" spans="1:4" ht="13.5" customHeight="1">
      <c r="A6764" s="150" t="s">
        <v>1198</v>
      </c>
      <c r="B6764" s="153" t="s">
        <v>11397</v>
      </c>
      <c r="C6764" s="352"/>
      <c r="D6764" s="152" t="s">
        <v>20298</v>
      </c>
    </row>
    <row r="6765" spans="1:4" ht="13.5" customHeight="1">
      <c r="A6765" s="150" t="s">
        <v>1183</v>
      </c>
      <c r="B6765" s="153" t="s">
        <v>11382</v>
      </c>
      <c r="C6765" s="352"/>
      <c r="D6765" s="152" t="s">
        <v>20298</v>
      </c>
    </row>
    <row r="6766" spans="1:4" ht="13.5" customHeight="1">
      <c r="A6766" s="150" t="s">
        <v>1195</v>
      </c>
      <c r="B6766" s="153" t="s">
        <v>11394</v>
      </c>
      <c r="C6766" s="352"/>
      <c r="D6766" s="152" t="s">
        <v>20298</v>
      </c>
    </row>
    <row r="6767" spans="1:4" ht="13.5" customHeight="1">
      <c r="A6767" s="150" t="s">
        <v>1196</v>
      </c>
      <c r="B6767" s="153" t="s">
        <v>11395</v>
      </c>
      <c r="C6767" s="352"/>
      <c r="D6767" s="152" t="s">
        <v>20298</v>
      </c>
    </row>
    <row r="6768" spans="1:4" ht="13.5" customHeight="1">
      <c r="A6768" s="150" t="s">
        <v>1184</v>
      </c>
      <c r="B6768" s="153" t="s">
        <v>11383</v>
      </c>
      <c r="C6768" s="352"/>
      <c r="D6768" s="152" t="s">
        <v>20298</v>
      </c>
    </row>
    <row r="6769" spans="1:4" ht="13.5" customHeight="1">
      <c r="A6769" s="150" t="s">
        <v>1185</v>
      </c>
      <c r="B6769" s="153" t="s">
        <v>11384</v>
      </c>
      <c r="C6769" s="352"/>
      <c r="D6769" s="152" t="s">
        <v>20298</v>
      </c>
    </row>
    <row r="6770" spans="1:4" ht="13.5" customHeight="1">
      <c r="A6770" s="150" t="s">
        <v>1186</v>
      </c>
      <c r="B6770" s="153" t="s">
        <v>11385</v>
      </c>
      <c r="C6770" s="352"/>
      <c r="D6770" s="152" t="s">
        <v>20298</v>
      </c>
    </row>
    <row r="6771" spans="1:4" ht="13.5" customHeight="1">
      <c r="A6771" s="150" t="s">
        <v>1187</v>
      </c>
      <c r="B6771" s="153" t="s">
        <v>11386</v>
      </c>
      <c r="C6771" s="352"/>
      <c r="D6771" s="152" t="s">
        <v>20298</v>
      </c>
    </row>
    <row r="6772" spans="1:4" ht="13.5" customHeight="1">
      <c r="A6772" s="150" t="s">
        <v>1188</v>
      </c>
      <c r="B6772" s="153" t="s">
        <v>11387</v>
      </c>
      <c r="C6772" s="352"/>
      <c r="D6772" s="152" t="s">
        <v>20298</v>
      </c>
    </row>
    <row r="6773" spans="1:4" ht="13.5" customHeight="1">
      <c r="A6773" s="150" t="s">
        <v>3736</v>
      </c>
      <c r="B6773" s="153" t="s">
        <v>13862</v>
      </c>
      <c r="C6773" s="352"/>
      <c r="D6773" s="152" t="s">
        <v>20298</v>
      </c>
    </row>
    <row r="6774" spans="1:4" ht="13.5" customHeight="1">
      <c r="A6774" s="150" t="s">
        <v>1200</v>
      </c>
      <c r="B6774" s="153" t="s">
        <v>11399</v>
      </c>
      <c r="C6774" s="352"/>
      <c r="D6774" s="152" t="s">
        <v>20298</v>
      </c>
    </row>
    <row r="6775" spans="1:4" ht="13.5" customHeight="1">
      <c r="A6775" s="150" t="s">
        <v>9598</v>
      </c>
      <c r="B6775" s="153" t="s">
        <v>19186</v>
      </c>
      <c r="C6775" s="352"/>
      <c r="D6775" s="152" t="s">
        <v>20298</v>
      </c>
    </row>
    <row r="6776" spans="1:4" ht="13.5" customHeight="1">
      <c r="A6776" s="150" t="s">
        <v>9599</v>
      </c>
      <c r="B6776" s="153" t="s">
        <v>19187</v>
      </c>
      <c r="C6776" s="352"/>
      <c r="D6776" s="152" t="s">
        <v>20298</v>
      </c>
    </row>
    <row r="6777" spans="1:4" ht="13.5" customHeight="1">
      <c r="A6777" s="150" t="s">
        <v>6517</v>
      </c>
      <c r="B6777" s="153" t="s">
        <v>16481</v>
      </c>
      <c r="C6777" s="352"/>
      <c r="D6777" s="152" t="s">
        <v>20298</v>
      </c>
    </row>
    <row r="6778" spans="1:4" ht="13.5" customHeight="1">
      <c r="A6778" s="150" t="s">
        <v>2930</v>
      </c>
      <c r="B6778" s="153" t="s">
        <v>13110</v>
      </c>
      <c r="C6778" s="352"/>
      <c r="D6778" s="152" t="s">
        <v>20298</v>
      </c>
    </row>
    <row r="6779" spans="1:4" ht="13.5" customHeight="1">
      <c r="A6779" s="150" t="s">
        <v>2927</v>
      </c>
      <c r="B6779" s="153" t="s">
        <v>13107</v>
      </c>
      <c r="C6779" s="352"/>
      <c r="D6779" s="152" t="s">
        <v>20298</v>
      </c>
    </row>
    <row r="6780" spans="1:4" ht="13.5" customHeight="1">
      <c r="A6780" s="150" t="s">
        <v>1530</v>
      </c>
      <c r="B6780" s="153" t="s">
        <v>11733</v>
      </c>
      <c r="C6780" s="352"/>
      <c r="D6780" s="152" t="s">
        <v>20298</v>
      </c>
    </row>
    <row r="6781" spans="1:4" ht="13.5" customHeight="1">
      <c r="A6781" s="150" t="s">
        <v>1534</v>
      </c>
      <c r="B6781" s="153" t="s">
        <v>11738</v>
      </c>
      <c r="C6781" s="352"/>
      <c r="D6781" s="152" t="s">
        <v>20298</v>
      </c>
    </row>
    <row r="6782" spans="1:4" ht="13.5" customHeight="1">
      <c r="A6782" s="150" t="s">
        <v>1499</v>
      </c>
      <c r="B6782" s="153" t="s">
        <v>11701</v>
      </c>
      <c r="C6782" s="352"/>
      <c r="D6782" s="152" t="s">
        <v>20298</v>
      </c>
    </row>
    <row r="6783" spans="1:4" ht="13.5" customHeight="1">
      <c r="A6783" s="150" t="s">
        <v>1814</v>
      </c>
      <c r="B6783" s="153" t="s">
        <v>12003</v>
      </c>
      <c r="C6783" s="352"/>
      <c r="D6783" s="152" t="s">
        <v>20298</v>
      </c>
    </row>
    <row r="6784" spans="1:4" ht="13.5" customHeight="1">
      <c r="A6784" s="150" t="s">
        <v>1815</v>
      </c>
      <c r="B6784" s="153" t="s">
        <v>12004</v>
      </c>
      <c r="C6784" s="352"/>
      <c r="D6784" s="152" t="s">
        <v>20298</v>
      </c>
    </row>
    <row r="6785" spans="1:4" ht="13.5" customHeight="1">
      <c r="A6785" s="150" t="s">
        <v>1813</v>
      </c>
      <c r="B6785" s="153" t="s">
        <v>12002</v>
      </c>
      <c r="C6785" s="352"/>
      <c r="D6785" s="152" t="s">
        <v>20298</v>
      </c>
    </row>
    <row r="6786" spans="1:4" ht="13.5" customHeight="1">
      <c r="A6786" s="150" t="s">
        <v>1805</v>
      </c>
      <c r="B6786" s="153" t="s">
        <v>11994</v>
      </c>
      <c r="C6786" s="352"/>
      <c r="D6786" s="152" t="s">
        <v>20298</v>
      </c>
    </row>
    <row r="6787" spans="1:4" ht="13.5" customHeight="1">
      <c r="A6787" s="150" t="s">
        <v>2981</v>
      </c>
      <c r="B6787" s="153" t="s">
        <v>13151</v>
      </c>
      <c r="C6787" s="352"/>
      <c r="D6787" s="152" t="s">
        <v>20298</v>
      </c>
    </row>
    <row r="6788" spans="1:4" ht="13.5" customHeight="1">
      <c r="A6788" s="150" t="s">
        <v>1926</v>
      </c>
      <c r="B6788" s="153" t="s">
        <v>12106</v>
      </c>
      <c r="C6788" s="352"/>
      <c r="D6788" s="152" t="s">
        <v>20298</v>
      </c>
    </row>
    <row r="6789" spans="1:4" ht="13.5" customHeight="1">
      <c r="A6789" s="150" t="s">
        <v>2211</v>
      </c>
      <c r="B6789" s="153" t="s">
        <v>12388</v>
      </c>
      <c r="C6789" s="352"/>
      <c r="D6789" s="152" t="s">
        <v>20298</v>
      </c>
    </row>
    <row r="6790" spans="1:4" ht="13.5" customHeight="1">
      <c r="A6790" s="150" t="s">
        <v>8526</v>
      </c>
      <c r="B6790" s="153" t="s">
        <v>18171</v>
      </c>
      <c r="C6790" s="352"/>
      <c r="D6790" s="152" t="s">
        <v>20298</v>
      </c>
    </row>
    <row r="6791" spans="1:4" ht="13.5" customHeight="1">
      <c r="A6791" s="150" t="s">
        <v>2558</v>
      </c>
      <c r="B6791" s="153" t="s">
        <v>12739</v>
      </c>
      <c r="C6791" s="352"/>
      <c r="D6791" s="152" t="s">
        <v>20298</v>
      </c>
    </row>
    <row r="6792" spans="1:4" ht="13.5" customHeight="1">
      <c r="A6792" s="150" t="s">
        <v>2572</v>
      </c>
      <c r="B6792" s="153" t="s">
        <v>12753</v>
      </c>
      <c r="C6792" s="352"/>
      <c r="D6792" s="152" t="s">
        <v>20298</v>
      </c>
    </row>
    <row r="6793" spans="1:4" ht="13.5" customHeight="1">
      <c r="A6793" s="150" t="s">
        <v>2775</v>
      </c>
      <c r="B6793" s="153" t="s">
        <v>12950</v>
      </c>
      <c r="C6793" s="352"/>
      <c r="D6793" s="152" t="s">
        <v>20298</v>
      </c>
    </row>
    <row r="6794" spans="1:4" ht="13.5" customHeight="1">
      <c r="A6794" s="150" t="s">
        <v>2993</v>
      </c>
      <c r="B6794" s="153" t="s">
        <v>13163</v>
      </c>
      <c r="C6794" s="352"/>
      <c r="D6794" s="152" t="s">
        <v>20298</v>
      </c>
    </row>
    <row r="6795" spans="1:4" ht="13.5" customHeight="1">
      <c r="A6795" s="150" t="s">
        <v>2945</v>
      </c>
      <c r="B6795" s="153" t="s">
        <v>13125</v>
      </c>
      <c r="C6795" s="352"/>
      <c r="D6795" s="152" t="s">
        <v>20298</v>
      </c>
    </row>
    <row r="6796" spans="1:4" ht="13.5" customHeight="1">
      <c r="A6796" s="150" t="s">
        <v>2944</v>
      </c>
      <c r="B6796" s="153" t="s">
        <v>13124</v>
      </c>
      <c r="C6796" s="352"/>
      <c r="D6796" s="152" t="s">
        <v>20298</v>
      </c>
    </row>
    <row r="6797" spans="1:4" ht="13.5" customHeight="1">
      <c r="A6797" s="150" t="s">
        <v>2974</v>
      </c>
      <c r="B6797" s="153" t="s">
        <v>13145</v>
      </c>
      <c r="C6797" s="352"/>
      <c r="D6797" s="152" t="s">
        <v>20298</v>
      </c>
    </row>
    <row r="6798" spans="1:4" ht="13.5" customHeight="1">
      <c r="A6798" s="150" t="s">
        <v>3032</v>
      </c>
      <c r="B6798" s="153" t="s">
        <v>13199</v>
      </c>
      <c r="C6798" s="352"/>
      <c r="D6798" s="152" t="s">
        <v>20298</v>
      </c>
    </row>
    <row r="6799" spans="1:4" ht="13.5" customHeight="1">
      <c r="A6799" s="150" t="s">
        <v>777</v>
      </c>
      <c r="B6799" s="153" t="s">
        <v>10984</v>
      </c>
      <c r="C6799" s="352"/>
      <c r="D6799" s="152" t="s">
        <v>20298</v>
      </c>
    </row>
    <row r="6800" spans="1:4" ht="13.5" customHeight="1">
      <c r="A6800" s="150" t="s">
        <v>4676</v>
      </c>
      <c r="B6800" s="153" t="s">
        <v>14744</v>
      </c>
      <c r="C6800" s="352"/>
      <c r="D6800" s="152" t="s">
        <v>20298</v>
      </c>
    </row>
    <row r="6801" spans="1:4" ht="13.5" customHeight="1">
      <c r="A6801" s="150" t="s">
        <v>5353</v>
      </c>
      <c r="B6801" s="153" t="s">
        <v>15389</v>
      </c>
      <c r="C6801" s="352"/>
      <c r="D6801" s="152" t="s">
        <v>20298</v>
      </c>
    </row>
    <row r="6802" spans="1:4" ht="13.5" customHeight="1">
      <c r="A6802" s="150" t="s">
        <v>4802</v>
      </c>
      <c r="B6802" s="153" t="s">
        <v>14870</v>
      </c>
      <c r="C6802" s="352"/>
      <c r="D6802" s="152" t="s">
        <v>20298</v>
      </c>
    </row>
    <row r="6803" spans="1:4" ht="13.5" customHeight="1">
      <c r="A6803" s="150" t="s">
        <v>1625</v>
      </c>
      <c r="B6803" s="153" t="s">
        <v>11826</v>
      </c>
      <c r="C6803" s="352"/>
      <c r="D6803" s="152" t="s">
        <v>20298</v>
      </c>
    </row>
    <row r="6804" spans="1:4" ht="13.5" customHeight="1">
      <c r="A6804" s="150" t="s">
        <v>1624</v>
      </c>
      <c r="B6804" s="153" t="s">
        <v>11825</v>
      </c>
      <c r="C6804" s="352"/>
      <c r="D6804" s="152" t="s">
        <v>20298</v>
      </c>
    </row>
    <row r="6805" spans="1:4" ht="13.5" customHeight="1">
      <c r="A6805" s="150" t="s">
        <v>5283</v>
      </c>
      <c r="B6805" s="153" t="s">
        <v>15322</v>
      </c>
      <c r="C6805" s="352"/>
      <c r="D6805" s="152" t="s">
        <v>20298</v>
      </c>
    </row>
    <row r="6806" spans="1:4" ht="13.5" customHeight="1">
      <c r="A6806" s="150" t="s">
        <v>5871</v>
      </c>
      <c r="B6806" s="153" t="s">
        <v>15881</v>
      </c>
      <c r="C6806" s="352"/>
      <c r="D6806" s="152" t="s">
        <v>20298</v>
      </c>
    </row>
    <row r="6807" spans="1:4" ht="13.5" customHeight="1">
      <c r="A6807" s="150" t="s">
        <v>5872</v>
      </c>
      <c r="B6807" s="153" t="s">
        <v>15882</v>
      </c>
      <c r="C6807" s="352"/>
      <c r="D6807" s="152" t="s">
        <v>20298</v>
      </c>
    </row>
    <row r="6808" spans="1:4" ht="13.5" customHeight="1">
      <c r="A6808" s="150" t="s">
        <v>5887</v>
      </c>
      <c r="B6808" s="153" t="s">
        <v>15896</v>
      </c>
      <c r="C6808" s="352"/>
      <c r="D6808" s="152" t="s">
        <v>20298</v>
      </c>
    </row>
    <row r="6809" spans="1:4" ht="13.5" customHeight="1">
      <c r="A6809" s="150" t="s">
        <v>5886</v>
      </c>
      <c r="B6809" s="153" t="s">
        <v>15895</v>
      </c>
      <c r="C6809" s="352"/>
      <c r="D6809" s="152" t="s">
        <v>20298</v>
      </c>
    </row>
    <row r="6810" spans="1:4" ht="13.5" customHeight="1">
      <c r="A6810" s="150" t="s">
        <v>4615</v>
      </c>
      <c r="B6810" s="153" t="s">
        <v>14684</v>
      </c>
      <c r="C6810" s="352"/>
      <c r="D6810" s="152" t="s">
        <v>20298</v>
      </c>
    </row>
    <row r="6811" spans="1:4" ht="13.5" customHeight="1">
      <c r="A6811" s="150" t="s">
        <v>4616</v>
      </c>
      <c r="B6811" s="153" t="s">
        <v>14684</v>
      </c>
      <c r="C6811" s="352"/>
      <c r="D6811" s="152" t="s">
        <v>20298</v>
      </c>
    </row>
    <row r="6812" spans="1:4" ht="13.5" customHeight="1">
      <c r="A6812" s="150" t="s">
        <v>9472</v>
      </c>
      <c r="B6812" s="153" t="s">
        <v>19063</v>
      </c>
      <c r="C6812" s="352"/>
      <c r="D6812" s="152" t="s">
        <v>20298</v>
      </c>
    </row>
    <row r="6813" spans="1:4" ht="13.5" customHeight="1">
      <c r="A6813" s="150" t="s">
        <v>6411</v>
      </c>
      <c r="B6813" s="153" t="s">
        <v>16373</v>
      </c>
      <c r="C6813" s="352"/>
      <c r="D6813" s="152" t="s">
        <v>20298</v>
      </c>
    </row>
    <row r="6814" spans="1:4" ht="13.5" customHeight="1">
      <c r="A6814" s="150" t="s">
        <v>6412</v>
      </c>
      <c r="B6814" s="153" t="s">
        <v>16374</v>
      </c>
      <c r="C6814" s="352"/>
      <c r="D6814" s="152" t="s">
        <v>20298</v>
      </c>
    </row>
    <row r="6815" spans="1:4" ht="13.5" customHeight="1">
      <c r="A6815" s="150" t="s">
        <v>6449</v>
      </c>
      <c r="B6815" s="153" t="s">
        <v>16412</v>
      </c>
      <c r="C6815" s="352"/>
      <c r="D6815" s="152" t="s">
        <v>20298</v>
      </c>
    </row>
    <row r="6816" spans="1:4" ht="13.5" customHeight="1">
      <c r="A6816" s="150" t="s">
        <v>6452</v>
      </c>
      <c r="B6816" s="153" t="s">
        <v>16415</v>
      </c>
      <c r="C6816" s="352"/>
      <c r="D6816" s="152" t="s">
        <v>20298</v>
      </c>
    </row>
    <row r="6817" spans="1:4" ht="13.5" customHeight="1">
      <c r="A6817" s="150" t="s">
        <v>6450</v>
      </c>
      <c r="B6817" s="153" t="s">
        <v>16413</v>
      </c>
      <c r="C6817" s="352"/>
      <c r="D6817" s="152" t="s">
        <v>20298</v>
      </c>
    </row>
    <row r="6818" spans="1:4" ht="13.5" customHeight="1">
      <c r="A6818" s="150" t="s">
        <v>6451</v>
      </c>
      <c r="B6818" s="153" t="s">
        <v>16414</v>
      </c>
      <c r="C6818" s="352"/>
      <c r="D6818" s="152" t="s">
        <v>20298</v>
      </c>
    </row>
    <row r="6819" spans="1:4" ht="13.5" customHeight="1">
      <c r="A6819" s="150" t="s">
        <v>6453</v>
      </c>
      <c r="B6819" s="153" t="s">
        <v>16416</v>
      </c>
      <c r="C6819" s="352"/>
      <c r="D6819" s="152" t="s">
        <v>20298</v>
      </c>
    </row>
    <row r="6820" spans="1:4" ht="13.5" customHeight="1">
      <c r="A6820" s="150" t="s">
        <v>3649</v>
      </c>
      <c r="B6820" s="153" t="s">
        <v>13779</v>
      </c>
      <c r="C6820" s="352"/>
      <c r="D6820" s="152" t="s">
        <v>20298</v>
      </c>
    </row>
    <row r="6821" spans="1:4" ht="13.5" customHeight="1">
      <c r="A6821" s="150" t="s">
        <v>9624</v>
      </c>
      <c r="B6821" s="153" t="s">
        <v>19212</v>
      </c>
      <c r="C6821" s="352"/>
      <c r="D6821" s="152" t="s">
        <v>20298</v>
      </c>
    </row>
    <row r="6822" spans="1:4" ht="13.5" customHeight="1">
      <c r="A6822" s="150" t="s">
        <v>9623</v>
      </c>
      <c r="B6822" s="153" t="s">
        <v>19211</v>
      </c>
      <c r="C6822" s="352"/>
      <c r="D6822" s="152" t="s">
        <v>20298</v>
      </c>
    </row>
    <row r="6823" spans="1:4" ht="13.5" customHeight="1">
      <c r="A6823" s="150" t="s">
        <v>3014</v>
      </c>
      <c r="B6823" s="153" t="s">
        <v>13182</v>
      </c>
      <c r="C6823" s="352"/>
      <c r="D6823" s="152" t="s">
        <v>20298</v>
      </c>
    </row>
    <row r="6824" spans="1:4" ht="13.5" customHeight="1">
      <c r="A6824" s="150" t="s">
        <v>3013</v>
      </c>
      <c r="B6824" s="153" t="s">
        <v>13181</v>
      </c>
      <c r="C6824" s="352"/>
      <c r="D6824" s="152" t="s">
        <v>20298</v>
      </c>
    </row>
    <row r="6825" spans="1:4" ht="13.5" customHeight="1">
      <c r="A6825" s="150" t="s">
        <v>3008</v>
      </c>
      <c r="B6825" s="153" t="s">
        <v>13178</v>
      </c>
      <c r="C6825" s="352"/>
      <c r="D6825" s="152" t="s">
        <v>20298</v>
      </c>
    </row>
    <row r="6826" spans="1:4" ht="13.5" customHeight="1">
      <c r="A6826" s="150" t="s">
        <v>3015</v>
      </c>
      <c r="B6826" s="153" t="s">
        <v>13183</v>
      </c>
      <c r="C6826" s="352"/>
      <c r="D6826" s="152" t="s">
        <v>20298</v>
      </c>
    </row>
    <row r="6827" spans="1:4" ht="13.5" customHeight="1">
      <c r="A6827" s="150" t="s">
        <v>3009</v>
      </c>
      <c r="B6827" s="153" t="s">
        <v>13178</v>
      </c>
      <c r="C6827" s="352"/>
      <c r="D6827" s="152" t="s">
        <v>20298</v>
      </c>
    </row>
    <row r="6828" spans="1:4" ht="13.5" customHeight="1">
      <c r="A6828" s="150" t="s">
        <v>6559</v>
      </c>
      <c r="B6828" s="153" t="s">
        <v>16521</v>
      </c>
      <c r="C6828" s="352"/>
      <c r="D6828" s="152" t="s">
        <v>20298</v>
      </c>
    </row>
    <row r="6829" spans="1:4" ht="13.5" customHeight="1">
      <c r="A6829" s="150" t="s">
        <v>8921</v>
      </c>
      <c r="B6829" s="153" t="s">
        <v>18531</v>
      </c>
      <c r="C6829" s="352"/>
      <c r="D6829" s="152" t="s">
        <v>20298</v>
      </c>
    </row>
    <row r="6830" spans="1:4" ht="13.5" customHeight="1">
      <c r="A6830" s="150" t="s">
        <v>8922</v>
      </c>
      <c r="B6830" s="153" t="s">
        <v>18532</v>
      </c>
      <c r="C6830" s="352"/>
      <c r="D6830" s="152" t="s">
        <v>20298</v>
      </c>
    </row>
    <row r="6831" spans="1:4" ht="13.5" customHeight="1">
      <c r="A6831" s="150" t="s">
        <v>9301</v>
      </c>
      <c r="B6831" s="153" t="s">
        <v>18912</v>
      </c>
      <c r="C6831" s="352"/>
      <c r="D6831" s="152" t="s">
        <v>20298</v>
      </c>
    </row>
    <row r="6832" spans="1:4" ht="13.5" customHeight="1">
      <c r="A6832" s="150" t="s">
        <v>9388</v>
      </c>
      <c r="B6832" s="153" t="s">
        <v>18984</v>
      </c>
      <c r="C6832" s="352"/>
      <c r="D6832" s="152" t="s">
        <v>20298</v>
      </c>
    </row>
    <row r="6833" spans="1:4" ht="13.5" customHeight="1">
      <c r="A6833" s="150" t="s">
        <v>9541</v>
      </c>
      <c r="B6833" s="153" t="s">
        <v>19132</v>
      </c>
      <c r="C6833" s="352"/>
      <c r="D6833" s="152" t="s">
        <v>20298</v>
      </c>
    </row>
    <row r="6834" spans="1:4" ht="13.5" customHeight="1">
      <c r="A6834" s="150" t="s">
        <v>9657</v>
      </c>
      <c r="B6834" s="153" t="s">
        <v>19244</v>
      </c>
      <c r="C6834" s="352"/>
      <c r="D6834" s="152" t="s">
        <v>20298</v>
      </c>
    </row>
    <row r="6835" spans="1:4" ht="13.5" customHeight="1">
      <c r="A6835" s="150" t="s">
        <v>9656</v>
      </c>
      <c r="B6835" s="153" t="s">
        <v>19243</v>
      </c>
      <c r="C6835" s="352"/>
      <c r="D6835" s="152" t="s">
        <v>20298</v>
      </c>
    </row>
    <row r="6836" spans="1:4" ht="13.5" customHeight="1">
      <c r="A6836" s="150" t="s">
        <v>9724</v>
      </c>
      <c r="B6836" s="153" t="s">
        <v>19309</v>
      </c>
      <c r="C6836" s="352"/>
      <c r="D6836" s="152" t="s">
        <v>20298</v>
      </c>
    </row>
    <row r="6837" spans="1:4" ht="13.5" customHeight="1">
      <c r="A6837" s="150" t="s">
        <v>1464</v>
      </c>
      <c r="B6837" s="153" t="s">
        <v>11665</v>
      </c>
      <c r="C6837" s="352"/>
      <c r="D6837" s="152" t="s">
        <v>20298</v>
      </c>
    </row>
    <row r="6838" spans="1:4" ht="13.5" customHeight="1">
      <c r="A6838" s="150" t="s">
        <v>782</v>
      </c>
      <c r="B6838" s="153" t="s">
        <v>10989</v>
      </c>
      <c r="C6838" s="352"/>
      <c r="D6838" s="152" t="s">
        <v>20298</v>
      </c>
    </row>
    <row r="6839" spans="1:4" ht="13.5" customHeight="1">
      <c r="A6839" s="150" t="s">
        <v>3648</v>
      </c>
      <c r="B6839" s="153" t="s">
        <v>13778</v>
      </c>
      <c r="C6839" s="352"/>
      <c r="D6839" s="152" t="s">
        <v>20298</v>
      </c>
    </row>
    <row r="6840" spans="1:4" ht="13.5" customHeight="1">
      <c r="A6840" s="150" t="s">
        <v>3722</v>
      </c>
      <c r="B6840" s="153" t="s">
        <v>13848</v>
      </c>
      <c r="C6840" s="352"/>
      <c r="D6840" s="152" t="s">
        <v>20298</v>
      </c>
    </row>
    <row r="6841" spans="1:4" ht="13.5" customHeight="1">
      <c r="A6841" s="150" t="s">
        <v>699</v>
      </c>
      <c r="B6841" s="153" t="s">
        <v>10907</v>
      </c>
      <c r="C6841" s="352"/>
      <c r="D6841" s="152" t="s">
        <v>20298</v>
      </c>
    </row>
    <row r="6842" spans="1:4" ht="13.5" customHeight="1">
      <c r="A6842" s="150" t="s">
        <v>700</v>
      </c>
      <c r="B6842" s="153" t="s">
        <v>10908</v>
      </c>
      <c r="C6842" s="352"/>
      <c r="D6842" s="152" t="s">
        <v>20298</v>
      </c>
    </row>
    <row r="6843" spans="1:4" ht="13.5" customHeight="1">
      <c r="A6843" s="150" t="s">
        <v>3721</v>
      </c>
      <c r="B6843" s="153" t="s">
        <v>13847</v>
      </c>
      <c r="C6843" s="352"/>
      <c r="D6843" s="152" t="s">
        <v>20298</v>
      </c>
    </row>
    <row r="6844" spans="1:4" ht="13.5" customHeight="1">
      <c r="A6844" s="150" t="s">
        <v>3721</v>
      </c>
      <c r="B6844" s="153" t="s">
        <v>13847</v>
      </c>
      <c r="C6844" s="352"/>
      <c r="D6844" s="152" t="s">
        <v>20298</v>
      </c>
    </row>
    <row r="6845" spans="1:4" ht="13.5" customHeight="1">
      <c r="A6845" s="150" t="s">
        <v>3720</v>
      </c>
      <c r="B6845" s="153" t="s">
        <v>13846</v>
      </c>
      <c r="C6845" s="352"/>
      <c r="D6845" s="152" t="s">
        <v>20298</v>
      </c>
    </row>
    <row r="6846" spans="1:4" ht="13.5" customHeight="1">
      <c r="A6846" s="150" t="s">
        <v>3638</v>
      </c>
      <c r="B6846" s="153" t="s">
        <v>13770</v>
      </c>
      <c r="C6846" s="352"/>
      <c r="D6846" s="152" t="s">
        <v>20298</v>
      </c>
    </row>
    <row r="6847" spans="1:4" ht="13.5" customHeight="1">
      <c r="A6847" s="150" t="s">
        <v>3638</v>
      </c>
      <c r="B6847" s="153" t="s">
        <v>13770</v>
      </c>
      <c r="C6847" s="352"/>
      <c r="D6847" s="152" t="s">
        <v>20298</v>
      </c>
    </row>
    <row r="6848" spans="1:4" ht="13.5" customHeight="1">
      <c r="A6848" s="150" t="s">
        <v>6514</v>
      </c>
      <c r="B6848" s="153" t="s">
        <v>16478</v>
      </c>
      <c r="C6848" s="352"/>
      <c r="D6848" s="152" t="s">
        <v>20298</v>
      </c>
    </row>
    <row r="6849" spans="1:4" ht="13.5" customHeight="1">
      <c r="A6849" s="150" t="s">
        <v>3657</v>
      </c>
      <c r="B6849" s="153" t="s">
        <v>13786</v>
      </c>
      <c r="C6849" s="352"/>
      <c r="D6849" s="152" t="s">
        <v>20298</v>
      </c>
    </row>
    <row r="6850" spans="1:4" ht="13.5" customHeight="1">
      <c r="A6850" s="150" t="s">
        <v>3657</v>
      </c>
      <c r="B6850" s="153" t="s">
        <v>13786</v>
      </c>
      <c r="C6850" s="352"/>
      <c r="D6850" s="152" t="s">
        <v>20298</v>
      </c>
    </row>
    <row r="6851" spans="1:4" ht="13.5" customHeight="1">
      <c r="A6851" s="150" t="s">
        <v>3719</v>
      </c>
      <c r="B6851" s="153" t="s">
        <v>13845</v>
      </c>
      <c r="C6851" s="352"/>
      <c r="D6851" s="152" t="s">
        <v>20298</v>
      </c>
    </row>
    <row r="6852" spans="1:4" ht="13.5" customHeight="1">
      <c r="A6852" s="150" t="s">
        <v>3719</v>
      </c>
      <c r="B6852" s="153" t="s">
        <v>13845</v>
      </c>
      <c r="C6852" s="352"/>
      <c r="D6852" s="152" t="s">
        <v>20298</v>
      </c>
    </row>
    <row r="6853" spans="1:4" ht="13.5" customHeight="1">
      <c r="A6853" s="150" t="s">
        <v>9573</v>
      </c>
      <c r="B6853" s="153" t="s">
        <v>19164</v>
      </c>
      <c r="C6853" s="352"/>
      <c r="D6853" s="152" t="s">
        <v>20298</v>
      </c>
    </row>
    <row r="6854" spans="1:4" ht="13.5" customHeight="1">
      <c r="A6854" s="150" t="s">
        <v>3718</v>
      </c>
      <c r="B6854" s="153" t="s">
        <v>13844</v>
      </c>
      <c r="C6854" s="352"/>
      <c r="D6854" s="152" t="s">
        <v>20298</v>
      </c>
    </row>
    <row r="6855" spans="1:4" ht="13.5" customHeight="1">
      <c r="A6855" s="150" t="s">
        <v>3718</v>
      </c>
      <c r="B6855" s="153" t="s">
        <v>13844</v>
      </c>
      <c r="C6855" s="352"/>
      <c r="D6855" s="152" t="s">
        <v>20298</v>
      </c>
    </row>
    <row r="6856" spans="1:4" ht="13.5" customHeight="1">
      <c r="A6856" s="150" t="s">
        <v>3669</v>
      </c>
      <c r="B6856" s="153" t="s">
        <v>13797</v>
      </c>
      <c r="C6856" s="352"/>
      <c r="D6856" s="152" t="s">
        <v>20298</v>
      </c>
    </row>
    <row r="6857" spans="1:4" ht="13.5" customHeight="1">
      <c r="A6857" s="150" t="s">
        <v>3669</v>
      </c>
      <c r="B6857" s="153" t="s">
        <v>13797</v>
      </c>
      <c r="C6857" s="352"/>
      <c r="D6857" s="152" t="s">
        <v>20298</v>
      </c>
    </row>
    <row r="6858" spans="1:4" ht="13.5" customHeight="1">
      <c r="A6858" s="150" t="s">
        <v>3678</v>
      </c>
      <c r="B6858" s="153" t="s">
        <v>13805</v>
      </c>
      <c r="C6858" s="352"/>
      <c r="D6858" s="152" t="s">
        <v>20298</v>
      </c>
    </row>
    <row r="6859" spans="1:4" ht="13.5" customHeight="1">
      <c r="A6859" s="150" t="s">
        <v>3678</v>
      </c>
      <c r="B6859" s="153" t="s">
        <v>13805</v>
      </c>
      <c r="C6859" s="352"/>
      <c r="D6859" s="152" t="s">
        <v>20298</v>
      </c>
    </row>
    <row r="6860" spans="1:4" ht="13.5" customHeight="1">
      <c r="A6860" s="150" t="s">
        <v>3680</v>
      </c>
      <c r="B6860" s="153" t="s">
        <v>13806</v>
      </c>
      <c r="C6860" s="352"/>
      <c r="D6860" s="152" t="s">
        <v>20298</v>
      </c>
    </row>
    <row r="6861" spans="1:4" ht="13.5" customHeight="1">
      <c r="A6861" s="150" t="s">
        <v>3680</v>
      </c>
      <c r="B6861" s="153" t="s">
        <v>13806</v>
      </c>
      <c r="C6861" s="352"/>
      <c r="D6861" s="152" t="s">
        <v>20298</v>
      </c>
    </row>
    <row r="6862" spans="1:4" ht="13.5" customHeight="1">
      <c r="A6862" s="150" t="s">
        <v>5261</v>
      </c>
      <c r="B6862" s="153" t="s">
        <v>15300</v>
      </c>
      <c r="C6862" s="352"/>
      <c r="D6862" s="152" t="s">
        <v>20298</v>
      </c>
    </row>
    <row r="6863" spans="1:4" ht="13.5" customHeight="1">
      <c r="A6863" s="150" t="s">
        <v>5263</v>
      </c>
      <c r="B6863" s="153" t="s">
        <v>15302</v>
      </c>
      <c r="C6863" s="352"/>
      <c r="D6863" s="152" t="s">
        <v>20298</v>
      </c>
    </row>
    <row r="6864" spans="1:4" ht="13.5" customHeight="1">
      <c r="A6864" s="150" t="s">
        <v>5263</v>
      </c>
      <c r="B6864" s="153" t="s">
        <v>15302</v>
      </c>
      <c r="C6864" s="352"/>
      <c r="D6864" s="152" t="s">
        <v>20298</v>
      </c>
    </row>
    <row r="6865" spans="1:4" ht="13.5" customHeight="1">
      <c r="A6865" s="150" t="s">
        <v>5265</v>
      </c>
      <c r="B6865" s="153" t="s">
        <v>15304</v>
      </c>
      <c r="C6865" s="352"/>
      <c r="D6865" s="152" t="s">
        <v>20298</v>
      </c>
    </row>
    <row r="6866" spans="1:4" ht="13.5" customHeight="1">
      <c r="A6866" s="150" t="s">
        <v>5265</v>
      </c>
      <c r="B6866" s="153" t="s">
        <v>15304</v>
      </c>
      <c r="C6866" s="352"/>
      <c r="D6866" s="152" t="s">
        <v>20298</v>
      </c>
    </row>
    <row r="6867" spans="1:4" ht="13.5" customHeight="1">
      <c r="A6867" s="150" t="s">
        <v>5262</v>
      </c>
      <c r="B6867" s="153" t="s">
        <v>15301</v>
      </c>
      <c r="C6867" s="352"/>
      <c r="D6867" s="152" t="s">
        <v>20298</v>
      </c>
    </row>
    <row r="6868" spans="1:4" ht="13.5" customHeight="1">
      <c r="A6868" s="150" t="s">
        <v>5262</v>
      </c>
      <c r="B6868" s="153" t="s">
        <v>15301</v>
      </c>
      <c r="C6868" s="352"/>
      <c r="D6868" s="152" t="s">
        <v>20298</v>
      </c>
    </row>
    <row r="6869" spans="1:4" ht="13.5" customHeight="1">
      <c r="A6869" s="150" t="s">
        <v>5264</v>
      </c>
      <c r="B6869" s="153" t="s">
        <v>15303</v>
      </c>
      <c r="C6869" s="352"/>
      <c r="D6869" s="152" t="s">
        <v>20298</v>
      </c>
    </row>
    <row r="6870" spans="1:4" ht="13.5" customHeight="1">
      <c r="A6870" s="150" t="s">
        <v>5264</v>
      </c>
      <c r="B6870" s="153" t="s">
        <v>15303</v>
      </c>
      <c r="C6870" s="352"/>
      <c r="D6870" s="152" t="s">
        <v>20298</v>
      </c>
    </row>
    <row r="6871" spans="1:4" ht="13.5" customHeight="1">
      <c r="A6871" s="150" t="s">
        <v>5270</v>
      </c>
      <c r="B6871" s="153" t="s">
        <v>15309</v>
      </c>
      <c r="C6871" s="352"/>
      <c r="D6871" s="152" t="s">
        <v>20298</v>
      </c>
    </row>
    <row r="6872" spans="1:4" ht="13.5" customHeight="1">
      <c r="A6872" s="150" t="s">
        <v>5269</v>
      </c>
      <c r="B6872" s="153" t="s">
        <v>15308</v>
      </c>
      <c r="C6872" s="352"/>
      <c r="D6872" s="152" t="s">
        <v>20298</v>
      </c>
    </row>
    <row r="6873" spans="1:4" ht="13.5" customHeight="1">
      <c r="A6873" s="150" t="s">
        <v>5268</v>
      </c>
      <c r="B6873" s="153" t="s">
        <v>15307</v>
      </c>
      <c r="C6873" s="352"/>
      <c r="D6873" s="152" t="s">
        <v>20298</v>
      </c>
    </row>
    <row r="6874" spans="1:4" ht="13.5" customHeight="1">
      <c r="A6874" s="150" t="s">
        <v>5444</v>
      </c>
      <c r="B6874" s="153" t="s">
        <v>15478</v>
      </c>
      <c r="C6874" s="352"/>
      <c r="D6874" s="152" t="s">
        <v>20298</v>
      </c>
    </row>
    <row r="6875" spans="1:4" ht="13.5" customHeight="1">
      <c r="A6875" s="150" t="s">
        <v>5465</v>
      </c>
      <c r="B6875" s="153" t="s">
        <v>15498</v>
      </c>
      <c r="C6875" s="352"/>
      <c r="D6875" s="152" t="s">
        <v>20298</v>
      </c>
    </row>
    <row r="6876" spans="1:4" ht="13.5" customHeight="1">
      <c r="A6876" s="150" t="s">
        <v>5285</v>
      </c>
      <c r="B6876" s="153" t="s">
        <v>15324</v>
      </c>
      <c r="C6876" s="352"/>
      <c r="D6876" s="152" t="s">
        <v>20298</v>
      </c>
    </row>
    <row r="6877" spans="1:4" ht="13.5" customHeight="1">
      <c r="A6877" s="150" t="s">
        <v>2493</v>
      </c>
      <c r="B6877" s="153" t="s">
        <v>12672</v>
      </c>
      <c r="C6877" s="352"/>
      <c r="D6877" s="152" t="s">
        <v>20298</v>
      </c>
    </row>
    <row r="6878" spans="1:4" ht="13.5" customHeight="1">
      <c r="A6878" s="150" t="s">
        <v>7017</v>
      </c>
      <c r="B6878" s="153" t="s">
        <v>16968</v>
      </c>
      <c r="C6878" s="352"/>
      <c r="D6878" s="152" t="s">
        <v>20298</v>
      </c>
    </row>
    <row r="6879" spans="1:4" ht="13.5" customHeight="1">
      <c r="A6879" s="150" t="s">
        <v>7003</v>
      </c>
      <c r="B6879" s="153" t="s">
        <v>16954</v>
      </c>
      <c r="C6879" s="352"/>
      <c r="D6879" s="152" t="s">
        <v>20298</v>
      </c>
    </row>
    <row r="6880" spans="1:4" ht="13.5" customHeight="1">
      <c r="A6880" s="150" t="s">
        <v>7003</v>
      </c>
      <c r="B6880" s="153" t="s">
        <v>16954</v>
      </c>
      <c r="C6880" s="352"/>
      <c r="D6880" s="152" t="s">
        <v>20298</v>
      </c>
    </row>
    <row r="6881" spans="1:4" ht="13.5" customHeight="1">
      <c r="A6881" s="150" t="s">
        <v>7008</v>
      </c>
      <c r="B6881" s="153" t="s">
        <v>16959</v>
      </c>
      <c r="C6881" s="352"/>
      <c r="D6881" s="152" t="s">
        <v>20298</v>
      </c>
    </row>
    <row r="6882" spans="1:4" ht="13.5" customHeight="1">
      <c r="A6882" s="150" t="s">
        <v>7008</v>
      </c>
      <c r="B6882" s="153" t="s">
        <v>16959</v>
      </c>
      <c r="C6882" s="352"/>
      <c r="D6882" s="152" t="s">
        <v>20298</v>
      </c>
    </row>
    <row r="6883" spans="1:4" ht="13.5" customHeight="1">
      <c r="A6883" s="150" t="s">
        <v>6990</v>
      </c>
      <c r="B6883" s="153" t="s">
        <v>16941</v>
      </c>
      <c r="C6883" s="352"/>
      <c r="D6883" s="152" t="s">
        <v>20298</v>
      </c>
    </row>
    <row r="6884" spans="1:4" ht="13.5" customHeight="1">
      <c r="A6884" s="150" t="s">
        <v>6990</v>
      </c>
      <c r="B6884" s="153" t="s">
        <v>16941</v>
      </c>
      <c r="C6884" s="352"/>
      <c r="D6884" s="152" t="s">
        <v>20298</v>
      </c>
    </row>
    <row r="6885" spans="1:4" ht="13.5" customHeight="1">
      <c r="A6885" s="150" t="s">
        <v>6998</v>
      </c>
      <c r="B6885" s="153" t="s">
        <v>16949</v>
      </c>
      <c r="C6885" s="352"/>
      <c r="D6885" s="152" t="s">
        <v>20298</v>
      </c>
    </row>
    <row r="6886" spans="1:4" ht="13.5" customHeight="1">
      <c r="A6886" s="150" t="s">
        <v>1500</v>
      </c>
      <c r="B6886" s="153" t="s">
        <v>11702</v>
      </c>
      <c r="C6886" s="352"/>
      <c r="D6886" s="152" t="s">
        <v>20298</v>
      </c>
    </row>
    <row r="6887" spans="1:4" ht="13.5" customHeight="1">
      <c r="A6887" s="150" t="s">
        <v>815</v>
      </c>
      <c r="B6887" s="153" t="s">
        <v>11022</v>
      </c>
      <c r="C6887" s="352"/>
      <c r="D6887" s="152" t="s">
        <v>20298</v>
      </c>
    </row>
    <row r="6888" spans="1:4" ht="13.5" customHeight="1">
      <c r="A6888" s="150" t="s">
        <v>8847</v>
      </c>
      <c r="B6888" s="153" t="s">
        <v>18454</v>
      </c>
      <c r="C6888" s="352"/>
      <c r="D6888" s="152" t="s">
        <v>20298</v>
      </c>
    </row>
    <row r="6889" spans="1:4" ht="13.5" customHeight="1">
      <c r="A6889" s="150" t="s">
        <v>9233</v>
      </c>
      <c r="B6889" s="153" t="s">
        <v>18844</v>
      </c>
      <c r="C6889" s="352"/>
      <c r="D6889" s="152" t="s">
        <v>20298</v>
      </c>
    </row>
    <row r="6890" spans="1:4" ht="13.5" customHeight="1">
      <c r="A6890" s="150" t="s">
        <v>6513</v>
      </c>
      <c r="B6890" s="153" t="s">
        <v>16477</v>
      </c>
      <c r="C6890" s="352"/>
      <c r="D6890" s="152" t="s">
        <v>20298</v>
      </c>
    </row>
    <row r="6891" spans="1:4" ht="13.5" customHeight="1">
      <c r="A6891" s="150" t="s">
        <v>4931</v>
      </c>
      <c r="B6891" s="153" t="s">
        <v>14990</v>
      </c>
      <c r="C6891" s="352"/>
      <c r="D6891" s="152" t="s">
        <v>20298</v>
      </c>
    </row>
    <row r="6892" spans="1:4" ht="13.5" customHeight="1">
      <c r="A6892" s="150" t="s">
        <v>3248</v>
      </c>
      <c r="B6892" s="153" t="s">
        <v>13385</v>
      </c>
      <c r="C6892" s="352"/>
      <c r="D6892" s="152" t="s">
        <v>20298</v>
      </c>
    </row>
    <row r="6893" spans="1:4" ht="13.5" customHeight="1">
      <c r="A6893" s="150" t="s">
        <v>9543</v>
      </c>
      <c r="B6893" s="153" t="s">
        <v>19134</v>
      </c>
      <c r="C6893" s="352"/>
      <c r="D6893" s="152" t="s">
        <v>20298</v>
      </c>
    </row>
    <row r="6894" spans="1:4" ht="13.5" customHeight="1">
      <c r="A6894" s="150" t="s">
        <v>2615</v>
      </c>
      <c r="B6894" s="153" t="s">
        <v>12798</v>
      </c>
      <c r="C6894" s="352"/>
      <c r="D6894" s="152" t="s">
        <v>20298</v>
      </c>
    </row>
    <row r="6895" spans="1:4" ht="13.5" customHeight="1">
      <c r="A6895" s="150" t="s">
        <v>3172</v>
      </c>
      <c r="B6895" s="153" t="s">
        <v>13314</v>
      </c>
      <c r="C6895" s="352"/>
      <c r="D6895" s="152" t="s">
        <v>20298</v>
      </c>
    </row>
    <row r="6896" spans="1:4" ht="13.5" customHeight="1">
      <c r="A6896" s="150" t="s">
        <v>2738</v>
      </c>
      <c r="B6896" s="153" t="s">
        <v>12914</v>
      </c>
      <c r="C6896" s="352"/>
      <c r="D6896" s="152" t="s">
        <v>20298</v>
      </c>
    </row>
    <row r="6897" spans="1:4" ht="13.5" customHeight="1">
      <c r="A6897" s="150" t="s">
        <v>2725</v>
      </c>
      <c r="B6897" s="153" t="s">
        <v>12901</v>
      </c>
      <c r="C6897" s="352"/>
      <c r="D6897" s="152" t="s">
        <v>20298</v>
      </c>
    </row>
    <row r="6898" spans="1:4" ht="13.5" customHeight="1">
      <c r="A6898" s="150" t="s">
        <v>2730</v>
      </c>
      <c r="B6898" s="153" t="s">
        <v>12906</v>
      </c>
      <c r="C6898" s="352"/>
      <c r="D6898" s="152" t="s">
        <v>20298</v>
      </c>
    </row>
    <row r="6899" spans="1:4" ht="13.5" customHeight="1">
      <c r="A6899" s="150" t="s">
        <v>10244</v>
      </c>
      <c r="B6899" s="153" t="s">
        <v>19818</v>
      </c>
      <c r="C6899" s="352"/>
      <c r="D6899" s="152" t="s">
        <v>20298</v>
      </c>
    </row>
    <row r="6900" spans="1:4" ht="13.5" customHeight="1">
      <c r="A6900" s="150" t="s">
        <v>4557</v>
      </c>
      <c r="B6900" s="153" t="s">
        <v>14632</v>
      </c>
      <c r="C6900" s="352"/>
      <c r="D6900" s="152" t="s">
        <v>20298</v>
      </c>
    </row>
    <row r="6901" spans="1:4" ht="13.5" customHeight="1">
      <c r="A6901" s="150" t="s">
        <v>4556</v>
      </c>
      <c r="B6901" s="153" t="s">
        <v>14631</v>
      </c>
      <c r="C6901" s="352"/>
      <c r="D6901" s="152" t="s">
        <v>20298</v>
      </c>
    </row>
    <row r="6902" spans="1:4" ht="13.5" customHeight="1">
      <c r="A6902" s="150" t="s">
        <v>4561</v>
      </c>
      <c r="B6902" s="153" t="s">
        <v>14636</v>
      </c>
      <c r="C6902" s="352"/>
      <c r="D6902" s="152" t="s">
        <v>20298</v>
      </c>
    </row>
    <row r="6903" spans="1:4" ht="13.5" customHeight="1">
      <c r="A6903" s="150" t="s">
        <v>8806</v>
      </c>
      <c r="B6903" s="153" t="s">
        <v>18423</v>
      </c>
      <c r="C6903" s="352"/>
      <c r="D6903" s="152" t="s">
        <v>20298</v>
      </c>
    </row>
    <row r="6904" spans="1:4" ht="13.5" customHeight="1">
      <c r="A6904" s="150" t="s">
        <v>6590</v>
      </c>
      <c r="B6904" s="153" t="s">
        <v>16551</v>
      </c>
      <c r="C6904" s="352"/>
      <c r="D6904" s="152" t="s">
        <v>20298</v>
      </c>
    </row>
    <row r="6905" spans="1:4" ht="13.5" customHeight="1">
      <c r="A6905" s="150" t="s">
        <v>8848</v>
      </c>
      <c r="B6905" s="153" t="s">
        <v>18455</v>
      </c>
      <c r="C6905" s="352"/>
      <c r="D6905" s="152" t="s">
        <v>20298</v>
      </c>
    </row>
    <row r="6906" spans="1:4" ht="13.5" customHeight="1">
      <c r="A6906" s="150" t="s">
        <v>8523</v>
      </c>
      <c r="B6906" s="153" t="s">
        <v>18168</v>
      </c>
      <c r="C6906" s="352"/>
      <c r="D6906" s="152" t="s">
        <v>20298</v>
      </c>
    </row>
    <row r="6907" spans="1:4" ht="13.5" customHeight="1">
      <c r="A6907" s="150" t="s">
        <v>8585</v>
      </c>
      <c r="B6907" s="153" t="s">
        <v>18227</v>
      </c>
      <c r="C6907" s="352"/>
      <c r="D6907" s="152" t="s">
        <v>20298</v>
      </c>
    </row>
    <row r="6908" spans="1:4" ht="13.5" customHeight="1">
      <c r="A6908" s="150" t="s">
        <v>8769</v>
      </c>
      <c r="B6908" s="153" t="s">
        <v>18388</v>
      </c>
      <c r="C6908" s="352"/>
      <c r="D6908" s="152" t="s">
        <v>20298</v>
      </c>
    </row>
    <row r="6909" spans="1:4" ht="13.5" customHeight="1">
      <c r="A6909" s="150" t="s">
        <v>9263</v>
      </c>
      <c r="B6909" s="153" t="s">
        <v>18872</v>
      </c>
      <c r="C6909" s="352"/>
      <c r="D6909" s="152" t="s">
        <v>20298</v>
      </c>
    </row>
    <row r="6910" spans="1:4" ht="13.5" customHeight="1">
      <c r="A6910" s="150" t="s">
        <v>9828</v>
      </c>
      <c r="B6910" s="153" t="s">
        <v>19417</v>
      </c>
      <c r="C6910" s="352"/>
      <c r="D6910" s="152" t="s">
        <v>20298</v>
      </c>
    </row>
    <row r="6911" spans="1:4" ht="13.5" customHeight="1">
      <c r="A6911" s="150" t="s">
        <v>10346</v>
      </c>
      <c r="B6911" s="153" t="s">
        <v>19914</v>
      </c>
      <c r="C6911" s="352"/>
      <c r="D6911" s="152" t="s">
        <v>20298</v>
      </c>
    </row>
    <row r="6912" spans="1:4" ht="13.5" customHeight="1">
      <c r="A6912" s="150" t="s">
        <v>9607</v>
      </c>
      <c r="B6912" s="153" t="s">
        <v>19195</v>
      </c>
      <c r="C6912" s="352"/>
      <c r="D6912" s="152" t="s">
        <v>20298</v>
      </c>
    </row>
    <row r="6913" spans="1:4" ht="13.5" customHeight="1">
      <c r="A6913" s="150" t="s">
        <v>10409</v>
      </c>
      <c r="B6913" s="153" t="s">
        <v>19975</v>
      </c>
      <c r="C6913" s="352"/>
      <c r="D6913" s="152" t="s">
        <v>20298</v>
      </c>
    </row>
    <row r="6914" spans="1:4" ht="13.5" customHeight="1">
      <c r="A6914" s="150" t="s">
        <v>10410</v>
      </c>
      <c r="B6914" s="153" t="s">
        <v>19975</v>
      </c>
      <c r="C6914" s="352"/>
      <c r="D6914" s="152" t="s">
        <v>20298</v>
      </c>
    </row>
    <row r="6915" spans="1:4" ht="13.5" customHeight="1">
      <c r="A6915" s="150" t="s">
        <v>10512</v>
      </c>
      <c r="B6915" s="153" t="s">
        <v>20074</v>
      </c>
      <c r="C6915" s="352"/>
      <c r="D6915" s="152" t="s">
        <v>20298</v>
      </c>
    </row>
    <row r="6916" spans="1:4" ht="13.5" customHeight="1">
      <c r="A6916" s="150" t="s">
        <v>10511</v>
      </c>
      <c r="B6916" s="153" t="s">
        <v>20073</v>
      </c>
      <c r="C6916" s="352"/>
      <c r="D6916" s="152" t="s">
        <v>20298</v>
      </c>
    </row>
    <row r="6917" spans="1:4" ht="13.5" customHeight="1">
      <c r="A6917" s="150" t="s">
        <v>10245</v>
      </c>
      <c r="B6917" s="153" t="s">
        <v>19818</v>
      </c>
      <c r="C6917" s="352"/>
      <c r="D6917" s="152" t="s">
        <v>20298</v>
      </c>
    </row>
    <row r="6918" spans="1:4" ht="13.5" customHeight="1">
      <c r="A6918" s="150" t="s">
        <v>10341</v>
      </c>
      <c r="B6918" s="153" t="s">
        <v>19909</v>
      </c>
      <c r="C6918" s="352"/>
      <c r="D6918" s="152" t="s">
        <v>20298</v>
      </c>
    </row>
    <row r="6919" spans="1:4" ht="13.5" customHeight="1">
      <c r="A6919" s="150" t="s">
        <v>4553</v>
      </c>
      <c r="B6919" s="153" t="s">
        <v>14628</v>
      </c>
      <c r="C6919" s="352"/>
      <c r="D6919" s="152" t="s">
        <v>20298</v>
      </c>
    </row>
    <row r="6920" spans="1:4" ht="13.5" customHeight="1">
      <c r="A6920" s="150" t="s">
        <v>2679</v>
      </c>
      <c r="B6920" s="153" t="s">
        <v>12860</v>
      </c>
      <c r="C6920" s="352"/>
      <c r="D6920" s="152" t="s">
        <v>20298</v>
      </c>
    </row>
    <row r="6921" spans="1:4" ht="13.5" customHeight="1">
      <c r="A6921" s="150" t="s">
        <v>7004</v>
      </c>
      <c r="B6921" s="153" t="s">
        <v>16955</v>
      </c>
      <c r="C6921" s="352"/>
      <c r="D6921" s="152" t="s">
        <v>20298</v>
      </c>
    </row>
    <row r="6922" spans="1:4" ht="13.5" customHeight="1">
      <c r="A6922" s="150" t="s">
        <v>7001</v>
      </c>
      <c r="B6922" s="153" t="s">
        <v>16952</v>
      </c>
      <c r="C6922" s="352"/>
      <c r="D6922" s="152" t="s">
        <v>20298</v>
      </c>
    </row>
    <row r="6923" spans="1:4" ht="13.5" customHeight="1">
      <c r="A6923" s="150" t="s">
        <v>2724</v>
      </c>
      <c r="B6923" s="153" t="s">
        <v>12900</v>
      </c>
      <c r="C6923" s="352"/>
      <c r="D6923" s="152" t="s">
        <v>20298</v>
      </c>
    </row>
    <row r="6924" spans="1:4" ht="13.5" customHeight="1">
      <c r="A6924" s="150" t="s">
        <v>2731</v>
      </c>
      <c r="B6924" s="153" t="s">
        <v>12907</v>
      </c>
      <c r="C6924" s="352"/>
      <c r="D6924" s="152" t="s">
        <v>20298</v>
      </c>
    </row>
    <row r="6925" spans="1:4" ht="13.5" customHeight="1">
      <c r="A6925" s="150" t="s">
        <v>2732</v>
      </c>
      <c r="B6925" s="153" t="s">
        <v>12908</v>
      </c>
      <c r="C6925" s="352"/>
      <c r="D6925" s="152" t="s">
        <v>20298</v>
      </c>
    </row>
    <row r="6926" spans="1:4" ht="13.5" customHeight="1">
      <c r="A6926" s="150" t="s">
        <v>2696</v>
      </c>
      <c r="B6926" s="153" t="s">
        <v>12873</v>
      </c>
      <c r="C6926" s="352"/>
      <c r="D6926" s="152" t="s">
        <v>20298</v>
      </c>
    </row>
    <row r="6927" spans="1:4" ht="13.5" customHeight="1">
      <c r="A6927" s="150" t="s">
        <v>2701</v>
      </c>
      <c r="B6927" s="153" t="s">
        <v>12877</v>
      </c>
      <c r="C6927" s="352"/>
      <c r="D6927" s="152" t="s">
        <v>20298</v>
      </c>
    </row>
    <row r="6928" spans="1:4" ht="13.5" customHeight="1">
      <c r="A6928" s="150" t="s">
        <v>2682</v>
      </c>
      <c r="B6928" s="153" t="s">
        <v>12863</v>
      </c>
      <c r="C6928" s="352"/>
      <c r="D6928" s="152" t="s">
        <v>20298</v>
      </c>
    </row>
    <row r="6929" spans="1:4" ht="13.5" customHeight="1">
      <c r="A6929" s="150" t="s">
        <v>2760</v>
      </c>
      <c r="B6929" s="153" t="s">
        <v>12935</v>
      </c>
      <c r="C6929" s="352"/>
      <c r="D6929" s="152" t="s">
        <v>20298</v>
      </c>
    </row>
    <row r="6930" spans="1:4" ht="13.5" customHeight="1">
      <c r="A6930" s="150" t="s">
        <v>2689</v>
      </c>
      <c r="B6930" s="153" t="s">
        <v>12868</v>
      </c>
      <c r="C6930" s="352"/>
      <c r="D6930" s="152" t="s">
        <v>20298</v>
      </c>
    </row>
    <row r="6931" spans="1:4" ht="13.5" customHeight="1">
      <c r="A6931" s="150" t="s">
        <v>2690</v>
      </c>
      <c r="B6931" s="153" t="s">
        <v>12869</v>
      </c>
      <c r="C6931" s="352"/>
      <c r="D6931" s="152" t="s">
        <v>20298</v>
      </c>
    </row>
    <row r="6932" spans="1:4" ht="13.5" customHeight="1">
      <c r="A6932" s="150" t="s">
        <v>2693</v>
      </c>
      <c r="B6932" s="153" t="s">
        <v>12871</v>
      </c>
      <c r="C6932" s="352"/>
      <c r="D6932" s="152" t="s">
        <v>20298</v>
      </c>
    </row>
    <row r="6933" spans="1:4" ht="13.5" customHeight="1">
      <c r="A6933" s="150" t="s">
        <v>2674</v>
      </c>
      <c r="B6933" s="153" t="s">
        <v>12855</v>
      </c>
      <c r="C6933" s="352"/>
      <c r="D6933" s="152" t="s">
        <v>20298</v>
      </c>
    </row>
    <row r="6934" spans="1:4" ht="13.5" customHeight="1">
      <c r="A6934" s="150" t="s">
        <v>2394</v>
      </c>
      <c r="B6934" s="153" t="s">
        <v>12567</v>
      </c>
      <c r="C6934" s="352"/>
      <c r="D6934" s="152" t="s">
        <v>20298</v>
      </c>
    </row>
    <row r="6935" spans="1:4" ht="13.5" customHeight="1">
      <c r="A6935" s="150" t="s">
        <v>4932</v>
      </c>
      <c r="B6935" s="153" t="s">
        <v>14991</v>
      </c>
      <c r="C6935" s="352"/>
      <c r="D6935" s="152" t="s">
        <v>20298</v>
      </c>
    </row>
    <row r="6936" spans="1:4" ht="13.5" customHeight="1">
      <c r="A6936" s="150" t="s">
        <v>8428</v>
      </c>
      <c r="B6936" s="153" t="s">
        <v>18101</v>
      </c>
      <c r="C6936" s="352"/>
      <c r="D6936" s="152" t="s">
        <v>20298</v>
      </c>
    </row>
    <row r="6937" spans="1:4" ht="13.5" customHeight="1">
      <c r="A6937" s="150" t="s">
        <v>8429</v>
      </c>
      <c r="B6937" s="153" t="s">
        <v>18102</v>
      </c>
      <c r="C6937" s="352"/>
      <c r="D6937" s="152" t="s">
        <v>20298</v>
      </c>
    </row>
    <row r="6938" spans="1:4" ht="13.5" customHeight="1">
      <c r="A6938" s="150" t="s">
        <v>8430</v>
      </c>
      <c r="B6938" s="153" t="s">
        <v>18103</v>
      </c>
      <c r="C6938" s="352"/>
      <c r="D6938" s="152" t="s">
        <v>20298</v>
      </c>
    </row>
    <row r="6939" spans="1:4" ht="13.5" customHeight="1">
      <c r="A6939" s="150" t="s">
        <v>8430</v>
      </c>
      <c r="B6939" s="153" t="s">
        <v>18103</v>
      </c>
      <c r="C6939" s="352"/>
      <c r="D6939" s="152" t="s">
        <v>20298</v>
      </c>
    </row>
    <row r="6940" spans="1:4" ht="13.5" customHeight="1">
      <c r="A6940" s="150" t="s">
        <v>8431</v>
      </c>
      <c r="B6940" s="153" t="s">
        <v>18104</v>
      </c>
      <c r="C6940" s="352"/>
      <c r="D6940" s="152" t="s">
        <v>20298</v>
      </c>
    </row>
    <row r="6941" spans="1:4" ht="13.5" customHeight="1">
      <c r="A6941" s="150" t="s">
        <v>8431</v>
      </c>
      <c r="B6941" s="153" t="s">
        <v>18104</v>
      </c>
      <c r="C6941" s="352"/>
      <c r="D6941" s="152" t="s">
        <v>20298</v>
      </c>
    </row>
    <row r="6942" spans="1:4" ht="13.5" customHeight="1">
      <c r="A6942" s="150" t="s">
        <v>8432</v>
      </c>
      <c r="B6942" s="153" t="s">
        <v>18105</v>
      </c>
      <c r="C6942" s="352"/>
      <c r="D6942" s="152" t="s">
        <v>20298</v>
      </c>
    </row>
    <row r="6943" spans="1:4" ht="13.5" customHeight="1">
      <c r="A6943" s="150" t="s">
        <v>8444</v>
      </c>
      <c r="B6943" s="153" t="s">
        <v>18110</v>
      </c>
      <c r="C6943" s="352"/>
      <c r="D6943" s="152" t="s">
        <v>20298</v>
      </c>
    </row>
    <row r="6944" spans="1:4" ht="13.5" customHeight="1">
      <c r="A6944" s="150" t="s">
        <v>8445</v>
      </c>
      <c r="B6944" s="153" t="s">
        <v>18110</v>
      </c>
      <c r="C6944" s="352"/>
      <c r="D6944" s="152" t="s">
        <v>20298</v>
      </c>
    </row>
    <row r="6945" spans="1:4" ht="13.5" customHeight="1">
      <c r="A6945" s="150" t="s">
        <v>8445</v>
      </c>
      <c r="B6945" s="153" t="s">
        <v>18110</v>
      </c>
      <c r="C6945" s="352"/>
      <c r="D6945" s="152" t="s">
        <v>20298</v>
      </c>
    </row>
    <row r="6946" spans="1:4" ht="13.5" customHeight="1">
      <c r="A6946" s="150" t="s">
        <v>8434</v>
      </c>
      <c r="B6946" s="153" t="s">
        <v>18107</v>
      </c>
      <c r="C6946" s="352"/>
      <c r="D6946" s="152" t="s">
        <v>20298</v>
      </c>
    </row>
    <row r="6947" spans="1:4" ht="13.5" customHeight="1">
      <c r="A6947" s="150" t="s">
        <v>8434</v>
      </c>
      <c r="B6947" s="153" t="s">
        <v>18107</v>
      </c>
      <c r="C6947" s="352"/>
      <c r="D6947" s="152" t="s">
        <v>20298</v>
      </c>
    </row>
    <row r="6948" spans="1:4" ht="13.5" customHeight="1">
      <c r="A6948" s="150" t="s">
        <v>8433</v>
      </c>
      <c r="B6948" s="153" t="s">
        <v>18106</v>
      </c>
      <c r="C6948" s="352"/>
      <c r="D6948" s="152" t="s">
        <v>20298</v>
      </c>
    </row>
    <row r="6949" spans="1:4" ht="13.5" customHeight="1">
      <c r="A6949" s="150" t="s">
        <v>8433</v>
      </c>
      <c r="B6949" s="153" t="s">
        <v>18106</v>
      </c>
      <c r="C6949" s="352"/>
      <c r="D6949" s="152" t="s">
        <v>20298</v>
      </c>
    </row>
    <row r="6950" spans="1:4" ht="13.5" customHeight="1">
      <c r="A6950" s="150" t="s">
        <v>5914</v>
      </c>
      <c r="B6950" s="153" t="s">
        <v>15923</v>
      </c>
      <c r="C6950" s="352"/>
      <c r="D6950" s="152" t="s">
        <v>20298</v>
      </c>
    </row>
    <row r="6951" spans="1:4" ht="13.5" customHeight="1">
      <c r="A6951" s="150" t="s">
        <v>5910</v>
      </c>
      <c r="B6951" s="153" t="s">
        <v>15919</v>
      </c>
      <c r="C6951" s="352"/>
      <c r="D6951" s="152" t="s">
        <v>20298</v>
      </c>
    </row>
    <row r="6952" spans="1:4" ht="13.5" customHeight="1">
      <c r="A6952" s="150" t="s">
        <v>5908</v>
      </c>
      <c r="B6952" s="153" t="s">
        <v>15917</v>
      </c>
      <c r="C6952" s="352"/>
      <c r="D6952" s="152" t="s">
        <v>20298</v>
      </c>
    </row>
    <row r="6953" spans="1:4" ht="13.5" customHeight="1">
      <c r="A6953" s="150" t="s">
        <v>5909</v>
      </c>
      <c r="B6953" s="153" t="s">
        <v>15918</v>
      </c>
      <c r="C6953" s="352"/>
      <c r="D6953" s="152" t="s">
        <v>20298</v>
      </c>
    </row>
    <row r="6954" spans="1:4" ht="13.5" customHeight="1">
      <c r="A6954" s="150" t="s">
        <v>5907</v>
      </c>
      <c r="B6954" s="153" t="s">
        <v>15916</v>
      </c>
      <c r="C6954" s="352"/>
      <c r="D6954" s="152" t="s">
        <v>20298</v>
      </c>
    </row>
    <row r="6955" spans="1:4" ht="13.5" customHeight="1">
      <c r="A6955" s="150" t="s">
        <v>9679</v>
      </c>
      <c r="B6955" s="153" t="s">
        <v>19266</v>
      </c>
      <c r="C6955" s="352"/>
      <c r="D6955" s="152" t="s">
        <v>20298</v>
      </c>
    </row>
    <row r="6956" spans="1:4" ht="13.5" customHeight="1">
      <c r="A6956" s="150" t="s">
        <v>5912</v>
      </c>
      <c r="B6956" s="153" t="s">
        <v>15921</v>
      </c>
      <c r="C6956" s="352"/>
      <c r="D6956" s="152" t="s">
        <v>20298</v>
      </c>
    </row>
    <row r="6957" spans="1:4" ht="13.5" customHeight="1">
      <c r="A6957" s="150" t="s">
        <v>5912</v>
      </c>
      <c r="B6957" s="153" t="s">
        <v>15921</v>
      </c>
      <c r="C6957" s="352"/>
      <c r="D6957" s="152" t="s">
        <v>20298</v>
      </c>
    </row>
    <row r="6958" spans="1:4" ht="13.5" customHeight="1">
      <c r="A6958" s="150" t="s">
        <v>5911</v>
      </c>
      <c r="B6958" s="153" t="s">
        <v>15920</v>
      </c>
      <c r="C6958" s="352"/>
      <c r="D6958" s="152" t="s">
        <v>20298</v>
      </c>
    </row>
    <row r="6959" spans="1:4" ht="13.5" customHeight="1">
      <c r="A6959" s="150" t="s">
        <v>2395</v>
      </c>
      <c r="B6959" s="153" t="s">
        <v>12568</v>
      </c>
      <c r="C6959" s="352"/>
      <c r="D6959" s="152" t="s">
        <v>20298</v>
      </c>
    </row>
    <row r="6960" spans="1:4" ht="13.5" customHeight="1">
      <c r="A6960" s="150" t="s">
        <v>6692</v>
      </c>
      <c r="B6960" s="153" t="s">
        <v>16643</v>
      </c>
      <c r="C6960" s="352"/>
      <c r="D6960" s="152" t="s">
        <v>20298</v>
      </c>
    </row>
    <row r="6961" spans="1:4" ht="13.5" customHeight="1">
      <c r="A6961" s="150" t="s">
        <v>6680</v>
      </c>
      <c r="B6961" s="153" t="s">
        <v>16631</v>
      </c>
      <c r="C6961" s="352"/>
      <c r="D6961" s="152" t="s">
        <v>20298</v>
      </c>
    </row>
    <row r="6962" spans="1:4" ht="13.5" customHeight="1">
      <c r="A6962" s="150" t="s">
        <v>6671</v>
      </c>
      <c r="B6962" s="153" t="s">
        <v>16622</v>
      </c>
      <c r="C6962" s="352"/>
      <c r="D6962" s="152" t="s">
        <v>20298</v>
      </c>
    </row>
    <row r="6963" spans="1:4" ht="13.5" customHeight="1">
      <c r="A6963" s="150" t="s">
        <v>6672</v>
      </c>
      <c r="B6963" s="153" t="s">
        <v>16623</v>
      </c>
      <c r="C6963" s="352"/>
      <c r="D6963" s="152" t="s">
        <v>20298</v>
      </c>
    </row>
    <row r="6964" spans="1:4" ht="13.5" customHeight="1">
      <c r="A6964" s="150" t="s">
        <v>4933</v>
      </c>
      <c r="B6964" s="153" t="s">
        <v>14992</v>
      </c>
      <c r="C6964" s="352"/>
      <c r="D6964" s="152" t="s">
        <v>20298</v>
      </c>
    </row>
    <row r="6965" spans="1:4" ht="13.5" customHeight="1">
      <c r="A6965" s="150" t="s">
        <v>6667</v>
      </c>
      <c r="B6965" s="153" t="s">
        <v>16618</v>
      </c>
      <c r="C6965" s="352"/>
      <c r="D6965" s="152" t="s">
        <v>20298</v>
      </c>
    </row>
    <row r="6966" spans="1:4" ht="13.5" customHeight="1">
      <c r="A6966" s="150" t="s">
        <v>6668</v>
      </c>
      <c r="B6966" s="153" t="s">
        <v>16619</v>
      </c>
      <c r="C6966" s="352"/>
      <c r="D6966" s="152" t="s">
        <v>20298</v>
      </c>
    </row>
    <row r="6967" spans="1:4" ht="13.5" customHeight="1">
      <c r="A6967" s="150" t="s">
        <v>6669</v>
      </c>
      <c r="B6967" s="153" t="s">
        <v>16620</v>
      </c>
      <c r="C6967" s="352"/>
      <c r="D6967" s="152" t="s">
        <v>20298</v>
      </c>
    </row>
    <row r="6968" spans="1:4" ht="13.5" customHeight="1">
      <c r="A6968" s="150" t="s">
        <v>6670</v>
      </c>
      <c r="B6968" s="153" t="s">
        <v>16621</v>
      </c>
      <c r="C6968" s="352"/>
      <c r="D6968" s="152" t="s">
        <v>20298</v>
      </c>
    </row>
    <row r="6969" spans="1:4" ht="13.5" customHeight="1">
      <c r="A6969" s="150" t="s">
        <v>6673</v>
      </c>
      <c r="B6969" s="153" t="s">
        <v>16624</v>
      </c>
      <c r="C6969" s="352"/>
      <c r="D6969" s="152" t="s">
        <v>20298</v>
      </c>
    </row>
    <row r="6970" spans="1:4" ht="13.5" customHeight="1">
      <c r="A6970" s="150" t="s">
        <v>6674</v>
      </c>
      <c r="B6970" s="153" t="s">
        <v>16625</v>
      </c>
      <c r="C6970" s="352"/>
      <c r="D6970" s="152" t="s">
        <v>20298</v>
      </c>
    </row>
    <row r="6971" spans="1:4" ht="13.5" customHeight="1">
      <c r="A6971" s="150" t="s">
        <v>6675</v>
      </c>
      <c r="B6971" s="153" t="s">
        <v>16626</v>
      </c>
      <c r="C6971" s="352"/>
      <c r="D6971" s="152" t="s">
        <v>20298</v>
      </c>
    </row>
    <row r="6972" spans="1:4" ht="13.5" customHeight="1">
      <c r="A6972" s="150" t="s">
        <v>6676</v>
      </c>
      <c r="B6972" s="153" t="s">
        <v>16627</v>
      </c>
      <c r="C6972" s="352"/>
      <c r="D6972" s="152" t="s">
        <v>20298</v>
      </c>
    </row>
    <row r="6973" spans="1:4" ht="13.5" customHeight="1">
      <c r="A6973" s="150" t="s">
        <v>6677</v>
      </c>
      <c r="B6973" s="153" t="s">
        <v>16628</v>
      </c>
      <c r="C6973" s="352"/>
      <c r="D6973" s="152" t="s">
        <v>20298</v>
      </c>
    </row>
    <row r="6974" spans="1:4" ht="13.5" customHeight="1">
      <c r="A6974" s="150" t="s">
        <v>6678</v>
      </c>
      <c r="B6974" s="153" t="s">
        <v>16629</v>
      </c>
      <c r="C6974" s="352"/>
      <c r="D6974" s="152" t="s">
        <v>20298</v>
      </c>
    </row>
    <row r="6975" spans="1:4" ht="13.5" customHeight="1">
      <c r="A6975" s="150" t="s">
        <v>6679</v>
      </c>
      <c r="B6975" s="153" t="s">
        <v>16630</v>
      </c>
      <c r="C6975" s="352"/>
      <c r="D6975" s="152" t="s">
        <v>20298</v>
      </c>
    </row>
    <row r="6976" spans="1:4" ht="13.5" customHeight="1">
      <c r="A6976" s="150" t="s">
        <v>6681</v>
      </c>
      <c r="B6976" s="153" t="s">
        <v>16632</v>
      </c>
      <c r="C6976" s="352"/>
      <c r="D6976" s="152" t="s">
        <v>20298</v>
      </c>
    </row>
    <row r="6977" spans="1:4" ht="13.5" customHeight="1">
      <c r="A6977" s="150" t="s">
        <v>6682</v>
      </c>
      <c r="B6977" s="153" t="s">
        <v>16633</v>
      </c>
      <c r="C6977" s="352"/>
      <c r="D6977" s="152" t="s">
        <v>20298</v>
      </c>
    </row>
    <row r="6978" spans="1:4" ht="13.5" customHeight="1">
      <c r="A6978" s="150" t="s">
        <v>6683</v>
      </c>
      <c r="B6978" s="153" t="s">
        <v>16634</v>
      </c>
      <c r="C6978" s="352"/>
      <c r="D6978" s="152" t="s">
        <v>20298</v>
      </c>
    </row>
    <row r="6979" spans="1:4" ht="13.5" customHeight="1">
      <c r="A6979" s="150" t="s">
        <v>6684</v>
      </c>
      <c r="B6979" s="153" t="s">
        <v>16635</v>
      </c>
      <c r="C6979" s="352"/>
      <c r="D6979" s="152" t="s">
        <v>20298</v>
      </c>
    </row>
    <row r="6980" spans="1:4" ht="13.5" customHeight="1">
      <c r="A6980" s="150" t="s">
        <v>6685</v>
      </c>
      <c r="B6980" s="153" t="s">
        <v>16636</v>
      </c>
      <c r="C6980" s="352"/>
      <c r="D6980" s="152" t="s">
        <v>20298</v>
      </c>
    </row>
    <row r="6981" spans="1:4" ht="13.5" customHeight="1">
      <c r="A6981" s="150" t="s">
        <v>6686</v>
      </c>
      <c r="B6981" s="153" t="s">
        <v>16637</v>
      </c>
      <c r="C6981" s="352"/>
      <c r="D6981" s="152" t="s">
        <v>20298</v>
      </c>
    </row>
    <row r="6982" spans="1:4" ht="13.5" customHeight="1">
      <c r="A6982" s="150" t="s">
        <v>6687</v>
      </c>
      <c r="B6982" s="153" t="s">
        <v>16638</v>
      </c>
      <c r="C6982" s="352"/>
      <c r="D6982" s="152" t="s">
        <v>20298</v>
      </c>
    </row>
    <row r="6983" spans="1:4" ht="13.5" customHeight="1">
      <c r="A6983" s="150" t="s">
        <v>6688</v>
      </c>
      <c r="B6983" s="153" t="s">
        <v>16639</v>
      </c>
      <c r="C6983" s="352"/>
      <c r="D6983" s="152" t="s">
        <v>20298</v>
      </c>
    </row>
    <row r="6984" spans="1:4" ht="13.5" customHeight="1">
      <c r="A6984" s="150" t="s">
        <v>6689</v>
      </c>
      <c r="B6984" s="153" t="s">
        <v>16640</v>
      </c>
      <c r="C6984" s="352"/>
      <c r="D6984" s="152" t="s">
        <v>20298</v>
      </c>
    </row>
    <row r="6985" spans="1:4" ht="13.5" customHeight="1">
      <c r="A6985" s="150" t="s">
        <v>6690</v>
      </c>
      <c r="B6985" s="153" t="s">
        <v>16641</v>
      </c>
      <c r="C6985" s="352"/>
      <c r="D6985" s="152" t="s">
        <v>20298</v>
      </c>
    </row>
    <row r="6986" spans="1:4" ht="13.5" customHeight="1">
      <c r="A6986" s="150" t="s">
        <v>6691</v>
      </c>
      <c r="B6986" s="153" t="s">
        <v>16642</v>
      </c>
      <c r="C6986" s="352"/>
      <c r="D6986" s="152" t="s">
        <v>20298</v>
      </c>
    </row>
    <row r="6987" spans="1:4" ht="13.5" customHeight="1">
      <c r="A6987" s="150" t="s">
        <v>6705</v>
      </c>
      <c r="B6987" s="153" t="s">
        <v>16656</v>
      </c>
      <c r="C6987" s="352"/>
      <c r="D6987" s="152" t="s">
        <v>20298</v>
      </c>
    </row>
    <row r="6988" spans="1:4" ht="13.5" customHeight="1">
      <c r="A6988" s="150" t="s">
        <v>6706</v>
      </c>
      <c r="B6988" s="153" t="s">
        <v>16657</v>
      </c>
      <c r="C6988" s="352"/>
      <c r="D6988" s="152" t="s">
        <v>20298</v>
      </c>
    </row>
    <row r="6989" spans="1:4" ht="13.5" customHeight="1">
      <c r="A6989" s="150" t="s">
        <v>6707</v>
      </c>
      <c r="B6989" s="153" t="s">
        <v>16658</v>
      </c>
      <c r="C6989" s="352"/>
      <c r="D6989" s="152" t="s">
        <v>20298</v>
      </c>
    </row>
    <row r="6990" spans="1:4" ht="13.5" customHeight="1">
      <c r="A6990" s="150" t="s">
        <v>6708</v>
      </c>
      <c r="B6990" s="153" t="s">
        <v>16659</v>
      </c>
      <c r="C6990" s="352"/>
      <c r="D6990" s="152" t="s">
        <v>20298</v>
      </c>
    </row>
    <row r="6991" spans="1:4" ht="13.5" customHeight="1">
      <c r="A6991" s="150" t="s">
        <v>6709</v>
      </c>
      <c r="B6991" s="153" t="s">
        <v>16660</v>
      </c>
      <c r="C6991" s="352"/>
      <c r="D6991" s="152" t="s">
        <v>20298</v>
      </c>
    </row>
    <row r="6992" spans="1:4" ht="13.5" customHeight="1">
      <c r="A6992" s="150" t="s">
        <v>6710</v>
      </c>
      <c r="B6992" s="153" t="s">
        <v>16661</v>
      </c>
      <c r="C6992" s="352"/>
      <c r="D6992" s="152" t="s">
        <v>20298</v>
      </c>
    </row>
    <row r="6993" spans="1:4" ht="13.5" customHeight="1">
      <c r="A6993" s="150" t="s">
        <v>6711</v>
      </c>
      <c r="B6993" s="153" t="s">
        <v>16662</v>
      </c>
      <c r="C6993" s="352"/>
      <c r="D6993" s="152" t="s">
        <v>20298</v>
      </c>
    </row>
    <row r="6994" spans="1:4" ht="13.5" customHeight="1">
      <c r="A6994" s="150" t="s">
        <v>6704</v>
      </c>
      <c r="B6994" s="153" t="s">
        <v>16655</v>
      </c>
      <c r="C6994" s="352"/>
      <c r="D6994" s="152" t="s">
        <v>20298</v>
      </c>
    </row>
    <row r="6995" spans="1:4" ht="13.5" customHeight="1">
      <c r="A6995" s="150" t="s">
        <v>6702</v>
      </c>
      <c r="B6995" s="153" t="s">
        <v>16653</v>
      </c>
      <c r="C6995" s="352"/>
      <c r="D6995" s="152" t="s">
        <v>20298</v>
      </c>
    </row>
    <row r="6996" spans="1:4" ht="13.5" customHeight="1">
      <c r="A6996" s="150" t="s">
        <v>6703</v>
      </c>
      <c r="B6996" s="153" t="s">
        <v>16654</v>
      </c>
      <c r="C6996" s="352"/>
      <c r="D6996" s="152" t="s">
        <v>20298</v>
      </c>
    </row>
    <row r="6997" spans="1:4" ht="13.5" customHeight="1">
      <c r="A6997" s="150" t="s">
        <v>6700</v>
      </c>
      <c r="B6997" s="153" t="s">
        <v>16651</v>
      </c>
      <c r="C6997" s="352"/>
      <c r="D6997" s="152" t="s">
        <v>20298</v>
      </c>
    </row>
    <row r="6998" spans="1:4" ht="13.5" customHeight="1">
      <c r="A6998" s="150" t="s">
        <v>6701</v>
      </c>
      <c r="B6998" s="153" t="s">
        <v>16652</v>
      </c>
      <c r="C6998" s="352"/>
      <c r="D6998" s="152" t="s">
        <v>20298</v>
      </c>
    </row>
    <row r="6999" spans="1:4" ht="13.5" customHeight="1">
      <c r="A6999" s="150" t="s">
        <v>7019</v>
      </c>
      <c r="B6999" s="153" t="s">
        <v>16970</v>
      </c>
      <c r="C6999" s="352"/>
      <c r="D6999" s="152" t="s">
        <v>20298</v>
      </c>
    </row>
    <row r="7000" spans="1:4" ht="13.5" customHeight="1">
      <c r="A7000" s="150" t="s">
        <v>8423</v>
      </c>
      <c r="B7000" s="153" t="s">
        <v>18096</v>
      </c>
      <c r="C7000" s="352"/>
      <c r="D7000" s="152" t="s">
        <v>20298</v>
      </c>
    </row>
    <row r="7001" spans="1:4" ht="13.5" customHeight="1">
      <c r="A7001" s="150" t="s">
        <v>8423</v>
      </c>
      <c r="B7001" s="153" t="s">
        <v>18096</v>
      </c>
      <c r="C7001" s="352"/>
      <c r="D7001" s="152" t="s">
        <v>20298</v>
      </c>
    </row>
    <row r="7002" spans="1:4" ht="13.5" customHeight="1">
      <c r="A7002" s="150" t="s">
        <v>8411</v>
      </c>
      <c r="B7002" s="153" t="s">
        <v>18085</v>
      </c>
      <c r="C7002" s="352"/>
      <c r="D7002" s="152" t="s">
        <v>20298</v>
      </c>
    </row>
    <row r="7003" spans="1:4" ht="13.5" customHeight="1">
      <c r="A7003" s="150" t="s">
        <v>8411</v>
      </c>
      <c r="B7003" s="153" t="s">
        <v>18085</v>
      </c>
      <c r="C7003" s="352"/>
      <c r="D7003" s="152" t="s">
        <v>20298</v>
      </c>
    </row>
    <row r="7004" spans="1:4" ht="13.5" customHeight="1">
      <c r="A7004" s="150" t="s">
        <v>8414</v>
      </c>
      <c r="B7004" s="153" t="s">
        <v>18088</v>
      </c>
      <c r="C7004" s="352"/>
      <c r="D7004" s="152" t="s">
        <v>20298</v>
      </c>
    </row>
    <row r="7005" spans="1:4" ht="13.5" customHeight="1">
      <c r="A7005" s="150" t="s">
        <v>8414</v>
      </c>
      <c r="B7005" s="153" t="s">
        <v>18088</v>
      </c>
      <c r="C7005" s="352"/>
      <c r="D7005" s="152" t="s">
        <v>20298</v>
      </c>
    </row>
    <row r="7006" spans="1:4" ht="13.5" customHeight="1">
      <c r="A7006" s="150" t="s">
        <v>8415</v>
      </c>
      <c r="B7006" s="153" t="s">
        <v>18088</v>
      </c>
      <c r="C7006" s="352"/>
      <c r="D7006" s="152" t="s">
        <v>20298</v>
      </c>
    </row>
    <row r="7007" spans="1:4" ht="13.5" customHeight="1">
      <c r="A7007" s="150" t="s">
        <v>8415</v>
      </c>
      <c r="B7007" s="153" t="s">
        <v>18088</v>
      </c>
      <c r="C7007" s="352"/>
      <c r="D7007" s="152" t="s">
        <v>20298</v>
      </c>
    </row>
    <row r="7008" spans="1:4" ht="13.5" customHeight="1">
      <c r="A7008" s="150" t="s">
        <v>8419</v>
      </c>
      <c r="B7008" s="153" t="s">
        <v>18092</v>
      </c>
      <c r="C7008" s="352"/>
      <c r="D7008" s="152" t="s">
        <v>20298</v>
      </c>
    </row>
    <row r="7009" spans="1:4" ht="13.5" customHeight="1">
      <c r="A7009" s="150" t="s">
        <v>8419</v>
      </c>
      <c r="B7009" s="153" t="s">
        <v>18092</v>
      </c>
      <c r="C7009" s="352"/>
      <c r="D7009" s="152" t="s">
        <v>20298</v>
      </c>
    </row>
    <row r="7010" spans="1:4" ht="13.5" customHeight="1">
      <c r="A7010" s="150" t="s">
        <v>8424</v>
      </c>
      <c r="B7010" s="153" t="s">
        <v>18097</v>
      </c>
      <c r="C7010" s="352"/>
      <c r="D7010" s="152" t="s">
        <v>20298</v>
      </c>
    </row>
    <row r="7011" spans="1:4" ht="13.5" customHeight="1">
      <c r="A7011" s="150" t="s">
        <v>8426</v>
      </c>
      <c r="B7011" s="153" t="s">
        <v>18099</v>
      </c>
      <c r="C7011" s="352"/>
      <c r="D7011" s="152" t="s">
        <v>20298</v>
      </c>
    </row>
    <row r="7012" spans="1:4" ht="13.5" customHeight="1">
      <c r="A7012" s="150" t="s">
        <v>8426</v>
      </c>
      <c r="B7012" s="153" t="s">
        <v>18099</v>
      </c>
      <c r="C7012" s="352"/>
      <c r="D7012" s="152" t="s">
        <v>20298</v>
      </c>
    </row>
    <row r="7013" spans="1:4" ht="13.5" customHeight="1">
      <c r="A7013" s="150" t="s">
        <v>8412</v>
      </c>
      <c r="B7013" s="153" t="s">
        <v>18086</v>
      </c>
      <c r="C7013" s="352"/>
      <c r="D7013" s="152" t="s">
        <v>20298</v>
      </c>
    </row>
    <row r="7014" spans="1:4" ht="13.5" customHeight="1">
      <c r="A7014" s="150" t="s">
        <v>8412</v>
      </c>
      <c r="B7014" s="153" t="s">
        <v>18086</v>
      </c>
      <c r="C7014" s="352"/>
      <c r="D7014" s="152" t="s">
        <v>20298</v>
      </c>
    </row>
    <row r="7015" spans="1:4" ht="13.5" customHeight="1">
      <c r="A7015" s="150" t="s">
        <v>8413</v>
      </c>
      <c r="B7015" s="153" t="s">
        <v>18087</v>
      </c>
      <c r="C7015" s="352"/>
      <c r="D7015" s="152" t="s">
        <v>20298</v>
      </c>
    </row>
    <row r="7016" spans="1:4" ht="13.5" customHeight="1">
      <c r="A7016" s="150" t="s">
        <v>8413</v>
      </c>
      <c r="B7016" s="153" t="s">
        <v>18087</v>
      </c>
      <c r="C7016" s="352"/>
      <c r="D7016" s="152" t="s">
        <v>20298</v>
      </c>
    </row>
    <row r="7017" spans="1:4" ht="13.5" customHeight="1">
      <c r="A7017" s="150" t="s">
        <v>8416</v>
      </c>
      <c r="B7017" s="153" t="s">
        <v>18089</v>
      </c>
      <c r="C7017" s="352"/>
      <c r="D7017" s="152" t="s">
        <v>20298</v>
      </c>
    </row>
    <row r="7018" spans="1:4" ht="13.5" customHeight="1">
      <c r="A7018" s="150" t="s">
        <v>8417</v>
      </c>
      <c r="B7018" s="153" t="s">
        <v>18090</v>
      </c>
      <c r="C7018" s="352"/>
      <c r="D7018" s="152" t="s">
        <v>20298</v>
      </c>
    </row>
    <row r="7019" spans="1:4" ht="13.5" customHeight="1">
      <c r="A7019" s="150" t="s">
        <v>8417</v>
      </c>
      <c r="B7019" s="153" t="s">
        <v>18090</v>
      </c>
      <c r="C7019" s="352"/>
      <c r="D7019" s="152" t="s">
        <v>20298</v>
      </c>
    </row>
    <row r="7020" spans="1:4" ht="13.5" customHeight="1">
      <c r="A7020" s="150" t="s">
        <v>8420</v>
      </c>
      <c r="B7020" s="153" t="s">
        <v>18093</v>
      </c>
      <c r="C7020" s="352"/>
      <c r="D7020" s="152" t="s">
        <v>20298</v>
      </c>
    </row>
    <row r="7021" spans="1:4" ht="13.5" customHeight="1">
      <c r="A7021" s="150" t="s">
        <v>8420</v>
      </c>
      <c r="B7021" s="153" t="s">
        <v>18093</v>
      </c>
      <c r="C7021" s="352"/>
      <c r="D7021" s="152" t="s">
        <v>20298</v>
      </c>
    </row>
    <row r="7022" spans="1:4" ht="13.5" customHeight="1">
      <c r="A7022" s="150" t="s">
        <v>8422</v>
      </c>
      <c r="B7022" s="153" t="s">
        <v>18095</v>
      </c>
      <c r="C7022" s="352"/>
      <c r="D7022" s="152" t="s">
        <v>20298</v>
      </c>
    </row>
    <row r="7023" spans="1:4" ht="13.5" customHeight="1">
      <c r="A7023" s="150" t="s">
        <v>8422</v>
      </c>
      <c r="B7023" s="153" t="s">
        <v>18095</v>
      </c>
      <c r="C7023" s="352"/>
      <c r="D7023" s="152" t="s">
        <v>20298</v>
      </c>
    </row>
    <row r="7024" spans="1:4" ht="13.5" customHeight="1">
      <c r="A7024" s="150" t="s">
        <v>8421</v>
      </c>
      <c r="B7024" s="153" t="s">
        <v>18094</v>
      </c>
      <c r="C7024" s="352"/>
      <c r="D7024" s="152" t="s">
        <v>20298</v>
      </c>
    </row>
    <row r="7025" spans="1:4" ht="13.5" customHeight="1">
      <c r="A7025" s="150" t="s">
        <v>8421</v>
      </c>
      <c r="B7025" s="153" t="s">
        <v>18094</v>
      </c>
      <c r="C7025" s="352"/>
      <c r="D7025" s="152" t="s">
        <v>20298</v>
      </c>
    </row>
    <row r="7026" spans="1:4" ht="13.5" customHeight="1">
      <c r="A7026" s="150" t="s">
        <v>8425</v>
      </c>
      <c r="B7026" s="153" t="s">
        <v>18098</v>
      </c>
      <c r="C7026" s="352"/>
      <c r="D7026" s="152" t="s">
        <v>20298</v>
      </c>
    </row>
    <row r="7027" spans="1:4" ht="13.5" customHeight="1">
      <c r="A7027" s="150" t="s">
        <v>8425</v>
      </c>
      <c r="B7027" s="153" t="s">
        <v>18098</v>
      </c>
      <c r="C7027" s="352"/>
      <c r="D7027" s="152" t="s">
        <v>20298</v>
      </c>
    </row>
    <row r="7028" spans="1:4" ht="13.5" customHeight="1">
      <c r="A7028" s="150" t="s">
        <v>9811</v>
      </c>
      <c r="B7028" s="153" t="s">
        <v>19400</v>
      </c>
      <c r="C7028" s="352"/>
      <c r="D7028" s="152" t="s">
        <v>20298</v>
      </c>
    </row>
    <row r="7029" spans="1:4" ht="13.5" customHeight="1">
      <c r="A7029" s="150" t="s">
        <v>6980</v>
      </c>
      <c r="B7029" s="153" t="s">
        <v>16931</v>
      </c>
      <c r="C7029" s="352"/>
      <c r="D7029" s="152" t="s">
        <v>20298</v>
      </c>
    </row>
    <row r="7030" spans="1:4" ht="13.5" customHeight="1">
      <c r="A7030" s="150" t="s">
        <v>6980</v>
      </c>
      <c r="B7030" s="153" t="s">
        <v>16931</v>
      </c>
      <c r="C7030" s="352"/>
      <c r="D7030" s="152" t="s">
        <v>20298</v>
      </c>
    </row>
    <row r="7031" spans="1:4" ht="13.5" customHeight="1">
      <c r="A7031" s="150" t="s">
        <v>6694</v>
      </c>
      <c r="B7031" s="153" t="s">
        <v>16645</v>
      </c>
      <c r="C7031" s="352"/>
      <c r="D7031" s="152" t="s">
        <v>20298</v>
      </c>
    </row>
    <row r="7032" spans="1:4" ht="13.5" customHeight="1">
      <c r="A7032" s="150" t="s">
        <v>6695</v>
      </c>
      <c r="B7032" s="153" t="s">
        <v>16646</v>
      </c>
      <c r="C7032" s="352"/>
      <c r="D7032" s="152" t="s">
        <v>20298</v>
      </c>
    </row>
    <row r="7033" spans="1:4" ht="13.5" customHeight="1">
      <c r="A7033" s="150" t="s">
        <v>6696</v>
      </c>
      <c r="B7033" s="153" t="s">
        <v>16647</v>
      </c>
      <c r="C7033" s="352"/>
      <c r="D7033" s="152" t="s">
        <v>20298</v>
      </c>
    </row>
    <row r="7034" spans="1:4" ht="13.5" customHeight="1">
      <c r="A7034" s="150" t="s">
        <v>6697</v>
      </c>
      <c r="B7034" s="153" t="s">
        <v>16648</v>
      </c>
      <c r="C7034" s="352"/>
      <c r="D7034" s="152" t="s">
        <v>20298</v>
      </c>
    </row>
    <row r="7035" spans="1:4" ht="13.5" customHeight="1">
      <c r="A7035" s="150" t="s">
        <v>6698</v>
      </c>
      <c r="B7035" s="153" t="s">
        <v>16649</v>
      </c>
      <c r="C7035" s="352"/>
      <c r="D7035" s="152" t="s">
        <v>20298</v>
      </c>
    </row>
    <row r="7036" spans="1:4" ht="13.5" customHeight="1">
      <c r="A7036" s="150" t="s">
        <v>6693</v>
      </c>
      <c r="B7036" s="153" t="s">
        <v>16644</v>
      </c>
      <c r="C7036" s="352"/>
      <c r="D7036" s="152" t="s">
        <v>20298</v>
      </c>
    </row>
    <row r="7037" spans="1:4" ht="13.5" customHeight="1">
      <c r="A7037" s="150" t="s">
        <v>6699</v>
      </c>
      <c r="B7037" s="153" t="s">
        <v>16650</v>
      </c>
      <c r="C7037" s="352"/>
      <c r="D7037" s="152" t="s">
        <v>20298</v>
      </c>
    </row>
    <row r="7038" spans="1:4" ht="13.5" customHeight="1">
      <c r="A7038" s="150" t="s">
        <v>8427</v>
      </c>
      <c r="B7038" s="153" t="s">
        <v>18100</v>
      </c>
      <c r="C7038" s="352"/>
      <c r="D7038" s="152" t="s">
        <v>20298</v>
      </c>
    </row>
    <row r="7039" spans="1:4" ht="13.5" customHeight="1">
      <c r="A7039" s="150" t="s">
        <v>8427</v>
      </c>
      <c r="B7039" s="153" t="s">
        <v>18100</v>
      </c>
      <c r="C7039" s="352"/>
      <c r="D7039" s="152" t="s">
        <v>20298</v>
      </c>
    </row>
    <row r="7040" spans="1:4" ht="13.5" customHeight="1">
      <c r="A7040" s="150" t="s">
        <v>8418</v>
      </c>
      <c r="B7040" s="153" t="s">
        <v>18091</v>
      </c>
      <c r="C7040" s="352"/>
      <c r="D7040" s="152" t="s">
        <v>20298</v>
      </c>
    </row>
    <row r="7041" spans="1:4" ht="13.5" customHeight="1">
      <c r="A7041" s="150" t="s">
        <v>8418</v>
      </c>
      <c r="B7041" s="153" t="s">
        <v>18091</v>
      </c>
      <c r="C7041" s="352"/>
      <c r="D7041" s="152" t="s">
        <v>20298</v>
      </c>
    </row>
    <row r="7042" spans="1:4" ht="13.5" customHeight="1">
      <c r="A7042" s="150" t="s">
        <v>10246</v>
      </c>
      <c r="B7042" s="153" t="s">
        <v>19819</v>
      </c>
      <c r="C7042" s="352"/>
      <c r="D7042" s="152" t="s">
        <v>20298</v>
      </c>
    </row>
    <row r="7043" spans="1:4" ht="13.5" customHeight="1">
      <c r="A7043" s="150" t="s">
        <v>8446</v>
      </c>
      <c r="B7043" s="153" t="s">
        <v>18111</v>
      </c>
      <c r="C7043" s="352"/>
      <c r="D7043" s="152" t="s">
        <v>20298</v>
      </c>
    </row>
    <row r="7044" spans="1:4" ht="13.5" customHeight="1">
      <c r="A7044" s="150" t="s">
        <v>8447</v>
      </c>
      <c r="B7044" s="153" t="s">
        <v>18111</v>
      </c>
      <c r="C7044" s="352"/>
      <c r="D7044" s="152" t="s">
        <v>20298</v>
      </c>
    </row>
    <row r="7045" spans="1:4" ht="13.5" customHeight="1">
      <c r="A7045" s="150" t="s">
        <v>8447</v>
      </c>
      <c r="B7045" s="153" t="s">
        <v>18111</v>
      </c>
      <c r="C7045" s="352"/>
      <c r="D7045" s="152" t="s">
        <v>20298</v>
      </c>
    </row>
    <row r="7046" spans="1:4" ht="13.5" customHeight="1">
      <c r="A7046" s="150" t="s">
        <v>8448</v>
      </c>
      <c r="B7046" s="153" t="s">
        <v>18111</v>
      </c>
      <c r="C7046" s="352"/>
      <c r="D7046" s="152" t="s">
        <v>20298</v>
      </c>
    </row>
    <row r="7047" spans="1:4" ht="13.5" customHeight="1">
      <c r="A7047" s="150" t="s">
        <v>8448</v>
      </c>
      <c r="B7047" s="153" t="s">
        <v>18111</v>
      </c>
      <c r="C7047" s="352"/>
      <c r="D7047" s="152" t="s">
        <v>20298</v>
      </c>
    </row>
    <row r="7048" spans="1:4" ht="13.5" customHeight="1">
      <c r="A7048" s="150" t="s">
        <v>8449</v>
      </c>
      <c r="B7048" s="153" t="s">
        <v>18111</v>
      </c>
      <c r="C7048" s="352"/>
      <c r="D7048" s="152" t="s">
        <v>20298</v>
      </c>
    </row>
    <row r="7049" spans="1:4" ht="13.5" customHeight="1">
      <c r="A7049" s="150" t="s">
        <v>8449</v>
      </c>
      <c r="B7049" s="153" t="s">
        <v>18111</v>
      </c>
      <c r="C7049" s="352"/>
      <c r="D7049" s="152" t="s">
        <v>20298</v>
      </c>
    </row>
    <row r="7050" spans="1:4" ht="13.5" customHeight="1">
      <c r="A7050" s="150" t="s">
        <v>8450</v>
      </c>
      <c r="B7050" s="153" t="s">
        <v>18111</v>
      </c>
      <c r="C7050" s="352"/>
      <c r="D7050" s="152" t="s">
        <v>20298</v>
      </c>
    </row>
    <row r="7051" spans="1:4" ht="13.5" customHeight="1">
      <c r="A7051" s="150" t="s">
        <v>8450</v>
      </c>
      <c r="B7051" s="153" t="s">
        <v>18111</v>
      </c>
      <c r="C7051" s="352"/>
      <c r="D7051" s="152" t="s">
        <v>20298</v>
      </c>
    </row>
    <row r="7052" spans="1:4" ht="13.5" customHeight="1">
      <c r="A7052" s="150" t="s">
        <v>8451</v>
      </c>
      <c r="B7052" s="153" t="s">
        <v>18111</v>
      </c>
      <c r="C7052" s="352"/>
      <c r="D7052" s="152" t="s">
        <v>20298</v>
      </c>
    </row>
    <row r="7053" spans="1:4" ht="13.5" customHeight="1">
      <c r="A7053" s="150" t="s">
        <v>8451</v>
      </c>
      <c r="B7053" s="153" t="s">
        <v>18111</v>
      </c>
      <c r="C7053" s="352"/>
      <c r="D7053" s="152" t="s">
        <v>20298</v>
      </c>
    </row>
    <row r="7054" spans="1:4" ht="13.5" customHeight="1">
      <c r="A7054" s="150" t="s">
        <v>2678</v>
      </c>
      <c r="B7054" s="153" t="s">
        <v>12859</v>
      </c>
      <c r="C7054" s="352"/>
      <c r="D7054" s="152" t="s">
        <v>20298</v>
      </c>
    </row>
    <row r="7055" spans="1:4" ht="13.5" customHeight="1">
      <c r="A7055" s="150" t="s">
        <v>6999</v>
      </c>
      <c r="B7055" s="153" t="s">
        <v>16950</v>
      </c>
      <c r="C7055" s="352"/>
      <c r="D7055" s="152" t="s">
        <v>20298</v>
      </c>
    </row>
    <row r="7056" spans="1:4" ht="13.5" customHeight="1">
      <c r="A7056" s="150" t="s">
        <v>3220</v>
      </c>
      <c r="B7056" s="153" t="s">
        <v>13357</v>
      </c>
      <c r="C7056" s="352"/>
      <c r="D7056" s="152" t="s">
        <v>20298</v>
      </c>
    </row>
    <row r="7057" spans="1:4" ht="13.5" customHeight="1">
      <c r="A7057" s="150" t="s">
        <v>3196</v>
      </c>
      <c r="B7057" s="153" t="s">
        <v>13334</v>
      </c>
      <c r="C7057" s="352"/>
      <c r="D7057" s="152" t="s">
        <v>20298</v>
      </c>
    </row>
    <row r="7058" spans="1:4" ht="13.5" customHeight="1">
      <c r="A7058" s="150" t="s">
        <v>813</v>
      </c>
      <c r="B7058" s="153" t="s">
        <v>11020</v>
      </c>
      <c r="C7058" s="352"/>
      <c r="D7058" s="152" t="s">
        <v>20298</v>
      </c>
    </row>
    <row r="7059" spans="1:4" ht="13.5" customHeight="1">
      <c r="A7059" s="150" t="s">
        <v>10378</v>
      </c>
      <c r="B7059" s="153" t="s">
        <v>19944</v>
      </c>
      <c r="C7059" s="352"/>
      <c r="D7059" s="152" t="s">
        <v>20298</v>
      </c>
    </row>
    <row r="7060" spans="1:4" ht="13.5" customHeight="1">
      <c r="A7060" s="150" t="s">
        <v>6987</v>
      </c>
      <c r="B7060" s="153" t="s">
        <v>16938</v>
      </c>
      <c r="C7060" s="352"/>
      <c r="D7060" s="152" t="s">
        <v>20298</v>
      </c>
    </row>
    <row r="7061" spans="1:4" ht="13.5" customHeight="1">
      <c r="A7061" s="150" t="s">
        <v>6987</v>
      </c>
      <c r="B7061" s="153" t="s">
        <v>16938</v>
      </c>
      <c r="C7061" s="352"/>
      <c r="D7061" s="152" t="s">
        <v>20298</v>
      </c>
    </row>
    <row r="7062" spans="1:4" ht="13.5" customHeight="1">
      <c r="A7062" s="150" t="s">
        <v>6992</v>
      </c>
      <c r="B7062" s="153" t="s">
        <v>16943</v>
      </c>
      <c r="C7062" s="352"/>
      <c r="D7062" s="152" t="s">
        <v>20298</v>
      </c>
    </row>
    <row r="7063" spans="1:4" ht="13.5" customHeight="1">
      <c r="A7063" s="150" t="s">
        <v>6992</v>
      </c>
      <c r="B7063" s="153" t="s">
        <v>16943</v>
      </c>
      <c r="C7063" s="352"/>
      <c r="D7063" s="152" t="s">
        <v>20298</v>
      </c>
    </row>
    <row r="7064" spans="1:4" ht="13.5" customHeight="1">
      <c r="A7064" s="150" t="s">
        <v>6981</v>
      </c>
      <c r="B7064" s="153" t="s">
        <v>16932</v>
      </c>
      <c r="C7064" s="352"/>
      <c r="D7064" s="152" t="s">
        <v>20298</v>
      </c>
    </row>
    <row r="7065" spans="1:4" ht="13.5" customHeight="1">
      <c r="A7065" s="150" t="s">
        <v>6981</v>
      </c>
      <c r="B7065" s="153" t="s">
        <v>16932</v>
      </c>
      <c r="C7065" s="352"/>
      <c r="D7065" s="152" t="s">
        <v>20298</v>
      </c>
    </row>
    <row r="7066" spans="1:4" ht="13.5" customHeight="1">
      <c r="A7066" s="150" t="s">
        <v>6984</v>
      </c>
      <c r="B7066" s="153" t="s">
        <v>16935</v>
      </c>
      <c r="C7066" s="352"/>
      <c r="D7066" s="152" t="s">
        <v>20298</v>
      </c>
    </row>
    <row r="7067" spans="1:4" ht="13.5" customHeight="1">
      <c r="A7067" s="150" t="s">
        <v>6984</v>
      </c>
      <c r="B7067" s="153" t="s">
        <v>16935</v>
      </c>
      <c r="C7067" s="352"/>
      <c r="D7067" s="152" t="s">
        <v>20298</v>
      </c>
    </row>
    <row r="7068" spans="1:4" ht="13.5" customHeight="1">
      <c r="A7068" s="150" t="s">
        <v>6997</v>
      </c>
      <c r="B7068" s="153" t="s">
        <v>16948</v>
      </c>
      <c r="C7068" s="352"/>
      <c r="D7068" s="152" t="s">
        <v>20298</v>
      </c>
    </row>
    <row r="7069" spans="1:4" ht="13.5" customHeight="1">
      <c r="A7069" s="150" t="s">
        <v>5896</v>
      </c>
      <c r="B7069" s="153" t="s">
        <v>15905</v>
      </c>
      <c r="C7069" s="352"/>
      <c r="D7069" s="152" t="s">
        <v>20298</v>
      </c>
    </row>
    <row r="7070" spans="1:4" ht="13.5" customHeight="1">
      <c r="A7070" s="150" t="s">
        <v>816</v>
      </c>
      <c r="B7070" s="153" t="s">
        <v>11023</v>
      </c>
      <c r="C7070" s="352"/>
      <c r="D7070" s="152" t="s">
        <v>20298</v>
      </c>
    </row>
    <row r="7071" spans="1:4" ht="13.5" customHeight="1">
      <c r="A7071" s="150" t="s">
        <v>10472</v>
      </c>
      <c r="B7071" s="153" t="s">
        <v>20036</v>
      </c>
      <c r="C7071" s="352"/>
      <c r="D7071" s="152" t="s">
        <v>20298</v>
      </c>
    </row>
    <row r="7072" spans="1:4" ht="13.5" customHeight="1">
      <c r="A7072" s="150" t="s">
        <v>6989</v>
      </c>
      <c r="B7072" s="153" t="s">
        <v>16940</v>
      </c>
      <c r="C7072" s="352"/>
      <c r="D7072" s="152" t="s">
        <v>20298</v>
      </c>
    </row>
    <row r="7073" spans="1:4" ht="13.5" customHeight="1">
      <c r="A7073" s="150" t="s">
        <v>6989</v>
      </c>
      <c r="B7073" s="153" t="s">
        <v>16940</v>
      </c>
      <c r="C7073" s="352"/>
      <c r="D7073" s="152" t="s">
        <v>20298</v>
      </c>
    </row>
    <row r="7074" spans="1:4" ht="13.5" customHeight="1">
      <c r="A7074" s="150" t="s">
        <v>6988</v>
      </c>
      <c r="B7074" s="153" t="s">
        <v>16939</v>
      </c>
      <c r="C7074" s="352"/>
      <c r="D7074" s="152" t="s">
        <v>20298</v>
      </c>
    </row>
    <row r="7075" spans="1:4" ht="13.5" customHeight="1">
      <c r="A7075" s="150" t="s">
        <v>6988</v>
      </c>
      <c r="B7075" s="153" t="s">
        <v>16939</v>
      </c>
      <c r="C7075" s="352"/>
      <c r="D7075" s="152" t="s">
        <v>20298</v>
      </c>
    </row>
    <row r="7076" spans="1:4" ht="13.5" customHeight="1">
      <c r="A7076" s="150" t="s">
        <v>6986</v>
      </c>
      <c r="B7076" s="153" t="s">
        <v>16937</v>
      </c>
      <c r="C7076" s="352"/>
      <c r="D7076" s="152" t="s">
        <v>20298</v>
      </c>
    </row>
    <row r="7077" spans="1:4" ht="13.5" customHeight="1">
      <c r="A7077" s="150" t="s">
        <v>6986</v>
      </c>
      <c r="B7077" s="153" t="s">
        <v>16937</v>
      </c>
      <c r="C7077" s="352"/>
      <c r="D7077" s="152" t="s">
        <v>20298</v>
      </c>
    </row>
    <row r="7078" spans="1:4" ht="13.5" customHeight="1">
      <c r="A7078" s="150" t="s">
        <v>6985</v>
      </c>
      <c r="B7078" s="153" t="s">
        <v>16936</v>
      </c>
      <c r="C7078" s="352"/>
      <c r="D7078" s="152" t="s">
        <v>20298</v>
      </c>
    </row>
    <row r="7079" spans="1:4" ht="13.5" customHeight="1">
      <c r="A7079" s="150" t="s">
        <v>6985</v>
      </c>
      <c r="B7079" s="153" t="s">
        <v>16936</v>
      </c>
      <c r="C7079" s="352"/>
      <c r="D7079" s="152" t="s">
        <v>20298</v>
      </c>
    </row>
    <row r="7080" spans="1:4" ht="13.5" customHeight="1">
      <c r="A7080" s="150" t="s">
        <v>556</v>
      </c>
      <c r="B7080" s="154" t="s">
        <v>10765</v>
      </c>
      <c r="C7080" s="353"/>
      <c r="D7080" s="152" t="s">
        <v>20298</v>
      </c>
    </row>
    <row r="7081" spans="1:4" ht="13.5" customHeight="1">
      <c r="A7081" s="150" t="s">
        <v>6993</v>
      </c>
      <c r="B7081" s="153" t="s">
        <v>16944</v>
      </c>
      <c r="C7081" s="352"/>
      <c r="D7081" s="152" t="s">
        <v>20298</v>
      </c>
    </row>
    <row r="7082" spans="1:4" ht="13.5" customHeight="1">
      <c r="A7082" s="150" t="s">
        <v>6993</v>
      </c>
      <c r="B7082" s="153" t="s">
        <v>16944</v>
      </c>
      <c r="C7082" s="352"/>
      <c r="D7082" s="152" t="s">
        <v>20298</v>
      </c>
    </row>
    <row r="7083" spans="1:4" ht="13.5" customHeight="1">
      <c r="A7083" s="150" t="s">
        <v>6994</v>
      </c>
      <c r="B7083" s="153" t="s">
        <v>16945</v>
      </c>
      <c r="C7083" s="352"/>
      <c r="D7083" s="152" t="s">
        <v>20298</v>
      </c>
    </row>
    <row r="7084" spans="1:4" ht="13.5" customHeight="1">
      <c r="A7084" s="150" t="s">
        <v>6994</v>
      </c>
      <c r="B7084" s="153" t="s">
        <v>16945</v>
      </c>
      <c r="C7084" s="352"/>
      <c r="D7084" s="152" t="s">
        <v>20298</v>
      </c>
    </row>
    <row r="7085" spans="1:4" ht="13.5" customHeight="1">
      <c r="A7085" s="150" t="s">
        <v>6991</v>
      </c>
      <c r="B7085" s="153" t="s">
        <v>16942</v>
      </c>
      <c r="C7085" s="352"/>
      <c r="D7085" s="152" t="s">
        <v>20298</v>
      </c>
    </row>
    <row r="7086" spans="1:4" ht="13.5" customHeight="1">
      <c r="A7086" s="150" t="s">
        <v>6991</v>
      </c>
      <c r="B7086" s="153" t="s">
        <v>16942</v>
      </c>
      <c r="C7086" s="352"/>
      <c r="D7086" s="152" t="s">
        <v>20298</v>
      </c>
    </row>
    <row r="7087" spans="1:4" ht="13.5" customHeight="1">
      <c r="A7087" s="150" t="s">
        <v>602</v>
      </c>
      <c r="B7087" s="154" t="s">
        <v>10811</v>
      </c>
      <c r="C7087" s="353"/>
      <c r="D7087" s="152" t="s">
        <v>20298</v>
      </c>
    </row>
    <row r="7088" spans="1:4" ht="13.5" customHeight="1">
      <c r="A7088" s="150" t="s">
        <v>6983</v>
      </c>
      <c r="B7088" s="153" t="s">
        <v>16934</v>
      </c>
      <c r="C7088" s="352"/>
      <c r="D7088" s="152" t="s">
        <v>20298</v>
      </c>
    </row>
    <row r="7089" spans="1:4" ht="13.5" customHeight="1">
      <c r="A7089" s="150" t="s">
        <v>6983</v>
      </c>
      <c r="B7089" s="153" t="s">
        <v>16934</v>
      </c>
      <c r="C7089" s="352"/>
      <c r="D7089" s="152" t="s">
        <v>20298</v>
      </c>
    </row>
    <row r="7090" spans="1:4" ht="13.5" customHeight="1">
      <c r="A7090" s="150" t="s">
        <v>7005</v>
      </c>
      <c r="B7090" s="153" t="s">
        <v>16956</v>
      </c>
      <c r="C7090" s="352"/>
      <c r="D7090" s="152" t="s">
        <v>20298</v>
      </c>
    </row>
    <row r="7091" spans="1:4" ht="13.5" customHeight="1">
      <c r="A7091" s="150" t="s">
        <v>7010</v>
      </c>
      <c r="B7091" s="153" t="s">
        <v>16961</v>
      </c>
      <c r="C7091" s="352"/>
      <c r="D7091" s="152" t="s">
        <v>20298</v>
      </c>
    </row>
    <row r="7092" spans="1:4" ht="13.5" customHeight="1">
      <c r="A7092" s="150" t="s">
        <v>7010</v>
      </c>
      <c r="B7092" s="153" t="s">
        <v>16961</v>
      </c>
      <c r="C7092" s="352"/>
      <c r="D7092" s="152" t="s">
        <v>20298</v>
      </c>
    </row>
    <row r="7093" spans="1:4" ht="13.5" customHeight="1">
      <c r="A7093" s="150" t="s">
        <v>7014</v>
      </c>
      <c r="B7093" s="153" t="s">
        <v>16965</v>
      </c>
      <c r="C7093" s="352"/>
      <c r="D7093" s="152" t="s">
        <v>20298</v>
      </c>
    </row>
    <row r="7094" spans="1:4" ht="13.5" customHeight="1">
      <c r="A7094" s="150" t="s">
        <v>7014</v>
      </c>
      <c r="B7094" s="153" t="s">
        <v>16965</v>
      </c>
      <c r="C7094" s="352"/>
      <c r="D7094" s="152" t="s">
        <v>20298</v>
      </c>
    </row>
    <row r="7095" spans="1:4" ht="13.5" customHeight="1">
      <c r="A7095" s="150" t="s">
        <v>7018</v>
      </c>
      <c r="B7095" s="153" t="s">
        <v>16969</v>
      </c>
      <c r="C7095" s="352"/>
      <c r="D7095" s="152" t="s">
        <v>20298</v>
      </c>
    </row>
    <row r="7096" spans="1:4" ht="13.5" customHeight="1">
      <c r="A7096" s="150" t="s">
        <v>7018</v>
      </c>
      <c r="B7096" s="153" t="s">
        <v>16969</v>
      </c>
      <c r="C7096" s="352"/>
      <c r="D7096" s="152" t="s">
        <v>20298</v>
      </c>
    </row>
    <row r="7097" spans="1:4" ht="13.5" customHeight="1">
      <c r="A7097" s="150" t="s">
        <v>7002</v>
      </c>
      <c r="B7097" s="153" t="s">
        <v>16953</v>
      </c>
      <c r="C7097" s="352"/>
      <c r="D7097" s="152" t="s">
        <v>20298</v>
      </c>
    </row>
    <row r="7098" spans="1:4" ht="13.5" customHeight="1">
      <c r="A7098" s="150" t="s">
        <v>7002</v>
      </c>
      <c r="B7098" s="153" t="s">
        <v>16953</v>
      </c>
      <c r="C7098" s="352"/>
      <c r="D7098" s="152" t="s">
        <v>20298</v>
      </c>
    </row>
    <row r="7099" spans="1:4" ht="13.5" customHeight="1">
      <c r="A7099" s="150" t="s">
        <v>7007</v>
      </c>
      <c r="B7099" s="153" t="s">
        <v>16958</v>
      </c>
      <c r="C7099" s="352"/>
      <c r="D7099" s="152" t="s">
        <v>20298</v>
      </c>
    </row>
    <row r="7100" spans="1:4" ht="13.5" customHeight="1">
      <c r="A7100" s="150" t="s">
        <v>7009</v>
      </c>
      <c r="B7100" s="153" t="s">
        <v>16960</v>
      </c>
      <c r="C7100" s="352"/>
      <c r="D7100" s="152" t="s">
        <v>20298</v>
      </c>
    </row>
    <row r="7101" spans="1:4" ht="13.5" customHeight="1">
      <c r="A7101" s="150" t="s">
        <v>7009</v>
      </c>
      <c r="B7101" s="153" t="s">
        <v>16960</v>
      </c>
      <c r="C7101" s="352"/>
      <c r="D7101" s="152" t="s">
        <v>20298</v>
      </c>
    </row>
    <row r="7102" spans="1:4" ht="13.5" customHeight="1">
      <c r="A7102" s="150" t="s">
        <v>2683</v>
      </c>
      <c r="B7102" s="153" t="s">
        <v>12864</v>
      </c>
      <c r="C7102" s="352"/>
      <c r="D7102" s="152" t="s">
        <v>20298</v>
      </c>
    </row>
    <row r="7103" spans="1:4" ht="13.5" customHeight="1">
      <c r="A7103" s="150" t="s">
        <v>2687</v>
      </c>
      <c r="B7103" s="153" t="s">
        <v>12867</v>
      </c>
      <c r="C7103" s="352"/>
      <c r="D7103" s="152" t="s">
        <v>20298</v>
      </c>
    </row>
    <row r="7104" spans="1:4" ht="13.5" customHeight="1">
      <c r="A7104" s="150" t="s">
        <v>2694</v>
      </c>
      <c r="B7104" s="153" t="s">
        <v>12872</v>
      </c>
      <c r="C7104" s="352"/>
      <c r="D7104" s="152" t="s">
        <v>20298</v>
      </c>
    </row>
    <row r="7105" spans="1:4" ht="13.5" customHeight="1">
      <c r="A7105" s="150" t="s">
        <v>2699</v>
      </c>
      <c r="B7105" s="153" t="s">
        <v>12876</v>
      </c>
      <c r="C7105" s="352"/>
      <c r="D7105" s="152" t="s">
        <v>20298</v>
      </c>
    </row>
    <row r="7106" spans="1:4" ht="13.5" customHeight="1">
      <c r="A7106" s="150" t="s">
        <v>2702</v>
      </c>
      <c r="B7106" s="153" t="s">
        <v>12878</v>
      </c>
      <c r="C7106" s="352"/>
      <c r="D7106" s="152" t="s">
        <v>20298</v>
      </c>
    </row>
    <row r="7107" spans="1:4" ht="13.5" customHeight="1">
      <c r="A7107" s="150" t="s">
        <v>2680</v>
      </c>
      <c r="B7107" s="153" t="s">
        <v>12861</v>
      </c>
      <c r="C7107" s="352"/>
      <c r="D7107" s="152" t="s">
        <v>20298</v>
      </c>
    </row>
    <row r="7108" spans="1:4" ht="13.5" customHeight="1">
      <c r="A7108" s="150" t="s">
        <v>2685</v>
      </c>
      <c r="B7108" s="153" t="s">
        <v>12866</v>
      </c>
      <c r="C7108" s="352"/>
      <c r="D7108" s="152" t="s">
        <v>20298</v>
      </c>
    </row>
    <row r="7109" spans="1:4" ht="13.5" customHeight="1">
      <c r="A7109" s="150" t="s">
        <v>2691</v>
      </c>
      <c r="B7109" s="153" t="s">
        <v>12870</v>
      </c>
      <c r="C7109" s="352"/>
      <c r="D7109" s="152" t="s">
        <v>20298</v>
      </c>
    </row>
    <row r="7110" spans="1:4" ht="13.5" customHeight="1">
      <c r="A7110" s="150" t="s">
        <v>2621</v>
      </c>
      <c r="B7110" s="153" t="s">
        <v>12804</v>
      </c>
      <c r="C7110" s="352"/>
      <c r="D7110" s="152" t="s">
        <v>20298</v>
      </c>
    </row>
    <row r="7111" spans="1:4" ht="13.5" customHeight="1">
      <c r="A7111" s="150" t="s">
        <v>3892</v>
      </c>
      <c r="B7111" s="153" t="s">
        <v>14014</v>
      </c>
      <c r="C7111" s="352"/>
      <c r="D7111" s="152" t="s">
        <v>20298</v>
      </c>
    </row>
    <row r="7112" spans="1:4" ht="13.5" customHeight="1">
      <c r="A7112" s="150" t="s">
        <v>4810</v>
      </c>
      <c r="B7112" s="153" t="s">
        <v>14878</v>
      </c>
      <c r="C7112" s="352"/>
      <c r="D7112" s="152" t="s">
        <v>20298</v>
      </c>
    </row>
    <row r="7113" spans="1:4" ht="13.5" customHeight="1">
      <c r="A7113" s="150" t="s">
        <v>2655</v>
      </c>
      <c r="B7113" s="153" t="s">
        <v>12837</v>
      </c>
      <c r="C7113" s="352"/>
      <c r="D7113" s="152" t="s">
        <v>20298</v>
      </c>
    </row>
    <row r="7114" spans="1:4" ht="13.5" customHeight="1">
      <c r="A7114" s="150" t="s">
        <v>5021</v>
      </c>
      <c r="B7114" s="153" t="s">
        <v>15066</v>
      </c>
      <c r="C7114" s="352"/>
      <c r="D7114" s="152" t="s">
        <v>20298</v>
      </c>
    </row>
    <row r="7115" spans="1:4" ht="13.5" customHeight="1">
      <c r="A7115" s="150" t="s">
        <v>5022</v>
      </c>
      <c r="B7115" s="153" t="s">
        <v>15066</v>
      </c>
      <c r="C7115" s="352"/>
      <c r="D7115" s="152" t="s">
        <v>20298</v>
      </c>
    </row>
    <row r="7116" spans="1:4" ht="13.5" customHeight="1">
      <c r="A7116" s="150" t="s">
        <v>9238</v>
      </c>
      <c r="B7116" s="153" t="s">
        <v>18849</v>
      </c>
      <c r="C7116" s="352"/>
      <c r="D7116" s="152" t="s">
        <v>20298</v>
      </c>
    </row>
    <row r="7117" spans="1:4" ht="13.5" customHeight="1">
      <c r="A7117" s="150" t="s">
        <v>3195</v>
      </c>
      <c r="B7117" s="153" t="s">
        <v>13333</v>
      </c>
      <c r="C7117" s="352"/>
      <c r="D7117" s="152" t="s">
        <v>20298</v>
      </c>
    </row>
    <row r="7118" spans="1:4" ht="13.5" customHeight="1">
      <c r="A7118" s="150" t="s">
        <v>3556</v>
      </c>
      <c r="B7118" s="153" t="s">
        <v>13689</v>
      </c>
      <c r="C7118" s="352"/>
      <c r="D7118" s="152" t="s">
        <v>20298</v>
      </c>
    </row>
    <row r="7119" spans="1:4" ht="13.5" customHeight="1">
      <c r="A7119" s="150" t="s">
        <v>3199</v>
      </c>
      <c r="B7119" s="153" t="s">
        <v>13337</v>
      </c>
      <c r="C7119" s="352"/>
      <c r="D7119" s="152" t="s">
        <v>20298</v>
      </c>
    </row>
    <row r="7120" spans="1:4" ht="13.5" customHeight="1">
      <c r="A7120" s="150" t="s">
        <v>3555</v>
      </c>
      <c r="B7120" s="153" t="s">
        <v>13688</v>
      </c>
      <c r="C7120" s="352"/>
      <c r="D7120" s="152" t="s">
        <v>20298</v>
      </c>
    </row>
    <row r="7121" spans="1:4" ht="13.5" customHeight="1">
      <c r="A7121" s="150" t="s">
        <v>3555</v>
      </c>
      <c r="B7121" s="153" t="s">
        <v>13688</v>
      </c>
      <c r="C7121" s="352"/>
      <c r="D7121" s="152" t="s">
        <v>20298</v>
      </c>
    </row>
    <row r="7122" spans="1:4" ht="13.5" customHeight="1">
      <c r="A7122" s="150" t="s">
        <v>9678</v>
      </c>
      <c r="B7122" s="153" t="s">
        <v>19265</v>
      </c>
      <c r="C7122" s="352"/>
      <c r="D7122" s="152" t="s">
        <v>20298</v>
      </c>
    </row>
    <row r="7123" spans="1:4" ht="13.5" customHeight="1">
      <c r="A7123" s="150" t="s">
        <v>3554</v>
      </c>
      <c r="B7123" s="153" t="s">
        <v>13687</v>
      </c>
      <c r="C7123" s="352"/>
      <c r="D7123" s="152" t="s">
        <v>20298</v>
      </c>
    </row>
    <row r="7124" spans="1:4" ht="13.5" customHeight="1">
      <c r="A7124" s="150" t="s">
        <v>3553</v>
      </c>
      <c r="B7124" s="153" t="s">
        <v>13686</v>
      </c>
      <c r="C7124" s="352"/>
      <c r="D7124" s="152" t="s">
        <v>20298</v>
      </c>
    </row>
    <row r="7125" spans="1:4" ht="13.5" customHeight="1">
      <c r="A7125" s="150" t="s">
        <v>3209</v>
      </c>
      <c r="B7125" s="153" t="s">
        <v>13346</v>
      </c>
      <c r="C7125" s="352"/>
      <c r="D7125" s="152" t="s">
        <v>20298</v>
      </c>
    </row>
    <row r="7126" spans="1:4" ht="13.5" customHeight="1">
      <c r="A7126" s="150" t="s">
        <v>3208</v>
      </c>
      <c r="B7126" s="153" t="s">
        <v>13345</v>
      </c>
      <c r="C7126" s="352"/>
      <c r="D7126" s="152" t="s">
        <v>20298</v>
      </c>
    </row>
    <row r="7127" spans="1:4" ht="13.5" customHeight="1">
      <c r="A7127" s="150" t="s">
        <v>3208</v>
      </c>
      <c r="B7127" s="153" t="s">
        <v>13345</v>
      </c>
      <c r="C7127" s="352"/>
      <c r="D7127" s="152" t="s">
        <v>20298</v>
      </c>
    </row>
    <row r="7128" spans="1:4" ht="13.5" customHeight="1">
      <c r="A7128" s="150" t="s">
        <v>3206</v>
      </c>
      <c r="B7128" s="153" t="s">
        <v>13344</v>
      </c>
      <c r="C7128" s="352"/>
      <c r="D7128" s="152" t="s">
        <v>20298</v>
      </c>
    </row>
    <row r="7129" spans="1:4" ht="13.5" customHeight="1">
      <c r="A7129" s="150" t="s">
        <v>3205</v>
      </c>
      <c r="B7129" s="153" t="s">
        <v>13343</v>
      </c>
      <c r="C7129" s="352"/>
      <c r="D7129" s="152" t="s">
        <v>20298</v>
      </c>
    </row>
    <row r="7130" spans="1:4" ht="13.5" customHeight="1">
      <c r="A7130" s="150" t="s">
        <v>3222</v>
      </c>
      <c r="B7130" s="153" t="s">
        <v>13359</v>
      </c>
      <c r="C7130" s="352"/>
      <c r="D7130" s="152" t="s">
        <v>20298</v>
      </c>
    </row>
    <row r="7131" spans="1:4" ht="13.5" customHeight="1">
      <c r="A7131" s="150" t="s">
        <v>3218</v>
      </c>
      <c r="B7131" s="153" t="s">
        <v>13355</v>
      </c>
      <c r="C7131" s="352"/>
      <c r="D7131" s="152" t="s">
        <v>20298</v>
      </c>
    </row>
    <row r="7132" spans="1:4" ht="13.5" customHeight="1">
      <c r="A7132" s="150" t="s">
        <v>8452</v>
      </c>
      <c r="B7132" s="153" t="s">
        <v>18112</v>
      </c>
      <c r="C7132" s="352"/>
      <c r="D7132" s="152" t="s">
        <v>20298</v>
      </c>
    </row>
    <row r="7133" spans="1:4" ht="13.5" customHeight="1">
      <c r="A7133" s="150" t="s">
        <v>8452</v>
      </c>
      <c r="B7133" s="153" t="s">
        <v>18112</v>
      </c>
      <c r="C7133" s="352"/>
      <c r="D7133" s="152" t="s">
        <v>20298</v>
      </c>
    </row>
    <row r="7134" spans="1:4" ht="13.5" customHeight="1">
      <c r="A7134" s="150" t="s">
        <v>3217</v>
      </c>
      <c r="B7134" s="153" t="s">
        <v>13354</v>
      </c>
      <c r="C7134" s="352"/>
      <c r="D7134" s="152" t="s">
        <v>20298</v>
      </c>
    </row>
    <row r="7135" spans="1:4" ht="13.5" customHeight="1">
      <c r="A7135" s="150" t="s">
        <v>8455</v>
      </c>
      <c r="B7135" s="153" t="s">
        <v>18113</v>
      </c>
      <c r="C7135" s="352"/>
      <c r="D7135" s="152" t="s">
        <v>20298</v>
      </c>
    </row>
    <row r="7136" spans="1:4" ht="13.5" customHeight="1">
      <c r="A7136" s="150" t="s">
        <v>8455</v>
      </c>
      <c r="B7136" s="153" t="s">
        <v>18113</v>
      </c>
      <c r="C7136" s="352"/>
      <c r="D7136" s="152" t="s">
        <v>20298</v>
      </c>
    </row>
    <row r="7137" spans="1:4" ht="13.5" customHeight="1">
      <c r="A7137" s="150" t="s">
        <v>8453</v>
      </c>
      <c r="B7137" s="153" t="s">
        <v>18112</v>
      </c>
      <c r="C7137" s="352"/>
      <c r="D7137" s="152" t="s">
        <v>20298</v>
      </c>
    </row>
    <row r="7138" spans="1:4" ht="13.5" customHeight="1">
      <c r="A7138" s="150" t="s">
        <v>8453</v>
      </c>
      <c r="B7138" s="153" t="s">
        <v>18112</v>
      </c>
      <c r="C7138" s="352"/>
      <c r="D7138" s="152" t="s">
        <v>20298</v>
      </c>
    </row>
    <row r="7139" spans="1:4" ht="13.5" customHeight="1">
      <c r="A7139" s="150" t="s">
        <v>8456</v>
      </c>
      <c r="B7139" s="153" t="s">
        <v>18113</v>
      </c>
      <c r="C7139" s="352"/>
      <c r="D7139" s="152" t="s">
        <v>20298</v>
      </c>
    </row>
    <row r="7140" spans="1:4" ht="13.5" customHeight="1">
      <c r="A7140" s="150" t="s">
        <v>8456</v>
      </c>
      <c r="B7140" s="153" t="s">
        <v>18113</v>
      </c>
      <c r="C7140" s="352"/>
      <c r="D7140" s="152" t="s">
        <v>20298</v>
      </c>
    </row>
    <row r="7141" spans="1:4" ht="13.5" customHeight="1">
      <c r="A7141" s="150" t="s">
        <v>8454</v>
      </c>
      <c r="B7141" s="153" t="s">
        <v>18112</v>
      </c>
      <c r="C7141" s="352"/>
      <c r="D7141" s="152" t="s">
        <v>20298</v>
      </c>
    </row>
    <row r="7142" spans="1:4" ht="13.5" customHeight="1">
      <c r="A7142" s="150" t="s">
        <v>8454</v>
      </c>
      <c r="B7142" s="153" t="s">
        <v>18112</v>
      </c>
      <c r="C7142" s="352"/>
      <c r="D7142" s="152" t="s">
        <v>20298</v>
      </c>
    </row>
    <row r="7143" spans="1:4" ht="13.5" customHeight="1">
      <c r="A7143" s="150" t="s">
        <v>5930</v>
      </c>
      <c r="B7143" s="153" t="s">
        <v>15939</v>
      </c>
      <c r="C7143" s="352"/>
      <c r="D7143" s="152" t="s">
        <v>20298</v>
      </c>
    </row>
    <row r="7144" spans="1:4" ht="13.5" customHeight="1">
      <c r="A7144" s="150" t="s">
        <v>5931</v>
      </c>
      <c r="B7144" s="153" t="s">
        <v>15940</v>
      </c>
      <c r="C7144" s="352"/>
      <c r="D7144" s="152" t="s">
        <v>20298</v>
      </c>
    </row>
    <row r="7145" spans="1:4" ht="13.5" customHeight="1">
      <c r="A7145" s="150" t="s">
        <v>5929</v>
      </c>
      <c r="B7145" s="153" t="s">
        <v>15938</v>
      </c>
      <c r="C7145" s="352"/>
      <c r="D7145" s="152" t="s">
        <v>20298</v>
      </c>
    </row>
    <row r="7146" spans="1:4" ht="13.5" customHeight="1">
      <c r="A7146" s="150" t="s">
        <v>5929</v>
      </c>
      <c r="B7146" s="153" t="s">
        <v>15938</v>
      </c>
      <c r="C7146" s="352"/>
      <c r="D7146" s="152" t="s">
        <v>20298</v>
      </c>
    </row>
    <row r="7147" spans="1:4" ht="13.5" customHeight="1">
      <c r="A7147" s="150" t="s">
        <v>3221</v>
      </c>
      <c r="B7147" s="153" t="s">
        <v>13358</v>
      </c>
      <c r="C7147" s="352"/>
      <c r="D7147" s="152" t="s">
        <v>20298</v>
      </c>
    </row>
    <row r="7148" spans="1:4" ht="13.5" customHeight="1">
      <c r="A7148" s="150" t="s">
        <v>3210</v>
      </c>
      <c r="B7148" s="153" t="s">
        <v>13347</v>
      </c>
      <c r="C7148" s="352"/>
      <c r="D7148" s="152" t="s">
        <v>20298</v>
      </c>
    </row>
    <row r="7149" spans="1:4" ht="13.5" customHeight="1">
      <c r="A7149" s="150" t="s">
        <v>3198</v>
      </c>
      <c r="B7149" s="153" t="s">
        <v>13336</v>
      </c>
      <c r="C7149" s="352"/>
      <c r="D7149" s="152" t="s">
        <v>20298</v>
      </c>
    </row>
    <row r="7150" spans="1:4" ht="13.5" customHeight="1">
      <c r="A7150" s="150" t="s">
        <v>3211</v>
      </c>
      <c r="B7150" s="153" t="s">
        <v>13348</v>
      </c>
      <c r="C7150" s="352"/>
      <c r="D7150" s="152" t="s">
        <v>20298</v>
      </c>
    </row>
    <row r="7151" spans="1:4" ht="13.5" customHeight="1">
      <c r="A7151" s="150" t="s">
        <v>3219</v>
      </c>
      <c r="B7151" s="153" t="s">
        <v>13356</v>
      </c>
      <c r="C7151" s="352"/>
      <c r="D7151" s="152" t="s">
        <v>20298</v>
      </c>
    </row>
    <row r="7152" spans="1:4" ht="13.5" customHeight="1">
      <c r="A7152" s="150" t="s">
        <v>7013</v>
      </c>
      <c r="B7152" s="153" t="s">
        <v>16964</v>
      </c>
      <c r="C7152" s="352"/>
      <c r="D7152" s="152" t="s">
        <v>20298</v>
      </c>
    </row>
    <row r="7153" spans="1:4" ht="13.5" customHeight="1">
      <c r="A7153" s="150" t="s">
        <v>7000</v>
      </c>
      <c r="B7153" s="153" t="s">
        <v>16951</v>
      </c>
      <c r="C7153" s="352"/>
      <c r="D7153" s="152" t="s">
        <v>20298</v>
      </c>
    </row>
    <row r="7154" spans="1:4" ht="13.5" customHeight="1">
      <c r="A7154" s="150" t="s">
        <v>7000</v>
      </c>
      <c r="B7154" s="153" t="s">
        <v>16951</v>
      </c>
      <c r="C7154" s="352"/>
      <c r="D7154" s="152" t="s">
        <v>20298</v>
      </c>
    </row>
    <row r="7155" spans="1:4" ht="13.5" customHeight="1">
      <c r="A7155" s="150" t="s">
        <v>6982</v>
      </c>
      <c r="B7155" s="153" t="s">
        <v>16933</v>
      </c>
      <c r="C7155" s="352"/>
      <c r="D7155" s="152" t="s">
        <v>20298</v>
      </c>
    </row>
    <row r="7156" spans="1:4" ht="13.5" customHeight="1">
      <c r="A7156" s="150" t="s">
        <v>7011</v>
      </c>
      <c r="B7156" s="153" t="s">
        <v>16962</v>
      </c>
      <c r="C7156" s="352"/>
      <c r="D7156" s="152" t="s">
        <v>20298</v>
      </c>
    </row>
    <row r="7157" spans="1:4" ht="13.5" customHeight="1">
      <c r="A7157" s="150" t="s">
        <v>7011</v>
      </c>
      <c r="B7157" s="153" t="s">
        <v>16962</v>
      </c>
      <c r="C7157" s="352"/>
      <c r="D7157" s="152" t="s">
        <v>20298</v>
      </c>
    </row>
    <row r="7158" spans="1:4" ht="13.5" customHeight="1">
      <c r="A7158" s="150" t="s">
        <v>7012</v>
      </c>
      <c r="B7158" s="153" t="s">
        <v>16963</v>
      </c>
      <c r="C7158" s="352"/>
      <c r="D7158" s="152" t="s">
        <v>20298</v>
      </c>
    </row>
    <row r="7159" spans="1:4" ht="13.5" customHeight="1">
      <c r="A7159" s="150" t="s">
        <v>7012</v>
      </c>
      <c r="B7159" s="153" t="s">
        <v>16963</v>
      </c>
      <c r="C7159" s="352"/>
      <c r="D7159" s="152" t="s">
        <v>20298</v>
      </c>
    </row>
    <row r="7160" spans="1:4" ht="13.5" customHeight="1">
      <c r="A7160" s="150" t="s">
        <v>7006</v>
      </c>
      <c r="B7160" s="153" t="s">
        <v>16957</v>
      </c>
      <c r="C7160" s="352"/>
      <c r="D7160" s="152" t="s">
        <v>20298</v>
      </c>
    </row>
    <row r="7161" spans="1:4" ht="13.5" customHeight="1">
      <c r="A7161" s="150" t="s">
        <v>7006</v>
      </c>
      <c r="B7161" s="153" t="s">
        <v>16957</v>
      </c>
      <c r="C7161" s="352"/>
      <c r="D7161" s="152" t="s">
        <v>20298</v>
      </c>
    </row>
    <row r="7162" spans="1:4" ht="13.5" customHeight="1">
      <c r="A7162" s="150" t="s">
        <v>5996</v>
      </c>
      <c r="B7162" s="153" t="s">
        <v>16002</v>
      </c>
      <c r="C7162" s="352"/>
      <c r="D7162" s="152" t="s">
        <v>20298</v>
      </c>
    </row>
    <row r="7163" spans="1:4" ht="13.5" customHeight="1">
      <c r="A7163" s="150" t="s">
        <v>8748</v>
      </c>
      <c r="B7163" s="153" t="s">
        <v>18369</v>
      </c>
      <c r="C7163" s="352"/>
      <c r="D7163" s="152" t="s">
        <v>20298</v>
      </c>
    </row>
    <row r="7164" spans="1:4" ht="13.5" customHeight="1">
      <c r="A7164" s="150" t="s">
        <v>3769</v>
      </c>
      <c r="B7164" s="153" t="s">
        <v>13894</v>
      </c>
      <c r="C7164" s="352"/>
      <c r="D7164" s="152" t="s">
        <v>20298</v>
      </c>
    </row>
    <row r="7165" spans="1:4" ht="13.5" customHeight="1">
      <c r="A7165" s="150" t="s">
        <v>1890</v>
      </c>
      <c r="B7165" s="153" t="s">
        <v>12073</v>
      </c>
      <c r="C7165" s="352"/>
      <c r="D7165" s="152" t="s">
        <v>20298</v>
      </c>
    </row>
    <row r="7166" spans="1:4" ht="13.5" customHeight="1">
      <c r="A7166" s="150" t="s">
        <v>2733</v>
      </c>
      <c r="B7166" s="153" t="s">
        <v>12909</v>
      </c>
      <c r="C7166" s="352"/>
      <c r="D7166" s="152" t="s">
        <v>20298</v>
      </c>
    </row>
    <row r="7167" spans="1:4" ht="13.5" customHeight="1">
      <c r="A7167" s="150" t="s">
        <v>2734</v>
      </c>
      <c r="B7167" s="153" t="s">
        <v>12910</v>
      </c>
      <c r="C7167" s="352"/>
      <c r="D7167" s="152" t="s">
        <v>20298</v>
      </c>
    </row>
    <row r="7168" spans="1:4" ht="13.5" customHeight="1">
      <c r="A7168" s="150" t="s">
        <v>2735</v>
      </c>
      <c r="B7168" s="153" t="s">
        <v>12911</v>
      </c>
      <c r="C7168" s="352"/>
      <c r="D7168" s="152" t="s">
        <v>20298</v>
      </c>
    </row>
    <row r="7169" spans="1:4" ht="13.5" customHeight="1">
      <c r="A7169" s="150" t="s">
        <v>2736</v>
      </c>
      <c r="B7169" s="153" t="s">
        <v>12912</v>
      </c>
      <c r="C7169" s="352"/>
      <c r="D7169" s="152" t="s">
        <v>20298</v>
      </c>
    </row>
    <row r="7170" spans="1:4" ht="13.5" customHeight="1">
      <c r="A7170" s="150" t="s">
        <v>2740</v>
      </c>
      <c r="B7170" s="153" t="s">
        <v>12916</v>
      </c>
      <c r="C7170" s="352"/>
      <c r="D7170" s="152" t="s">
        <v>20298</v>
      </c>
    </row>
    <row r="7171" spans="1:4" ht="13.5" customHeight="1">
      <c r="A7171" s="150" t="s">
        <v>3250</v>
      </c>
      <c r="B7171" s="153" t="s">
        <v>13387</v>
      </c>
      <c r="C7171" s="352"/>
      <c r="D7171" s="152" t="s">
        <v>20298</v>
      </c>
    </row>
    <row r="7172" spans="1:4" ht="13.5" customHeight="1">
      <c r="A7172" s="150" t="s">
        <v>2698</v>
      </c>
      <c r="B7172" s="153" t="s">
        <v>12875</v>
      </c>
      <c r="C7172" s="352"/>
      <c r="D7172" s="152" t="s">
        <v>20298</v>
      </c>
    </row>
    <row r="7173" spans="1:4" ht="13.5" customHeight="1">
      <c r="A7173" s="150" t="s">
        <v>2697</v>
      </c>
      <c r="B7173" s="153" t="s">
        <v>12874</v>
      </c>
      <c r="C7173" s="352"/>
      <c r="D7173" s="152" t="s">
        <v>20298</v>
      </c>
    </row>
    <row r="7174" spans="1:4" ht="13.5" customHeight="1">
      <c r="A7174" s="150" t="s">
        <v>4558</v>
      </c>
      <c r="B7174" s="153" t="s">
        <v>14633</v>
      </c>
      <c r="C7174" s="352"/>
      <c r="D7174" s="152" t="s">
        <v>20298</v>
      </c>
    </row>
    <row r="7175" spans="1:4" ht="13.5" customHeight="1">
      <c r="A7175" s="150" t="s">
        <v>4771</v>
      </c>
      <c r="B7175" s="153" t="s">
        <v>14838</v>
      </c>
      <c r="C7175" s="352"/>
      <c r="D7175" s="152" t="s">
        <v>20298</v>
      </c>
    </row>
    <row r="7176" spans="1:4" ht="13.5" customHeight="1">
      <c r="A7176" s="150" t="s">
        <v>5023</v>
      </c>
      <c r="B7176" s="153" t="s">
        <v>15066</v>
      </c>
      <c r="C7176" s="352"/>
      <c r="D7176" s="152" t="s">
        <v>20298</v>
      </c>
    </row>
    <row r="7177" spans="1:4" ht="13.5" customHeight="1">
      <c r="A7177" s="150" t="s">
        <v>5024</v>
      </c>
      <c r="B7177" s="153" t="s">
        <v>15066</v>
      </c>
      <c r="C7177" s="352"/>
      <c r="D7177" s="152" t="s">
        <v>20298</v>
      </c>
    </row>
    <row r="7178" spans="1:4" ht="13.5" customHeight="1">
      <c r="A7178" s="150" t="s">
        <v>4782</v>
      </c>
      <c r="B7178" s="153" t="s">
        <v>14849</v>
      </c>
      <c r="C7178" s="352"/>
      <c r="D7178" s="152" t="s">
        <v>20298</v>
      </c>
    </row>
    <row r="7179" spans="1:4" ht="13.5" customHeight="1">
      <c r="A7179" s="150" t="s">
        <v>10295</v>
      </c>
      <c r="B7179" s="153" t="s">
        <v>19866</v>
      </c>
      <c r="C7179" s="352"/>
      <c r="D7179" s="152" t="s">
        <v>20298</v>
      </c>
    </row>
    <row r="7180" spans="1:4" ht="13.5" customHeight="1">
      <c r="A7180" s="150" t="s">
        <v>10731</v>
      </c>
      <c r="B7180" s="153" t="s">
        <v>20276</v>
      </c>
      <c r="C7180" s="352"/>
      <c r="D7180" s="152" t="s">
        <v>20298</v>
      </c>
    </row>
    <row r="7181" spans="1:4" ht="13.5" customHeight="1">
      <c r="A7181" s="150" t="s">
        <v>8831</v>
      </c>
      <c r="B7181" s="153" t="s">
        <v>18438</v>
      </c>
      <c r="C7181" s="352"/>
      <c r="D7181" s="152" t="s">
        <v>20298</v>
      </c>
    </row>
    <row r="7182" spans="1:4" ht="13.5" customHeight="1">
      <c r="A7182" s="150" t="s">
        <v>8831</v>
      </c>
      <c r="B7182" s="153" t="s">
        <v>18438</v>
      </c>
      <c r="C7182" s="352"/>
      <c r="D7182" s="152" t="s">
        <v>20298</v>
      </c>
    </row>
    <row r="7183" spans="1:4" ht="13.5" customHeight="1">
      <c r="A7183" s="150" t="s">
        <v>8832</v>
      </c>
      <c r="B7183" s="153" t="s">
        <v>18439</v>
      </c>
      <c r="C7183" s="352"/>
      <c r="D7183" s="152" t="s">
        <v>20298</v>
      </c>
    </row>
    <row r="7184" spans="1:4" ht="13.5" customHeight="1">
      <c r="A7184" s="150" t="s">
        <v>8832</v>
      </c>
      <c r="B7184" s="153" t="s">
        <v>18439</v>
      </c>
      <c r="C7184" s="352"/>
      <c r="D7184" s="152" t="s">
        <v>20298</v>
      </c>
    </row>
    <row r="7185" spans="1:4" ht="13.5" customHeight="1">
      <c r="A7185" s="150" t="s">
        <v>8826</v>
      </c>
      <c r="B7185" s="153" t="s">
        <v>18433</v>
      </c>
      <c r="C7185" s="352"/>
      <c r="D7185" s="152" t="s">
        <v>20298</v>
      </c>
    </row>
    <row r="7186" spans="1:4" ht="13.5" customHeight="1">
      <c r="A7186" s="150" t="s">
        <v>4813</v>
      </c>
      <c r="B7186" s="153" t="s">
        <v>14881</v>
      </c>
      <c r="C7186" s="352"/>
      <c r="D7186" s="152" t="s">
        <v>20298</v>
      </c>
    </row>
    <row r="7187" spans="1:4" ht="13.5" customHeight="1">
      <c r="A7187" s="150" t="s">
        <v>4466</v>
      </c>
      <c r="B7187" s="153" t="s">
        <v>14579</v>
      </c>
      <c r="C7187" s="352"/>
      <c r="D7187" s="152" t="s">
        <v>20298</v>
      </c>
    </row>
    <row r="7188" spans="1:4" ht="13.5" customHeight="1">
      <c r="A7188" s="150" t="s">
        <v>3190</v>
      </c>
      <c r="B7188" s="153" t="s">
        <v>13329</v>
      </c>
      <c r="C7188" s="352"/>
      <c r="D7188" s="152" t="s">
        <v>20298</v>
      </c>
    </row>
    <row r="7189" spans="1:4" ht="13.5" customHeight="1">
      <c r="A7189" s="150" t="s">
        <v>5259</v>
      </c>
      <c r="B7189" s="153" t="s">
        <v>15298</v>
      </c>
      <c r="C7189" s="352"/>
      <c r="D7189" s="152" t="s">
        <v>20298</v>
      </c>
    </row>
    <row r="7190" spans="1:4" ht="13.5" customHeight="1">
      <c r="A7190" s="150" t="s">
        <v>5259</v>
      </c>
      <c r="B7190" s="153" t="s">
        <v>15298</v>
      </c>
      <c r="C7190" s="352"/>
      <c r="D7190" s="152" t="s">
        <v>20298</v>
      </c>
    </row>
    <row r="7191" spans="1:4" ht="13.5" customHeight="1">
      <c r="A7191" s="150" t="s">
        <v>8827</v>
      </c>
      <c r="B7191" s="153" t="s">
        <v>18434</v>
      </c>
      <c r="C7191" s="352"/>
      <c r="D7191" s="152" t="s">
        <v>20298</v>
      </c>
    </row>
    <row r="7192" spans="1:4" ht="13.5" customHeight="1">
      <c r="A7192" s="150" t="s">
        <v>8829</v>
      </c>
      <c r="B7192" s="153" t="s">
        <v>18436</v>
      </c>
      <c r="C7192" s="352"/>
      <c r="D7192" s="152" t="s">
        <v>20298</v>
      </c>
    </row>
    <row r="7193" spans="1:4" ht="13.5" customHeight="1">
      <c r="A7193" s="150" t="s">
        <v>8829</v>
      </c>
      <c r="B7193" s="153" t="s">
        <v>18436</v>
      </c>
      <c r="C7193" s="352"/>
      <c r="D7193" s="152" t="s">
        <v>20298</v>
      </c>
    </row>
    <row r="7194" spans="1:4" ht="13.5" customHeight="1">
      <c r="A7194" s="150" t="s">
        <v>5892</v>
      </c>
      <c r="B7194" s="153" t="s">
        <v>15901</v>
      </c>
      <c r="C7194" s="352"/>
      <c r="D7194" s="152" t="s">
        <v>20298</v>
      </c>
    </row>
    <row r="7195" spans="1:4" ht="13.5" customHeight="1">
      <c r="A7195" s="150" t="s">
        <v>814</v>
      </c>
      <c r="B7195" s="153" t="s">
        <v>11021</v>
      </c>
      <c r="C7195" s="352"/>
      <c r="D7195" s="152" t="s">
        <v>20298</v>
      </c>
    </row>
    <row r="7196" spans="1:4" ht="13.5" customHeight="1">
      <c r="A7196" s="150" t="s">
        <v>8828</v>
      </c>
      <c r="B7196" s="153" t="s">
        <v>18435</v>
      </c>
      <c r="C7196" s="352"/>
      <c r="D7196" s="152" t="s">
        <v>20298</v>
      </c>
    </row>
    <row r="7197" spans="1:4" ht="13.5" customHeight="1">
      <c r="A7197" s="150" t="s">
        <v>8830</v>
      </c>
      <c r="B7197" s="153" t="s">
        <v>18437</v>
      </c>
      <c r="C7197" s="352"/>
      <c r="D7197" s="152" t="s">
        <v>20298</v>
      </c>
    </row>
    <row r="7198" spans="1:4" ht="13.5" customHeight="1">
      <c r="A7198" s="150" t="s">
        <v>4965</v>
      </c>
      <c r="B7198" s="153" t="s">
        <v>15024</v>
      </c>
      <c r="C7198" s="352"/>
      <c r="D7198" s="152" t="s">
        <v>20298</v>
      </c>
    </row>
    <row r="7199" spans="1:4" ht="13.5" customHeight="1">
      <c r="A7199" s="150" t="s">
        <v>2684</v>
      </c>
      <c r="B7199" s="153" t="s">
        <v>12865</v>
      </c>
      <c r="C7199" s="352"/>
      <c r="D7199" s="152" t="s">
        <v>20298</v>
      </c>
    </row>
    <row r="7200" spans="1:4" ht="13.5" customHeight="1">
      <c r="A7200" s="150" t="s">
        <v>2688</v>
      </c>
      <c r="B7200" s="153" t="s">
        <v>12867</v>
      </c>
      <c r="C7200" s="352"/>
      <c r="D7200" s="152" t="s">
        <v>20298</v>
      </c>
    </row>
    <row r="7201" spans="1:4" ht="13.5" customHeight="1">
      <c r="A7201" s="150" t="s">
        <v>2695</v>
      </c>
      <c r="B7201" s="153" t="s">
        <v>12872</v>
      </c>
      <c r="C7201" s="352"/>
      <c r="D7201" s="152" t="s">
        <v>20298</v>
      </c>
    </row>
    <row r="7202" spans="1:4" ht="13.5" customHeight="1">
      <c r="A7202" s="150" t="s">
        <v>2700</v>
      </c>
      <c r="B7202" s="153" t="s">
        <v>12876</v>
      </c>
      <c r="C7202" s="352"/>
      <c r="D7202" s="152" t="s">
        <v>20298</v>
      </c>
    </row>
    <row r="7203" spans="1:4" ht="13.5" customHeight="1">
      <c r="A7203" s="150" t="s">
        <v>2703</v>
      </c>
      <c r="B7203" s="153" t="s">
        <v>12879</v>
      </c>
      <c r="C7203" s="352"/>
      <c r="D7203" s="152" t="s">
        <v>20298</v>
      </c>
    </row>
    <row r="7204" spans="1:4" ht="13.5" customHeight="1">
      <c r="A7204" s="150" t="s">
        <v>2681</v>
      </c>
      <c r="B7204" s="153" t="s">
        <v>12862</v>
      </c>
      <c r="C7204" s="352"/>
      <c r="D7204" s="152" t="s">
        <v>20298</v>
      </c>
    </row>
    <row r="7205" spans="1:4" ht="13.5" customHeight="1">
      <c r="A7205" s="150" t="s">
        <v>2686</v>
      </c>
      <c r="B7205" s="153" t="s">
        <v>12866</v>
      </c>
      <c r="C7205" s="352"/>
      <c r="D7205" s="152" t="s">
        <v>20298</v>
      </c>
    </row>
    <row r="7206" spans="1:4" ht="13.5" customHeight="1">
      <c r="A7206" s="150" t="s">
        <v>2692</v>
      </c>
      <c r="B7206" s="153" t="s">
        <v>12870</v>
      </c>
      <c r="C7206" s="352"/>
      <c r="D7206" s="152" t="s">
        <v>20298</v>
      </c>
    </row>
    <row r="7207" spans="1:4" ht="13.5" customHeight="1">
      <c r="A7207" s="150" t="s">
        <v>8825</v>
      </c>
      <c r="B7207" s="153" t="s">
        <v>18432</v>
      </c>
      <c r="C7207" s="352"/>
      <c r="D7207" s="152" t="s">
        <v>20298</v>
      </c>
    </row>
    <row r="7208" spans="1:4" ht="13.5" customHeight="1">
      <c r="A7208" s="150" t="s">
        <v>8835</v>
      </c>
      <c r="B7208" s="153" t="s">
        <v>18442</v>
      </c>
      <c r="C7208" s="352"/>
      <c r="D7208" s="152" t="s">
        <v>20298</v>
      </c>
    </row>
    <row r="7209" spans="1:4" ht="13.5" customHeight="1">
      <c r="A7209" s="150" t="s">
        <v>8835</v>
      </c>
      <c r="B7209" s="153" t="s">
        <v>18442</v>
      </c>
      <c r="C7209" s="352"/>
      <c r="D7209" s="152" t="s">
        <v>20298</v>
      </c>
    </row>
    <row r="7210" spans="1:4" ht="13.5" customHeight="1">
      <c r="A7210" s="150" t="s">
        <v>8836</v>
      </c>
      <c r="B7210" s="153" t="s">
        <v>18443</v>
      </c>
      <c r="C7210" s="352"/>
      <c r="D7210" s="152" t="s">
        <v>20298</v>
      </c>
    </row>
    <row r="7211" spans="1:4" ht="13.5" customHeight="1">
      <c r="A7211" s="150" t="s">
        <v>8836</v>
      </c>
      <c r="B7211" s="153" t="s">
        <v>18443</v>
      </c>
      <c r="C7211" s="352"/>
      <c r="D7211" s="152" t="s">
        <v>20298</v>
      </c>
    </row>
    <row r="7212" spans="1:4" ht="13.5" customHeight="1">
      <c r="A7212" s="150" t="s">
        <v>8834</v>
      </c>
      <c r="B7212" s="153" t="s">
        <v>18441</v>
      </c>
      <c r="C7212" s="352"/>
      <c r="D7212" s="152" t="s">
        <v>20298</v>
      </c>
    </row>
    <row r="7213" spans="1:4" ht="13.5" customHeight="1">
      <c r="A7213" s="150" t="s">
        <v>8834</v>
      </c>
      <c r="B7213" s="153" t="s">
        <v>18441</v>
      </c>
      <c r="C7213" s="352"/>
      <c r="D7213" s="152" t="s">
        <v>20298</v>
      </c>
    </row>
    <row r="7214" spans="1:4" ht="13.5" customHeight="1">
      <c r="A7214" s="150" t="s">
        <v>8837</v>
      </c>
      <c r="B7214" s="153" t="s">
        <v>18444</v>
      </c>
      <c r="C7214" s="352"/>
      <c r="D7214" s="152" t="s">
        <v>20298</v>
      </c>
    </row>
    <row r="7215" spans="1:4" ht="13.5" customHeight="1">
      <c r="A7215" s="150" t="s">
        <v>8833</v>
      </c>
      <c r="B7215" s="153" t="s">
        <v>18440</v>
      </c>
      <c r="C7215" s="352"/>
      <c r="D7215" s="152" t="s">
        <v>20298</v>
      </c>
    </row>
    <row r="7216" spans="1:4" ht="13.5" customHeight="1">
      <c r="A7216" s="150" t="s">
        <v>8833</v>
      </c>
      <c r="B7216" s="153" t="s">
        <v>18440</v>
      </c>
      <c r="C7216" s="352"/>
      <c r="D7216" s="152" t="s">
        <v>20298</v>
      </c>
    </row>
    <row r="7217" spans="1:4" ht="13.5" customHeight="1">
      <c r="A7217" s="150" t="s">
        <v>4555</v>
      </c>
      <c r="B7217" s="153" t="s">
        <v>14630</v>
      </c>
      <c r="C7217" s="352"/>
      <c r="D7217" s="152" t="s">
        <v>20298</v>
      </c>
    </row>
    <row r="7218" spans="1:4" ht="13.5" customHeight="1">
      <c r="A7218" s="150" t="s">
        <v>8438</v>
      </c>
      <c r="B7218" s="153" t="s">
        <v>18109</v>
      </c>
      <c r="C7218" s="352"/>
      <c r="D7218" s="152" t="s">
        <v>20298</v>
      </c>
    </row>
    <row r="7219" spans="1:4" ht="13.5" customHeight="1">
      <c r="A7219" s="150" t="s">
        <v>8438</v>
      </c>
      <c r="B7219" s="153" t="s">
        <v>18109</v>
      </c>
      <c r="C7219" s="352"/>
      <c r="D7219" s="152" t="s">
        <v>20298</v>
      </c>
    </row>
    <row r="7220" spans="1:4" ht="13.5" customHeight="1">
      <c r="A7220" s="150" t="s">
        <v>8439</v>
      </c>
      <c r="B7220" s="153" t="s">
        <v>18109</v>
      </c>
      <c r="C7220" s="352"/>
      <c r="D7220" s="152" t="s">
        <v>20298</v>
      </c>
    </row>
    <row r="7221" spans="1:4" ht="13.5" customHeight="1">
      <c r="A7221" s="150" t="s">
        <v>8439</v>
      </c>
      <c r="B7221" s="153" t="s">
        <v>18109</v>
      </c>
      <c r="C7221" s="352"/>
      <c r="D7221" s="152" t="s">
        <v>20298</v>
      </c>
    </row>
    <row r="7222" spans="1:4" ht="13.5" customHeight="1">
      <c r="A7222" s="150" t="s">
        <v>8440</v>
      </c>
      <c r="B7222" s="153" t="s">
        <v>18109</v>
      </c>
      <c r="C7222" s="352"/>
      <c r="D7222" s="152" t="s">
        <v>20298</v>
      </c>
    </row>
    <row r="7223" spans="1:4" ht="13.5" customHeight="1">
      <c r="A7223" s="150" t="s">
        <v>8440</v>
      </c>
      <c r="B7223" s="153" t="s">
        <v>18109</v>
      </c>
      <c r="C7223" s="352"/>
      <c r="D7223" s="152" t="s">
        <v>20298</v>
      </c>
    </row>
    <row r="7224" spans="1:4" ht="13.5" customHeight="1">
      <c r="A7224" s="150" t="s">
        <v>8441</v>
      </c>
      <c r="B7224" s="153" t="s">
        <v>18109</v>
      </c>
      <c r="C7224" s="352"/>
      <c r="D7224" s="152" t="s">
        <v>20298</v>
      </c>
    </row>
    <row r="7225" spans="1:4" ht="13.5" customHeight="1">
      <c r="A7225" s="150" t="s">
        <v>8441</v>
      </c>
      <c r="B7225" s="153" t="s">
        <v>18109</v>
      </c>
      <c r="C7225" s="352"/>
      <c r="D7225" s="152" t="s">
        <v>20298</v>
      </c>
    </row>
    <row r="7226" spans="1:4" ht="13.5" customHeight="1">
      <c r="A7226" s="150" t="s">
        <v>8442</v>
      </c>
      <c r="B7226" s="153" t="s">
        <v>18109</v>
      </c>
      <c r="C7226" s="352"/>
      <c r="D7226" s="152" t="s">
        <v>20298</v>
      </c>
    </row>
    <row r="7227" spans="1:4" ht="13.5" customHeight="1">
      <c r="A7227" s="150" t="s">
        <v>8442</v>
      </c>
      <c r="B7227" s="153" t="s">
        <v>18109</v>
      </c>
      <c r="C7227" s="352"/>
      <c r="D7227" s="152" t="s">
        <v>20298</v>
      </c>
    </row>
    <row r="7228" spans="1:4" ht="13.5" customHeight="1">
      <c r="A7228" s="150" t="s">
        <v>8443</v>
      </c>
      <c r="B7228" s="153" t="s">
        <v>18109</v>
      </c>
      <c r="C7228" s="352"/>
      <c r="D7228" s="152" t="s">
        <v>20298</v>
      </c>
    </row>
    <row r="7229" spans="1:4" ht="13.5" customHeight="1">
      <c r="A7229" s="150" t="s">
        <v>8443</v>
      </c>
      <c r="B7229" s="153" t="s">
        <v>18109</v>
      </c>
      <c r="C7229" s="352"/>
      <c r="D7229" s="152" t="s">
        <v>20298</v>
      </c>
    </row>
    <row r="7230" spans="1:4" ht="13.5" customHeight="1">
      <c r="A7230" s="150" t="s">
        <v>8435</v>
      </c>
      <c r="B7230" s="153" t="s">
        <v>18108</v>
      </c>
      <c r="C7230" s="352"/>
      <c r="D7230" s="152" t="s">
        <v>20298</v>
      </c>
    </row>
    <row r="7231" spans="1:4" ht="13.5" customHeight="1">
      <c r="A7231" s="150" t="s">
        <v>8435</v>
      </c>
      <c r="B7231" s="153" t="s">
        <v>18108</v>
      </c>
      <c r="C7231" s="352"/>
      <c r="D7231" s="152" t="s">
        <v>20298</v>
      </c>
    </row>
    <row r="7232" spans="1:4" ht="13.5" customHeight="1">
      <c r="A7232" s="150" t="s">
        <v>8436</v>
      </c>
      <c r="B7232" s="153" t="s">
        <v>18108</v>
      </c>
      <c r="C7232" s="352"/>
      <c r="D7232" s="152" t="s">
        <v>20298</v>
      </c>
    </row>
    <row r="7233" spans="1:4" ht="13.5" customHeight="1">
      <c r="A7233" s="150" t="s">
        <v>8436</v>
      </c>
      <c r="B7233" s="153" t="s">
        <v>18108</v>
      </c>
      <c r="C7233" s="352"/>
      <c r="D7233" s="152" t="s">
        <v>20298</v>
      </c>
    </row>
    <row r="7234" spans="1:4" ht="13.5" customHeight="1">
      <c r="A7234" s="150" t="s">
        <v>8437</v>
      </c>
      <c r="B7234" s="153" t="s">
        <v>18108</v>
      </c>
      <c r="C7234" s="352"/>
      <c r="D7234" s="152" t="s">
        <v>20298</v>
      </c>
    </row>
    <row r="7235" spans="1:4" ht="13.5" customHeight="1">
      <c r="A7235" s="150" t="s">
        <v>8437</v>
      </c>
      <c r="B7235" s="153" t="s">
        <v>18108</v>
      </c>
      <c r="C7235" s="352"/>
      <c r="D7235" s="152" t="s">
        <v>20298</v>
      </c>
    </row>
    <row r="7236" spans="1:4" ht="13.5" customHeight="1">
      <c r="A7236" s="150" t="s">
        <v>7020</v>
      </c>
      <c r="B7236" s="153" t="s">
        <v>16971</v>
      </c>
      <c r="C7236" s="352"/>
      <c r="D7236" s="152" t="s">
        <v>20298</v>
      </c>
    </row>
    <row r="7237" spans="1:4" ht="13.5" customHeight="1">
      <c r="A7237" s="150" t="s">
        <v>6996</v>
      </c>
      <c r="B7237" s="153" t="s">
        <v>16947</v>
      </c>
      <c r="C7237" s="352"/>
      <c r="D7237" s="152" t="s">
        <v>20298</v>
      </c>
    </row>
    <row r="7238" spans="1:4" ht="13.5" customHeight="1">
      <c r="A7238" s="150" t="s">
        <v>6995</v>
      </c>
      <c r="B7238" s="153" t="s">
        <v>16946</v>
      </c>
      <c r="C7238" s="352"/>
      <c r="D7238" s="152" t="s">
        <v>20298</v>
      </c>
    </row>
    <row r="7239" spans="1:4" ht="13.5" customHeight="1">
      <c r="A7239" s="150" t="s">
        <v>10483</v>
      </c>
      <c r="B7239" s="153" t="s">
        <v>20047</v>
      </c>
      <c r="C7239" s="352"/>
      <c r="D7239" s="152" t="s">
        <v>20298</v>
      </c>
    </row>
    <row r="7240" spans="1:4" ht="13.5" customHeight="1">
      <c r="A7240" s="150" t="s">
        <v>10479</v>
      </c>
      <c r="B7240" s="153" t="s">
        <v>20043</v>
      </c>
      <c r="C7240" s="352"/>
      <c r="D7240" s="152" t="s">
        <v>20298</v>
      </c>
    </row>
    <row r="7241" spans="1:4" ht="13.5" customHeight="1">
      <c r="A7241" s="150" t="s">
        <v>2562</v>
      </c>
      <c r="B7241" s="153" t="s">
        <v>12743</v>
      </c>
      <c r="C7241" s="352"/>
      <c r="D7241" s="152" t="s">
        <v>20298</v>
      </c>
    </row>
    <row r="7242" spans="1:4" ht="13.5" customHeight="1">
      <c r="A7242" s="150" t="s">
        <v>2565</v>
      </c>
      <c r="B7242" s="153" t="s">
        <v>12746</v>
      </c>
      <c r="C7242" s="352"/>
      <c r="D7242" s="152" t="s">
        <v>20298</v>
      </c>
    </row>
    <row r="7243" spans="1:4" ht="13.5" customHeight="1">
      <c r="A7243" s="150" t="s">
        <v>2563</v>
      </c>
      <c r="B7243" s="153" t="s">
        <v>12744</v>
      </c>
      <c r="C7243" s="352"/>
      <c r="D7243" s="152" t="s">
        <v>20298</v>
      </c>
    </row>
    <row r="7244" spans="1:4" ht="13.5" customHeight="1">
      <c r="A7244" s="150" t="s">
        <v>2564</v>
      </c>
      <c r="B7244" s="153" t="s">
        <v>12745</v>
      </c>
      <c r="C7244" s="352"/>
      <c r="D7244" s="152" t="s">
        <v>20298</v>
      </c>
    </row>
    <row r="7245" spans="1:4" ht="13.5" customHeight="1">
      <c r="A7245" s="150" t="s">
        <v>2566</v>
      </c>
      <c r="B7245" s="153" t="s">
        <v>12747</v>
      </c>
      <c r="C7245" s="352"/>
      <c r="D7245" s="152" t="s">
        <v>20298</v>
      </c>
    </row>
    <row r="7246" spans="1:4" ht="13.5" customHeight="1">
      <c r="A7246" s="150" t="s">
        <v>13</v>
      </c>
      <c r="B7246" s="153" t="s">
        <v>19798</v>
      </c>
      <c r="C7246" s="352"/>
      <c r="D7246" s="152" t="s">
        <v>20298</v>
      </c>
    </row>
    <row r="7247" spans="1:4" ht="13.5" customHeight="1">
      <c r="A7247" s="150" t="s">
        <v>10227</v>
      </c>
      <c r="B7247" s="153" t="s">
        <v>19799</v>
      </c>
      <c r="C7247" s="352"/>
      <c r="D7247" s="152" t="s">
        <v>20298</v>
      </c>
    </row>
    <row r="7248" spans="1:4" ht="13.5" customHeight="1">
      <c r="A7248" s="150" t="s">
        <v>10226</v>
      </c>
      <c r="B7248" s="153" t="s">
        <v>19797</v>
      </c>
      <c r="C7248" s="352"/>
      <c r="D7248" s="152" t="s">
        <v>20298</v>
      </c>
    </row>
    <row r="7249" spans="1:4" ht="13.5" customHeight="1">
      <c r="A7249" s="150" t="s">
        <v>1989</v>
      </c>
      <c r="B7249" s="153" t="s">
        <v>12167</v>
      </c>
      <c r="C7249" s="352"/>
      <c r="D7249" s="152" t="s">
        <v>20298</v>
      </c>
    </row>
    <row r="7250" spans="1:4" ht="13.5" customHeight="1">
      <c r="A7250" s="150" t="s">
        <v>8796</v>
      </c>
      <c r="B7250" s="153" t="s">
        <v>18415</v>
      </c>
      <c r="C7250" s="352"/>
      <c r="D7250" s="152" t="s">
        <v>20298</v>
      </c>
    </row>
    <row r="7251" spans="1:4" ht="13.5" customHeight="1">
      <c r="A7251" s="150" t="s">
        <v>8795</v>
      </c>
      <c r="B7251" s="153" t="s">
        <v>18414</v>
      </c>
      <c r="C7251" s="352"/>
      <c r="D7251" s="152" t="s">
        <v>20298</v>
      </c>
    </row>
    <row r="7252" spans="1:4" ht="13.5" customHeight="1">
      <c r="A7252" s="150" t="s">
        <v>8797</v>
      </c>
      <c r="B7252" s="153" t="s">
        <v>18416</v>
      </c>
      <c r="C7252" s="352"/>
      <c r="D7252" s="152" t="s">
        <v>20298</v>
      </c>
    </row>
    <row r="7253" spans="1:4" ht="13.5" customHeight="1">
      <c r="A7253" s="150" t="s">
        <v>8794</v>
      </c>
      <c r="B7253" s="153" t="s">
        <v>18413</v>
      </c>
      <c r="C7253" s="352"/>
      <c r="D7253" s="152" t="s">
        <v>20298</v>
      </c>
    </row>
    <row r="7254" spans="1:4" ht="13.5" customHeight="1">
      <c r="A7254" s="150" t="s">
        <v>617</v>
      </c>
      <c r="B7254" s="154" t="s">
        <v>10826</v>
      </c>
      <c r="C7254" s="353"/>
      <c r="D7254" s="152" t="s">
        <v>20298</v>
      </c>
    </row>
    <row r="7255" spans="1:4" ht="13.5" customHeight="1">
      <c r="A7255" s="150" t="s">
        <v>5083</v>
      </c>
      <c r="B7255" s="153" t="s">
        <v>15125</v>
      </c>
      <c r="C7255" s="352"/>
      <c r="D7255" s="152" t="s">
        <v>20298</v>
      </c>
    </row>
    <row r="7256" spans="1:4" ht="13.5" customHeight="1">
      <c r="A7256" s="150" t="s">
        <v>6247</v>
      </c>
      <c r="B7256" s="153" t="s">
        <v>16210</v>
      </c>
      <c r="C7256" s="352"/>
      <c r="D7256" s="152" t="s">
        <v>20298</v>
      </c>
    </row>
    <row r="7257" spans="1:4" ht="13.5" customHeight="1">
      <c r="A7257" s="150" t="s">
        <v>5406</v>
      </c>
      <c r="B7257" s="153" t="s">
        <v>15442</v>
      </c>
      <c r="C7257" s="352"/>
      <c r="D7257" s="152" t="s">
        <v>20298</v>
      </c>
    </row>
    <row r="7258" spans="1:4" ht="13.5" customHeight="1">
      <c r="A7258" s="150" t="s">
        <v>5408</v>
      </c>
      <c r="B7258" s="153" t="s">
        <v>15444</v>
      </c>
      <c r="C7258" s="352"/>
      <c r="D7258" s="152" t="s">
        <v>20298</v>
      </c>
    </row>
    <row r="7259" spans="1:4" ht="13.5" customHeight="1">
      <c r="A7259" s="150" t="s">
        <v>5407</v>
      </c>
      <c r="B7259" s="153" t="s">
        <v>15443</v>
      </c>
      <c r="C7259" s="352"/>
      <c r="D7259" s="152" t="s">
        <v>20298</v>
      </c>
    </row>
    <row r="7260" spans="1:4" ht="13.5" customHeight="1">
      <c r="A7260" s="150" t="s">
        <v>5409</v>
      </c>
      <c r="B7260" s="153" t="s">
        <v>15445</v>
      </c>
      <c r="C7260" s="352"/>
      <c r="D7260" s="152" t="s">
        <v>20298</v>
      </c>
    </row>
    <row r="7261" spans="1:4" ht="13.5" customHeight="1">
      <c r="A7261" s="150" t="s">
        <v>5404</v>
      </c>
      <c r="B7261" s="153" t="s">
        <v>15440</v>
      </c>
      <c r="C7261" s="352"/>
      <c r="D7261" s="152" t="s">
        <v>20298</v>
      </c>
    </row>
    <row r="7262" spans="1:4" ht="13.5" customHeight="1">
      <c r="A7262" s="150" t="s">
        <v>5405</v>
      </c>
      <c r="B7262" s="153" t="s">
        <v>15441</v>
      </c>
      <c r="C7262" s="352"/>
      <c r="D7262" s="152" t="s">
        <v>20298</v>
      </c>
    </row>
    <row r="7263" spans="1:4" ht="13.5" customHeight="1">
      <c r="A7263" s="150" t="s">
        <v>9603</v>
      </c>
      <c r="B7263" s="153" t="s">
        <v>19191</v>
      </c>
      <c r="C7263" s="352"/>
      <c r="D7263" s="152" t="s">
        <v>20298</v>
      </c>
    </row>
    <row r="7264" spans="1:4" ht="13.5" customHeight="1">
      <c r="A7264" s="150" t="s">
        <v>88</v>
      </c>
      <c r="B7264" s="153" t="s">
        <v>12610</v>
      </c>
      <c r="C7264" s="352"/>
      <c r="D7264" s="152" t="s">
        <v>20298</v>
      </c>
    </row>
    <row r="7265" spans="1:4" ht="13.5" customHeight="1">
      <c r="A7265" s="150" t="s">
        <v>2428</v>
      </c>
      <c r="B7265" s="153" t="s">
        <v>12602</v>
      </c>
      <c r="C7265" s="352"/>
      <c r="D7265" s="152" t="s">
        <v>20298</v>
      </c>
    </row>
    <row r="7266" spans="1:4" ht="13.5" customHeight="1">
      <c r="A7266" s="150" t="s">
        <v>46</v>
      </c>
      <c r="B7266" s="153" t="s">
        <v>12607</v>
      </c>
      <c r="C7266" s="352"/>
      <c r="D7266" s="152" t="s">
        <v>20298</v>
      </c>
    </row>
    <row r="7267" spans="1:4" ht="13.5" customHeight="1">
      <c r="A7267" s="150" t="s">
        <v>2433</v>
      </c>
      <c r="B7267" s="153" t="s">
        <v>12608</v>
      </c>
      <c r="C7267" s="352"/>
      <c r="D7267" s="152" t="s">
        <v>20298</v>
      </c>
    </row>
    <row r="7268" spans="1:4" ht="13.5" customHeight="1">
      <c r="A7268" s="150" t="s">
        <v>2432</v>
      </c>
      <c r="B7268" s="153" t="s">
        <v>12606</v>
      </c>
      <c r="C7268" s="352"/>
      <c r="D7268" s="152" t="s">
        <v>20298</v>
      </c>
    </row>
    <row r="7269" spans="1:4" ht="13.5" customHeight="1">
      <c r="A7269" s="150" t="s">
        <v>2435</v>
      </c>
      <c r="B7269" s="153" t="s">
        <v>12611</v>
      </c>
      <c r="C7269" s="352"/>
      <c r="D7269" s="152" t="s">
        <v>20298</v>
      </c>
    </row>
    <row r="7270" spans="1:4" ht="13.5" customHeight="1">
      <c r="A7270" s="150" t="s">
        <v>2430</v>
      </c>
      <c r="B7270" s="153" t="s">
        <v>12604</v>
      </c>
      <c r="C7270" s="352"/>
      <c r="D7270" s="152" t="s">
        <v>20298</v>
      </c>
    </row>
    <row r="7271" spans="1:4" ht="13.5" customHeight="1">
      <c r="A7271" s="150" t="s">
        <v>2434</v>
      </c>
      <c r="B7271" s="153" t="s">
        <v>12609</v>
      </c>
      <c r="C7271" s="352"/>
      <c r="D7271" s="152" t="s">
        <v>20298</v>
      </c>
    </row>
    <row r="7272" spans="1:4" ht="13.5" customHeight="1">
      <c r="A7272" s="150" t="s">
        <v>9105</v>
      </c>
      <c r="B7272" s="153" t="s">
        <v>18714</v>
      </c>
      <c r="C7272" s="352"/>
      <c r="D7272" s="152" t="s">
        <v>20298</v>
      </c>
    </row>
    <row r="7273" spans="1:4" ht="13.5" customHeight="1">
      <c r="A7273" s="150" t="s">
        <v>9106</v>
      </c>
      <c r="B7273" s="153" t="s">
        <v>18715</v>
      </c>
      <c r="C7273" s="352"/>
      <c r="D7273" s="152" t="s">
        <v>20298</v>
      </c>
    </row>
    <row r="7274" spans="1:4" ht="13.5" customHeight="1">
      <c r="A7274" s="150" t="s">
        <v>9107</v>
      </c>
      <c r="B7274" s="153" t="s">
        <v>18716</v>
      </c>
      <c r="C7274" s="352"/>
      <c r="D7274" s="152" t="s">
        <v>20298</v>
      </c>
    </row>
    <row r="7275" spans="1:4" ht="13.5" customHeight="1">
      <c r="A7275" s="150" t="s">
        <v>9108</v>
      </c>
      <c r="B7275" s="153" t="s">
        <v>18717</v>
      </c>
      <c r="C7275" s="352"/>
      <c r="D7275" s="152" t="s">
        <v>20298</v>
      </c>
    </row>
    <row r="7276" spans="1:4" ht="13.5" customHeight="1">
      <c r="A7276" s="150" t="s">
        <v>9109</v>
      </c>
      <c r="B7276" s="153" t="s">
        <v>18718</v>
      </c>
      <c r="C7276" s="352"/>
      <c r="D7276" s="152" t="s">
        <v>20298</v>
      </c>
    </row>
    <row r="7277" spans="1:4" ht="13.5" customHeight="1">
      <c r="A7277" s="150" t="s">
        <v>9110</v>
      </c>
      <c r="B7277" s="153" t="s">
        <v>18719</v>
      </c>
      <c r="C7277" s="352"/>
      <c r="D7277" s="152" t="s">
        <v>20298</v>
      </c>
    </row>
    <row r="7278" spans="1:4" ht="13.5" customHeight="1">
      <c r="A7278" s="150" t="s">
        <v>4087</v>
      </c>
      <c r="B7278" s="153" t="s">
        <v>14204</v>
      </c>
      <c r="C7278" s="352"/>
      <c r="D7278" s="152" t="s">
        <v>20298</v>
      </c>
    </row>
    <row r="7279" spans="1:4" ht="13.5" customHeight="1">
      <c r="A7279" s="150" t="s">
        <v>4088</v>
      </c>
      <c r="B7279" s="153" t="s">
        <v>14205</v>
      </c>
      <c r="C7279" s="352"/>
      <c r="D7279" s="152" t="s">
        <v>20298</v>
      </c>
    </row>
    <row r="7280" spans="1:4" ht="13.5" customHeight="1">
      <c r="A7280" s="150" t="s">
        <v>1964</v>
      </c>
      <c r="B7280" s="153" t="s">
        <v>12143</v>
      </c>
      <c r="C7280" s="352"/>
      <c r="D7280" s="152" t="s">
        <v>20298</v>
      </c>
    </row>
    <row r="7281" spans="1:4" ht="13.5" customHeight="1">
      <c r="A7281" s="150" t="s">
        <v>9873</v>
      </c>
      <c r="B7281" s="153" t="s">
        <v>19462</v>
      </c>
      <c r="C7281" s="352"/>
      <c r="D7281" s="152" t="s">
        <v>20298</v>
      </c>
    </row>
    <row r="7282" spans="1:4" ht="13.5" customHeight="1">
      <c r="A7282" s="150" t="s">
        <v>9880</v>
      </c>
      <c r="B7282" s="153" t="s">
        <v>19469</v>
      </c>
      <c r="C7282" s="352"/>
      <c r="D7282" s="152" t="s">
        <v>20298</v>
      </c>
    </row>
    <row r="7283" spans="1:4" ht="13.5" customHeight="1">
      <c r="A7283" s="150" t="s">
        <v>9871</v>
      </c>
      <c r="B7283" s="153" t="s">
        <v>19460</v>
      </c>
      <c r="C7283" s="352"/>
      <c r="D7283" s="152" t="s">
        <v>20298</v>
      </c>
    </row>
    <row r="7284" spans="1:4" ht="13.5" customHeight="1">
      <c r="A7284" s="150" t="s">
        <v>9876</v>
      </c>
      <c r="B7284" s="153" t="s">
        <v>19465</v>
      </c>
      <c r="C7284" s="352"/>
      <c r="D7284" s="152" t="s">
        <v>20298</v>
      </c>
    </row>
    <row r="7285" spans="1:4" ht="13.5" customHeight="1">
      <c r="A7285" s="150" t="s">
        <v>8397</v>
      </c>
      <c r="B7285" s="153" t="s">
        <v>18072</v>
      </c>
      <c r="C7285" s="352"/>
      <c r="D7285" s="152" t="s">
        <v>20298</v>
      </c>
    </row>
    <row r="7286" spans="1:4" ht="13.5" customHeight="1">
      <c r="A7286" s="150" t="s">
        <v>8396</v>
      </c>
      <c r="B7286" s="153" t="s">
        <v>18071</v>
      </c>
      <c r="C7286" s="352"/>
      <c r="D7286" s="152" t="s">
        <v>20298</v>
      </c>
    </row>
    <row r="7287" spans="1:4" ht="13.5" customHeight="1">
      <c r="A7287" s="150" t="s">
        <v>9874</v>
      </c>
      <c r="B7287" s="153" t="s">
        <v>19463</v>
      </c>
      <c r="C7287" s="352"/>
      <c r="D7287" s="152" t="s">
        <v>20298</v>
      </c>
    </row>
    <row r="7288" spans="1:4" ht="13.5" customHeight="1">
      <c r="A7288" s="150" t="s">
        <v>9870</v>
      </c>
      <c r="B7288" s="153" t="s">
        <v>19459</v>
      </c>
      <c r="C7288" s="352"/>
      <c r="D7288" s="152" t="s">
        <v>20298</v>
      </c>
    </row>
    <row r="7289" spans="1:4" ht="13.5" customHeight="1">
      <c r="A7289" s="150" t="s">
        <v>9875</v>
      </c>
      <c r="B7289" s="153" t="s">
        <v>19464</v>
      </c>
      <c r="C7289" s="352"/>
      <c r="D7289" s="152" t="s">
        <v>20298</v>
      </c>
    </row>
    <row r="7290" spans="1:4" ht="13.5" customHeight="1">
      <c r="A7290" s="150" t="s">
        <v>9894</v>
      </c>
      <c r="B7290" s="153" t="s">
        <v>19483</v>
      </c>
      <c r="C7290" s="352"/>
      <c r="D7290" s="152" t="s">
        <v>20298</v>
      </c>
    </row>
    <row r="7291" spans="1:4" ht="13.5" customHeight="1">
      <c r="A7291" s="150" t="s">
        <v>5080</v>
      </c>
      <c r="B7291" s="153" t="s">
        <v>15122</v>
      </c>
      <c r="C7291" s="352"/>
      <c r="D7291" s="152" t="s">
        <v>20298</v>
      </c>
    </row>
    <row r="7292" spans="1:4" ht="13.5" customHeight="1">
      <c r="A7292" s="150" t="s">
        <v>5079</v>
      </c>
      <c r="B7292" s="153" t="s">
        <v>15121</v>
      </c>
      <c r="C7292" s="352"/>
      <c r="D7292" s="152" t="s">
        <v>20298</v>
      </c>
    </row>
    <row r="7293" spans="1:4" ht="13.5" customHeight="1">
      <c r="A7293" s="150" t="s">
        <v>5081</v>
      </c>
      <c r="B7293" s="153" t="s">
        <v>15123</v>
      </c>
      <c r="C7293" s="352"/>
      <c r="D7293" s="152" t="s">
        <v>20298</v>
      </c>
    </row>
    <row r="7294" spans="1:4" ht="13.5" customHeight="1">
      <c r="A7294" s="150" t="s">
        <v>5077</v>
      </c>
      <c r="B7294" s="153" t="s">
        <v>15119</v>
      </c>
      <c r="C7294" s="352"/>
      <c r="D7294" s="152" t="s">
        <v>20298</v>
      </c>
    </row>
    <row r="7295" spans="1:4" ht="13.5" customHeight="1">
      <c r="A7295" s="150" t="s">
        <v>5076</v>
      </c>
      <c r="B7295" s="153" t="s">
        <v>15118</v>
      </c>
      <c r="C7295" s="352"/>
      <c r="D7295" s="152" t="s">
        <v>20298</v>
      </c>
    </row>
    <row r="7296" spans="1:4" ht="13.5" customHeight="1">
      <c r="A7296" s="150" t="s">
        <v>5087</v>
      </c>
      <c r="B7296" s="153" t="s">
        <v>15129</v>
      </c>
      <c r="C7296" s="352"/>
      <c r="D7296" s="152" t="s">
        <v>20298</v>
      </c>
    </row>
    <row r="7297" spans="1:4" ht="13.5" customHeight="1">
      <c r="A7297" s="150" t="s">
        <v>5084</v>
      </c>
      <c r="B7297" s="153" t="s">
        <v>15126</v>
      </c>
      <c r="C7297" s="352"/>
      <c r="D7297" s="152" t="s">
        <v>20298</v>
      </c>
    </row>
    <row r="7298" spans="1:4" ht="13.5" customHeight="1">
      <c r="A7298" s="150" t="s">
        <v>5086</v>
      </c>
      <c r="B7298" s="153" t="s">
        <v>15128</v>
      </c>
      <c r="C7298" s="352"/>
      <c r="D7298" s="152" t="s">
        <v>20298</v>
      </c>
    </row>
    <row r="7299" spans="1:4" ht="13.5" customHeight="1">
      <c r="A7299" s="150" t="s">
        <v>5085</v>
      </c>
      <c r="B7299" s="153" t="s">
        <v>15127</v>
      </c>
      <c r="C7299" s="352"/>
      <c r="D7299" s="152" t="s">
        <v>20298</v>
      </c>
    </row>
    <row r="7300" spans="1:4" ht="13.5" customHeight="1">
      <c r="A7300" s="150" t="s">
        <v>5078</v>
      </c>
      <c r="B7300" s="153" t="s">
        <v>15120</v>
      </c>
      <c r="C7300" s="352"/>
      <c r="D7300" s="152" t="s">
        <v>20298</v>
      </c>
    </row>
    <row r="7301" spans="1:4" ht="13.5" customHeight="1">
      <c r="A7301" s="150" t="s">
        <v>1459</v>
      </c>
      <c r="B7301" s="153" t="s">
        <v>11660</v>
      </c>
      <c r="C7301" s="352"/>
      <c r="D7301" s="152" t="s">
        <v>20298</v>
      </c>
    </row>
    <row r="7302" spans="1:4" ht="13.5" customHeight="1">
      <c r="A7302" s="150" t="s">
        <v>5071</v>
      </c>
      <c r="B7302" s="153" t="s">
        <v>15113</v>
      </c>
      <c r="C7302" s="352"/>
      <c r="D7302" s="152" t="s">
        <v>20298</v>
      </c>
    </row>
    <row r="7303" spans="1:4" ht="13.5" customHeight="1">
      <c r="A7303" s="150" t="s">
        <v>5072</v>
      </c>
      <c r="B7303" s="153" t="s">
        <v>15114</v>
      </c>
      <c r="C7303" s="352"/>
      <c r="D7303" s="152" t="s">
        <v>20298</v>
      </c>
    </row>
    <row r="7304" spans="1:4" ht="13.5" customHeight="1">
      <c r="A7304" s="150" t="s">
        <v>5088</v>
      </c>
      <c r="B7304" s="153" t="s">
        <v>15130</v>
      </c>
      <c r="C7304" s="352"/>
      <c r="D7304" s="152" t="s">
        <v>20298</v>
      </c>
    </row>
    <row r="7305" spans="1:4" ht="13.5" customHeight="1">
      <c r="A7305" s="150" t="s">
        <v>5089</v>
      </c>
      <c r="B7305" s="153" t="s">
        <v>15131</v>
      </c>
      <c r="C7305" s="352"/>
      <c r="D7305" s="152" t="s">
        <v>20298</v>
      </c>
    </row>
    <row r="7306" spans="1:4" ht="13.5" customHeight="1">
      <c r="A7306" s="150" t="s">
        <v>9888</v>
      </c>
      <c r="B7306" s="153" t="s">
        <v>19477</v>
      </c>
      <c r="C7306" s="352"/>
      <c r="D7306" s="152" t="s">
        <v>20298</v>
      </c>
    </row>
    <row r="7307" spans="1:4" ht="13.5" customHeight="1">
      <c r="A7307" s="150" t="s">
        <v>9887</v>
      </c>
      <c r="B7307" s="153" t="s">
        <v>19476</v>
      </c>
      <c r="C7307" s="352"/>
      <c r="D7307" s="152" t="s">
        <v>20298</v>
      </c>
    </row>
    <row r="7308" spans="1:4" ht="13.5" customHeight="1">
      <c r="A7308" s="150" t="s">
        <v>9885</v>
      </c>
      <c r="B7308" s="153" t="s">
        <v>19474</v>
      </c>
      <c r="C7308" s="352"/>
      <c r="D7308" s="152" t="s">
        <v>20298</v>
      </c>
    </row>
    <row r="7309" spans="1:4" ht="13.5" customHeight="1">
      <c r="A7309" s="150" t="s">
        <v>9886</v>
      </c>
      <c r="B7309" s="153" t="s">
        <v>19475</v>
      </c>
      <c r="C7309" s="352"/>
      <c r="D7309" s="152" t="s">
        <v>20298</v>
      </c>
    </row>
    <row r="7310" spans="1:4" ht="13.5" customHeight="1">
      <c r="A7310" s="150" t="s">
        <v>2431</v>
      </c>
      <c r="B7310" s="153" t="s">
        <v>12605</v>
      </c>
      <c r="C7310" s="352"/>
      <c r="D7310" s="152" t="s">
        <v>20298</v>
      </c>
    </row>
    <row r="7311" spans="1:4" ht="13.5" customHeight="1">
      <c r="A7311" s="150" t="s">
        <v>2429</v>
      </c>
      <c r="B7311" s="153" t="s">
        <v>12603</v>
      </c>
      <c r="C7311" s="352"/>
      <c r="D7311" s="152" t="s">
        <v>20298</v>
      </c>
    </row>
    <row r="7312" spans="1:4" ht="13.5" customHeight="1">
      <c r="A7312" s="150" t="s">
        <v>9883</v>
      </c>
      <c r="B7312" s="153" t="s">
        <v>19472</v>
      </c>
      <c r="C7312" s="352"/>
      <c r="D7312" s="152" t="s">
        <v>20298</v>
      </c>
    </row>
    <row r="7313" spans="1:4" ht="13.5" customHeight="1">
      <c r="A7313" s="150" t="s">
        <v>9882</v>
      </c>
      <c r="B7313" s="153" t="s">
        <v>19471</v>
      </c>
      <c r="C7313" s="352"/>
      <c r="D7313" s="152" t="s">
        <v>20298</v>
      </c>
    </row>
    <row r="7314" spans="1:4" ht="13.5" customHeight="1">
      <c r="A7314" s="150" t="s">
        <v>9881</v>
      </c>
      <c r="B7314" s="153" t="s">
        <v>19470</v>
      </c>
      <c r="C7314" s="352"/>
      <c r="D7314" s="152" t="s">
        <v>20298</v>
      </c>
    </row>
    <row r="7315" spans="1:4" ht="13.5" customHeight="1">
      <c r="A7315" s="150" t="s">
        <v>9893</v>
      </c>
      <c r="B7315" s="153" t="s">
        <v>19482</v>
      </c>
      <c r="C7315" s="352"/>
      <c r="D7315" s="152" t="s">
        <v>20298</v>
      </c>
    </row>
    <row r="7316" spans="1:4" ht="13.5" customHeight="1">
      <c r="A7316" s="150" t="s">
        <v>9869</v>
      </c>
      <c r="B7316" s="153" t="s">
        <v>19458</v>
      </c>
      <c r="C7316" s="352"/>
      <c r="D7316" s="152" t="s">
        <v>20298</v>
      </c>
    </row>
    <row r="7317" spans="1:4" ht="13.5" customHeight="1">
      <c r="A7317" s="150" t="s">
        <v>9872</v>
      </c>
      <c r="B7317" s="153" t="s">
        <v>19461</v>
      </c>
      <c r="C7317" s="352"/>
      <c r="D7317" s="152" t="s">
        <v>20298</v>
      </c>
    </row>
    <row r="7318" spans="1:4" ht="13.5" customHeight="1">
      <c r="A7318" s="150" t="s">
        <v>9879</v>
      </c>
      <c r="B7318" s="153" t="s">
        <v>19468</v>
      </c>
      <c r="C7318" s="352"/>
      <c r="D7318" s="152" t="s">
        <v>20298</v>
      </c>
    </row>
    <row r="7319" spans="1:4" ht="13.5" customHeight="1">
      <c r="A7319" s="150" t="s">
        <v>4792</v>
      </c>
      <c r="B7319" s="153" t="s">
        <v>14859</v>
      </c>
      <c r="C7319" s="352"/>
      <c r="D7319" s="152" t="s">
        <v>20298</v>
      </c>
    </row>
    <row r="7320" spans="1:4" ht="13.5" customHeight="1">
      <c r="A7320" s="150" t="s">
        <v>3822</v>
      </c>
      <c r="B7320" s="153" t="s">
        <v>13944</v>
      </c>
      <c r="C7320" s="352"/>
      <c r="D7320" s="152" t="s">
        <v>20298</v>
      </c>
    </row>
    <row r="7321" spans="1:4" ht="13.5" customHeight="1">
      <c r="A7321" s="150" t="s">
        <v>3823</v>
      </c>
      <c r="B7321" s="153" t="s">
        <v>13945</v>
      </c>
      <c r="C7321" s="352"/>
      <c r="D7321" s="152" t="s">
        <v>20298</v>
      </c>
    </row>
    <row r="7322" spans="1:4" ht="13.5" customHeight="1">
      <c r="A7322" s="150" t="s">
        <v>2907</v>
      </c>
      <c r="B7322" s="153" t="s">
        <v>13090</v>
      </c>
      <c r="C7322" s="352"/>
      <c r="D7322" s="152" t="s">
        <v>20298</v>
      </c>
    </row>
    <row r="7323" spans="1:4" ht="13.5" customHeight="1">
      <c r="A7323" s="150" t="s">
        <v>4790</v>
      </c>
      <c r="B7323" s="153" t="s">
        <v>14857</v>
      </c>
      <c r="C7323" s="352"/>
      <c r="D7323" s="152" t="s">
        <v>20298</v>
      </c>
    </row>
    <row r="7324" spans="1:4" ht="13.5" customHeight="1">
      <c r="A7324" s="150" t="s">
        <v>4906</v>
      </c>
      <c r="B7324" s="153" t="s">
        <v>14967</v>
      </c>
      <c r="C7324" s="352"/>
      <c r="D7324" s="152" t="s">
        <v>20298</v>
      </c>
    </row>
    <row r="7325" spans="1:4" ht="13.5" customHeight="1">
      <c r="A7325" s="150" t="s">
        <v>2898</v>
      </c>
      <c r="B7325" s="153" t="s">
        <v>13080</v>
      </c>
      <c r="C7325" s="352"/>
      <c r="D7325" s="152" t="s">
        <v>20298</v>
      </c>
    </row>
    <row r="7326" spans="1:4" ht="13.5" customHeight="1">
      <c r="A7326" s="150" t="s">
        <v>2256</v>
      </c>
      <c r="B7326" s="153" t="s">
        <v>12433</v>
      </c>
      <c r="C7326" s="352"/>
      <c r="D7326" s="152" t="s">
        <v>20298</v>
      </c>
    </row>
    <row r="7327" spans="1:4" ht="13.5" customHeight="1">
      <c r="A7327" s="150" t="s">
        <v>3812</v>
      </c>
      <c r="B7327" s="153" t="s">
        <v>13934</v>
      </c>
      <c r="C7327" s="352"/>
      <c r="D7327" s="152" t="s">
        <v>20298</v>
      </c>
    </row>
    <row r="7328" spans="1:4" ht="13.5" customHeight="1">
      <c r="A7328" s="150" t="s">
        <v>4443</v>
      </c>
      <c r="B7328" s="153" t="s">
        <v>14557</v>
      </c>
      <c r="C7328" s="352"/>
      <c r="D7328" s="152" t="s">
        <v>20298</v>
      </c>
    </row>
    <row r="7329" spans="1:4" ht="13.5" customHeight="1">
      <c r="A7329" s="150" t="s">
        <v>4444</v>
      </c>
      <c r="B7329" s="153" t="s">
        <v>14558</v>
      </c>
      <c r="C7329" s="352"/>
      <c r="D7329" s="152" t="s">
        <v>20298</v>
      </c>
    </row>
    <row r="7330" spans="1:4" ht="13.5" customHeight="1">
      <c r="A7330" s="150" t="s">
        <v>2914</v>
      </c>
      <c r="B7330" s="153" t="s">
        <v>13096</v>
      </c>
      <c r="C7330" s="352"/>
      <c r="D7330" s="152" t="s">
        <v>20298</v>
      </c>
    </row>
    <row r="7331" spans="1:4" ht="13.5" customHeight="1">
      <c r="A7331" s="150" t="s">
        <v>2915</v>
      </c>
      <c r="B7331" s="153" t="s">
        <v>13096</v>
      </c>
      <c r="C7331" s="352"/>
      <c r="D7331" s="152" t="s">
        <v>20298</v>
      </c>
    </row>
    <row r="7332" spans="1:4" ht="13.5" customHeight="1">
      <c r="A7332" s="150" t="s">
        <v>3818</v>
      </c>
      <c r="B7332" s="153" t="s">
        <v>13940</v>
      </c>
      <c r="C7332" s="352"/>
      <c r="D7332" s="152" t="s">
        <v>20298</v>
      </c>
    </row>
    <row r="7333" spans="1:4" ht="13.5" customHeight="1">
      <c r="A7333" s="150" t="s">
        <v>3820</v>
      </c>
      <c r="B7333" s="153" t="s">
        <v>13942</v>
      </c>
      <c r="C7333" s="352"/>
      <c r="D7333" s="152" t="s">
        <v>20298</v>
      </c>
    </row>
    <row r="7334" spans="1:4" ht="13.5" customHeight="1">
      <c r="A7334" s="150" t="s">
        <v>3817</v>
      </c>
      <c r="B7334" s="153" t="s">
        <v>13939</v>
      </c>
      <c r="C7334" s="352"/>
      <c r="D7334" s="152" t="s">
        <v>20298</v>
      </c>
    </row>
    <row r="7335" spans="1:4" ht="13.5" customHeight="1">
      <c r="A7335" s="150" t="s">
        <v>3819</v>
      </c>
      <c r="B7335" s="153" t="s">
        <v>13941</v>
      </c>
      <c r="C7335" s="352"/>
      <c r="D7335" s="152" t="s">
        <v>20298</v>
      </c>
    </row>
    <row r="7336" spans="1:4" ht="13.5" customHeight="1">
      <c r="A7336" s="150" t="s">
        <v>6652</v>
      </c>
      <c r="B7336" s="153" t="s">
        <v>16603</v>
      </c>
      <c r="C7336" s="352"/>
      <c r="D7336" s="152" t="s">
        <v>20298</v>
      </c>
    </row>
    <row r="7337" spans="1:4" ht="13.5" customHeight="1">
      <c r="A7337" s="150" t="s">
        <v>6645</v>
      </c>
      <c r="B7337" s="153" t="s">
        <v>16596</v>
      </c>
      <c r="C7337" s="352"/>
      <c r="D7337" s="152" t="s">
        <v>20298</v>
      </c>
    </row>
    <row r="7338" spans="1:4" ht="13.5" customHeight="1">
      <c r="A7338" s="150" t="s">
        <v>2258</v>
      </c>
      <c r="B7338" s="153" t="s">
        <v>12435</v>
      </c>
      <c r="C7338" s="352"/>
      <c r="D7338" s="152" t="s">
        <v>20298</v>
      </c>
    </row>
    <row r="7339" spans="1:4" ht="13.5" customHeight="1">
      <c r="A7339" s="150" t="s">
        <v>5446</v>
      </c>
      <c r="B7339" s="153" t="s">
        <v>15480</v>
      </c>
      <c r="C7339" s="352"/>
      <c r="D7339" s="152" t="s">
        <v>20298</v>
      </c>
    </row>
    <row r="7340" spans="1:4" ht="13.5" customHeight="1">
      <c r="A7340" s="150" t="s">
        <v>3815</v>
      </c>
      <c r="B7340" s="153" t="s">
        <v>13937</v>
      </c>
      <c r="C7340" s="352"/>
      <c r="D7340" s="152" t="s">
        <v>20298</v>
      </c>
    </row>
    <row r="7341" spans="1:4" ht="13.5" customHeight="1">
      <c r="A7341" s="150" t="s">
        <v>3814</v>
      </c>
      <c r="B7341" s="153" t="s">
        <v>13936</v>
      </c>
      <c r="C7341" s="352"/>
      <c r="D7341" s="152" t="s">
        <v>20298</v>
      </c>
    </row>
    <row r="7342" spans="1:4" ht="13.5" customHeight="1">
      <c r="A7342" s="150" t="s">
        <v>3807</v>
      </c>
      <c r="B7342" s="153" t="s">
        <v>13929</v>
      </c>
      <c r="C7342" s="352"/>
      <c r="D7342" s="152" t="s">
        <v>20298</v>
      </c>
    </row>
    <row r="7343" spans="1:4" ht="13.5" customHeight="1">
      <c r="A7343" s="150" t="s">
        <v>3808</v>
      </c>
      <c r="B7343" s="153" t="s">
        <v>13930</v>
      </c>
      <c r="C7343" s="352"/>
      <c r="D7343" s="152" t="s">
        <v>20298</v>
      </c>
    </row>
    <row r="7344" spans="1:4" ht="13.5" customHeight="1">
      <c r="A7344" s="150" t="s">
        <v>3809</v>
      </c>
      <c r="B7344" s="153" t="s">
        <v>13931</v>
      </c>
      <c r="C7344" s="352"/>
      <c r="D7344" s="152" t="s">
        <v>20298</v>
      </c>
    </row>
    <row r="7345" spans="1:4" ht="13.5" customHeight="1">
      <c r="A7345" s="150" t="s">
        <v>3810</v>
      </c>
      <c r="B7345" s="153" t="s">
        <v>13932</v>
      </c>
      <c r="C7345" s="352"/>
      <c r="D7345" s="152" t="s">
        <v>20298</v>
      </c>
    </row>
    <row r="7346" spans="1:4" ht="13.5" customHeight="1">
      <c r="A7346" s="150" t="s">
        <v>3811</v>
      </c>
      <c r="B7346" s="153" t="s">
        <v>13933</v>
      </c>
      <c r="C7346" s="352"/>
      <c r="D7346" s="152" t="s">
        <v>20298</v>
      </c>
    </row>
    <row r="7347" spans="1:4" ht="13.5" customHeight="1">
      <c r="A7347" s="150" t="s">
        <v>3816</v>
      </c>
      <c r="B7347" s="153" t="s">
        <v>13938</v>
      </c>
      <c r="C7347" s="352"/>
      <c r="D7347" s="152" t="s">
        <v>20298</v>
      </c>
    </row>
    <row r="7348" spans="1:4" ht="13.5" customHeight="1">
      <c r="A7348" s="150" t="s">
        <v>3813</v>
      </c>
      <c r="B7348" s="153" t="s">
        <v>13935</v>
      </c>
      <c r="C7348" s="352"/>
      <c r="D7348" s="152" t="s">
        <v>20298</v>
      </c>
    </row>
    <row r="7349" spans="1:4" ht="13.5" customHeight="1">
      <c r="A7349" s="150" t="s">
        <v>8941</v>
      </c>
      <c r="B7349" s="153" t="s">
        <v>18551</v>
      </c>
      <c r="C7349" s="352"/>
      <c r="D7349" s="152" t="s">
        <v>20298</v>
      </c>
    </row>
    <row r="7350" spans="1:4" ht="13.5" customHeight="1">
      <c r="A7350" s="150" t="s">
        <v>8398</v>
      </c>
      <c r="B7350" s="153" t="s">
        <v>18073</v>
      </c>
      <c r="C7350" s="352"/>
      <c r="D7350" s="152" t="s">
        <v>20298</v>
      </c>
    </row>
    <row r="7351" spans="1:4" ht="13.5" customHeight="1">
      <c r="A7351" s="150" t="s">
        <v>3224</v>
      </c>
      <c r="B7351" s="153" t="s">
        <v>13361</v>
      </c>
      <c r="C7351" s="352"/>
      <c r="D7351" s="152" t="s">
        <v>20298</v>
      </c>
    </row>
    <row r="7352" spans="1:4" ht="13.5" customHeight="1">
      <c r="A7352" s="150" t="s">
        <v>5067</v>
      </c>
      <c r="B7352" s="153" t="s">
        <v>15109</v>
      </c>
      <c r="C7352" s="352"/>
      <c r="D7352" s="152" t="s">
        <v>20298</v>
      </c>
    </row>
    <row r="7353" spans="1:4" ht="13.5" customHeight="1">
      <c r="A7353" s="150" t="s">
        <v>5066</v>
      </c>
      <c r="B7353" s="153" t="s">
        <v>15108</v>
      </c>
      <c r="C7353" s="352"/>
      <c r="D7353" s="152" t="s">
        <v>20298</v>
      </c>
    </row>
    <row r="7354" spans="1:4" ht="13.5" customHeight="1">
      <c r="A7354" s="150" t="s">
        <v>9868</v>
      </c>
      <c r="B7354" s="153" t="s">
        <v>19457</v>
      </c>
      <c r="C7354" s="352"/>
      <c r="D7354" s="152" t="s">
        <v>20298</v>
      </c>
    </row>
    <row r="7355" spans="1:4" ht="13.5" customHeight="1">
      <c r="A7355" s="150" t="s">
        <v>9891</v>
      </c>
      <c r="B7355" s="153" t="s">
        <v>19480</v>
      </c>
      <c r="C7355" s="352"/>
      <c r="D7355" s="152" t="s">
        <v>20298</v>
      </c>
    </row>
    <row r="7356" spans="1:4" ht="13.5" customHeight="1">
      <c r="A7356" s="150" t="s">
        <v>9884</v>
      </c>
      <c r="B7356" s="153" t="s">
        <v>19473</v>
      </c>
      <c r="C7356" s="352"/>
      <c r="D7356" s="152" t="s">
        <v>20298</v>
      </c>
    </row>
    <row r="7357" spans="1:4" ht="13.5" customHeight="1">
      <c r="A7357" s="150" t="s">
        <v>9892</v>
      </c>
      <c r="B7357" s="153" t="s">
        <v>19481</v>
      </c>
      <c r="C7357" s="352"/>
      <c r="D7357" s="152" t="s">
        <v>20298</v>
      </c>
    </row>
    <row r="7358" spans="1:4" ht="13.5" customHeight="1">
      <c r="A7358" s="150" t="s">
        <v>9878</v>
      </c>
      <c r="B7358" s="153" t="s">
        <v>19467</v>
      </c>
      <c r="C7358" s="352"/>
      <c r="D7358" s="152" t="s">
        <v>20298</v>
      </c>
    </row>
    <row r="7359" spans="1:4" ht="13.5" customHeight="1">
      <c r="A7359" s="150" t="s">
        <v>9890</v>
      </c>
      <c r="B7359" s="153" t="s">
        <v>19479</v>
      </c>
      <c r="C7359" s="352"/>
      <c r="D7359" s="152" t="s">
        <v>20298</v>
      </c>
    </row>
    <row r="7360" spans="1:4" ht="13.5" customHeight="1">
      <c r="A7360" s="150" t="s">
        <v>9877</v>
      </c>
      <c r="B7360" s="153" t="s">
        <v>19466</v>
      </c>
      <c r="C7360" s="352"/>
      <c r="D7360" s="152" t="s">
        <v>20298</v>
      </c>
    </row>
    <row r="7361" spans="1:4" ht="13.5" customHeight="1">
      <c r="A7361" s="150" t="s">
        <v>9251</v>
      </c>
      <c r="B7361" s="153" t="s">
        <v>18861</v>
      </c>
      <c r="C7361" s="352"/>
      <c r="D7361" s="152" t="s">
        <v>20298</v>
      </c>
    </row>
    <row r="7362" spans="1:4" ht="13.5" customHeight="1">
      <c r="A7362" s="150" t="s">
        <v>3824</v>
      </c>
      <c r="B7362" s="153" t="s">
        <v>13946</v>
      </c>
      <c r="C7362" s="352"/>
      <c r="D7362" s="152" t="s">
        <v>20298</v>
      </c>
    </row>
    <row r="7363" spans="1:4" ht="13.5" customHeight="1">
      <c r="A7363" s="150" t="s">
        <v>3825</v>
      </c>
      <c r="B7363" s="153" t="s">
        <v>13947</v>
      </c>
      <c r="C7363" s="352"/>
      <c r="D7363" s="152" t="s">
        <v>20298</v>
      </c>
    </row>
    <row r="7364" spans="1:4" ht="13.5" customHeight="1">
      <c r="A7364" s="150" t="s">
        <v>1485</v>
      </c>
      <c r="B7364" s="153" t="s">
        <v>11686</v>
      </c>
      <c r="C7364" s="352"/>
      <c r="D7364" s="152" t="s">
        <v>20298</v>
      </c>
    </row>
    <row r="7365" spans="1:4" ht="13.5" customHeight="1">
      <c r="A7365" s="150" t="s">
        <v>4072</v>
      </c>
      <c r="B7365" s="153" t="s">
        <v>14189</v>
      </c>
      <c r="C7365" s="352"/>
      <c r="D7365" s="152" t="s">
        <v>20298</v>
      </c>
    </row>
    <row r="7366" spans="1:4" ht="13.5" customHeight="1">
      <c r="A7366" s="150" t="s">
        <v>3952</v>
      </c>
      <c r="B7366" s="153" t="s">
        <v>14071</v>
      </c>
      <c r="C7366" s="352"/>
      <c r="D7366" s="152" t="s">
        <v>20298</v>
      </c>
    </row>
    <row r="7367" spans="1:4" ht="13.5" customHeight="1">
      <c r="A7367" s="150" t="s">
        <v>4074</v>
      </c>
      <c r="B7367" s="153" t="s">
        <v>14191</v>
      </c>
      <c r="C7367" s="352"/>
      <c r="D7367" s="152" t="s">
        <v>20298</v>
      </c>
    </row>
    <row r="7368" spans="1:4" ht="13.5" customHeight="1">
      <c r="A7368" s="150" t="s">
        <v>4075</v>
      </c>
      <c r="B7368" s="153" t="s">
        <v>14192</v>
      </c>
      <c r="C7368" s="352"/>
      <c r="D7368" s="152" t="s">
        <v>20298</v>
      </c>
    </row>
    <row r="7369" spans="1:4" ht="13.5" customHeight="1">
      <c r="A7369" s="150" t="s">
        <v>4070</v>
      </c>
      <c r="B7369" s="153" t="s">
        <v>14187</v>
      </c>
      <c r="C7369" s="352"/>
      <c r="D7369" s="152" t="s">
        <v>20298</v>
      </c>
    </row>
    <row r="7370" spans="1:4" ht="13.5" customHeight="1">
      <c r="A7370" s="150" t="s">
        <v>4741</v>
      </c>
      <c r="B7370" s="153" t="s">
        <v>14809</v>
      </c>
      <c r="C7370" s="352"/>
      <c r="D7370" s="152" t="s">
        <v>20298</v>
      </c>
    </row>
    <row r="7371" spans="1:4" ht="13.5" customHeight="1">
      <c r="A7371" s="150" t="s">
        <v>4073</v>
      </c>
      <c r="B7371" s="153" t="s">
        <v>14190</v>
      </c>
      <c r="C7371" s="352"/>
      <c r="D7371" s="152" t="s">
        <v>20298</v>
      </c>
    </row>
    <row r="7372" spans="1:4" ht="13.5" customHeight="1">
      <c r="A7372" s="150" t="s">
        <v>4076</v>
      </c>
      <c r="B7372" s="153" t="s">
        <v>14193</v>
      </c>
      <c r="C7372" s="352"/>
      <c r="D7372" s="152" t="s">
        <v>20298</v>
      </c>
    </row>
    <row r="7373" spans="1:4" ht="13.5" customHeight="1">
      <c r="A7373" s="150" t="s">
        <v>4111</v>
      </c>
      <c r="B7373" s="153" t="s">
        <v>14227</v>
      </c>
      <c r="C7373" s="352"/>
      <c r="D7373" s="152" t="s">
        <v>20298</v>
      </c>
    </row>
    <row r="7374" spans="1:4" ht="13.5" customHeight="1">
      <c r="A7374" s="150" t="s">
        <v>4109</v>
      </c>
      <c r="B7374" s="153" t="s">
        <v>14225</v>
      </c>
      <c r="C7374" s="352"/>
      <c r="D7374" s="152" t="s">
        <v>20298</v>
      </c>
    </row>
    <row r="7375" spans="1:4" ht="13.5" customHeight="1">
      <c r="A7375" s="150" t="s">
        <v>4110</v>
      </c>
      <c r="B7375" s="153" t="s">
        <v>14226</v>
      </c>
      <c r="C7375" s="352"/>
      <c r="D7375" s="152" t="s">
        <v>20298</v>
      </c>
    </row>
    <row r="7376" spans="1:4" ht="13.5" customHeight="1">
      <c r="A7376" s="150" t="s">
        <v>4077</v>
      </c>
      <c r="B7376" s="153" t="s">
        <v>14194</v>
      </c>
      <c r="C7376" s="352"/>
      <c r="D7376" s="152" t="s">
        <v>20298</v>
      </c>
    </row>
    <row r="7377" spans="1:4" ht="13.5" customHeight="1">
      <c r="A7377" s="150" t="s">
        <v>4071</v>
      </c>
      <c r="B7377" s="153" t="s">
        <v>14188</v>
      </c>
      <c r="C7377" s="352"/>
      <c r="D7377" s="152" t="s">
        <v>20298</v>
      </c>
    </row>
    <row r="7378" spans="1:4" ht="13.5" customHeight="1">
      <c r="A7378" s="150" t="s">
        <v>3951</v>
      </c>
      <c r="B7378" s="153" t="s">
        <v>14070</v>
      </c>
      <c r="C7378" s="352"/>
      <c r="D7378" s="152" t="s">
        <v>20298</v>
      </c>
    </row>
    <row r="7379" spans="1:4" ht="13.5" customHeight="1">
      <c r="A7379" s="150" t="s">
        <v>949</v>
      </c>
      <c r="B7379" s="153" t="s">
        <v>11156</v>
      </c>
      <c r="C7379" s="352"/>
      <c r="D7379" s="152" t="s">
        <v>20298</v>
      </c>
    </row>
    <row r="7380" spans="1:4" ht="13.5" customHeight="1">
      <c r="A7380" s="150" t="s">
        <v>947</v>
      </c>
      <c r="B7380" s="153" t="s">
        <v>11154</v>
      </c>
      <c r="C7380" s="352"/>
      <c r="D7380" s="152" t="s">
        <v>20298</v>
      </c>
    </row>
    <row r="7381" spans="1:4" ht="13.5" customHeight="1">
      <c r="A7381" s="150" t="s">
        <v>948</v>
      </c>
      <c r="B7381" s="153" t="s">
        <v>11155</v>
      </c>
      <c r="C7381" s="352"/>
      <c r="D7381" s="152" t="s">
        <v>20298</v>
      </c>
    </row>
    <row r="7382" spans="1:4" ht="13.5" customHeight="1">
      <c r="A7382" s="150" t="s">
        <v>953</v>
      </c>
      <c r="B7382" s="153" t="s">
        <v>11160</v>
      </c>
      <c r="C7382" s="352"/>
      <c r="D7382" s="152" t="s">
        <v>20298</v>
      </c>
    </row>
    <row r="7383" spans="1:4" ht="13.5" customHeight="1">
      <c r="A7383" s="150" t="s">
        <v>954</v>
      </c>
      <c r="B7383" s="153" t="s">
        <v>11161</v>
      </c>
      <c r="C7383" s="352"/>
      <c r="D7383" s="152" t="s">
        <v>20298</v>
      </c>
    </row>
    <row r="7384" spans="1:4" ht="13.5" customHeight="1">
      <c r="A7384" s="150" t="s">
        <v>950</v>
      </c>
      <c r="B7384" s="153" t="s">
        <v>11157</v>
      </c>
      <c r="C7384" s="352"/>
      <c r="D7384" s="152" t="s">
        <v>20298</v>
      </c>
    </row>
    <row r="7385" spans="1:4" ht="13.5" customHeight="1">
      <c r="A7385" s="150" t="s">
        <v>951</v>
      </c>
      <c r="B7385" s="153" t="s">
        <v>11158</v>
      </c>
      <c r="C7385" s="352"/>
      <c r="D7385" s="152" t="s">
        <v>20298</v>
      </c>
    </row>
    <row r="7386" spans="1:4" ht="13.5" customHeight="1">
      <c r="A7386" s="150" t="s">
        <v>952</v>
      </c>
      <c r="B7386" s="153" t="s">
        <v>11159</v>
      </c>
      <c r="C7386" s="352"/>
      <c r="D7386" s="152" t="s">
        <v>20298</v>
      </c>
    </row>
    <row r="7387" spans="1:4" ht="13.5" customHeight="1">
      <c r="A7387" s="150" t="s">
        <v>958</v>
      </c>
      <c r="B7387" s="153" t="s">
        <v>11165</v>
      </c>
      <c r="C7387" s="352"/>
      <c r="D7387" s="152" t="s">
        <v>20298</v>
      </c>
    </row>
    <row r="7388" spans="1:4" ht="13.5" customHeight="1">
      <c r="A7388" s="150" t="s">
        <v>957</v>
      </c>
      <c r="B7388" s="153" t="s">
        <v>11164</v>
      </c>
      <c r="C7388" s="352"/>
      <c r="D7388" s="152" t="s">
        <v>20298</v>
      </c>
    </row>
    <row r="7389" spans="1:4" ht="13.5" customHeight="1">
      <c r="A7389" s="150" t="s">
        <v>955</v>
      </c>
      <c r="B7389" s="153" t="s">
        <v>11162</v>
      </c>
      <c r="C7389" s="352"/>
      <c r="D7389" s="152" t="s">
        <v>20298</v>
      </c>
    </row>
    <row r="7390" spans="1:4" ht="13.5" customHeight="1">
      <c r="A7390" s="150" t="s">
        <v>970</v>
      </c>
      <c r="B7390" s="153" t="s">
        <v>11176</v>
      </c>
      <c r="C7390" s="352"/>
      <c r="D7390" s="152" t="s">
        <v>20298</v>
      </c>
    </row>
    <row r="7391" spans="1:4" ht="13.5" customHeight="1">
      <c r="A7391" s="150" t="s">
        <v>956</v>
      </c>
      <c r="B7391" s="153" t="s">
        <v>11163</v>
      </c>
      <c r="C7391" s="352"/>
      <c r="D7391" s="152" t="s">
        <v>20298</v>
      </c>
    </row>
    <row r="7392" spans="1:4" ht="13.5" customHeight="1">
      <c r="A7392" s="150" t="s">
        <v>960</v>
      </c>
      <c r="B7392" s="153" t="s">
        <v>11167</v>
      </c>
      <c r="C7392" s="352"/>
      <c r="D7392" s="152" t="s">
        <v>20298</v>
      </c>
    </row>
    <row r="7393" spans="1:4" ht="13.5" customHeight="1">
      <c r="A7393" s="150" t="s">
        <v>961</v>
      </c>
      <c r="B7393" s="153" t="s">
        <v>11168</v>
      </c>
      <c r="C7393" s="352"/>
      <c r="D7393" s="152" t="s">
        <v>20298</v>
      </c>
    </row>
    <row r="7394" spans="1:4" ht="13.5" customHeight="1">
      <c r="A7394" s="150" t="s">
        <v>962</v>
      </c>
      <c r="B7394" s="153" t="s">
        <v>11168</v>
      </c>
      <c r="C7394" s="352"/>
      <c r="D7394" s="152" t="s">
        <v>20298</v>
      </c>
    </row>
    <row r="7395" spans="1:4" ht="13.5" customHeight="1">
      <c r="A7395" s="150" t="s">
        <v>963</v>
      </c>
      <c r="B7395" s="153" t="s">
        <v>11169</v>
      </c>
      <c r="C7395" s="352"/>
      <c r="D7395" s="152" t="s">
        <v>20298</v>
      </c>
    </row>
    <row r="7396" spans="1:4" ht="13.5" customHeight="1">
      <c r="A7396" s="150" t="s">
        <v>965</v>
      </c>
      <c r="B7396" s="153" t="s">
        <v>11171</v>
      </c>
      <c r="C7396" s="352"/>
      <c r="D7396" s="152" t="s">
        <v>20298</v>
      </c>
    </row>
    <row r="7397" spans="1:4" ht="13.5" customHeight="1">
      <c r="A7397" s="150" t="s">
        <v>966</v>
      </c>
      <c r="B7397" s="153" t="s">
        <v>11172</v>
      </c>
      <c r="C7397" s="352"/>
      <c r="D7397" s="152" t="s">
        <v>20298</v>
      </c>
    </row>
    <row r="7398" spans="1:4" ht="13.5" customHeight="1">
      <c r="A7398" s="150" t="s">
        <v>967</v>
      </c>
      <c r="B7398" s="153" t="s">
        <v>11173</v>
      </c>
      <c r="C7398" s="352"/>
      <c r="D7398" s="152" t="s">
        <v>20298</v>
      </c>
    </row>
    <row r="7399" spans="1:4" ht="13.5" customHeight="1">
      <c r="A7399" s="150" t="s">
        <v>968</v>
      </c>
      <c r="B7399" s="153" t="s">
        <v>11174</v>
      </c>
      <c r="C7399" s="352"/>
      <c r="D7399" s="152" t="s">
        <v>20298</v>
      </c>
    </row>
    <row r="7400" spans="1:4" ht="13.5" customHeight="1">
      <c r="A7400" s="150" t="s">
        <v>969</v>
      </c>
      <c r="B7400" s="153" t="s">
        <v>11175</v>
      </c>
      <c r="C7400" s="352"/>
      <c r="D7400" s="152" t="s">
        <v>20298</v>
      </c>
    </row>
    <row r="7401" spans="1:4" ht="13.5" customHeight="1">
      <c r="A7401" s="150" t="s">
        <v>997</v>
      </c>
      <c r="B7401" s="153" t="s">
        <v>11202</v>
      </c>
      <c r="C7401" s="352"/>
      <c r="D7401" s="152" t="s">
        <v>20298</v>
      </c>
    </row>
    <row r="7402" spans="1:4" ht="13.5" customHeight="1">
      <c r="A7402" s="150" t="s">
        <v>985</v>
      </c>
      <c r="B7402" s="153" t="s">
        <v>11191</v>
      </c>
      <c r="C7402" s="352"/>
      <c r="D7402" s="152" t="s">
        <v>20298</v>
      </c>
    </row>
    <row r="7403" spans="1:4" ht="13.5" customHeight="1">
      <c r="A7403" s="150" t="s">
        <v>1000</v>
      </c>
      <c r="B7403" s="153" t="s">
        <v>11205</v>
      </c>
      <c r="C7403" s="352"/>
      <c r="D7403" s="152" t="s">
        <v>20298</v>
      </c>
    </row>
    <row r="7404" spans="1:4" ht="13.5" customHeight="1">
      <c r="A7404" s="150" t="s">
        <v>987</v>
      </c>
      <c r="B7404" s="153" t="s">
        <v>11193</v>
      </c>
      <c r="C7404" s="352"/>
      <c r="D7404" s="152" t="s">
        <v>20298</v>
      </c>
    </row>
    <row r="7405" spans="1:4" ht="13.5" customHeight="1">
      <c r="A7405" s="150" t="s">
        <v>999</v>
      </c>
      <c r="B7405" s="153" t="s">
        <v>11204</v>
      </c>
      <c r="C7405" s="352"/>
      <c r="D7405" s="152" t="s">
        <v>20298</v>
      </c>
    </row>
    <row r="7406" spans="1:4" ht="13.5" customHeight="1">
      <c r="A7406" s="150" t="s">
        <v>998</v>
      </c>
      <c r="B7406" s="153" t="s">
        <v>11203</v>
      </c>
      <c r="C7406" s="352"/>
      <c r="D7406" s="152" t="s">
        <v>20298</v>
      </c>
    </row>
    <row r="7407" spans="1:4" ht="13.5" customHeight="1">
      <c r="A7407" s="150" t="s">
        <v>1001</v>
      </c>
      <c r="B7407" s="153" t="s">
        <v>11206</v>
      </c>
      <c r="C7407" s="352"/>
      <c r="D7407" s="152" t="s">
        <v>20298</v>
      </c>
    </row>
    <row r="7408" spans="1:4" ht="13.5" customHeight="1">
      <c r="A7408" s="150" t="s">
        <v>986</v>
      </c>
      <c r="B7408" s="153" t="s">
        <v>11192</v>
      </c>
      <c r="C7408" s="352"/>
      <c r="D7408" s="152" t="s">
        <v>20298</v>
      </c>
    </row>
    <row r="7409" spans="1:4" ht="13.5" customHeight="1">
      <c r="A7409" s="150" t="s">
        <v>988</v>
      </c>
      <c r="B7409" s="153" t="s">
        <v>11194</v>
      </c>
      <c r="C7409" s="352"/>
      <c r="D7409" s="152" t="s">
        <v>20298</v>
      </c>
    </row>
    <row r="7410" spans="1:4" ht="13.5" customHeight="1">
      <c r="A7410" s="150" t="s">
        <v>991</v>
      </c>
      <c r="B7410" s="153" t="s">
        <v>11196</v>
      </c>
      <c r="C7410" s="352"/>
      <c r="D7410" s="152" t="s">
        <v>20298</v>
      </c>
    </row>
    <row r="7411" spans="1:4" ht="13.5" customHeight="1">
      <c r="A7411" s="150" t="s">
        <v>989</v>
      </c>
      <c r="B7411" s="153" t="s">
        <v>11195</v>
      </c>
      <c r="C7411" s="352"/>
      <c r="D7411" s="152" t="s">
        <v>20298</v>
      </c>
    </row>
    <row r="7412" spans="1:4" ht="13.5" customHeight="1">
      <c r="A7412" s="150" t="s">
        <v>992</v>
      </c>
      <c r="B7412" s="153" t="s">
        <v>11197</v>
      </c>
      <c r="C7412" s="352"/>
      <c r="D7412" s="152" t="s">
        <v>20298</v>
      </c>
    </row>
    <row r="7413" spans="1:4" ht="13.5" customHeight="1">
      <c r="A7413" s="150" t="s">
        <v>994</v>
      </c>
      <c r="B7413" s="153" t="s">
        <v>11199</v>
      </c>
      <c r="C7413" s="352"/>
      <c r="D7413" s="152" t="s">
        <v>20298</v>
      </c>
    </row>
    <row r="7414" spans="1:4" ht="13.5" customHeight="1">
      <c r="A7414" s="150" t="s">
        <v>995</v>
      </c>
      <c r="B7414" s="153" t="s">
        <v>11200</v>
      </c>
      <c r="C7414" s="352"/>
      <c r="D7414" s="152" t="s">
        <v>20298</v>
      </c>
    </row>
    <row r="7415" spans="1:4" ht="13.5" customHeight="1">
      <c r="A7415" s="150" t="s">
        <v>996</v>
      </c>
      <c r="B7415" s="153" t="s">
        <v>11201</v>
      </c>
      <c r="C7415" s="352"/>
      <c r="D7415" s="152" t="s">
        <v>20298</v>
      </c>
    </row>
    <row r="7416" spans="1:4" ht="13.5" customHeight="1">
      <c r="A7416" s="150" t="s">
        <v>1013</v>
      </c>
      <c r="B7416" s="153" t="s">
        <v>11218</v>
      </c>
      <c r="C7416" s="352"/>
      <c r="D7416" s="152" t="s">
        <v>20298</v>
      </c>
    </row>
    <row r="7417" spans="1:4" ht="13.5" customHeight="1">
      <c r="A7417" s="150" t="s">
        <v>983</v>
      </c>
      <c r="B7417" s="153" t="s">
        <v>11189</v>
      </c>
      <c r="C7417" s="352"/>
      <c r="D7417" s="152" t="s">
        <v>20298</v>
      </c>
    </row>
    <row r="7418" spans="1:4" ht="13.5" customHeight="1">
      <c r="A7418" s="150" t="s">
        <v>982</v>
      </c>
      <c r="B7418" s="153" t="s">
        <v>11188</v>
      </c>
      <c r="C7418" s="352"/>
      <c r="D7418" s="152" t="s">
        <v>20298</v>
      </c>
    </row>
    <row r="7419" spans="1:4" ht="13.5" customHeight="1">
      <c r="A7419" s="150" t="s">
        <v>977</v>
      </c>
      <c r="B7419" s="153" t="s">
        <v>11183</v>
      </c>
      <c r="C7419" s="352"/>
      <c r="D7419" s="152" t="s">
        <v>20298</v>
      </c>
    </row>
    <row r="7420" spans="1:4" ht="13.5" customHeight="1">
      <c r="A7420" s="150" t="s">
        <v>978</v>
      </c>
      <c r="B7420" s="153" t="s">
        <v>11184</v>
      </c>
      <c r="C7420" s="352"/>
      <c r="D7420" s="152" t="s">
        <v>20298</v>
      </c>
    </row>
    <row r="7421" spans="1:4" ht="13.5" customHeight="1">
      <c r="A7421" s="150" t="s">
        <v>976</v>
      </c>
      <c r="B7421" s="153" t="s">
        <v>11182</v>
      </c>
      <c r="C7421" s="352"/>
      <c r="D7421" s="152" t="s">
        <v>20298</v>
      </c>
    </row>
    <row r="7422" spans="1:4" ht="13.5" customHeight="1">
      <c r="A7422" s="150" t="s">
        <v>981</v>
      </c>
      <c r="B7422" s="153" t="s">
        <v>11187</v>
      </c>
      <c r="C7422" s="352"/>
      <c r="D7422" s="152" t="s">
        <v>20298</v>
      </c>
    </row>
    <row r="7423" spans="1:4" ht="13.5" customHeight="1">
      <c r="A7423" s="150" t="s">
        <v>975</v>
      </c>
      <c r="B7423" s="153" t="s">
        <v>11181</v>
      </c>
      <c r="C7423" s="352"/>
      <c r="D7423" s="152" t="s">
        <v>20298</v>
      </c>
    </row>
    <row r="7424" spans="1:4" ht="13.5" customHeight="1">
      <c r="A7424" s="150" t="s">
        <v>979</v>
      </c>
      <c r="B7424" s="153" t="s">
        <v>11185</v>
      </c>
      <c r="C7424" s="352"/>
      <c r="D7424" s="152" t="s">
        <v>20298</v>
      </c>
    </row>
    <row r="7425" spans="1:4" ht="13.5" customHeight="1">
      <c r="A7425" s="150" t="s">
        <v>1010</v>
      </c>
      <c r="B7425" s="153" t="s">
        <v>11215</v>
      </c>
      <c r="C7425" s="352"/>
      <c r="D7425" s="152" t="s">
        <v>20298</v>
      </c>
    </row>
    <row r="7426" spans="1:4" ht="13.5" customHeight="1">
      <c r="A7426" s="150" t="s">
        <v>1012</v>
      </c>
      <c r="B7426" s="153" t="s">
        <v>11217</v>
      </c>
      <c r="C7426" s="352"/>
      <c r="D7426" s="152" t="s">
        <v>20298</v>
      </c>
    </row>
    <row r="7427" spans="1:4" ht="13.5" customHeight="1">
      <c r="A7427" s="150" t="s">
        <v>1021</v>
      </c>
      <c r="B7427" s="153" t="s">
        <v>11225</v>
      </c>
      <c r="C7427" s="352"/>
      <c r="D7427" s="152" t="s">
        <v>20298</v>
      </c>
    </row>
    <row r="7428" spans="1:4" ht="13.5" customHeight="1">
      <c r="A7428" s="150" t="s">
        <v>1018</v>
      </c>
      <c r="B7428" s="153" t="s">
        <v>11222</v>
      </c>
      <c r="C7428" s="352"/>
      <c r="D7428" s="152" t="s">
        <v>20298</v>
      </c>
    </row>
    <row r="7429" spans="1:4" ht="13.5" customHeight="1">
      <c r="A7429" s="150" t="s">
        <v>1019</v>
      </c>
      <c r="B7429" s="153" t="s">
        <v>11223</v>
      </c>
      <c r="C7429" s="352"/>
      <c r="D7429" s="152" t="s">
        <v>20298</v>
      </c>
    </row>
    <row r="7430" spans="1:4" ht="13.5" customHeight="1">
      <c r="A7430" s="150" t="s">
        <v>1020</v>
      </c>
      <c r="B7430" s="153" t="s">
        <v>11224</v>
      </c>
      <c r="C7430" s="352"/>
      <c r="D7430" s="152" t="s">
        <v>20298</v>
      </c>
    </row>
    <row r="7431" spans="1:4" ht="13.5" customHeight="1">
      <c r="A7431" s="150" t="s">
        <v>1017</v>
      </c>
      <c r="B7431" s="153" t="s">
        <v>11221</v>
      </c>
      <c r="C7431" s="352"/>
      <c r="D7431" s="152" t="s">
        <v>20298</v>
      </c>
    </row>
    <row r="7432" spans="1:4" ht="13.5" customHeight="1">
      <c r="A7432" s="150" t="s">
        <v>1015</v>
      </c>
      <c r="B7432" s="153" t="s">
        <v>11220</v>
      </c>
      <c r="C7432" s="352"/>
      <c r="D7432" s="152" t="s">
        <v>20298</v>
      </c>
    </row>
    <row r="7433" spans="1:4" ht="13.5" customHeight="1">
      <c r="A7433" s="150" t="s">
        <v>1016</v>
      </c>
      <c r="B7433" s="153" t="s">
        <v>11220</v>
      </c>
      <c r="C7433" s="352"/>
      <c r="D7433" s="152" t="s">
        <v>20298</v>
      </c>
    </row>
    <row r="7434" spans="1:4" ht="13.5" customHeight="1">
      <c r="A7434" s="150" t="s">
        <v>1023</v>
      </c>
      <c r="B7434" s="153" t="s">
        <v>11227</v>
      </c>
      <c r="C7434" s="352"/>
      <c r="D7434" s="152" t="s">
        <v>20298</v>
      </c>
    </row>
    <row r="7435" spans="1:4" ht="13.5" customHeight="1">
      <c r="A7435" s="150" t="s">
        <v>1024</v>
      </c>
      <c r="B7435" s="153" t="s">
        <v>11228</v>
      </c>
      <c r="C7435" s="352"/>
      <c r="D7435" s="152" t="s">
        <v>20298</v>
      </c>
    </row>
    <row r="7436" spans="1:4" ht="13.5" customHeight="1">
      <c r="A7436" s="150" t="s">
        <v>1025</v>
      </c>
      <c r="B7436" s="153" t="s">
        <v>11229</v>
      </c>
      <c r="C7436" s="352"/>
      <c r="D7436" s="152" t="s">
        <v>20298</v>
      </c>
    </row>
    <row r="7437" spans="1:4" ht="13.5" customHeight="1">
      <c r="A7437" s="150" t="s">
        <v>1026</v>
      </c>
      <c r="B7437" s="153" t="s">
        <v>11230</v>
      </c>
      <c r="C7437" s="352"/>
      <c r="D7437" s="152" t="s">
        <v>20298</v>
      </c>
    </row>
    <row r="7438" spans="1:4" ht="13.5" customHeight="1">
      <c r="A7438" s="150" t="s">
        <v>1027</v>
      </c>
      <c r="B7438" s="153" t="s">
        <v>11231</v>
      </c>
      <c r="C7438" s="352"/>
      <c r="D7438" s="152" t="s">
        <v>20298</v>
      </c>
    </row>
    <row r="7439" spans="1:4" ht="13.5" customHeight="1">
      <c r="A7439" s="150" t="s">
        <v>1030</v>
      </c>
      <c r="B7439" s="153" t="s">
        <v>11234</v>
      </c>
      <c r="C7439" s="352"/>
      <c r="D7439" s="152" t="s">
        <v>20298</v>
      </c>
    </row>
    <row r="7440" spans="1:4" ht="13.5" customHeight="1">
      <c r="A7440" s="150" t="s">
        <v>1028</v>
      </c>
      <c r="B7440" s="153" t="s">
        <v>11232</v>
      </c>
      <c r="C7440" s="352"/>
      <c r="D7440" s="152" t="s">
        <v>20298</v>
      </c>
    </row>
    <row r="7441" spans="1:4" ht="13.5" customHeight="1">
      <c r="A7441" s="150" t="s">
        <v>1031</v>
      </c>
      <c r="B7441" s="153" t="s">
        <v>11235</v>
      </c>
      <c r="C7441" s="352"/>
      <c r="D7441" s="152" t="s">
        <v>20298</v>
      </c>
    </row>
    <row r="7442" spans="1:4" ht="13.5" customHeight="1">
      <c r="A7442" s="150" t="s">
        <v>1032</v>
      </c>
      <c r="B7442" s="153" t="s">
        <v>11236</v>
      </c>
      <c r="C7442" s="352"/>
      <c r="D7442" s="152" t="s">
        <v>20298</v>
      </c>
    </row>
    <row r="7443" spans="1:4" ht="13.5" customHeight="1">
      <c r="A7443" s="150" t="s">
        <v>1033</v>
      </c>
      <c r="B7443" s="153" t="s">
        <v>11237</v>
      </c>
      <c r="C7443" s="352"/>
      <c r="D7443" s="152" t="s">
        <v>20298</v>
      </c>
    </row>
    <row r="7444" spans="1:4" ht="13.5" customHeight="1">
      <c r="A7444" s="150" t="s">
        <v>1045</v>
      </c>
      <c r="B7444" s="153" t="s">
        <v>11249</v>
      </c>
      <c r="C7444" s="352"/>
      <c r="D7444" s="152" t="s">
        <v>20298</v>
      </c>
    </row>
    <row r="7445" spans="1:4" ht="13.5" customHeight="1">
      <c r="A7445" s="150" t="s">
        <v>1042</v>
      </c>
      <c r="B7445" s="153" t="s">
        <v>11246</v>
      </c>
      <c r="C7445" s="352"/>
      <c r="D7445" s="152" t="s">
        <v>20298</v>
      </c>
    </row>
    <row r="7446" spans="1:4" ht="13.5" customHeight="1">
      <c r="A7446" s="150" t="s">
        <v>1043</v>
      </c>
      <c r="B7446" s="153" t="s">
        <v>11247</v>
      </c>
      <c r="C7446" s="352"/>
      <c r="D7446" s="152" t="s">
        <v>20298</v>
      </c>
    </row>
    <row r="7447" spans="1:4" ht="13.5" customHeight="1">
      <c r="A7447" s="150" t="s">
        <v>1053</v>
      </c>
      <c r="B7447" s="153" t="s">
        <v>11256</v>
      </c>
      <c r="C7447" s="352"/>
      <c r="D7447" s="152" t="s">
        <v>20298</v>
      </c>
    </row>
    <row r="7448" spans="1:4" ht="13.5" customHeight="1">
      <c r="A7448" s="150" t="s">
        <v>1034</v>
      </c>
      <c r="B7448" s="153" t="s">
        <v>11238</v>
      </c>
      <c r="C7448" s="352"/>
      <c r="D7448" s="152" t="s">
        <v>20298</v>
      </c>
    </row>
    <row r="7449" spans="1:4" ht="13.5" customHeight="1">
      <c r="A7449" s="150" t="s">
        <v>1035</v>
      </c>
      <c r="B7449" s="153" t="s">
        <v>11239</v>
      </c>
      <c r="C7449" s="352"/>
      <c r="D7449" s="152" t="s">
        <v>20298</v>
      </c>
    </row>
    <row r="7450" spans="1:4" ht="13.5" customHeight="1">
      <c r="A7450" s="150" t="s">
        <v>1037</v>
      </c>
      <c r="B7450" s="153" t="s">
        <v>11241</v>
      </c>
      <c r="C7450" s="352"/>
      <c r="D7450" s="152" t="s">
        <v>20298</v>
      </c>
    </row>
    <row r="7451" spans="1:4" ht="13.5" customHeight="1">
      <c r="A7451" s="150" t="s">
        <v>1050</v>
      </c>
      <c r="B7451" s="153" t="s">
        <v>11253</v>
      </c>
      <c r="C7451" s="352"/>
      <c r="D7451" s="152" t="s">
        <v>20298</v>
      </c>
    </row>
    <row r="7452" spans="1:4" ht="13.5" customHeight="1">
      <c r="A7452" s="150" t="s">
        <v>1051</v>
      </c>
      <c r="B7452" s="153" t="s">
        <v>11254</v>
      </c>
      <c r="C7452" s="352"/>
      <c r="D7452" s="152" t="s">
        <v>20298</v>
      </c>
    </row>
    <row r="7453" spans="1:4" ht="13.5" customHeight="1">
      <c r="A7453" s="150" t="s">
        <v>1046</v>
      </c>
      <c r="B7453" s="153" t="s">
        <v>11250</v>
      </c>
      <c r="C7453" s="352"/>
      <c r="D7453" s="152" t="s">
        <v>20298</v>
      </c>
    </row>
    <row r="7454" spans="1:4" ht="13.5" customHeight="1">
      <c r="A7454" s="150" t="s">
        <v>1047</v>
      </c>
      <c r="B7454" s="153" t="s">
        <v>11251</v>
      </c>
      <c r="C7454" s="352"/>
      <c r="D7454" s="152" t="s">
        <v>20298</v>
      </c>
    </row>
    <row r="7455" spans="1:4" ht="13.5" customHeight="1">
      <c r="A7455" s="150" t="s">
        <v>1049</v>
      </c>
      <c r="B7455" s="153" t="s">
        <v>11252</v>
      </c>
      <c r="C7455" s="352"/>
      <c r="D7455" s="152" t="s">
        <v>20298</v>
      </c>
    </row>
    <row r="7456" spans="1:4" ht="13.5" customHeight="1">
      <c r="A7456" s="150" t="s">
        <v>1052</v>
      </c>
      <c r="B7456" s="153" t="s">
        <v>11255</v>
      </c>
      <c r="C7456" s="352"/>
      <c r="D7456" s="152" t="s">
        <v>20298</v>
      </c>
    </row>
    <row r="7457" spans="1:4" ht="13.5" customHeight="1">
      <c r="A7457" s="150" t="s">
        <v>1058</v>
      </c>
      <c r="B7457" s="153" t="s">
        <v>11260</v>
      </c>
      <c r="C7457" s="352"/>
      <c r="D7457" s="152" t="s">
        <v>20298</v>
      </c>
    </row>
    <row r="7458" spans="1:4" ht="13.5" customHeight="1">
      <c r="A7458" s="150" t="s">
        <v>1054</v>
      </c>
      <c r="B7458" s="153" t="s">
        <v>11257</v>
      </c>
      <c r="C7458" s="352"/>
      <c r="D7458" s="152" t="s">
        <v>20298</v>
      </c>
    </row>
    <row r="7459" spans="1:4" ht="13.5" customHeight="1">
      <c r="A7459" s="150" t="s">
        <v>1055</v>
      </c>
      <c r="B7459" s="153" t="s">
        <v>11258</v>
      </c>
      <c r="C7459" s="352"/>
      <c r="D7459" s="152" t="s">
        <v>20298</v>
      </c>
    </row>
    <row r="7460" spans="1:4" ht="13.5" customHeight="1">
      <c r="A7460" s="150" t="s">
        <v>1057</v>
      </c>
      <c r="B7460" s="153" t="s">
        <v>11260</v>
      </c>
      <c r="C7460" s="352"/>
      <c r="D7460" s="152" t="s">
        <v>20298</v>
      </c>
    </row>
    <row r="7461" spans="1:4" ht="13.5" customHeight="1">
      <c r="A7461" s="150" t="s">
        <v>1059</v>
      </c>
      <c r="B7461" s="153" t="s">
        <v>11261</v>
      </c>
      <c r="C7461" s="352"/>
      <c r="D7461" s="152" t="s">
        <v>20298</v>
      </c>
    </row>
    <row r="7462" spans="1:4" ht="13.5" customHeight="1">
      <c r="A7462" s="150" t="s">
        <v>1068</v>
      </c>
      <c r="B7462" s="153" t="s">
        <v>11270</v>
      </c>
      <c r="C7462" s="352"/>
      <c r="D7462" s="152" t="s">
        <v>20298</v>
      </c>
    </row>
    <row r="7463" spans="1:4" ht="13.5" customHeight="1">
      <c r="A7463" s="150" t="s">
        <v>1061</v>
      </c>
      <c r="B7463" s="153" t="s">
        <v>11263</v>
      </c>
      <c r="C7463" s="352"/>
      <c r="D7463" s="152" t="s">
        <v>20298</v>
      </c>
    </row>
    <row r="7464" spans="1:4" ht="13.5" customHeight="1">
      <c r="A7464" s="150" t="s">
        <v>1062</v>
      </c>
      <c r="B7464" s="153" t="s">
        <v>11264</v>
      </c>
      <c r="C7464" s="352"/>
      <c r="D7464" s="152" t="s">
        <v>20298</v>
      </c>
    </row>
    <row r="7465" spans="1:4" ht="13.5" customHeight="1">
      <c r="A7465" s="150" t="s">
        <v>1063</v>
      </c>
      <c r="B7465" s="153" t="s">
        <v>11265</v>
      </c>
      <c r="C7465" s="352"/>
      <c r="D7465" s="152" t="s">
        <v>20298</v>
      </c>
    </row>
    <row r="7466" spans="1:4" ht="13.5" customHeight="1">
      <c r="A7466" s="150" t="s">
        <v>1064</v>
      </c>
      <c r="B7466" s="153" t="s">
        <v>11266</v>
      </c>
      <c r="C7466" s="352"/>
      <c r="D7466" s="152" t="s">
        <v>20298</v>
      </c>
    </row>
    <row r="7467" spans="1:4" ht="13.5" customHeight="1">
      <c r="A7467" s="150" t="s">
        <v>1066</v>
      </c>
      <c r="B7467" s="153" t="s">
        <v>11268</v>
      </c>
      <c r="C7467" s="352"/>
      <c r="D7467" s="152" t="s">
        <v>20298</v>
      </c>
    </row>
    <row r="7468" spans="1:4" ht="13.5" customHeight="1">
      <c r="A7468" s="150" t="s">
        <v>1067</v>
      </c>
      <c r="B7468" s="153" t="s">
        <v>11269</v>
      </c>
      <c r="C7468" s="352"/>
      <c r="D7468" s="152" t="s">
        <v>20298</v>
      </c>
    </row>
    <row r="7469" spans="1:4" ht="13.5" customHeight="1">
      <c r="A7469" s="150" t="s">
        <v>1073</v>
      </c>
      <c r="B7469" s="153" t="s">
        <v>11275</v>
      </c>
      <c r="C7469" s="352"/>
      <c r="D7469" s="152" t="s">
        <v>20298</v>
      </c>
    </row>
    <row r="7470" spans="1:4" ht="13.5" customHeight="1">
      <c r="A7470" s="150" t="s">
        <v>1074</v>
      </c>
      <c r="B7470" s="153" t="s">
        <v>11276</v>
      </c>
      <c r="C7470" s="352"/>
      <c r="D7470" s="152" t="s">
        <v>20298</v>
      </c>
    </row>
    <row r="7471" spans="1:4" ht="13.5" customHeight="1">
      <c r="A7471" s="150" t="s">
        <v>1075</v>
      </c>
      <c r="B7471" s="153" t="s">
        <v>11277</v>
      </c>
      <c r="C7471" s="352"/>
      <c r="D7471" s="152" t="s">
        <v>20298</v>
      </c>
    </row>
    <row r="7472" spans="1:4" ht="13.5" customHeight="1">
      <c r="A7472" s="150" t="s">
        <v>1076</v>
      </c>
      <c r="B7472" s="153" t="s">
        <v>11278</v>
      </c>
      <c r="C7472" s="352"/>
      <c r="D7472" s="152" t="s">
        <v>20298</v>
      </c>
    </row>
    <row r="7473" spans="1:4" ht="13.5" customHeight="1">
      <c r="A7473" s="150" t="s">
        <v>1077</v>
      </c>
      <c r="B7473" s="153" t="s">
        <v>11279</v>
      </c>
      <c r="C7473" s="352"/>
      <c r="D7473" s="152" t="s">
        <v>20298</v>
      </c>
    </row>
    <row r="7474" spans="1:4" ht="13.5" customHeight="1">
      <c r="A7474" s="150" t="s">
        <v>1079</v>
      </c>
      <c r="B7474" s="153" t="s">
        <v>11281</v>
      </c>
      <c r="C7474" s="352"/>
      <c r="D7474" s="152" t="s">
        <v>20298</v>
      </c>
    </row>
    <row r="7475" spans="1:4" ht="13.5" customHeight="1">
      <c r="A7475" s="150" t="s">
        <v>1082</v>
      </c>
      <c r="B7475" s="153" t="s">
        <v>11284</v>
      </c>
      <c r="C7475" s="352"/>
      <c r="D7475" s="152" t="s">
        <v>20298</v>
      </c>
    </row>
    <row r="7476" spans="1:4" ht="13.5" customHeight="1">
      <c r="A7476" s="150" t="s">
        <v>1080</v>
      </c>
      <c r="B7476" s="153" t="s">
        <v>11282</v>
      </c>
      <c r="C7476" s="352"/>
      <c r="D7476" s="152" t="s">
        <v>20298</v>
      </c>
    </row>
    <row r="7477" spans="1:4" ht="13.5" customHeight="1">
      <c r="A7477" s="150" t="s">
        <v>1081</v>
      </c>
      <c r="B7477" s="153" t="s">
        <v>11283</v>
      </c>
      <c r="C7477" s="352"/>
      <c r="D7477" s="152" t="s">
        <v>20298</v>
      </c>
    </row>
    <row r="7478" spans="1:4" ht="13.5" customHeight="1">
      <c r="A7478" s="150" t="s">
        <v>1083</v>
      </c>
      <c r="B7478" s="153" t="s">
        <v>11285</v>
      </c>
      <c r="C7478" s="352"/>
      <c r="D7478" s="152" t="s">
        <v>20298</v>
      </c>
    </row>
    <row r="7479" spans="1:4" ht="13.5" customHeight="1">
      <c r="A7479" s="150" t="s">
        <v>1084</v>
      </c>
      <c r="B7479" s="153" t="s">
        <v>11286</v>
      </c>
      <c r="C7479" s="352"/>
      <c r="D7479" s="152" t="s">
        <v>20298</v>
      </c>
    </row>
    <row r="7480" spans="1:4" ht="13.5" customHeight="1">
      <c r="A7480" s="150" t="s">
        <v>1086</v>
      </c>
      <c r="B7480" s="153" t="s">
        <v>11288</v>
      </c>
      <c r="C7480" s="352"/>
      <c r="D7480" s="152" t="s">
        <v>20298</v>
      </c>
    </row>
    <row r="7481" spans="1:4" ht="13.5" customHeight="1">
      <c r="A7481" s="150" t="s">
        <v>1085</v>
      </c>
      <c r="B7481" s="153" t="s">
        <v>11287</v>
      </c>
      <c r="C7481" s="352"/>
      <c r="D7481" s="152" t="s">
        <v>20298</v>
      </c>
    </row>
    <row r="7482" spans="1:4" ht="13.5" customHeight="1">
      <c r="A7482" s="150" t="s">
        <v>1087</v>
      </c>
      <c r="B7482" s="153" t="s">
        <v>11289</v>
      </c>
      <c r="C7482" s="352"/>
      <c r="D7482" s="152" t="s">
        <v>20298</v>
      </c>
    </row>
    <row r="7483" spans="1:4" ht="13.5" customHeight="1">
      <c r="A7483" s="150" t="s">
        <v>1118</v>
      </c>
      <c r="B7483" s="153" t="s">
        <v>11318</v>
      </c>
      <c r="C7483" s="352"/>
      <c r="D7483" s="152" t="s">
        <v>20298</v>
      </c>
    </row>
    <row r="7484" spans="1:4" ht="13.5" customHeight="1">
      <c r="A7484" s="150" t="s">
        <v>1119</v>
      </c>
      <c r="B7484" s="153" t="s">
        <v>11319</v>
      </c>
      <c r="C7484" s="352"/>
      <c r="D7484" s="152" t="s">
        <v>20298</v>
      </c>
    </row>
    <row r="7485" spans="1:4" ht="13.5" customHeight="1">
      <c r="A7485" s="150" t="s">
        <v>1114</v>
      </c>
      <c r="B7485" s="153" t="s">
        <v>11314</v>
      </c>
      <c r="C7485" s="352"/>
      <c r="D7485" s="152" t="s">
        <v>20298</v>
      </c>
    </row>
    <row r="7486" spans="1:4" ht="13.5" customHeight="1">
      <c r="A7486" s="150" t="s">
        <v>1115</v>
      </c>
      <c r="B7486" s="153" t="s">
        <v>11315</v>
      </c>
      <c r="C7486" s="352"/>
      <c r="D7486" s="152" t="s">
        <v>20298</v>
      </c>
    </row>
    <row r="7487" spans="1:4" ht="13.5" customHeight="1">
      <c r="A7487" s="150" t="s">
        <v>1120</v>
      </c>
      <c r="B7487" s="153" t="s">
        <v>11320</v>
      </c>
      <c r="C7487" s="352"/>
      <c r="D7487" s="152" t="s">
        <v>20298</v>
      </c>
    </row>
    <row r="7488" spans="1:4" ht="13.5" customHeight="1">
      <c r="A7488" s="150" t="s">
        <v>1097</v>
      </c>
      <c r="B7488" s="153" t="s">
        <v>11298</v>
      </c>
      <c r="C7488" s="352"/>
      <c r="D7488" s="152" t="s">
        <v>20298</v>
      </c>
    </row>
    <row r="7489" spans="1:4" ht="13.5" customHeight="1">
      <c r="A7489" s="150" t="s">
        <v>1098</v>
      </c>
      <c r="B7489" s="153" t="s">
        <v>11299</v>
      </c>
      <c r="C7489" s="352"/>
      <c r="D7489" s="152" t="s">
        <v>20298</v>
      </c>
    </row>
    <row r="7490" spans="1:4" ht="13.5" customHeight="1">
      <c r="A7490" s="150" t="s">
        <v>1088</v>
      </c>
      <c r="B7490" s="153" t="s">
        <v>11290</v>
      </c>
      <c r="C7490" s="352"/>
      <c r="D7490" s="152" t="s">
        <v>20298</v>
      </c>
    </row>
    <row r="7491" spans="1:4" ht="13.5" customHeight="1">
      <c r="A7491" s="150" t="s">
        <v>1089</v>
      </c>
      <c r="B7491" s="153" t="s">
        <v>11291</v>
      </c>
      <c r="C7491" s="352"/>
      <c r="D7491" s="152" t="s">
        <v>20298</v>
      </c>
    </row>
    <row r="7492" spans="1:4" ht="13.5" customHeight="1">
      <c r="A7492" s="150" t="s">
        <v>1104</v>
      </c>
      <c r="B7492" s="153" t="s">
        <v>11304</v>
      </c>
      <c r="C7492" s="352"/>
      <c r="D7492" s="152" t="s">
        <v>20298</v>
      </c>
    </row>
    <row r="7493" spans="1:4" ht="13.5" customHeight="1">
      <c r="A7493" s="150" t="s">
        <v>1105</v>
      </c>
      <c r="B7493" s="153" t="s">
        <v>11305</v>
      </c>
      <c r="C7493" s="352"/>
      <c r="D7493" s="152" t="s">
        <v>20298</v>
      </c>
    </row>
    <row r="7494" spans="1:4" ht="13.5" customHeight="1">
      <c r="A7494" s="150" t="s">
        <v>1091</v>
      </c>
      <c r="B7494" s="153" t="s">
        <v>11293</v>
      </c>
      <c r="C7494" s="352"/>
      <c r="D7494" s="152" t="s">
        <v>20298</v>
      </c>
    </row>
    <row r="7495" spans="1:4" ht="13.5" customHeight="1">
      <c r="A7495" s="150" t="s">
        <v>1090</v>
      </c>
      <c r="B7495" s="153" t="s">
        <v>11292</v>
      </c>
      <c r="C7495" s="352"/>
      <c r="D7495" s="152" t="s">
        <v>20298</v>
      </c>
    </row>
    <row r="7496" spans="1:4" ht="13.5" customHeight="1">
      <c r="A7496" s="150" t="s">
        <v>1092</v>
      </c>
      <c r="B7496" s="153" t="s">
        <v>11293</v>
      </c>
      <c r="C7496" s="352"/>
      <c r="D7496" s="152" t="s">
        <v>20298</v>
      </c>
    </row>
    <row r="7497" spans="1:4" ht="13.5" customHeight="1">
      <c r="A7497" s="150" t="s">
        <v>1093</v>
      </c>
      <c r="B7497" s="153" t="s">
        <v>11294</v>
      </c>
      <c r="C7497" s="352"/>
      <c r="D7497" s="152" t="s">
        <v>20298</v>
      </c>
    </row>
    <row r="7498" spans="1:4" ht="13.5" customHeight="1">
      <c r="A7498" s="150" t="s">
        <v>1094</v>
      </c>
      <c r="B7498" s="153" t="s">
        <v>11295</v>
      </c>
      <c r="C7498" s="352"/>
      <c r="D7498" s="152" t="s">
        <v>20298</v>
      </c>
    </row>
    <row r="7499" spans="1:4" ht="13.5" customHeight="1">
      <c r="A7499" s="150" t="s">
        <v>1095</v>
      </c>
      <c r="B7499" s="153" t="s">
        <v>11296</v>
      </c>
      <c r="C7499" s="352"/>
      <c r="D7499" s="152" t="s">
        <v>20298</v>
      </c>
    </row>
    <row r="7500" spans="1:4" ht="13.5" customHeight="1">
      <c r="A7500" s="150" t="s">
        <v>1096</v>
      </c>
      <c r="B7500" s="153" t="s">
        <v>11297</v>
      </c>
      <c r="C7500" s="352"/>
      <c r="D7500" s="152" t="s">
        <v>20298</v>
      </c>
    </row>
    <row r="7501" spans="1:4" ht="13.5" customHeight="1">
      <c r="A7501" s="150" t="s">
        <v>1100</v>
      </c>
      <c r="B7501" s="153" t="s">
        <v>11300</v>
      </c>
      <c r="C7501" s="352"/>
      <c r="D7501" s="152" t="s">
        <v>20298</v>
      </c>
    </row>
    <row r="7502" spans="1:4" ht="13.5" customHeight="1">
      <c r="A7502" s="150" t="s">
        <v>1101</v>
      </c>
      <c r="B7502" s="153" t="s">
        <v>11301</v>
      </c>
      <c r="C7502" s="352"/>
      <c r="D7502" s="152" t="s">
        <v>20298</v>
      </c>
    </row>
    <row r="7503" spans="1:4" ht="13.5" customHeight="1">
      <c r="A7503" s="150" t="s">
        <v>1099</v>
      </c>
      <c r="B7503" s="153" t="s">
        <v>11299</v>
      </c>
      <c r="C7503" s="352"/>
      <c r="D7503" s="152" t="s">
        <v>20298</v>
      </c>
    </row>
    <row r="7504" spans="1:4" ht="13.5" customHeight="1">
      <c r="A7504" s="150" t="s">
        <v>1103</v>
      </c>
      <c r="B7504" s="153" t="s">
        <v>11303</v>
      </c>
      <c r="C7504" s="352"/>
      <c r="D7504" s="152" t="s">
        <v>20298</v>
      </c>
    </row>
    <row r="7505" spans="1:4" ht="13.5" customHeight="1">
      <c r="A7505" s="150" t="s">
        <v>1106</v>
      </c>
      <c r="B7505" s="153" t="s">
        <v>11306</v>
      </c>
      <c r="C7505" s="352"/>
      <c r="D7505" s="152" t="s">
        <v>20298</v>
      </c>
    </row>
    <row r="7506" spans="1:4" ht="13.5" customHeight="1">
      <c r="A7506" s="150" t="s">
        <v>1121</v>
      </c>
      <c r="B7506" s="153" t="s">
        <v>11321</v>
      </c>
      <c r="C7506" s="352"/>
      <c r="D7506" s="152" t="s">
        <v>20298</v>
      </c>
    </row>
    <row r="7507" spans="1:4" ht="13.5" customHeight="1">
      <c r="A7507" s="150" t="s">
        <v>1122</v>
      </c>
      <c r="B7507" s="153" t="s">
        <v>11322</v>
      </c>
      <c r="C7507" s="352"/>
      <c r="D7507" s="152" t="s">
        <v>20298</v>
      </c>
    </row>
    <row r="7508" spans="1:4" ht="13.5" customHeight="1">
      <c r="A7508" s="150" t="s">
        <v>1108</v>
      </c>
      <c r="B7508" s="153" t="s">
        <v>11308</v>
      </c>
      <c r="C7508" s="352"/>
      <c r="D7508" s="152" t="s">
        <v>20298</v>
      </c>
    </row>
    <row r="7509" spans="1:4" ht="13.5" customHeight="1">
      <c r="A7509" s="150" t="s">
        <v>1123</v>
      </c>
      <c r="B7509" s="153" t="s">
        <v>11323</v>
      </c>
      <c r="C7509" s="352"/>
      <c r="D7509" s="152" t="s">
        <v>20298</v>
      </c>
    </row>
    <row r="7510" spans="1:4" ht="13.5" customHeight="1">
      <c r="A7510" s="150" t="s">
        <v>9503</v>
      </c>
      <c r="B7510" s="153" t="s">
        <v>19094</v>
      </c>
      <c r="C7510" s="352"/>
      <c r="D7510" s="152" t="s">
        <v>20298</v>
      </c>
    </row>
    <row r="7511" spans="1:4" ht="13.5" customHeight="1">
      <c r="A7511" s="150" t="s">
        <v>9504</v>
      </c>
      <c r="B7511" s="153" t="s">
        <v>19095</v>
      </c>
      <c r="C7511" s="352"/>
      <c r="D7511" s="152" t="s">
        <v>20298</v>
      </c>
    </row>
    <row r="7512" spans="1:4" ht="13.5" customHeight="1">
      <c r="A7512" s="150" t="s">
        <v>9502</v>
      </c>
      <c r="B7512" s="153" t="s">
        <v>19093</v>
      </c>
      <c r="C7512" s="352"/>
      <c r="D7512" s="152" t="s">
        <v>20298</v>
      </c>
    </row>
    <row r="7513" spans="1:4" ht="13.5" customHeight="1">
      <c r="A7513" s="150" t="s">
        <v>9501</v>
      </c>
      <c r="B7513" s="153" t="s">
        <v>19092</v>
      </c>
      <c r="C7513" s="352"/>
      <c r="D7513" s="152" t="s">
        <v>20298</v>
      </c>
    </row>
    <row r="7514" spans="1:4" ht="13.5" customHeight="1">
      <c r="A7514" s="150" t="s">
        <v>9507</v>
      </c>
      <c r="B7514" s="153" t="s">
        <v>19098</v>
      </c>
      <c r="C7514" s="352"/>
      <c r="D7514" s="152" t="s">
        <v>20298</v>
      </c>
    </row>
    <row r="7515" spans="1:4" ht="13.5" customHeight="1">
      <c r="A7515" s="150" t="s">
        <v>9498</v>
      </c>
      <c r="B7515" s="153" t="s">
        <v>19089</v>
      </c>
      <c r="C7515" s="352"/>
      <c r="D7515" s="152" t="s">
        <v>20298</v>
      </c>
    </row>
    <row r="7516" spans="1:4" ht="13.5" customHeight="1">
      <c r="A7516" s="150" t="s">
        <v>9500</v>
      </c>
      <c r="B7516" s="153" t="s">
        <v>19091</v>
      </c>
      <c r="C7516" s="352"/>
      <c r="D7516" s="152" t="s">
        <v>20298</v>
      </c>
    </row>
    <row r="7517" spans="1:4" ht="13.5" customHeight="1">
      <c r="A7517" s="150" t="s">
        <v>9499</v>
      </c>
      <c r="B7517" s="153" t="s">
        <v>19090</v>
      </c>
      <c r="C7517" s="352"/>
      <c r="D7517" s="152" t="s">
        <v>20298</v>
      </c>
    </row>
    <row r="7518" spans="1:4" ht="13.5" customHeight="1">
      <c r="A7518" s="150" t="s">
        <v>9494</v>
      </c>
      <c r="B7518" s="153" t="s">
        <v>19085</v>
      </c>
      <c r="C7518" s="352"/>
      <c r="D7518" s="152" t="s">
        <v>20298</v>
      </c>
    </row>
    <row r="7519" spans="1:4" ht="13.5" customHeight="1">
      <c r="A7519" s="150" t="s">
        <v>9496</v>
      </c>
      <c r="B7519" s="153" t="s">
        <v>19087</v>
      </c>
      <c r="C7519" s="352"/>
      <c r="D7519" s="152" t="s">
        <v>20298</v>
      </c>
    </row>
    <row r="7520" spans="1:4" ht="13.5" customHeight="1">
      <c r="A7520" s="150" t="s">
        <v>9492</v>
      </c>
      <c r="B7520" s="153" t="s">
        <v>19083</v>
      </c>
      <c r="C7520" s="352"/>
      <c r="D7520" s="152" t="s">
        <v>20298</v>
      </c>
    </row>
    <row r="7521" spans="1:4" ht="13.5" customHeight="1">
      <c r="A7521" s="150" t="s">
        <v>9493</v>
      </c>
      <c r="B7521" s="153" t="s">
        <v>19084</v>
      </c>
      <c r="C7521" s="352"/>
      <c r="D7521" s="152" t="s">
        <v>20298</v>
      </c>
    </row>
    <row r="7522" spans="1:4" ht="13.5" customHeight="1">
      <c r="A7522" s="150" t="s">
        <v>9491</v>
      </c>
      <c r="B7522" s="153" t="s">
        <v>19082</v>
      </c>
      <c r="C7522" s="352"/>
      <c r="D7522" s="152" t="s">
        <v>20298</v>
      </c>
    </row>
    <row r="7523" spans="1:4" ht="13.5" customHeight="1">
      <c r="A7523" s="150" t="s">
        <v>9495</v>
      </c>
      <c r="B7523" s="153" t="s">
        <v>19086</v>
      </c>
      <c r="C7523" s="352"/>
      <c r="D7523" s="152" t="s">
        <v>20298</v>
      </c>
    </row>
    <row r="7524" spans="1:4" ht="13.5" customHeight="1">
      <c r="A7524" s="150" t="s">
        <v>9497</v>
      </c>
      <c r="B7524" s="153" t="s">
        <v>19088</v>
      </c>
      <c r="C7524" s="352"/>
      <c r="D7524" s="152" t="s">
        <v>20298</v>
      </c>
    </row>
    <row r="7525" spans="1:4" ht="13.5" customHeight="1">
      <c r="A7525" s="150" t="s">
        <v>9505</v>
      </c>
      <c r="B7525" s="153" t="s">
        <v>19096</v>
      </c>
      <c r="C7525" s="352"/>
      <c r="D7525" s="152" t="s">
        <v>20298</v>
      </c>
    </row>
    <row r="7526" spans="1:4" ht="13.5" customHeight="1">
      <c r="A7526" s="150" t="s">
        <v>9506</v>
      </c>
      <c r="B7526" s="153" t="s">
        <v>19097</v>
      </c>
      <c r="C7526" s="352"/>
      <c r="D7526" s="152" t="s">
        <v>20298</v>
      </c>
    </row>
    <row r="7527" spans="1:4" ht="13.5" customHeight="1">
      <c r="A7527" s="150" t="s">
        <v>9490</v>
      </c>
      <c r="B7527" s="153" t="s">
        <v>19081</v>
      </c>
      <c r="C7527" s="352"/>
      <c r="D7527" s="152" t="s">
        <v>20298</v>
      </c>
    </row>
    <row r="7528" spans="1:4" ht="13.5" customHeight="1">
      <c r="A7528" s="150" t="s">
        <v>5921</v>
      </c>
      <c r="B7528" s="153" t="s">
        <v>15930</v>
      </c>
      <c r="C7528" s="352"/>
      <c r="D7528" s="152" t="s">
        <v>20298</v>
      </c>
    </row>
    <row r="7529" spans="1:4" ht="13.5" customHeight="1">
      <c r="A7529" s="150" t="s">
        <v>3992</v>
      </c>
      <c r="B7529" s="153" t="s">
        <v>14111</v>
      </c>
      <c r="C7529" s="352"/>
      <c r="D7529" s="152" t="s">
        <v>20298</v>
      </c>
    </row>
    <row r="7530" spans="1:4" ht="13.5" customHeight="1">
      <c r="A7530" s="150" t="s">
        <v>3993</v>
      </c>
      <c r="B7530" s="153" t="s">
        <v>14112</v>
      </c>
      <c r="C7530" s="352"/>
      <c r="D7530" s="152" t="s">
        <v>20298</v>
      </c>
    </row>
    <row r="7531" spans="1:4" ht="13.5" customHeight="1">
      <c r="A7531" s="150" t="s">
        <v>3994</v>
      </c>
      <c r="B7531" s="153" t="s">
        <v>14112</v>
      </c>
      <c r="C7531" s="352"/>
      <c r="D7531" s="152" t="s">
        <v>20298</v>
      </c>
    </row>
    <row r="7532" spans="1:4" ht="13.5" customHeight="1">
      <c r="A7532" s="150" t="s">
        <v>4597</v>
      </c>
      <c r="B7532" s="153" t="s">
        <v>14671</v>
      </c>
      <c r="C7532" s="352"/>
      <c r="D7532" s="152" t="s">
        <v>20298</v>
      </c>
    </row>
    <row r="7533" spans="1:4" ht="13.5" customHeight="1">
      <c r="A7533" s="150" t="s">
        <v>4598</v>
      </c>
      <c r="B7533" s="153" t="s">
        <v>14671</v>
      </c>
      <c r="C7533" s="352"/>
      <c r="D7533" s="152" t="s">
        <v>20298</v>
      </c>
    </row>
    <row r="7534" spans="1:4" ht="13.5" customHeight="1">
      <c r="A7534" s="150" t="s">
        <v>1457</v>
      </c>
      <c r="B7534" s="153" t="s">
        <v>11658</v>
      </c>
      <c r="C7534" s="352"/>
      <c r="D7534" s="152" t="s">
        <v>20298</v>
      </c>
    </row>
    <row r="7535" spans="1:4" ht="13.5" customHeight="1">
      <c r="A7535" s="150" t="s">
        <v>1452</v>
      </c>
      <c r="B7535" s="153" t="s">
        <v>11653</v>
      </c>
      <c r="C7535" s="352"/>
      <c r="D7535" s="152" t="s">
        <v>20298</v>
      </c>
    </row>
    <row r="7536" spans="1:4" ht="13.5" customHeight="1">
      <c r="A7536" s="150" t="s">
        <v>1455</v>
      </c>
      <c r="B7536" s="153" t="s">
        <v>11656</v>
      </c>
      <c r="C7536" s="352"/>
      <c r="D7536" s="152" t="s">
        <v>20298</v>
      </c>
    </row>
    <row r="7537" spans="1:4" ht="13.5" customHeight="1">
      <c r="A7537" s="150" t="s">
        <v>1453</v>
      </c>
      <c r="B7537" s="153" t="s">
        <v>11654</v>
      </c>
      <c r="C7537" s="352"/>
      <c r="D7537" s="152" t="s">
        <v>20298</v>
      </c>
    </row>
    <row r="7538" spans="1:4" ht="13.5" customHeight="1">
      <c r="A7538" s="150" t="s">
        <v>1454</v>
      </c>
      <c r="B7538" s="153" t="s">
        <v>11655</v>
      </c>
      <c r="C7538" s="352"/>
      <c r="D7538" s="152" t="s">
        <v>20298</v>
      </c>
    </row>
    <row r="7539" spans="1:4" ht="13.5" customHeight="1">
      <c r="A7539" s="150" t="s">
        <v>1456</v>
      </c>
      <c r="B7539" s="153" t="s">
        <v>11657</v>
      </c>
      <c r="C7539" s="352"/>
      <c r="D7539" s="152" t="s">
        <v>20298</v>
      </c>
    </row>
    <row r="7540" spans="1:4" ht="13.5" customHeight="1">
      <c r="A7540" s="150" t="s">
        <v>5898</v>
      </c>
      <c r="B7540" s="153" t="s">
        <v>15907</v>
      </c>
      <c r="C7540" s="352"/>
      <c r="D7540" s="152" t="s">
        <v>20298</v>
      </c>
    </row>
    <row r="7541" spans="1:4" ht="13.5" customHeight="1">
      <c r="A7541" s="150" t="s">
        <v>4789</v>
      </c>
      <c r="B7541" s="153" t="s">
        <v>14856</v>
      </c>
      <c r="C7541" s="352"/>
      <c r="D7541" s="152" t="s">
        <v>20298</v>
      </c>
    </row>
    <row r="7542" spans="1:4" ht="13.5" customHeight="1">
      <c r="A7542" s="150" t="s">
        <v>5897</v>
      </c>
      <c r="B7542" s="153" t="s">
        <v>15906</v>
      </c>
      <c r="C7542" s="352"/>
      <c r="D7542" s="152" t="s">
        <v>20298</v>
      </c>
    </row>
    <row r="7543" spans="1:4" ht="13.5" customHeight="1">
      <c r="A7543" s="150" t="s">
        <v>6373</v>
      </c>
      <c r="B7543" s="153" t="s">
        <v>16336</v>
      </c>
      <c r="C7543" s="352"/>
      <c r="D7543" s="152" t="s">
        <v>20298</v>
      </c>
    </row>
    <row r="7544" spans="1:4" ht="13.5" customHeight="1">
      <c r="A7544" s="150" t="s">
        <v>3896</v>
      </c>
      <c r="B7544" s="153" t="s">
        <v>14018</v>
      </c>
      <c r="C7544" s="352"/>
      <c r="D7544" s="152" t="s">
        <v>20298</v>
      </c>
    </row>
    <row r="7545" spans="1:4" ht="13.5" customHeight="1">
      <c r="A7545" s="150" t="s">
        <v>3642</v>
      </c>
      <c r="B7545" s="153" t="s">
        <v>13774</v>
      </c>
      <c r="C7545" s="352"/>
      <c r="D7545" s="152" t="s">
        <v>20298</v>
      </c>
    </row>
    <row r="7546" spans="1:4" ht="13.5" customHeight="1">
      <c r="A7546" s="150" t="s">
        <v>3643</v>
      </c>
      <c r="B7546" s="153" t="s">
        <v>13774</v>
      </c>
      <c r="C7546" s="352"/>
      <c r="D7546" s="152" t="s">
        <v>20298</v>
      </c>
    </row>
    <row r="7547" spans="1:4" ht="13.5" customHeight="1">
      <c r="A7547" s="150" t="s">
        <v>4490</v>
      </c>
      <c r="B7547" s="153" t="s">
        <v>14597</v>
      </c>
      <c r="C7547" s="352"/>
      <c r="D7547" s="152" t="s">
        <v>20298</v>
      </c>
    </row>
    <row r="7548" spans="1:4" ht="13.5" customHeight="1">
      <c r="A7548" s="150" t="s">
        <v>4492</v>
      </c>
      <c r="B7548" s="153" t="s">
        <v>14598</v>
      </c>
      <c r="C7548" s="352"/>
      <c r="D7548" s="152" t="s">
        <v>20298</v>
      </c>
    </row>
    <row r="7549" spans="1:4" ht="13.5" customHeight="1">
      <c r="A7549" s="150" t="s">
        <v>4489</v>
      </c>
      <c r="B7549" s="153" t="s">
        <v>14596</v>
      </c>
      <c r="C7549" s="352"/>
      <c r="D7549" s="152" t="s">
        <v>20298</v>
      </c>
    </row>
    <row r="7550" spans="1:4" ht="13.5" customHeight="1">
      <c r="A7550" s="150" t="s">
        <v>4493</v>
      </c>
      <c r="B7550" s="153" t="s">
        <v>14598</v>
      </c>
      <c r="C7550" s="352"/>
      <c r="D7550" s="152" t="s">
        <v>20298</v>
      </c>
    </row>
    <row r="7551" spans="1:4" ht="13.5" customHeight="1">
      <c r="A7551" s="150" t="s">
        <v>4494</v>
      </c>
      <c r="B7551" s="153" t="s">
        <v>14598</v>
      </c>
      <c r="C7551" s="352"/>
      <c r="D7551" s="152" t="s">
        <v>20298</v>
      </c>
    </row>
    <row r="7552" spans="1:4" ht="13.5" customHeight="1">
      <c r="A7552" s="150" t="s">
        <v>4491</v>
      </c>
      <c r="B7552" s="153" t="s">
        <v>14597</v>
      </c>
      <c r="C7552" s="352"/>
      <c r="D7552" s="152" t="s">
        <v>20298</v>
      </c>
    </row>
    <row r="7553" spans="1:4" ht="13.5" customHeight="1">
      <c r="A7553" s="150" t="s">
        <v>4796</v>
      </c>
      <c r="B7553" s="153" t="s">
        <v>14864</v>
      </c>
      <c r="C7553" s="352"/>
      <c r="D7553" s="152" t="s">
        <v>20298</v>
      </c>
    </row>
    <row r="7554" spans="1:4" ht="13.5" customHeight="1">
      <c r="A7554" s="150" t="s">
        <v>9367</v>
      </c>
      <c r="B7554" s="153" t="s">
        <v>18964</v>
      </c>
      <c r="C7554" s="352"/>
      <c r="D7554" s="152" t="s">
        <v>20298</v>
      </c>
    </row>
    <row r="7555" spans="1:4" ht="13.5" customHeight="1">
      <c r="A7555" s="150" t="s">
        <v>9368</v>
      </c>
      <c r="B7555" s="153" t="s">
        <v>18965</v>
      </c>
      <c r="C7555" s="352"/>
      <c r="D7555" s="152" t="s">
        <v>20298</v>
      </c>
    </row>
    <row r="7556" spans="1:4" ht="13.5" customHeight="1">
      <c r="A7556" s="150" t="s">
        <v>10408</v>
      </c>
      <c r="B7556" s="153" t="s">
        <v>19974</v>
      </c>
      <c r="C7556" s="352"/>
      <c r="D7556" s="152" t="s">
        <v>20298</v>
      </c>
    </row>
    <row r="7557" spans="1:4" ht="13.5" customHeight="1">
      <c r="A7557" s="150" t="s">
        <v>6081</v>
      </c>
      <c r="B7557" s="153" t="s">
        <v>16076</v>
      </c>
      <c r="C7557" s="352"/>
      <c r="D7557" s="152" t="s">
        <v>20298</v>
      </c>
    </row>
    <row r="7558" spans="1:4" ht="13.5" customHeight="1">
      <c r="A7558" s="150" t="s">
        <v>6079</v>
      </c>
      <c r="B7558" s="153" t="s">
        <v>16075</v>
      </c>
      <c r="C7558" s="352"/>
      <c r="D7558" s="152" t="s">
        <v>20298</v>
      </c>
    </row>
    <row r="7559" spans="1:4" ht="13.5" customHeight="1">
      <c r="A7559" s="150" t="s">
        <v>6082</v>
      </c>
      <c r="B7559" s="153" t="s">
        <v>16076</v>
      </c>
      <c r="C7559" s="352"/>
      <c r="D7559" s="152" t="s">
        <v>20298</v>
      </c>
    </row>
    <row r="7560" spans="1:4" ht="13.5" customHeight="1">
      <c r="A7560" s="150" t="s">
        <v>6083</v>
      </c>
      <c r="B7560" s="153" t="s">
        <v>16076</v>
      </c>
      <c r="C7560" s="352"/>
      <c r="D7560" s="152" t="s">
        <v>20298</v>
      </c>
    </row>
    <row r="7561" spans="1:4" ht="13.5" customHeight="1">
      <c r="A7561" s="150" t="s">
        <v>6084</v>
      </c>
      <c r="B7561" s="153" t="s">
        <v>16076</v>
      </c>
      <c r="C7561" s="352"/>
      <c r="D7561" s="152" t="s">
        <v>20298</v>
      </c>
    </row>
    <row r="7562" spans="1:4" ht="13.5" customHeight="1">
      <c r="A7562" s="150" t="s">
        <v>6085</v>
      </c>
      <c r="B7562" s="153" t="s">
        <v>16076</v>
      </c>
      <c r="C7562" s="352"/>
      <c r="D7562" s="152" t="s">
        <v>20298</v>
      </c>
    </row>
    <row r="7563" spans="1:4" ht="13.5" customHeight="1">
      <c r="A7563" s="150" t="s">
        <v>6109</v>
      </c>
      <c r="B7563" s="153" t="s">
        <v>16078</v>
      </c>
      <c r="C7563" s="352"/>
      <c r="D7563" s="152" t="s">
        <v>20298</v>
      </c>
    </row>
    <row r="7564" spans="1:4" ht="13.5" customHeight="1">
      <c r="A7564" s="150" t="s">
        <v>6086</v>
      </c>
      <c r="B7564" s="153" t="s">
        <v>16076</v>
      </c>
      <c r="C7564" s="352"/>
      <c r="D7564" s="152" t="s">
        <v>20298</v>
      </c>
    </row>
    <row r="7565" spans="1:4" ht="13.5" customHeight="1">
      <c r="A7565" s="150" t="s">
        <v>6078</v>
      </c>
      <c r="B7565" s="153" t="s">
        <v>16074</v>
      </c>
      <c r="C7565" s="352"/>
      <c r="D7565" s="152" t="s">
        <v>20298</v>
      </c>
    </row>
    <row r="7566" spans="1:4" ht="13.5" customHeight="1">
      <c r="A7566" s="150" t="s">
        <v>6087</v>
      </c>
      <c r="B7566" s="153" t="s">
        <v>16076</v>
      </c>
      <c r="C7566" s="352"/>
      <c r="D7566" s="152" t="s">
        <v>20298</v>
      </c>
    </row>
    <row r="7567" spans="1:4" ht="13.5" customHeight="1">
      <c r="A7567" s="150" t="s">
        <v>6088</v>
      </c>
      <c r="B7567" s="153" t="s">
        <v>16076</v>
      </c>
      <c r="C7567" s="352"/>
      <c r="D7567" s="152" t="s">
        <v>20298</v>
      </c>
    </row>
    <row r="7568" spans="1:4" ht="13.5" customHeight="1">
      <c r="A7568" s="150" t="s">
        <v>6089</v>
      </c>
      <c r="B7568" s="153" t="s">
        <v>16076</v>
      </c>
      <c r="C7568" s="352"/>
      <c r="D7568" s="152" t="s">
        <v>20298</v>
      </c>
    </row>
    <row r="7569" spans="1:4" ht="13.5" customHeight="1">
      <c r="A7569" s="150" t="s">
        <v>6090</v>
      </c>
      <c r="B7569" s="153" t="s">
        <v>16076</v>
      </c>
      <c r="C7569" s="352"/>
      <c r="D7569" s="152" t="s">
        <v>20298</v>
      </c>
    </row>
    <row r="7570" spans="1:4" ht="13.5" customHeight="1">
      <c r="A7570" s="150" t="s">
        <v>6091</v>
      </c>
      <c r="B7570" s="153" t="s">
        <v>16076</v>
      </c>
      <c r="C7570" s="352"/>
      <c r="D7570" s="152" t="s">
        <v>20298</v>
      </c>
    </row>
    <row r="7571" spans="1:4" ht="13.5" customHeight="1">
      <c r="A7571" s="150" t="s">
        <v>6080</v>
      </c>
      <c r="B7571" s="153" t="s">
        <v>16075</v>
      </c>
      <c r="C7571" s="352"/>
      <c r="D7571" s="152" t="s">
        <v>20298</v>
      </c>
    </row>
    <row r="7572" spans="1:4" ht="13.5" customHeight="1">
      <c r="A7572" s="150" t="s">
        <v>6092</v>
      </c>
      <c r="B7572" s="153" t="s">
        <v>16076</v>
      </c>
      <c r="C7572" s="352"/>
      <c r="D7572" s="152" t="s">
        <v>20298</v>
      </c>
    </row>
    <row r="7573" spans="1:4" ht="13.5" customHeight="1">
      <c r="A7573" s="150" t="s">
        <v>8781</v>
      </c>
      <c r="B7573" s="153" t="s">
        <v>18400</v>
      </c>
      <c r="C7573" s="352"/>
      <c r="D7573" s="152" t="s">
        <v>20298</v>
      </c>
    </row>
    <row r="7574" spans="1:4" ht="13.5" customHeight="1">
      <c r="A7574" s="150" t="s">
        <v>8804</v>
      </c>
      <c r="B7574" s="153" t="s">
        <v>18421</v>
      </c>
      <c r="C7574" s="352"/>
      <c r="D7574" s="152" t="s">
        <v>20298</v>
      </c>
    </row>
    <row r="7575" spans="1:4" ht="13.5" customHeight="1">
      <c r="A7575" s="150" t="s">
        <v>9175</v>
      </c>
      <c r="B7575" s="153" t="s">
        <v>18786</v>
      </c>
      <c r="C7575" s="352"/>
      <c r="D7575" s="152" t="s">
        <v>20298</v>
      </c>
    </row>
    <row r="7576" spans="1:4" ht="13.5" customHeight="1">
      <c r="A7576" s="150" t="s">
        <v>6201</v>
      </c>
      <c r="B7576" s="153" t="s">
        <v>16162</v>
      </c>
      <c r="C7576" s="352"/>
      <c r="D7576" s="152" t="s">
        <v>20298</v>
      </c>
    </row>
    <row r="7577" spans="1:4" ht="13.5" customHeight="1">
      <c r="A7577" s="150" t="s">
        <v>6108</v>
      </c>
      <c r="B7577" s="153" t="s">
        <v>16077</v>
      </c>
      <c r="C7577" s="352"/>
      <c r="D7577" s="152" t="s">
        <v>20298</v>
      </c>
    </row>
    <row r="7578" spans="1:4" ht="13.5" customHeight="1">
      <c r="A7578" s="150" t="s">
        <v>4759</v>
      </c>
      <c r="B7578" s="153" t="s">
        <v>14825</v>
      </c>
      <c r="C7578" s="352"/>
      <c r="D7578" s="152" t="s">
        <v>20298</v>
      </c>
    </row>
    <row r="7579" spans="1:4" ht="13.5" customHeight="1">
      <c r="A7579" s="150" t="s">
        <v>8635</v>
      </c>
      <c r="B7579" s="153" t="s">
        <v>18274</v>
      </c>
      <c r="C7579" s="352"/>
      <c r="D7579" s="152" t="s">
        <v>20298</v>
      </c>
    </row>
    <row r="7580" spans="1:4" ht="13.5" customHeight="1">
      <c r="A7580" s="150" t="s">
        <v>8636</v>
      </c>
      <c r="B7580" s="153" t="s">
        <v>18274</v>
      </c>
      <c r="C7580" s="352"/>
      <c r="D7580" s="152" t="s">
        <v>20298</v>
      </c>
    </row>
    <row r="7581" spans="1:4" ht="13.5" customHeight="1">
      <c r="A7581" s="150" t="s">
        <v>8637</v>
      </c>
      <c r="B7581" s="153" t="s">
        <v>18274</v>
      </c>
      <c r="C7581" s="352"/>
      <c r="D7581" s="152" t="s">
        <v>20298</v>
      </c>
    </row>
    <row r="7582" spans="1:4" ht="13.5" customHeight="1">
      <c r="A7582" s="150" t="s">
        <v>8638</v>
      </c>
      <c r="B7582" s="153" t="s">
        <v>18274</v>
      </c>
      <c r="C7582" s="352"/>
      <c r="D7582" s="152" t="s">
        <v>20298</v>
      </c>
    </row>
    <row r="7583" spans="1:4" ht="13.5" customHeight="1">
      <c r="A7583" s="150" t="s">
        <v>8639</v>
      </c>
      <c r="B7583" s="153" t="s">
        <v>18274</v>
      </c>
      <c r="C7583" s="352"/>
      <c r="D7583" s="152" t="s">
        <v>20298</v>
      </c>
    </row>
    <row r="7584" spans="1:4" ht="13.5" customHeight="1">
      <c r="A7584" s="150" t="s">
        <v>8633</v>
      </c>
      <c r="B7584" s="153" t="s">
        <v>18272</v>
      </c>
      <c r="C7584" s="352"/>
      <c r="D7584" s="152" t="s">
        <v>20298</v>
      </c>
    </row>
    <row r="7585" spans="1:4" ht="13.5" customHeight="1">
      <c r="A7585" s="150" t="s">
        <v>8640</v>
      </c>
      <c r="B7585" s="153" t="s">
        <v>18274</v>
      </c>
      <c r="C7585" s="352"/>
      <c r="D7585" s="152" t="s">
        <v>20298</v>
      </c>
    </row>
    <row r="7586" spans="1:4" ht="13.5" customHeight="1">
      <c r="A7586" s="150" t="s">
        <v>8641</v>
      </c>
      <c r="B7586" s="153" t="s">
        <v>18274</v>
      </c>
      <c r="C7586" s="352"/>
      <c r="D7586" s="152" t="s">
        <v>20298</v>
      </c>
    </row>
    <row r="7587" spans="1:4" ht="13.5" customHeight="1">
      <c r="A7587" s="150" t="s">
        <v>8634</v>
      </c>
      <c r="B7587" s="153" t="s">
        <v>18273</v>
      </c>
      <c r="C7587" s="352"/>
      <c r="D7587" s="152" t="s">
        <v>20298</v>
      </c>
    </row>
    <row r="7588" spans="1:4" ht="13.5" customHeight="1">
      <c r="A7588" s="150" t="s">
        <v>8642</v>
      </c>
      <c r="B7588" s="153" t="s">
        <v>18274</v>
      </c>
      <c r="C7588" s="352"/>
      <c r="D7588" s="152" t="s">
        <v>20298</v>
      </c>
    </row>
    <row r="7589" spans="1:4" ht="13.5" customHeight="1">
      <c r="A7589" s="150" t="s">
        <v>8643</v>
      </c>
      <c r="B7589" s="153" t="s">
        <v>18274</v>
      </c>
      <c r="C7589" s="352"/>
      <c r="D7589" s="152" t="s">
        <v>20298</v>
      </c>
    </row>
    <row r="7590" spans="1:4" ht="13.5" customHeight="1">
      <c r="A7590" s="150" t="s">
        <v>8653</v>
      </c>
      <c r="B7590" s="153" t="s">
        <v>18275</v>
      </c>
      <c r="C7590" s="352"/>
      <c r="D7590" s="152" t="s">
        <v>20298</v>
      </c>
    </row>
    <row r="7591" spans="1:4" ht="13.5" customHeight="1">
      <c r="A7591" s="150" t="s">
        <v>8654</v>
      </c>
      <c r="B7591" s="153" t="s">
        <v>18275</v>
      </c>
      <c r="C7591" s="352"/>
      <c r="D7591" s="152" t="s">
        <v>20298</v>
      </c>
    </row>
    <row r="7592" spans="1:4" ht="13.5" customHeight="1">
      <c r="A7592" s="150" t="s">
        <v>8644</v>
      </c>
      <c r="B7592" s="153" t="s">
        <v>18274</v>
      </c>
      <c r="C7592" s="352"/>
      <c r="D7592" s="152" t="s">
        <v>20298</v>
      </c>
    </row>
    <row r="7593" spans="1:4" ht="13.5" customHeight="1">
      <c r="A7593" s="150" t="s">
        <v>8645</v>
      </c>
      <c r="B7593" s="153" t="s">
        <v>18274</v>
      </c>
      <c r="C7593" s="352"/>
      <c r="D7593" s="152" t="s">
        <v>20298</v>
      </c>
    </row>
    <row r="7594" spans="1:4" ht="13.5" customHeight="1">
      <c r="A7594" s="150" t="s">
        <v>8646</v>
      </c>
      <c r="B7594" s="153" t="s">
        <v>18274</v>
      </c>
      <c r="C7594" s="352"/>
      <c r="D7594" s="152" t="s">
        <v>20298</v>
      </c>
    </row>
    <row r="7595" spans="1:4" ht="13.5" customHeight="1">
      <c r="A7595" s="150" t="s">
        <v>8647</v>
      </c>
      <c r="B7595" s="153" t="s">
        <v>18274</v>
      </c>
      <c r="C7595" s="352"/>
      <c r="D7595" s="152" t="s">
        <v>20298</v>
      </c>
    </row>
    <row r="7596" spans="1:4" ht="13.5" customHeight="1">
      <c r="A7596" s="150" t="s">
        <v>8648</v>
      </c>
      <c r="B7596" s="153" t="s">
        <v>18274</v>
      </c>
      <c r="C7596" s="352"/>
      <c r="D7596" s="152" t="s">
        <v>20298</v>
      </c>
    </row>
    <row r="7597" spans="1:4" ht="13.5" customHeight="1">
      <c r="A7597" s="150" t="s">
        <v>8649</v>
      </c>
      <c r="B7597" s="153" t="s">
        <v>18274</v>
      </c>
      <c r="C7597" s="352"/>
      <c r="D7597" s="152" t="s">
        <v>20298</v>
      </c>
    </row>
    <row r="7598" spans="1:4" ht="13.5" customHeight="1">
      <c r="A7598" s="150" t="s">
        <v>8650</v>
      </c>
      <c r="B7598" s="153" t="s">
        <v>18274</v>
      </c>
      <c r="C7598" s="352"/>
      <c r="D7598" s="152" t="s">
        <v>20298</v>
      </c>
    </row>
    <row r="7599" spans="1:4" ht="13.5" customHeight="1">
      <c r="A7599" s="150" t="s">
        <v>8651</v>
      </c>
      <c r="B7599" s="153" t="s">
        <v>18274</v>
      </c>
      <c r="C7599" s="352"/>
      <c r="D7599" s="152" t="s">
        <v>20298</v>
      </c>
    </row>
    <row r="7600" spans="1:4" ht="13.5" customHeight="1">
      <c r="A7600" s="150" t="s">
        <v>8652</v>
      </c>
      <c r="B7600" s="153" t="s">
        <v>18274</v>
      </c>
      <c r="C7600" s="352"/>
      <c r="D7600" s="152" t="s">
        <v>20298</v>
      </c>
    </row>
    <row r="7601" spans="1:4" ht="13.5" customHeight="1">
      <c r="A7601" s="150" t="s">
        <v>6194</v>
      </c>
      <c r="B7601" s="153" t="s">
        <v>16157</v>
      </c>
      <c r="C7601" s="352"/>
      <c r="D7601" s="152" t="s">
        <v>20298</v>
      </c>
    </row>
    <row r="7602" spans="1:4" ht="13.5" customHeight="1">
      <c r="A7602" s="150" t="s">
        <v>6195</v>
      </c>
      <c r="B7602" s="153" t="s">
        <v>16157</v>
      </c>
      <c r="C7602" s="352"/>
      <c r="D7602" s="152" t="s">
        <v>20298</v>
      </c>
    </row>
    <row r="7603" spans="1:4" ht="13.5" customHeight="1">
      <c r="A7603" s="150" t="s">
        <v>6196</v>
      </c>
      <c r="B7603" s="153" t="s">
        <v>16157</v>
      </c>
      <c r="C7603" s="352"/>
      <c r="D7603" s="152" t="s">
        <v>20298</v>
      </c>
    </row>
    <row r="7604" spans="1:4" ht="13.5" customHeight="1">
      <c r="A7604" s="150" t="s">
        <v>8485</v>
      </c>
      <c r="B7604" s="153" t="s">
        <v>18142</v>
      </c>
      <c r="C7604" s="352"/>
      <c r="D7604" s="152" t="s">
        <v>20298</v>
      </c>
    </row>
    <row r="7605" spans="1:4" ht="13.5" customHeight="1">
      <c r="A7605" s="150" t="s">
        <v>6110</v>
      </c>
      <c r="B7605" s="153" t="s">
        <v>16079</v>
      </c>
      <c r="C7605" s="352"/>
      <c r="D7605" s="152" t="s">
        <v>20298</v>
      </c>
    </row>
    <row r="7606" spans="1:4" ht="13.5" customHeight="1">
      <c r="A7606" s="150" t="s">
        <v>8782</v>
      </c>
      <c r="B7606" s="153" t="s">
        <v>18401</v>
      </c>
      <c r="C7606" s="352"/>
      <c r="D7606" s="152" t="s">
        <v>20298</v>
      </c>
    </row>
    <row r="7607" spans="1:4" ht="13.5" customHeight="1">
      <c r="A7607" s="150" t="s">
        <v>6093</v>
      </c>
      <c r="B7607" s="153" t="s">
        <v>16076</v>
      </c>
      <c r="C7607" s="352"/>
      <c r="D7607" s="152" t="s">
        <v>20298</v>
      </c>
    </row>
    <row r="7608" spans="1:4" ht="13.5" customHeight="1">
      <c r="A7608" s="150" t="s">
        <v>6094</v>
      </c>
      <c r="B7608" s="153" t="s">
        <v>16076</v>
      </c>
      <c r="C7608" s="352"/>
      <c r="D7608" s="152" t="s">
        <v>20298</v>
      </c>
    </row>
    <row r="7609" spans="1:4" ht="13.5" customHeight="1">
      <c r="A7609" s="150" t="s">
        <v>6095</v>
      </c>
      <c r="B7609" s="153" t="s">
        <v>16076</v>
      </c>
      <c r="C7609" s="352"/>
      <c r="D7609" s="152" t="s">
        <v>20298</v>
      </c>
    </row>
    <row r="7610" spans="1:4" ht="13.5" customHeight="1">
      <c r="A7610" s="150" t="s">
        <v>6096</v>
      </c>
      <c r="B7610" s="153" t="s">
        <v>16076</v>
      </c>
      <c r="C7610" s="352"/>
      <c r="D7610" s="152" t="s">
        <v>20298</v>
      </c>
    </row>
    <row r="7611" spans="1:4" ht="13.5" customHeight="1">
      <c r="A7611" s="150" t="s">
        <v>6097</v>
      </c>
      <c r="B7611" s="153" t="s">
        <v>16076</v>
      </c>
      <c r="C7611" s="352"/>
      <c r="D7611" s="152" t="s">
        <v>20298</v>
      </c>
    </row>
    <row r="7612" spans="1:4" ht="13.5" customHeight="1">
      <c r="A7612" s="150" t="s">
        <v>6098</v>
      </c>
      <c r="B7612" s="153" t="s">
        <v>16076</v>
      </c>
      <c r="C7612" s="352"/>
      <c r="D7612" s="152" t="s">
        <v>20298</v>
      </c>
    </row>
    <row r="7613" spans="1:4" ht="13.5" customHeight="1">
      <c r="A7613" s="150" t="s">
        <v>6099</v>
      </c>
      <c r="B7613" s="153" t="s">
        <v>16076</v>
      </c>
      <c r="C7613" s="352"/>
      <c r="D7613" s="152" t="s">
        <v>20298</v>
      </c>
    </row>
    <row r="7614" spans="1:4" ht="13.5" customHeight="1">
      <c r="A7614" s="150" t="s">
        <v>6100</v>
      </c>
      <c r="B7614" s="153" t="s">
        <v>16076</v>
      </c>
      <c r="C7614" s="352"/>
      <c r="D7614" s="152" t="s">
        <v>20298</v>
      </c>
    </row>
    <row r="7615" spans="1:4" ht="13.5" customHeight="1">
      <c r="A7615" s="150" t="s">
        <v>6101</v>
      </c>
      <c r="B7615" s="153" t="s">
        <v>16076</v>
      </c>
      <c r="C7615" s="352"/>
      <c r="D7615" s="152" t="s">
        <v>20298</v>
      </c>
    </row>
    <row r="7616" spans="1:4" ht="13.5" customHeight="1">
      <c r="A7616" s="150" t="s">
        <v>6102</v>
      </c>
      <c r="B7616" s="153" t="s">
        <v>16076</v>
      </c>
      <c r="C7616" s="352"/>
      <c r="D7616" s="152" t="s">
        <v>20298</v>
      </c>
    </row>
    <row r="7617" spans="1:4" ht="13.5" customHeight="1">
      <c r="A7617" s="150" t="s">
        <v>6103</v>
      </c>
      <c r="B7617" s="153" t="s">
        <v>16076</v>
      </c>
      <c r="C7617" s="352"/>
      <c r="D7617" s="152" t="s">
        <v>20298</v>
      </c>
    </row>
    <row r="7618" spans="1:4" ht="13.5" customHeight="1">
      <c r="A7618" s="150" t="s">
        <v>6104</v>
      </c>
      <c r="B7618" s="153" t="s">
        <v>16076</v>
      </c>
      <c r="C7618" s="352"/>
      <c r="D7618" s="152" t="s">
        <v>20298</v>
      </c>
    </row>
    <row r="7619" spans="1:4" ht="13.5" customHeight="1">
      <c r="A7619" s="150" t="s">
        <v>6105</v>
      </c>
      <c r="B7619" s="153" t="s">
        <v>16076</v>
      </c>
      <c r="C7619" s="352"/>
      <c r="D7619" s="152" t="s">
        <v>20298</v>
      </c>
    </row>
    <row r="7620" spans="1:4" ht="13.5" customHeight="1">
      <c r="A7620" s="150" t="s">
        <v>6106</v>
      </c>
      <c r="B7620" s="153" t="s">
        <v>16076</v>
      </c>
      <c r="C7620" s="352"/>
      <c r="D7620" s="152" t="s">
        <v>20298</v>
      </c>
    </row>
    <row r="7621" spans="1:4" ht="13.5" customHeight="1">
      <c r="A7621" s="150" t="s">
        <v>6107</v>
      </c>
      <c r="B7621" s="153" t="s">
        <v>16076</v>
      </c>
      <c r="C7621" s="352"/>
      <c r="D7621" s="152" t="s">
        <v>20298</v>
      </c>
    </row>
    <row r="7622" spans="1:4" ht="13.5" customHeight="1">
      <c r="A7622" s="150" t="s">
        <v>6565</v>
      </c>
      <c r="B7622" s="153" t="s">
        <v>16527</v>
      </c>
      <c r="C7622" s="352"/>
      <c r="D7622" s="152" t="s">
        <v>20298</v>
      </c>
    </row>
    <row r="7623" spans="1:4" ht="13.5" customHeight="1">
      <c r="A7623" s="150" t="s">
        <v>6388</v>
      </c>
      <c r="B7623" s="153" t="s">
        <v>16351</v>
      </c>
      <c r="C7623" s="352"/>
      <c r="D7623" s="152" t="s">
        <v>20298</v>
      </c>
    </row>
    <row r="7624" spans="1:4" ht="13.5" customHeight="1">
      <c r="A7624" s="150" t="s">
        <v>894</v>
      </c>
      <c r="B7624" s="153" t="s">
        <v>11102</v>
      </c>
      <c r="C7624" s="352"/>
      <c r="D7624" s="152" t="s">
        <v>20298</v>
      </c>
    </row>
    <row r="7625" spans="1:4" ht="13.5" customHeight="1">
      <c r="A7625" s="150" t="s">
        <v>9364</v>
      </c>
      <c r="B7625" s="153" t="s">
        <v>18961</v>
      </c>
      <c r="C7625" s="352"/>
      <c r="D7625" s="152" t="s">
        <v>20298</v>
      </c>
    </row>
    <row r="7626" spans="1:4" ht="13.5" customHeight="1">
      <c r="A7626" s="150" t="s">
        <v>9365</v>
      </c>
      <c r="B7626" s="153" t="s">
        <v>18962</v>
      </c>
      <c r="C7626" s="352"/>
      <c r="D7626" s="152" t="s">
        <v>20298</v>
      </c>
    </row>
    <row r="7627" spans="1:4" ht="13.5" customHeight="1">
      <c r="A7627" s="150" t="s">
        <v>3728</v>
      </c>
      <c r="B7627" s="153" t="s">
        <v>13854</v>
      </c>
      <c r="C7627" s="352"/>
      <c r="D7627" s="152" t="s">
        <v>20298</v>
      </c>
    </row>
    <row r="7628" spans="1:4" ht="13.5" customHeight="1">
      <c r="A7628" s="150" t="s">
        <v>3739</v>
      </c>
      <c r="B7628" s="153" t="s">
        <v>13865</v>
      </c>
      <c r="C7628" s="352"/>
      <c r="D7628" s="152" t="s">
        <v>20298</v>
      </c>
    </row>
    <row r="7629" spans="1:4" ht="13.5" customHeight="1">
      <c r="A7629" s="150" t="s">
        <v>5118</v>
      </c>
      <c r="B7629" s="153" t="s">
        <v>15160</v>
      </c>
      <c r="C7629" s="352"/>
      <c r="D7629" s="152" t="s">
        <v>20298</v>
      </c>
    </row>
    <row r="7630" spans="1:4" ht="13.5" customHeight="1">
      <c r="A7630" s="150" t="s">
        <v>2884</v>
      </c>
      <c r="B7630" s="153" t="s">
        <v>13066</v>
      </c>
      <c r="C7630" s="352"/>
      <c r="D7630" s="152" t="s">
        <v>20298</v>
      </c>
    </row>
    <row r="7631" spans="1:4" ht="13.5" customHeight="1">
      <c r="A7631" s="150" t="s">
        <v>6572</v>
      </c>
      <c r="B7631" s="153" t="s">
        <v>16534</v>
      </c>
      <c r="C7631" s="352"/>
      <c r="D7631" s="152" t="s">
        <v>20298</v>
      </c>
    </row>
    <row r="7632" spans="1:4" ht="13.5" customHeight="1">
      <c r="A7632" s="150" t="s">
        <v>3611</v>
      </c>
      <c r="B7632" s="153" t="s">
        <v>13744</v>
      </c>
      <c r="C7632" s="352"/>
      <c r="D7632" s="152" t="s">
        <v>20298</v>
      </c>
    </row>
    <row r="7633" spans="1:4" ht="13.5" customHeight="1">
      <c r="A7633" s="150" t="s">
        <v>3612</v>
      </c>
      <c r="B7633" s="153" t="s">
        <v>13744</v>
      </c>
      <c r="C7633" s="352"/>
      <c r="D7633" s="152" t="s">
        <v>20298</v>
      </c>
    </row>
    <row r="7634" spans="1:4" ht="13.5" customHeight="1">
      <c r="A7634" s="150" t="s">
        <v>8614</v>
      </c>
      <c r="B7634" s="153" t="s">
        <v>18253</v>
      </c>
      <c r="C7634" s="352"/>
      <c r="D7634" s="152" t="s">
        <v>20298</v>
      </c>
    </row>
    <row r="7635" spans="1:4" ht="13.5" customHeight="1">
      <c r="A7635" s="150" t="s">
        <v>10230</v>
      </c>
      <c r="B7635" s="153" t="s">
        <v>19802</v>
      </c>
      <c r="C7635" s="352"/>
      <c r="D7635" s="152" t="s">
        <v>20298</v>
      </c>
    </row>
    <row r="7636" spans="1:4" ht="13.5" customHeight="1">
      <c r="A7636" s="150" t="s">
        <v>2212</v>
      </c>
      <c r="B7636" s="153" t="s">
        <v>12389</v>
      </c>
      <c r="C7636" s="352"/>
      <c r="D7636" s="152" t="s">
        <v>20298</v>
      </c>
    </row>
    <row r="7637" spans="1:4" ht="13.5" customHeight="1">
      <c r="A7637" s="150" t="s">
        <v>9456</v>
      </c>
      <c r="B7637" s="153" t="s">
        <v>19048</v>
      </c>
      <c r="C7637" s="352"/>
      <c r="D7637" s="152" t="s">
        <v>20298</v>
      </c>
    </row>
    <row r="7638" spans="1:4" ht="13.5" customHeight="1">
      <c r="A7638" s="150" t="s">
        <v>9326</v>
      </c>
      <c r="B7638" s="153" t="s">
        <v>18934</v>
      </c>
      <c r="C7638" s="352"/>
      <c r="D7638" s="152" t="s">
        <v>20298</v>
      </c>
    </row>
    <row r="7639" spans="1:4" ht="13.5" customHeight="1">
      <c r="A7639" s="150" t="s">
        <v>9440</v>
      </c>
      <c r="B7639" s="153" t="s">
        <v>19033</v>
      </c>
      <c r="C7639" s="352"/>
      <c r="D7639" s="152" t="s">
        <v>20298</v>
      </c>
    </row>
    <row r="7640" spans="1:4" ht="13.5" customHeight="1">
      <c r="A7640" s="150" t="s">
        <v>10566</v>
      </c>
      <c r="B7640" s="153" t="s">
        <v>20113</v>
      </c>
      <c r="C7640" s="352"/>
      <c r="D7640" s="152" t="s">
        <v>20298</v>
      </c>
    </row>
    <row r="7641" spans="1:4" ht="13.5" customHeight="1">
      <c r="A7641" s="150" t="s">
        <v>2711</v>
      </c>
      <c r="B7641" s="153" t="s">
        <v>12887</v>
      </c>
      <c r="C7641" s="352"/>
      <c r="D7641" s="152" t="s">
        <v>20298</v>
      </c>
    </row>
    <row r="7642" spans="1:4" ht="13.5" customHeight="1">
      <c r="A7642" s="150" t="s">
        <v>759</v>
      </c>
      <c r="B7642" s="153" t="s">
        <v>10967</v>
      </c>
      <c r="C7642" s="352"/>
      <c r="D7642" s="152" t="s">
        <v>20298</v>
      </c>
    </row>
    <row r="7643" spans="1:4" ht="13.5" customHeight="1">
      <c r="A7643" s="150" t="s">
        <v>760</v>
      </c>
      <c r="B7643" s="153" t="s">
        <v>10968</v>
      </c>
      <c r="C7643" s="352"/>
      <c r="D7643" s="152" t="s">
        <v>20298</v>
      </c>
    </row>
    <row r="7644" spans="1:4" ht="13.5" customHeight="1">
      <c r="A7644" s="150" t="s">
        <v>5338</v>
      </c>
      <c r="B7644" s="153" t="s">
        <v>15374</v>
      </c>
      <c r="C7644" s="352"/>
      <c r="D7644" s="152" t="s">
        <v>20298</v>
      </c>
    </row>
    <row r="7645" spans="1:4" ht="13.5" customHeight="1">
      <c r="A7645" s="150" t="s">
        <v>4701</v>
      </c>
      <c r="B7645" s="153" t="s">
        <v>14769</v>
      </c>
      <c r="C7645" s="352"/>
      <c r="D7645" s="152" t="s">
        <v>20298</v>
      </c>
    </row>
    <row r="7646" spans="1:4" ht="13.5" customHeight="1">
      <c r="A7646" s="150" t="s">
        <v>2969</v>
      </c>
      <c r="B7646" s="153" t="s">
        <v>13141</v>
      </c>
      <c r="C7646" s="352"/>
      <c r="D7646" s="152" t="s">
        <v>20298</v>
      </c>
    </row>
    <row r="7647" spans="1:4" ht="13.5" customHeight="1">
      <c r="A7647" s="150" t="s">
        <v>2968</v>
      </c>
      <c r="B7647" s="153" t="s">
        <v>13140</v>
      </c>
      <c r="C7647" s="352"/>
      <c r="D7647" s="152" t="s">
        <v>20298</v>
      </c>
    </row>
    <row r="7648" spans="1:4" ht="13.5" customHeight="1">
      <c r="A7648" s="150" t="s">
        <v>3061</v>
      </c>
      <c r="B7648" s="153" t="s">
        <v>13224</v>
      </c>
      <c r="C7648" s="352"/>
      <c r="D7648" s="152" t="s">
        <v>20298</v>
      </c>
    </row>
    <row r="7649" spans="1:4" ht="13.5" customHeight="1">
      <c r="A7649" s="150" t="s">
        <v>2635</v>
      </c>
      <c r="B7649" s="153" t="s">
        <v>12818</v>
      </c>
      <c r="C7649" s="352"/>
      <c r="D7649" s="152" t="s">
        <v>20298</v>
      </c>
    </row>
    <row r="7650" spans="1:4" ht="13.5" customHeight="1">
      <c r="A7650" s="150" t="s">
        <v>2966</v>
      </c>
      <c r="B7650" s="153" t="s">
        <v>13138</v>
      </c>
      <c r="C7650" s="352"/>
      <c r="D7650" s="152" t="s">
        <v>20298</v>
      </c>
    </row>
    <row r="7651" spans="1:4" ht="13.5" customHeight="1">
      <c r="A7651" s="150" t="s">
        <v>2634</v>
      </c>
      <c r="B7651" s="153" t="s">
        <v>12817</v>
      </c>
      <c r="C7651" s="352"/>
      <c r="D7651" s="152" t="s">
        <v>20298</v>
      </c>
    </row>
    <row r="7652" spans="1:4" ht="13.5" customHeight="1">
      <c r="A7652" s="150" t="s">
        <v>2726</v>
      </c>
      <c r="B7652" s="153" t="s">
        <v>12902</v>
      </c>
      <c r="C7652" s="352"/>
      <c r="D7652" s="152" t="s">
        <v>20298</v>
      </c>
    </row>
    <row r="7653" spans="1:4" ht="13.5" customHeight="1">
      <c r="A7653" s="150" t="s">
        <v>2624</v>
      </c>
      <c r="B7653" s="153" t="s">
        <v>12807</v>
      </c>
      <c r="C7653" s="352"/>
      <c r="D7653" s="152" t="s">
        <v>20298</v>
      </c>
    </row>
    <row r="7654" spans="1:4" ht="13.5" customHeight="1">
      <c r="A7654" s="150" t="s">
        <v>6484</v>
      </c>
      <c r="B7654" s="153" t="s">
        <v>16448</v>
      </c>
      <c r="C7654" s="352"/>
      <c r="D7654" s="152" t="s">
        <v>20298</v>
      </c>
    </row>
    <row r="7655" spans="1:4" ht="13.5" customHeight="1">
      <c r="A7655" s="150" t="s">
        <v>2638</v>
      </c>
      <c r="B7655" s="153" t="s">
        <v>12821</v>
      </c>
      <c r="C7655" s="352"/>
      <c r="D7655" s="152" t="s">
        <v>20298</v>
      </c>
    </row>
    <row r="7656" spans="1:4" ht="13.5" customHeight="1">
      <c r="A7656" s="150" t="s">
        <v>9324</v>
      </c>
      <c r="B7656" s="153" t="s">
        <v>18932</v>
      </c>
      <c r="C7656" s="352"/>
      <c r="D7656" s="152" t="s">
        <v>20298</v>
      </c>
    </row>
    <row r="7657" spans="1:4" ht="13.5" customHeight="1">
      <c r="A7657" s="150" t="s">
        <v>9325</v>
      </c>
      <c r="B7657" s="153" t="s">
        <v>18933</v>
      </c>
      <c r="C7657" s="352"/>
      <c r="D7657" s="152" t="s">
        <v>20298</v>
      </c>
    </row>
    <row r="7658" spans="1:4" ht="13.5" customHeight="1">
      <c r="A7658" s="150" t="s">
        <v>2737</v>
      </c>
      <c r="B7658" s="153" t="s">
        <v>12913</v>
      </c>
      <c r="C7658" s="352"/>
      <c r="D7658" s="152" t="s">
        <v>20298</v>
      </c>
    </row>
    <row r="7659" spans="1:4" ht="13.5" customHeight="1">
      <c r="A7659" s="150" t="s">
        <v>2763</v>
      </c>
      <c r="B7659" s="153" t="s">
        <v>12938</v>
      </c>
      <c r="C7659" s="352"/>
      <c r="D7659" s="152" t="s">
        <v>20298</v>
      </c>
    </row>
    <row r="7660" spans="1:4" ht="13.5" customHeight="1">
      <c r="A7660" s="150" t="s">
        <v>2343</v>
      </c>
      <c r="B7660" s="153" t="s">
        <v>12518</v>
      </c>
      <c r="C7660" s="352"/>
      <c r="D7660" s="152" t="s">
        <v>20298</v>
      </c>
    </row>
    <row r="7661" spans="1:4" ht="13.5" customHeight="1">
      <c r="A7661" s="150" t="s">
        <v>2344</v>
      </c>
      <c r="B7661" s="153" t="s">
        <v>12519</v>
      </c>
      <c r="C7661" s="352"/>
      <c r="D7661" s="152" t="s">
        <v>20298</v>
      </c>
    </row>
    <row r="7662" spans="1:4" ht="13.5" customHeight="1">
      <c r="A7662" s="150" t="s">
        <v>753</v>
      </c>
      <c r="B7662" s="153" t="s">
        <v>10961</v>
      </c>
      <c r="C7662" s="352"/>
      <c r="D7662" s="152" t="s">
        <v>20298</v>
      </c>
    </row>
    <row r="7663" spans="1:4" ht="13.5" customHeight="1">
      <c r="A7663" s="150" t="s">
        <v>5341</v>
      </c>
      <c r="B7663" s="153" t="s">
        <v>15377</v>
      </c>
      <c r="C7663" s="352"/>
      <c r="D7663" s="152" t="s">
        <v>20298</v>
      </c>
    </row>
    <row r="7664" spans="1:4" ht="13.5" customHeight="1">
      <c r="A7664" s="150" t="s">
        <v>861</v>
      </c>
      <c r="B7664" s="153" t="s">
        <v>11069</v>
      </c>
      <c r="C7664" s="352"/>
      <c r="D7664" s="152" t="s">
        <v>20298</v>
      </c>
    </row>
    <row r="7665" spans="1:4" ht="13.5" customHeight="1">
      <c r="A7665" s="150" t="s">
        <v>862</v>
      </c>
      <c r="B7665" s="153" t="s">
        <v>11070</v>
      </c>
      <c r="C7665" s="352"/>
      <c r="D7665" s="152" t="s">
        <v>20298</v>
      </c>
    </row>
    <row r="7666" spans="1:4" ht="13.5" customHeight="1">
      <c r="A7666" s="150" t="s">
        <v>863</v>
      </c>
      <c r="B7666" s="153" t="s">
        <v>11071</v>
      </c>
      <c r="C7666" s="352"/>
      <c r="D7666" s="152" t="s">
        <v>20298</v>
      </c>
    </row>
    <row r="7667" spans="1:4" ht="13.5" customHeight="1">
      <c r="A7667" s="150" t="s">
        <v>4189</v>
      </c>
      <c r="B7667" s="153" t="s">
        <v>14306</v>
      </c>
      <c r="C7667" s="352"/>
      <c r="D7667" s="152" t="s">
        <v>20298</v>
      </c>
    </row>
    <row r="7668" spans="1:4" ht="13.5" customHeight="1">
      <c r="A7668" s="150" t="s">
        <v>1538</v>
      </c>
      <c r="B7668" s="153" t="s">
        <v>11742</v>
      </c>
      <c r="C7668" s="352"/>
      <c r="D7668" s="152" t="s">
        <v>20298</v>
      </c>
    </row>
    <row r="7669" spans="1:4" ht="13.5" customHeight="1">
      <c r="A7669" s="150" t="s">
        <v>3058</v>
      </c>
      <c r="B7669" s="153" t="s">
        <v>13222</v>
      </c>
      <c r="C7669" s="352"/>
      <c r="D7669" s="152" t="s">
        <v>20298</v>
      </c>
    </row>
    <row r="7670" spans="1:4" ht="13.5" customHeight="1">
      <c r="A7670" s="150" t="s">
        <v>3059</v>
      </c>
      <c r="B7670" s="153" t="s">
        <v>13223</v>
      </c>
      <c r="C7670" s="352"/>
      <c r="D7670" s="152" t="s">
        <v>20298</v>
      </c>
    </row>
    <row r="7671" spans="1:4" ht="13.5" customHeight="1">
      <c r="A7671" s="150" t="s">
        <v>3060</v>
      </c>
      <c r="B7671" s="153" t="s">
        <v>13223</v>
      </c>
      <c r="C7671" s="352"/>
      <c r="D7671" s="152" t="s">
        <v>20298</v>
      </c>
    </row>
    <row r="7672" spans="1:4" ht="13.5" customHeight="1">
      <c r="A7672" s="150" t="s">
        <v>1251</v>
      </c>
      <c r="B7672" s="153" t="s">
        <v>11451</v>
      </c>
      <c r="C7672" s="352"/>
      <c r="D7672" s="152" t="s">
        <v>20298</v>
      </c>
    </row>
    <row r="7673" spans="1:4" ht="13.5" customHeight="1">
      <c r="A7673" s="150" t="s">
        <v>2729</v>
      </c>
      <c r="B7673" s="153" t="s">
        <v>12905</v>
      </c>
      <c r="C7673" s="352"/>
      <c r="D7673" s="152" t="s">
        <v>20298</v>
      </c>
    </row>
    <row r="7674" spans="1:4" ht="13.5" customHeight="1">
      <c r="A7674" s="150" t="s">
        <v>3179</v>
      </c>
      <c r="B7674" s="153" t="s">
        <v>13321</v>
      </c>
      <c r="C7674" s="352"/>
      <c r="D7674" s="152" t="s">
        <v>20298</v>
      </c>
    </row>
    <row r="7675" spans="1:4" ht="13.5" customHeight="1">
      <c r="A7675" s="150" t="s">
        <v>3281</v>
      </c>
      <c r="B7675" s="153" t="s">
        <v>13418</v>
      </c>
      <c r="C7675" s="352"/>
      <c r="D7675" s="152" t="s">
        <v>20298</v>
      </c>
    </row>
    <row r="7676" spans="1:4" ht="13.5" customHeight="1">
      <c r="A7676" s="150" t="s">
        <v>6019</v>
      </c>
      <c r="B7676" s="153" t="s">
        <v>16025</v>
      </c>
      <c r="C7676" s="352"/>
      <c r="D7676" s="152" t="s">
        <v>20298</v>
      </c>
    </row>
    <row r="7677" spans="1:4" ht="13.5" customHeight="1">
      <c r="A7677" s="150" t="s">
        <v>9339</v>
      </c>
      <c r="B7677" s="153" t="s">
        <v>18946</v>
      </c>
      <c r="C7677" s="352"/>
      <c r="D7677" s="152" t="s">
        <v>20298</v>
      </c>
    </row>
    <row r="7678" spans="1:4" ht="13.5" customHeight="1">
      <c r="A7678" s="150" t="s">
        <v>8613</v>
      </c>
      <c r="B7678" s="153" t="s">
        <v>18252</v>
      </c>
      <c r="C7678" s="352"/>
      <c r="D7678" s="152" t="s">
        <v>20298</v>
      </c>
    </row>
    <row r="7679" spans="1:4" ht="13.5" customHeight="1">
      <c r="A7679" s="150" t="s">
        <v>8780</v>
      </c>
      <c r="B7679" s="153" t="s">
        <v>18399</v>
      </c>
      <c r="C7679" s="352"/>
      <c r="D7679" s="152" t="s">
        <v>20298</v>
      </c>
    </row>
    <row r="7680" spans="1:4" ht="13.5" customHeight="1">
      <c r="A7680" s="150" t="s">
        <v>8904</v>
      </c>
      <c r="B7680" s="153" t="s">
        <v>18515</v>
      </c>
      <c r="C7680" s="352"/>
      <c r="D7680" s="152" t="s">
        <v>20298</v>
      </c>
    </row>
    <row r="7681" spans="1:4" ht="13.5" customHeight="1">
      <c r="A7681" s="150" t="s">
        <v>10541</v>
      </c>
      <c r="B7681" s="153" t="s">
        <v>20101</v>
      </c>
      <c r="C7681" s="352"/>
      <c r="D7681" s="152" t="s">
        <v>20298</v>
      </c>
    </row>
    <row r="7682" spans="1:4" ht="13.5" customHeight="1">
      <c r="A7682" s="150" t="s">
        <v>10542</v>
      </c>
      <c r="B7682" s="153" t="s">
        <v>20102</v>
      </c>
      <c r="C7682" s="352"/>
      <c r="D7682" s="152" t="s">
        <v>20298</v>
      </c>
    </row>
    <row r="7683" spans="1:4" ht="13.5" customHeight="1">
      <c r="A7683" s="150" t="s">
        <v>2214</v>
      </c>
      <c r="B7683" s="153" t="s">
        <v>12391</v>
      </c>
      <c r="C7683" s="352"/>
      <c r="D7683" s="152" t="s">
        <v>20298</v>
      </c>
    </row>
    <row r="7684" spans="1:4" ht="13.5" customHeight="1">
      <c r="A7684" s="150" t="s">
        <v>8770</v>
      </c>
      <c r="B7684" s="153" t="s">
        <v>18389</v>
      </c>
      <c r="C7684" s="352"/>
      <c r="D7684" s="152" t="s">
        <v>20298</v>
      </c>
    </row>
    <row r="7685" spans="1:4" ht="13.5" customHeight="1">
      <c r="A7685" s="150" t="s">
        <v>10411</v>
      </c>
      <c r="B7685" s="153" t="s">
        <v>19976</v>
      </c>
      <c r="C7685" s="352"/>
      <c r="D7685" s="152" t="s">
        <v>20298</v>
      </c>
    </row>
    <row r="7686" spans="1:4" ht="13.5" customHeight="1">
      <c r="A7686" s="150" t="s">
        <v>6122</v>
      </c>
      <c r="B7686" s="153" t="s">
        <v>16089</v>
      </c>
      <c r="C7686" s="352"/>
      <c r="D7686" s="152" t="s">
        <v>20298</v>
      </c>
    </row>
    <row r="7687" spans="1:4" ht="13.5" customHeight="1">
      <c r="A7687" s="150" t="s">
        <v>3647</v>
      </c>
      <c r="B7687" s="153" t="s">
        <v>13777</v>
      </c>
      <c r="C7687" s="352"/>
      <c r="D7687" s="152" t="s">
        <v>20298</v>
      </c>
    </row>
    <row r="7688" spans="1:4" ht="13.5" customHeight="1">
      <c r="A7688" s="150" t="s">
        <v>3647</v>
      </c>
      <c r="B7688" s="153" t="s">
        <v>13777</v>
      </c>
      <c r="C7688" s="352"/>
      <c r="D7688" s="152" t="s">
        <v>20298</v>
      </c>
    </row>
    <row r="7689" spans="1:4" ht="13.5" customHeight="1">
      <c r="A7689" s="150" t="s">
        <v>4563</v>
      </c>
      <c r="B7689" s="153" t="s">
        <v>14638</v>
      </c>
      <c r="C7689" s="352"/>
      <c r="D7689" s="152" t="s">
        <v>20298</v>
      </c>
    </row>
    <row r="7690" spans="1:4" ht="13.5" customHeight="1">
      <c r="A7690" s="150" t="s">
        <v>6123</v>
      </c>
      <c r="B7690" s="153" t="s">
        <v>16090</v>
      </c>
      <c r="C7690" s="352"/>
      <c r="D7690" s="152" t="s">
        <v>20298</v>
      </c>
    </row>
    <row r="7691" spans="1:4" ht="13.5" customHeight="1">
      <c r="A7691" s="150" t="s">
        <v>6124</v>
      </c>
      <c r="B7691" s="153" t="s">
        <v>16090</v>
      </c>
      <c r="C7691" s="352"/>
      <c r="D7691" s="152" t="s">
        <v>20298</v>
      </c>
    </row>
    <row r="7692" spans="1:4" ht="13.5" customHeight="1">
      <c r="A7692" s="150" t="s">
        <v>6039</v>
      </c>
      <c r="B7692" s="153" t="s">
        <v>16045</v>
      </c>
      <c r="C7692" s="352"/>
      <c r="D7692" s="152" t="s">
        <v>20298</v>
      </c>
    </row>
    <row r="7693" spans="1:4" ht="13.5" customHeight="1">
      <c r="A7693" s="150" t="s">
        <v>8530</v>
      </c>
      <c r="B7693" s="153" t="s">
        <v>18175</v>
      </c>
      <c r="C7693" s="352"/>
      <c r="D7693" s="152" t="s">
        <v>20298</v>
      </c>
    </row>
    <row r="7694" spans="1:4" ht="13.5" customHeight="1">
      <c r="A7694" s="150" t="s">
        <v>8529</v>
      </c>
      <c r="B7694" s="153" t="s">
        <v>18174</v>
      </c>
      <c r="C7694" s="352"/>
      <c r="D7694" s="152" t="s">
        <v>20298</v>
      </c>
    </row>
    <row r="7695" spans="1:4" ht="13.5" customHeight="1">
      <c r="A7695" s="150" t="s">
        <v>8524</v>
      </c>
      <c r="B7695" s="153" t="s">
        <v>18169</v>
      </c>
      <c r="C7695" s="352"/>
      <c r="D7695" s="152" t="s">
        <v>20298</v>
      </c>
    </row>
    <row r="7696" spans="1:4" ht="13.5" customHeight="1">
      <c r="A7696" s="150" t="s">
        <v>8488</v>
      </c>
      <c r="B7696" s="153" t="s">
        <v>18144</v>
      </c>
      <c r="C7696" s="352"/>
      <c r="D7696" s="152" t="s">
        <v>20298</v>
      </c>
    </row>
    <row r="7697" spans="1:4" ht="13.5" customHeight="1">
      <c r="A7697" s="150" t="s">
        <v>10531</v>
      </c>
      <c r="B7697" s="153" t="s">
        <v>20092</v>
      </c>
      <c r="C7697" s="352"/>
      <c r="D7697" s="152" t="s">
        <v>20298</v>
      </c>
    </row>
    <row r="7698" spans="1:4" ht="13.5" customHeight="1">
      <c r="A7698" s="150" t="s">
        <v>6127</v>
      </c>
      <c r="B7698" s="153" t="s">
        <v>16092</v>
      </c>
      <c r="C7698" s="352"/>
      <c r="D7698" s="152" t="s">
        <v>20298</v>
      </c>
    </row>
    <row r="7699" spans="1:4" ht="13.5" customHeight="1">
      <c r="A7699" s="150" t="s">
        <v>6125</v>
      </c>
      <c r="B7699" s="153" t="s">
        <v>16091</v>
      </c>
      <c r="C7699" s="352"/>
      <c r="D7699" s="152" t="s">
        <v>20298</v>
      </c>
    </row>
    <row r="7700" spans="1:4" ht="13.5" customHeight="1">
      <c r="A7700" s="150" t="s">
        <v>6126</v>
      </c>
      <c r="B7700" s="153" t="s">
        <v>16091</v>
      </c>
      <c r="C7700" s="352"/>
      <c r="D7700" s="152" t="s">
        <v>20298</v>
      </c>
    </row>
    <row r="7701" spans="1:4" ht="13.5" customHeight="1">
      <c r="A7701" s="150" t="s">
        <v>4564</v>
      </c>
      <c r="B7701" s="153" t="s">
        <v>14639</v>
      </c>
      <c r="C7701" s="352"/>
      <c r="D7701" s="152" t="s">
        <v>20298</v>
      </c>
    </row>
    <row r="7702" spans="1:4" ht="13.5" customHeight="1">
      <c r="A7702" s="150" t="s">
        <v>9591</v>
      </c>
      <c r="B7702" s="153" t="s">
        <v>19179</v>
      </c>
      <c r="C7702" s="352"/>
      <c r="D7702" s="152" t="s">
        <v>20298</v>
      </c>
    </row>
    <row r="7703" spans="1:4" ht="13.5" customHeight="1">
      <c r="A7703" s="150" t="s">
        <v>559</v>
      </c>
      <c r="B7703" s="154" t="s">
        <v>10768</v>
      </c>
      <c r="C7703" s="353"/>
      <c r="D7703" s="152" t="s">
        <v>20298</v>
      </c>
    </row>
    <row r="7704" spans="1:4" ht="13.5" customHeight="1">
      <c r="A7704" s="150" t="s">
        <v>560</v>
      </c>
      <c r="B7704" s="154" t="s">
        <v>10769</v>
      </c>
      <c r="C7704" s="353"/>
      <c r="D7704" s="152" t="s">
        <v>20298</v>
      </c>
    </row>
    <row r="7705" spans="1:4" ht="13.5" customHeight="1">
      <c r="A7705" s="150" t="s">
        <v>566</v>
      </c>
      <c r="B7705" s="154" t="s">
        <v>10775</v>
      </c>
      <c r="C7705" s="353"/>
      <c r="D7705" s="152" t="s">
        <v>20298</v>
      </c>
    </row>
    <row r="7706" spans="1:4" ht="13.5" customHeight="1">
      <c r="A7706" s="150" t="s">
        <v>562</v>
      </c>
      <c r="B7706" s="154" t="s">
        <v>10771</v>
      </c>
      <c r="C7706" s="353"/>
      <c r="D7706" s="152" t="s">
        <v>20298</v>
      </c>
    </row>
    <row r="7707" spans="1:4" ht="13.5" customHeight="1">
      <c r="A7707" s="150" t="s">
        <v>568</v>
      </c>
      <c r="B7707" s="154" t="s">
        <v>10777</v>
      </c>
      <c r="C7707" s="353"/>
      <c r="D7707" s="152" t="s">
        <v>20298</v>
      </c>
    </row>
    <row r="7708" spans="1:4" ht="13.5" customHeight="1">
      <c r="A7708" s="150" t="s">
        <v>561</v>
      </c>
      <c r="B7708" s="154" t="s">
        <v>10770</v>
      </c>
      <c r="C7708" s="353"/>
      <c r="D7708" s="152" t="s">
        <v>20298</v>
      </c>
    </row>
    <row r="7709" spans="1:4" ht="13.5" customHeight="1">
      <c r="A7709" s="150" t="s">
        <v>567</v>
      </c>
      <c r="B7709" s="154" t="s">
        <v>10776</v>
      </c>
      <c r="C7709" s="353"/>
      <c r="D7709" s="152" t="s">
        <v>20298</v>
      </c>
    </row>
    <row r="7710" spans="1:4" ht="13.5" customHeight="1">
      <c r="A7710" s="150" t="s">
        <v>563</v>
      </c>
      <c r="B7710" s="154" t="s">
        <v>10772</v>
      </c>
      <c r="C7710" s="353"/>
      <c r="D7710" s="152" t="s">
        <v>20298</v>
      </c>
    </row>
    <row r="7711" spans="1:4" ht="13.5" customHeight="1">
      <c r="A7711" s="150" t="s">
        <v>564</v>
      </c>
      <c r="B7711" s="154" t="s">
        <v>10773</v>
      </c>
      <c r="C7711" s="353"/>
      <c r="D7711" s="152" t="s">
        <v>20298</v>
      </c>
    </row>
    <row r="7712" spans="1:4" ht="13.5" customHeight="1">
      <c r="A7712" s="150" t="s">
        <v>569</v>
      </c>
      <c r="B7712" s="154" t="s">
        <v>10778</v>
      </c>
      <c r="C7712" s="353"/>
      <c r="D7712" s="152" t="s">
        <v>20298</v>
      </c>
    </row>
    <row r="7713" spans="1:4" ht="13.5" customHeight="1">
      <c r="A7713" s="150" t="s">
        <v>570</v>
      </c>
      <c r="B7713" s="154" t="s">
        <v>10779</v>
      </c>
      <c r="C7713" s="353"/>
      <c r="D7713" s="152" t="s">
        <v>20298</v>
      </c>
    </row>
    <row r="7714" spans="1:4" ht="13.5" customHeight="1">
      <c r="A7714" s="150" t="s">
        <v>1767</v>
      </c>
      <c r="B7714" s="153" t="s">
        <v>11961</v>
      </c>
      <c r="C7714" s="352"/>
      <c r="D7714" s="152" t="s">
        <v>20298</v>
      </c>
    </row>
    <row r="7715" spans="1:4" ht="13.5" customHeight="1">
      <c r="A7715" s="150" t="s">
        <v>3126</v>
      </c>
      <c r="B7715" s="153" t="s">
        <v>13277</v>
      </c>
      <c r="C7715" s="352"/>
      <c r="D7715" s="152" t="s">
        <v>20298</v>
      </c>
    </row>
    <row r="7716" spans="1:4" ht="13.5" customHeight="1">
      <c r="A7716" s="150" t="s">
        <v>864</v>
      </c>
      <c r="B7716" s="153" t="s">
        <v>11072</v>
      </c>
      <c r="C7716" s="352"/>
      <c r="D7716" s="152" t="s">
        <v>20298</v>
      </c>
    </row>
    <row r="7717" spans="1:4" ht="13.5" customHeight="1">
      <c r="A7717" s="150" t="s">
        <v>1730</v>
      </c>
      <c r="B7717" s="153" t="s">
        <v>11925</v>
      </c>
      <c r="C7717" s="352"/>
      <c r="D7717" s="152" t="s">
        <v>20298</v>
      </c>
    </row>
    <row r="7718" spans="1:4" ht="13.5" customHeight="1">
      <c r="A7718" s="150" t="s">
        <v>1470</v>
      </c>
      <c r="B7718" s="153" t="s">
        <v>11671</v>
      </c>
      <c r="C7718" s="352"/>
      <c r="D7718" s="152" t="s">
        <v>20298</v>
      </c>
    </row>
    <row r="7719" spans="1:4" ht="13.5" customHeight="1">
      <c r="A7719" s="150" t="s">
        <v>4833</v>
      </c>
      <c r="B7719" s="153" t="s">
        <v>14899</v>
      </c>
      <c r="C7719" s="352"/>
      <c r="D7719" s="152" t="s">
        <v>20298</v>
      </c>
    </row>
    <row r="7720" spans="1:4" ht="13.5" customHeight="1">
      <c r="A7720" s="150" t="s">
        <v>8406</v>
      </c>
      <c r="B7720" s="153" t="s">
        <v>18080</v>
      </c>
      <c r="C7720" s="352"/>
      <c r="D7720" s="152" t="s">
        <v>20298</v>
      </c>
    </row>
    <row r="7721" spans="1:4" ht="13.5" customHeight="1">
      <c r="A7721" s="150" t="s">
        <v>2722</v>
      </c>
      <c r="B7721" s="153" t="s">
        <v>12898</v>
      </c>
      <c r="C7721" s="352"/>
      <c r="D7721" s="152" t="s">
        <v>20298</v>
      </c>
    </row>
    <row r="7722" spans="1:4" ht="13.5" customHeight="1">
      <c r="A7722" s="150" t="s">
        <v>1871</v>
      </c>
      <c r="B7722" s="153" t="s">
        <v>12054</v>
      </c>
      <c r="C7722" s="352"/>
      <c r="D7722" s="152" t="s">
        <v>20298</v>
      </c>
    </row>
    <row r="7723" spans="1:4" ht="13.5" customHeight="1">
      <c r="A7723" s="150" t="s">
        <v>2746</v>
      </c>
      <c r="B7723" s="153" t="s">
        <v>12921</v>
      </c>
      <c r="C7723" s="352"/>
      <c r="D7723" s="152" t="s">
        <v>20298</v>
      </c>
    </row>
    <row r="7724" spans="1:4" ht="13.5" customHeight="1">
      <c r="A7724" s="150" t="s">
        <v>2639</v>
      </c>
      <c r="B7724" s="153" t="s">
        <v>12822</v>
      </c>
      <c r="C7724" s="352"/>
      <c r="D7724" s="152" t="s">
        <v>20298</v>
      </c>
    </row>
    <row r="7725" spans="1:4" ht="13.5" customHeight="1">
      <c r="A7725" s="150" t="s">
        <v>3114</v>
      </c>
      <c r="B7725" s="153" t="s">
        <v>13265</v>
      </c>
      <c r="C7725" s="352"/>
      <c r="D7725" s="152" t="s">
        <v>20298</v>
      </c>
    </row>
    <row r="7726" spans="1:4" ht="13.5" customHeight="1">
      <c r="A7726" s="150" t="s">
        <v>2668</v>
      </c>
      <c r="B7726" s="153" t="s">
        <v>12849</v>
      </c>
      <c r="C7726" s="352"/>
      <c r="D7726" s="152" t="s">
        <v>20298</v>
      </c>
    </row>
    <row r="7727" spans="1:4" ht="13.5" customHeight="1">
      <c r="A7727" s="150" t="s">
        <v>3125</v>
      </c>
      <c r="B7727" s="153" t="s">
        <v>13276</v>
      </c>
      <c r="C7727" s="352"/>
      <c r="D7727" s="152" t="s">
        <v>20298</v>
      </c>
    </row>
    <row r="7728" spans="1:4" ht="13.5" customHeight="1">
      <c r="A7728" s="150" t="s">
        <v>9601</v>
      </c>
      <c r="B7728" s="153" t="s">
        <v>19189</v>
      </c>
      <c r="C7728" s="352"/>
      <c r="D7728" s="152" t="s">
        <v>20298</v>
      </c>
    </row>
    <row r="7729" spans="1:4" ht="13.5" customHeight="1">
      <c r="A7729" s="150" t="s">
        <v>2644</v>
      </c>
      <c r="B7729" s="153" t="s">
        <v>12826</v>
      </c>
      <c r="C7729" s="352"/>
      <c r="D7729" s="152" t="s">
        <v>20298</v>
      </c>
    </row>
    <row r="7730" spans="1:4" ht="13.5" customHeight="1">
      <c r="A7730" s="150" t="s">
        <v>3127</v>
      </c>
      <c r="B7730" s="153" t="s">
        <v>13278</v>
      </c>
      <c r="C7730" s="352"/>
      <c r="D7730" s="152" t="s">
        <v>20298</v>
      </c>
    </row>
    <row r="7731" spans="1:4" ht="13.5" customHeight="1">
      <c r="A7731" s="150" t="s">
        <v>3155</v>
      </c>
      <c r="B7731" s="153" t="s">
        <v>13299</v>
      </c>
      <c r="C7731" s="352"/>
      <c r="D7731" s="152" t="s">
        <v>20298</v>
      </c>
    </row>
    <row r="7732" spans="1:4" ht="13.5" customHeight="1">
      <c r="A7732" s="150" t="s">
        <v>3173</v>
      </c>
      <c r="B7732" s="153" t="s">
        <v>13315</v>
      </c>
      <c r="C7732" s="352"/>
      <c r="D7732" s="152" t="s">
        <v>20298</v>
      </c>
    </row>
    <row r="7733" spans="1:4" ht="13.5" customHeight="1">
      <c r="A7733" s="150" t="s">
        <v>3333</v>
      </c>
      <c r="B7733" s="153" t="s">
        <v>13470</v>
      </c>
      <c r="C7733" s="352"/>
      <c r="D7733" s="152" t="s">
        <v>20298</v>
      </c>
    </row>
    <row r="7734" spans="1:4" ht="13.5" customHeight="1">
      <c r="A7734" s="150" t="s">
        <v>859</v>
      </c>
      <c r="B7734" s="153" t="s">
        <v>11067</v>
      </c>
      <c r="C7734" s="352"/>
      <c r="D7734" s="152" t="s">
        <v>20298</v>
      </c>
    </row>
    <row r="7735" spans="1:4" ht="13.5" customHeight="1">
      <c r="A7735" s="150" t="s">
        <v>10356</v>
      </c>
      <c r="B7735" s="153" t="s">
        <v>19924</v>
      </c>
      <c r="C7735" s="352"/>
      <c r="D7735" s="152" t="s">
        <v>20298</v>
      </c>
    </row>
    <row r="7736" spans="1:4" ht="13.5" customHeight="1">
      <c r="A7736" s="150" t="s">
        <v>10359</v>
      </c>
      <c r="B7736" s="153" t="s">
        <v>19926</v>
      </c>
      <c r="C7736" s="352"/>
      <c r="D7736" s="152" t="s">
        <v>20298</v>
      </c>
    </row>
    <row r="7737" spans="1:4" ht="13.5" customHeight="1">
      <c r="A7737" s="150" t="s">
        <v>10357</v>
      </c>
      <c r="B7737" s="153" t="s">
        <v>19924</v>
      </c>
      <c r="C7737" s="352"/>
      <c r="D7737" s="152" t="s">
        <v>20298</v>
      </c>
    </row>
    <row r="7738" spans="1:4" ht="13.5" customHeight="1">
      <c r="A7738" s="150" t="s">
        <v>2863</v>
      </c>
      <c r="B7738" s="153" t="s">
        <v>13044</v>
      </c>
      <c r="C7738" s="352"/>
      <c r="D7738" s="152" t="s">
        <v>20298</v>
      </c>
    </row>
    <row r="7739" spans="1:4" ht="13.5" customHeight="1">
      <c r="A7739" s="150" t="s">
        <v>4749</v>
      </c>
      <c r="B7739" s="153" t="s">
        <v>14815</v>
      </c>
      <c r="C7739" s="352"/>
      <c r="D7739" s="152" t="s">
        <v>20298</v>
      </c>
    </row>
    <row r="7740" spans="1:4" ht="13.5" customHeight="1">
      <c r="A7740" s="150" t="s">
        <v>4778</v>
      </c>
      <c r="B7740" s="153" t="s">
        <v>14845</v>
      </c>
      <c r="C7740" s="352"/>
      <c r="D7740" s="152" t="s">
        <v>20298</v>
      </c>
    </row>
    <row r="7741" spans="1:4" ht="13.5" customHeight="1">
      <c r="A7741" s="150" t="s">
        <v>6653</v>
      </c>
      <c r="B7741" s="153" t="s">
        <v>16604</v>
      </c>
      <c r="C7741" s="352"/>
      <c r="D7741" s="152" t="s">
        <v>20298</v>
      </c>
    </row>
    <row r="7742" spans="1:4" ht="13.5" customHeight="1">
      <c r="A7742" s="150" t="s">
        <v>6423</v>
      </c>
      <c r="B7742" s="153" t="s">
        <v>16385</v>
      </c>
      <c r="C7742" s="352"/>
      <c r="D7742" s="152" t="s">
        <v>20298</v>
      </c>
    </row>
    <row r="7743" spans="1:4" ht="13.5" customHeight="1">
      <c r="A7743" s="150" t="s">
        <v>8938</v>
      </c>
      <c r="B7743" s="153" t="s">
        <v>18548</v>
      </c>
      <c r="C7743" s="352"/>
      <c r="D7743" s="152" t="s">
        <v>20298</v>
      </c>
    </row>
    <row r="7744" spans="1:4" ht="13.5" customHeight="1">
      <c r="A7744" s="150" t="s">
        <v>9257</v>
      </c>
      <c r="B7744" s="153" t="s">
        <v>18867</v>
      </c>
      <c r="C7744" s="352"/>
      <c r="D7744" s="152" t="s">
        <v>20298</v>
      </c>
    </row>
    <row r="7745" spans="1:4" ht="13.5" customHeight="1">
      <c r="A7745" s="150" t="s">
        <v>9258</v>
      </c>
      <c r="B7745" s="153" t="s">
        <v>18867</v>
      </c>
      <c r="C7745" s="352"/>
      <c r="D7745" s="152" t="s">
        <v>20298</v>
      </c>
    </row>
    <row r="7746" spans="1:4" ht="13.5" customHeight="1">
      <c r="A7746" s="150" t="s">
        <v>9319</v>
      </c>
      <c r="B7746" s="153" t="s">
        <v>18928</v>
      </c>
      <c r="C7746" s="352"/>
      <c r="D7746" s="152" t="s">
        <v>20298</v>
      </c>
    </row>
    <row r="7747" spans="1:4" ht="13.5" customHeight="1">
      <c r="A7747" s="150" t="s">
        <v>8681</v>
      </c>
      <c r="B7747" s="153" t="s">
        <v>18302</v>
      </c>
      <c r="C7747" s="352"/>
      <c r="D7747" s="152" t="s">
        <v>20298</v>
      </c>
    </row>
    <row r="7748" spans="1:4" ht="13.5" customHeight="1">
      <c r="A7748" s="150" t="s">
        <v>6646</v>
      </c>
      <c r="B7748" s="153" t="s">
        <v>16597</v>
      </c>
      <c r="C7748" s="352"/>
      <c r="D7748" s="152" t="s">
        <v>20298</v>
      </c>
    </row>
    <row r="7749" spans="1:4" ht="13.5" customHeight="1">
      <c r="A7749" s="150" t="s">
        <v>9220</v>
      </c>
      <c r="B7749" s="153" t="s">
        <v>18833</v>
      </c>
      <c r="C7749" s="352"/>
      <c r="D7749" s="152" t="s">
        <v>20298</v>
      </c>
    </row>
    <row r="7750" spans="1:4" ht="13.5" customHeight="1">
      <c r="A7750" s="150" t="s">
        <v>9285</v>
      </c>
      <c r="B7750" s="153" t="s">
        <v>18895</v>
      </c>
      <c r="C7750" s="352"/>
      <c r="D7750" s="152" t="s">
        <v>20298</v>
      </c>
    </row>
    <row r="7751" spans="1:4" ht="13.5" customHeight="1">
      <c r="A7751" s="150" t="s">
        <v>9283</v>
      </c>
      <c r="B7751" s="153" t="s">
        <v>18893</v>
      </c>
      <c r="C7751" s="352"/>
      <c r="D7751" s="152" t="s">
        <v>20298</v>
      </c>
    </row>
    <row r="7752" spans="1:4" ht="13.5" customHeight="1">
      <c r="A7752" s="150" t="s">
        <v>9284</v>
      </c>
      <c r="B7752" s="153" t="s">
        <v>18894</v>
      </c>
      <c r="C7752" s="352"/>
      <c r="D7752" s="152" t="s">
        <v>20298</v>
      </c>
    </row>
    <row r="7753" spans="1:4" ht="13.5" customHeight="1">
      <c r="A7753" s="150" t="s">
        <v>9287</v>
      </c>
      <c r="B7753" s="153" t="s">
        <v>18897</v>
      </c>
      <c r="C7753" s="352"/>
      <c r="D7753" s="152" t="s">
        <v>20298</v>
      </c>
    </row>
    <row r="7754" spans="1:4" ht="13.5" customHeight="1">
      <c r="A7754" s="150" t="s">
        <v>10252</v>
      </c>
      <c r="B7754" s="153" t="s">
        <v>19825</v>
      </c>
      <c r="C7754" s="352"/>
      <c r="D7754" s="152" t="s">
        <v>20298</v>
      </c>
    </row>
    <row r="7755" spans="1:4" ht="13.5" customHeight="1">
      <c r="A7755" s="150" t="s">
        <v>1929</v>
      </c>
      <c r="B7755" s="153" t="s">
        <v>12109</v>
      </c>
      <c r="C7755" s="352"/>
      <c r="D7755" s="152" t="s">
        <v>20298</v>
      </c>
    </row>
    <row r="7756" spans="1:4" ht="13.5" customHeight="1">
      <c r="A7756" s="150" t="s">
        <v>886</v>
      </c>
      <c r="B7756" s="153" t="s">
        <v>11094</v>
      </c>
      <c r="C7756" s="352"/>
      <c r="D7756" s="152" t="s">
        <v>20298</v>
      </c>
    </row>
    <row r="7757" spans="1:4" ht="13.5" customHeight="1">
      <c r="A7757" s="150" t="s">
        <v>885</v>
      </c>
      <c r="B7757" s="153" t="s">
        <v>11093</v>
      </c>
      <c r="C7757" s="352"/>
      <c r="D7757" s="152" t="s">
        <v>20298</v>
      </c>
    </row>
    <row r="7758" spans="1:4" ht="13.5" customHeight="1">
      <c r="A7758" s="150" t="s">
        <v>884</v>
      </c>
      <c r="B7758" s="153" t="s">
        <v>11092</v>
      </c>
      <c r="C7758" s="352"/>
      <c r="D7758" s="152" t="s">
        <v>20298</v>
      </c>
    </row>
    <row r="7759" spans="1:4" ht="13.5" customHeight="1">
      <c r="A7759" s="150" t="s">
        <v>8950</v>
      </c>
      <c r="B7759" s="153" t="s">
        <v>18561</v>
      </c>
      <c r="C7759" s="352"/>
      <c r="D7759" s="152" t="s">
        <v>20298</v>
      </c>
    </row>
    <row r="7760" spans="1:4" ht="13.5" customHeight="1">
      <c r="A7760" s="150" t="s">
        <v>1784</v>
      </c>
      <c r="B7760" s="153" t="s">
        <v>11978</v>
      </c>
      <c r="C7760" s="352"/>
      <c r="D7760" s="152" t="s">
        <v>20298</v>
      </c>
    </row>
    <row r="7761" spans="1:4" ht="13.5" customHeight="1">
      <c r="A7761" s="150" t="s">
        <v>1937</v>
      </c>
      <c r="B7761" s="153" t="s">
        <v>12117</v>
      </c>
      <c r="C7761" s="352"/>
      <c r="D7761" s="152" t="s">
        <v>20298</v>
      </c>
    </row>
    <row r="7762" spans="1:4" ht="13.5" customHeight="1">
      <c r="A7762" s="150" t="s">
        <v>1567</v>
      </c>
      <c r="B7762" s="153" t="s">
        <v>11771</v>
      </c>
      <c r="C7762" s="352"/>
      <c r="D7762" s="152" t="s">
        <v>20298</v>
      </c>
    </row>
    <row r="7763" spans="1:4" ht="13.5" customHeight="1">
      <c r="A7763" s="150" t="s">
        <v>4834</v>
      </c>
      <c r="B7763" s="153" t="s">
        <v>14900</v>
      </c>
      <c r="C7763" s="352"/>
      <c r="D7763" s="152" t="s">
        <v>20298</v>
      </c>
    </row>
    <row r="7764" spans="1:4" ht="13.5" customHeight="1">
      <c r="A7764" s="150" t="s">
        <v>4835</v>
      </c>
      <c r="B7764" s="153" t="s">
        <v>14901</v>
      </c>
      <c r="C7764" s="352"/>
      <c r="D7764" s="152" t="s">
        <v>20298</v>
      </c>
    </row>
    <row r="7765" spans="1:4" ht="13.5" customHeight="1">
      <c r="A7765" s="150" t="s">
        <v>4836</v>
      </c>
      <c r="B7765" s="153" t="s">
        <v>14902</v>
      </c>
      <c r="C7765" s="352"/>
      <c r="D7765" s="152" t="s">
        <v>20298</v>
      </c>
    </row>
    <row r="7766" spans="1:4" ht="13.5" customHeight="1">
      <c r="A7766" s="150" t="s">
        <v>1923</v>
      </c>
      <c r="B7766" s="153" t="s">
        <v>12103</v>
      </c>
      <c r="C7766" s="352"/>
      <c r="D7766" s="152" t="s">
        <v>20298</v>
      </c>
    </row>
    <row r="7767" spans="1:4" ht="13.5" customHeight="1">
      <c r="A7767" s="150" t="s">
        <v>3303</v>
      </c>
      <c r="B7767" s="153" t="s">
        <v>13440</v>
      </c>
      <c r="C7767" s="352"/>
      <c r="D7767" s="152" t="s">
        <v>20298</v>
      </c>
    </row>
    <row r="7768" spans="1:4" ht="13.5" customHeight="1">
      <c r="A7768" s="150" t="s">
        <v>5450</v>
      </c>
      <c r="B7768" s="153" t="s">
        <v>15484</v>
      </c>
      <c r="C7768" s="352"/>
      <c r="D7768" s="152" t="s">
        <v>20298</v>
      </c>
    </row>
    <row r="7769" spans="1:4" ht="13.5" customHeight="1">
      <c r="A7769" s="150" t="s">
        <v>6429</v>
      </c>
      <c r="B7769" s="153" t="s">
        <v>16391</v>
      </c>
      <c r="C7769" s="352"/>
      <c r="D7769" s="152" t="s">
        <v>20298</v>
      </c>
    </row>
    <row r="7770" spans="1:4" ht="13.5" customHeight="1">
      <c r="A7770" s="150" t="s">
        <v>8903</v>
      </c>
      <c r="B7770" s="153" t="s">
        <v>18514</v>
      </c>
      <c r="C7770" s="352"/>
      <c r="D7770" s="152" t="s">
        <v>20298</v>
      </c>
    </row>
    <row r="7771" spans="1:4" ht="13.5" customHeight="1">
      <c r="A7771" s="150" t="s">
        <v>2640</v>
      </c>
      <c r="B7771" s="153" t="s">
        <v>12822</v>
      </c>
      <c r="C7771" s="352"/>
      <c r="D7771" s="152" t="s">
        <v>20298</v>
      </c>
    </row>
    <row r="7772" spans="1:4" ht="13.5" customHeight="1">
      <c r="A7772" s="150" t="s">
        <v>2712</v>
      </c>
      <c r="B7772" s="153" t="s">
        <v>12888</v>
      </c>
      <c r="C7772" s="352"/>
      <c r="D7772" s="152" t="s">
        <v>20298</v>
      </c>
    </row>
    <row r="7773" spans="1:4" ht="13.5" customHeight="1">
      <c r="A7773" s="150" t="s">
        <v>2742</v>
      </c>
      <c r="B7773" s="153" t="s">
        <v>12918</v>
      </c>
      <c r="C7773" s="352"/>
      <c r="D7773" s="152" t="s">
        <v>20298</v>
      </c>
    </row>
    <row r="7774" spans="1:4" ht="13.5" customHeight="1">
      <c r="A7774" s="150" t="s">
        <v>2949</v>
      </c>
      <c r="B7774" s="153" t="s">
        <v>13129</v>
      </c>
      <c r="C7774" s="352"/>
      <c r="D7774" s="152" t="s">
        <v>20298</v>
      </c>
    </row>
    <row r="7775" spans="1:4" ht="13.5" customHeight="1">
      <c r="A7775" s="150" t="s">
        <v>3156</v>
      </c>
      <c r="B7775" s="153" t="s">
        <v>13300</v>
      </c>
      <c r="C7775" s="352"/>
      <c r="D7775" s="152" t="s">
        <v>20298</v>
      </c>
    </row>
    <row r="7776" spans="1:4" ht="13.5" customHeight="1">
      <c r="A7776" s="150" t="s">
        <v>4359</v>
      </c>
      <c r="B7776" s="153" t="s">
        <v>14475</v>
      </c>
      <c r="C7776" s="352"/>
      <c r="D7776" s="152" t="s">
        <v>20298</v>
      </c>
    </row>
    <row r="7777" spans="1:4" ht="13.5" customHeight="1">
      <c r="A7777" s="150" t="s">
        <v>9509</v>
      </c>
      <c r="B7777" s="153" t="s">
        <v>19100</v>
      </c>
      <c r="C7777" s="352"/>
      <c r="D7777" s="152" t="s">
        <v>20298</v>
      </c>
    </row>
    <row r="7778" spans="1:4" ht="13.5" customHeight="1">
      <c r="A7778" s="150" t="s">
        <v>3491</v>
      </c>
      <c r="B7778" s="153" t="s">
        <v>13626</v>
      </c>
      <c r="C7778" s="352"/>
      <c r="D7778" s="152" t="s">
        <v>20298</v>
      </c>
    </row>
    <row r="7779" spans="1:4" ht="13.5" customHeight="1">
      <c r="A7779" s="150" t="s">
        <v>3492</v>
      </c>
      <c r="B7779" s="153" t="s">
        <v>13626</v>
      </c>
      <c r="C7779" s="352"/>
      <c r="D7779" s="152" t="s">
        <v>20298</v>
      </c>
    </row>
    <row r="7780" spans="1:4" ht="13.5" customHeight="1">
      <c r="A7780" s="150" t="s">
        <v>3494</v>
      </c>
      <c r="B7780" s="153" t="s">
        <v>13628</v>
      </c>
      <c r="C7780" s="352"/>
      <c r="D7780" s="152" t="s">
        <v>20298</v>
      </c>
    </row>
    <row r="7781" spans="1:4" ht="13.5" customHeight="1">
      <c r="A7781" s="150" t="s">
        <v>1909</v>
      </c>
      <c r="B7781" s="153" t="s">
        <v>12092</v>
      </c>
      <c r="C7781" s="352"/>
      <c r="D7781" s="152" t="s">
        <v>20298</v>
      </c>
    </row>
    <row r="7782" spans="1:4" ht="13.5" customHeight="1">
      <c r="A7782" s="150" t="s">
        <v>2741</v>
      </c>
      <c r="B7782" s="153" t="s">
        <v>12917</v>
      </c>
      <c r="C7782" s="352"/>
      <c r="D7782" s="152" t="s">
        <v>20298</v>
      </c>
    </row>
    <row r="7783" spans="1:4" ht="13.5" customHeight="1">
      <c r="A7783" s="150" t="s">
        <v>3021</v>
      </c>
      <c r="B7783" s="153" t="s">
        <v>13188</v>
      </c>
      <c r="C7783" s="352"/>
      <c r="D7783" s="152" t="s">
        <v>20298</v>
      </c>
    </row>
    <row r="7784" spans="1:4" ht="13.5" customHeight="1">
      <c r="A7784" s="150" t="s">
        <v>3047</v>
      </c>
      <c r="B7784" s="153" t="s">
        <v>13211</v>
      </c>
      <c r="C7784" s="352"/>
      <c r="D7784" s="152" t="s">
        <v>20298</v>
      </c>
    </row>
    <row r="7785" spans="1:4" ht="13.5" customHeight="1">
      <c r="A7785" s="150" t="s">
        <v>3111</v>
      </c>
      <c r="B7785" s="153" t="s">
        <v>13262</v>
      </c>
      <c r="C7785" s="352"/>
      <c r="D7785" s="152" t="s">
        <v>20298</v>
      </c>
    </row>
    <row r="7786" spans="1:4" ht="13.5" customHeight="1">
      <c r="A7786" s="150" t="s">
        <v>2888</v>
      </c>
      <c r="B7786" s="153" t="s">
        <v>13070</v>
      </c>
      <c r="C7786" s="352"/>
      <c r="D7786" s="152" t="s">
        <v>20298</v>
      </c>
    </row>
    <row r="7787" spans="1:4" ht="13.5" customHeight="1">
      <c r="A7787" s="150" t="s">
        <v>4164</v>
      </c>
      <c r="B7787" s="153" t="s">
        <v>14281</v>
      </c>
      <c r="C7787" s="352"/>
      <c r="D7787" s="152" t="s">
        <v>20298</v>
      </c>
    </row>
    <row r="7788" spans="1:4" ht="13.5" customHeight="1">
      <c r="A7788" s="150" t="s">
        <v>4618</v>
      </c>
      <c r="B7788" s="153" t="s">
        <v>14686</v>
      </c>
      <c r="C7788" s="352"/>
      <c r="D7788" s="152" t="s">
        <v>20298</v>
      </c>
    </row>
    <row r="7789" spans="1:4" ht="13.5" customHeight="1">
      <c r="A7789" s="150" t="s">
        <v>6654</v>
      </c>
      <c r="B7789" s="153" t="s">
        <v>16605</v>
      </c>
      <c r="C7789" s="352"/>
      <c r="D7789" s="152" t="s">
        <v>20298</v>
      </c>
    </row>
    <row r="7790" spans="1:4" ht="13.5" customHeight="1">
      <c r="A7790" s="150" t="s">
        <v>8535</v>
      </c>
      <c r="B7790" s="153" t="s">
        <v>18179</v>
      </c>
      <c r="C7790" s="352"/>
      <c r="D7790" s="152" t="s">
        <v>20298</v>
      </c>
    </row>
    <row r="7791" spans="1:4" ht="13.5" customHeight="1">
      <c r="A7791" s="150" t="s">
        <v>9559</v>
      </c>
      <c r="B7791" s="153" t="s">
        <v>19150</v>
      </c>
      <c r="C7791" s="352"/>
      <c r="D7791" s="152" t="s">
        <v>20298</v>
      </c>
    </row>
    <row r="7792" spans="1:4" ht="13.5" customHeight="1">
      <c r="A7792" s="150" t="s">
        <v>9844</v>
      </c>
      <c r="B7792" s="153" t="s">
        <v>19433</v>
      </c>
      <c r="C7792" s="352"/>
      <c r="D7792" s="152" t="s">
        <v>20298</v>
      </c>
    </row>
    <row r="7793" spans="1:4" ht="13.5" customHeight="1">
      <c r="A7793" s="150" t="s">
        <v>8949</v>
      </c>
      <c r="B7793" s="153" t="s">
        <v>18560</v>
      </c>
      <c r="C7793" s="352"/>
      <c r="D7793" s="152" t="s">
        <v>20298</v>
      </c>
    </row>
    <row r="7794" spans="1:4" ht="13.5" customHeight="1">
      <c r="A7794" s="150" t="s">
        <v>8706</v>
      </c>
      <c r="B7794" s="153" t="s">
        <v>18327</v>
      </c>
      <c r="C7794" s="352"/>
      <c r="D7794" s="152" t="s">
        <v>20298</v>
      </c>
    </row>
    <row r="7795" spans="1:4" ht="13.5" customHeight="1">
      <c r="A7795" s="150" t="s">
        <v>8701</v>
      </c>
      <c r="B7795" s="153" t="s">
        <v>18322</v>
      </c>
      <c r="C7795" s="352"/>
      <c r="D7795" s="152" t="s">
        <v>20298</v>
      </c>
    </row>
    <row r="7796" spans="1:4" ht="13.5" customHeight="1">
      <c r="A7796" s="150" t="s">
        <v>10358</v>
      </c>
      <c r="B7796" s="153" t="s">
        <v>19925</v>
      </c>
      <c r="C7796" s="352"/>
      <c r="D7796" s="152" t="s">
        <v>20298</v>
      </c>
    </row>
    <row r="7797" spans="1:4" ht="13.5" customHeight="1">
      <c r="A7797" s="150" t="s">
        <v>674</v>
      </c>
      <c r="B7797" s="153" t="s">
        <v>10882</v>
      </c>
      <c r="C7797" s="352"/>
      <c r="D7797" s="152" t="s">
        <v>20298</v>
      </c>
    </row>
    <row r="7798" spans="1:4" ht="13.5" customHeight="1">
      <c r="A7798" s="150" t="s">
        <v>5739</v>
      </c>
      <c r="B7798" s="153" t="s">
        <v>15771</v>
      </c>
      <c r="C7798" s="352"/>
      <c r="D7798" s="152" t="s">
        <v>20298</v>
      </c>
    </row>
    <row r="7799" spans="1:4" ht="13.5" customHeight="1">
      <c r="A7799" s="150" t="s">
        <v>5018</v>
      </c>
      <c r="B7799" s="153" t="s">
        <v>15063</v>
      </c>
      <c r="C7799" s="352"/>
      <c r="D7799" s="152" t="s">
        <v>20298</v>
      </c>
    </row>
    <row r="7800" spans="1:4" ht="13.5" customHeight="1">
      <c r="A7800" s="150" t="s">
        <v>6025</v>
      </c>
      <c r="B7800" s="153" t="s">
        <v>16031</v>
      </c>
      <c r="C7800" s="352"/>
      <c r="D7800" s="152" t="s">
        <v>20298</v>
      </c>
    </row>
    <row r="7801" spans="1:4" ht="13.5" customHeight="1">
      <c r="A7801" s="150" t="s">
        <v>9635</v>
      </c>
      <c r="B7801" s="153" t="s">
        <v>19223</v>
      </c>
      <c r="C7801" s="352"/>
      <c r="D7801" s="152" t="s">
        <v>20298</v>
      </c>
    </row>
    <row r="7802" spans="1:4" ht="13.5" customHeight="1">
      <c r="A7802" s="150" t="s">
        <v>9669</v>
      </c>
      <c r="B7802" s="153" t="s">
        <v>19256</v>
      </c>
      <c r="C7802" s="352"/>
      <c r="D7802" s="152" t="s">
        <v>20298</v>
      </c>
    </row>
    <row r="7803" spans="1:4" ht="13.5" customHeight="1">
      <c r="A7803" s="150" t="s">
        <v>2641</v>
      </c>
      <c r="B7803" s="153" t="s">
        <v>12823</v>
      </c>
      <c r="C7803" s="352"/>
      <c r="D7803" s="152" t="s">
        <v>20298</v>
      </c>
    </row>
    <row r="7804" spans="1:4" ht="13.5" customHeight="1">
      <c r="A7804" s="150" t="s">
        <v>2948</v>
      </c>
      <c r="B7804" s="153" t="s">
        <v>13128</v>
      </c>
      <c r="C7804" s="352"/>
      <c r="D7804" s="152" t="s">
        <v>20298</v>
      </c>
    </row>
    <row r="7805" spans="1:4" ht="13.5" customHeight="1">
      <c r="A7805" s="150" t="s">
        <v>3048</v>
      </c>
      <c r="B7805" s="153" t="s">
        <v>13212</v>
      </c>
      <c r="C7805" s="352"/>
      <c r="D7805" s="152" t="s">
        <v>20298</v>
      </c>
    </row>
    <row r="7806" spans="1:4" ht="13.5" customHeight="1">
      <c r="A7806" s="150" t="s">
        <v>3280</v>
      </c>
      <c r="B7806" s="153" t="s">
        <v>13417</v>
      </c>
      <c r="C7806" s="352"/>
      <c r="D7806" s="152" t="s">
        <v>20298</v>
      </c>
    </row>
    <row r="7807" spans="1:4" ht="13.5" customHeight="1">
      <c r="A7807" s="150" t="s">
        <v>4728</v>
      </c>
      <c r="B7807" s="153" t="s">
        <v>14796</v>
      </c>
      <c r="C7807" s="352"/>
      <c r="D7807" s="152" t="s">
        <v>20298</v>
      </c>
    </row>
    <row r="7808" spans="1:4" ht="13.5" customHeight="1">
      <c r="A7808" s="150" t="s">
        <v>1968</v>
      </c>
      <c r="B7808" s="153" t="s">
        <v>12146</v>
      </c>
      <c r="C7808" s="352"/>
      <c r="D7808" s="152" t="s">
        <v>20298</v>
      </c>
    </row>
    <row r="7809" spans="1:4" ht="13.5" customHeight="1">
      <c r="A7809" s="150" t="s">
        <v>1963</v>
      </c>
      <c r="B7809" s="153" t="s">
        <v>12142</v>
      </c>
      <c r="C7809" s="352"/>
      <c r="D7809" s="152" t="s">
        <v>20298</v>
      </c>
    </row>
    <row r="7810" spans="1:4" ht="13.5" customHeight="1">
      <c r="A7810" s="150" t="s">
        <v>1969</v>
      </c>
      <c r="B7810" s="153" t="s">
        <v>12147</v>
      </c>
      <c r="C7810" s="352"/>
      <c r="D7810" s="152" t="s">
        <v>20298</v>
      </c>
    </row>
    <row r="7811" spans="1:4" ht="13.5" customHeight="1">
      <c r="A7811" s="150" t="s">
        <v>2362</v>
      </c>
      <c r="B7811" s="153" t="s">
        <v>12535</v>
      </c>
      <c r="C7811" s="352"/>
      <c r="D7811" s="152" t="s">
        <v>20298</v>
      </c>
    </row>
    <row r="7812" spans="1:4" ht="13.5" customHeight="1">
      <c r="A7812" s="150" t="s">
        <v>5421</v>
      </c>
      <c r="B7812" s="153" t="s">
        <v>15457</v>
      </c>
      <c r="C7812" s="352"/>
      <c r="D7812" s="152" t="s">
        <v>20298</v>
      </c>
    </row>
    <row r="7813" spans="1:4" ht="13.5" customHeight="1">
      <c r="A7813" s="150" t="s">
        <v>10448</v>
      </c>
      <c r="B7813" s="153" t="s">
        <v>20012</v>
      </c>
      <c r="C7813" s="352"/>
      <c r="D7813" s="152" t="s">
        <v>20298</v>
      </c>
    </row>
    <row r="7814" spans="1:4" ht="13.5" customHeight="1">
      <c r="A7814" s="150" t="s">
        <v>5422</v>
      </c>
      <c r="B7814" s="153" t="s">
        <v>15457</v>
      </c>
      <c r="C7814" s="352"/>
      <c r="D7814" s="152" t="s">
        <v>20298</v>
      </c>
    </row>
    <row r="7815" spans="1:4" ht="13.5" customHeight="1">
      <c r="A7815" s="150" t="s">
        <v>5420</v>
      </c>
      <c r="B7815" s="153" t="s">
        <v>15456</v>
      </c>
      <c r="C7815" s="352"/>
      <c r="D7815" s="152" t="s">
        <v>20298</v>
      </c>
    </row>
    <row r="7816" spans="1:4" ht="13.5" customHeight="1">
      <c r="A7816" s="150" t="s">
        <v>2670</v>
      </c>
      <c r="B7816" s="153" t="s">
        <v>12851</v>
      </c>
      <c r="C7816" s="352"/>
      <c r="D7816" s="152" t="s">
        <v>20298</v>
      </c>
    </row>
    <row r="7817" spans="1:4" ht="13.5" customHeight="1">
      <c r="A7817" s="150" t="s">
        <v>2705</v>
      </c>
      <c r="B7817" s="153" t="s">
        <v>12881</v>
      </c>
      <c r="C7817" s="352"/>
      <c r="D7817" s="152" t="s">
        <v>20298</v>
      </c>
    </row>
    <row r="7818" spans="1:4" ht="13.5" customHeight="1">
      <c r="A7818" s="150" t="s">
        <v>2651</v>
      </c>
      <c r="B7818" s="153" t="s">
        <v>12833</v>
      </c>
      <c r="C7818" s="352"/>
      <c r="D7818" s="152" t="s">
        <v>20298</v>
      </c>
    </row>
    <row r="7819" spans="1:4" ht="13.5" customHeight="1">
      <c r="A7819" s="150" t="s">
        <v>2757</v>
      </c>
      <c r="B7819" s="153" t="s">
        <v>12932</v>
      </c>
      <c r="C7819" s="352"/>
      <c r="D7819" s="152" t="s">
        <v>20298</v>
      </c>
    </row>
    <row r="7820" spans="1:4" ht="13.5" customHeight="1">
      <c r="A7820" s="150" t="s">
        <v>2867</v>
      </c>
      <c r="B7820" s="153" t="s">
        <v>13048</v>
      </c>
      <c r="C7820" s="352"/>
      <c r="D7820" s="152" t="s">
        <v>20298</v>
      </c>
    </row>
    <row r="7821" spans="1:4" ht="13.5" customHeight="1">
      <c r="A7821" s="150" t="s">
        <v>2903</v>
      </c>
      <c r="B7821" s="153" t="s">
        <v>13086</v>
      </c>
      <c r="C7821" s="352"/>
      <c r="D7821" s="152" t="s">
        <v>20298</v>
      </c>
    </row>
    <row r="7822" spans="1:4" ht="13.5" customHeight="1">
      <c r="A7822" s="150" t="s">
        <v>2954</v>
      </c>
      <c r="B7822" s="153" t="s">
        <v>13131</v>
      </c>
      <c r="C7822" s="352"/>
      <c r="D7822" s="152" t="s">
        <v>20298</v>
      </c>
    </row>
    <row r="7823" spans="1:4" ht="13.5" customHeight="1">
      <c r="A7823" s="150" t="s">
        <v>2955</v>
      </c>
      <c r="B7823" s="153" t="s">
        <v>13131</v>
      </c>
      <c r="C7823" s="352"/>
      <c r="D7823" s="152" t="s">
        <v>20298</v>
      </c>
    </row>
    <row r="7824" spans="1:4" ht="13.5" customHeight="1">
      <c r="A7824" s="150" t="s">
        <v>8951</v>
      </c>
      <c r="B7824" s="153" t="s">
        <v>18562</v>
      </c>
      <c r="C7824" s="352"/>
      <c r="D7824" s="152" t="s">
        <v>20298</v>
      </c>
    </row>
    <row r="7825" spans="1:4" ht="13.5" customHeight="1">
      <c r="A7825" s="150" t="s">
        <v>1966</v>
      </c>
      <c r="B7825" s="153" t="s">
        <v>12145</v>
      </c>
      <c r="C7825" s="352"/>
      <c r="D7825" s="152" t="s">
        <v>20298</v>
      </c>
    </row>
    <row r="7826" spans="1:4" ht="13.5" customHeight="1">
      <c r="A7826" s="150" t="s">
        <v>1967</v>
      </c>
      <c r="B7826" s="153" t="s">
        <v>12145</v>
      </c>
      <c r="C7826" s="352"/>
      <c r="D7826" s="152" t="s">
        <v>20298</v>
      </c>
    </row>
    <row r="7827" spans="1:4" ht="13.5" customHeight="1">
      <c r="A7827" s="150" t="s">
        <v>5919</v>
      </c>
      <c r="B7827" s="153" t="s">
        <v>15928</v>
      </c>
      <c r="C7827" s="352"/>
      <c r="D7827" s="152" t="s">
        <v>20298</v>
      </c>
    </row>
    <row r="7828" spans="1:4" ht="13.5" customHeight="1">
      <c r="A7828" s="150" t="s">
        <v>5977</v>
      </c>
      <c r="B7828" s="153" t="s">
        <v>15984</v>
      </c>
      <c r="C7828" s="352"/>
      <c r="D7828" s="152" t="s">
        <v>20298</v>
      </c>
    </row>
    <row r="7829" spans="1:4" ht="13.5" customHeight="1">
      <c r="A7829" s="150" t="s">
        <v>10360</v>
      </c>
      <c r="B7829" s="153" t="s">
        <v>19927</v>
      </c>
      <c r="C7829" s="352"/>
      <c r="D7829" s="152" t="s">
        <v>20298</v>
      </c>
    </row>
    <row r="7830" spans="1:4" ht="13.5" customHeight="1">
      <c r="A7830" s="150" t="s">
        <v>8528</v>
      </c>
      <c r="B7830" s="153" t="s">
        <v>18173</v>
      </c>
      <c r="C7830" s="352"/>
      <c r="D7830" s="152" t="s">
        <v>20298</v>
      </c>
    </row>
    <row r="7831" spans="1:4" ht="13.5" customHeight="1">
      <c r="A7831" s="150" t="s">
        <v>2337</v>
      </c>
      <c r="B7831" s="153" t="s">
        <v>12512</v>
      </c>
      <c r="C7831" s="352"/>
      <c r="D7831" s="152" t="s">
        <v>20298</v>
      </c>
    </row>
    <row r="7832" spans="1:4" ht="13.5" customHeight="1">
      <c r="A7832" s="150" t="s">
        <v>8536</v>
      </c>
      <c r="B7832" s="153" t="s">
        <v>18180</v>
      </c>
      <c r="C7832" s="352"/>
      <c r="D7832" s="152" t="s">
        <v>20298</v>
      </c>
    </row>
    <row r="7833" spans="1:4" ht="13.5" customHeight="1">
      <c r="A7833" s="150" t="s">
        <v>1734</v>
      </c>
      <c r="B7833" s="153" t="s">
        <v>11929</v>
      </c>
      <c r="C7833" s="352"/>
      <c r="D7833" s="152" t="s">
        <v>20298</v>
      </c>
    </row>
    <row r="7834" spans="1:4" ht="13.5" customHeight="1">
      <c r="A7834" s="150" t="s">
        <v>4839</v>
      </c>
      <c r="B7834" s="153" t="s">
        <v>14905</v>
      </c>
      <c r="C7834" s="352"/>
      <c r="D7834" s="152" t="s">
        <v>20298</v>
      </c>
    </row>
    <row r="7835" spans="1:4" ht="13.5" customHeight="1">
      <c r="A7835" s="150" t="s">
        <v>4837</v>
      </c>
      <c r="B7835" s="153" t="s">
        <v>14903</v>
      </c>
      <c r="C7835" s="352"/>
      <c r="D7835" s="152" t="s">
        <v>20298</v>
      </c>
    </row>
    <row r="7836" spans="1:4" ht="13.5" customHeight="1">
      <c r="A7836" s="150" t="s">
        <v>4840</v>
      </c>
      <c r="B7836" s="153" t="s">
        <v>14906</v>
      </c>
      <c r="C7836" s="352"/>
      <c r="D7836" s="152" t="s">
        <v>20298</v>
      </c>
    </row>
    <row r="7837" spans="1:4" ht="13.5" customHeight="1">
      <c r="A7837" s="150" t="s">
        <v>4842</v>
      </c>
      <c r="B7837" s="153" t="s">
        <v>14908</v>
      </c>
      <c r="C7837" s="352"/>
      <c r="D7837" s="152" t="s">
        <v>20298</v>
      </c>
    </row>
    <row r="7838" spans="1:4" ht="13.5" customHeight="1">
      <c r="A7838" s="150" t="s">
        <v>4841</v>
      </c>
      <c r="B7838" s="153" t="s">
        <v>14907</v>
      </c>
      <c r="C7838" s="352"/>
      <c r="D7838" s="152" t="s">
        <v>20298</v>
      </c>
    </row>
    <row r="7839" spans="1:4" ht="13.5" customHeight="1">
      <c r="A7839" s="150" t="s">
        <v>2486</v>
      </c>
      <c r="B7839" s="153" t="s">
        <v>12665</v>
      </c>
      <c r="C7839" s="352"/>
      <c r="D7839" s="152" t="s">
        <v>20298</v>
      </c>
    </row>
    <row r="7840" spans="1:4" ht="13.5" customHeight="1">
      <c r="A7840" s="150" t="s">
        <v>2303</v>
      </c>
      <c r="B7840" s="153" t="s">
        <v>12478</v>
      </c>
      <c r="C7840" s="352"/>
      <c r="D7840" s="152" t="s">
        <v>20298</v>
      </c>
    </row>
    <row r="7841" spans="1:4" ht="13.5" customHeight="1">
      <c r="A7841" s="150" t="s">
        <v>2669</v>
      </c>
      <c r="B7841" s="153" t="s">
        <v>12850</v>
      </c>
      <c r="C7841" s="352"/>
      <c r="D7841" s="152" t="s">
        <v>20298</v>
      </c>
    </row>
    <row r="7842" spans="1:4" ht="13.5" customHeight="1">
      <c r="A7842" s="150" t="s">
        <v>2675</v>
      </c>
      <c r="B7842" s="153" t="s">
        <v>12856</v>
      </c>
      <c r="C7842" s="352"/>
      <c r="D7842" s="152" t="s">
        <v>20298</v>
      </c>
    </row>
    <row r="7843" spans="1:4" ht="13.5" customHeight="1">
      <c r="A7843" s="150" t="s">
        <v>2743</v>
      </c>
      <c r="B7843" s="153" t="s">
        <v>12919</v>
      </c>
      <c r="C7843" s="352"/>
      <c r="D7843" s="152" t="s">
        <v>20298</v>
      </c>
    </row>
    <row r="7844" spans="1:4" ht="13.5" customHeight="1">
      <c r="A7844" s="150" t="s">
        <v>2950</v>
      </c>
      <c r="B7844" s="153" t="s">
        <v>13130</v>
      </c>
      <c r="C7844" s="352"/>
      <c r="D7844" s="152" t="s">
        <v>20298</v>
      </c>
    </row>
    <row r="7845" spans="1:4" ht="13.5" customHeight="1">
      <c r="A7845" s="150" t="s">
        <v>3049</v>
      </c>
      <c r="B7845" s="153" t="s">
        <v>13213</v>
      </c>
      <c r="C7845" s="352"/>
      <c r="D7845" s="152" t="s">
        <v>20298</v>
      </c>
    </row>
    <row r="7846" spans="1:4" ht="13.5" customHeight="1">
      <c r="A7846" s="150" t="s">
        <v>3128</v>
      </c>
      <c r="B7846" s="153" t="s">
        <v>13279</v>
      </c>
      <c r="C7846" s="352"/>
      <c r="D7846" s="152" t="s">
        <v>20298</v>
      </c>
    </row>
    <row r="7847" spans="1:4" ht="13.5" customHeight="1">
      <c r="A7847" s="150" t="s">
        <v>2951</v>
      </c>
      <c r="B7847" s="153" t="s">
        <v>13130</v>
      </c>
      <c r="C7847" s="352"/>
      <c r="D7847" s="152" t="s">
        <v>20298</v>
      </c>
    </row>
    <row r="7848" spans="1:4" ht="13.5" customHeight="1">
      <c r="A7848" s="150" t="s">
        <v>2952</v>
      </c>
      <c r="B7848" s="153" t="s">
        <v>13130</v>
      </c>
      <c r="C7848" s="352"/>
      <c r="D7848" s="152" t="s">
        <v>20298</v>
      </c>
    </row>
    <row r="7849" spans="1:4" ht="13.5" customHeight="1">
      <c r="A7849" s="150" t="s">
        <v>2953</v>
      </c>
      <c r="B7849" s="153" t="s">
        <v>13130</v>
      </c>
      <c r="C7849" s="352"/>
      <c r="D7849" s="152" t="s">
        <v>20298</v>
      </c>
    </row>
    <row r="7850" spans="1:4" ht="13.5" customHeight="1">
      <c r="A7850" s="150" t="s">
        <v>8520</v>
      </c>
      <c r="B7850" s="153" t="s">
        <v>18165</v>
      </c>
      <c r="C7850" s="352"/>
      <c r="D7850" s="152" t="s">
        <v>20298</v>
      </c>
    </row>
    <row r="7851" spans="1:4" ht="13.5" customHeight="1">
      <c r="A7851" s="150" t="s">
        <v>2643</v>
      </c>
      <c r="B7851" s="153" t="s">
        <v>12825</v>
      </c>
      <c r="C7851" s="352"/>
      <c r="D7851" s="152" t="s">
        <v>20298</v>
      </c>
    </row>
    <row r="7852" spans="1:4" ht="13.5" customHeight="1">
      <c r="A7852" s="150" t="s">
        <v>2744</v>
      </c>
      <c r="B7852" s="153" t="s">
        <v>12919</v>
      </c>
      <c r="C7852" s="352"/>
      <c r="D7852" s="152" t="s">
        <v>20298</v>
      </c>
    </row>
    <row r="7853" spans="1:4" ht="13.5" customHeight="1">
      <c r="A7853" s="150" t="s">
        <v>3115</v>
      </c>
      <c r="B7853" s="153" t="s">
        <v>13266</v>
      </c>
      <c r="C7853" s="352"/>
      <c r="D7853" s="152" t="s">
        <v>20298</v>
      </c>
    </row>
    <row r="7854" spans="1:4" ht="13.5" customHeight="1">
      <c r="A7854" s="150" t="s">
        <v>3157</v>
      </c>
      <c r="B7854" s="153" t="s">
        <v>13301</v>
      </c>
      <c r="C7854" s="352"/>
      <c r="D7854" s="152" t="s">
        <v>20298</v>
      </c>
    </row>
    <row r="7855" spans="1:4" ht="13.5" customHeight="1">
      <c r="A7855" s="150" t="s">
        <v>3158</v>
      </c>
      <c r="B7855" s="153" t="s">
        <v>13301</v>
      </c>
      <c r="C7855" s="352"/>
      <c r="D7855" s="152" t="s">
        <v>20298</v>
      </c>
    </row>
    <row r="7856" spans="1:4" ht="13.5" customHeight="1">
      <c r="A7856" s="150" t="s">
        <v>9627</v>
      </c>
      <c r="B7856" s="153" t="s">
        <v>19215</v>
      </c>
      <c r="C7856" s="352"/>
      <c r="D7856" s="152" t="s">
        <v>20298</v>
      </c>
    </row>
    <row r="7857" spans="1:4" ht="13.5" customHeight="1">
      <c r="A7857" s="150" t="s">
        <v>4084</v>
      </c>
      <c r="B7857" s="153" t="s">
        <v>14201</v>
      </c>
      <c r="C7857" s="352"/>
      <c r="D7857" s="152" t="s">
        <v>20298</v>
      </c>
    </row>
    <row r="7858" spans="1:4" ht="13.5" customHeight="1">
      <c r="A7858" s="150" t="s">
        <v>3302</v>
      </c>
      <c r="B7858" s="153" t="s">
        <v>13439</v>
      </c>
      <c r="C7858" s="352"/>
      <c r="D7858" s="152" t="s">
        <v>20298</v>
      </c>
    </row>
    <row r="7859" spans="1:4" ht="13.5" customHeight="1">
      <c r="A7859" s="150" t="s">
        <v>6404</v>
      </c>
      <c r="B7859" s="153" t="s">
        <v>16365</v>
      </c>
      <c r="C7859" s="352"/>
      <c r="D7859" s="152" t="s">
        <v>20298</v>
      </c>
    </row>
    <row r="7860" spans="1:4" ht="13.5" customHeight="1">
      <c r="A7860" s="150" t="s">
        <v>6582</v>
      </c>
      <c r="B7860" s="153" t="s">
        <v>16544</v>
      </c>
      <c r="C7860" s="352"/>
      <c r="D7860" s="152" t="s">
        <v>20298</v>
      </c>
    </row>
    <row r="7861" spans="1:4" ht="13.5" customHeight="1">
      <c r="A7861" s="150" t="s">
        <v>6594</v>
      </c>
      <c r="B7861" s="153" t="s">
        <v>16555</v>
      </c>
      <c r="C7861" s="352"/>
      <c r="D7861" s="152" t="s">
        <v>20298</v>
      </c>
    </row>
    <row r="7862" spans="1:4" ht="13.5" customHeight="1">
      <c r="A7862" s="150" t="s">
        <v>6596</v>
      </c>
      <c r="B7862" s="153" t="s">
        <v>16557</v>
      </c>
      <c r="C7862" s="352"/>
      <c r="D7862" s="152" t="s">
        <v>20298</v>
      </c>
    </row>
    <row r="7863" spans="1:4" ht="13.5" customHeight="1">
      <c r="A7863" s="150" t="s">
        <v>6595</v>
      </c>
      <c r="B7863" s="153" t="s">
        <v>16556</v>
      </c>
      <c r="C7863" s="352"/>
      <c r="D7863" s="152" t="s">
        <v>20298</v>
      </c>
    </row>
    <row r="7864" spans="1:4" ht="13.5" customHeight="1">
      <c r="A7864" s="150" t="s">
        <v>6593</v>
      </c>
      <c r="B7864" s="153" t="s">
        <v>16554</v>
      </c>
      <c r="C7864" s="352"/>
      <c r="D7864" s="152" t="s">
        <v>20298</v>
      </c>
    </row>
    <row r="7865" spans="1:4" ht="13.5" customHeight="1">
      <c r="A7865" s="150" t="s">
        <v>6597</v>
      </c>
      <c r="B7865" s="153" t="s">
        <v>16558</v>
      </c>
      <c r="C7865" s="352"/>
      <c r="D7865" s="152" t="s">
        <v>20298</v>
      </c>
    </row>
    <row r="7866" spans="1:4" ht="13.5" customHeight="1">
      <c r="A7866" s="150" t="s">
        <v>6564</v>
      </c>
      <c r="B7866" s="153" t="s">
        <v>16526</v>
      </c>
      <c r="C7866" s="352"/>
      <c r="D7866" s="152" t="s">
        <v>20298</v>
      </c>
    </row>
    <row r="7867" spans="1:4" ht="13.5" customHeight="1">
      <c r="A7867" s="150" t="s">
        <v>6915</v>
      </c>
      <c r="B7867" s="153" t="s">
        <v>16866</v>
      </c>
      <c r="C7867" s="352"/>
      <c r="D7867" s="152" t="s">
        <v>20298</v>
      </c>
    </row>
    <row r="7868" spans="1:4" ht="13.5" customHeight="1">
      <c r="A7868" s="150" t="s">
        <v>6914</v>
      </c>
      <c r="B7868" s="153" t="s">
        <v>16865</v>
      </c>
      <c r="C7868" s="352"/>
      <c r="D7868" s="152" t="s">
        <v>20298</v>
      </c>
    </row>
    <row r="7869" spans="1:4" ht="13.5" customHeight="1">
      <c r="A7869" s="150" t="s">
        <v>8458</v>
      </c>
      <c r="B7869" s="153" t="s">
        <v>18115</v>
      </c>
      <c r="C7869" s="352"/>
      <c r="D7869" s="152" t="s">
        <v>20298</v>
      </c>
    </row>
    <row r="7870" spans="1:4" ht="13.5" customHeight="1">
      <c r="A7870" s="150" t="s">
        <v>9199</v>
      </c>
      <c r="B7870" s="153" t="s">
        <v>18812</v>
      </c>
      <c r="C7870" s="352"/>
      <c r="D7870" s="152" t="s">
        <v>20298</v>
      </c>
    </row>
    <row r="7871" spans="1:4" ht="13.5" customHeight="1">
      <c r="A7871" s="150" t="s">
        <v>8583</v>
      </c>
      <c r="B7871" s="153" t="s">
        <v>18225</v>
      </c>
      <c r="C7871" s="352"/>
      <c r="D7871" s="152" t="s">
        <v>20298</v>
      </c>
    </row>
    <row r="7872" spans="1:4" ht="13.5" customHeight="1">
      <c r="A7872" s="150" t="s">
        <v>9450</v>
      </c>
      <c r="B7872" s="153" t="s">
        <v>19042</v>
      </c>
      <c r="C7872" s="352"/>
      <c r="D7872" s="152" t="s">
        <v>20298</v>
      </c>
    </row>
    <row r="7873" spans="1:4" ht="13.5" customHeight="1">
      <c r="A7873" s="150" t="s">
        <v>9306</v>
      </c>
      <c r="B7873" s="153" t="s">
        <v>18917</v>
      </c>
      <c r="C7873" s="352"/>
      <c r="D7873" s="152" t="s">
        <v>20298</v>
      </c>
    </row>
    <row r="7874" spans="1:4" ht="13.5" customHeight="1">
      <c r="A7874" s="150" t="s">
        <v>9463</v>
      </c>
      <c r="B7874" s="153" t="s">
        <v>19055</v>
      </c>
      <c r="C7874" s="352"/>
      <c r="D7874" s="152" t="s">
        <v>20298</v>
      </c>
    </row>
    <row r="7875" spans="1:4" ht="13.5" customHeight="1">
      <c r="A7875" s="150" t="s">
        <v>9464</v>
      </c>
      <c r="B7875" s="153" t="s">
        <v>19055</v>
      </c>
      <c r="C7875" s="352"/>
      <c r="D7875" s="152" t="s">
        <v>20298</v>
      </c>
    </row>
    <row r="7876" spans="1:4" ht="13.5" customHeight="1">
      <c r="A7876" s="150" t="s">
        <v>9320</v>
      </c>
      <c r="B7876" s="153" t="s">
        <v>18929</v>
      </c>
      <c r="C7876" s="352"/>
      <c r="D7876" s="152" t="s">
        <v>20298</v>
      </c>
    </row>
    <row r="7877" spans="1:4" ht="13.5" customHeight="1">
      <c r="A7877" s="150" t="s">
        <v>9321</v>
      </c>
      <c r="B7877" s="153" t="s">
        <v>18930</v>
      </c>
      <c r="C7877" s="352"/>
      <c r="D7877" s="152" t="s">
        <v>20298</v>
      </c>
    </row>
    <row r="7878" spans="1:4" ht="13.5" customHeight="1">
      <c r="A7878" s="150" t="s">
        <v>9362</v>
      </c>
      <c r="B7878" s="153" t="s">
        <v>18959</v>
      </c>
      <c r="C7878" s="352"/>
      <c r="D7878" s="152" t="s">
        <v>20298</v>
      </c>
    </row>
    <row r="7879" spans="1:4" ht="13.5" customHeight="1">
      <c r="A7879" s="150" t="s">
        <v>10595</v>
      </c>
      <c r="B7879" s="153" t="s">
        <v>20142</v>
      </c>
      <c r="C7879" s="352"/>
      <c r="D7879" s="152" t="s">
        <v>20298</v>
      </c>
    </row>
    <row r="7880" spans="1:4" ht="13.5" customHeight="1">
      <c r="A7880" s="150" t="s">
        <v>4690</v>
      </c>
      <c r="B7880" s="153" t="s">
        <v>14758</v>
      </c>
      <c r="C7880" s="352"/>
      <c r="D7880" s="152" t="s">
        <v>20298</v>
      </c>
    </row>
    <row r="7881" spans="1:4" ht="13.5" customHeight="1">
      <c r="A7881" s="150" t="s">
        <v>9636</v>
      </c>
      <c r="B7881" s="153" t="s">
        <v>19224</v>
      </c>
      <c r="C7881" s="352"/>
      <c r="D7881" s="152" t="s">
        <v>20298</v>
      </c>
    </row>
    <row r="7882" spans="1:4" ht="13.5" customHeight="1">
      <c r="A7882" s="150" t="s">
        <v>9848</v>
      </c>
      <c r="B7882" s="153" t="s">
        <v>19437</v>
      </c>
      <c r="C7882" s="352"/>
      <c r="D7882" s="152" t="s">
        <v>20298</v>
      </c>
    </row>
    <row r="7883" spans="1:4" ht="13.5" customHeight="1">
      <c r="A7883" s="150" t="s">
        <v>9849</v>
      </c>
      <c r="B7883" s="153" t="s">
        <v>19438</v>
      </c>
      <c r="C7883" s="352"/>
      <c r="D7883" s="152" t="s">
        <v>20298</v>
      </c>
    </row>
    <row r="7884" spans="1:4" ht="13.5" customHeight="1">
      <c r="A7884" s="150" t="s">
        <v>2338</v>
      </c>
      <c r="B7884" s="153" t="s">
        <v>12513</v>
      </c>
      <c r="C7884" s="352"/>
      <c r="D7884" s="152" t="s">
        <v>20298</v>
      </c>
    </row>
    <row r="7885" spans="1:4" ht="13.5" customHeight="1">
      <c r="A7885" s="150" t="s">
        <v>4843</v>
      </c>
      <c r="B7885" s="153" t="s">
        <v>14909</v>
      </c>
      <c r="C7885" s="352"/>
      <c r="D7885" s="152" t="s">
        <v>20298</v>
      </c>
    </row>
    <row r="7886" spans="1:4" ht="13.5" customHeight="1">
      <c r="A7886" s="150" t="s">
        <v>2642</v>
      </c>
      <c r="B7886" s="153" t="s">
        <v>12824</v>
      </c>
      <c r="C7886" s="352"/>
      <c r="D7886" s="152" t="s">
        <v>20298</v>
      </c>
    </row>
    <row r="7887" spans="1:4" ht="13.5" customHeight="1">
      <c r="A7887" s="150" t="s">
        <v>2745</v>
      </c>
      <c r="B7887" s="153" t="s">
        <v>12920</v>
      </c>
      <c r="C7887" s="352"/>
      <c r="D7887" s="152" t="s">
        <v>20298</v>
      </c>
    </row>
    <row r="7888" spans="1:4" ht="13.5" customHeight="1">
      <c r="A7888" s="150" t="s">
        <v>2956</v>
      </c>
      <c r="B7888" s="153" t="s">
        <v>13132</v>
      </c>
      <c r="C7888" s="352"/>
      <c r="D7888" s="152" t="s">
        <v>20298</v>
      </c>
    </row>
    <row r="7889" spans="1:4" ht="13.5" customHeight="1">
      <c r="A7889" s="150" t="s">
        <v>4477</v>
      </c>
      <c r="B7889" s="153" t="s">
        <v>14590</v>
      </c>
      <c r="C7889" s="352"/>
      <c r="D7889" s="152" t="s">
        <v>20298</v>
      </c>
    </row>
    <row r="7890" spans="1:4" ht="13.5" customHeight="1">
      <c r="A7890" s="150" t="s">
        <v>8537</v>
      </c>
      <c r="B7890" s="153" t="s">
        <v>18181</v>
      </c>
      <c r="C7890" s="352"/>
      <c r="D7890" s="152" t="s">
        <v>20298</v>
      </c>
    </row>
    <row r="7891" spans="1:4" ht="13.5" customHeight="1">
      <c r="A7891" s="150" t="s">
        <v>10229</v>
      </c>
      <c r="B7891" s="153" t="s">
        <v>19801</v>
      </c>
      <c r="C7891" s="352"/>
      <c r="D7891" s="152" t="s">
        <v>20298</v>
      </c>
    </row>
    <row r="7892" spans="1:4" ht="13.5" customHeight="1">
      <c r="A7892" s="150" t="s">
        <v>9307</v>
      </c>
      <c r="B7892" s="153" t="s">
        <v>18918</v>
      </c>
      <c r="C7892" s="352"/>
      <c r="D7892" s="152" t="s">
        <v>20298</v>
      </c>
    </row>
    <row r="7893" spans="1:4" ht="13.5" customHeight="1">
      <c r="A7893" s="150" t="s">
        <v>9303</v>
      </c>
      <c r="B7893" s="153" t="s">
        <v>18914</v>
      </c>
      <c r="C7893" s="352"/>
      <c r="D7893" s="152" t="s">
        <v>20298</v>
      </c>
    </row>
    <row r="7894" spans="1:4" ht="13.5" customHeight="1">
      <c r="A7894" s="150" t="s">
        <v>9334</v>
      </c>
      <c r="B7894" s="153" t="s">
        <v>18941</v>
      </c>
      <c r="C7894" s="352"/>
      <c r="D7894" s="152" t="s">
        <v>20298</v>
      </c>
    </row>
    <row r="7895" spans="1:4" ht="13.5" customHeight="1">
      <c r="A7895" s="150" t="s">
        <v>9322</v>
      </c>
      <c r="B7895" s="153" t="s">
        <v>18931</v>
      </c>
      <c r="C7895" s="352"/>
      <c r="D7895" s="152" t="s">
        <v>20298</v>
      </c>
    </row>
    <row r="7896" spans="1:4" ht="13.5" customHeight="1">
      <c r="A7896" s="150" t="s">
        <v>9323</v>
      </c>
      <c r="B7896" s="153" t="s">
        <v>18931</v>
      </c>
      <c r="C7896" s="352"/>
      <c r="D7896" s="152" t="s">
        <v>20298</v>
      </c>
    </row>
    <row r="7897" spans="1:4" ht="13.5" customHeight="1">
      <c r="A7897" s="150" t="s">
        <v>9414</v>
      </c>
      <c r="B7897" s="153" t="s">
        <v>19008</v>
      </c>
      <c r="C7897" s="352"/>
      <c r="D7897" s="152" t="s">
        <v>20298</v>
      </c>
    </row>
    <row r="7898" spans="1:4" ht="13.5" customHeight="1">
      <c r="A7898" s="150" t="s">
        <v>9416</v>
      </c>
      <c r="B7898" s="153" t="s">
        <v>19010</v>
      </c>
      <c r="C7898" s="352"/>
      <c r="D7898" s="152" t="s">
        <v>20298</v>
      </c>
    </row>
    <row r="7899" spans="1:4" ht="13.5" customHeight="1">
      <c r="A7899" s="150" t="s">
        <v>9417</v>
      </c>
      <c r="B7899" s="153" t="s">
        <v>19011</v>
      </c>
      <c r="C7899" s="352"/>
      <c r="D7899" s="152" t="s">
        <v>20298</v>
      </c>
    </row>
    <row r="7900" spans="1:4" ht="13.5" customHeight="1">
      <c r="A7900" s="150" t="s">
        <v>9412</v>
      </c>
      <c r="B7900" s="153" t="s">
        <v>19006</v>
      </c>
      <c r="C7900" s="352"/>
      <c r="D7900" s="152" t="s">
        <v>20298</v>
      </c>
    </row>
    <row r="7901" spans="1:4" ht="13.5" customHeight="1">
      <c r="A7901" s="150" t="s">
        <v>9413</v>
      </c>
      <c r="B7901" s="153" t="s">
        <v>19007</v>
      </c>
      <c r="C7901" s="352"/>
      <c r="D7901" s="152" t="s">
        <v>20298</v>
      </c>
    </row>
    <row r="7902" spans="1:4" ht="13.5" customHeight="1">
      <c r="A7902" s="150" t="s">
        <v>9415</v>
      </c>
      <c r="B7902" s="153" t="s">
        <v>19009</v>
      </c>
      <c r="C7902" s="352"/>
      <c r="D7902" s="152" t="s">
        <v>20298</v>
      </c>
    </row>
    <row r="7903" spans="1:4" ht="13.5" customHeight="1">
      <c r="A7903" s="150" t="s">
        <v>4680</v>
      </c>
      <c r="B7903" s="153" t="s">
        <v>14748</v>
      </c>
      <c r="C7903" s="352"/>
      <c r="D7903" s="152" t="s">
        <v>20298</v>
      </c>
    </row>
    <row r="7904" spans="1:4" ht="13.5" customHeight="1">
      <c r="A7904" s="150" t="s">
        <v>10361</v>
      </c>
      <c r="B7904" s="153" t="s">
        <v>19928</v>
      </c>
      <c r="C7904" s="352"/>
      <c r="D7904" s="152" t="s">
        <v>20298</v>
      </c>
    </row>
    <row r="7905" spans="1:4" ht="13.5" customHeight="1">
      <c r="A7905" s="150" t="s">
        <v>10587</v>
      </c>
      <c r="B7905" s="153" t="s">
        <v>20134</v>
      </c>
      <c r="C7905" s="352"/>
      <c r="D7905" s="152" t="s">
        <v>20298</v>
      </c>
    </row>
    <row r="7906" spans="1:4" ht="13.5" customHeight="1">
      <c r="A7906" s="150" t="s">
        <v>10586</v>
      </c>
      <c r="B7906" s="153" t="s">
        <v>20133</v>
      </c>
      <c r="C7906" s="352"/>
      <c r="D7906" s="152" t="s">
        <v>20298</v>
      </c>
    </row>
    <row r="7907" spans="1:4" ht="13.5" customHeight="1">
      <c r="A7907" s="150" t="s">
        <v>9405</v>
      </c>
      <c r="B7907" s="153" t="s">
        <v>19000</v>
      </c>
      <c r="C7907" s="352"/>
      <c r="D7907" s="152" t="s">
        <v>20298</v>
      </c>
    </row>
    <row r="7908" spans="1:4" ht="13.5" customHeight="1">
      <c r="A7908" s="150" t="s">
        <v>2676</v>
      </c>
      <c r="B7908" s="153" t="s">
        <v>12857</v>
      </c>
      <c r="C7908" s="352"/>
      <c r="D7908" s="152" t="s">
        <v>20298</v>
      </c>
    </row>
    <row r="7909" spans="1:4" ht="13.5" customHeight="1">
      <c r="A7909" s="150" t="s">
        <v>8752</v>
      </c>
      <c r="B7909" s="153" t="s">
        <v>18373</v>
      </c>
      <c r="C7909" s="352"/>
      <c r="D7909" s="152" t="s">
        <v>20298</v>
      </c>
    </row>
    <row r="7910" spans="1:4" ht="13.5" customHeight="1">
      <c r="A7910" s="150" t="s">
        <v>5808</v>
      </c>
      <c r="B7910" s="153" t="s">
        <v>15831</v>
      </c>
      <c r="C7910" s="352"/>
      <c r="D7910" s="152" t="s">
        <v>20298</v>
      </c>
    </row>
    <row r="7911" spans="1:4" ht="13.5" customHeight="1">
      <c r="A7911" s="150" t="s">
        <v>6717</v>
      </c>
      <c r="B7911" s="153" t="s">
        <v>16668</v>
      </c>
      <c r="C7911" s="352"/>
      <c r="D7911" s="152" t="s">
        <v>20298</v>
      </c>
    </row>
    <row r="7912" spans="1:4" ht="13.5" customHeight="1">
      <c r="A7912" s="150" t="s">
        <v>3644</v>
      </c>
      <c r="B7912" s="153" t="s">
        <v>13775</v>
      </c>
      <c r="C7912" s="352"/>
      <c r="D7912" s="152" t="s">
        <v>20298</v>
      </c>
    </row>
    <row r="7913" spans="1:4" ht="13.5" customHeight="1">
      <c r="A7913" s="150" t="s">
        <v>8737</v>
      </c>
      <c r="B7913" s="153" t="s">
        <v>18358</v>
      </c>
      <c r="C7913" s="352"/>
      <c r="D7913" s="152" t="s">
        <v>20298</v>
      </c>
    </row>
    <row r="7914" spans="1:4" ht="13.5" customHeight="1">
      <c r="A7914" s="150" t="s">
        <v>6064</v>
      </c>
      <c r="B7914" s="153" t="s">
        <v>16066</v>
      </c>
      <c r="C7914" s="352"/>
      <c r="D7914" s="152" t="s">
        <v>20298</v>
      </c>
    </row>
    <row r="7915" spans="1:4" ht="13.5" customHeight="1">
      <c r="A7915" s="150" t="s">
        <v>3646</v>
      </c>
      <c r="B7915" s="153" t="s">
        <v>13776</v>
      </c>
      <c r="C7915" s="352"/>
      <c r="D7915" s="152" t="s">
        <v>20298</v>
      </c>
    </row>
    <row r="7916" spans="1:4" ht="13.5" customHeight="1">
      <c r="A7916" s="150" t="s">
        <v>9702</v>
      </c>
      <c r="B7916" s="153" t="s">
        <v>19288</v>
      </c>
      <c r="C7916" s="352"/>
      <c r="D7916" s="152" t="s">
        <v>20298</v>
      </c>
    </row>
    <row r="7917" spans="1:4" ht="13.5" customHeight="1">
      <c r="A7917" s="150" t="s">
        <v>5864</v>
      </c>
      <c r="B7917" s="153" t="s">
        <v>15875</v>
      </c>
      <c r="C7917" s="352"/>
      <c r="D7917" s="152" t="s">
        <v>20298</v>
      </c>
    </row>
    <row r="7918" spans="1:4" ht="13.5" customHeight="1">
      <c r="A7918" s="150" t="s">
        <v>10496</v>
      </c>
      <c r="B7918" s="153" t="s">
        <v>20059</v>
      </c>
      <c r="C7918" s="352"/>
      <c r="D7918" s="152" t="s">
        <v>20298</v>
      </c>
    </row>
    <row r="7919" spans="1:4" ht="13.5" customHeight="1">
      <c r="A7919" s="150" t="s">
        <v>6487</v>
      </c>
      <c r="B7919" s="153" t="s">
        <v>16451</v>
      </c>
      <c r="C7919" s="352"/>
      <c r="D7919" s="152" t="s">
        <v>20298</v>
      </c>
    </row>
    <row r="7920" spans="1:4" ht="13.5" customHeight="1">
      <c r="A7920" s="150" t="s">
        <v>10543</v>
      </c>
      <c r="B7920" s="153" t="s">
        <v>20103</v>
      </c>
      <c r="C7920" s="352"/>
      <c r="D7920" s="152" t="s">
        <v>20298</v>
      </c>
    </row>
    <row r="7921" spans="1:4" ht="13.5" customHeight="1">
      <c r="A7921" s="150" t="s">
        <v>6066</v>
      </c>
      <c r="B7921" s="153" t="s">
        <v>16068</v>
      </c>
      <c r="C7921" s="352"/>
      <c r="D7921" s="152" t="s">
        <v>20298</v>
      </c>
    </row>
    <row r="7922" spans="1:4" ht="13.5" customHeight="1">
      <c r="A7922" s="150" t="s">
        <v>5060</v>
      </c>
      <c r="B7922" s="153" t="s">
        <v>15102</v>
      </c>
      <c r="C7922" s="352"/>
      <c r="D7922" s="152" t="s">
        <v>20298</v>
      </c>
    </row>
    <row r="7923" spans="1:4" ht="13.5" customHeight="1">
      <c r="A7923" s="150" t="s">
        <v>3249</v>
      </c>
      <c r="B7923" s="153" t="s">
        <v>13386</v>
      </c>
      <c r="C7923" s="352"/>
      <c r="D7923" s="152" t="s">
        <v>20298</v>
      </c>
    </row>
    <row r="7924" spans="1:4" ht="13.5" customHeight="1">
      <c r="A7924" s="150" t="s">
        <v>10421</v>
      </c>
      <c r="B7924" s="153" t="s">
        <v>19986</v>
      </c>
      <c r="C7924" s="352"/>
      <c r="D7924" s="152" t="s">
        <v>20298</v>
      </c>
    </row>
    <row r="7925" spans="1:4" ht="13.5" customHeight="1">
      <c r="A7925" s="150" t="s">
        <v>4476</v>
      </c>
      <c r="B7925" s="153" t="s">
        <v>14589</v>
      </c>
      <c r="C7925" s="352"/>
      <c r="D7925" s="152" t="s">
        <v>20298</v>
      </c>
    </row>
    <row r="7926" spans="1:4" ht="13.5" customHeight="1">
      <c r="A7926" s="150" t="s">
        <v>6065</v>
      </c>
      <c r="B7926" s="153" t="s">
        <v>16067</v>
      </c>
      <c r="C7926" s="352"/>
      <c r="D7926" s="152" t="s">
        <v>20298</v>
      </c>
    </row>
    <row r="7927" spans="1:4" ht="13.5" customHeight="1">
      <c r="A7927" s="150" t="s">
        <v>3645</v>
      </c>
      <c r="B7927" s="153" t="s">
        <v>13775</v>
      </c>
      <c r="C7927" s="352"/>
      <c r="D7927" s="152" t="s">
        <v>20298</v>
      </c>
    </row>
    <row r="7928" spans="1:4" ht="13.5" customHeight="1">
      <c r="A7928" s="150" t="s">
        <v>6612</v>
      </c>
      <c r="B7928" s="153" t="s">
        <v>16566</v>
      </c>
      <c r="C7928" s="352"/>
      <c r="D7928" s="152" t="s">
        <v>20298</v>
      </c>
    </row>
    <row r="7929" spans="1:4" ht="13.5" customHeight="1">
      <c r="A7929" s="150" t="s">
        <v>10544</v>
      </c>
      <c r="B7929" s="153" t="s">
        <v>20103</v>
      </c>
      <c r="C7929" s="352"/>
      <c r="D7929" s="152" t="s">
        <v>20298</v>
      </c>
    </row>
    <row r="7930" spans="1:4" ht="13.5" customHeight="1">
      <c r="A7930" s="150" t="s">
        <v>5061</v>
      </c>
      <c r="B7930" s="153" t="s">
        <v>15103</v>
      </c>
      <c r="C7930" s="352"/>
      <c r="D7930" s="152" t="s">
        <v>20298</v>
      </c>
    </row>
    <row r="7931" spans="1:4" ht="13.5" customHeight="1">
      <c r="A7931" s="150" t="s">
        <v>8751</v>
      </c>
      <c r="B7931" s="153" t="s">
        <v>18372</v>
      </c>
      <c r="C7931" s="352"/>
      <c r="D7931" s="152" t="s">
        <v>20298</v>
      </c>
    </row>
    <row r="7932" spans="1:4" ht="13.5" customHeight="1">
      <c r="A7932" s="150" t="s">
        <v>4852</v>
      </c>
      <c r="B7932" s="153" t="s">
        <v>14915</v>
      </c>
      <c r="C7932" s="352"/>
      <c r="D7932" s="152" t="s">
        <v>20298</v>
      </c>
    </row>
    <row r="7933" spans="1:4" ht="13.5" customHeight="1">
      <c r="A7933" s="150" t="s">
        <v>1466</v>
      </c>
      <c r="B7933" s="153" t="s">
        <v>11667</v>
      </c>
      <c r="C7933" s="352"/>
      <c r="D7933" s="152" t="s">
        <v>20298</v>
      </c>
    </row>
    <row r="7934" spans="1:4" ht="13.5" customHeight="1">
      <c r="A7934" s="150" t="s">
        <v>748</v>
      </c>
      <c r="B7934" s="153" t="s">
        <v>10956</v>
      </c>
      <c r="C7934" s="352"/>
      <c r="D7934" s="152" t="s">
        <v>20298</v>
      </c>
    </row>
    <row r="7935" spans="1:4" ht="13.5" customHeight="1">
      <c r="A7935" s="150" t="s">
        <v>2316</v>
      </c>
      <c r="B7935" s="153" t="s">
        <v>12491</v>
      </c>
      <c r="C7935" s="352"/>
      <c r="D7935" s="152" t="s">
        <v>20298</v>
      </c>
    </row>
    <row r="7936" spans="1:4" ht="13.5" customHeight="1">
      <c r="A7936" s="150" t="s">
        <v>2960</v>
      </c>
      <c r="B7936" s="153" t="s">
        <v>13136</v>
      </c>
      <c r="C7936" s="352"/>
      <c r="D7936" s="152" t="s">
        <v>20298</v>
      </c>
    </row>
    <row r="7937" spans="1:4" ht="13.5" customHeight="1">
      <c r="A7937" s="150" t="s">
        <v>2961</v>
      </c>
      <c r="B7937" s="153" t="s">
        <v>13136</v>
      </c>
      <c r="C7937" s="352"/>
      <c r="D7937" s="152" t="s">
        <v>20298</v>
      </c>
    </row>
    <row r="7938" spans="1:4" ht="13.5" customHeight="1">
      <c r="A7938" s="150" t="s">
        <v>10588</v>
      </c>
      <c r="B7938" s="153" t="s">
        <v>20135</v>
      </c>
      <c r="C7938" s="352"/>
      <c r="D7938" s="152" t="s">
        <v>20298</v>
      </c>
    </row>
    <row r="7939" spans="1:4" ht="13.5" customHeight="1">
      <c r="A7939" s="150" t="s">
        <v>6719</v>
      </c>
      <c r="B7939" s="153" t="s">
        <v>16670</v>
      </c>
      <c r="C7939" s="352"/>
      <c r="D7939" s="152" t="s">
        <v>20298</v>
      </c>
    </row>
    <row r="7940" spans="1:4" ht="13.5" customHeight="1">
      <c r="A7940" s="150" t="s">
        <v>5920</v>
      </c>
      <c r="B7940" s="153" t="s">
        <v>15929</v>
      </c>
      <c r="C7940" s="352"/>
      <c r="D7940" s="152" t="s">
        <v>20298</v>
      </c>
    </row>
    <row r="7941" spans="1:4" ht="13.5" customHeight="1">
      <c r="A7941" s="150" t="s">
        <v>747</v>
      </c>
      <c r="B7941" s="153" t="s">
        <v>10955</v>
      </c>
      <c r="C7941" s="352"/>
      <c r="D7941" s="152" t="s">
        <v>20298</v>
      </c>
    </row>
    <row r="7942" spans="1:4" ht="13.5" customHeight="1">
      <c r="A7942" s="150" t="s">
        <v>2962</v>
      </c>
      <c r="B7942" s="153" t="s">
        <v>13137</v>
      </c>
      <c r="C7942" s="352"/>
      <c r="D7942" s="152" t="s">
        <v>20298</v>
      </c>
    </row>
    <row r="7943" spans="1:4" ht="13.5" customHeight="1">
      <c r="A7943" s="150" t="s">
        <v>2963</v>
      </c>
      <c r="B7943" s="153" t="s">
        <v>13137</v>
      </c>
      <c r="C7943" s="352"/>
      <c r="D7943" s="152" t="s">
        <v>20298</v>
      </c>
    </row>
    <row r="7944" spans="1:4" ht="13.5" customHeight="1">
      <c r="A7944" s="150" t="s">
        <v>2306</v>
      </c>
      <c r="B7944" s="153" t="s">
        <v>12481</v>
      </c>
      <c r="C7944" s="352"/>
      <c r="D7944" s="152" t="s">
        <v>20298</v>
      </c>
    </row>
    <row r="7945" spans="1:4" ht="13.5" customHeight="1">
      <c r="A7945" s="150" t="s">
        <v>4483</v>
      </c>
      <c r="B7945" s="153" t="s">
        <v>14594</v>
      </c>
      <c r="C7945" s="352"/>
      <c r="D7945" s="152" t="s">
        <v>20298</v>
      </c>
    </row>
    <row r="7946" spans="1:4" ht="13.5" customHeight="1">
      <c r="A7946" s="150" t="s">
        <v>4481</v>
      </c>
      <c r="B7946" s="153" t="s">
        <v>14593</v>
      </c>
      <c r="C7946" s="352"/>
      <c r="D7946" s="152" t="s">
        <v>20298</v>
      </c>
    </row>
    <row r="7947" spans="1:4" ht="13.5" customHeight="1">
      <c r="A7947" s="150" t="s">
        <v>4482</v>
      </c>
      <c r="B7947" s="153" t="s">
        <v>14593</v>
      </c>
      <c r="C7947" s="352"/>
      <c r="D7947" s="152" t="s">
        <v>20298</v>
      </c>
    </row>
    <row r="7948" spans="1:4" ht="13.5" customHeight="1">
      <c r="A7948" s="150" t="s">
        <v>10353</v>
      </c>
      <c r="B7948" s="153" t="s">
        <v>19921</v>
      </c>
      <c r="C7948" s="352"/>
      <c r="D7948" s="152" t="s">
        <v>20298</v>
      </c>
    </row>
    <row r="7949" spans="1:4" ht="13.5" customHeight="1">
      <c r="A7949" s="150" t="s">
        <v>4671</v>
      </c>
      <c r="B7949" s="153" t="s">
        <v>14739</v>
      </c>
      <c r="C7949" s="352"/>
      <c r="D7949" s="152" t="s">
        <v>20298</v>
      </c>
    </row>
    <row r="7950" spans="1:4" ht="13.5" customHeight="1">
      <c r="A7950" s="150" t="s">
        <v>4853</v>
      </c>
      <c r="B7950" s="153" t="s">
        <v>14916</v>
      </c>
      <c r="C7950" s="352"/>
      <c r="D7950" s="152" t="s">
        <v>20298</v>
      </c>
    </row>
    <row r="7951" spans="1:4" ht="13.5" customHeight="1">
      <c r="A7951" s="150" t="s">
        <v>6637</v>
      </c>
      <c r="B7951" s="153" t="s">
        <v>16588</v>
      </c>
      <c r="C7951" s="352"/>
      <c r="D7951" s="152" t="s">
        <v>20298</v>
      </c>
    </row>
    <row r="7952" spans="1:4" ht="13.5" customHeight="1">
      <c r="A7952" s="150" t="s">
        <v>8497</v>
      </c>
      <c r="B7952" s="153" t="s">
        <v>18150</v>
      </c>
      <c r="C7952" s="352"/>
      <c r="D7952" s="152" t="s">
        <v>20298</v>
      </c>
    </row>
    <row r="7953" spans="1:4" ht="13.5" customHeight="1">
      <c r="A7953" s="150" t="s">
        <v>8575</v>
      </c>
      <c r="B7953" s="153" t="s">
        <v>18217</v>
      </c>
      <c r="C7953" s="352"/>
      <c r="D7953" s="152" t="s">
        <v>20298</v>
      </c>
    </row>
    <row r="7954" spans="1:4" ht="13.5" customHeight="1">
      <c r="A7954" s="150" t="s">
        <v>10497</v>
      </c>
      <c r="B7954" s="153" t="s">
        <v>20060</v>
      </c>
      <c r="C7954" s="352"/>
      <c r="D7954" s="152" t="s">
        <v>20298</v>
      </c>
    </row>
    <row r="7955" spans="1:4" ht="13.5" customHeight="1">
      <c r="A7955" s="150" t="s">
        <v>10498</v>
      </c>
      <c r="B7955" s="153" t="s">
        <v>20060</v>
      </c>
      <c r="C7955" s="352"/>
      <c r="D7955" s="152" t="s">
        <v>20298</v>
      </c>
    </row>
    <row r="7956" spans="1:4" ht="13.5" customHeight="1">
      <c r="A7956" s="150" t="s">
        <v>4851</v>
      </c>
      <c r="B7956" s="153" t="s">
        <v>14914</v>
      </c>
      <c r="C7956" s="352"/>
      <c r="D7956" s="152" t="s">
        <v>20298</v>
      </c>
    </row>
    <row r="7957" spans="1:4" ht="13.5" customHeight="1">
      <c r="A7957" s="150" t="s">
        <v>1940</v>
      </c>
      <c r="B7957" s="153" t="s">
        <v>12120</v>
      </c>
      <c r="C7957" s="352"/>
      <c r="D7957" s="152" t="s">
        <v>20298</v>
      </c>
    </row>
    <row r="7958" spans="1:4" ht="13.5" customHeight="1">
      <c r="A7958" s="150" t="s">
        <v>758</v>
      </c>
      <c r="B7958" s="153" t="s">
        <v>10966</v>
      </c>
      <c r="C7958" s="352"/>
      <c r="D7958" s="152" t="s">
        <v>20298</v>
      </c>
    </row>
    <row r="7959" spans="1:4" ht="13.5" customHeight="1">
      <c r="A7959" s="150" t="s">
        <v>2964</v>
      </c>
      <c r="B7959" s="153" t="s">
        <v>13137</v>
      </c>
      <c r="C7959" s="352"/>
      <c r="D7959" s="152" t="s">
        <v>20298</v>
      </c>
    </row>
    <row r="7960" spans="1:4" ht="13.5" customHeight="1">
      <c r="A7960" s="150" t="s">
        <v>2965</v>
      </c>
      <c r="B7960" s="153" t="s">
        <v>13137</v>
      </c>
      <c r="C7960" s="352"/>
      <c r="D7960" s="152" t="s">
        <v>20298</v>
      </c>
    </row>
    <row r="7961" spans="1:4" ht="13.5" customHeight="1">
      <c r="A7961" s="150" t="s">
        <v>4484</v>
      </c>
      <c r="B7961" s="153" t="s">
        <v>14595</v>
      </c>
      <c r="C7961" s="352"/>
      <c r="D7961" s="152" t="s">
        <v>20298</v>
      </c>
    </row>
    <row r="7962" spans="1:4" ht="13.5" customHeight="1">
      <c r="A7962" s="150" t="s">
        <v>4485</v>
      </c>
      <c r="B7962" s="153" t="s">
        <v>14595</v>
      </c>
      <c r="C7962" s="352"/>
      <c r="D7962" s="152" t="s">
        <v>20298</v>
      </c>
    </row>
    <row r="7963" spans="1:4" ht="13.5" customHeight="1">
      <c r="A7963" s="150" t="s">
        <v>4486</v>
      </c>
      <c r="B7963" s="153" t="s">
        <v>14595</v>
      </c>
      <c r="C7963" s="352"/>
      <c r="D7963" s="152" t="s">
        <v>20298</v>
      </c>
    </row>
    <row r="7964" spans="1:4" ht="13.5" customHeight="1">
      <c r="A7964" s="150" t="s">
        <v>4487</v>
      </c>
      <c r="B7964" s="153" t="s">
        <v>14595</v>
      </c>
      <c r="C7964" s="352"/>
      <c r="D7964" s="152" t="s">
        <v>20298</v>
      </c>
    </row>
    <row r="7965" spans="1:4" ht="13.5" customHeight="1">
      <c r="A7965" s="150" t="s">
        <v>4488</v>
      </c>
      <c r="B7965" s="153" t="s">
        <v>14595</v>
      </c>
      <c r="C7965" s="352"/>
      <c r="D7965" s="152" t="s">
        <v>20298</v>
      </c>
    </row>
    <row r="7966" spans="1:4" ht="13.5" customHeight="1">
      <c r="A7966" s="150" t="s">
        <v>1741</v>
      </c>
      <c r="B7966" s="153" t="s">
        <v>11935</v>
      </c>
      <c r="C7966" s="352"/>
      <c r="D7966" s="152" t="s">
        <v>20298</v>
      </c>
    </row>
    <row r="7967" spans="1:4" ht="13.5" customHeight="1">
      <c r="A7967" s="150" t="s">
        <v>4848</v>
      </c>
      <c r="B7967" s="153" t="s">
        <v>14913</v>
      </c>
      <c r="C7967" s="352"/>
      <c r="D7967" s="152" t="s">
        <v>20298</v>
      </c>
    </row>
    <row r="7968" spans="1:4" ht="13.5" customHeight="1">
      <c r="A7968" s="150" t="s">
        <v>4849</v>
      </c>
      <c r="B7968" s="153" t="s">
        <v>14913</v>
      </c>
      <c r="C7968" s="352"/>
      <c r="D7968" s="152" t="s">
        <v>20298</v>
      </c>
    </row>
    <row r="7969" spans="1:4" ht="13.5" customHeight="1">
      <c r="A7969" s="150" t="s">
        <v>4850</v>
      </c>
      <c r="B7969" s="153" t="s">
        <v>14913</v>
      </c>
      <c r="C7969" s="352"/>
      <c r="D7969" s="152" t="s">
        <v>20298</v>
      </c>
    </row>
    <row r="7970" spans="1:4" ht="13.5" customHeight="1">
      <c r="A7970" s="150" t="s">
        <v>6623</v>
      </c>
      <c r="B7970" s="153" t="s">
        <v>16574</v>
      </c>
      <c r="C7970" s="352"/>
      <c r="D7970" s="152" t="s">
        <v>20298</v>
      </c>
    </row>
    <row r="7971" spans="1:4" ht="13.5" customHeight="1">
      <c r="A7971" s="150" t="s">
        <v>6624</v>
      </c>
      <c r="B7971" s="153" t="s">
        <v>16574</v>
      </c>
      <c r="C7971" s="352"/>
      <c r="D7971" s="152" t="s">
        <v>20298</v>
      </c>
    </row>
    <row r="7972" spans="1:4" ht="13.5" customHeight="1">
      <c r="A7972" s="150" t="s">
        <v>4480</v>
      </c>
      <c r="B7972" s="153" t="s">
        <v>14592</v>
      </c>
      <c r="C7972" s="352"/>
      <c r="D7972" s="152" t="s">
        <v>20298</v>
      </c>
    </row>
    <row r="7973" spans="1:4" ht="13.5" customHeight="1">
      <c r="A7973" s="150" t="s">
        <v>2747</v>
      </c>
      <c r="B7973" s="153" t="s">
        <v>12922</v>
      </c>
      <c r="C7973" s="352"/>
      <c r="D7973" s="152" t="s">
        <v>20298</v>
      </c>
    </row>
    <row r="7974" spans="1:4" ht="13.5" customHeight="1">
      <c r="A7974" s="150" t="s">
        <v>2748</v>
      </c>
      <c r="B7974" s="153" t="s">
        <v>12923</v>
      </c>
      <c r="C7974" s="352"/>
      <c r="D7974" s="152" t="s">
        <v>20298</v>
      </c>
    </row>
    <row r="7975" spans="1:4" ht="13.5" customHeight="1">
      <c r="A7975" s="150" t="s">
        <v>3246</v>
      </c>
      <c r="B7975" s="153" t="s">
        <v>13383</v>
      </c>
      <c r="C7975" s="352"/>
      <c r="D7975" s="152" t="s">
        <v>20298</v>
      </c>
    </row>
    <row r="7976" spans="1:4" ht="13.5" customHeight="1">
      <c r="A7976" s="150" t="s">
        <v>9728</v>
      </c>
      <c r="B7976" s="153" t="s">
        <v>19313</v>
      </c>
      <c r="C7976" s="352"/>
      <c r="D7976" s="152" t="s">
        <v>20298</v>
      </c>
    </row>
    <row r="7977" spans="1:4" ht="13.5" customHeight="1">
      <c r="A7977" s="150" t="s">
        <v>5326</v>
      </c>
      <c r="B7977" s="153" t="s">
        <v>15365</v>
      </c>
      <c r="C7977" s="352"/>
      <c r="D7977" s="152" t="s">
        <v>20298</v>
      </c>
    </row>
    <row r="7978" spans="1:4" ht="13.5" customHeight="1">
      <c r="A7978" s="150" t="s">
        <v>1547</v>
      </c>
      <c r="B7978" s="153" t="s">
        <v>11751</v>
      </c>
      <c r="C7978" s="352"/>
      <c r="D7978" s="152" t="s">
        <v>20298</v>
      </c>
    </row>
    <row r="7979" spans="1:4" ht="13.5" customHeight="1">
      <c r="A7979" s="150" t="s">
        <v>5327</v>
      </c>
      <c r="B7979" s="153" t="s">
        <v>15365</v>
      </c>
      <c r="C7979" s="352"/>
      <c r="D7979" s="152" t="s">
        <v>20298</v>
      </c>
    </row>
    <row r="7980" spans="1:4" ht="13.5" customHeight="1">
      <c r="A7980" s="150" t="s">
        <v>3194</v>
      </c>
      <c r="B7980" s="153" t="s">
        <v>13332</v>
      </c>
      <c r="C7980" s="352"/>
      <c r="D7980" s="152" t="s">
        <v>20298</v>
      </c>
    </row>
    <row r="7981" spans="1:4" ht="13.5" customHeight="1">
      <c r="A7981" s="150" t="s">
        <v>5328</v>
      </c>
      <c r="B7981" s="153" t="s">
        <v>15365</v>
      </c>
      <c r="C7981" s="352"/>
      <c r="D7981" s="152" t="s">
        <v>20298</v>
      </c>
    </row>
    <row r="7982" spans="1:4" ht="13.5" customHeight="1">
      <c r="A7982" s="150" t="s">
        <v>4672</v>
      </c>
      <c r="B7982" s="153" t="s">
        <v>14740</v>
      </c>
      <c r="C7982" s="352"/>
      <c r="D7982" s="152" t="s">
        <v>20298</v>
      </c>
    </row>
    <row r="7983" spans="1:4" ht="13.5" customHeight="1">
      <c r="A7983" s="150" t="s">
        <v>5869</v>
      </c>
      <c r="B7983" s="153" t="s">
        <v>15880</v>
      </c>
      <c r="C7983" s="352"/>
      <c r="D7983" s="152" t="s">
        <v>20298</v>
      </c>
    </row>
    <row r="7984" spans="1:4" ht="13.5" customHeight="1">
      <c r="A7984" s="150" t="s">
        <v>5870</v>
      </c>
      <c r="B7984" s="153" t="s">
        <v>15880</v>
      </c>
      <c r="C7984" s="352"/>
      <c r="D7984" s="152" t="s">
        <v>20298</v>
      </c>
    </row>
    <row r="7985" spans="1:4" ht="13.5" customHeight="1">
      <c r="A7985" s="150" t="s">
        <v>4703</v>
      </c>
      <c r="B7985" s="153" t="s">
        <v>14771</v>
      </c>
      <c r="C7985" s="352"/>
      <c r="D7985" s="152" t="s">
        <v>20298</v>
      </c>
    </row>
    <row r="7986" spans="1:4" ht="13.5" customHeight="1">
      <c r="A7986" s="150" t="s">
        <v>6428</v>
      </c>
      <c r="B7986" s="153" t="s">
        <v>16390</v>
      </c>
      <c r="C7986" s="352"/>
      <c r="D7986" s="152" t="s">
        <v>20298</v>
      </c>
    </row>
    <row r="7987" spans="1:4" ht="13.5" customHeight="1">
      <c r="A7987" s="150" t="s">
        <v>5732</v>
      </c>
      <c r="B7987" s="153" t="s">
        <v>15764</v>
      </c>
      <c r="C7987" s="352"/>
      <c r="D7987" s="152" t="s">
        <v>20298</v>
      </c>
    </row>
    <row r="7988" spans="1:4" ht="13.5" customHeight="1">
      <c r="A7988" s="150" t="s">
        <v>6077</v>
      </c>
      <c r="B7988" s="153" t="s">
        <v>16073</v>
      </c>
      <c r="C7988" s="352"/>
      <c r="D7988" s="152" t="s">
        <v>20298</v>
      </c>
    </row>
    <row r="7989" spans="1:4" ht="13.5" customHeight="1">
      <c r="A7989" s="150" t="s">
        <v>6068</v>
      </c>
      <c r="B7989" s="153" t="s">
        <v>16070</v>
      </c>
      <c r="C7989" s="352"/>
      <c r="D7989" s="152" t="s">
        <v>20298</v>
      </c>
    </row>
    <row r="7990" spans="1:4" ht="13.5" customHeight="1">
      <c r="A7990" s="150" t="s">
        <v>6422</v>
      </c>
      <c r="B7990" s="153" t="s">
        <v>16384</v>
      </c>
      <c r="C7990" s="352"/>
      <c r="D7990" s="152" t="s">
        <v>20298</v>
      </c>
    </row>
    <row r="7991" spans="1:4" ht="13.5" customHeight="1">
      <c r="A7991" s="150" t="s">
        <v>6069</v>
      </c>
      <c r="B7991" s="153" t="s">
        <v>16071</v>
      </c>
      <c r="C7991" s="352"/>
      <c r="D7991" s="152" t="s">
        <v>20298</v>
      </c>
    </row>
    <row r="7992" spans="1:4" ht="13.5" customHeight="1">
      <c r="A7992" s="150" t="s">
        <v>6581</v>
      </c>
      <c r="B7992" s="153" t="s">
        <v>16543</v>
      </c>
      <c r="C7992" s="352"/>
      <c r="D7992" s="152" t="s">
        <v>20298</v>
      </c>
    </row>
    <row r="7993" spans="1:4" ht="13.5" customHeight="1">
      <c r="A7993" s="150" t="s">
        <v>8682</v>
      </c>
      <c r="B7993" s="153" t="s">
        <v>18303</v>
      </c>
      <c r="C7993" s="352"/>
      <c r="D7993" s="152" t="s">
        <v>20298</v>
      </c>
    </row>
    <row r="7994" spans="1:4" ht="13.5" customHeight="1">
      <c r="A7994" s="150" t="s">
        <v>9467</v>
      </c>
      <c r="B7994" s="153" t="s">
        <v>19058</v>
      </c>
      <c r="C7994" s="352"/>
      <c r="D7994" s="152" t="s">
        <v>20298</v>
      </c>
    </row>
    <row r="7995" spans="1:4" ht="13.5" customHeight="1">
      <c r="A7995" s="150" t="s">
        <v>9670</v>
      </c>
      <c r="B7995" s="153" t="s">
        <v>19257</v>
      </c>
      <c r="C7995" s="352"/>
      <c r="D7995" s="152" t="s">
        <v>20298</v>
      </c>
    </row>
    <row r="7996" spans="1:4" ht="13.5" customHeight="1">
      <c r="A7996" s="150" t="s">
        <v>9677</v>
      </c>
      <c r="B7996" s="153" t="s">
        <v>19264</v>
      </c>
      <c r="C7996" s="352"/>
      <c r="D7996" s="152" t="s">
        <v>20298</v>
      </c>
    </row>
    <row r="7997" spans="1:4" ht="13.5" customHeight="1">
      <c r="A7997" s="150" t="s">
        <v>9727</v>
      </c>
      <c r="B7997" s="153" t="s">
        <v>19312</v>
      </c>
      <c r="C7997" s="352"/>
      <c r="D7997" s="152" t="s">
        <v>20298</v>
      </c>
    </row>
    <row r="7998" spans="1:4" ht="13.5" customHeight="1">
      <c r="A7998" s="150" t="s">
        <v>9843</v>
      </c>
      <c r="B7998" s="153" t="s">
        <v>19432</v>
      </c>
      <c r="C7998" s="352"/>
      <c r="D7998" s="152" t="s">
        <v>20298</v>
      </c>
    </row>
    <row r="7999" spans="1:4" ht="13.5" customHeight="1">
      <c r="A7999" s="150" t="s">
        <v>10254</v>
      </c>
      <c r="B7999" s="153" t="s">
        <v>19827</v>
      </c>
      <c r="C7999" s="352"/>
      <c r="D7999" s="152" t="s">
        <v>20298</v>
      </c>
    </row>
    <row r="8000" spans="1:4" ht="13.5" customHeight="1">
      <c r="A8000" s="150" t="s">
        <v>3123</v>
      </c>
      <c r="B8000" s="153" t="s">
        <v>13274</v>
      </c>
      <c r="C8000" s="352"/>
      <c r="D8000" s="152" t="s">
        <v>20298</v>
      </c>
    </row>
    <row r="8001" spans="1:4" ht="13.5" customHeight="1">
      <c r="A8001" s="150" t="s">
        <v>668</v>
      </c>
      <c r="B8001" s="153" t="s">
        <v>10877</v>
      </c>
      <c r="C8001" s="352"/>
      <c r="D8001" s="152" t="s">
        <v>20298</v>
      </c>
    </row>
    <row r="8002" spans="1:4" ht="13.5" customHeight="1">
      <c r="A8002" s="150" t="s">
        <v>8605</v>
      </c>
      <c r="B8002" s="153" t="s">
        <v>18246</v>
      </c>
      <c r="C8002" s="352"/>
      <c r="D8002" s="152" t="s">
        <v>20298</v>
      </c>
    </row>
    <row r="8003" spans="1:4" ht="13.5" customHeight="1">
      <c r="A8003" s="150" t="s">
        <v>5251</v>
      </c>
      <c r="B8003" s="153" t="s">
        <v>15290</v>
      </c>
      <c r="C8003" s="352"/>
      <c r="D8003" s="152" t="s">
        <v>20298</v>
      </c>
    </row>
    <row r="8004" spans="1:4" ht="13.5" customHeight="1">
      <c r="A8004" s="150" t="s">
        <v>5250</v>
      </c>
      <c r="B8004" s="153" t="s">
        <v>15289</v>
      </c>
      <c r="C8004" s="352"/>
      <c r="D8004" s="152" t="s">
        <v>20298</v>
      </c>
    </row>
    <row r="8005" spans="1:4" ht="13.5" customHeight="1">
      <c r="A8005" s="150" t="s">
        <v>5248</v>
      </c>
      <c r="B8005" s="153" t="s">
        <v>15287</v>
      </c>
      <c r="C8005" s="352"/>
      <c r="D8005" s="152" t="s">
        <v>20298</v>
      </c>
    </row>
    <row r="8006" spans="1:4" ht="13.5" customHeight="1">
      <c r="A8006" s="150" t="s">
        <v>5249</v>
      </c>
      <c r="B8006" s="153" t="s">
        <v>15288</v>
      </c>
      <c r="C8006" s="352"/>
      <c r="D8006" s="152" t="s">
        <v>20298</v>
      </c>
    </row>
    <row r="8007" spans="1:4" ht="13.5" customHeight="1">
      <c r="A8007" s="150" t="s">
        <v>5254</v>
      </c>
      <c r="B8007" s="153" t="s">
        <v>15293</v>
      </c>
      <c r="C8007" s="352"/>
      <c r="D8007" s="152" t="s">
        <v>20298</v>
      </c>
    </row>
    <row r="8008" spans="1:4" ht="13.5" customHeight="1">
      <c r="A8008" s="150" t="s">
        <v>8606</v>
      </c>
      <c r="B8008" s="153" t="s">
        <v>18246</v>
      </c>
      <c r="C8008" s="352"/>
      <c r="D8008" s="152" t="s">
        <v>20298</v>
      </c>
    </row>
    <row r="8009" spans="1:4" ht="13.5" customHeight="1">
      <c r="A8009" s="150" t="s">
        <v>4746</v>
      </c>
      <c r="B8009" s="153" t="s">
        <v>14814</v>
      </c>
      <c r="C8009" s="352"/>
      <c r="D8009" s="152" t="s">
        <v>20298</v>
      </c>
    </row>
    <row r="8010" spans="1:4" ht="13.5" customHeight="1">
      <c r="A8010" s="150" t="s">
        <v>5246</v>
      </c>
      <c r="B8010" s="153" t="s">
        <v>15286</v>
      </c>
      <c r="C8010" s="352"/>
      <c r="D8010" s="152" t="s">
        <v>20298</v>
      </c>
    </row>
    <row r="8011" spans="1:4" ht="13.5" customHeight="1">
      <c r="A8011" s="150" t="s">
        <v>8607</v>
      </c>
      <c r="B8011" s="153" t="s">
        <v>18246</v>
      </c>
      <c r="C8011" s="352"/>
      <c r="D8011" s="152" t="s">
        <v>20298</v>
      </c>
    </row>
    <row r="8012" spans="1:4" ht="13.5" customHeight="1">
      <c r="A8012" s="150" t="s">
        <v>5247</v>
      </c>
      <c r="B8012" s="153" t="s">
        <v>15286</v>
      </c>
      <c r="C8012" s="352"/>
      <c r="D8012" s="152" t="s">
        <v>20298</v>
      </c>
    </row>
    <row r="8013" spans="1:4" ht="13.5" customHeight="1">
      <c r="A8013" s="150" t="s">
        <v>4747</v>
      </c>
      <c r="B8013" s="153" t="s">
        <v>14814</v>
      </c>
      <c r="C8013" s="352"/>
      <c r="D8013" s="152" t="s">
        <v>20298</v>
      </c>
    </row>
    <row r="8014" spans="1:4" ht="13.5" customHeight="1">
      <c r="A8014" s="150" t="s">
        <v>5867</v>
      </c>
      <c r="B8014" s="153" t="s">
        <v>15878</v>
      </c>
      <c r="C8014" s="352"/>
      <c r="D8014" s="152" t="s">
        <v>20298</v>
      </c>
    </row>
    <row r="8015" spans="1:4" ht="13.5" customHeight="1">
      <c r="A8015" s="150" t="s">
        <v>9666</v>
      </c>
      <c r="B8015" s="153" t="s">
        <v>19253</v>
      </c>
      <c r="C8015" s="352"/>
      <c r="D8015" s="152" t="s">
        <v>20298</v>
      </c>
    </row>
    <row r="8016" spans="1:4" ht="13.5" customHeight="1">
      <c r="A8016" s="150" t="s">
        <v>4478</v>
      </c>
      <c r="B8016" s="153" t="s">
        <v>14591</v>
      </c>
      <c r="C8016" s="352"/>
      <c r="D8016" s="152" t="s">
        <v>20298</v>
      </c>
    </row>
    <row r="8017" spans="1:4" ht="13.5" customHeight="1">
      <c r="A8017" s="150" t="s">
        <v>4479</v>
      </c>
      <c r="B8017" s="153" t="s">
        <v>14591</v>
      </c>
      <c r="C8017" s="352"/>
      <c r="D8017" s="152" t="s">
        <v>20298</v>
      </c>
    </row>
    <row r="8018" spans="1:4" ht="13.5" customHeight="1">
      <c r="A8018" s="150" t="s">
        <v>4748</v>
      </c>
      <c r="B8018" s="153" t="s">
        <v>14814</v>
      </c>
      <c r="C8018" s="352"/>
      <c r="D8018" s="152" t="s">
        <v>20298</v>
      </c>
    </row>
    <row r="8019" spans="1:4" ht="13.5" customHeight="1">
      <c r="A8019" s="150" t="s">
        <v>5738</v>
      </c>
      <c r="B8019" s="153" t="s">
        <v>15770</v>
      </c>
      <c r="C8019" s="352"/>
      <c r="D8019" s="152" t="s">
        <v>20298</v>
      </c>
    </row>
    <row r="8020" spans="1:4" ht="13.5" customHeight="1">
      <c r="A8020" s="150" t="s">
        <v>2629</v>
      </c>
      <c r="B8020" s="153" t="s">
        <v>12812</v>
      </c>
      <c r="C8020" s="352"/>
      <c r="D8020" s="152" t="s">
        <v>20298</v>
      </c>
    </row>
    <row r="8021" spans="1:4" ht="13.5" customHeight="1">
      <c r="A8021" s="150" t="s">
        <v>2959</v>
      </c>
      <c r="B8021" s="153" t="s">
        <v>13135</v>
      </c>
      <c r="C8021" s="352"/>
      <c r="D8021" s="152" t="s">
        <v>20298</v>
      </c>
    </row>
    <row r="8022" spans="1:4" ht="13.5" customHeight="1">
      <c r="A8022" s="150" t="s">
        <v>8755</v>
      </c>
      <c r="B8022" s="153" t="s">
        <v>18376</v>
      </c>
      <c r="C8022" s="352"/>
      <c r="D8022" s="152" t="s">
        <v>20298</v>
      </c>
    </row>
    <row r="8023" spans="1:4" ht="13.5" customHeight="1">
      <c r="A8023" s="150" t="s">
        <v>6070</v>
      </c>
      <c r="B8023" s="153" t="s">
        <v>16072</v>
      </c>
      <c r="C8023" s="352"/>
      <c r="D8023" s="152" t="s">
        <v>20298</v>
      </c>
    </row>
    <row r="8024" spans="1:4" ht="13.5" customHeight="1">
      <c r="A8024" s="150" t="s">
        <v>6071</v>
      </c>
      <c r="B8024" s="153" t="s">
        <v>16072</v>
      </c>
      <c r="C8024" s="352"/>
      <c r="D8024" s="152" t="s">
        <v>20298</v>
      </c>
    </row>
    <row r="8025" spans="1:4" ht="13.5" customHeight="1">
      <c r="A8025" s="150" t="s">
        <v>6072</v>
      </c>
      <c r="B8025" s="153" t="s">
        <v>16072</v>
      </c>
      <c r="C8025" s="352"/>
      <c r="D8025" s="152" t="s">
        <v>20298</v>
      </c>
    </row>
    <row r="8026" spans="1:4" ht="13.5" customHeight="1">
      <c r="A8026" s="150" t="s">
        <v>6073</v>
      </c>
      <c r="B8026" s="153" t="s">
        <v>16072</v>
      </c>
      <c r="C8026" s="352"/>
      <c r="D8026" s="152" t="s">
        <v>20298</v>
      </c>
    </row>
    <row r="8027" spans="1:4" ht="13.5" customHeight="1">
      <c r="A8027" s="150" t="s">
        <v>6067</v>
      </c>
      <c r="B8027" s="153" t="s">
        <v>16069</v>
      </c>
      <c r="C8027" s="352"/>
      <c r="D8027" s="152" t="s">
        <v>20298</v>
      </c>
    </row>
    <row r="8028" spans="1:4" ht="13.5" customHeight="1">
      <c r="A8028" s="150" t="s">
        <v>6074</v>
      </c>
      <c r="B8028" s="153" t="s">
        <v>16072</v>
      </c>
      <c r="C8028" s="352"/>
      <c r="D8028" s="152" t="s">
        <v>20298</v>
      </c>
    </row>
    <row r="8029" spans="1:4" ht="13.5" customHeight="1">
      <c r="A8029" s="150" t="s">
        <v>6075</v>
      </c>
      <c r="B8029" s="153" t="s">
        <v>16072</v>
      </c>
      <c r="C8029" s="352"/>
      <c r="D8029" s="152" t="s">
        <v>20298</v>
      </c>
    </row>
    <row r="8030" spans="1:4" ht="13.5" customHeight="1">
      <c r="A8030" s="150" t="s">
        <v>6076</v>
      </c>
      <c r="B8030" s="153" t="s">
        <v>16072</v>
      </c>
      <c r="C8030" s="352"/>
      <c r="D8030" s="152" t="s">
        <v>20298</v>
      </c>
    </row>
    <row r="8031" spans="1:4" ht="13.5" customHeight="1">
      <c r="A8031" s="150" t="s">
        <v>8466</v>
      </c>
      <c r="B8031" s="153" t="s">
        <v>18123</v>
      </c>
      <c r="C8031" s="352"/>
      <c r="D8031" s="152" t="s">
        <v>20298</v>
      </c>
    </row>
    <row r="8032" spans="1:4" ht="13.5" customHeight="1">
      <c r="A8032" s="150" t="s">
        <v>2750</v>
      </c>
      <c r="B8032" s="153" t="s">
        <v>12925</v>
      </c>
      <c r="C8032" s="352"/>
      <c r="D8032" s="152" t="s">
        <v>20298</v>
      </c>
    </row>
    <row r="8033" spans="1:4" ht="13.5" customHeight="1">
      <c r="A8033" s="150" t="s">
        <v>9469</v>
      </c>
      <c r="B8033" s="153" t="s">
        <v>19060</v>
      </c>
      <c r="C8033" s="352"/>
      <c r="D8033" s="152" t="s">
        <v>20298</v>
      </c>
    </row>
    <row r="8034" spans="1:4" ht="13.5" customHeight="1">
      <c r="A8034" s="150" t="s">
        <v>5941</v>
      </c>
      <c r="B8034" s="153" t="s">
        <v>15950</v>
      </c>
      <c r="C8034" s="352"/>
      <c r="D8034" s="152" t="s">
        <v>20298</v>
      </c>
    </row>
    <row r="8035" spans="1:4" ht="13.5" customHeight="1">
      <c r="A8035" s="150" t="s">
        <v>6399</v>
      </c>
      <c r="B8035" s="153" t="s">
        <v>16360</v>
      </c>
      <c r="C8035" s="352"/>
      <c r="D8035" s="152" t="s">
        <v>20298</v>
      </c>
    </row>
    <row r="8036" spans="1:4" ht="13.5" customHeight="1">
      <c r="A8036" s="150" t="s">
        <v>9468</v>
      </c>
      <c r="B8036" s="153" t="s">
        <v>19059</v>
      </c>
      <c r="C8036" s="352"/>
      <c r="D8036" s="152" t="s">
        <v>20298</v>
      </c>
    </row>
    <row r="8037" spans="1:4" ht="13.5" customHeight="1">
      <c r="A8037" s="150" t="s">
        <v>641</v>
      </c>
      <c r="B8037" s="154" t="s">
        <v>10850</v>
      </c>
      <c r="C8037" s="353"/>
      <c r="D8037" s="152" t="s">
        <v>20298</v>
      </c>
    </row>
    <row r="8038" spans="1:4" ht="13.5" customHeight="1">
      <c r="A8038" s="150" t="s">
        <v>2389</v>
      </c>
      <c r="B8038" s="153" t="s">
        <v>12562</v>
      </c>
      <c r="C8038" s="352"/>
      <c r="D8038" s="152" t="s">
        <v>20298</v>
      </c>
    </row>
    <row r="8039" spans="1:4" ht="13.5" customHeight="1">
      <c r="A8039" s="150" t="s">
        <v>3200</v>
      </c>
      <c r="B8039" s="153" t="s">
        <v>13338</v>
      </c>
      <c r="C8039" s="352"/>
      <c r="D8039" s="152" t="s">
        <v>20298</v>
      </c>
    </row>
    <row r="8040" spans="1:4" ht="13.5" customHeight="1">
      <c r="A8040" s="150" t="s">
        <v>1556</v>
      </c>
      <c r="B8040" s="153" t="s">
        <v>11760</v>
      </c>
      <c r="C8040" s="352"/>
      <c r="D8040" s="152" t="s">
        <v>20298</v>
      </c>
    </row>
    <row r="8041" spans="1:4" ht="13.5" customHeight="1">
      <c r="A8041" s="150" t="s">
        <v>1760</v>
      </c>
      <c r="B8041" s="153" t="s">
        <v>11954</v>
      </c>
      <c r="C8041" s="352"/>
      <c r="D8041" s="152" t="s">
        <v>20298</v>
      </c>
    </row>
    <row r="8042" spans="1:4" ht="13.5" customHeight="1">
      <c r="A8042" s="150" t="s">
        <v>9817</v>
      </c>
      <c r="B8042" s="153" t="s">
        <v>19406</v>
      </c>
      <c r="C8042" s="352"/>
      <c r="D8042" s="152" t="s">
        <v>20298</v>
      </c>
    </row>
    <row r="8043" spans="1:4" ht="13.5" customHeight="1">
      <c r="A8043" s="150" t="s">
        <v>1744</v>
      </c>
      <c r="B8043" s="153" t="s">
        <v>11938</v>
      </c>
      <c r="C8043" s="352"/>
      <c r="D8043" s="152" t="s">
        <v>20298</v>
      </c>
    </row>
    <row r="8044" spans="1:4" ht="13.5" customHeight="1">
      <c r="A8044" s="150" t="s">
        <v>9824</v>
      </c>
      <c r="B8044" s="153" t="s">
        <v>19413</v>
      </c>
      <c r="C8044" s="352"/>
      <c r="D8044" s="152" t="s">
        <v>20298</v>
      </c>
    </row>
    <row r="8045" spans="1:4" ht="13.5" customHeight="1">
      <c r="A8045" s="150" t="s">
        <v>1551</v>
      </c>
      <c r="B8045" s="153" t="s">
        <v>11755</v>
      </c>
      <c r="C8045" s="352"/>
      <c r="D8045" s="152" t="s">
        <v>20298</v>
      </c>
    </row>
    <row r="8046" spans="1:4" ht="13.5" customHeight="1">
      <c r="A8046" s="150" t="s">
        <v>4867</v>
      </c>
      <c r="B8046" s="153" t="s">
        <v>14929</v>
      </c>
      <c r="C8046" s="352"/>
      <c r="D8046" s="152" t="s">
        <v>20298</v>
      </c>
    </row>
    <row r="8047" spans="1:4" ht="13.5" customHeight="1">
      <c r="A8047" s="150" t="s">
        <v>4865</v>
      </c>
      <c r="B8047" s="153" t="s">
        <v>14927</v>
      </c>
      <c r="C8047" s="352"/>
      <c r="D8047" s="152" t="s">
        <v>20298</v>
      </c>
    </row>
    <row r="8048" spans="1:4" ht="13.5" customHeight="1">
      <c r="A8048" s="150" t="s">
        <v>10607</v>
      </c>
      <c r="B8048" s="153" t="s">
        <v>20154</v>
      </c>
      <c r="C8048" s="352"/>
      <c r="D8048" s="152" t="s">
        <v>20298</v>
      </c>
    </row>
    <row r="8049" spans="1:4" ht="13.5" customHeight="1">
      <c r="A8049" s="150" t="s">
        <v>2593</v>
      </c>
      <c r="B8049" s="153" t="s">
        <v>12776</v>
      </c>
      <c r="C8049" s="352"/>
      <c r="D8049" s="152" t="s">
        <v>20298</v>
      </c>
    </row>
    <row r="8050" spans="1:4" ht="13.5" customHeight="1">
      <c r="A8050" s="150" t="s">
        <v>2646</v>
      </c>
      <c r="B8050" s="153" t="s">
        <v>12828</v>
      </c>
      <c r="C8050" s="352"/>
      <c r="D8050" s="152" t="s">
        <v>20298</v>
      </c>
    </row>
    <row r="8051" spans="1:4" ht="13.5" customHeight="1">
      <c r="A8051" s="150" t="s">
        <v>2610</v>
      </c>
      <c r="B8051" s="153" t="s">
        <v>12793</v>
      </c>
      <c r="C8051" s="352"/>
      <c r="D8051" s="152" t="s">
        <v>20298</v>
      </c>
    </row>
    <row r="8052" spans="1:4" ht="13.5" customHeight="1">
      <c r="A8052" s="150" t="s">
        <v>2751</v>
      </c>
      <c r="B8052" s="153" t="s">
        <v>12926</v>
      </c>
      <c r="C8052" s="352"/>
      <c r="D8052" s="152" t="s">
        <v>20298</v>
      </c>
    </row>
    <row r="8053" spans="1:4" ht="13.5" customHeight="1">
      <c r="A8053" s="150" t="s">
        <v>3325</v>
      </c>
      <c r="B8053" s="153" t="s">
        <v>13462</v>
      </c>
      <c r="C8053" s="352"/>
      <c r="D8053" s="152" t="s">
        <v>20298</v>
      </c>
    </row>
    <row r="8054" spans="1:4" ht="13.5" customHeight="1">
      <c r="A8054" s="150" t="s">
        <v>3326</v>
      </c>
      <c r="B8054" s="153" t="s">
        <v>13463</v>
      </c>
      <c r="C8054" s="352"/>
      <c r="D8054" s="152" t="s">
        <v>20298</v>
      </c>
    </row>
    <row r="8055" spans="1:4" ht="13.5" customHeight="1">
      <c r="A8055" s="150" t="s">
        <v>3110</v>
      </c>
      <c r="B8055" s="153" t="s">
        <v>13261</v>
      </c>
      <c r="C8055" s="352"/>
      <c r="D8055" s="152" t="s">
        <v>20298</v>
      </c>
    </row>
    <row r="8056" spans="1:4" ht="13.5" customHeight="1">
      <c r="A8056" s="150" t="s">
        <v>2936</v>
      </c>
      <c r="B8056" s="153" t="s">
        <v>13116</v>
      </c>
      <c r="C8056" s="352"/>
      <c r="D8056" s="152" t="s">
        <v>20298</v>
      </c>
    </row>
    <row r="8057" spans="1:4" ht="13.5" customHeight="1">
      <c r="A8057" s="150" t="s">
        <v>1927</v>
      </c>
      <c r="B8057" s="153" t="s">
        <v>12107</v>
      </c>
      <c r="C8057" s="352"/>
      <c r="D8057" s="152" t="s">
        <v>20298</v>
      </c>
    </row>
    <row r="8058" spans="1:4" ht="13.5" customHeight="1">
      <c r="A8058" s="150" t="s">
        <v>5331</v>
      </c>
      <c r="B8058" s="153" t="s">
        <v>15368</v>
      </c>
      <c r="C8058" s="352"/>
      <c r="D8058" s="152" t="s">
        <v>20298</v>
      </c>
    </row>
    <row r="8059" spans="1:4" ht="13.5" customHeight="1">
      <c r="A8059" s="150" t="s">
        <v>1928</v>
      </c>
      <c r="B8059" s="153" t="s">
        <v>12108</v>
      </c>
      <c r="C8059" s="352"/>
      <c r="D8059" s="152" t="s">
        <v>20298</v>
      </c>
    </row>
    <row r="8060" spans="1:4" ht="13.5" customHeight="1">
      <c r="A8060" s="150" t="s">
        <v>1735</v>
      </c>
      <c r="B8060" s="153" t="s">
        <v>11930</v>
      </c>
      <c r="C8060" s="352"/>
      <c r="D8060" s="152" t="s">
        <v>20298</v>
      </c>
    </row>
    <row r="8061" spans="1:4" ht="13.5" customHeight="1">
      <c r="A8061" s="150" t="s">
        <v>4502</v>
      </c>
      <c r="B8061" s="153" t="s">
        <v>14602</v>
      </c>
      <c r="C8061" s="352"/>
      <c r="D8061" s="152" t="s">
        <v>20298</v>
      </c>
    </row>
    <row r="8062" spans="1:4" ht="13.5" customHeight="1">
      <c r="A8062" s="150" t="s">
        <v>2487</v>
      </c>
      <c r="B8062" s="153" t="s">
        <v>12666</v>
      </c>
      <c r="C8062" s="352"/>
      <c r="D8062" s="152" t="s">
        <v>20298</v>
      </c>
    </row>
    <row r="8063" spans="1:4" ht="13.5" customHeight="1">
      <c r="A8063" s="150" t="s">
        <v>4503</v>
      </c>
      <c r="B8063" s="153" t="s">
        <v>14602</v>
      </c>
      <c r="C8063" s="352"/>
      <c r="D8063" s="152" t="s">
        <v>20298</v>
      </c>
    </row>
    <row r="8064" spans="1:4" ht="13.5" customHeight="1">
      <c r="A8064" s="150" t="s">
        <v>4504</v>
      </c>
      <c r="B8064" s="153" t="s">
        <v>14602</v>
      </c>
      <c r="C8064" s="352"/>
      <c r="D8064" s="152" t="s">
        <v>20298</v>
      </c>
    </row>
    <row r="8065" spans="1:4" ht="13.5" customHeight="1">
      <c r="A8065" s="150" t="s">
        <v>10590</v>
      </c>
      <c r="B8065" s="153" t="s">
        <v>20137</v>
      </c>
      <c r="C8065" s="352"/>
      <c r="D8065" s="152" t="s">
        <v>20298</v>
      </c>
    </row>
    <row r="8066" spans="1:4" ht="13.5" customHeight="1">
      <c r="A8066" s="150" t="s">
        <v>10591</v>
      </c>
      <c r="B8066" s="153" t="s">
        <v>20138</v>
      </c>
      <c r="C8066" s="352"/>
      <c r="D8066" s="152" t="s">
        <v>20298</v>
      </c>
    </row>
    <row r="8067" spans="1:4" ht="13.5" customHeight="1">
      <c r="A8067" s="150" t="s">
        <v>6391</v>
      </c>
      <c r="B8067" s="153" t="s">
        <v>16354</v>
      </c>
      <c r="C8067" s="352"/>
      <c r="D8067" s="152" t="s">
        <v>20298</v>
      </c>
    </row>
    <row r="8068" spans="1:4" ht="13.5" customHeight="1">
      <c r="A8068" s="150" t="s">
        <v>6712</v>
      </c>
      <c r="B8068" s="153" t="s">
        <v>16663</v>
      </c>
      <c r="C8068" s="352"/>
      <c r="D8068" s="152" t="s">
        <v>20298</v>
      </c>
    </row>
    <row r="8069" spans="1:4" ht="13.5" customHeight="1">
      <c r="A8069" s="150" t="s">
        <v>6550</v>
      </c>
      <c r="B8069" s="153" t="s">
        <v>16512</v>
      </c>
      <c r="C8069" s="352"/>
      <c r="D8069" s="152" t="s">
        <v>20298</v>
      </c>
    </row>
    <row r="8070" spans="1:4" ht="13.5" customHeight="1">
      <c r="A8070" s="150" t="s">
        <v>5332</v>
      </c>
      <c r="B8070" s="153" t="s">
        <v>15368</v>
      </c>
      <c r="C8070" s="352"/>
      <c r="D8070" s="152" t="s">
        <v>20298</v>
      </c>
    </row>
    <row r="8071" spans="1:4" ht="13.5" customHeight="1">
      <c r="A8071" s="150" t="s">
        <v>6918</v>
      </c>
      <c r="B8071" s="153" t="s">
        <v>16869</v>
      </c>
      <c r="C8071" s="352"/>
      <c r="D8071" s="152" t="s">
        <v>20298</v>
      </c>
    </row>
    <row r="8072" spans="1:4" ht="13.5" customHeight="1">
      <c r="A8072" s="150" t="s">
        <v>8407</v>
      </c>
      <c r="B8072" s="153" t="s">
        <v>18081</v>
      </c>
      <c r="C8072" s="352"/>
      <c r="D8072" s="152" t="s">
        <v>20298</v>
      </c>
    </row>
    <row r="8073" spans="1:4" ht="13.5" customHeight="1">
      <c r="A8073" s="150" t="s">
        <v>9327</v>
      </c>
      <c r="B8073" s="153" t="s">
        <v>18935</v>
      </c>
      <c r="C8073" s="352"/>
      <c r="D8073" s="152" t="s">
        <v>20298</v>
      </c>
    </row>
    <row r="8074" spans="1:4" ht="13.5" customHeight="1">
      <c r="A8074" s="150" t="s">
        <v>9328</v>
      </c>
      <c r="B8074" s="153" t="s">
        <v>18935</v>
      </c>
      <c r="C8074" s="352"/>
      <c r="D8074" s="152" t="s">
        <v>20298</v>
      </c>
    </row>
    <row r="8075" spans="1:4" ht="13.5" customHeight="1">
      <c r="A8075" s="150" t="s">
        <v>8688</v>
      </c>
      <c r="B8075" s="153" t="s">
        <v>18309</v>
      </c>
      <c r="C8075" s="352"/>
      <c r="D8075" s="152" t="s">
        <v>20298</v>
      </c>
    </row>
    <row r="8076" spans="1:4" ht="13.5" customHeight="1">
      <c r="A8076" s="150" t="s">
        <v>9673</v>
      </c>
      <c r="B8076" s="153" t="s">
        <v>19260</v>
      </c>
      <c r="C8076" s="352"/>
      <c r="D8076" s="152" t="s">
        <v>20298</v>
      </c>
    </row>
    <row r="8077" spans="1:4" ht="13.5" customHeight="1">
      <c r="A8077" s="150" t="s">
        <v>1606</v>
      </c>
      <c r="B8077" s="153" t="s">
        <v>11806</v>
      </c>
      <c r="C8077" s="352"/>
      <c r="D8077" s="152" t="s">
        <v>20298</v>
      </c>
    </row>
    <row r="8078" spans="1:4" ht="13.5" customHeight="1">
      <c r="A8078" s="150" t="s">
        <v>9823</v>
      </c>
      <c r="B8078" s="153" t="s">
        <v>19412</v>
      </c>
      <c r="C8078" s="352"/>
      <c r="D8078" s="152" t="s">
        <v>20298</v>
      </c>
    </row>
    <row r="8079" spans="1:4" ht="13.5" customHeight="1">
      <c r="A8079" s="150" t="s">
        <v>3308</v>
      </c>
      <c r="B8079" s="153" t="s">
        <v>13445</v>
      </c>
      <c r="C8079" s="352"/>
      <c r="D8079" s="152" t="s">
        <v>20298</v>
      </c>
    </row>
    <row r="8080" spans="1:4" ht="13.5" customHeight="1">
      <c r="A8080" s="150" t="s">
        <v>829</v>
      </c>
      <c r="B8080" s="153" t="s">
        <v>11036</v>
      </c>
      <c r="C8080" s="352"/>
      <c r="D8080" s="152" t="s">
        <v>20298</v>
      </c>
    </row>
    <row r="8081" spans="1:4" ht="13.5" customHeight="1">
      <c r="A8081" s="150" t="s">
        <v>1894</v>
      </c>
      <c r="B8081" s="153" t="s">
        <v>12077</v>
      </c>
      <c r="C8081" s="352"/>
      <c r="D8081" s="152" t="s">
        <v>20298</v>
      </c>
    </row>
    <row r="8082" spans="1:4" ht="13.5" customHeight="1">
      <c r="A8082" s="150" t="s">
        <v>9818</v>
      </c>
      <c r="B8082" s="153" t="s">
        <v>19407</v>
      </c>
      <c r="C8082" s="352"/>
      <c r="D8082" s="152" t="s">
        <v>20298</v>
      </c>
    </row>
    <row r="8083" spans="1:4" ht="13.5" customHeight="1">
      <c r="A8083" s="150" t="s">
        <v>9310</v>
      </c>
      <c r="B8083" s="153" t="s">
        <v>18921</v>
      </c>
      <c r="C8083" s="352"/>
      <c r="D8083" s="152" t="s">
        <v>20298</v>
      </c>
    </row>
    <row r="8084" spans="1:4" ht="13.5" customHeight="1">
      <c r="A8084" s="150" t="s">
        <v>9294</v>
      </c>
      <c r="B8084" s="153" t="s">
        <v>18905</v>
      </c>
      <c r="C8084" s="352"/>
      <c r="D8084" s="152" t="s">
        <v>20298</v>
      </c>
    </row>
    <row r="8085" spans="1:4" ht="13.5" customHeight="1">
      <c r="A8085" s="150" t="s">
        <v>9299</v>
      </c>
      <c r="B8085" s="153" t="s">
        <v>18910</v>
      </c>
      <c r="C8085" s="352"/>
      <c r="D8085" s="152" t="s">
        <v>20298</v>
      </c>
    </row>
    <row r="8086" spans="1:4" ht="13.5" customHeight="1">
      <c r="A8086" s="150" t="s">
        <v>9330</v>
      </c>
      <c r="B8086" s="153" t="s">
        <v>18937</v>
      </c>
      <c r="C8086" s="352"/>
      <c r="D8086" s="152" t="s">
        <v>20298</v>
      </c>
    </row>
    <row r="8087" spans="1:4" ht="13.5" customHeight="1">
      <c r="A8087" s="150" t="s">
        <v>9466</v>
      </c>
      <c r="B8087" s="153" t="s">
        <v>19057</v>
      </c>
      <c r="C8087" s="352"/>
      <c r="D8087" s="152" t="s">
        <v>20298</v>
      </c>
    </row>
    <row r="8088" spans="1:4" ht="13.5" customHeight="1">
      <c r="A8088" s="150" t="s">
        <v>9386</v>
      </c>
      <c r="B8088" s="153" t="s">
        <v>18982</v>
      </c>
      <c r="C8088" s="352"/>
      <c r="D8088" s="152" t="s">
        <v>20298</v>
      </c>
    </row>
    <row r="8089" spans="1:4" ht="13.5" customHeight="1">
      <c r="A8089" s="150" t="s">
        <v>9298</v>
      </c>
      <c r="B8089" s="153" t="s">
        <v>18909</v>
      </c>
      <c r="C8089" s="352"/>
      <c r="D8089" s="152" t="s">
        <v>20298</v>
      </c>
    </row>
    <row r="8090" spans="1:4" ht="13.5" customHeight="1">
      <c r="A8090" s="150" t="s">
        <v>9295</v>
      </c>
      <c r="B8090" s="153" t="s">
        <v>18906</v>
      </c>
      <c r="C8090" s="352"/>
      <c r="D8090" s="152" t="s">
        <v>20298</v>
      </c>
    </row>
    <row r="8091" spans="1:4" ht="13.5" customHeight="1">
      <c r="A8091" s="150" t="s">
        <v>9461</v>
      </c>
      <c r="B8091" s="153" t="s">
        <v>19053</v>
      </c>
      <c r="C8091" s="352"/>
      <c r="D8091" s="152" t="s">
        <v>20298</v>
      </c>
    </row>
    <row r="8092" spans="1:4" ht="13.5" customHeight="1">
      <c r="A8092" s="150" t="s">
        <v>5245</v>
      </c>
      <c r="B8092" s="153" t="s">
        <v>15285</v>
      </c>
      <c r="C8092" s="352"/>
      <c r="D8092" s="152" t="s">
        <v>20298</v>
      </c>
    </row>
    <row r="8093" spans="1:4" ht="13.5" customHeight="1">
      <c r="A8093" s="150" t="s">
        <v>9250</v>
      </c>
      <c r="B8093" s="153" t="s">
        <v>18860</v>
      </c>
      <c r="C8093" s="352"/>
      <c r="D8093" s="152" t="s">
        <v>20298</v>
      </c>
    </row>
    <row r="8094" spans="1:4" ht="13.5" customHeight="1">
      <c r="A8094" s="150" t="s">
        <v>3130</v>
      </c>
      <c r="B8094" s="153" t="s">
        <v>13281</v>
      </c>
      <c r="C8094" s="352"/>
      <c r="D8094" s="152" t="s">
        <v>20298</v>
      </c>
    </row>
    <row r="8095" spans="1:4" ht="13.5" customHeight="1">
      <c r="A8095" s="150" t="s">
        <v>6400</v>
      </c>
      <c r="B8095" s="153" t="s">
        <v>16361</v>
      </c>
      <c r="C8095" s="352"/>
      <c r="D8095" s="152" t="s">
        <v>20298</v>
      </c>
    </row>
    <row r="8096" spans="1:4" ht="13.5" customHeight="1">
      <c r="A8096" s="150" t="s">
        <v>6401</v>
      </c>
      <c r="B8096" s="153" t="s">
        <v>16362</v>
      </c>
      <c r="C8096" s="352"/>
      <c r="D8096" s="152" t="s">
        <v>20298</v>
      </c>
    </row>
    <row r="8097" spans="1:4" ht="13.5" customHeight="1">
      <c r="A8097" s="150" t="s">
        <v>1552</v>
      </c>
      <c r="B8097" s="153" t="s">
        <v>11756</v>
      </c>
      <c r="C8097" s="352"/>
      <c r="D8097" s="152" t="s">
        <v>20298</v>
      </c>
    </row>
    <row r="8098" spans="1:4" ht="13.5" customHeight="1">
      <c r="A8098" s="150" t="s">
        <v>4864</v>
      </c>
      <c r="B8098" s="153" t="s">
        <v>14926</v>
      </c>
      <c r="C8098" s="352"/>
      <c r="D8098" s="152" t="s">
        <v>20298</v>
      </c>
    </row>
    <row r="8099" spans="1:4" ht="13.5" customHeight="1">
      <c r="A8099" s="150" t="s">
        <v>6530</v>
      </c>
      <c r="B8099" s="153" t="s">
        <v>16493</v>
      </c>
      <c r="C8099" s="352"/>
      <c r="D8099" s="152" t="s">
        <v>20298</v>
      </c>
    </row>
    <row r="8100" spans="1:4" ht="13.5" customHeight="1">
      <c r="A8100" s="150" t="s">
        <v>4807</v>
      </c>
      <c r="B8100" s="153" t="s">
        <v>14875</v>
      </c>
      <c r="C8100" s="352"/>
      <c r="D8100" s="152" t="s">
        <v>20298</v>
      </c>
    </row>
    <row r="8101" spans="1:4" ht="13.5" customHeight="1">
      <c r="A8101" s="150" t="s">
        <v>4806</v>
      </c>
      <c r="B8101" s="153" t="s">
        <v>14874</v>
      </c>
      <c r="C8101" s="352"/>
      <c r="D8101" s="152" t="s">
        <v>20298</v>
      </c>
    </row>
    <row r="8102" spans="1:4" ht="13.5" customHeight="1">
      <c r="A8102" s="150" t="s">
        <v>1736</v>
      </c>
      <c r="B8102" s="153" t="s">
        <v>11930</v>
      </c>
      <c r="C8102" s="352"/>
      <c r="D8102" s="152" t="s">
        <v>20298</v>
      </c>
    </row>
    <row r="8103" spans="1:4" ht="13.5" customHeight="1">
      <c r="A8103" s="150" t="s">
        <v>1216</v>
      </c>
      <c r="B8103" s="153" t="s">
        <v>11415</v>
      </c>
      <c r="C8103" s="352"/>
      <c r="D8103" s="152" t="s">
        <v>20298</v>
      </c>
    </row>
    <row r="8104" spans="1:4" ht="13.5" customHeight="1">
      <c r="A8104" s="150" t="s">
        <v>2249</v>
      </c>
      <c r="B8104" s="153" t="s">
        <v>12426</v>
      </c>
      <c r="C8104" s="352"/>
      <c r="D8104" s="152" t="s">
        <v>20298</v>
      </c>
    </row>
    <row r="8105" spans="1:4" ht="13.5" customHeight="1">
      <c r="A8105" s="150" t="s">
        <v>2975</v>
      </c>
      <c r="B8105" s="153" t="s">
        <v>13146</v>
      </c>
      <c r="C8105" s="352"/>
      <c r="D8105" s="152" t="s">
        <v>20298</v>
      </c>
    </row>
    <row r="8106" spans="1:4" ht="13.5" customHeight="1">
      <c r="A8106" s="150" t="s">
        <v>2976</v>
      </c>
      <c r="B8106" s="153" t="s">
        <v>13147</v>
      </c>
      <c r="C8106" s="352"/>
      <c r="D8106" s="152" t="s">
        <v>20298</v>
      </c>
    </row>
    <row r="8107" spans="1:4" ht="13.5" customHeight="1">
      <c r="A8107" s="150" t="s">
        <v>2977</v>
      </c>
      <c r="B8107" s="153" t="s">
        <v>13147</v>
      </c>
      <c r="C8107" s="352"/>
      <c r="D8107" s="152" t="s">
        <v>20298</v>
      </c>
    </row>
    <row r="8108" spans="1:4" ht="13.5" customHeight="1">
      <c r="A8108" s="150" t="s">
        <v>4501</v>
      </c>
      <c r="B8108" s="153" t="s">
        <v>14601</v>
      </c>
      <c r="C8108" s="352"/>
      <c r="D8108" s="152" t="s">
        <v>20298</v>
      </c>
    </row>
    <row r="8109" spans="1:4" ht="13.5" customHeight="1">
      <c r="A8109" s="150" t="s">
        <v>8503</v>
      </c>
      <c r="B8109" s="153" t="s">
        <v>18157</v>
      </c>
      <c r="C8109" s="352"/>
      <c r="D8109" s="152" t="s">
        <v>20298</v>
      </c>
    </row>
    <row r="8110" spans="1:4" ht="13.5" customHeight="1">
      <c r="A8110" s="150" t="s">
        <v>6642</v>
      </c>
      <c r="B8110" s="153" t="s">
        <v>16593</v>
      </c>
      <c r="C8110" s="352"/>
      <c r="D8110" s="152" t="s">
        <v>20298</v>
      </c>
    </row>
    <row r="8111" spans="1:4" ht="13.5" customHeight="1">
      <c r="A8111" s="150" t="s">
        <v>2317</v>
      </c>
      <c r="B8111" s="153" t="s">
        <v>12492</v>
      </c>
      <c r="C8111" s="352"/>
      <c r="D8111" s="152" t="s">
        <v>20298</v>
      </c>
    </row>
    <row r="8112" spans="1:4" ht="13.5" customHeight="1">
      <c r="A8112" s="150" t="s">
        <v>9262</v>
      </c>
      <c r="B8112" s="153" t="s">
        <v>18871</v>
      </c>
      <c r="C8112" s="352"/>
      <c r="D8112" s="152" t="s">
        <v>20298</v>
      </c>
    </row>
    <row r="8113" spans="1:4" ht="13.5" customHeight="1">
      <c r="A8113" s="150" t="s">
        <v>8521</v>
      </c>
      <c r="B8113" s="153" t="s">
        <v>18166</v>
      </c>
      <c r="C8113" s="352"/>
      <c r="D8113" s="152" t="s">
        <v>20298</v>
      </c>
    </row>
    <row r="8114" spans="1:4" ht="13.5" customHeight="1">
      <c r="A8114" s="150" t="s">
        <v>9429</v>
      </c>
      <c r="B8114" s="153" t="s">
        <v>19023</v>
      </c>
      <c r="C8114" s="352"/>
      <c r="D8114" s="152" t="s">
        <v>20298</v>
      </c>
    </row>
    <row r="8115" spans="1:4" ht="13.5" customHeight="1">
      <c r="A8115" s="150" t="s">
        <v>2250</v>
      </c>
      <c r="B8115" s="153" t="s">
        <v>12427</v>
      </c>
      <c r="C8115" s="352"/>
      <c r="D8115" s="152" t="s">
        <v>20298</v>
      </c>
    </row>
    <row r="8116" spans="1:4" ht="13.5" customHeight="1">
      <c r="A8116" s="150" t="s">
        <v>1553</v>
      </c>
      <c r="B8116" s="153" t="s">
        <v>11757</v>
      </c>
      <c r="C8116" s="352"/>
      <c r="D8116" s="152" t="s">
        <v>20298</v>
      </c>
    </row>
    <row r="8117" spans="1:4" ht="13.5" customHeight="1">
      <c r="A8117" s="150" t="s">
        <v>4805</v>
      </c>
      <c r="B8117" s="153" t="s">
        <v>14873</v>
      </c>
      <c r="C8117" s="352"/>
      <c r="D8117" s="152" t="s">
        <v>20298</v>
      </c>
    </row>
    <row r="8118" spans="1:4" ht="13.5" customHeight="1">
      <c r="A8118" s="150" t="s">
        <v>4866</v>
      </c>
      <c r="B8118" s="153" t="s">
        <v>14928</v>
      </c>
      <c r="C8118" s="352"/>
      <c r="D8118" s="152" t="s">
        <v>20298</v>
      </c>
    </row>
    <row r="8119" spans="1:4" ht="13.5" customHeight="1">
      <c r="A8119" s="150" t="s">
        <v>909</v>
      </c>
      <c r="B8119" s="153" t="s">
        <v>11116</v>
      </c>
      <c r="C8119" s="352"/>
      <c r="D8119" s="152" t="s">
        <v>20298</v>
      </c>
    </row>
    <row r="8120" spans="1:4" ht="13.5" customHeight="1">
      <c r="A8120" s="150" t="s">
        <v>1899</v>
      </c>
      <c r="B8120" s="153" t="s">
        <v>12082</v>
      </c>
      <c r="C8120" s="352"/>
      <c r="D8120" s="152" t="s">
        <v>20298</v>
      </c>
    </row>
    <row r="8121" spans="1:4" ht="13.5" customHeight="1">
      <c r="A8121" s="150" t="s">
        <v>2658</v>
      </c>
      <c r="B8121" s="153" t="s">
        <v>12840</v>
      </c>
      <c r="C8121" s="352"/>
      <c r="D8121" s="152" t="s">
        <v>20298</v>
      </c>
    </row>
    <row r="8122" spans="1:4" ht="13.5" customHeight="1">
      <c r="A8122" s="150" t="s">
        <v>2645</v>
      </c>
      <c r="B8122" s="153" t="s">
        <v>12827</v>
      </c>
      <c r="C8122" s="352"/>
      <c r="D8122" s="152" t="s">
        <v>20298</v>
      </c>
    </row>
    <row r="8123" spans="1:4" ht="13.5" customHeight="1">
      <c r="A8123" s="150" t="s">
        <v>2749</v>
      </c>
      <c r="B8123" s="153" t="s">
        <v>12924</v>
      </c>
      <c r="C8123" s="352"/>
      <c r="D8123" s="152" t="s">
        <v>20298</v>
      </c>
    </row>
    <row r="8124" spans="1:4" ht="13.5" customHeight="1">
      <c r="A8124" s="150" t="s">
        <v>3116</v>
      </c>
      <c r="B8124" s="153" t="s">
        <v>13267</v>
      </c>
      <c r="C8124" s="352"/>
      <c r="D8124" s="152" t="s">
        <v>20298</v>
      </c>
    </row>
    <row r="8125" spans="1:4" ht="13.5" customHeight="1">
      <c r="A8125" s="150" t="s">
        <v>2978</v>
      </c>
      <c r="B8125" s="153" t="s">
        <v>13148</v>
      </c>
      <c r="C8125" s="352"/>
      <c r="D8125" s="152" t="s">
        <v>20298</v>
      </c>
    </row>
    <row r="8126" spans="1:4" ht="13.5" customHeight="1">
      <c r="A8126" s="150" t="s">
        <v>2979</v>
      </c>
      <c r="B8126" s="153" t="s">
        <v>13149</v>
      </c>
      <c r="C8126" s="352"/>
      <c r="D8126" s="152" t="s">
        <v>20298</v>
      </c>
    </row>
    <row r="8127" spans="1:4" ht="13.5" customHeight="1">
      <c r="A8127" s="150" t="s">
        <v>8409</v>
      </c>
      <c r="B8127" s="153" t="s">
        <v>18083</v>
      </c>
      <c r="C8127" s="352"/>
      <c r="D8127" s="152" t="s">
        <v>20298</v>
      </c>
    </row>
    <row r="8128" spans="1:4" ht="13.5" customHeight="1">
      <c r="A8128" s="150" t="s">
        <v>3906</v>
      </c>
      <c r="B8128" s="153" t="s">
        <v>14027</v>
      </c>
      <c r="C8128" s="352"/>
      <c r="D8128" s="152" t="s">
        <v>20298</v>
      </c>
    </row>
    <row r="8129" spans="1:4" ht="13.5" customHeight="1">
      <c r="A8129" s="150" t="s">
        <v>10510</v>
      </c>
      <c r="B8129" s="153" t="s">
        <v>20072</v>
      </c>
      <c r="C8129" s="352"/>
      <c r="D8129" s="152" t="s">
        <v>20298</v>
      </c>
    </row>
    <row r="8130" spans="1:4" ht="13.5" customHeight="1">
      <c r="A8130" s="150" t="s">
        <v>4505</v>
      </c>
      <c r="B8130" s="153" t="s">
        <v>14603</v>
      </c>
      <c r="C8130" s="352"/>
      <c r="D8130" s="152" t="s">
        <v>20298</v>
      </c>
    </row>
    <row r="8131" spans="1:4" ht="13.5" customHeight="1">
      <c r="A8131" s="150" t="s">
        <v>10592</v>
      </c>
      <c r="B8131" s="153" t="s">
        <v>20139</v>
      </c>
      <c r="C8131" s="352"/>
      <c r="D8131" s="152" t="s">
        <v>20298</v>
      </c>
    </row>
    <row r="8132" spans="1:4" ht="13.5" customHeight="1">
      <c r="A8132" s="150" t="s">
        <v>5333</v>
      </c>
      <c r="B8132" s="153" t="s">
        <v>15369</v>
      </c>
      <c r="C8132" s="352"/>
      <c r="D8132" s="152" t="s">
        <v>20298</v>
      </c>
    </row>
    <row r="8133" spans="1:4" ht="13.5" customHeight="1">
      <c r="A8133" s="150" t="s">
        <v>6418</v>
      </c>
      <c r="B8133" s="153" t="s">
        <v>16380</v>
      </c>
      <c r="C8133" s="352"/>
      <c r="D8133" s="152" t="s">
        <v>20298</v>
      </c>
    </row>
    <row r="8134" spans="1:4" ht="13.5" customHeight="1">
      <c r="A8134" s="150" t="s">
        <v>6551</v>
      </c>
      <c r="B8134" s="153" t="s">
        <v>16513</v>
      </c>
      <c r="C8134" s="352"/>
      <c r="D8134" s="152" t="s">
        <v>20298</v>
      </c>
    </row>
    <row r="8135" spans="1:4" ht="13.5" customHeight="1">
      <c r="A8135" s="150" t="s">
        <v>6643</v>
      </c>
      <c r="B8135" s="153" t="s">
        <v>16594</v>
      </c>
      <c r="C8135" s="352"/>
      <c r="D8135" s="152" t="s">
        <v>20298</v>
      </c>
    </row>
    <row r="8136" spans="1:4" ht="13.5" customHeight="1">
      <c r="A8136" s="150" t="s">
        <v>6919</v>
      </c>
      <c r="B8136" s="153" t="s">
        <v>16870</v>
      </c>
      <c r="C8136" s="352"/>
      <c r="D8136" s="152" t="s">
        <v>20298</v>
      </c>
    </row>
    <row r="8137" spans="1:4" ht="13.5" customHeight="1">
      <c r="A8137" s="150" t="s">
        <v>9378</v>
      </c>
      <c r="B8137" s="153" t="s">
        <v>18974</v>
      </c>
      <c r="C8137" s="352"/>
      <c r="D8137" s="152" t="s">
        <v>20298</v>
      </c>
    </row>
    <row r="8138" spans="1:4" ht="13.5" customHeight="1">
      <c r="A8138" s="150" t="s">
        <v>9311</v>
      </c>
      <c r="B8138" s="153" t="s">
        <v>18922</v>
      </c>
      <c r="C8138" s="352"/>
      <c r="D8138" s="152" t="s">
        <v>20298</v>
      </c>
    </row>
    <row r="8139" spans="1:4" ht="13.5" customHeight="1">
      <c r="A8139" s="150" t="s">
        <v>9366</v>
      </c>
      <c r="B8139" s="153" t="s">
        <v>18963</v>
      </c>
      <c r="C8139" s="352"/>
      <c r="D8139" s="152" t="s">
        <v>20298</v>
      </c>
    </row>
    <row r="8140" spans="1:4" ht="13.5" customHeight="1">
      <c r="A8140" s="150" t="s">
        <v>9439</v>
      </c>
      <c r="B8140" s="153" t="s">
        <v>19032</v>
      </c>
      <c r="C8140" s="352"/>
      <c r="D8140" s="152" t="s">
        <v>20298</v>
      </c>
    </row>
    <row r="8141" spans="1:4" ht="13.5" customHeight="1">
      <c r="A8141" s="150" t="s">
        <v>9427</v>
      </c>
      <c r="B8141" s="153" t="s">
        <v>19021</v>
      </c>
      <c r="C8141" s="352"/>
      <c r="D8141" s="152" t="s">
        <v>20298</v>
      </c>
    </row>
    <row r="8142" spans="1:4" ht="13.5" customHeight="1">
      <c r="A8142" s="150" t="s">
        <v>9428</v>
      </c>
      <c r="B8142" s="153" t="s">
        <v>19022</v>
      </c>
      <c r="C8142" s="352"/>
      <c r="D8142" s="152" t="s">
        <v>20298</v>
      </c>
    </row>
    <row r="8143" spans="1:4" ht="13.5" customHeight="1">
      <c r="A8143" s="150" t="s">
        <v>9418</v>
      </c>
      <c r="B8143" s="153" t="s">
        <v>19012</v>
      </c>
      <c r="C8143" s="352"/>
      <c r="D8143" s="152" t="s">
        <v>20298</v>
      </c>
    </row>
    <row r="8144" spans="1:4" ht="13.5" customHeight="1">
      <c r="A8144" s="150" t="s">
        <v>1607</v>
      </c>
      <c r="B8144" s="153" t="s">
        <v>11807</v>
      </c>
      <c r="C8144" s="352"/>
      <c r="D8144" s="152" t="s">
        <v>20298</v>
      </c>
    </row>
    <row r="8145" spans="1:4" ht="13.5" customHeight="1">
      <c r="A8145" s="150" t="s">
        <v>2648</v>
      </c>
      <c r="B8145" s="153" t="s">
        <v>12830</v>
      </c>
      <c r="C8145" s="352"/>
      <c r="D8145" s="152" t="s">
        <v>20298</v>
      </c>
    </row>
    <row r="8146" spans="1:4" ht="13.5" customHeight="1">
      <c r="A8146" s="150" t="s">
        <v>2752</v>
      </c>
      <c r="B8146" s="153" t="s">
        <v>12927</v>
      </c>
      <c r="C8146" s="352"/>
      <c r="D8146" s="152" t="s">
        <v>20298</v>
      </c>
    </row>
    <row r="8147" spans="1:4" ht="13.5" customHeight="1">
      <c r="A8147" s="150" t="s">
        <v>3582</v>
      </c>
      <c r="B8147" s="153" t="s">
        <v>13715</v>
      </c>
      <c r="C8147" s="352"/>
      <c r="D8147" s="152" t="s">
        <v>20298</v>
      </c>
    </row>
    <row r="8148" spans="1:4" ht="13.5" customHeight="1">
      <c r="A8148" s="150" t="s">
        <v>3641</v>
      </c>
      <c r="B8148" s="153" t="s">
        <v>13773</v>
      </c>
      <c r="C8148" s="352"/>
      <c r="D8148" s="152" t="s">
        <v>20298</v>
      </c>
    </row>
    <row r="8149" spans="1:4" ht="13.5" customHeight="1">
      <c r="A8149" s="150" t="s">
        <v>3169</v>
      </c>
      <c r="B8149" s="153" t="s">
        <v>13311</v>
      </c>
      <c r="C8149" s="352"/>
      <c r="D8149" s="152" t="s">
        <v>20298</v>
      </c>
    </row>
    <row r="8150" spans="1:4" ht="13.5" customHeight="1">
      <c r="A8150" s="150" t="s">
        <v>3187</v>
      </c>
      <c r="B8150" s="153" t="s">
        <v>13327</v>
      </c>
      <c r="C8150" s="352"/>
      <c r="D8150" s="152" t="s">
        <v>20298</v>
      </c>
    </row>
    <row r="8151" spans="1:4" ht="13.5" customHeight="1">
      <c r="A8151" s="150" t="s">
        <v>4702</v>
      </c>
      <c r="B8151" s="153" t="s">
        <v>14770</v>
      </c>
      <c r="C8151" s="352"/>
      <c r="D8151" s="152" t="s">
        <v>20298</v>
      </c>
    </row>
    <row r="8152" spans="1:4" ht="13.5" customHeight="1">
      <c r="A8152" s="150" t="s">
        <v>4473</v>
      </c>
      <c r="B8152" s="153" t="s">
        <v>14586</v>
      </c>
      <c r="C8152" s="352"/>
      <c r="D8152" s="152" t="s">
        <v>20298</v>
      </c>
    </row>
    <row r="8153" spans="1:4" ht="13.5" customHeight="1">
      <c r="A8153" s="150" t="s">
        <v>10594</v>
      </c>
      <c r="B8153" s="153" t="s">
        <v>20141</v>
      </c>
      <c r="C8153" s="352"/>
      <c r="D8153" s="152" t="s">
        <v>20298</v>
      </c>
    </row>
    <row r="8154" spans="1:4" ht="13.5" customHeight="1">
      <c r="A8154" s="150" t="s">
        <v>9265</v>
      </c>
      <c r="B8154" s="153" t="s">
        <v>18874</v>
      </c>
      <c r="C8154" s="352"/>
      <c r="D8154" s="152" t="s">
        <v>20298</v>
      </c>
    </row>
    <row r="8155" spans="1:4" ht="13.5" customHeight="1">
      <c r="A8155" s="150" t="s">
        <v>2318</v>
      </c>
      <c r="B8155" s="153" t="s">
        <v>12493</v>
      </c>
      <c r="C8155" s="352"/>
      <c r="D8155" s="152" t="s">
        <v>20298</v>
      </c>
    </row>
    <row r="8156" spans="1:4" ht="13.5" customHeight="1">
      <c r="A8156" s="150" t="s">
        <v>4929</v>
      </c>
      <c r="B8156" s="153" t="s">
        <v>14988</v>
      </c>
      <c r="C8156" s="352"/>
      <c r="D8156" s="152" t="s">
        <v>20298</v>
      </c>
    </row>
    <row r="8157" spans="1:4" ht="13.5" customHeight="1">
      <c r="A8157" s="150" t="s">
        <v>1753</v>
      </c>
      <c r="B8157" s="153" t="s">
        <v>11947</v>
      </c>
      <c r="C8157" s="352"/>
      <c r="D8157" s="152" t="s">
        <v>20298</v>
      </c>
    </row>
    <row r="8158" spans="1:4" ht="13.5" customHeight="1">
      <c r="A8158" s="150" t="s">
        <v>6920</v>
      </c>
      <c r="B8158" s="153" t="s">
        <v>16871</v>
      </c>
      <c r="C8158" s="352"/>
      <c r="D8158" s="152" t="s">
        <v>20298</v>
      </c>
    </row>
    <row r="8159" spans="1:4" ht="13.5" customHeight="1">
      <c r="A8159" s="150" t="s">
        <v>8676</v>
      </c>
      <c r="B8159" s="153" t="s">
        <v>18297</v>
      </c>
      <c r="C8159" s="352"/>
      <c r="D8159" s="152" t="s">
        <v>20298</v>
      </c>
    </row>
    <row r="8160" spans="1:4" ht="13.5" customHeight="1">
      <c r="A8160" s="150" t="s">
        <v>2988</v>
      </c>
      <c r="B8160" s="153" t="s">
        <v>13158</v>
      </c>
      <c r="C8160" s="352"/>
      <c r="D8160" s="152" t="s">
        <v>20298</v>
      </c>
    </row>
    <row r="8161" spans="1:4" ht="13.5" customHeight="1">
      <c r="A8161" s="150" t="s">
        <v>2989</v>
      </c>
      <c r="B8161" s="153" t="s">
        <v>13159</v>
      </c>
      <c r="C8161" s="352"/>
      <c r="D8161" s="152" t="s">
        <v>20298</v>
      </c>
    </row>
    <row r="8162" spans="1:4" ht="13.5" customHeight="1">
      <c r="A8162" s="150" t="s">
        <v>2339</v>
      </c>
      <c r="B8162" s="153" t="s">
        <v>12514</v>
      </c>
      <c r="C8162" s="352"/>
      <c r="D8162" s="152" t="s">
        <v>20298</v>
      </c>
    </row>
    <row r="8163" spans="1:4" ht="13.5" customHeight="1">
      <c r="A8163" s="150" t="s">
        <v>1863</v>
      </c>
      <c r="B8163" s="153" t="s">
        <v>12047</v>
      </c>
      <c r="C8163" s="352"/>
      <c r="D8163" s="152" t="s">
        <v>20298</v>
      </c>
    </row>
    <row r="8164" spans="1:4" ht="13.5" customHeight="1">
      <c r="A8164" s="150" t="s">
        <v>4868</v>
      </c>
      <c r="B8164" s="153" t="s">
        <v>14930</v>
      </c>
      <c r="C8164" s="352"/>
      <c r="D8164" s="152" t="s">
        <v>20298</v>
      </c>
    </row>
    <row r="8165" spans="1:4" ht="13.5" customHeight="1">
      <c r="A8165" s="150" t="s">
        <v>1907</v>
      </c>
      <c r="B8165" s="153" t="s">
        <v>12090</v>
      </c>
      <c r="C8165" s="352"/>
      <c r="D8165" s="152" t="s">
        <v>20298</v>
      </c>
    </row>
    <row r="8166" spans="1:4" ht="13.5" customHeight="1">
      <c r="A8166" s="150" t="s">
        <v>2647</v>
      </c>
      <c r="B8166" s="153" t="s">
        <v>12829</v>
      </c>
      <c r="C8166" s="352"/>
      <c r="D8166" s="152" t="s">
        <v>20298</v>
      </c>
    </row>
    <row r="8167" spans="1:4" ht="13.5" customHeight="1">
      <c r="A8167" s="150" t="s">
        <v>2713</v>
      </c>
      <c r="B8167" s="153" t="s">
        <v>12889</v>
      </c>
      <c r="C8167" s="352"/>
      <c r="D8167" s="152" t="s">
        <v>20298</v>
      </c>
    </row>
    <row r="8168" spans="1:4" ht="13.5" customHeight="1">
      <c r="A8168" s="150" t="s">
        <v>3132</v>
      </c>
      <c r="B8168" s="153" t="s">
        <v>13283</v>
      </c>
      <c r="C8168" s="352"/>
      <c r="D8168" s="152" t="s">
        <v>20298</v>
      </c>
    </row>
    <row r="8169" spans="1:4" ht="13.5" customHeight="1">
      <c r="A8169" s="150" t="s">
        <v>3131</v>
      </c>
      <c r="B8169" s="153" t="s">
        <v>13282</v>
      </c>
      <c r="C8169" s="352"/>
      <c r="D8169" s="152" t="s">
        <v>20298</v>
      </c>
    </row>
    <row r="8170" spans="1:4" ht="13.5" customHeight="1">
      <c r="A8170" s="150" t="s">
        <v>2987</v>
      </c>
      <c r="B8170" s="153" t="s">
        <v>13157</v>
      </c>
      <c r="C8170" s="352"/>
      <c r="D8170" s="152" t="s">
        <v>20298</v>
      </c>
    </row>
    <row r="8171" spans="1:4" ht="13.5" customHeight="1">
      <c r="A8171" s="150" t="s">
        <v>3112</v>
      </c>
      <c r="B8171" s="153" t="s">
        <v>13263</v>
      </c>
      <c r="C8171" s="352"/>
      <c r="D8171" s="152" t="s">
        <v>20298</v>
      </c>
    </row>
    <row r="8172" spans="1:4" ht="13.5" customHeight="1">
      <c r="A8172" s="150" t="s">
        <v>4364</v>
      </c>
      <c r="B8172" s="153" t="s">
        <v>14480</v>
      </c>
      <c r="C8172" s="352"/>
      <c r="D8172" s="152" t="s">
        <v>20298</v>
      </c>
    </row>
    <row r="8173" spans="1:4" ht="13.5" customHeight="1">
      <c r="A8173" s="150" t="s">
        <v>4363</v>
      </c>
      <c r="B8173" s="153" t="s">
        <v>14479</v>
      </c>
      <c r="C8173" s="352"/>
      <c r="D8173" s="152" t="s">
        <v>20298</v>
      </c>
    </row>
    <row r="8174" spans="1:4" ht="13.5" customHeight="1">
      <c r="A8174" s="150" t="s">
        <v>4525</v>
      </c>
      <c r="B8174" s="153" t="s">
        <v>14608</v>
      </c>
      <c r="C8174" s="352"/>
      <c r="D8174" s="152" t="s">
        <v>20298</v>
      </c>
    </row>
    <row r="8175" spans="1:4" ht="13.5" customHeight="1">
      <c r="A8175" s="150" t="s">
        <v>4526</v>
      </c>
      <c r="B8175" s="153" t="s">
        <v>14609</v>
      </c>
      <c r="C8175" s="352"/>
      <c r="D8175" s="152" t="s">
        <v>20298</v>
      </c>
    </row>
    <row r="8176" spans="1:4" ht="13.5" customHeight="1">
      <c r="A8176" s="150" t="s">
        <v>4527</v>
      </c>
      <c r="B8176" s="153" t="s">
        <v>14610</v>
      </c>
      <c r="C8176" s="352"/>
      <c r="D8176" s="152" t="s">
        <v>20298</v>
      </c>
    </row>
    <row r="8177" spans="1:4" ht="13.5" customHeight="1">
      <c r="A8177" s="150" t="s">
        <v>5339</v>
      </c>
      <c r="B8177" s="153" t="s">
        <v>15375</v>
      </c>
      <c r="C8177" s="352"/>
      <c r="D8177" s="152" t="s">
        <v>20298</v>
      </c>
    </row>
    <row r="8178" spans="1:4" ht="13.5" customHeight="1">
      <c r="A8178" s="150" t="s">
        <v>5349</v>
      </c>
      <c r="B8178" s="153" t="s">
        <v>15385</v>
      </c>
      <c r="C8178" s="352"/>
      <c r="D8178" s="152" t="s">
        <v>20298</v>
      </c>
    </row>
    <row r="8179" spans="1:4" ht="13.5" customHeight="1">
      <c r="A8179" s="150" t="s">
        <v>1864</v>
      </c>
      <c r="B8179" s="153" t="s">
        <v>12048</v>
      </c>
      <c r="C8179" s="352"/>
      <c r="D8179" s="152" t="s">
        <v>20298</v>
      </c>
    </row>
    <row r="8180" spans="1:4" ht="13.5" customHeight="1">
      <c r="A8180" s="150" t="s">
        <v>6406</v>
      </c>
      <c r="B8180" s="153" t="s">
        <v>16367</v>
      </c>
      <c r="C8180" s="352"/>
      <c r="D8180" s="152" t="s">
        <v>20298</v>
      </c>
    </row>
    <row r="8181" spans="1:4" ht="13.5" customHeight="1">
      <c r="A8181" s="150" t="s">
        <v>6916</v>
      </c>
      <c r="B8181" s="153" t="s">
        <v>16867</v>
      </c>
      <c r="C8181" s="352"/>
      <c r="D8181" s="152" t="s">
        <v>20298</v>
      </c>
    </row>
    <row r="8182" spans="1:4" ht="13.5" customHeight="1">
      <c r="A8182" s="150" t="s">
        <v>1914</v>
      </c>
      <c r="B8182" s="153" t="s">
        <v>12096</v>
      </c>
      <c r="C8182" s="352"/>
      <c r="D8182" s="152" t="s">
        <v>20298</v>
      </c>
    </row>
    <row r="8183" spans="1:4" ht="13.5" customHeight="1">
      <c r="A8183" s="150" t="s">
        <v>9449</v>
      </c>
      <c r="B8183" s="153" t="s">
        <v>19041</v>
      </c>
      <c r="C8183" s="352"/>
      <c r="D8183" s="152" t="s">
        <v>20298</v>
      </c>
    </row>
    <row r="8184" spans="1:4" ht="13.5" customHeight="1">
      <c r="A8184" s="150" t="s">
        <v>9641</v>
      </c>
      <c r="B8184" s="153" t="s">
        <v>19229</v>
      </c>
      <c r="C8184" s="352"/>
      <c r="D8184" s="152" t="s">
        <v>20298</v>
      </c>
    </row>
    <row r="8185" spans="1:4" ht="13.5" customHeight="1">
      <c r="A8185" s="150" t="s">
        <v>853</v>
      </c>
      <c r="B8185" s="153" t="s">
        <v>11061</v>
      </c>
      <c r="C8185" s="352"/>
      <c r="D8185" s="152" t="s">
        <v>20298</v>
      </c>
    </row>
    <row r="8186" spans="1:4" ht="13.5" customHeight="1">
      <c r="A8186" s="150" t="s">
        <v>8738</v>
      </c>
      <c r="B8186" s="153" t="s">
        <v>18359</v>
      </c>
      <c r="C8186" s="352"/>
      <c r="D8186" s="152" t="s">
        <v>20298</v>
      </c>
    </row>
    <row r="8187" spans="1:4" ht="13.5" customHeight="1">
      <c r="A8187" s="150" t="s">
        <v>4060</v>
      </c>
      <c r="B8187" s="153" t="s">
        <v>14177</v>
      </c>
      <c r="C8187" s="352"/>
      <c r="D8187" s="152" t="s">
        <v>20298</v>
      </c>
    </row>
    <row r="8188" spans="1:4" ht="13.5" customHeight="1">
      <c r="A8188" s="150" t="s">
        <v>9256</v>
      </c>
      <c r="B8188" s="153" t="s">
        <v>18866</v>
      </c>
      <c r="C8188" s="352"/>
      <c r="D8188" s="152" t="s">
        <v>20298</v>
      </c>
    </row>
    <row r="8189" spans="1:4" ht="13.5" customHeight="1">
      <c r="A8189" s="150" t="s">
        <v>6659</v>
      </c>
      <c r="B8189" s="153" t="s">
        <v>16610</v>
      </c>
      <c r="C8189" s="352"/>
      <c r="D8189" s="152" t="s">
        <v>20298</v>
      </c>
    </row>
    <row r="8190" spans="1:4" ht="13.5" customHeight="1">
      <c r="A8190" s="150" t="s">
        <v>10376</v>
      </c>
      <c r="B8190" s="153" t="s">
        <v>19943</v>
      </c>
      <c r="C8190" s="352"/>
      <c r="D8190" s="152" t="s">
        <v>20298</v>
      </c>
    </row>
    <row r="8191" spans="1:4" ht="13.5" customHeight="1">
      <c r="A8191" s="150" t="s">
        <v>6657</v>
      </c>
      <c r="B8191" s="153" t="s">
        <v>16608</v>
      </c>
      <c r="C8191" s="352"/>
      <c r="D8191" s="152" t="s">
        <v>20298</v>
      </c>
    </row>
    <row r="8192" spans="1:4" ht="13.5" customHeight="1">
      <c r="A8192" s="150" t="s">
        <v>4474</v>
      </c>
      <c r="B8192" s="153" t="s">
        <v>14587</v>
      </c>
      <c r="C8192" s="352"/>
      <c r="D8192" s="152" t="s">
        <v>20298</v>
      </c>
    </row>
    <row r="8193" spans="1:4" ht="13.5" customHeight="1">
      <c r="A8193" s="150" t="s">
        <v>10377</v>
      </c>
      <c r="B8193" s="153" t="s">
        <v>19943</v>
      </c>
      <c r="C8193" s="352"/>
      <c r="D8193" s="152" t="s">
        <v>20298</v>
      </c>
    </row>
    <row r="8194" spans="1:4" ht="13.5" customHeight="1">
      <c r="A8194" s="150" t="s">
        <v>4913</v>
      </c>
      <c r="B8194" s="153" t="s">
        <v>14974</v>
      </c>
      <c r="C8194" s="352"/>
      <c r="D8194" s="152" t="s">
        <v>20298</v>
      </c>
    </row>
    <row r="8195" spans="1:4" ht="13.5" customHeight="1">
      <c r="A8195" s="150" t="s">
        <v>1935</v>
      </c>
      <c r="B8195" s="153" t="s">
        <v>12115</v>
      </c>
      <c r="C8195" s="352"/>
      <c r="D8195" s="152" t="s">
        <v>20298</v>
      </c>
    </row>
    <row r="8196" spans="1:4" ht="13.5" customHeight="1">
      <c r="A8196" s="150" t="s">
        <v>854</v>
      </c>
      <c r="B8196" s="153" t="s">
        <v>11062</v>
      </c>
      <c r="C8196" s="352"/>
      <c r="D8196" s="152" t="s">
        <v>20298</v>
      </c>
    </row>
    <row r="8197" spans="1:4" ht="13.5" customHeight="1">
      <c r="A8197" s="150" t="s">
        <v>1922</v>
      </c>
      <c r="B8197" s="153" t="s">
        <v>12102</v>
      </c>
      <c r="C8197" s="352"/>
      <c r="D8197" s="152" t="s">
        <v>20298</v>
      </c>
    </row>
    <row r="8198" spans="1:4" ht="13.5" customHeight="1">
      <c r="A8198" s="150" t="s">
        <v>3137</v>
      </c>
      <c r="B8198" s="153" t="s">
        <v>13288</v>
      </c>
      <c r="C8198" s="352"/>
      <c r="D8198" s="152" t="s">
        <v>20298</v>
      </c>
    </row>
    <row r="8199" spans="1:4" ht="13.5" customHeight="1">
      <c r="A8199" s="150" t="s">
        <v>3138</v>
      </c>
      <c r="B8199" s="153" t="s">
        <v>13288</v>
      </c>
      <c r="C8199" s="352"/>
      <c r="D8199" s="152" t="s">
        <v>20298</v>
      </c>
    </row>
    <row r="8200" spans="1:4" ht="13.5" customHeight="1">
      <c r="A8200" s="150" t="s">
        <v>3139</v>
      </c>
      <c r="B8200" s="153" t="s">
        <v>13288</v>
      </c>
      <c r="C8200" s="352"/>
      <c r="D8200" s="152" t="s">
        <v>20298</v>
      </c>
    </row>
    <row r="8201" spans="1:4" ht="13.5" customHeight="1">
      <c r="A8201" s="150" t="s">
        <v>3579</v>
      </c>
      <c r="B8201" s="153" t="s">
        <v>13712</v>
      </c>
      <c r="C8201" s="352"/>
      <c r="D8201" s="152" t="s">
        <v>20298</v>
      </c>
    </row>
    <row r="8202" spans="1:4" ht="13.5" customHeight="1">
      <c r="A8202" s="150" t="s">
        <v>4775</v>
      </c>
      <c r="B8202" s="153" t="s">
        <v>14842</v>
      </c>
      <c r="C8202" s="352"/>
      <c r="D8202" s="152" t="s">
        <v>20298</v>
      </c>
    </row>
    <row r="8203" spans="1:4" ht="13.5" customHeight="1">
      <c r="A8203" s="150" t="s">
        <v>2990</v>
      </c>
      <c r="B8203" s="153" t="s">
        <v>13160</v>
      </c>
      <c r="C8203" s="352"/>
      <c r="D8203" s="152" t="s">
        <v>20298</v>
      </c>
    </row>
    <row r="8204" spans="1:4" ht="13.5" customHeight="1">
      <c r="A8204" s="150" t="s">
        <v>6921</v>
      </c>
      <c r="B8204" s="153" t="s">
        <v>16872</v>
      </c>
      <c r="C8204" s="352"/>
      <c r="D8204" s="152" t="s">
        <v>20298</v>
      </c>
    </row>
    <row r="8205" spans="1:4" ht="13.5" customHeight="1">
      <c r="A8205" s="150" t="s">
        <v>8692</v>
      </c>
      <c r="B8205" s="153" t="s">
        <v>18313</v>
      </c>
      <c r="C8205" s="352"/>
      <c r="D8205" s="152" t="s">
        <v>20298</v>
      </c>
    </row>
    <row r="8206" spans="1:4" ht="13.5" customHeight="1">
      <c r="A8206" s="150" t="s">
        <v>7026</v>
      </c>
      <c r="B8206" s="153" t="s">
        <v>16977</v>
      </c>
      <c r="C8206" s="352"/>
      <c r="D8206" s="152" t="s">
        <v>20298</v>
      </c>
    </row>
    <row r="8207" spans="1:4" ht="13.5" customHeight="1">
      <c r="A8207" s="150" t="s">
        <v>2611</v>
      </c>
      <c r="B8207" s="153" t="s">
        <v>12794</v>
      </c>
      <c r="C8207" s="352"/>
      <c r="D8207" s="152" t="s">
        <v>20298</v>
      </c>
    </row>
    <row r="8208" spans="1:4" ht="13.5" customHeight="1">
      <c r="A8208" s="150" t="s">
        <v>4538</v>
      </c>
      <c r="B8208" s="153" t="s">
        <v>14615</v>
      </c>
      <c r="C8208" s="352"/>
      <c r="D8208" s="152" t="s">
        <v>20298</v>
      </c>
    </row>
    <row r="8209" spans="1:4" ht="13.5" customHeight="1">
      <c r="A8209" s="150" t="s">
        <v>6115</v>
      </c>
      <c r="B8209" s="153" t="s">
        <v>16084</v>
      </c>
      <c r="C8209" s="352"/>
      <c r="D8209" s="152" t="s">
        <v>20298</v>
      </c>
    </row>
    <row r="8210" spans="1:4" ht="13.5" customHeight="1">
      <c r="A8210" s="150" t="s">
        <v>4531</v>
      </c>
      <c r="B8210" s="153" t="s">
        <v>14614</v>
      </c>
      <c r="C8210" s="352"/>
      <c r="D8210" s="152" t="s">
        <v>20298</v>
      </c>
    </row>
    <row r="8211" spans="1:4" ht="13.5" customHeight="1">
      <c r="A8211" s="150" t="s">
        <v>4532</v>
      </c>
      <c r="B8211" s="153" t="s">
        <v>14614</v>
      </c>
      <c r="C8211" s="352"/>
      <c r="D8211" s="152" t="s">
        <v>20298</v>
      </c>
    </row>
    <row r="8212" spans="1:4" ht="13.5" customHeight="1">
      <c r="A8212" s="150" t="s">
        <v>4533</v>
      </c>
      <c r="B8212" s="153" t="s">
        <v>14614</v>
      </c>
      <c r="C8212" s="352"/>
      <c r="D8212" s="152" t="s">
        <v>20298</v>
      </c>
    </row>
    <row r="8213" spans="1:4" ht="13.5" customHeight="1">
      <c r="A8213" s="150" t="s">
        <v>4534</v>
      </c>
      <c r="B8213" s="153" t="s">
        <v>14614</v>
      </c>
      <c r="C8213" s="352"/>
      <c r="D8213" s="152" t="s">
        <v>20298</v>
      </c>
    </row>
    <row r="8214" spans="1:4" ht="13.5" customHeight="1">
      <c r="A8214" s="150" t="s">
        <v>4535</v>
      </c>
      <c r="B8214" s="153" t="s">
        <v>14614</v>
      </c>
      <c r="C8214" s="352"/>
      <c r="D8214" s="152" t="s">
        <v>20298</v>
      </c>
    </row>
    <row r="8215" spans="1:4" ht="13.5" customHeight="1">
      <c r="A8215" s="150" t="s">
        <v>4536</v>
      </c>
      <c r="B8215" s="153" t="s">
        <v>14614</v>
      </c>
      <c r="C8215" s="352"/>
      <c r="D8215" s="152" t="s">
        <v>20298</v>
      </c>
    </row>
    <row r="8216" spans="1:4" ht="13.5" customHeight="1">
      <c r="A8216" s="150" t="s">
        <v>4537</v>
      </c>
      <c r="B8216" s="153" t="s">
        <v>14614</v>
      </c>
      <c r="C8216" s="352"/>
      <c r="D8216" s="152" t="s">
        <v>20298</v>
      </c>
    </row>
    <row r="8217" spans="1:4" ht="13.5" customHeight="1">
      <c r="A8217" s="150" t="s">
        <v>6120</v>
      </c>
      <c r="B8217" s="153" t="s">
        <v>16087</v>
      </c>
      <c r="C8217" s="352"/>
      <c r="D8217" s="152" t="s">
        <v>20298</v>
      </c>
    </row>
    <row r="8218" spans="1:4" ht="13.5" customHeight="1">
      <c r="A8218" s="150" t="s">
        <v>6119</v>
      </c>
      <c r="B8218" s="153" t="s">
        <v>16086</v>
      </c>
      <c r="C8218" s="352"/>
      <c r="D8218" s="152" t="s">
        <v>20298</v>
      </c>
    </row>
    <row r="8219" spans="1:4" ht="13.5" customHeight="1">
      <c r="A8219" s="150" t="s">
        <v>6028</v>
      </c>
      <c r="B8219" s="153" t="s">
        <v>16034</v>
      </c>
      <c r="C8219" s="352"/>
      <c r="D8219" s="152" t="s">
        <v>20298</v>
      </c>
    </row>
    <row r="8220" spans="1:4" ht="13.5" customHeight="1">
      <c r="A8220" s="150" t="s">
        <v>4539</v>
      </c>
      <c r="B8220" s="153" t="s">
        <v>14616</v>
      </c>
      <c r="C8220" s="352"/>
      <c r="D8220" s="152" t="s">
        <v>20298</v>
      </c>
    </row>
    <row r="8221" spans="1:4" ht="13.5" customHeight="1">
      <c r="A8221" s="150" t="s">
        <v>4540</v>
      </c>
      <c r="B8221" s="153" t="s">
        <v>14616</v>
      </c>
      <c r="C8221" s="352"/>
      <c r="D8221" s="152" t="s">
        <v>20298</v>
      </c>
    </row>
    <row r="8222" spans="1:4" ht="13.5" customHeight="1">
      <c r="A8222" s="150" t="s">
        <v>6116</v>
      </c>
      <c r="B8222" s="153" t="s">
        <v>16085</v>
      </c>
      <c r="C8222" s="352"/>
      <c r="D8222" s="152" t="s">
        <v>20298</v>
      </c>
    </row>
    <row r="8223" spans="1:4" ht="13.5" customHeight="1">
      <c r="A8223" s="150" t="s">
        <v>6117</v>
      </c>
      <c r="B8223" s="153" t="s">
        <v>16085</v>
      </c>
      <c r="C8223" s="352"/>
      <c r="D8223" s="152" t="s">
        <v>20298</v>
      </c>
    </row>
    <row r="8224" spans="1:4" ht="13.5" customHeight="1">
      <c r="A8224" s="150" t="s">
        <v>4541</v>
      </c>
      <c r="B8224" s="153" t="s">
        <v>14617</v>
      </c>
      <c r="C8224" s="352"/>
      <c r="D8224" s="152" t="s">
        <v>20298</v>
      </c>
    </row>
    <row r="8225" spans="1:4" ht="13.5" customHeight="1">
      <c r="A8225" s="150" t="s">
        <v>4542</v>
      </c>
      <c r="B8225" s="153" t="s">
        <v>14618</v>
      </c>
      <c r="C8225" s="352"/>
      <c r="D8225" s="152" t="s">
        <v>20298</v>
      </c>
    </row>
    <row r="8226" spans="1:4" ht="13.5" customHeight="1">
      <c r="A8226" s="150" t="s">
        <v>4543</v>
      </c>
      <c r="B8226" s="153" t="s">
        <v>14618</v>
      </c>
      <c r="C8226" s="352"/>
      <c r="D8226" s="152" t="s">
        <v>20298</v>
      </c>
    </row>
    <row r="8227" spans="1:4" ht="13.5" customHeight="1">
      <c r="A8227" s="150" t="s">
        <v>6118</v>
      </c>
      <c r="B8227" s="153" t="s">
        <v>16085</v>
      </c>
      <c r="C8227" s="352"/>
      <c r="D8227" s="152" t="s">
        <v>20298</v>
      </c>
    </row>
    <row r="8228" spans="1:4" ht="13.5" customHeight="1">
      <c r="A8228" s="150" t="s">
        <v>2913</v>
      </c>
      <c r="B8228" s="153" t="s">
        <v>13095</v>
      </c>
      <c r="C8228" s="352"/>
      <c r="D8228" s="152" t="s">
        <v>20298</v>
      </c>
    </row>
    <row r="8229" spans="1:4" ht="13.5" customHeight="1">
      <c r="A8229" s="150" t="s">
        <v>2769</v>
      </c>
      <c r="B8229" s="153" t="s">
        <v>12944</v>
      </c>
      <c r="C8229" s="352"/>
      <c r="D8229" s="152" t="s">
        <v>20298</v>
      </c>
    </row>
    <row r="8230" spans="1:4" ht="13.5" customHeight="1">
      <c r="A8230" s="150" t="s">
        <v>4727</v>
      </c>
      <c r="B8230" s="153" t="s">
        <v>14795</v>
      </c>
      <c r="C8230" s="352"/>
      <c r="D8230" s="152" t="s">
        <v>20298</v>
      </c>
    </row>
    <row r="8231" spans="1:4" ht="13.5" customHeight="1">
      <c r="A8231" s="150" t="s">
        <v>4765</v>
      </c>
      <c r="B8231" s="153" t="s">
        <v>14832</v>
      </c>
      <c r="C8231" s="352"/>
      <c r="D8231" s="152" t="s">
        <v>20298</v>
      </c>
    </row>
    <row r="8232" spans="1:4" ht="13.5" customHeight="1">
      <c r="A8232" s="150" t="s">
        <v>2706</v>
      </c>
      <c r="B8232" s="153" t="s">
        <v>12882</v>
      </c>
      <c r="C8232" s="352"/>
      <c r="D8232" s="152" t="s">
        <v>20298</v>
      </c>
    </row>
    <row r="8233" spans="1:4" ht="13.5" customHeight="1">
      <c r="A8233" s="150" t="s">
        <v>6534</v>
      </c>
      <c r="B8233" s="153" t="s">
        <v>16497</v>
      </c>
      <c r="C8233" s="352"/>
      <c r="D8233" s="152" t="s">
        <v>20298</v>
      </c>
    </row>
    <row r="8234" spans="1:4" ht="13.5" customHeight="1">
      <c r="A8234" s="150" t="s">
        <v>8402</v>
      </c>
      <c r="B8234" s="153" t="s">
        <v>18077</v>
      </c>
      <c r="C8234" s="352"/>
      <c r="D8234" s="152" t="s">
        <v>20298</v>
      </c>
    </row>
    <row r="8235" spans="1:4" ht="13.5" customHeight="1">
      <c r="A8235" s="150" t="s">
        <v>6022</v>
      </c>
      <c r="B8235" s="153" t="s">
        <v>16028</v>
      </c>
      <c r="C8235" s="352"/>
      <c r="D8235" s="152" t="s">
        <v>20298</v>
      </c>
    </row>
    <row r="8236" spans="1:4" ht="13.5" customHeight="1">
      <c r="A8236" s="150" t="s">
        <v>6023</v>
      </c>
      <c r="B8236" s="153" t="s">
        <v>16029</v>
      </c>
      <c r="C8236" s="352"/>
      <c r="D8236" s="152" t="s">
        <v>20298</v>
      </c>
    </row>
    <row r="8237" spans="1:4" ht="13.5" customHeight="1">
      <c r="A8237" s="150" t="s">
        <v>6021</v>
      </c>
      <c r="B8237" s="153" t="s">
        <v>16027</v>
      </c>
      <c r="C8237" s="352"/>
      <c r="D8237" s="152" t="s">
        <v>20298</v>
      </c>
    </row>
    <row r="8238" spans="1:4" ht="13.5" customHeight="1">
      <c r="A8238" s="150" t="s">
        <v>3136</v>
      </c>
      <c r="B8238" s="153" t="s">
        <v>13287</v>
      </c>
      <c r="C8238" s="352"/>
      <c r="D8238" s="152" t="s">
        <v>20298</v>
      </c>
    </row>
    <row r="8239" spans="1:4" ht="13.5" customHeight="1">
      <c r="A8239" s="150" t="s">
        <v>3135</v>
      </c>
      <c r="B8239" s="153" t="s">
        <v>13286</v>
      </c>
      <c r="C8239" s="352"/>
      <c r="D8239" s="152" t="s">
        <v>20298</v>
      </c>
    </row>
    <row r="8240" spans="1:4" ht="13.5" customHeight="1">
      <c r="A8240" s="150" t="s">
        <v>9681</v>
      </c>
      <c r="B8240" s="153" t="s">
        <v>19268</v>
      </c>
      <c r="C8240" s="352"/>
      <c r="D8240" s="152" t="s">
        <v>20298</v>
      </c>
    </row>
    <row r="8241" spans="1:4" ht="13.5" customHeight="1">
      <c r="A8241" s="150" t="s">
        <v>10344</v>
      </c>
      <c r="B8241" s="153" t="s">
        <v>19912</v>
      </c>
      <c r="C8241" s="352"/>
      <c r="D8241" s="152" t="s">
        <v>20298</v>
      </c>
    </row>
    <row r="8242" spans="1:4" ht="13.5" customHeight="1">
      <c r="A8242" s="150" t="s">
        <v>5925</v>
      </c>
      <c r="B8242" s="153" t="s">
        <v>15934</v>
      </c>
      <c r="C8242" s="352"/>
      <c r="D8242" s="152" t="s">
        <v>20298</v>
      </c>
    </row>
    <row r="8243" spans="1:4" ht="13.5" customHeight="1">
      <c r="A8243" s="150" t="s">
        <v>5927</v>
      </c>
      <c r="B8243" s="153" t="s">
        <v>15936</v>
      </c>
      <c r="C8243" s="352"/>
      <c r="D8243" s="152" t="s">
        <v>20298</v>
      </c>
    </row>
    <row r="8244" spans="1:4" ht="13.5" customHeight="1">
      <c r="A8244" s="150" t="s">
        <v>5922</v>
      </c>
      <c r="B8244" s="153" t="s">
        <v>15931</v>
      </c>
      <c r="C8244" s="352"/>
      <c r="D8244" s="152" t="s">
        <v>20298</v>
      </c>
    </row>
    <row r="8245" spans="1:4" ht="13.5" customHeight="1">
      <c r="A8245" s="150" t="s">
        <v>5924</v>
      </c>
      <c r="B8245" s="153" t="s">
        <v>15933</v>
      </c>
      <c r="C8245" s="352"/>
      <c r="D8245" s="152" t="s">
        <v>20298</v>
      </c>
    </row>
    <row r="8246" spans="1:4" ht="13.5" customHeight="1">
      <c r="A8246" s="150" t="s">
        <v>5926</v>
      </c>
      <c r="B8246" s="153" t="s">
        <v>15935</v>
      </c>
      <c r="C8246" s="352"/>
      <c r="D8246" s="152" t="s">
        <v>20298</v>
      </c>
    </row>
    <row r="8247" spans="1:4" ht="13.5" customHeight="1">
      <c r="A8247" s="150" t="s">
        <v>5923</v>
      </c>
      <c r="B8247" s="153" t="s">
        <v>15932</v>
      </c>
      <c r="C8247" s="352"/>
      <c r="D8247" s="152" t="s">
        <v>20298</v>
      </c>
    </row>
    <row r="8248" spans="1:4" ht="13.5" customHeight="1">
      <c r="A8248" s="150" t="s">
        <v>5928</v>
      </c>
      <c r="B8248" s="153" t="s">
        <v>15937</v>
      </c>
      <c r="C8248" s="352"/>
      <c r="D8248" s="152" t="s">
        <v>20298</v>
      </c>
    </row>
    <row r="8249" spans="1:4" ht="13.5" customHeight="1">
      <c r="A8249" s="150" t="s">
        <v>5378</v>
      </c>
      <c r="B8249" s="153" t="s">
        <v>15414</v>
      </c>
      <c r="C8249" s="352"/>
      <c r="D8249" s="152" t="s">
        <v>20298</v>
      </c>
    </row>
    <row r="8250" spans="1:4" ht="13.5" customHeight="1">
      <c r="A8250" s="150" t="s">
        <v>6150</v>
      </c>
      <c r="B8250" s="153" t="s">
        <v>16113</v>
      </c>
      <c r="C8250" s="352"/>
      <c r="D8250" s="152" t="s">
        <v>20298</v>
      </c>
    </row>
    <row r="8251" spans="1:4" ht="13.5" customHeight="1">
      <c r="A8251" s="150" t="s">
        <v>5379</v>
      </c>
      <c r="B8251" s="153" t="s">
        <v>15415</v>
      </c>
      <c r="C8251" s="352"/>
      <c r="D8251" s="152" t="s">
        <v>20298</v>
      </c>
    </row>
    <row r="8252" spans="1:4" ht="13.5" customHeight="1">
      <c r="A8252" s="150" t="s">
        <v>8584</v>
      </c>
      <c r="B8252" s="153" t="s">
        <v>18226</v>
      </c>
      <c r="C8252" s="352"/>
      <c r="D8252" s="152" t="s">
        <v>20298</v>
      </c>
    </row>
    <row r="8253" spans="1:4" ht="13.5" customHeight="1">
      <c r="A8253" s="150" t="s">
        <v>2347</v>
      </c>
      <c r="B8253" s="153" t="s">
        <v>12522</v>
      </c>
      <c r="C8253" s="352"/>
      <c r="D8253" s="152" t="s">
        <v>20298</v>
      </c>
    </row>
    <row r="8254" spans="1:4" ht="13.5" customHeight="1">
      <c r="A8254" s="150" t="s">
        <v>4896</v>
      </c>
      <c r="B8254" s="153" t="s">
        <v>14957</v>
      </c>
      <c r="C8254" s="352"/>
      <c r="D8254" s="152" t="s">
        <v>20298</v>
      </c>
    </row>
    <row r="8255" spans="1:4" ht="13.5" customHeight="1">
      <c r="A8255" s="150" t="s">
        <v>10609</v>
      </c>
      <c r="B8255" s="153" t="s">
        <v>20156</v>
      </c>
      <c r="C8255" s="352"/>
      <c r="D8255" s="152" t="s">
        <v>20298</v>
      </c>
    </row>
    <row r="8256" spans="1:4" ht="13.5" customHeight="1">
      <c r="A8256" s="150" t="s">
        <v>1906</v>
      </c>
      <c r="B8256" s="153" t="s">
        <v>12089</v>
      </c>
      <c r="C8256" s="352"/>
      <c r="D8256" s="152" t="s">
        <v>20298</v>
      </c>
    </row>
    <row r="8257" spans="1:4" ht="13.5" customHeight="1">
      <c r="A8257" s="150" t="s">
        <v>4547</v>
      </c>
      <c r="B8257" s="153" t="s">
        <v>14622</v>
      </c>
      <c r="C8257" s="352"/>
      <c r="D8257" s="152" t="s">
        <v>20298</v>
      </c>
    </row>
    <row r="8258" spans="1:4" ht="13.5" customHeight="1">
      <c r="A8258" s="150" t="s">
        <v>2649</v>
      </c>
      <c r="B8258" s="153" t="s">
        <v>12831</v>
      </c>
      <c r="C8258" s="352"/>
      <c r="D8258" s="152" t="s">
        <v>20298</v>
      </c>
    </row>
    <row r="8259" spans="1:4" ht="13.5" customHeight="1">
      <c r="A8259" s="150" t="s">
        <v>2715</v>
      </c>
      <c r="B8259" s="153" t="s">
        <v>12891</v>
      </c>
      <c r="C8259" s="352"/>
      <c r="D8259" s="152" t="s">
        <v>20298</v>
      </c>
    </row>
    <row r="8260" spans="1:4" ht="13.5" customHeight="1">
      <c r="A8260" s="150" t="s">
        <v>3117</v>
      </c>
      <c r="B8260" s="153" t="s">
        <v>13268</v>
      </c>
      <c r="C8260" s="352"/>
      <c r="D8260" s="152" t="s">
        <v>20298</v>
      </c>
    </row>
    <row r="8261" spans="1:4" ht="13.5" customHeight="1">
      <c r="A8261" s="150" t="s">
        <v>3004</v>
      </c>
      <c r="B8261" s="153" t="s">
        <v>13174</v>
      </c>
      <c r="C8261" s="352"/>
      <c r="D8261" s="152" t="s">
        <v>20298</v>
      </c>
    </row>
    <row r="8262" spans="1:4" ht="13.5" customHeight="1">
      <c r="A8262" s="150" t="s">
        <v>3153</v>
      </c>
      <c r="B8262" s="153" t="s">
        <v>13297</v>
      </c>
      <c r="C8262" s="352"/>
      <c r="D8262" s="152" t="s">
        <v>20298</v>
      </c>
    </row>
    <row r="8263" spans="1:4" ht="13.5" customHeight="1">
      <c r="A8263" s="150" t="s">
        <v>3562</v>
      </c>
      <c r="B8263" s="153" t="s">
        <v>13695</v>
      </c>
      <c r="C8263" s="352"/>
      <c r="D8263" s="152" t="s">
        <v>20298</v>
      </c>
    </row>
    <row r="8264" spans="1:4" ht="13.5" customHeight="1">
      <c r="A8264" s="150" t="s">
        <v>4545</v>
      </c>
      <c r="B8264" s="153" t="s">
        <v>14620</v>
      </c>
      <c r="C8264" s="352"/>
      <c r="D8264" s="152" t="s">
        <v>20298</v>
      </c>
    </row>
    <row r="8265" spans="1:4" ht="13.5" customHeight="1">
      <c r="A8265" s="150" t="s">
        <v>10352</v>
      </c>
      <c r="B8265" s="153" t="s">
        <v>19920</v>
      </c>
      <c r="C8265" s="352"/>
      <c r="D8265" s="152" t="s">
        <v>20298</v>
      </c>
    </row>
    <row r="8266" spans="1:4" ht="13.5" customHeight="1">
      <c r="A8266" s="150" t="s">
        <v>4546</v>
      </c>
      <c r="B8266" s="153" t="s">
        <v>14621</v>
      </c>
      <c r="C8266" s="352"/>
      <c r="D8266" s="152" t="s">
        <v>20298</v>
      </c>
    </row>
    <row r="8267" spans="1:4" ht="13.5" customHeight="1">
      <c r="A8267" s="150" t="s">
        <v>751</v>
      </c>
      <c r="B8267" s="153" t="s">
        <v>10959</v>
      </c>
      <c r="C8267" s="352"/>
      <c r="D8267" s="152" t="s">
        <v>20298</v>
      </c>
    </row>
    <row r="8268" spans="1:4" ht="13.5" customHeight="1">
      <c r="A8268" s="150" t="s">
        <v>4675</v>
      </c>
      <c r="B8268" s="153" t="s">
        <v>14743</v>
      </c>
      <c r="C8268" s="352"/>
      <c r="D8268" s="152" t="s">
        <v>20298</v>
      </c>
    </row>
    <row r="8269" spans="1:4" ht="13.5" customHeight="1">
      <c r="A8269" s="150" t="s">
        <v>4730</v>
      </c>
      <c r="B8269" s="153" t="s">
        <v>14798</v>
      </c>
      <c r="C8269" s="352"/>
      <c r="D8269" s="152" t="s">
        <v>20298</v>
      </c>
    </row>
    <row r="8270" spans="1:4" ht="13.5" customHeight="1">
      <c r="A8270" s="150" t="s">
        <v>5956</v>
      </c>
      <c r="B8270" s="153" t="s">
        <v>15963</v>
      </c>
      <c r="C8270" s="352"/>
      <c r="D8270" s="152" t="s">
        <v>20298</v>
      </c>
    </row>
    <row r="8271" spans="1:4" ht="13.5" customHeight="1">
      <c r="A8271" s="150" t="s">
        <v>5980</v>
      </c>
      <c r="B8271" s="153" t="s">
        <v>15987</v>
      </c>
      <c r="C8271" s="352"/>
      <c r="D8271" s="152" t="s">
        <v>20298</v>
      </c>
    </row>
    <row r="8272" spans="1:4" ht="13.5" customHeight="1">
      <c r="A8272" s="150" t="s">
        <v>6394</v>
      </c>
      <c r="B8272" s="153" t="s">
        <v>16356</v>
      </c>
      <c r="C8272" s="352"/>
      <c r="D8272" s="152" t="s">
        <v>20298</v>
      </c>
    </row>
    <row r="8273" spans="1:4" ht="13.5" customHeight="1">
      <c r="A8273" s="150" t="s">
        <v>6580</v>
      </c>
      <c r="B8273" s="153" t="s">
        <v>16542</v>
      </c>
      <c r="C8273" s="352"/>
      <c r="D8273" s="152" t="s">
        <v>20298</v>
      </c>
    </row>
    <row r="8274" spans="1:4" ht="13.5" customHeight="1">
      <c r="A8274" s="150" t="s">
        <v>9271</v>
      </c>
      <c r="B8274" s="153" t="s">
        <v>18880</v>
      </c>
      <c r="C8274" s="352"/>
      <c r="D8274" s="152" t="s">
        <v>20298</v>
      </c>
    </row>
    <row r="8275" spans="1:4" ht="13.5" customHeight="1">
      <c r="A8275" s="150" t="s">
        <v>8542</v>
      </c>
      <c r="B8275" s="153" t="s">
        <v>18184</v>
      </c>
      <c r="C8275" s="352"/>
      <c r="D8275" s="152" t="s">
        <v>20298</v>
      </c>
    </row>
    <row r="8276" spans="1:4" ht="13.5" customHeight="1">
      <c r="A8276" s="150" t="s">
        <v>8695</v>
      </c>
      <c r="B8276" s="153" t="s">
        <v>18316</v>
      </c>
      <c r="C8276" s="352"/>
      <c r="D8276" s="152" t="s">
        <v>20298</v>
      </c>
    </row>
    <row r="8277" spans="1:4" ht="13.5" customHeight="1">
      <c r="A8277" s="150" t="s">
        <v>8694</v>
      </c>
      <c r="B8277" s="153" t="s">
        <v>18315</v>
      </c>
      <c r="C8277" s="352"/>
      <c r="D8277" s="152" t="s">
        <v>20298</v>
      </c>
    </row>
    <row r="8278" spans="1:4" ht="13.5" customHeight="1">
      <c r="A8278" s="150" t="s">
        <v>8900</v>
      </c>
      <c r="B8278" s="153" t="s">
        <v>18511</v>
      </c>
      <c r="C8278" s="352"/>
      <c r="D8278" s="152" t="s">
        <v>20298</v>
      </c>
    </row>
    <row r="8279" spans="1:4" ht="13.5" customHeight="1">
      <c r="A8279" s="150" t="s">
        <v>9312</v>
      </c>
      <c r="B8279" s="153" t="s">
        <v>18923</v>
      </c>
      <c r="C8279" s="352"/>
      <c r="D8279" s="152" t="s">
        <v>20298</v>
      </c>
    </row>
    <row r="8280" spans="1:4" ht="13.5" customHeight="1">
      <c r="A8280" s="150" t="s">
        <v>9313</v>
      </c>
      <c r="B8280" s="153" t="s">
        <v>18923</v>
      </c>
      <c r="C8280" s="352"/>
      <c r="D8280" s="152" t="s">
        <v>20298</v>
      </c>
    </row>
    <row r="8281" spans="1:4" ht="13.5" customHeight="1">
      <c r="A8281" s="150" t="s">
        <v>9329</v>
      </c>
      <c r="B8281" s="153" t="s">
        <v>18936</v>
      </c>
      <c r="C8281" s="352"/>
      <c r="D8281" s="152" t="s">
        <v>20298</v>
      </c>
    </row>
    <row r="8282" spans="1:4" ht="13.5" customHeight="1">
      <c r="A8282" s="150" t="s">
        <v>9452</v>
      </c>
      <c r="B8282" s="153" t="s">
        <v>19044</v>
      </c>
      <c r="C8282" s="352"/>
      <c r="D8282" s="152" t="s">
        <v>20298</v>
      </c>
    </row>
    <row r="8283" spans="1:4" ht="13.5" customHeight="1">
      <c r="A8283" s="150" t="s">
        <v>2612</v>
      </c>
      <c r="B8283" s="153" t="s">
        <v>12795</v>
      </c>
      <c r="C8283" s="352"/>
      <c r="D8283" s="152" t="s">
        <v>20298</v>
      </c>
    </row>
    <row r="8284" spans="1:4" ht="13.5" customHeight="1">
      <c r="A8284" s="150" t="s">
        <v>9583</v>
      </c>
      <c r="B8284" s="153" t="s">
        <v>19173</v>
      </c>
      <c r="C8284" s="352"/>
      <c r="D8284" s="152" t="s">
        <v>20298</v>
      </c>
    </row>
    <row r="8285" spans="1:4" ht="13.5" customHeight="1">
      <c r="A8285" s="150" t="s">
        <v>3465</v>
      </c>
      <c r="B8285" s="153" t="s">
        <v>13602</v>
      </c>
      <c r="C8285" s="352"/>
      <c r="D8285" s="152" t="s">
        <v>20298</v>
      </c>
    </row>
    <row r="8286" spans="1:4" ht="13.5" customHeight="1">
      <c r="A8286" s="150" t="s">
        <v>3493</v>
      </c>
      <c r="B8286" s="153" t="s">
        <v>13627</v>
      </c>
      <c r="C8286" s="352"/>
      <c r="D8286" s="152" t="s">
        <v>20298</v>
      </c>
    </row>
    <row r="8287" spans="1:4" ht="13.5" customHeight="1">
      <c r="A8287" s="150" t="s">
        <v>10535</v>
      </c>
      <c r="B8287" s="153" t="s">
        <v>20095</v>
      </c>
      <c r="C8287" s="352"/>
      <c r="D8287" s="152" t="s">
        <v>20298</v>
      </c>
    </row>
    <row r="8288" spans="1:4" ht="13.5" customHeight="1">
      <c r="A8288" s="150" t="s">
        <v>781</v>
      </c>
      <c r="B8288" s="153" t="s">
        <v>10988</v>
      </c>
      <c r="C8288" s="352"/>
      <c r="D8288" s="152" t="s">
        <v>20298</v>
      </c>
    </row>
    <row r="8289" spans="1:4" ht="13.5" customHeight="1">
      <c r="A8289" s="150" t="s">
        <v>1240</v>
      </c>
      <c r="B8289" s="153" t="s">
        <v>11439</v>
      </c>
      <c r="C8289" s="352"/>
      <c r="D8289" s="152" t="s">
        <v>20298</v>
      </c>
    </row>
    <row r="8290" spans="1:4" ht="13.5" customHeight="1">
      <c r="A8290" s="150" t="s">
        <v>1768</v>
      </c>
      <c r="B8290" s="153" t="s">
        <v>11962</v>
      </c>
      <c r="C8290" s="352"/>
      <c r="D8290" s="152" t="s">
        <v>20298</v>
      </c>
    </row>
    <row r="8291" spans="1:4" ht="13.5" customHeight="1">
      <c r="A8291" s="150" t="s">
        <v>1908</v>
      </c>
      <c r="B8291" s="153" t="s">
        <v>12091</v>
      </c>
      <c r="C8291" s="352"/>
      <c r="D8291" s="152" t="s">
        <v>20298</v>
      </c>
    </row>
    <row r="8292" spans="1:4" ht="13.5" customHeight="1">
      <c r="A8292" s="150" t="s">
        <v>1900</v>
      </c>
      <c r="B8292" s="153" t="s">
        <v>12083</v>
      </c>
      <c r="C8292" s="352"/>
      <c r="D8292" s="152" t="s">
        <v>20298</v>
      </c>
    </row>
    <row r="8293" spans="1:4" ht="13.5" customHeight="1">
      <c r="A8293" s="150" t="s">
        <v>3152</v>
      </c>
      <c r="B8293" s="153" t="s">
        <v>13296</v>
      </c>
      <c r="C8293" s="352"/>
      <c r="D8293" s="152" t="s">
        <v>20298</v>
      </c>
    </row>
    <row r="8294" spans="1:4" ht="13.5" customHeight="1">
      <c r="A8294" s="150" t="s">
        <v>3346</v>
      </c>
      <c r="B8294" s="153" t="s">
        <v>13483</v>
      </c>
      <c r="C8294" s="352"/>
      <c r="D8294" s="152" t="s">
        <v>20298</v>
      </c>
    </row>
    <row r="8295" spans="1:4" ht="13.5" customHeight="1">
      <c r="A8295" s="150" t="s">
        <v>4773</v>
      </c>
      <c r="B8295" s="153" t="s">
        <v>14840</v>
      </c>
      <c r="C8295" s="352"/>
      <c r="D8295" s="152" t="s">
        <v>20298</v>
      </c>
    </row>
    <row r="8296" spans="1:4" ht="13.5" customHeight="1">
      <c r="A8296" s="150" t="s">
        <v>1245</v>
      </c>
      <c r="B8296" s="153" t="s">
        <v>11444</v>
      </c>
      <c r="C8296" s="352"/>
      <c r="D8296" s="152" t="s">
        <v>20298</v>
      </c>
    </row>
    <row r="8297" spans="1:4" ht="13.5" customHeight="1">
      <c r="A8297" s="150" t="s">
        <v>9825</v>
      </c>
      <c r="B8297" s="153" t="s">
        <v>19414</v>
      </c>
      <c r="C8297" s="352"/>
      <c r="D8297" s="152" t="s">
        <v>20298</v>
      </c>
    </row>
    <row r="8298" spans="1:4" ht="13.5" customHeight="1">
      <c r="A8298" s="150" t="s">
        <v>4774</v>
      </c>
      <c r="B8298" s="153" t="s">
        <v>14841</v>
      </c>
      <c r="C8298" s="352"/>
      <c r="D8298" s="152" t="s">
        <v>20298</v>
      </c>
    </row>
    <row r="8299" spans="1:4" ht="13.5" customHeight="1">
      <c r="A8299" s="150" t="s">
        <v>4694</v>
      </c>
      <c r="B8299" s="153" t="s">
        <v>14762</v>
      </c>
      <c r="C8299" s="352"/>
      <c r="D8299" s="152" t="s">
        <v>20298</v>
      </c>
    </row>
    <row r="8300" spans="1:4" ht="13.5" customHeight="1">
      <c r="A8300" s="150" t="s">
        <v>4742</v>
      </c>
      <c r="B8300" s="153" t="s">
        <v>14810</v>
      </c>
      <c r="C8300" s="352"/>
      <c r="D8300" s="152" t="s">
        <v>20298</v>
      </c>
    </row>
    <row r="8301" spans="1:4" ht="13.5" customHeight="1">
      <c r="A8301" s="150" t="s">
        <v>5253</v>
      </c>
      <c r="B8301" s="153" t="s">
        <v>15292</v>
      </c>
      <c r="C8301" s="352"/>
      <c r="D8301" s="152" t="s">
        <v>20298</v>
      </c>
    </row>
    <row r="8302" spans="1:4" ht="13.5" customHeight="1">
      <c r="A8302" s="150" t="s">
        <v>5334</v>
      </c>
      <c r="B8302" s="153" t="s">
        <v>15370</v>
      </c>
      <c r="C8302" s="352"/>
      <c r="D8302" s="152" t="s">
        <v>20298</v>
      </c>
    </row>
    <row r="8303" spans="1:4" ht="13.5" customHeight="1">
      <c r="A8303" s="150" t="s">
        <v>5438</v>
      </c>
      <c r="B8303" s="153" t="s">
        <v>15472</v>
      </c>
      <c r="C8303" s="352"/>
      <c r="D8303" s="152" t="s">
        <v>20298</v>
      </c>
    </row>
    <row r="8304" spans="1:4" ht="13.5" customHeight="1">
      <c r="A8304" s="150" t="s">
        <v>5741</v>
      </c>
      <c r="B8304" s="153" t="s">
        <v>15773</v>
      </c>
      <c r="C8304" s="352"/>
      <c r="D8304" s="152" t="s">
        <v>20298</v>
      </c>
    </row>
    <row r="8305" spans="1:4" ht="13.5" customHeight="1">
      <c r="A8305" s="150" t="s">
        <v>5740</v>
      </c>
      <c r="B8305" s="153" t="s">
        <v>15772</v>
      </c>
      <c r="C8305" s="352"/>
      <c r="D8305" s="152" t="s">
        <v>20298</v>
      </c>
    </row>
    <row r="8306" spans="1:4" ht="13.5" customHeight="1">
      <c r="A8306" s="150" t="s">
        <v>6415</v>
      </c>
      <c r="B8306" s="153" t="s">
        <v>16377</v>
      </c>
      <c r="C8306" s="352"/>
      <c r="D8306" s="152" t="s">
        <v>20298</v>
      </c>
    </row>
    <row r="8307" spans="1:4" ht="13.5" customHeight="1">
      <c r="A8307" s="150" t="s">
        <v>6397</v>
      </c>
      <c r="B8307" s="153" t="s">
        <v>16359</v>
      </c>
      <c r="C8307" s="352"/>
      <c r="D8307" s="152" t="s">
        <v>20298</v>
      </c>
    </row>
    <row r="8308" spans="1:4" ht="13.5" customHeight="1">
      <c r="A8308" s="150" t="s">
        <v>6398</v>
      </c>
      <c r="B8308" s="153" t="s">
        <v>16359</v>
      </c>
      <c r="C8308" s="352"/>
      <c r="D8308" s="152" t="s">
        <v>20298</v>
      </c>
    </row>
    <row r="8309" spans="1:4" ht="13.5" customHeight="1">
      <c r="A8309" s="150" t="s">
        <v>6408</v>
      </c>
      <c r="B8309" s="153" t="s">
        <v>16370</v>
      </c>
      <c r="C8309" s="352"/>
      <c r="D8309" s="152" t="s">
        <v>20298</v>
      </c>
    </row>
    <row r="8310" spans="1:4" ht="13.5" customHeight="1">
      <c r="A8310" s="150" t="s">
        <v>6417</v>
      </c>
      <c r="B8310" s="153" t="s">
        <v>16379</v>
      </c>
      <c r="C8310" s="352"/>
      <c r="D8310" s="152" t="s">
        <v>20298</v>
      </c>
    </row>
    <row r="8311" spans="1:4" ht="13.5" customHeight="1">
      <c r="A8311" s="150" t="s">
        <v>6557</v>
      </c>
      <c r="B8311" s="153" t="s">
        <v>16519</v>
      </c>
      <c r="C8311" s="352"/>
      <c r="D8311" s="152" t="s">
        <v>20298</v>
      </c>
    </row>
    <row r="8312" spans="1:4" ht="13.5" customHeight="1">
      <c r="A8312" s="150" t="s">
        <v>6949</v>
      </c>
      <c r="B8312" s="153" t="s">
        <v>16900</v>
      </c>
      <c r="C8312" s="352"/>
      <c r="D8312" s="152" t="s">
        <v>20298</v>
      </c>
    </row>
    <row r="8313" spans="1:4" ht="13.5" customHeight="1">
      <c r="A8313" s="150" t="s">
        <v>8410</v>
      </c>
      <c r="B8313" s="153" t="s">
        <v>18084</v>
      </c>
      <c r="C8313" s="352"/>
      <c r="D8313" s="152" t="s">
        <v>20298</v>
      </c>
    </row>
    <row r="8314" spans="1:4" ht="13.5" customHeight="1">
      <c r="A8314" s="150" t="s">
        <v>8408</v>
      </c>
      <c r="B8314" s="153" t="s">
        <v>18082</v>
      </c>
      <c r="C8314" s="352"/>
      <c r="D8314" s="152" t="s">
        <v>20298</v>
      </c>
    </row>
    <row r="8315" spans="1:4" ht="13.5" customHeight="1">
      <c r="A8315" s="150" t="s">
        <v>8543</v>
      </c>
      <c r="B8315" s="153" t="s">
        <v>18185</v>
      </c>
      <c r="C8315" s="352"/>
      <c r="D8315" s="152" t="s">
        <v>20298</v>
      </c>
    </row>
    <row r="8316" spans="1:4" ht="13.5" customHeight="1">
      <c r="A8316" s="150" t="s">
        <v>8574</v>
      </c>
      <c r="B8316" s="153" t="s">
        <v>18216</v>
      </c>
      <c r="C8316" s="352"/>
      <c r="D8316" s="152" t="s">
        <v>20298</v>
      </c>
    </row>
    <row r="8317" spans="1:4" ht="13.5" customHeight="1">
      <c r="A8317" s="150" t="s">
        <v>8604</v>
      </c>
      <c r="B8317" s="153" t="s">
        <v>18245</v>
      </c>
      <c r="C8317" s="352"/>
      <c r="D8317" s="152" t="s">
        <v>20298</v>
      </c>
    </row>
    <row r="8318" spans="1:4" ht="13.5" customHeight="1">
      <c r="A8318" s="150" t="s">
        <v>8902</v>
      </c>
      <c r="B8318" s="153" t="s">
        <v>18513</v>
      </c>
      <c r="C8318" s="352"/>
      <c r="D8318" s="152" t="s">
        <v>20298</v>
      </c>
    </row>
    <row r="8319" spans="1:4" ht="13.5" customHeight="1">
      <c r="A8319" s="150" t="s">
        <v>9642</v>
      </c>
      <c r="B8319" s="153" t="s">
        <v>19230</v>
      </c>
      <c r="C8319" s="352"/>
      <c r="D8319" s="152" t="s">
        <v>20298</v>
      </c>
    </row>
    <row r="8320" spans="1:4" ht="13.5" customHeight="1">
      <c r="A8320" s="150" t="s">
        <v>9672</v>
      </c>
      <c r="B8320" s="153" t="s">
        <v>19259</v>
      </c>
      <c r="C8320" s="352"/>
      <c r="D8320" s="152" t="s">
        <v>20298</v>
      </c>
    </row>
    <row r="8321" spans="1:4" ht="13.5" customHeight="1">
      <c r="A8321" s="150" t="s">
        <v>9660</v>
      </c>
      <c r="B8321" s="153" t="s">
        <v>19247</v>
      </c>
      <c r="C8321" s="352"/>
      <c r="D8321" s="152" t="s">
        <v>20298</v>
      </c>
    </row>
    <row r="8322" spans="1:4" ht="13.5" customHeight="1">
      <c r="A8322" s="150" t="s">
        <v>9674</v>
      </c>
      <c r="B8322" s="153" t="s">
        <v>19261</v>
      </c>
      <c r="C8322" s="352"/>
      <c r="D8322" s="152" t="s">
        <v>20298</v>
      </c>
    </row>
    <row r="8323" spans="1:4" ht="13.5" customHeight="1">
      <c r="A8323" s="150" t="s">
        <v>10334</v>
      </c>
      <c r="B8323" s="153" t="s">
        <v>19902</v>
      </c>
      <c r="C8323" s="352"/>
      <c r="D8323" s="152" t="s">
        <v>20298</v>
      </c>
    </row>
    <row r="8324" spans="1:4" ht="13.5" customHeight="1">
      <c r="A8324" s="150" t="s">
        <v>3039</v>
      </c>
      <c r="B8324" s="153" t="s">
        <v>13205</v>
      </c>
      <c r="C8324" s="352"/>
      <c r="D8324" s="152" t="s">
        <v>20298</v>
      </c>
    </row>
    <row r="8325" spans="1:4" ht="13.5" customHeight="1">
      <c r="A8325" s="150" t="s">
        <v>727</v>
      </c>
      <c r="B8325" s="153" t="s">
        <v>10935</v>
      </c>
      <c r="C8325" s="352"/>
      <c r="D8325" s="152" t="s">
        <v>20298</v>
      </c>
    </row>
    <row r="8326" spans="1:4" ht="13.5" customHeight="1">
      <c r="A8326" s="150" t="s">
        <v>3150</v>
      </c>
      <c r="B8326" s="153" t="s">
        <v>13294</v>
      </c>
      <c r="C8326" s="352"/>
      <c r="D8326" s="152" t="s">
        <v>20298</v>
      </c>
    </row>
    <row r="8327" spans="1:4" ht="13.5" customHeight="1">
      <c r="A8327" s="150" t="s">
        <v>3151</v>
      </c>
      <c r="B8327" s="153" t="s">
        <v>13295</v>
      </c>
      <c r="C8327" s="352"/>
      <c r="D8327" s="152" t="s">
        <v>20298</v>
      </c>
    </row>
    <row r="8328" spans="1:4" ht="13.5" customHeight="1">
      <c r="A8328" s="150" t="s">
        <v>3151</v>
      </c>
      <c r="B8328" s="153" t="s">
        <v>13295</v>
      </c>
      <c r="C8328" s="352"/>
      <c r="D8328" s="152" t="s">
        <v>20298</v>
      </c>
    </row>
    <row r="8329" spans="1:4" ht="13.5" customHeight="1">
      <c r="A8329" s="150" t="s">
        <v>5342</v>
      </c>
      <c r="B8329" s="153" t="s">
        <v>15378</v>
      </c>
      <c r="C8329" s="352"/>
      <c r="D8329" s="152" t="s">
        <v>20298</v>
      </c>
    </row>
    <row r="8330" spans="1:4" ht="13.5" customHeight="1">
      <c r="A8330" s="150" t="s">
        <v>911</v>
      </c>
      <c r="B8330" s="153" t="s">
        <v>11118</v>
      </c>
      <c r="C8330" s="352"/>
      <c r="D8330" s="152" t="s">
        <v>20298</v>
      </c>
    </row>
    <row r="8331" spans="1:4" ht="13.5" customHeight="1">
      <c r="A8331" s="150" t="s">
        <v>2619</v>
      </c>
      <c r="B8331" s="153" t="s">
        <v>12802</v>
      </c>
      <c r="C8331" s="352"/>
      <c r="D8331" s="152" t="s">
        <v>20298</v>
      </c>
    </row>
    <row r="8332" spans="1:4" ht="13.5" customHeight="1">
      <c r="A8332" s="150" t="s">
        <v>3006</v>
      </c>
      <c r="B8332" s="153" t="s">
        <v>13176</v>
      </c>
      <c r="C8332" s="352"/>
      <c r="D8332" s="152" t="s">
        <v>20298</v>
      </c>
    </row>
    <row r="8333" spans="1:4" ht="13.5" customHeight="1">
      <c r="A8333" s="150" t="s">
        <v>4890</v>
      </c>
      <c r="B8333" s="153" t="s">
        <v>14951</v>
      </c>
      <c r="C8333" s="352"/>
      <c r="D8333" s="152" t="s">
        <v>20298</v>
      </c>
    </row>
    <row r="8334" spans="1:4" ht="13.5" customHeight="1">
      <c r="A8334" s="150" t="s">
        <v>4891</v>
      </c>
      <c r="B8334" s="153" t="s">
        <v>14952</v>
      </c>
      <c r="C8334" s="352"/>
      <c r="D8334" s="152" t="s">
        <v>20298</v>
      </c>
    </row>
    <row r="8335" spans="1:4" ht="13.5" customHeight="1">
      <c r="A8335" s="150" t="s">
        <v>1905</v>
      </c>
      <c r="B8335" s="153" t="s">
        <v>12088</v>
      </c>
      <c r="C8335" s="352"/>
      <c r="D8335" s="152" t="s">
        <v>20298</v>
      </c>
    </row>
    <row r="8336" spans="1:4" ht="13.5" customHeight="1">
      <c r="A8336" s="150" t="s">
        <v>2754</v>
      </c>
      <c r="B8336" s="153" t="s">
        <v>12929</v>
      </c>
      <c r="C8336" s="352"/>
      <c r="D8336" s="152" t="s">
        <v>20298</v>
      </c>
    </row>
    <row r="8337" spans="1:4" ht="13.5" customHeight="1">
      <c r="A8337" s="150" t="s">
        <v>2753</v>
      </c>
      <c r="B8337" s="153" t="s">
        <v>12928</v>
      </c>
      <c r="C8337" s="352"/>
      <c r="D8337" s="152" t="s">
        <v>20298</v>
      </c>
    </row>
    <row r="8338" spans="1:4" ht="13.5" customHeight="1">
      <c r="A8338" s="150" t="s">
        <v>3329</v>
      </c>
      <c r="B8338" s="153" t="s">
        <v>13466</v>
      </c>
      <c r="C8338" s="352"/>
      <c r="D8338" s="152" t="s">
        <v>20298</v>
      </c>
    </row>
    <row r="8339" spans="1:4" ht="13.5" customHeight="1">
      <c r="A8339" s="150" t="s">
        <v>3330</v>
      </c>
      <c r="B8339" s="153" t="s">
        <v>13467</v>
      </c>
      <c r="C8339" s="352"/>
      <c r="D8339" s="152" t="s">
        <v>20298</v>
      </c>
    </row>
    <row r="8340" spans="1:4" ht="13.5" customHeight="1">
      <c r="A8340" s="150" t="s">
        <v>3331</v>
      </c>
      <c r="B8340" s="153" t="s">
        <v>13468</v>
      </c>
      <c r="C8340" s="352"/>
      <c r="D8340" s="152" t="s">
        <v>20298</v>
      </c>
    </row>
    <row r="8341" spans="1:4" ht="13.5" customHeight="1">
      <c r="A8341" s="150" t="s">
        <v>2994</v>
      </c>
      <c r="B8341" s="153" t="s">
        <v>13164</v>
      </c>
      <c r="C8341" s="352"/>
      <c r="D8341" s="152" t="s">
        <v>20298</v>
      </c>
    </row>
    <row r="8342" spans="1:4" ht="13.5" customHeight="1">
      <c r="A8342" s="150" t="s">
        <v>3038</v>
      </c>
      <c r="B8342" s="153" t="s">
        <v>13204</v>
      </c>
      <c r="C8342" s="352"/>
      <c r="D8342" s="152" t="s">
        <v>20298</v>
      </c>
    </row>
    <row r="8343" spans="1:4" ht="13.5" customHeight="1">
      <c r="A8343" s="150" t="s">
        <v>3347</v>
      </c>
      <c r="B8343" s="153" t="s">
        <v>13484</v>
      </c>
      <c r="C8343" s="352"/>
      <c r="D8343" s="152" t="s">
        <v>20298</v>
      </c>
    </row>
    <row r="8344" spans="1:4" ht="13.5" customHeight="1">
      <c r="A8344" s="150" t="s">
        <v>8538</v>
      </c>
      <c r="B8344" s="153" t="s">
        <v>18182</v>
      </c>
      <c r="C8344" s="352"/>
      <c r="D8344" s="152" t="s">
        <v>20298</v>
      </c>
    </row>
    <row r="8345" spans="1:4" ht="13.5" customHeight="1">
      <c r="A8345" s="150" t="s">
        <v>8539</v>
      </c>
      <c r="B8345" s="153" t="s">
        <v>18182</v>
      </c>
      <c r="C8345" s="352"/>
      <c r="D8345" s="152" t="s">
        <v>20298</v>
      </c>
    </row>
    <row r="8346" spans="1:4" ht="13.5" customHeight="1">
      <c r="A8346" s="150" t="s">
        <v>8540</v>
      </c>
      <c r="B8346" s="153" t="s">
        <v>18182</v>
      </c>
      <c r="C8346" s="352"/>
      <c r="D8346" s="152" t="s">
        <v>20298</v>
      </c>
    </row>
    <row r="8347" spans="1:4" ht="13.5" customHeight="1">
      <c r="A8347" s="150" t="s">
        <v>752</v>
      </c>
      <c r="B8347" s="153" t="s">
        <v>10960</v>
      </c>
      <c r="C8347" s="352"/>
      <c r="D8347" s="152" t="s">
        <v>20298</v>
      </c>
    </row>
    <row r="8348" spans="1:4" ht="13.5" customHeight="1">
      <c r="A8348" s="150" t="s">
        <v>3174</v>
      </c>
      <c r="B8348" s="153" t="s">
        <v>13316</v>
      </c>
      <c r="C8348" s="352"/>
      <c r="D8348" s="152" t="s">
        <v>20298</v>
      </c>
    </row>
    <row r="8349" spans="1:4" ht="13.5" customHeight="1">
      <c r="A8349" s="150" t="s">
        <v>906</v>
      </c>
      <c r="B8349" s="153" t="s">
        <v>11113</v>
      </c>
      <c r="C8349" s="352"/>
      <c r="D8349" s="152" t="s">
        <v>20298</v>
      </c>
    </row>
    <row r="8350" spans="1:4" ht="13.5" customHeight="1">
      <c r="A8350" s="150" t="s">
        <v>4745</v>
      </c>
      <c r="B8350" s="153" t="s">
        <v>14813</v>
      </c>
      <c r="C8350" s="352"/>
      <c r="D8350" s="152" t="s">
        <v>20298</v>
      </c>
    </row>
    <row r="8351" spans="1:4" ht="13.5" customHeight="1">
      <c r="A8351" s="150" t="s">
        <v>5431</v>
      </c>
      <c r="B8351" s="153" t="s">
        <v>15466</v>
      </c>
      <c r="C8351" s="352"/>
      <c r="D8351" s="152" t="s">
        <v>20298</v>
      </c>
    </row>
    <row r="8352" spans="1:4" ht="13.5" customHeight="1">
      <c r="A8352" s="150" t="s">
        <v>3144</v>
      </c>
      <c r="B8352" s="153" t="s">
        <v>13293</v>
      </c>
      <c r="C8352" s="352"/>
      <c r="D8352" s="152" t="s">
        <v>20298</v>
      </c>
    </row>
    <row r="8353" spans="1:4" ht="13.5" customHeight="1">
      <c r="A8353" s="150" t="s">
        <v>2322</v>
      </c>
      <c r="B8353" s="153" t="s">
        <v>12497</v>
      </c>
      <c r="C8353" s="352"/>
      <c r="D8353" s="152" t="s">
        <v>20298</v>
      </c>
    </row>
    <row r="8354" spans="1:4" ht="13.5" customHeight="1">
      <c r="A8354" s="150" t="s">
        <v>9389</v>
      </c>
      <c r="B8354" s="153" t="s">
        <v>18985</v>
      </c>
      <c r="C8354" s="352"/>
      <c r="D8354" s="152" t="s">
        <v>20298</v>
      </c>
    </row>
    <row r="8355" spans="1:4" ht="13.5" customHeight="1">
      <c r="A8355" s="150" t="s">
        <v>9432</v>
      </c>
      <c r="B8355" s="153" t="s">
        <v>19026</v>
      </c>
      <c r="C8355" s="352"/>
      <c r="D8355" s="152" t="s">
        <v>20298</v>
      </c>
    </row>
    <row r="8356" spans="1:4" ht="13.5" customHeight="1">
      <c r="A8356" s="150" t="s">
        <v>6198</v>
      </c>
      <c r="B8356" s="153" t="s">
        <v>16159</v>
      </c>
      <c r="C8356" s="352"/>
      <c r="D8356" s="152" t="s">
        <v>20298</v>
      </c>
    </row>
    <row r="8357" spans="1:4" ht="13.5" customHeight="1">
      <c r="A8357" s="150" t="s">
        <v>6650</v>
      </c>
      <c r="B8357" s="153" t="s">
        <v>16601</v>
      </c>
      <c r="C8357" s="352"/>
      <c r="D8357" s="152" t="s">
        <v>20298</v>
      </c>
    </row>
    <row r="8358" spans="1:4" ht="13.5" customHeight="1">
      <c r="A8358" s="150" t="s">
        <v>3287</v>
      </c>
      <c r="B8358" s="153" t="s">
        <v>13424</v>
      </c>
      <c r="C8358" s="352"/>
      <c r="D8358" s="152" t="s">
        <v>20298</v>
      </c>
    </row>
    <row r="8359" spans="1:4" ht="13.5" customHeight="1">
      <c r="A8359" s="150" t="s">
        <v>9371</v>
      </c>
      <c r="B8359" s="153" t="s">
        <v>18968</v>
      </c>
      <c r="C8359" s="352"/>
      <c r="D8359" s="152" t="s">
        <v>20298</v>
      </c>
    </row>
    <row r="8360" spans="1:4" ht="13.5" customHeight="1">
      <c r="A8360" s="150" t="s">
        <v>9419</v>
      </c>
      <c r="B8360" s="153" t="s">
        <v>19013</v>
      </c>
      <c r="C8360" s="352"/>
      <c r="D8360" s="152" t="s">
        <v>20298</v>
      </c>
    </row>
    <row r="8361" spans="1:4" ht="13.5" customHeight="1">
      <c r="A8361" s="150" t="s">
        <v>9361</v>
      </c>
      <c r="B8361" s="153" t="s">
        <v>18958</v>
      </c>
      <c r="C8361" s="352"/>
      <c r="D8361" s="152" t="s">
        <v>20298</v>
      </c>
    </row>
    <row r="8362" spans="1:4" ht="13.5" customHeight="1">
      <c r="A8362" s="150" t="s">
        <v>9577</v>
      </c>
      <c r="B8362" s="153" t="s">
        <v>19168</v>
      </c>
      <c r="C8362" s="352"/>
      <c r="D8362" s="152" t="s">
        <v>20298</v>
      </c>
    </row>
    <row r="8363" spans="1:4" ht="13.5" customHeight="1">
      <c r="A8363" s="150" t="s">
        <v>9372</v>
      </c>
      <c r="B8363" s="153" t="s">
        <v>18968</v>
      </c>
      <c r="C8363" s="352"/>
      <c r="D8363" s="152" t="s">
        <v>20298</v>
      </c>
    </row>
    <row r="8364" spans="1:4" ht="13.5" customHeight="1">
      <c r="A8364" s="150" t="s">
        <v>3290</v>
      </c>
      <c r="B8364" s="153" t="s">
        <v>13427</v>
      </c>
      <c r="C8364" s="352"/>
      <c r="D8364" s="152" t="s">
        <v>20298</v>
      </c>
    </row>
    <row r="8365" spans="1:4" ht="13.5" customHeight="1">
      <c r="A8365" s="150" t="s">
        <v>3288</v>
      </c>
      <c r="B8365" s="153" t="s">
        <v>13425</v>
      </c>
      <c r="C8365" s="352"/>
      <c r="D8365" s="152" t="s">
        <v>20298</v>
      </c>
    </row>
    <row r="8366" spans="1:4" ht="13.5" customHeight="1">
      <c r="A8366" s="150" t="s">
        <v>10362</v>
      </c>
      <c r="B8366" s="153" t="s">
        <v>19929</v>
      </c>
      <c r="C8366" s="352"/>
      <c r="D8366" s="152" t="s">
        <v>20298</v>
      </c>
    </row>
    <row r="8367" spans="1:4" ht="13.5" customHeight="1">
      <c r="A8367" s="150" t="s">
        <v>3530</v>
      </c>
      <c r="B8367" s="153" t="s">
        <v>13664</v>
      </c>
      <c r="C8367" s="352"/>
      <c r="D8367" s="152" t="s">
        <v>20298</v>
      </c>
    </row>
    <row r="8368" spans="1:4" ht="13.5" customHeight="1">
      <c r="A8368" s="150" t="s">
        <v>9561</v>
      </c>
      <c r="B8368" s="153" t="s">
        <v>19152</v>
      </c>
      <c r="C8368" s="352"/>
      <c r="D8368" s="152" t="s">
        <v>20298</v>
      </c>
    </row>
    <row r="8369" spans="1:4" ht="13.5" customHeight="1">
      <c r="A8369" s="150" t="s">
        <v>1437</v>
      </c>
      <c r="B8369" s="153" t="s">
        <v>11639</v>
      </c>
      <c r="C8369" s="352"/>
      <c r="D8369" s="152" t="s">
        <v>20298</v>
      </c>
    </row>
    <row r="8370" spans="1:4" ht="13.5" customHeight="1">
      <c r="A8370" s="150" t="s">
        <v>1438</v>
      </c>
      <c r="B8370" s="153" t="s">
        <v>11639</v>
      </c>
      <c r="C8370" s="352"/>
      <c r="D8370" s="152" t="s">
        <v>20298</v>
      </c>
    </row>
    <row r="8371" spans="1:4" ht="13.5" customHeight="1">
      <c r="A8371" s="150" t="s">
        <v>1801</v>
      </c>
      <c r="B8371" s="153" t="s">
        <v>11990</v>
      </c>
      <c r="C8371" s="352"/>
      <c r="D8371" s="152" t="s">
        <v>20298</v>
      </c>
    </row>
    <row r="8372" spans="1:4" ht="13.5" customHeight="1">
      <c r="A8372" s="150" t="s">
        <v>1834</v>
      </c>
      <c r="B8372" s="153" t="s">
        <v>12019</v>
      </c>
      <c r="C8372" s="352"/>
      <c r="D8372" s="152" t="s">
        <v>20298</v>
      </c>
    </row>
    <row r="8373" spans="1:4" ht="13.5" customHeight="1">
      <c r="A8373" s="150" t="s">
        <v>1844</v>
      </c>
      <c r="B8373" s="153" t="s">
        <v>12029</v>
      </c>
      <c r="C8373" s="352"/>
      <c r="D8373" s="152" t="s">
        <v>20298</v>
      </c>
    </row>
    <row r="8374" spans="1:4" ht="13.5" customHeight="1">
      <c r="A8374" s="150" t="s">
        <v>1802</v>
      </c>
      <c r="B8374" s="153" t="s">
        <v>11991</v>
      </c>
      <c r="C8374" s="352"/>
      <c r="D8374" s="152" t="s">
        <v>20298</v>
      </c>
    </row>
    <row r="8375" spans="1:4" ht="13.5" customHeight="1">
      <c r="A8375" s="150" t="s">
        <v>3145</v>
      </c>
      <c r="B8375" s="153" t="s">
        <v>13293</v>
      </c>
      <c r="C8375" s="352"/>
      <c r="D8375" s="152" t="s">
        <v>20298</v>
      </c>
    </row>
    <row r="8376" spans="1:4" ht="13.5" customHeight="1">
      <c r="A8376" s="150" t="s">
        <v>1845</v>
      </c>
      <c r="B8376" s="153" t="s">
        <v>12030</v>
      </c>
      <c r="C8376" s="352"/>
      <c r="D8376" s="152" t="s">
        <v>20298</v>
      </c>
    </row>
    <row r="8377" spans="1:4" ht="13.5" customHeight="1">
      <c r="A8377" s="150" t="s">
        <v>3146</v>
      </c>
      <c r="B8377" s="153" t="s">
        <v>13293</v>
      </c>
      <c r="C8377" s="352"/>
      <c r="D8377" s="152" t="s">
        <v>20298</v>
      </c>
    </row>
    <row r="8378" spans="1:4" ht="13.5" customHeight="1">
      <c r="A8378" s="150" t="s">
        <v>3328</v>
      </c>
      <c r="B8378" s="153" t="s">
        <v>13465</v>
      </c>
      <c r="C8378" s="352"/>
      <c r="D8378" s="152" t="s">
        <v>20298</v>
      </c>
    </row>
    <row r="8379" spans="1:4" ht="13.5" customHeight="1">
      <c r="A8379" s="150" t="s">
        <v>2999</v>
      </c>
      <c r="B8379" s="153" t="s">
        <v>13169</v>
      </c>
      <c r="C8379" s="352"/>
      <c r="D8379" s="152" t="s">
        <v>20298</v>
      </c>
    </row>
    <row r="8380" spans="1:4" ht="13.5" customHeight="1">
      <c r="A8380" s="150" t="s">
        <v>3327</v>
      </c>
      <c r="B8380" s="153" t="s">
        <v>13464</v>
      </c>
      <c r="C8380" s="352"/>
      <c r="D8380" s="152" t="s">
        <v>20298</v>
      </c>
    </row>
    <row r="8381" spans="1:4" ht="13.5" customHeight="1">
      <c r="A8381" s="150" t="s">
        <v>4679</v>
      </c>
      <c r="B8381" s="153" t="s">
        <v>14747</v>
      </c>
      <c r="C8381" s="352"/>
      <c r="D8381" s="152" t="s">
        <v>20298</v>
      </c>
    </row>
    <row r="8382" spans="1:4" ht="13.5" customHeight="1">
      <c r="A8382" s="150" t="s">
        <v>3342</v>
      </c>
      <c r="B8382" s="153" t="s">
        <v>13479</v>
      </c>
      <c r="C8382" s="352"/>
      <c r="D8382" s="152" t="s">
        <v>20298</v>
      </c>
    </row>
    <row r="8383" spans="1:4" ht="13.5" customHeight="1">
      <c r="A8383" s="150" t="s">
        <v>5065</v>
      </c>
      <c r="B8383" s="153" t="s">
        <v>15107</v>
      </c>
      <c r="C8383" s="352"/>
      <c r="D8383" s="152" t="s">
        <v>20298</v>
      </c>
    </row>
    <row r="8384" spans="1:4" ht="13.5" customHeight="1">
      <c r="A8384" s="150" t="s">
        <v>9562</v>
      </c>
      <c r="B8384" s="153" t="s">
        <v>19153</v>
      </c>
      <c r="C8384" s="352"/>
      <c r="D8384" s="152" t="s">
        <v>20298</v>
      </c>
    </row>
    <row r="8385" spans="1:4" ht="13.5" customHeight="1">
      <c r="A8385" s="150" t="s">
        <v>9286</v>
      </c>
      <c r="B8385" s="153" t="s">
        <v>18896</v>
      </c>
      <c r="C8385" s="352"/>
      <c r="D8385" s="152" t="s">
        <v>20298</v>
      </c>
    </row>
    <row r="8386" spans="1:4" ht="13.5" customHeight="1">
      <c r="A8386" s="150" t="s">
        <v>5398</v>
      </c>
      <c r="B8386" s="153" t="s">
        <v>15434</v>
      </c>
      <c r="C8386" s="352"/>
      <c r="D8386" s="152" t="s">
        <v>20298</v>
      </c>
    </row>
    <row r="8387" spans="1:4" ht="13.5" customHeight="1">
      <c r="A8387" s="150" t="s">
        <v>8952</v>
      </c>
      <c r="B8387" s="153" t="s">
        <v>18563</v>
      </c>
      <c r="C8387" s="352"/>
      <c r="D8387" s="152" t="s">
        <v>20298</v>
      </c>
    </row>
    <row r="8388" spans="1:4" ht="13.5" customHeight="1">
      <c r="A8388" s="150" t="s">
        <v>6560</v>
      </c>
      <c r="B8388" s="153" t="s">
        <v>16522</v>
      </c>
      <c r="C8388" s="352"/>
      <c r="D8388" s="152" t="s">
        <v>20298</v>
      </c>
    </row>
    <row r="8389" spans="1:4" ht="13.5" customHeight="1">
      <c r="A8389" s="150" t="s">
        <v>9602</v>
      </c>
      <c r="B8389" s="153" t="s">
        <v>19190</v>
      </c>
      <c r="C8389" s="352"/>
      <c r="D8389" s="152" t="s">
        <v>20298</v>
      </c>
    </row>
    <row r="8390" spans="1:4" ht="13.5" customHeight="1">
      <c r="A8390" s="150" t="s">
        <v>6591</v>
      </c>
      <c r="B8390" s="153" t="s">
        <v>16552</v>
      </c>
      <c r="C8390" s="352"/>
      <c r="D8390" s="152" t="s">
        <v>20298</v>
      </c>
    </row>
    <row r="8391" spans="1:4" ht="13.5" customHeight="1">
      <c r="A8391" s="150" t="s">
        <v>6523</v>
      </c>
      <c r="B8391" s="153" t="s">
        <v>16486</v>
      </c>
      <c r="C8391" s="352"/>
      <c r="D8391" s="152" t="s">
        <v>20298</v>
      </c>
    </row>
    <row r="8392" spans="1:4" ht="13.5" customHeight="1">
      <c r="A8392" s="150" t="s">
        <v>9578</v>
      </c>
      <c r="B8392" s="153" t="s">
        <v>19168</v>
      </c>
      <c r="C8392" s="352"/>
      <c r="D8392" s="152" t="s">
        <v>20298</v>
      </c>
    </row>
    <row r="8393" spans="1:4" ht="13.5" customHeight="1">
      <c r="A8393" s="150" t="s">
        <v>9576</v>
      </c>
      <c r="B8393" s="153" t="s">
        <v>19167</v>
      </c>
      <c r="C8393" s="352"/>
      <c r="D8393" s="152" t="s">
        <v>20298</v>
      </c>
    </row>
    <row r="8394" spans="1:4" ht="13.5" customHeight="1">
      <c r="A8394" s="150" t="s">
        <v>9242</v>
      </c>
      <c r="B8394" s="153" t="s">
        <v>18853</v>
      </c>
      <c r="C8394" s="352"/>
      <c r="D8394" s="152" t="s">
        <v>20298</v>
      </c>
    </row>
    <row r="8395" spans="1:4" ht="13.5" customHeight="1">
      <c r="A8395" s="150" t="s">
        <v>9243</v>
      </c>
      <c r="B8395" s="153" t="s">
        <v>18854</v>
      </c>
      <c r="C8395" s="352"/>
      <c r="D8395" s="152" t="s">
        <v>20298</v>
      </c>
    </row>
    <row r="8396" spans="1:4" ht="13.5" customHeight="1">
      <c r="A8396" s="150" t="s">
        <v>9244</v>
      </c>
      <c r="B8396" s="153" t="s">
        <v>18855</v>
      </c>
      <c r="C8396" s="352"/>
      <c r="D8396" s="152" t="s">
        <v>20298</v>
      </c>
    </row>
    <row r="8397" spans="1:4" ht="13.5" customHeight="1">
      <c r="A8397" s="150" t="s">
        <v>9245</v>
      </c>
      <c r="B8397" s="153" t="s">
        <v>18856</v>
      </c>
      <c r="C8397" s="352"/>
      <c r="D8397" s="152" t="s">
        <v>20298</v>
      </c>
    </row>
    <row r="8398" spans="1:4" ht="13.5" customHeight="1">
      <c r="A8398" s="150" t="s">
        <v>9246</v>
      </c>
      <c r="B8398" s="153" t="s">
        <v>18857</v>
      </c>
      <c r="C8398" s="352"/>
      <c r="D8398" s="152" t="s">
        <v>20298</v>
      </c>
    </row>
    <row r="8399" spans="1:4" ht="13.5" customHeight="1">
      <c r="A8399" s="150" t="s">
        <v>1133</v>
      </c>
      <c r="B8399" s="153" t="s">
        <v>11333</v>
      </c>
      <c r="C8399" s="352"/>
      <c r="D8399" s="152" t="s">
        <v>20298</v>
      </c>
    </row>
    <row r="8400" spans="1:4" ht="13.5" customHeight="1">
      <c r="A8400" s="150" t="s">
        <v>1247</v>
      </c>
      <c r="B8400" s="153" t="s">
        <v>11446</v>
      </c>
      <c r="C8400" s="352"/>
      <c r="D8400" s="152" t="s">
        <v>20298</v>
      </c>
    </row>
    <row r="8401" spans="1:4" ht="13.5" customHeight="1">
      <c r="A8401" s="150" t="s">
        <v>3147</v>
      </c>
      <c r="B8401" s="153" t="s">
        <v>13293</v>
      </c>
      <c r="C8401" s="352"/>
      <c r="D8401" s="152" t="s">
        <v>20298</v>
      </c>
    </row>
    <row r="8402" spans="1:4" ht="13.5" customHeight="1">
      <c r="A8402" s="150" t="s">
        <v>3148</v>
      </c>
      <c r="B8402" s="153" t="s">
        <v>13293</v>
      </c>
      <c r="C8402" s="352"/>
      <c r="D8402" s="152" t="s">
        <v>20298</v>
      </c>
    </row>
    <row r="8403" spans="1:4" ht="13.5" customHeight="1">
      <c r="A8403" s="150" t="s">
        <v>3141</v>
      </c>
      <c r="B8403" s="153" t="s">
        <v>13290</v>
      </c>
      <c r="C8403" s="352"/>
      <c r="D8403" s="152" t="s">
        <v>20298</v>
      </c>
    </row>
    <row r="8404" spans="1:4" ht="13.5" customHeight="1">
      <c r="A8404" s="150" t="s">
        <v>3149</v>
      </c>
      <c r="B8404" s="153" t="s">
        <v>13293</v>
      </c>
      <c r="C8404" s="352"/>
      <c r="D8404" s="152" t="s">
        <v>20298</v>
      </c>
    </row>
    <row r="8405" spans="1:4" ht="13.5" customHeight="1">
      <c r="A8405" s="150" t="s">
        <v>3140</v>
      </c>
      <c r="B8405" s="153" t="s">
        <v>13289</v>
      </c>
      <c r="C8405" s="352"/>
      <c r="D8405" s="152" t="s">
        <v>20298</v>
      </c>
    </row>
    <row r="8406" spans="1:4" ht="13.5" customHeight="1">
      <c r="A8406" s="150" t="s">
        <v>2718</v>
      </c>
      <c r="B8406" s="153" t="s">
        <v>12894</v>
      </c>
      <c r="C8406" s="352"/>
      <c r="D8406" s="152" t="s">
        <v>20298</v>
      </c>
    </row>
    <row r="8407" spans="1:4" ht="13.5" customHeight="1">
      <c r="A8407" s="150" t="s">
        <v>2714</v>
      </c>
      <c r="B8407" s="153" t="s">
        <v>12890</v>
      </c>
      <c r="C8407" s="352"/>
      <c r="D8407" s="152" t="s">
        <v>20298</v>
      </c>
    </row>
    <row r="8408" spans="1:4" ht="13.5" customHeight="1">
      <c r="A8408" s="150" t="s">
        <v>1917</v>
      </c>
      <c r="B8408" s="153" t="s">
        <v>12098</v>
      </c>
      <c r="C8408" s="352"/>
      <c r="D8408" s="152" t="s">
        <v>20298</v>
      </c>
    </row>
    <row r="8409" spans="1:4" ht="13.5" customHeight="1">
      <c r="A8409" s="150" t="s">
        <v>1915</v>
      </c>
      <c r="B8409" s="153" t="s">
        <v>12097</v>
      </c>
      <c r="C8409" s="352"/>
      <c r="D8409" s="152" t="s">
        <v>20298</v>
      </c>
    </row>
    <row r="8410" spans="1:4" ht="13.5" customHeight="1">
      <c r="A8410" s="150" t="s">
        <v>1918</v>
      </c>
      <c r="B8410" s="153" t="s">
        <v>12098</v>
      </c>
      <c r="C8410" s="352"/>
      <c r="D8410" s="152" t="s">
        <v>20298</v>
      </c>
    </row>
    <row r="8411" spans="1:4" ht="13.5" customHeight="1">
      <c r="A8411" s="150" t="s">
        <v>1916</v>
      </c>
      <c r="B8411" s="153" t="s">
        <v>12097</v>
      </c>
      <c r="C8411" s="352"/>
      <c r="D8411" s="152" t="s">
        <v>20298</v>
      </c>
    </row>
    <row r="8412" spans="1:4" ht="13.5" customHeight="1">
      <c r="A8412" s="150" t="s">
        <v>4889</v>
      </c>
      <c r="B8412" s="153" t="s">
        <v>14950</v>
      </c>
      <c r="C8412" s="352"/>
      <c r="D8412" s="152" t="s">
        <v>20298</v>
      </c>
    </row>
    <row r="8413" spans="1:4" ht="13.5" customHeight="1">
      <c r="A8413" s="150" t="s">
        <v>9268</v>
      </c>
      <c r="B8413" s="153" t="s">
        <v>18877</v>
      </c>
      <c r="C8413" s="352"/>
      <c r="D8413" s="152" t="s">
        <v>20298</v>
      </c>
    </row>
    <row r="8414" spans="1:4" ht="13.5" customHeight="1">
      <c r="A8414" s="150" t="s">
        <v>4306</v>
      </c>
      <c r="B8414" s="153" t="s">
        <v>14422</v>
      </c>
      <c r="C8414" s="352"/>
      <c r="D8414" s="152" t="s">
        <v>20298</v>
      </c>
    </row>
    <row r="8415" spans="1:4" ht="13.5" customHeight="1">
      <c r="A8415" s="150" t="s">
        <v>4736</v>
      </c>
      <c r="B8415" s="153" t="s">
        <v>14804</v>
      </c>
      <c r="C8415" s="352"/>
      <c r="D8415" s="152" t="s">
        <v>20298</v>
      </c>
    </row>
    <row r="8416" spans="1:4" ht="13.5" customHeight="1">
      <c r="A8416" s="150" t="s">
        <v>1931</v>
      </c>
      <c r="B8416" s="153" t="s">
        <v>12111</v>
      </c>
      <c r="C8416" s="352"/>
      <c r="D8416" s="152" t="s">
        <v>20298</v>
      </c>
    </row>
    <row r="8417" spans="1:4" ht="13.5" customHeight="1">
      <c r="A8417" s="150" t="s">
        <v>1888</v>
      </c>
      <c r="B8417" s="153" t="s">
        <v>12071</v>
      </c>
      <c r="C8417" s="352"/>
      <c r="D8417" s="152" t="s">
        <v>20298</v>
      </c>
    </row>
    <row r="8418" spans="1:4" ht="13.5" customHeight="1">
      <c r="A8418" s="150" t="s">
        <v>750</v>
      </c>
      <c r="B8418" s="153" t="s">
        <v>10958</v>
      </c>
      <c r="C8418" s="352"/>
      <c r="D8418" s="152" t="s">
        <v>20298</v>
      </c>
    </row>
    <row r="8419" spans="1:4" ht="13.5" customHeight="1">
      <c r="A8419" s="150" t="s">
        <v>860</v>
      </c>
      <c r="B8419" s="153" t="s">
        <v>11068</v>
      </c>
      <c r="C8419" s="352"/>
      <c r="D8419" s="152" t="s">
        <v>20298</v>
      </c>
    </row>
    <row r="8420" spans="1:4" ht="13.5" customHeight="1">
      <c r="A8420" s="150" t="s">
        <v>749</v>
      </c>
      <c r="B8420" s="153" t="s">
        <v>10957</v>
      </c>
      <c r="C8420" s="352"/>
      <c r="D8420" s="152" t="s">
        <v>20298</v>
      </c>
    </row>
    <row r="8421" spans="1:4" ht="13.5" customHeight="1">
      <c r="A8421" s="150" t="s">
        <v>893</v>
      </c>
      <c r="B8421" s="153" t="s">
        <v>11101</v>
      </c>
      <c r="C8421" s="352"/>
      <c r="D8421" s="152" t="s">
        <v>20298</v>
      </c>
    </row>
    <row r="8422" spans="1:4" ht="13.5" customHeight="1">
      <c r="A8422" s="150" t="s">
        <v>2592</v>
      </c>
      <c r="B8422" s="153" t="s">
        <v>12775</v>
      </c>
      <c r="C8422" s="352"/>
      <c r="D8422" s="152" t="s">
        <v>20298</v>
      </c>
    </row>
    <row r="8423" spans="1:4" ht="13.5" customHeight="1">
      <c r="A8423" s="150" t="s">
        <v>8689</v>
      </c>
      <c r="B8423" s="153" t="s">
        <v>18310</v>
      </c>
      <c r="C8423" s="352"/>
      <c r="D8423" s="152" t="s">
        <v>20298</v>
      </c>
    </row>
    <row r="8424" spans="1:4" ht="13.5" customHeight="1">
      <c r="A8424" s="150" t="s">
        <v>8522</v>
      </c>
      <c r="B8424" s="153" t="s">
        <v>18167</v>
      </c>
      <c r="C8424" s="352"/>
      <c r="D8424" s="152" t="s">
        <v>20298</v>
      </c>
    </row>
    <row r="8425" spans="1:4" ht="13.5" customHeight="1">
      <c r="A8425" s="150" t="s">
        <v>2659</v>
      </c>
      <c r="B8425" s="153" t="s">
        <v>12841</v>
      </c>
      <c r="C8425" s="352"/>
      <c r="D8425" s="152" t="s">
        <v>20298</v>
      </c>
    </row>
    <row r="8426" spans="1:4" ht="13.5" customHeight="1">
      <c r="A8426" s="150" t="s">
        <v>2719</v>
      </c>
      <c r="B8426" s="153" t="s">
        <v>12895</v>
      </c>
      <c r="C8426" s="352"/>
      <c r="D8426" s="152" t="s">
        <v>20298</v>
      </c>
    </row>
    <row r="8427" spans="1:4" ht="13.5" customHeight="1">
      <c r="A8427" s="150" t="s">
        <v>2755</v>
      </c>
      <c r="B8427" s="153" t="s">
        <v>12930</v>
      </c>
      <c r="C8427" s="352"/>
      <c r="D8427" s="152" t="s">
        <v>20298</v>
      </c>
    </row>
    <row r="8428" spans="1:4" ht="13.5" customHeight="1">
      <c r="A8428" s="150" t="s">
        <v>3143</v>
      </c>
      <c r="B8428" s="153" t="s">
        <v>13292</v>
      </c>
      <c r="C8428" s="352"/>
      <c r="D8428" s="152" t="s">
        <v>20298</v>
      </c>
    </row>
    <row r="8429" spans="1:4" ht="13.5" customHeight="1">
      <c r="A8429" s="150" t="s">
        <v>2997</v>
      </c>
      <c r="B8429" s="153" t="s">
        <v>13167</v>
      </c>
      <c r="C8429" s="352"/>
      <c r="D8429" s="152" t="s">
        <v>20298</v>
      </c>
    </row>
    <row r="8430" spans="1:4" ht="13.5" customHeight="1">
      <c r="A8430" s="150" t="s">
        <v>2998</v>
      </c>
      <c r="B8430" s="153" t="s">
        <v>13168</v>
      </c>
      <c r="C8430" s="352"/>
      <c r="D8430" s="152" t="s">
        <v>20298</v>
      </c>
    </row>
    <row r="8431" spans="1:4" ht="13.5" customHeight="1">
      <c r="A8431" s="150" t="s">
        <v>3142</v>
      </c>
      <c r="B8431" s="153" t="s">
        <v>13291</v>
      </c>
      <c r="C8431" s="352"/>
      <c r="D8431" s="152" t="s">
        <v>20298</v>
      </c>
    </row>
    <row r="8432" spans="1:4" ht="13.5" customHeight="1">
      <c r="A8432" s="150" t="s">
        <v>4544</v>
      </c>
      <c r="B8432" s="153" t="s">
        <v>14619</v>
      </c>
      <c r="C8432" s="352"/>
      <c r="D8432" s="152" t="s">
        <v>20298</v>
      </c>
    </row>
    <row r="8433" spans="1:4" ht="13.5" customHeight="1">
      <c r="A8433" s="150" t="s">
        <v>9553</v>
      </c>
      <c r="B8433" s="153" t="s">
        <v>19144</v>
      </c>
      <c r="C8433" s="352"/>
      <c r="D8433" s="152" t="s">
        <v>20298</v>
      </c>
    </row>
    <row r="8434" spans="1:4" ht="13.5" customHeight="1">
      <c r="A8434" s="150" t="s">
        <v>9394</v>
      </c>
      <c r="B8434" s="153" t="s">
        <v>18990</v>
      </c>
      <c r="C8434" s="352"/>
      <c r="D8434" s="152" t="s">
        <v>20298</v>
      </c>
    </row>
    <row r="8435" spans="1:4" ht="13.5" customHeight="1">
      <c r="A8435" s="150" t="s">
        <v>9393</v>
      </c>
      <c r="B8435" s="153" t="s">
        <v>18989</v>
      </c>
      <c r="C8435" s="352"/>
      <c r="D8435" s="152" t="s">
        <v>20298</v>
      </c>
    </row>
    <row r="8436" spans="1:4" ht="13.5" customHeight="1">
      <c r="A8436" s="150" t="s">
        <v>1885</v>
      </c>
      <c r="B8436" s="153" t="s">
        <v>12068</v>
      </c>
      <c r="C8436" s="352"/>
      <c r="D8436" s="152" t="s">
        <v>20298</v>
      </c>
    </row>
    <row r="8437" spans="1:4" ht="13.5" customHeight="1">
      <c r="A8437" s="150" t="s">
        <v>1889</v>
      </c>
      <c r="B8437" s="153" t="s">
        <v>12072</v>
      </c>
      <c r="C8437" s="352"/>
      <c r="D8437" s="152" t="s">
        <v>20298</v>
      </c>
    </row>
    <row r="8438" spans="1:4" ht="13.5" customHeight="1">
      <c r="A8438" s="150" t="s">
        <v>1891</v>
      </c>
      <c r="B8438" s="153" t="s">
        <v>12074</v>
      </c>
      <c r="C8438" s="352"/>
      <c r="D8438" s="152" t="s">
        <v>20298</v>
      </c>
    </row>
    <row r="8439" spans="1:4" ht="13.5" customHeight="1">
      <c r="A8439" s="150" t="s">
        <v>8632</v>
      </c>
      <c r="B8439" s="153" t="s">
        <v>18271</v>
      </c>
      <c r="C8439" s="352"/>
      <c r="D8439" s="152" t="s">
        <v>20298</v>
      </c>
    </row>
    <row r="8440" spans="1:4" ht="13.5" customHeight="1">
      <c r="A8440" s="150" t="s">
        <v>1818</v>
      </c>
      <c r="B8440" s="153" t="s">
        <v>12007</v>
      </c>
      <c r="C8440" s="352"/>
      <c r="D8440" s="152" t="s">
        <v>20298</v>
      </c>
    </row>
    <row r="8441" spans="1:4" ht="13.5" customHeight="1">
      <c r="A8441" s="150" t="s">
        <v>1817</v>
      </c>
      <c r="B8441" s="153" t="s">
        <v>12006</v>
      </c>
      <c r="C8441" s="352"/>
      <c r="D8441" s="152" t="s">
        <v>20298</v>
      </c>
    </row>
    <row r="8442" spans="1:4" ht="13.5" customHeight="1">
      <c r="A8442" s="150" t="s">
        <v>1773</v>
      </c>
      <c r="B8442" s="153" t="s">
        <v>11967</v>
      </c>
      <c r="C8442" s="352"/>
      <c r="D8442" s="152" t="s">
        <v>20298</v>
      </c>
    </row>
    <row r="8443" spans="1:4" ht="13.5" customHeight="1">
      <c r="A8443" s="150" t="s">
        <v>1772</v>
      </c>
      <c r="B8443" s="153" t="s">
        <v>11966</v>
      </c>
      <c r="C8443" s="352"/>
      <c r="D8443" s="152" t="s">
        <v>20298</v>
      </c>
    </row>
    <row r="8444" spans="1:4" ht="13.5" customHeight="1">
      <c r="A8444" s="150" t="s">
        <v>2314</v>
      </c>
      <c r="B8444" s="153" t="s">
        <v>12490</v>
      </c>
      <c r="C8444" s="352"/>
      <c r="D8444" s="152" t="s">
        <v>20298</v>
      </c>
    </row>
    <row r="8445" spans="1:4" ht="13.5" customHeight="1">
      <c r="A8445" s="150" t="s">
        <v>2315</v>
      </c>
      <c r="B8445" s="153" t="s">
        <v>12490</v>
      </c>
      <c r="C8445" s="352"/>
      <c r="D8445" s="152" t="s">
        <v>20298</v>
      </c>
    </row>
    <row r="8446" spans="1:4" ht="13.5" customHeight="1">
      <c r="A8446" s="150" t="s">
        <v>6549</v>
      </c>
      <c r="B8446" s="153" t="s">
        <v>16511</v>
      </c>
      <c r="C8446" s="352"/>
      <c r="D8446" s="152" t="s">
        <v>20298</v>
      </c>
    </row>
    <row r="8447" spans="1:4" ht="13.5" customHeight="1">
      <c r="A8447" s="150" t="s">
        <v>8816</v>
      </c>
      <c r="B8447" s="153" t="s">
        <v>18431</v>
      </c>
      <c r="C8447" s="352"/>
      <c r="D8447" s="152" t="s">
        <v>20298</v>
      </c>
    </row>
    <row r="8448" spans="1:4" ht="13.5" customHeight="1">
      <c r="A8448" s="150" t="s">
        <v>8817</v>
      </c>
      <c r="B8448" s="153" t="s">
        <v>18431</v>
      </c>
      <c r="C8448" s="352"/>
      <c r="D8448" s="152" t="s">
        <v>20298</v>
      </c>
    </row>
    <row r="8449" spans="1:4" ht="13.5" customHeight="1">
      <c r="A8449" s="150" t="s">
        <v>8818</v>
      </c>
      <c r="B8449" s="153" t="s">
        <v>18431</v>
      </c>
      <c r="C8449" s="352"/>
      <c r="D8449" s="152" t="s">
        <v>20298</v>
      </c>
    </row>
    <row r="8450" spans="1:4" ht="13.5" customHeight="1">
      <c r="A8450" s="150" t="s">
        <v>8819</v>
      </c>
      <c r="B8450" s="153" t="s">
        <v>18431</v>
      </c>
      <c r="C8450" s="352"/>
      <c r="D8450" s="152" t="s">
        <v>20298</v>
      </c>
    </row>
    <row r="8451" spans="1:4" ht="13.5" customHeight="1">
      <c r="A8451" s="150" t="s">
        <v>8820</v>
      </c>
      <c r="B8451" s="153" t="s">
        <v>18431</v>
      </c>
      <c r="C8451" s="352"/>
      <c r="D8451" s="152" t="s">
        <v>20298</v>
      </c>
    </row>
    <row r="8452" spans="1:4" ht="13.5" customHeight="1">
      <c r="A8452" s="150" t="s">
        <v>8821</v>
      </c>
      <c r="B8452" s="153" t="s">
        <v>18431</v>
      </c>
      <c r="C8452" s="352"/>
      <c r="D8452" s="152" t="s">
        <v>20298</v>
      </c>
    </row>
    <row r="8453" spans="1:4" ht="13.5" customHeight="1">
      <c r="A8453" s="150" t="s">
        <v>8822</v>
      </c>
      <c r="B8453" s="153" t="s">
        <v>18431</v>
      </c>
      <c r="C8453" s="352"/>
      <c r="D8453" s="152" t="s">
        <v>20298</v>
      </c>
    </row>
    <row r="8454" spans="1:4" ht="13.5" customHeight="1">
      <c r="A8454" s="150" t="s">
        <v>8823</v>
      </c>
      <c r="B8454" s="153" t="s">
        <v>18431</v>
      </c>
      <c r="C8454" s="352"/>
      <c r="D8454" s="152" t="s">
        <v>20298</v>
      </c>
    </row>
    <row r="8455" spans="1:4" ht="13.5" customHeight="1">
      <c r="A8455" s="150" t="s">
        <v>8824</v>
      </c>
      <c r="B8455" s="153" t="s">
        <v>18431</v>
      </c>
      <c r="C8455" s="352"/>
      <c r="D8455" s="152" t="s">
        <v>20298</v>
      </c>
    </row>
    <row r="8456" spans="1:4" ht="13.5" customHeight="1">
      <c r="A8456" s="150" t="s">
        <v>9604</v>
      </c>
      <c r="B8456" s="153" t="s">
        <v>19192</v>
      </c>
      <c r="C8456" s="352"/>
      <c r="D8456" s="152" t="s">
        <v>20298</v>
      </c>
    </row>
    <row r="8457" spans="1:4" ht="13.5" customHeight="1">
      <c r="A8457" s="150" t="s">
        <v>1447</v>
      </c>
      <c r="B8457" s="153" t="s">
        <v>11648</v>
      </c>
      <c r="C8457" s="352"/>
      <c r="D8457" s="152" t="s">
        <v>20298</v>
      </c>
    </row>
    <row r="8458" spans="1:4" ht="13.5" customHeight="1">
      <c r="A8458" s="150" t="s">
        <v>9697</v>
      </c>
      <c r="B8458" s="153" t="s">
        <v>19283</v>
      </c>
      <c r="C8458" s="352"/>
      <c r="D8458" s="152" t="s">
        <v>20298</v>
      </c>
    </row>
    <row r="8459" spans="1:4" ht="13.5" customHeight="1">
      <c r="A8459" s="150" t="s">
        <v>3016</v>
      </c>
      <c r="B8459" s="153" t="s">
        <v>13184</v>
      </c>
      <c r="C8459" s="352"/>
      <c r="D8459" s="152" t="s">
        <v>20298</v>
      </c>
    </row>
    <row r="8460" spans="1:4" ht="13.5" customHeight="1">
      <c r="A8460" s="150" t="s">
        <v>2390</v>
      </c>
      <c r="B8460" s="153" t="s">
        <v>12563</v>
      </c>
      <c r="C8460" s="352"/>
      <c r="D8460" s="152" t="s">
        <v>20298</v>
      </c>
    </row>
    <row r="8461" spans="1:4" ht="13.5" customHeight="1">
      <c r="A8461" s="150" t="s">
        <v>1425</v>
      </c>
      <c r="B8461" s="153" t="s">
        <v>11627</v>
      </c>
      <c r="C8461" s="352"/>
      <c r="D8461" s="152" t="s">
        <v>20298</v>
      </c>
    </row>
    <row r="8462" spans="1:4" ht="13.5" customHeight="1">
      <c r="A8462" s="150" t="s">
        <v>3133</v>
      </c>
      <c r="B8462" s="153" t="s">
        <v>13284</v>
      </c>
      <c r="C8462" s="352"/>
      <c r="D8462" s="152" t="s">
        <v>20298</v>
      </c>
    </row>
    <row r="8463" spans="1:4" ht="13.5" customHeight="1">
      <c r="A8463" s="150" t="s">
        <v>4905</v>
      </c>
      <c r="B8463" s="153" t="s">
        <v>14966</v>
      </c>
      <c r="C8463" s="352"/>
      <c r="D8463" s="152" t="s">
        <v>20298</v>
      </c>
    </row>
    <row r="8464" spans="1:4" ht="13.5" customHeight="1">
      <c r="A8464" s="150" t="s">
        <v>1895</v>
      </c>
      <c r="B8464" s="153" t="s">
        <v>12078</v>
      </c>
      <c r="C8464" s="352"/>
      <c r="D8464" s="152" t="s">
        <v>20298</v>
      </c>
    </row>
    <row r="8465" spans="1:4" ht="13.5" customHeight="1">
      <c r="A8465" s="150" t="s">
        <v>2439</v>
      </c>
      <c r="B8465" s="153" t="s">
        <v>12615</v>
      </c>
      <c r="C8465" s="352"/>
      <c r="D8465" s="152" t="s">
        <v>20298</v>
      </c>
    </row>
    <row r="8466" spans="1:4" ht="13.5" customHeight="1">
      <c r="A8466" s="150" t="s">
        <v>2652</v>
      </c>
      <c r="B8466" s="153" t="s">
        <v>12834</v>
      </c>
      <c r="C8466" s="352"/>
      <c r="D8466" s="152" t="s">
        <v>20298</v>
      </c>
    </row>
    <row r="8467" spans="1:4" ht="13.5" customHeight="1">
      <c r="A8467" s="150" t="s">
        <v>2673</v>
      </c>
      <c r="B8467" s="153" t="s">
        <v>12854</v>
      </c>
      <c r="C8467" s="352"/>
      <c r="D8467" s="152" t="s">
        <v>20298</v>
      </c>
    </row>
    <row r="8468" spans="1:4" ht="13.5" customHeight="1">
      <c r="A8468" s="150" t="s">
        <v>2622</v>
      </c>
      <c r="B8468" s="153" t="s">
        <v>12805</v>
      </c>
      <c r="C8468" s="352"/>
      <c r="D8468" s="152" t="s">
        <v>20298</v>
      </c>
    </row>
    <row r="8469" spans="1:4" ht="13.5" customHeight="1">
      <c r="A8469" s="150" t="s">
        <v>3154</v>
      </c>
      <c r="B8469" s="153" t="s">
        <v>13298</v>
      </c>
      <c r="C8469" s="352"/>
      <c r="D8469" s="152" t="s">
        <v>20298</v>
      </c>
    </row>
    <row r="8470" spans="1:4" ht="13.5" customHeight="1">
      <c r="A8470" s="150" t="s">
        <v>3017</v>
      </c>
      <c r="B8470" s="153" t="s">
        <v>13185</v>
      </c>
      <c r="C8470" s="352"/>
      <c r="D8470" s="152" t="s">
        <v>20298</v>
      </c>
    </row>
    <row r="8471" spans="1:4" ht="13.5" customHeight="1">
      <c r="A8471" s="150" t="s">
        <v>3729</v>
      </c>
      <c r="B8471" s="153" t="s">
        <v>13855</v>
      </c>
      <c r="C8471" s="352"/>
      <c r="D8471" s="152" t="s">
        <v>20298</v>
      </c>
    </row>
    <row r="8472" spans="1:4" ht="13.5" customHeight="1">
      <c r="A8472" s="150" t="s">
        <v>6922</v>
      </c>
      <c r="B8472" s="153" t="s">
        <v>16873</v>
      </c>
      <c r="C8472" s="352"/>
      <c r="D8472" s="152" t="s">
        <v>20298</v>
      </c>
    </row>
    <row r="8473" spans="1:4" ht="13.5" customHeight="1">
      <c r="A8473" s="150" t="s">
        <v>9309</v>
      </c>
      <c r="B8473" s="153" t="s">
        <v>18920</v>
      </c>
      <c r="C8473" s="352"/>
      <c r="D8473" s="152" t="s">
        <v>20298</v>
      </c>
    </row>
    <row r="8474" spans="1:4" ht="13.5" customHeight="1">
      <c r="A8474" s="150" t="s">
        <v>9373</v>
      </c>
      <c r="B8474" s="153" t="s">
        <v>18969</v>
      </c>
      <c r="C8474" s="352"/>
      <c r="D8474" s="152" t="s">
        <v>20298</v>
      </c>
    </row>
    <row r="8475" spans="1:4" ht="13.5" customHeight="1">
      <c r="A8475" s="150" t="s">
        <v>9331</v>
      </c>
      <c r="B8475" s="153" t="s">
        <v>18938</v>
      </c>
      <c r="C8475" s="352"/>
      <c r="D8475" s="152" t="s">
        <v>20298</v>
      </c>
    </row>
    <row r="8476" spans="1:4" ht="13.5" customHeight="1">
      <c r="A8476" s="150" t="s">
        <v>9436</v>
      </c>
      <c r="B8476" s="153" t="s">
        <v>19030</v>
      </c>
      <c r="C8476" s="352"/>
      <c r="D8476" s="152" t="s">
        <v>20298</v>
      </c>
    </row>
    <row r="8477" spans="1:4" ht="13.5" customHeight="1">
      <c r="A8477" s="150" t="s">
        <v>9762</v>
      </c>
      <c r="B8477" s="153" t="s">
        <v>19347</v>
      </c>
      <c r="C8477" s="352"/>
      <c r="D8477" s="152" t="s">
        <v>20298</v>
      </c>
    </row>
    <row r="8478" spans="1:4" ht="13.5" customHeight="1">
      <c r="A8478" s="150" t="s">
        <v>3531</v>
      </c>
      <c r="B8478" s="153" t="s">
        <v>13665</v>
      </c>
      <c r="C8478" s="352"/>
      <c r="D8478" s="152" t="s">
        <v>20298</v>
      </c>
    </row>
    <row r="8479" spans="1:4" ht="13.5" customHeight="1">
      <c r="A8479" s="150" t="s">
        <v>2379</v>
      </c>
      <c r="B8479" s="153" t="s">
        <v>12552</v>
      </c>
      <c r="C8479" s="352"/>
      <c r="D8479" s="152" t="s">
        <v>20298</v>
      </c>
    </row>
    <row r="8480" spans="1:4" ht="13.5" customHeight="1">
      <c r="A8480" s="150" t="s">
        <v>830</v>
      </c>
      <c r="B8480" s="153" t="s">
        <v>11037</v>
      </c>
      <c r="C8480" s="352"/>
      <c r="D8480" s="152" t="s">
        <v>20298</v>
      </c>
    </row>
    <row r="8481" spans="1:4" ht="13.5" customHeight="1">
      <c r="A8481" s="150" t="s">
        <v>3027</v>
      </c>
      <c r="B8481" s="153" t="s">
        <v>13194</v>
      </c>
      <c r="C8481" s="352"/>
      <c r="D8481" s="152" t="s">
        <v>20298</v>
      </c>
    </row>
    <row r="8482" spans="1:4" ht="13.5" customHeight="1">
      <c r="A8482" s="150" t="s">
        <v>3161</v>
      </c>
      <c r="B8482" s="153" t="s">
        <v>13304</v>
      </c>
      <c r="C8482" s="352"/>
      <c r="D8482" s="152" t="s">
        <v>20298</v>
      </c>
    </row>
    <row r="8483" spans="1:4" ht="13.5" customHeight="1">
      <c r="A8483" s="150" t="s">
        <v>2937</v>
      </c>
      <c r="B8483" s="153" t="s">
        <v>13117</v>
      </c>
      <c r="C8483" s="352"/>
      <c r="D8483" s="152" t="s">
        <v>20298</v>
      </c>
    </row>
    <row r="8484" spans="1:4" ht="13.5" customHeight="1">
      <c r="A8484" s="150" t="s">
        <v>1769</v>
      </c>
      <c r="B8484" s="153" t="s">
        <v>11963</v>
      </c>
      <c r="C8484" s="352"/>
      <c r="D8484" s="152" t="s">
        <v>20298</v>
      </c>
    </row>
    <row r="8485" spans="1:4" ht="13.5" customHeight="1">
      <c r="A8485" s="150" t="s">
        <v>4907</v>
      </c>
      <c r="B8485" s="153" t="s">
        <v>14968</v>
      </c>
      <c r="C8485" s="352"/>
      <c r="D8485" s="152" t="s">
        <v>20298</v>
      </c>
    </row>
    <row r="8486" spans="1:4" ht="13.5" customHeight="1">
      <c r="A8486" s="150" t="s">
        <v>2653</v>
      </c>
      <c r="B8486" s="153" t="s">
        <v>12835</v>
      </c>
      <c r="C8486" s="352"/>
      <c r="D8486" s="152" t="s">
        <v>20298</v>
      </c>
    </row>
    <row r="8487" spans="1:4" ht="13.5" customHeight="1">
      <c r="A8487" s="150" t="s">
        <v>2438</v>
      </c>
      <c r="B8487" s="153" t="s">
        <v>12614</v>
      </c>
      <c r="C8487" s="352"/>
      <c r="D8487" s="152" t="s">
        <v>20298</v>
      </c>
    </row>
    <row r="8488" spans="1:4" ht="13.5" customHeight="1">
      <c r="A8488" s="150" t="s">
        <v>2771</v>
      </c>
      <c r="B8488" s="153" t="s">
        <v>12946</v>
      </c>
      <c r="C8488" s="352"/>
      <c r="D8488" s="152" t="s">
        <v>20298</v>
      </c>
    </row>
    <row r="8489" spans="1:4" ht="13.5" customHeight="1">
      <c r="A8489" s="150" t="s">
        <v>2758</v>
      </c>
      <c r="B8489" s="153" t="s">
        <v>12933</v>
      </c>
      <c r="C8489" s="352"/>
      <c r="D8489" s="152" t="s">
        <v>20298</v>
      </c>
    </row>
    <row r="8490" spans="1:4" ht="13.5" customHeight="1">
      <c r="A8490" s="150" t="s">
        <v>3120</v>
      </c>
      <c r="B8490" s="153" t="s">
        <v>13271</v>
      </c>
      <c r="C8490" s="352"/>
      <c r="D8490" s="152" t="s">
        <v>20298</v>
      </c>
    </row>
    <row r="8491" spans="1:4" ht="13.5" customHeight="1">
      <c r="A8491" s="150" t="s">
        <v>3160</v>
      </c>
      <c r="B8491" s="153" t="s">
        <v>13303</v>
      </c>
      <c r="C8491" s="352"/>
      <c r="D8491" s="152" t="s">
        <v>20298</v>
      </c>
    </row>
    <row r="8492" spans="1:4" ht="13.5" customHeight="1">
      <c r="A8492" s="150" t="s">
        <v>2938</v>
      </c>
      <c r="B8492" s="153" t="s">
        <v>13118</v>
      </c>
      <c r="C8492" s="352"/>
      <c r="D8492" s="152" t="s">
        <v>20298</v>
      </c>
    </row>
    <row r="8493" spans="1:4" ht="13.5" customHeight="1">
      <c r="A8493" s="150" t="s">
        <v>3026</v>
      </c>
      <c r="B8493" s="153" t="s">
        <v>13193</v>
      </c>
      <c r="C8493" s="352"/>
      <c r="D8493" s="152" t="s">
        <v>20298</v>
      </c>
    </row>
    <row r="8494" spans="1:4" ht="13.5" customHeight="1">
      <c r="A8494" s="150" t="s">
        <v>3311</v>
      </c>
      <c r="B8494" s="153" t="s">
        <v>13448</v>
      </c>
      <c r="C8494" s="352"/>
      <c r="D8494" s="152" t="s">
        <v>20298</v>
      </c>
    </row>
    <row r="8495" spans="1:4" ht="13.5" customHeight="1">
      <c r="A8495" s="150" t="s">
        <v>4118</v>
      </c>
      <c r="B8495" s="153" t="s">
        <v>14234</v>
      </c>
      <c r="C8495" s="352"/>
      <c r="D8495" s="152" t="s">
        <v>20298</v>
      </c>
    </row>
    <row r="8496" spans="1:4" ht="13.5" customHeight="1">
      <c r="A8496" s="150" t="s">
        <v>4619</v>
      </c>
      <c r="B8496" s="153" t="s">
        <v>14687</v>
      </c>
      <c r="C8496" s="352"/>
      <c r="D8496" s="152" t="s">
        <v>20298</v>
      </c>
    </row>
    <row r="8497" spans="1:4" ht="13.5" customHeight="1">
      <c r="A8497" s="150" t="s">
        <v>4629</v>
      </c>
      <c r="B8497" s="153" t="s">
        <v>14697</v>
      </c>
      <c r="C8497" s="352"/>
      <c r="D8497" s="152" t="s">
        <v>20298</v>
      </c>
    </row>
    <row r="8498" spans="1:4" ht="13.5" customHeight="1">
      <c r="A8498" s="150" t="s">
        <v>4677</v>
      </c>
      <c r="B8498" s="153" t="s">
        <v>14745</v>
      </c>
      <c r="C8498" s="352"/>
      <c r="D8498" s="152" t="s">
        <v>20298</v>
      </c>
    </row>
    <row r="8499" spans="1:4" ht="13.5" customHeight="1">
      <c r="A8499" s="150" t="s">
        <v>5940</v>
      </c>
      <c r="B8499" s="153" t="s">
        <v>15949</v>
      </c>
      <c r="C8499" s="352"/>
      <c r="D8499" s="152" t="s">
        <v>20298</v>
      </c>
    </row>
    <row r="8500" spans="1:4" ht="13.5" customHeight="1">
      <c r="A8500" s="150" t="s">
        <v>6427</v>
      </c>
      <c r="B8500" s="153" t="s">
        <v>16389</v>
      </c>
      <c r="C8500" s="352"/>
      <c r="D8500" s="152" t="s">
        <v>20298</v>
      </c>
    </row>
    <row r="8501" spans="1:4" ht="13.5" customHeight="1">
      <c r="A8501" s="150" t="s">
        <v>2571</v>
      </c>
      <c r="B8501" s="153" t="s">
        <v>12752</v>
      </c>
      <c r="C8501" s="352"/>
      <c r="D8501" s="152" t="s">
        <v>20298</v>
      </c>
    </row>
    <row r="8502" spans="1:4" ht="13.5" customHeight="1">
      <c r="A8502" s="150" t="s">
        <v>8544</v>
      </c>
      <c r="B8502" s="153" t="s">
        <v>18186</v>
      </c>
      <c r="C8502" s="352"/>
      <c r="D8502" s="152" t="s">
        <v>20298</v>
      </c>
    </row>
    <row r="8503" spans="1:4" ht="13.5" customHeight="1">
      <c r="A8503" s="150" t="s">
        <v>8696</v>
      </c>
      <c r="B8503" s="153" t="s">
        <v>18317</v>
      </c>
      <c r="C8503" s="352"/>
      <c r="D8503" s="152" t="s">
        <v>20298</v>
      </c>
    </row>
    <row r="8504" spans="1:4" ht="13.5" customHeight="1">
      <c r="A8504" s="150" t="s">
        <v>8923</v>
      </c>
      <c r="B8504" s="153" t="s">
        <v>18533</v>
      </c>
      <c r="C8504" s="352"/>
      <c r="D8504" s="152" t="s">
        <v>20298</v>
      </c>
    </row>
    <row r="8505" spans="1:4" ht="13.5" customHeight="1">
      <c r="A8505" s="150" t="s">
        <v>9314</v>
      </c>
      <c r="B8505" s="153" t="s">
        <v>18924</v>
      </c>
      <c r="C8505" s="352"/>
      <c r="D8505" s="152" t="s">
        <v>20298</v>
      </c>
    </row>
    <row r="8506" spans="1:4" ht="13.5" customHeight="1">
      <c r="A8506" s="150" t="s">
        <v>3532</v>
      </c>
      <c r="B8506" s="153" t="s">
        <v>13666</v>
      </c>
      <c r="C8506" s="352"/>
      <c r="D8506" s="152" t="s">
        <v>20298</v>
      </c>
    </row>
    <row r="8507" spans="1:4" ht="13.5" customHeight="1">
      <c r="A8507" s="150" t="s">
        <v>10345</v>
      </c>
      <c r="B8507" s="153" t="s">
        <v>19913</v>
      </c>
      <c r="C8507" s="352"/>
      <c r="D8507" s="152" t="s">
        <v>20298</v>
      </c>
    </row>
    <row r="8508" spans="1:4" ht="13.5" customHeight="1">
      <c r="A8508" s="150" t="s">
        <v>4674</v>
      </c>
      <c r="B8508" s="153" t="s">
        <v>14742</v>
      </c>
      <c r="C8508" s="352"/>
      <c r="D8508" s="152" t="s">
        <v>20298</v>
      </c>
    </row>
    <row r="8509" spans="1:4" ht="13.5" customHeight="1">
      <c r="A8509" s="150" t="s">
        <v>10529</v>
      </c>
      <c r="B8509" s="153" t="s">
        <v>20091</v>
      </c>
      <c r="C8509" s="352"/>
      <c r="D8509" s="152" t="s">
        <v>20298</v>
      </c>
    </row>
    <row r="8510" spans="1:4" ht="13.5" customHeight="1">
      <c r="A8510" s="150" t="s">
        <v>10530</v>
      </c>
      <c r="B8510" s="153" t="s">
        <v>20091</v>
      </c>
      <c r="C8510" s="352"/>
      <c r="D8510" s="152" t="s">
        <v>20298</v>
      </c>
    </row>
    <row r="8511" spans="1:4" ht="13.5" customHeight="1">
      <c r="A8511" s="150" t="s">
        <v>10568</v>
      </c>
      <c r="B8511" s="153" t="s">
        <v>20115</v>
      </c>
      <c r="C8511" s="352"/>
      <c r="D8511" s="152" t="s">
        <v>20298</v>
      </c>
    </row>
    <row r="8512" spans="1:4" ht="13.5" customHeight="1">
      <c r="A8512" s="150" t="s">
        <v>9671</v>
      </c>
      <c r="B8512" s="153" t="s">
        <v>19258</v>
      </c>
      <c r="C8512" s="352"/>
      <c r="D8512" s="152" t="s">
        <v>20298</v>
      </c>
    </row>
    <row r="8513" spans="1:4" ht="13.5" customHeight="1">
      <c r="A8513" s="150" t="s">
        <v>3170</v>
      </c>
      <c r="B8513" s="153" t="s">
        <v>13312</v>
      </c>
      <c r="C8513" s="352"/>
      <c r="D8513" s="152" t="s">
        <v>20298</v>
      </c>
    </row>
    <row r="8514" spans="1:4" ht="13.5" customHeight="1">
      <c r="A8514" s="150" t="s">
        <v>1244</v>
      </c>
      <c r="B8514" s="153" t="s">
        <v>11443</v>
      </c>
      <c r="C8514" s="352"/>
      <c r="D8514" s="152" t="s">
        <v>20298</v>
      </c>
    </row>
    <row r="8515" spans="1:4" ht="13.5" customHeight="1">
      <c r="A8515" s="150" t="s">
        <v>1715</v>
      </c>
      <c r="B8515" s="153" t="s">
        <v>11910</v>
      </c>
      <c r="C8515" s="352"/>
      <c r="D8515" s="152" t="s">
        <v>20298</v>
      </c>
    </row>
    <row r="8516" spans="1:4" ht="13.5" customHeight="1">
      <c r="A8516" s="150" t="s">
        <v>1892</v>
      </c>
      <c r="B8516" s="153" t="s">
        <v>12075</v>
      </c>
      <c r="C8516" s="352"/>
      <c r="D8516" s="152" t="s">
        <v>20298</v>
      </c>
    </row>
    <row r="8517" spans="1:4" ht="13.5" customHeight="1">
      <c r="A8517" s="150" t="s">
        <v>4914</v>
      </c>
      <c r="B8517" s="153" t="s">
        <v>14975</v>
      </c>
      <c r="C8517" s="352"/>
      <c r="D8517" s="152" t="s">
        <v>20298</v>
      </c>
    </row>
    <row r="8518" spans="1:4" ht="13.5" customHeight="1">
      <c r="A8518" s="150" t="s">
        <v>10608</v>
      </c>
      <c r="B8518" s="153" t="s">
        <v>20155</v>
      </c>
      <c r="C8518" s="352"/>
      <c r="D8518" s="152" t="s">
        <v>20298</v>
      </c>
    </row>
    <row r="8519" spans="1:4" ht="13.5" customHeight="1">
      <c r="A8519" s="150" t="s">
        <v>2488</v>
      </c>
      <c r="B8519" s="153" t="s">
        <v>12667</v>
      </c>
      <c r="C8519" s="352"/>
      <c r="D8519" s="152" t="s">
        <v>20298</v>
      </c>
    </row>
    <row r="8520" spans="1:4" ht="13.5" customHeight="1">
      <c r="A8520" s="150" t="s">
        <v>2654</v>
      </c>
      <c r="B8520" s="153" t="s">
        <v>12836</v>
      </c>
      <c r="C8520" s="352"/>
      <c r="D8520" s="152" t="s">
        <v>20298</v>
      </c>
    </row>
    <row r="8521" spans="1:4" ht="13.5" customHeight="1">
      <c r="A8521" s="150" t="s">
        <v>2759</v>
      </c>
      <c r="B8521" s="153" t="s">
        <v>12934</v>
      </c>
      <c r="C8521" s="352"/>
      <c r="D8521" s="152" t="s">
        <v>20298</v>
      </c>
    </row>
    <row r="8522" spans="1:4" ht="13.5" customHeight="1">
      <c r="A8522" s="150" t="s">
        <v>2626</v>
      </c>
      <c r="B8522" s="153" t="s">
        <v>12809</v>
      </c>
      <c r="C8522" s="352"/>
      <c r="D8522" s="152" t="s">
        <v>20298</v>
      </c>
    </row>
    <row r="8523" spans="1:4" ht="13.5" customHeight="1">
      <c r="A8523" s="150" t="s">
        <v>3118</v>
      </c>
      <c r="B8523" s="153" t="s">
        <v>13269</v>
      </c>
      <c r="C8523" s="352"/>
      <c r="D8523" s="152" t="s">
        <v>20298</v>
      </c>
    </row>
    <row r="8524" spans="1:4" ht="13.5" customHeight="1">
      <c r="A8524" s="150" t="s">
        <v>2958</v>
      </c>
      <c r="B8524" s="153" t="s">
        <v>13134</v>
      </c>
      <c r="C8524" s="352"/>
      <c r="D8524" s="152" t="s">
        <v>20298</v>
      </c>
    </row>
    <row r="8525" spans="1:4" ht="13.5" customHeight="1">
      <c r="A8525" s="150" t="s">
        <v>2957</v>
      </c>
      <c r="B8525" s="153" t="s">
        <v>13133</v>
      </c>
      <c r="C8525" s="352"/>
      <c r="D8525" s="152" t="s">
        <v>20298</v>
      </c>
    </row>
    <row r="8526" spans="1:4" ht="13.5" customHeight="1">
      <c r="A8526" s="150" t="s">
        <v>3046</v>
      </c>
      <c r="B8526" s="153" t="s">
        <v>13210</v>
      </c>
      <c r="C8526" s="352"/>
      <c r="D8526" s="152" t="s">
        <v>20298</v>
      </c>
    </row>
    <row r="8527" spans="1:4" ht="13.5" customHeight="1">
      <c r="A8527" s="150" t="s">
        <v>764</v>
      </c>
      <c r="B8527" s="153" t="s">
        <v>10972</v>
      </c>
      <c r="C8527" s="352"/>
      <c r="D8527" s="152" t="s">
        <v>20298</v>
      </c>
    </row>
    <row r="8528" spans="1:4" ht="13.5" customHeight="1">
      <c r="A8528" s="150" t="s">
        <v>3306</v>
      </c>
      <c r="B8528" s="153" t="s">
        <v>13443</v>
      </c>
      <c r="C8528" s="352"/>
      <c r="D8528" s="152" t="s">
        <v>20298</v>
      </c>
    </row>
    <row r="8529" spans="1:4" ht="13.5" customHeight="1">
      <c r="A8529" s="150" t="s">
        <v>4086</v>
      </c>
      <c r="B8529" s="153" t="s">
        <v>14203</v>
      </c>
      <c r="C8529" s="352"/>
      <c r="D8529" s="152" t="s">
        <v>20298</v>
      </c>
    </row>
    <row r="8530" spans="1:4" ht="13.5" customHeight="1">
      <c r="A8530" s="150" t="s">
        <v>5350</v>
      </c>
      <c r="B8530" s="153" t="s">
        <v>15386</v>
      </c>
      <c r="C8530" s="352"/>
      <c r="D8530" s="152" t="s">
        <v>20298</v>
      </c>
    </row>
    <row r="8531" spans="1:4" ht="13.5" customHeight="1">
      <c r="A8531" s="150" t="s">
        <v>5351</v>
      </c>
      <c r="B8531" s="153" t="s">
        <v>15387</v>
      </c>
      <c r="C8531" s="352"/>
      <c r="D8531" s="152" t="s">
        <v>20298</v>
      </c>
    </row>
    <row r="8532" spans="1:4" ht="13.5" customHeight="1">
      <c r="A8532" s="150" t="s">
        <v>6197</v>
      </c>
      <c r="B8532" s="153" t="s">
        <v>16158</v>
      </c>
      <c r="C8532" s="352"/>
      <c r="D8532" s="152" t="s">
        <v>20298</v>
      </c>
    </row>
    <row r="8533" spans="1:4" ht="13.5" customHeight="1">
      <c r="A8533" s="150" t="s">
        <v>6199</v>
      </c>
      <c r="B8533" s="153" t="s">
        <v>16160</v>
      </c>
      <c r="C8533" s="352"/>
      <c r="D8533" s="152" t="s">
        <v>20298</v>
      </c>
    </row>
    <row r="8534" spans="1:4" ht="13.5" customHeight="1">
      <c r="A8534" s="150" t="s">
        <v>6917</v>
      </c>
      <c r="B8534" s="153" t="s">
        <v>16868</v>
      </c>
      <c r="C8534" s="352"/>
      <c r="D8534" s="152" t="s">
        <v>20298</v>
      </c>
    </row>
    <row r="8535" spans="1:4" ht="13.5" customHeight="1">
      <c r="A8535" s="150" t="s">
        <v>8578</v>
      </c>
      <c r="B8535" s="153" t="s">
        <v>18220</v>
      </c>
      <c r="C8535" s="352"/>
      <c r="D8535" s="152" t="s">
        <v>20298</v>
      </c>
    </row>
    <row r="8536" spans="1:4" ht="13.5" customHeight="1">
      <c r="A8536" s="150" t="s">
        <v>9254</v>
      </c>
      <c r="B8536" s="153" t="s">
        <v>18864</v>
      </c>
      <c r="C8536" s="352"/>
      <c r="D8536" s="152" t="s">
        <v>20298</v>
      </c>
    </row>
    <row r="8537" spans="1:4" ht="13.5" customHeight="1">
      <c r="A8537" s="150" t="s">
        <v>9315</v>
      </c>
      <c r="B8537" s="153" t="s">
        <v>18925</v>
      </c>
      <c r="C8537" s="352"/>
      <c r="D8537" s="152" t="s">
        <v>20298</v>
      </c>
    </row>
    <row r="8538" spans="1:4" ht="13.5" customHeight="1">
      <c r="A8538" s="150" t="s">
        <v>9332</v>
      </c>
      <c r="B8538" s="153" t="s">
        <v>18939</v>
      </c>
      <c r="C8538" s="352"/>
      <c r="D8538" s="152" t="s">
        <v>20298</v>
      </c>
    </row>
    <row r="8539" spans="1:4" ht="13.5" customHeight="1">
      <c r="A8539" s="150" t="s">
        <v>9391</v>
      </c>
      <c r="B8539" s="153" t="s">
        <v>18987</v>
      </c>
      <c r="C8539" s="352"/>
      <c r="D8539" s="152" t="s">
        <v>20298</v>
      </c>
    </row>
    <row r="8540" spans="1:4" ht="13.5" customHeight="1">
      <c r="A8540" s="150" t="s">
        <v>9402</v>
      </c>
      <c r="B8540" s="153" t="s">
        <v>18997</v>
      </c>
      <c r="C8540" s="352"/>
      <c r="D8540" s="152" t="s">
        <v>20298</v>
      </c>
    </row>
    <row r="8541" spans="1:4" ht="13.5" customHeight="1">
      <c r="A8541" s="150" t="s">
        <v>2727</v>
      </c>
      <c r="B8541" s="153" t="s">
        <v>12903</v>
      </c>
      <c r="C8541" s="352"/>
      <c r="D8541" s="152" t="s">
        <v>20298</v>
      </c>
    </row>
    <row r="8542" spans="1:4" ht="13.5" customHeight="1">
      <c r="A8542" s="150" t="s">
        <v>1938</v>
      </c>
      <c r="B8542" s="153" t="s">
        <v>12118</v>
      </c>
      <c r="C8542" s="352"/>
      <c r="D8542" s="152" t="s">
        <v>20298</v>
      </c>
    </row>
    <row r="8543" spans="1:4" ht="13.5" customHeight="1">
      <c r="A8543" s="150" t="s">
        <v>5399</v>
      </c>
      <c r="B8543" s="153" t="s">
        <v>15435</v>
      </c>
      <c r="C8543" s="352"/>
      <c r="D8543" s="152" t="s">
        <v>20298</v>
      </c>
    </row>
    <row r="8544" spans="1:4" ht="13.5" customHeight="1">
      <c r="A8544" s="150" t="s">
        <v>4915</v>
      </c>
      <c r="B8544" s="153" t="s">
        <v>14976</v>
      </c>
      <c r="C8544" s="352"/>
      <c r="D8544" s="152" t="s">
        <v>20298</v>
      </c>
    </row>
    <row r="8545" spans="1:4" ht="13.5" customHeight="1">
      <c r="A8545" s="150" t="s">
        <v>3037</v>
      </c>
      <c r="B8545" s="153" t="s">
        <v>13203</v>
      </c>
      <c r="C8545" s="352"/>
      <c r="D8545" s="152" t="s">
        <v>20298</v>
      </c>
    </row>
    <row r="8546" spans="1:4" ht="13.5" customHeight="1">
      <c r="A8546" s="150" t="s">
        <v>3036</v>
      </c>
      <c r="B8546" s="153" t="s">
        <v>13202</v>
      </c>
      <c r="C8546" s="352"/>
      <c r="D8546" s="152" t="s">
        <v>20298</v>
      </c>
    </row>
    <row r="8547" spans="1:4" ht="13.5" customHeight="1">
      <c r="A8547" s="150" t="s">
        <v>765</v>
      </c>
      <c r="B8547" s="153" t="s">
        <v>10973</v>
      </c>
      <c r="C8547" s="352"/>
      <c r="D8547" s="152" t="s">
        <v>20298</v>
      </c>
    </row>
    <row r="8548" spans="1:4" ht="13.5" customHeight="1">
      <c r="A8548" s="150" t="s">
        <v>1887</v>
      </c>
      <c r="B8548" s="153" t="s">
        <v>12070</v>
      </c>
      <c r="C8548" s="352"/>
      <c r="D8548" s="152" t="s">
        <v>20298</v>
      </c>
    </row>
    <row r="8549" spans="1:4" ht="13.5" customHeight="1">
      <c r="A8549" s="150" t="s">
        <v>4941</v>
      </c>
      <c r="B8549" s="153" t="s">
        <v>14999</v>
      </c>
      <c r="C8549" s="352"/>
      <c r="D8549" s="152" t="s">
        <v>20298</v>
      </c>
    </row>
    <row r="8550" spans="1:4" ht="13.5" customHeight="1">
      <c r="A8550" s="150" t="s">
        <v>5057</v>
      </c>
      <c r="B8550" s="153" t="s">
        <v>15099</v>
      </c>
      <c r="C8550" s="352"/>
      <c r="D8550" s="152" t="s">
        <v>20298</v>
      </c>
    </row>
    <row r="8551" spans="1:4" ht="13.5" customHeight="1">
      <c r="A8551" s="150" t="s">
        <v>8525</v>
      </c>
      <c r="B8551" s="153" t="s">
        <v>18170</v>
      </c>
      <c r="C8551" s="352"/>
      <c r="D8551" s="152" t="s">
        <v>20298</v>
      </c>
    </row>
    <row r="8552" spans="1:4" ht="13.5" customHeight="1">
      <c r="A8552" s="150" t="s">
        <v>2657</v>
      </c>
      <c r="B8552" s="153" t="s">
        <v>12839</v>
      </c>
      <c r="C8552" s="352"/>
      <c r="D8552" s="152" t="s">
        <v>20298</v>
      </c>
    </row>
    <row r="8553" spans="1:4" ht="13.5" customHeight="1">
      <c r="A8553" s="150" t="s">
        <v>2728</v>
      </c>
      <c r="B8553" s="153" t="s">
        <v>12904</v>
      </c>
      <c r="C8553" s="352"/>
      <c r="D8553" s="152" t="s">
        <v>20298</v>
      </c>
    </row>
    <row r="8554" spans="1:4" ht="13.5" customHeight="1">
      <c r="A8554" s="150" t="s">
        <v>3176</v>
      </c>
      <c r="B8554" s="153" t="s">
        <v>13318</v>
      </c>
      <c r="C8554" s="352"/>
      <c r="D8554" s="152" t="s">
        <v>20298</v>
      </c>
    </row>
    <row r="8555" spans="1:4" ht="13.5" customHeight="1">
      <c r="A8555" s="150" t="s">
        <v>3051</v>
      </c>
      <c r="B8555" s="153" t="s">
        <v>13215</v>
      </c>
      <c r="C8555" s="352"/>
      <c r="D8555" s="152" t="s">
        <v>20298</v>
      </c>
    </row>
    <row r="8556" spans="1:4" ht="13.5" customHeight="1">
      <c r="A8556" s="150" t="s">
        <v>3050</v>
      </c>
      <c r="B8556" s="153" t="s">
        <v>13214</v>
      </c>
      <c r="C8556" s="352"/>
      <c r="D8556" s="152" t="s">
        <v>20298</v>
      </c>
    </row>
    <row r="8557" spans="1:4" ht="13.5" customHeight="1">
      <c r="A8557" s="150" t="s">
        <v>10354</v>
      </c>
      <c r="B8557" s="153" t="s">
        <v>19922</v>
      </c>
      <c r="C8557" s="352"/>
      <c r="D8557" s="152" t="s">
        <v>20298</v>
      </c>
    </row>
    <row r="8558" spans="1:4" ht="13.5" customHeight="1">
      <c r="A8558" s="150" t="s">
        <v>4785</v>
      </c>
      <c r="B8558" s="153" t="s">
        <v>14852</v>
      </c>
      <c r="C8558" s="352"/>
      <c r="D8558" s="152" t="s">
        <v>20298</v>
      </c>
    </row>
    <row r="8559" spans="1:4" ht="13.5" customHeight="1">
      <c r="A8559" s="150" t="s">
        <v>4678</v>
      </c>
      <c r="B8559" s="153" t="s">
        <v>14746</v>
      </c>
      <c r="C8559" s="352"/>
      <c r="D8559" s="152" t="s">
        <v>20298</v>
      </c>
    </row>
    <row r="8560" spans="1:4" ht="13.5" customHeight="1">
      <c r="A8560" s="150" t="s">
        <v>6592</v>
      </c>
      <c r="B8560" s="153" t="s">
        <v>16553</v>
      </c>
      <c r="C8560" s="352"/>
      <c r="D8560" s="152" t="s">
        <v>20298</v>
      </c>
    </row>
    <row r="8561" spans="1:4" ht="13.5" customHeight="1">
      <c r="A8561" s="150" t="s">
        <v>8541</v>
      </c>
      <c r="B8561" s="153" t="s">
        <v>18183</v>
      </c>
      <c r="C8561" s="352"/>
      <c r="D8561" s="152" t="s">
        <v>20298</v>
      </c>
    </row>
    <row r="8562" spans="1:4" ht="13.5" customHeight="1">
      <c r="A8562" s="150" t="s">
        <v>8612</v>
      </c>
      <c r="B8562" s="153" t="s">
        <v>18251</v>
      </c>
      <c r="C8562" s="352"/>
      <c r="D8562" s="152" t="s">
        <v>20298</v>
      </c>
    </row>
    <row r="8563" spans="1:4" ht="13.5" customHeight="1">
      <c r="A8563" s="150" t="s">
        <v>767</v>
      </c>
      <c r="B8563" s="153" t="s">
        <v>10975</v>
      </c>
      <c r="C8563" s="352"/>
      <c r="D8563" s="152" t="s">
        <v>20298</v>
      </c>
    </row>
    <row r="8564" spans="1:4" ht="13.5" customHeight="1">
      <c r="A8564" s="150" t="s">
        <v>8925</v>
      </c>
      <c r="B8564" s="153" t="s">
        <v>18535</v>
      </c>
      <c r="C8564" s="352"/>
      <c r="D8564" s="152" t="s">
        <v>20298</v>
      </c>
    </row>
    <row r="8565" spans="1:4" ht="13.5" customHeight="1">
      <c r="A8565" s="150" t="s">
        <v>8924</v>
      </c>
      <c r="B8565" s="153" t="s">
        <v>18534</v>
      </c>
      <c r="C8565" s="352"/>
      <c r="D8565" s="152" t="s">
        <v>20298</v>
      </c>
    </row>
    <row r="8566" spans="1:4" ht="13.5" customHeight="1">
      <c r="A8566" s="150" t="s">
        <v>9396</v>
      </c>
      <c r="B8566" s="153" t="s">
        <v>18992</v>
      </c>
      <c r="C8566" s="352"/>
      <c r="D8566" s="152" t="s">
        <v>20298</v>
      </c>
    </row>
    <row r="8567" spans="1:4" ht="13.5" customHeight="1">
      <c r="A8567" s="150" t="s">
        <v>9403</v>
      </c>
      <c r="B8567" s="153" t="s">
        <v>18998</v>
      </c>
      <c r="C8567" s="352"/>
      <c r="D8567" s="152" t="s">
        <v>20298</v>
      </c>
    </row>
    <row r="8568" spans="1:4" ht="13.5" customHeight="1">
      <c r="A8568" s="150" t="s">
        <v>9409</v>
      </c>
      <c r="B8568" s="153" t="s">
        <v>19004</v>
      </c>
      <c r="C8568" s="352"/>
      <c r="D8568" s="152" t="s">
        <v>20298</v>
      </c>
    </row>
    <row r="8569" spans="1:4" ht="13.5" customHeight="1">
      <c r="A8569" s="150" t="s">
        <v>9296</v>
      </c>
      <c r="B8569" s="153" t="s">
        <v>18907</v>
      </c>
      <c r="C8569" s="352"/>
      <c r="D8569" s="152" t="s">
        <v>20298</v>
      </c>
    </row>
    <row r="8570" spans="1:4" ht="13.5" customHeight="1">
      <c r="A8570" s="150" t="s">
        <v>9457</v>
      </c>
      <c r="B8570" s="153" t="s">
        <v>19049</v>
      </c>
      <c r="C8570" s="352"/>
      <c r="D8570" s="152" t="s">
        <v>20298</v>
      </c>
    </row>
    <row r="8571" spans="1:4" ht="13.5" customHeight="1">
      <c r="A8571" s="150" t="s">
        <v>9437</v>
      </c>
      <c r="B8571" s="153" t="s">
        <v>19031</v>
      </c>
      <c r="C8571" s="352"/>
      <c r="D8571" s="152" t="s">
        <v>20298</v>
      </c>
    </row>
    <row r="8572" spans="1:4" ht="13.5" customHeight="1">
      <c r="A8572" s="150" t="s">
        <v>9438</v>
      </c>
      <c r="B8572" s="153" t="s">
        <v>19031</v>
      </c>
      <c r="C8572" s="352"/>
      <c r="D8572" s="152" t="s">
        <v>20298</v>
      </c>
    </row>
    <row r="8573" spans="1:4" ht="13.5" customHeight="1">
      <c r="A8573" s="150" t="s">
        <v>9455</v>
      </c>
      <c r="B8573" s="153" t="s">
        <v>19047</v>
      </c>
      <c r="C8573" s="352"/>
      <c r="D8573" s="152" t="s">
        <v>20298</v>
      </c>
    </row>
    <row r="8574" spans="1:4" ht="13.5" customHeight="1">
      <c r="A8574" s="150" t="s">
        <v>9462</v>
      </c>
      <c r="B8574" s="153" t="s">
        <v>19054</v>
      </c>
      <c r="C8574" s="352"/>
      <c r="D8574" s="152" t="s">
        <v>20298</v>
      </c>
    </row>
    <row r="8575" spans="1:4" ht="13.5" customHeight="1">
      <c r="A8575" s="150" t="s">
        <v>3535</v>
      </c>
      <c r="B8575" s="153" t="s">
        <v>13669</v>
      </c>
      <c r="C8575" s="352"/>
      <c r="D8575" s="152" t="s">
        <v>20298</v>
      </c>
    </row>
    <row r="8576" spans="1:4" ht="13.5" customHeight="1">
      <c r="A8576" s="150" t="s">
        <v>1668</v>
      </c>
      <c r="B8576" s="153" t="s">
        <v>11869</v>
      </c>
      <c r="C8576" s="352"/>
      <c r="D8576" s="152" t="s">
        <v>20298</v>
      </c>
    </row>
    <row r="8577" spans="1:4" ht="13.5" customHeight="1">
      <c r="A8577" s="150" t="s">
        <v>10337</v>
      </c>
      <c r="B8577" s="153" t="s">
        <v>19905</v>
      </c>
      <c r="C8577" s="352"/>
      <c r="D8577" s="152" t="s">
        <v>20298</v>
      </c>
    </row>
    <row r="8578" spans="1:4" ht="13.5" customHeight="1">
      <c r="A8578" s="150" t="s">
        <v>10401</v>
      </c>
      <c r="B8578" s="153" t="s">
        <v>19967</v>
      </c>
      <c r="C8578" s="352"/>
      <c r="D8578" s="152" t="s">
        <v>20298</v>
      </c>
    </row>
    <row r="8579" spans="1:4" ht="13.5" customHeight="1">
      <c r="A8579" s="150" t="s">
        <v>10534</v>
      </c>
      <c r="B8579" s="153" t="s">
        <v>20094</v>
      </c>
      <c r="C8579" s="352"/>
      <c r="D8579" s="152" t="s">
        <v>20298</v>
      </c>
    </row>
    <row r="8580" spans="1:4" ht="13.5" customHeight="1">
      <c r="A8580" s="150" t="s">
        <v>10567</v>
      </c>
      <c r="B8580" s="153" t="s">
        <v>20114</v>
      </c>
      <c r="C8580" s="352"/>
      <c r="D8580" s="152" t="s">
        <v>20298</v>
      </c>
    </row>
    <row r="8581" spans="1:4" ht="13.5" customHeight="1">
      <c r="A8581" s="150" t="s">
        <v>2340</v>
      </c>
      <c r="B8581" s="153" t="s">
        <v>12515</v>
      </c>
      <c r="C8581" s="352"/>
      <c r="D8581" s="152" t="s">
        <v>20298</v>
      </c>
    </row>
    <row r="8582" spans="1:4" ht="13.5" customHeight="1">
      <c r="A8582" s="150" t="s">
        <v>778</v>
      </c>
      <c r="B8582" s="153" t="s">
        <v>10985</v>
      </c>
      <c r="C8582" s="352"/>
      <c r="D8582" s="152" t="s">
        <v>20298</v>
      </c>
    </row>
    <row r="8583" spans="1:4" ht="13.5" customHeight="1">
      <c r="A8583" s="150" t="s">
        <v>3052</v>
      </c>
      <c r="B8583" s="153" t="s">
        <v>13216</v>
      </c>
      <c r="C8583" s="352"/>
      <c r="D8583" s="152" t="s">
        <v>20298</v>
      </c>
    </row>
    <row r="8584" spans="1:4" ht="13.5" customHeight="1">
      <c r="A8584" s="150" t="s">
        <v>4940</v>
      </c>
      <c r="B8584" s="153" t="s">
        <v>14998</v>
      </c>
      <c r="C8584" s="352"/>
      <c r="D8584" s="152" t="s">
        <v>20298</v>
      </c>
    </row>
    <row r="8585" spans="1:4" ht="13.5" customHeight="1">
      <c r="A8585" s="150" t="s">
        <v>5957</v>
      </c>
      <c r="B8585" s="153" t="s">
        <v>15964</v>
      </c>
      <c r="C8585" s="352"/>
      <c r="D8585" s="152" t="s">
        <v>20298</v>
      </c>
    </row>
    <row r="8586" spans="1:4" ht="13.5" customHeight="1">
      <c r="A8586" s="150" t="s">
        <v>1898</v>
      </c>
      <c r="B8586" s="153" t="s">
        <v>12081</v>
      </c>
      <c r="C8586" s="352"/>
      <c r="D8586" s="152" t="s">
        <v>20298</v>
      </c>
    </row>
    <row r="8587" spans="1:4" ht="13.5" customHeight="1">
      <c r="A8587" s="150" t="s">
        <v>2427</v>
      </c>
      <c r="B8587" s="153" t="s">
        <v>12601</v>
      </c>
      <c r="C8587" s="352"/>
      <c r="D8587" s="152" t="s">
        <v>20298</v>
      </c>
    </row>
    <row r="8588" spans="1:4" ht="13.5" customHeight="1">
      <c r="A8588" s="150" t="s">
        <v>2656</v>
      </c>
      <c r="B8588" s="153" t="s">
        <v>12838</v>
      </c>
      <c r="C8588" s="352"/>
      <c r="D8588" s="152" t="s">
        <v>20298</v>
      </c>
    </row>
    <row r="8589" spans="1:4" ht="13.5" customHeight="1">
      <c r="A8589" s="150" t="s">
        <v>2762</v>
      </c>
      <c r="B8589" s="153" t="s">
        <v>12937</v>
      </c>
      <c r="C8589" s="352"/>
      <c r="D8589" s="152" t="s">
        <v>20298</v>
      </c>
    </row>
    <row r="8590" spans="1:4" ht="13.5" customHeight="1">
      <c r="A8590" s="150" t="s">
        <v>3041</v>
      </c>
      <c r="B8590" s="153" t="s">
        <v>13207</v>
      </c>
      <c r="C8590" s="352"/>
      <c r="D8590" s="152" t="s">
        <v>20298</v>
      </c>
    </row>
    <row r="8591" spans="1:4" ht="13.5" customHeight="1">
      <c r="A8591" s="150" t="s">
        <v>5354</v>
      </c>
      <c r="B8591" s="153" t="s">
        <v>15390</v>
      </c>
      <c r="C8591" s="352"/>
      <c r="D8591" s="152" t="s">
        <v>20298</v>
      </c>
    </row>
    <row r="8592" spans="1:4" ht="13.5" customHeight="1">
      <c r="A8592" s="150" t="s">
        <v>4776</v>
      </c>
      <c r="B8592" s="153" t="s">
        <v>14843</v>
      </c>
      <c r="C8592" s="352"/>
      <c r="D8592" s="152" t="s">
        <v>20298</v>
      </c>
    </row>
    <row r="8593" spans="1:4" ht="13.5" customHeight="1">
      <c r="A8593" s="150" t="s">
        <v>3343</v>
      </c>
      <c r="B8593" s="153" t="s">
        <v>13480</v>
      </c>
      <c r="C8593" s="352"/>
      <c r="D8593" s="152" t="s">
        <v>20298</v>
      </c>
    </row>
    <row r="8594" spans="1:4" ht="13.5" customHeight="1">
      <c r="A8594" s="150" t="s">
        <v>5355</v>
      </c>
      <c r="B8594" s="153" t="s">
        <v>15391</v>
      </c>
      <c r="C8594" s="352"/>
      <c r="D8594" s="152" t="s">
        <v>20298</v>
      </c>
    </row>
    <row r="8595" spans="1:4" ht="13.5" customHeight="1">
      <c r="A8595" s="150" t="s">
        <v>5401</v>
      </c>
      <c r="B8595" s="153" t="s">
        <v>15437</v>
      </c>
      <c r="C8595" s="352"/>
      <c r="D8595" s="152" t="s">
        <v>20298</v>
      </c>
    </row>
    <row r="8596" spans="1:4" ht="13.5" customHeight="1">
      <c r="A8596" s="150" t="s">
        <v>2597</v>
      </c>
      <c r="B8596" s="153" t="s">
        <v>12780</v>
      </c>
      <c r="C8596" s="352"/>
      <c r="D8596" s="152" t="s">
        <v>20298</v>
      </c>
    </row>
    <row r="8597" spans="1:4" ht="13.5" customHeight="1">
      <c r="A8597" s="150" t="s">
        <v>9237</v>
      </c>
      <c r="B8597" s="153" t="s">
        <v>18848</v>
      </c>
      <c r="C8597" s="352"/>
      <c r="D8597" s="152" t="s">
        <v>20298</v>
      </c>
    </row>
    <row r="8598" spans="1:4" ht="13.5" customHeight="1">
      <c r="A8598" s="150" t="s">
        <v>2708</v>
      </c>
      <c r="B8598" s="153" t="s">
        <v>12884</v>
      </c>
      <c r="C8598" s="352"/>
      <c r="D8598" s="152" t="s">
        <v>20298</v>
      </c>
    </row>
    <row r="8599" spans="1:4" ht="13.5" customHeight="1">
      <c r="A8599" s="150" t="s">
        <v>6389</v>
      </c>
      <c r="B8599" s="153" t="s">
        <v>16352</v>
      </c>
      <c r="C8599" s="352"/>
      <c r="D8599" s="152" t="s">
        <v>20298</v>
      </c>
    </row>
    <row r="8600" spans="1:4" ht="13.5" customHeight="1">
      <c r="A8600" s="150" t="s">
        <v>6563</v>
      </c>
      <c r="B8600" s="153" t="s">
        <v>16525</v>
      </c>
      <c r="C8600" s="352"/>
      <c r="D8600" s="152" t="s">
        <v>20298</v>
      </c>
    </row>
    <row r="8601" spans="1:4" ht="13.5" customHeight="1">
      <c r="A8601" s="150" t="s">
        <v>4939</v>
      </c>
      <c r="B8601" s="153" t="s">
        <v>14997</v>
      </c>
      <c r="C8601" s="352"/>
      <c r="D8601" s="152" t="s">
        <v>20298</v>
      </c>
    </row>
    <row r="8602" spans="1:4" ht="13.5" customHeight="1">
      <c r="A8602" s="150" t="s">
        <v>6715</v>
      </c>
      <c r="B8602" s="153" t="s">
        <v>16666</v>
      </c>
      <c r="C8602" s="352"/>
      <c r="D8602" s="152" t="s">
        <v>20298</v>
      </c>
    </row>
    <row r="8603" spans="1:4" ht="13.5" customHeight="1">
      <c r="A8603" s="150" t="s">
        <v>8501</v>
      </c>
      <c r="B8603" s="153" t="s">
        <v>18155</v>
      </c>
      <c r="C8603" s="352"/>
      <c r="D8603" s="152" t="s">
        <v>20298</v>
      </c>
    </row>
    <row r="8604" spans="1:4" ht="13.5" customHeight="1">
      <c r="A8604" s="150" t="s">
        <v>9340</v>
      </c>
      <c r="B8604" s="153" t="s">
        <v>18947</v>
      </c>
      <c r="C8604" s="352"/>
      <c r="D8604" s="152" t="s">
        <v>20298</v>
      </c>
    </row>
    <row r="8605" spans="1:4" ht="13.5" customHeight="1">
      <c r="A8605" s="150" t="s">
        <v>9406</v>
      </c>
      <c r="B8605" s="153" t="s">
        <v>19001</v>
      </c>
      <c r="C8605" s="352"/>
      <c r="D8605" s="152" t="s">
        <v>20298</v>
      </c>
    </row>
    <row r="8606" spans="1:4" ht="13.5" customHeight="1">
      <c r="A8606" s="150" t="s">
        <v>9640</v>
      </c>
      <c r="B8606" s="153" t="s">
        <v>19228</v>
      </c>
      <c r="C8606" s="352"/>
      <c r="D8606" s="152" t="s">
        <v>20298</v>
      </c>
    </row>
    <row r="8607" spans="1:4" ht="13.5" customHeight="1">
      <c r="A8607" s="150" t="s">
        <v>9675</v>
      </c>
      <c r="B8607" s="153" t="s">
        <v>19262</v>
      </c>
      <c r="C8607" s="352"/>
      <c r="D8607" s="152" t="s">
        <v>20298</v>
      </c>
    </row>
    <row r="8608" spans="1:4" ht="13.5" customHeight="1">
      <c r="A8608" s="150" t="s">
        <v>9730</v>
      </c>
      <c r="B8608" s="153" t="s">
        <v>19315</v>
      </c>
      <c r="C8608" s="352"/>
      <c r="D8608" s="152" t="s">
        <v>20298</v>
      </c>
    </row>
    <row r="8609" spans="1:4" ht="13.5" customHeight="1">
      <c r="A8609" s="150" t="s">
        <v>9735</v>
      </c>
      <c r="B8609" s="153" t="s">
        <v>19320</v>
      </c>
      <c r="C8609" s="352"/>
      <c r="D8609" s="152" t="s">
        <v>20298</v>
      </c>
    </row>
    <row r="8610" spans="1:4" ht="13.5" customHeight="1">
      <c r="A8610" s="150" t="s">
        <v>3374</v>
      </c>
      <c r="B8610" s="153" t="s">
        <v>13511</v>
      </c>
      <c r="C8610" s="352"/>
      <c r="D8610" s="152" t="s">
        <v>20298</v>
      </c>
    </row>
    <row r="8611" spans="1:4" ht="13.5" customHeight="1">
      <c r="A8611" s="150" t="s">
        <v>9779</v>
      </c>
      <c r="B8611" s="153" t="s">
        <v>19364</v>
      </c>
      <c r="C8611" s="352"/>
      <c r="D8611" s="152" t="s">
        <v>20298</v>
      </c>
    </row>
    <row r="8612" spans="1:4" ht="13.5" customHeight="1">
      <c r="A8612" s="150" t="s">
        <v>2672</v>
      </c>
      <c r="B8612" s="153" t="s">
        <v>12853</v>
      </c>
      <c r="C8612" s="352"/>
      <c r="D8612" s="152" t="s">
        <v>20298</v>
      </c>
    </row>
    <row r="8613" spans="1:4" ht="13.5" customHeight="1">
      <c r="A8613" s="150" t="s">
        <v>3054</v>
      </c>
      <c r="B8613" s="153" t="s">
        <v>13218</v>
      </c>
      <c r="C8613" s="352"/>
      <c r="D8613" s="152" t="s">
        <v>20298</v>
      </c>
    </row>
    <row r="8614" spans="1:4" ht="13.5" customHeight="1">
      <c r="A8614" s="150" t="s">
        <v>3053</v>
      </c>
      <c r="B8614" s="153" t="s">
        <v>13217</v>
      </c>
      <c r="C8614" s="352"/>
      <c r="D8614" s="152" t="s">
        <v>20298</v>
      </c>
    </row>
    <row r="8615" spans="1:4" ht="13.5" customHeight="1">
      <c r="A8615" s="150" t="s">
        <v>3177</v>
      </c>
      <c r="B8615" s="153" t="s">
        <v>13319</v>
      </c>
      <c r="C8615" s="352"/>
      <c r="D8615" s="152" t="s">
        <v>20298</v>
      </c>
    </row>
    <row r="8616" spans="1:4" ht="13.5" customHeight="1">
      <c r="A8616" s="150" t="s">
        <v>9249</v>
      </c>
      <c r="B8616" s="153" t="s">
        <v>18859</v>
      </c>
      <c r="C8616" s="352"/>
      <c r="D8616" s="152" t="s">
        <v>20298</v>
      </c>
    </row>
    <row r="8617" spans="1:4" ht="13.5" customHeight="1">
      <c r="A8617" s="150" t="s">
        <v>9422</v>
      </c>
      <c r="B8617" s="153" t="s">
        <v>19016</v>
      </c>
      <c r="C8617" s="352"/>
      <c r="D8617" s="152" t="s">
        <v>20298</v>
      </c>
    </row>
    <row r="8618" spans="1:4" ht="13.5" customHeight="1">
      <c r="A8618" s="150" t="s">
        <v>9426</v>
      </c>
      <c r="B8618" s="153" t="s">
        <v>19020</v>
      </c>
      <c r="C8618" s="352"/>
      <c r="D8618" s="152" t="s">
        <v>20298</v>
      </c>
    </row>
    <row r="8619" spans="1:4" ht="13.5" customHeight="1">
      <c r="A8619" s="150" t="s">
        <v>9407</v>
      </c>
      <c r="B8619" s="153" t="s">
        <v>19002</v>
      </c>
      <c r="C8619" s="352"/>
      <c r="D8619" s="152" t="s">
        <v>20298</v>
      </c>
    </row>
    <row r="8620" spans="1:4" ht="13.5" customHeight="1">
      <c r="A8620" s="150" t="s">
        <v>9408</v>
      </c>
      <c r="B8620" s="153" t="s">
        <v>19003</v>
      </c>
      <c r="C8620" s="352"/>
      <c r="D8620" s="152" t="s">
        <v>20298</v>
      </c>
    </row>
    <row r="8621" spans="1:4" ht="13.5" customHeight="1">
      <c r="A8621" s="150" t="s">
        <v>9420</v>
      </c>
      <c r="B8621" s="153" t="s">
        <v>19014</v>
      </c>
      <c r="C8621" s="352"/>
      <c r="D8621" s="152" t="s">
        <v>20298</v>
      </c>
    </row>
    <row r="8622" spans="1:4" ht="13.5" customHeight="1">
      <c r="A8622" s="150" t="s">
        <v>9421</v>
      </c>
      <c r="B8622" s="153" t="s">
        <v>19015</v>
      </c>
      <c r="C8622" s="352"/>
      <c r="D8622" s="152" t="s">
        <v>20298</v>
      </c>
    </row>
    <row r="8623" spans="1:4" ht="13.5" customHeight="1">
      <c r="A8623" s="150" t="s">
        <v>9423</v>
      </c>
      <c r="B8623" s="153" t="s">
        <v>19017</v>
      </c>
      <c r="C8623" s="352"/>
      <c r="D8623" s="152" t="s">
        <v>20298</v>
      </c>
    </row>
    <row r="8624" spans="1:4" ht="13.5" customHeight="1">
      <c r="A8624" s="150" t="s">
        <v>9424</v>
      </c>
      <c r="B8624" s="153" t="s">
        <v>19018</v>
      </c>
      <c r="C8624" s="352"/>
      <c r="D8624" s="152" t="s">
        <v>20298</v>
      </c>
    </row>
    <row r="8625" spans="1:4" ht="13.5" customHeight="1">
      <c r="A8625" s="150" t="s">
        <v>9425</v>
      </c>
      <c r="B8625" s="153" t="s">
        <v>19019</v>
      </c>
      <c r="C8625" s="352"/>
      <c r="D8625" s="152" t="s">
        <v>20298</v>
      </c>
    </row>
    <row r="8626" spans="1:4" ht="13.5" customHeight="1">
      <c r="A8626" s="150" t="s">
        <v>4593</v>
      </c>
      <c r="B8626" s="153" t="s">
        <v>14667</v>
      </c>
      <c r="C8626" s="352"/>
      <c r="D8626" s="152" t="s">
        <v>20298</v>
      </c>
    </row>
    <row r="8627" spans="1:4" ht="13.5" customHeight="1">
      <c r="A8627" s="150" t="s">
        <v>4588</v>
      </c>
      <c r="B8627" s="153" t="s">
        <v>14663</v>
      </c>
      <c r="C8627" s="352"/>
      <c r="D8627" s="152" t="s">
        <v>20298</v>
      </c>
    </row>
    <row r="8628" spans="1:4" ht="13.5" customHeight="1">
      <c r="A8628" s="150" t="s">
        <v>4589</v>
      </c>
      <c r="B8628" s="153" t="s">
        <v>14663</v>
      </c>
      <c r="C8628" s="352"/>
      <c r="D8628" s="152" t="s">
        <v>20298</v>
      </c>
    </row>
    <row r="8629" spans="1:4" ht="13.5" customHeight="1">
      <c r="A8629" s="150" t="s">
        <v>6139</v>
      </c>
      <c r="B8629" s="153" t="s">
        <v>16102</v>
      </c>
      <c r="C8629" s="352"/>
      <c r="D8629" s="152" t="s">
        <v>20298</v>
      </c>
    </row>
    <row r="8630" spans="1:4" ht="13.5" customHeight="1">
      <c r="A8630" s="150" t="s">
        <v>6135</v>
      </c>
      <c r="B8630" s="153" t="s">
        <v>16099</v>
      </c>
      <c r="C8630" s="352"/>
      <c r="D8630" s="152" t="s">
        <v>20298</v>
      </c>
    </row>
    <row r="8631" spans="1:4" ht="13.5" customHeight="1">
      <c r="A8631" s="150" t="s">
        <v>6136</v>
      </c>
      <c r="B8631" s="153" t="s">
        <v>16099</v>
      </c>
      <c r="C8631" s="352"/>
      <c r="D8631" s="152" t="s">
        <v>20298</v>
      </c>
    </row>
    <row r="8632" spans="1:4" ht="13.5" customHeight="1">
      <c r="A8632" s="150" t="s">
        <v>8908</v>
      </c>
      <c r="B8632" s="153" t="s">
        <v>18519</v>
      </c>
      <c r="C8632" s="352"/>
      <c r="D8632" s="152" t="s">
        <v>20298</v>
      </c>
    </row>
    <row r="8633" spans="1:4" ht="13.5" customHeight="1">
      <c r="A8633" s="150" t="s">
        <v>8909</v>
      </c>
      <c r="B8633" s="153" t="s">
        <v>18519</v>
      </c>
      <c r="C8633" s="352"/>
      <c r="D8633" s="152" t="s">
        <v>20298</v>
      </c>
    </row>
    <row r="8634" spans="1:4" ht="13.5" customHeight="1">
      <c r="A8634" s="150" t="s">
        <v>8898</v>
      </c>
      <c r="B8634" s="153" t="s">
        <v>18509</v>
      </c>
      <c r="C8634" s="352"/>
      <c r="D8634" s="152" t="s">
        <v>20298</v>
      </c>
    </row>
    <row r="8635" spans="1:4" ht="13.5" customHeight="1">
      <c r="A8635" s="150" t="s">
        <v>4590</v>
      </c>
      <c r="B8635" s="153" t="s">
        <v>14664</v>
      </c>
      <c r="C8635" s="352"/>
      <c r="D8635" s="152" t="s">
        <v>20298</v>
      </c>
    </row>
    <row r="8636" spans="1:4" ht="13.5" customHeight="1">
      <c r="A8636" s="150" t="s">
        <v>1939</v>
      </c>
      <c r="B8636" s="153" t="s">
        <v>12119</v>
      </c>
      <c r="C8636" s="352"/>
      <c r="D8636" s="152" t="s">
        <v>20298</v>
      </c>
    </row>
    <row r="8637" spans="1:4" ht="13.5" customHeight="1">
      <c r="A8637" s="150" t="s">
        <v>1912</v>
      </c>
      <c r="B8637" s="153" t="s">
        <v>12095</v>
      </c>
      <c r="C8637" s="352"/>
      <c r="D8637" s="152" t="s">
        <v>20298</v>
      </c>
    </row>
    <row r="8638" spans="1:4" ht="13.5" customHeight="1">
      <c r="A8638" s="150" t="s">
        <v>1913</v>
      </c>
      <c r="B8638" s="153" t="s">
        <v>12095</v>
      </c>
      <c r="C8638" s="352"/>
      <c r="D8638" s="152" t="s">
        <v>20298</v>
      </c>
    </row>
    <row r="8639" spans="1:4" ht="13.5" customHeight="1">
      <c r="A8639" s="150" t="s">
        <v>1901</v>
      </c>
      <c r="B8639" s="153" t="s">
        <v>12084</v>
      </c>
      <c r="C8639" s="352"/>
      <c r="D8639" s="152" t="s">
        <v>20298</v>
      </c>
    </row>
    <row r="8640" spans="1:4" ht="13.5" customHeight="1">
      <c r="A8640" s="150" t="s">
        <v>2636</v>
      </c>
      <c r="B8640" s="153" t="s">
        <v>12819</v>
      </c>
      <c r="C8640" s="352"/>
      <c r="D8640" s="152" t="s">
        <v>20298</v>
      </c>
    </row>
    <row r="8641" spans="1:4" ht="13.5" customHeight="1">
      <c r="A8641" s="150" t="s">
        <v>1902</v>
      </c>
      <c r="B8641" s="153" t="s">
        <v>12085</v>
      </c>
      <c r="C8641" s="352"/>
      <c r="D8641" s="152" t="s">
        <v>20298</v>
      </c>
    </row>
    <row r="8642" spans="1:4" ht="13.5" customHeight="1">
      <c r="A8642" s="150" t="s">
        <v>2637</v>
      </c>
      <c r="B8642" s="153" t="s">
        <v>12820</v>
      </c>
      <c r="C8642" s="352"/>
      <c r="D8642" s="152" t="s">
        <v>20298</v>
      </c>
    </row>
    <row r="8643" spans="1:4" ht="13.5" customHeight="1">
      <c r="A8643" s="150" t="s">
        <v>2620</v>
      </c>
      <c r="B8643" s="153" t="s">
        <v>12803</v>
      </c>
      <c r="C8643" s="352"/>
      <c r="D8643" s="152" t="s">
        <v>20298</v>
      </c>
    </row>
    <row r="8644" spans="1:4" ht="13.5" customHeight="1">
      <c r="A8644" s="150" t="s">
        <v>2723</v>
      </c>
      <c r="B8644" s="153" t="s">
        <v>12899</v>
      </c>
      <c r="C8644" s="352"/>
      <c r="D8644" s="152" t="s">
        <v>20298</v>
      </c>
    </row>
    <row r="8645" spans="1:4" ht="13.5" customHeight="1">
      <c r="A8645" s="150" t="s">
        <v>2716</v>
      </c>
      <c r="B8645" s="153" t="s">
        <v>12892</v>
      </c>
      <c r="C8645" s="352"/>
      <c r="D8645" s="152" t="s">
        <v>20298</v>
      </c>
    </row>
    <row r="8646" spans="1:4" ht="13.5" customHeight="1">
      <c r="A8646" s="150" t="s">
        <v>4967</v>
      </c>
      <c r="B8646" s="153" t="s">
        <v>15026</v>
      </c>
      <c r="C8646" s="352"/>
      <c r="D8646" s="152" t="s">
        <v>20298</v>
      </c>
    </row>
    <row r="8647" spans="1:4" ht="13.5" customHeight="1">
      <c r="A8647" s="150" t="s">
        <v>4968</v>
      </c>
      <c r="B8647" s="153" t="s">
        <v>15026</v>
      </c>
      <c r="C8647" s="352"/>
      <c r="D8647" s="152" t="s">
        <v>20298</v>
      </c>
    </row>
    <row r="8648" spans="1:4" ht="13.5" customHeight="1">
      <c r="A8648" s="150" t="s">
        <v>3071</v>
      </c>
      <c r="B8648" s="153" t="s">
        <v>13232</v>
      </c>
      <c r="C8648" s="352"/>
      <c r="D8648" s="152" t="s">
        <v>20298</v>
      </c>
    </row>
    <row r="8649" spans="1:4" ht="13.5" customHeight="1">
      <c r="A8649" s="150" t="s">
        <v>3068</v>
      </c>
      <c r="B8649" s="153" t="s">
        <v>13229</v>
      </c>
      <c r="C8649" s="352"/>
      <c r="D8649" s="152" t="s">
        <v>20298</v>
      </c>
    </row>
    <row r="8650" spans="1:4" ht="13.5" customHeight="1">
      <c r="A8650" s="150" t="s">
        <v>3072</v>
      </c>
      <c r="B8650" s="153" t="s">
        <v>13233</v>
      </c>
      <c r="C8650" s="352"/>
      <c r="D8650" s="152" t="s">
        <v>20298</v>
      </c>
    </row>
    <row r="8651" spans="1:4" ht="13.5" customHeight="1">
      <c r="A8651" s="150" t="s">
        <v>4587</v>
      </c>
      <c r="B8651" s="153" t="s">
        <v>14662</v>
      </c>
      <c r="C8651" s="352"/>
      <c r="D8651" s="152" t="s">
        <v>20298</v>
      </c>
    </row>
    <row r="8652" spans="1:4" ht="13.5" customHeight="1">
      <c r="A8652" s="150" t="s">
        <v>4689</v>
      </c>
      <c r="B8652" s="153" t="s">
        <v>14757</v>
      </c>
      <c r="C8652" s="352"/>
      <c r="D8652" s="152" t="s">
        <v>20298</v>
      </c>
    </row>
    <row r="8653" spans="1:4" ht="13.5" customHeight="1">
      <c r="A8653" s="150" t="s">
        <v>5435</v>
      </c>
      <c r="B8653" s="153" t="s">
        <v>15470</v>
      </c>
      <c r="C8653" s="352"/>
      <c r="D8653" s="152" t="s">
        <v>20298</v>
      </c>
    </row>
    <row r="8654" spans="1:4" ht="13.5" customHeight="1">
      <c r="A8654" s="150" t="s">
        <v>6622</v>
      </c>
      <c r="B8654" s="153" t="s">
        <v>16573</v>
      </c>
      <c r="C8654" s="352"/>
      <c r="D8654" s="152" t="s">
        <v>20298</v>
      </c>
    </row>
    <row r="8655" spans="1:4" ht="13.5" customHeight="1">
      <c r="A8655" s="150" t="s">
        <v>9608</v>
      </c>
      <c r="B8655" s="153" t="s">
        <v>19196</v>
      </c>
      <c r="C8655" s="352"/>
      <c r="D8655" s="152" t="s">
        <v>20298</v>
      </c>
    </row>
    <row r="8656" spans="1:4" ht="13.5" customHeight="1">
      <c r="A8656" s="150" t="s">
        <v>8842</v>
      </c>
      <c r="B8656" s="153" t="s">
        <v>18449</v>
      </c>
      <c r="C8656" s="352"/>
      <c r="D8656" s="152" t="s">
        <v>20298</v>
      </c>
    </row>
    <row r="8657" spans="1:4" ht="13.5" customHeight="1">
      <c r="A8657" s="150" t="s">
        <v>3319</v>
      </c>
      <c r="B8657" s="153" t="s">
        <v>13456</v>
      </c>
      <c r="C8657" s="352"/>
      <c r="D8657" s="152" t="s">
        <v>20298</v>
      </c>
    </row>
    <row r="8658" spans="1:4" ht="13.5" customHeight="1">
      <c r="A8658" s="150" t="s">
        <v>3318</v>
      </c>
      <c r="B8658" s="153" t="s">
        <v>13455</v>
      </c>
      <c r="C8658" s="352"/>
      <c r="D8658" s="152" t="s">
        <v>20298</v>
      </c>
    </row>
    <row r="8659" spans="1:4" ht="13.5" customHeight="1">
      <c r="A8659" s="150" t="s">
        <v>10364</v>
      </c>
      <c r="B8659" s="153" t="s">
        <v>19931</v>
      </c>
      <c r="C8659" s="352"/>
      <c r="D8659" s="152" t="s">
        <v>20298</v>
      </c>
    </row>
    <row r="8660" spans="1:4" ht="13.5" customHeight="1">
      <c r="A8660" s="150" t="s">
        <v>10575</v>
      </c>
      <c r="B8660" s="153" t="s">
        <v>20122</v>
      </c>
      <c r="C8660" s="352"/>
      <c r="D8660" s="152" t="s">
        <v>20298</v>
      </c>
    </row>
    <row r="8661" spans="1:4" ht="13.5" customHeight="1">
      <c r="A8661" s="150" t="s">
        <v>3180</v>
      </c>
      <c r="B8661" s="153" t="s">
        <v>13322</v>
      </c>
      <c r="C8661" s="352"/>
      <c r="D8661" s="152" t="s">
        <v>20298</v>
      </c>
    </row>
    <row r="8662" spans="1:4" ht="13.5" customHeight="1">
      <c r="A8662" s="150" t="s">
        <v>3181</v>
      </c>
      <c r="B8662" s="153" t="s">
        <v>13322</v>
      </c>
      <c r="C8662" s="352"/>
      <c r="D8662" s="152" t="s">
        <v>20298</v>
      </c>
    </row>
    <row r="8663" spans="1:4" ht="13.5" customHeight="1">
      <c r="A8663" s="150" t="s">
        <v>3069</v>
      </c>
      <c r="B8663" s="153" t="s">
        <v>13230</v>
      </c>
      <c r="C8663" s="352"/>
      <c r="D8663" s="152" t="s">
        <v>20298</v>
      </c>
    </row>
    <row r="8664" spans="1:4" ht="13.5" customHeight="1">
      <c r="A8664" s="150" t="s">
        <v>3070</v>
      </c>
      <c r="B8664" s="153" t="s">
        <v>13231</v>
      </c>
      <c r="C8664" s="352"/>
      <c r="D8664" s="152" t="s">
        <v>20298</v>
      </c>
    </row>
    <row r="8665" spans="1:4" ht="13.5" customHeight="1">
      <c r="A8665" s="150" t="s">
        <v>5878</v>
      </c>
      <c r="B8665" s="153" t="s">
        <v>15888</v>
      </c>
      <c r="C8665" s="352"/>
      <c r="D8665" s="152" t="s">
        <v>20298</v>
      </c>
    </row>
    <row r="8666" spans="1:4" ht="13.5" customHeight="1">
      <c r="A8666" s="150" t="s">
        <v>5879</v>
      </c>
      <c r="B8666" s="153" t="s">
        <v>15889</v>
      </c>
      <c r="C8666" s="352"/>
      <c r="D8666" s="152" t="s">
        <v>20298</v>
      </c>
    </row>
    <row r="8667" spans="1:4" ht="13.5" customHeight="1">
      <c r="A8667" s="150" t="s">
        <v>5880</v>
      </c>
      <c r="B8667" s="153" t="s">
        <v>15889</v>
      </c>
      <c r="C8667" s="352"/>
      <c r="D8667" s="152" t="s">
        <v>20298</v>
      </c>
    </row>
    <row r="8668" spans="1:4" ht="13.5" customHeight="1">
      <c r="A8668" s="150" t="s">
        <v>5881</v>
      </c>
      <c r="B8668" s="153" t="s">
        <v>15890</v>
      </c>
      <c r="C8668" s="352"/>
      <c r="D8668" s="152" t="s">
        <v>20298</v>
      </c>
    </row>
    <row r="8669" spans="1:4" ht="13.5" customHeight="1">
      <c r="A8669" s="150" t="s">
        <v>9442</v>
      </c>
      <c r="B8669" s="153" t="s">
        <v>19035</v>
      </c>
      <c r="C8669" s="352"/>
      <c r="D8669" s="152" t="s">
        <v>20298</v>
      </c>
    </row>
    <row r="8670" spans="1:4" ht="13.5" customHeight="1">
      <c r="A8670" s="150" t="s">
        <v>8906</v>
      </c>
      <c r="B8670" s="153" t="s">
        <v>18517</v>
      </c>
      <c r="C8670" s="352"/>
      <c r="D8670" s="152" t="s">
        <v>20298</v>
      </c>
    </row>
    <row r="8671" spans="1:4" ht="13.5" customHeight="1">
      <c r="A8671" s="150" t="s">
        <v>9865</v>
      </c>
      <c r="B8671" s="153" t="s">
        <v>19454</v>
      </c>
      <c r="C8671" s="352"/>
      <c r="D8671" s="152" t="s">
        <v>20298</v>
      </c>
    </row>
    <row r="8672" spans="1:4" ht="13.5" customHeight="1">
      <c r="A8672" s="150" t="s">
        <v>1936</v>
      </c>
      <c r="B8672" s="153" t="s">
        <v>12116</v>
      </c>
      <c r="C8672" s="352"/>
      <c r="D8672" s="152" t="s">
        <v>20298</v>
      </c>
    </row>
    <row r="8673" spans="1:4" ht="13.5" customHeight="1">
      <c r="A8673" s="150" t="s">
        <v>4966</v>
      </c>
      <c r="B8673" s="153" t="s">
        <v>15025</v>
      </c>
      <c r="C8673" s="352"/>
      <c r="D8673" s="152" t="s">
        <v>20298</v>
      </c>
    </row>
    <row r="8674" spans="1:4" ht="13.5" customHeight="1">
      <c r="A8674" s="150" t="s">
        <v>4930</v>
      </c>
      <c r="B8674" s="153" t="s">
        <v>14989</v>
      </c>
      <c r="C8674" s="352"/>
      <c r="D8674" s="152" t="s">
        <v>20298</v>
      </c>
    </row>
    <row r="8675" spans="1:4" ht="13.5" customHeight="1">
      <c r="A8675" s="150" t="s">
        <v>808</v>
      </c>
      <c r="B8675" s="153" t="s">
        <v>11015</v>
      </c>
      <c r="C8675" s="352"/>
      <c r="D8675" s="152" t="s">
        <v>20298</v>
      </c>
    </row>
    <row r="8676" spans="1:4" ht="13.5" customHeight="1">
      <c r="A8676" s="150" t="s">
        <v>3159</v>
      </c>
      <c r="B8676" s="153" t="s">
        <v>13302</v>
      </c>
      <c r="C8676" s="352"/>
      <c r="D8676" s="152" t="s">
        <v>20298</v>
      </c>
    </row>
    <row r="8677" spans="1:4" ht="13.5" customHeight="1">
      <c r="A8677" s="150" t="s">
        <v>10363</v>
      </c>
      <c r="B8677" s="153" t="s">
        <v>19930</v>
      </c>
      <c r="C8677" s="352"/>
      <c r="D8677" s="152" t="s">
        <v>20298</v>
      </c>
    </row>
    <row r="8678" spans="1:4" ht="13.5" customHeight="1">
      <c r="A8678" s="150" t="s">
        <v>1229</v>
      </c>
      <c r="B8678" s="153" t="s">
        <v>11428</v>
      </c>
      <c r="C8678" s="352"/>
      <c r="D8678" s="152" t="s">
        <v>20298</v>
      </c>
    </row>
    <row r="8679" spans="1:4" ht="13.5" customHeight="1">
      <c r="A8679" s="150" t="s">
        <v>4777</v>
      </c>
      <c r="B8679" s="153" t="s">
        <v>14844</v>
      </c>
      <c r="C8679" s="352"/>
      <c r="D8679" s="152" t="s">
        <v>20298</v>
      </c>
    </row>
    <row r="8680" spans="1:4" ht="13.5" customHeight="1">
      <c r="A8680" s="150" t="s">
        <v>3334</v>
      </c>
      <c r="B8680" s="153" t="s">
        <v>13471</v>
      </c>
      <c r="C8680" s="352"/>
      <c r="D8680" s="152" t="s">
        <v>20298</v>
      </c>
    </row>
    <row r="8681" spans="1:4" ht="13.5" customHeight="1">
      <c r="A8681" s="150" t="s">
        <v>2208</v>
      </c>
      <c r="B8681" s="153" t="s">
        <v>12385</v>
      </c>
      <c r="C8681" s="352"/>
      <c r="D8681" s="152" t="s">
        <v>20298</v>
      </c>
    </row>
    <row r="8682" spans="1:4" ht="13.5" customHeight="1">
      <c r="A8682" s="150" t="s">
        <v>2252</v>
      </c>
      <c r="B8682" s="153" t="s">
        <v>12429</v>
      </c>
      <c r="C8682" s="352"/>
      <c r="D8682" s="152" t="s">
        <v>20298</v>
      </c>
    </row>
    <row r="8683" spans="1:4" ht="13.5" customHeight="1">
      <c r="A8683" s="150" t="s">
        <v>4570</v>
      </c>
      <c r="B8683" s="153" t="s">
        <v>14645</v>
      </c>
      <c r="C8683" s="352"/>
      <c r="D8683" s="152" t="s">
        <v>20298</v>
      </c>
    </row>
    <row r="8684" spans="1:4" ht="13.5" customHeight="1">
      <c r="A8684" s="150" t="s">
        <v>4568</v>
      </c>
      <c r="B8684" s="153" t="s">
        <v>14643</v>
      </c>
      <c r="C8684" s="352"/>
      <c r="D8684" s="152" t="s">
        <v>20298</v>
      </c>
    </row>
    <row r="8685" spans="1:4" ht="13.5" customHeight="1">
      <c r="A8685" s="150" t="s">
        <v>3065</v>
      </c>
      <c r="B8685" s="153" t="s">
        <v>13227</v>
      </c>
      <c r="C8685" s="352"/>
      <c r="D8685" s="152" t="s">
        <v>20298</v>
      </c>
    </row>
    <row r="8686" spans="1:4" ht="13.5" customHeight="1">
      <c r="A8686" s="150" t="s">
        <v>5432</v>
      </c>
      <c r="B8686" s="153" t="s">
        <v>15467</v>
      </c>
      <c r="C8686" s="352"/>
      <c r="D8686" s="152" t="s">
        <v>20298</v>
      </c>
    </row>
    <row r="8687" spans="1:4" ht="13.5" customHeight="1">
      <c r="A8687" s="150" t="s">
        <v>3064</v>
      </c>
      <c r="B8687" s="153" t="s">
        <v>13226</v>
      </c>
      <c r="C8687" s="352"/>
      <c r="D8687" s="152" t="s">
        <v>20298</v>
      </c>
    </row>
    <row r="8688" spans="1:4" ht="13.5" customHeight="1">
      <c r="A8688" s="150" t="s">
        <v>3012</v>
      </c>
      <c r="B8688" s="153" t="s">
        <v>13180</v>
      </c>
      <c r="C8688" s="352"/>
      <c r="D8688" s="152" t="s">
        <v>20298</v>
      </c>
    </row>
    <row r="8689" spans="1:4" ht="13.5" customHeight="1">
      <c r="A8689" s="150" t="s">
        <v>1713</v>
      </c>
      <c r="B8689" s="153" t="s">
        <v>11908</v>
      </c>
      <c r="C8689" s="352"/>
      <c r="D8689" s="152" t="s">
        <v>20298</v>
      </c>
    </row>
    <row r="8690" spans="1:4" ht="13.5" customHeight="1">
      <c r="A8690" s="150" t="s">
        <v>9318</v>
      </c>
      <c r="B8690" s="153" t="s">
        <v>18927</v>
      </c>
      <c r="C8690" s="352"/>
      <c r="D8690" s="152" t="s">
        <v>20298</v>
      </c>
    </row>
    <row r="8691" spans="1:4" ht="13.5" customHeight="1">
      <c r="A8691" s="150" t="s">
        <v>4569</v>
      </c>
      <c r="B8691" s="153" t="s">
        <v>14644</v>
      </c>
      <c r="C8691" s="352"/>
      <c r="D8691" s="152" t="s">
        <v>20298</v>
      </c>
    </row>
    <row r="8692" spans="1:4" ht="13.5" customHeight="1">
      <c r="A8692" s="150" t="s">
        <v>2764</v>
      </c>
      <c r="B8692" s="153" t="s">
        <v>12939</v>
      </c>
      <c r="C8692" s="352"/>
      <c r="D8692" s="152" t="s">
        <v>20298</v>
      </c>
    </row>
    <row r="8693" spans="1:4" ht="13.5" customHeight="1">
      <c r="A8693" s="150" t="s">
        <v>3826</v>
      </c>
      <c r="B8693" s="153" t="s">
        <v>13948</v>
      </c>
      <c r="C8693" s="352"/>
      <c r="D8693" s="152" t="s">
        <v>20298</v>
      </c>
    </row>
    <row r="8694" spans="1:4" ht="13.5" customHeight="1">
      <c r="A8694" s="150" t="s">
        <v>3948</v>
      </c>
      <c r="B8694" s="153" t="s">
        <v>14067</v>
      </c>
      <c r="C8694" s="352"/>
      <c r="D8694" s="152" t="s">
        <v>20298</v>
      </c>
    </row>
    <row r="8695" spans="1:4" ht="13.5" customHeight="1">
      <c r="A8695" s="150" t="s">
        <v>10355</v>
      </c>
      <c r="B8695" s="153" t="s">
        <v>19923</v>
      </c>
      <c r="C8695" s="352"/>
      <c r="D8695" s="152" t="s">
        <v>20298</v>
      </c>
    </row>
    <row r="8696" spans="1:4" ht="13.5" customHeight="1">
      <c r="A8696" s="150" t="s">
        <v>4681</v>
      </c>
      <c r="B8696" s="153" t="s">
        <v>14749</v>
      </c>
      <c r="C8696" s="352"/>
      <c r="D8696" s="152" t="s">
        <v>20298</v>
      </c>
    </row>
    <row r="8697" spans="1:4" ht="13.5" customHeight="1">
      <c r="A8697" s="150" t="s">
        <v>4735</v>
      </c>
      <c r="B8697" s="153" t="s">
        <v>14803</v>
      </c>
      <c r="C8697" s="352"/>
      <c r="D8697" s="152" t="s">
        <v>20298</v>
      </c>
    </row>
    <row r="8698" spans="1:4" ht="13.5" customHeight="1">
      <c r="A8698" s="150" t="s">
        <v>10351</v>
      </c>
      <c r="B8698" s="153" t="s">
        <v>19919</v>
      </c>
      <c r="C8698" s="352"/>
      <c r="D8698" s="152" t="s">
        <v>20298</v>
      </c>
    </row>
    <row r="8699" spans="1:4" ht="13.5" customHeight="1">
      <c r="A8699" s="150" t="s">
        <v>3066</v>
      </c>
      <c r="B8699" s="153" t="s">
        <v>13228</v>
      </c>
      <c r="C8699" s="352"/>
      <c r="D8699" s="152" t="s">
        <v>20298</v>
      </c>
    </row>
    <row r="8700" spans="1:4" ht="13.5" customHeight="1">
      <c r="A8700" s="150" t="s">
        <v>4734</v>
      </c>
      <c r="B8700" s="153" t="s">
        <v>14802</v>
      </c>
      <c r="C8700" s="352"/>
      <c r="D8700" s="152" t="s">
        <v>20298</v>
      </c>
    </row>
    <row r="8701" spans="1:4" ht="13.5" customHeight="1">
      <c r="A8701" s="150" t="s">
        <v>6578</v>
      </c>
      <c r="B8701" s="153" t="s">
        <v>16540</v>
      </c>
      <c r="C8701" s="352"/>
      <c r="D8701" s="152" t="s">
        <v>20298</v>
      </c>
    </row>
    <row r="8702" spans="1:4" ht="13.5" customHeight="1">
      <c r="A8702" s="150" t="s">
        <v>6129</v>
      </c>
      <c r="B8702" s="153" t="s">
        <v>16094</v>
      </c>
      <c r="C8702" s="352"/>
      <c r="D8702" s="152" t="s">
        <v>20298</v>
      </c>
    </row>
    <row r="8703" spans="1:4" ht="13.5" customHeight="1">
      <c r="A8703" s="150" t="s">
        <v>6130</v>
      </c>
      <c r="B8703" s="153" t="s">
        <v>16095</v>
      </c>
      <c r="C8703" s="352"/>
      <c r="D8703" s="152" t="s">
        <v>20298</v>
      </c>
    </row>
    <row r="8704" spans="1:4" ht="13.5" customHeight="1">
      <c r="A8704" s="150" t="s">
        <v>8786</v>
      </c>
      <c r="B8704" s="153" t="s">
        <v>18405</v>
      </c>
      <c r="C8704" s="352"/>
      <c r="D8704" s="152" t="s">
        <v>20298</v>
      </c>
    </row>
    <row r="8705" spans="1:4" ht="13.5" customHeight="1">
      <c r="A8705" s="150" t="s">
        <v>8788</v>
      </c>
      <c r="B8705" s="153" t="s">
        <v>18407</v>
      </c>
      <c r="C8705" s="352"/>
      <c r="D8705" s="152" t="s">
        <v>20298</v>
      </c>
    </row>
    <row r="8706" spans="1:4" ht="13.5" customHeight="1">
      <c r="A8706" s="150" t="s">
        <v>8787</v>
      </c>
      <c r="B8706" s="153" t="s">
        <v>18406</v>
      </c>
      <c r="C8706" s="352"/>
      <c r="D8706" s="152" t="s">
        <v>20298</v>
      </c>
    </row>
    <row r="8707" spans="1:4" ht="13.5" customHeight="1">
      <c r="A8707" s="150" t="s">
        <v>9252</v>
      </c>
      <c r="B8707" s="153" t="s">
        <v>18862</v>
      </c>
      <c r="C8707" s="352"/>
      <c r="D8707" s="152" t="s">
        <v>20298</v>
      </c>
    </row>
    <row r="8708" spans="1:4" ht="13.5" customHeight="1">
      <c r="A8708" s="150" t="s">
        <v>9253</v>
      </c>
      <c r="B8708" s="153" t="s">
        <v>18863</v>
      </c>
      <c r="C8708" s="352"/>
      <c r="D8708" s="152" t="s">
        <v>20298</v>
      </c>
    </row>
    <row r="8709" spans="1:4" ht="13.5" customHeight="1">
      <c r="A8709" s="150" t="s">
        <v>8809</v>
      </c>
      <c r="B8709" s="153" t="s">
        <v>18426</v>
      </c>
      <c r="C8709" s="352"/>
      <c r="D8709" s="152" t="s">
        <v>20298</v>
      </c>
    </row>
    <row r="8710" spans="1:4" ht="13.5" customHeight="1">
      <c r="A8710" s="150" t="s">
        <v>3067</v>
      </c>
      <c r="B8710" s="153" t="s">
        <v>13228</v>
      </c>
      <c r="C8710" s="352"/>
      <c r="D8710" s="152" t="s">
        <v>20298</v>
      </c>
    </row>
    <row r="8711" spans="1:4" ht="13.5" customHeight="1">
      <c r="A8711" s="150" t="s">
        <v>10350</v>
      </c>
      <c r="B8711" s="153" t="s">
        <v>19918</v>
      </c>
      <c r="C8711" s="352"/>
      <c r="D8711" s="152" t="s">
        <v>20298</v>
      </c>
    </row>
    <row r="8712" spans="1:4" ht="13.5" customHeight="1">
      <c r="A8712" s="150" t="s">
        <v>2802</v>
      </c>
      <c r="B8712" s="153" t="s">
        <v>12977</v>
      </c>
      <c r="C8712" s="352"/>
      <c r="D8712" s="152" t="s">
        <v>20298</v>
      </c>
    </row>
    <row r="8713" spans="1:4" ht="13.5" customHeight="1">
      <c r="A8713" s="150" t="s">
        <v>10423</v>
      </c>
      <c r="B8713" s="153" t="s">
        <v>19988</v>
      </c>
      <c r="C8713" s="352"/>
      <c r="D8713" s="152" t="s">
        <v>20298</v>
      </c>
    </row>
    <row r="8714" spans="1:4" ht="13.5" customHeight="1">
      <c r="A8714" s="150" t="s">
        <v>10562</v>
      </c>
      <c r="B8714" s="153" t="s">
        <v>20110</v>
      </c>
      <c r="C8714" s="352"/>
      <c r="D8714" s="152" t="s">
        <v>20298</v>
      </c>
    </row>
    <row r="8715" spans="1:4" ht="13.5" customHeight="1">
      <c r="A8715" s="150" t="s">
        <v>10563</v>
      </c>
      <c r="B8715" s="153" t="s">
        <v>20110</v>
      </c>
      <c r="C8715" s="352"/>
      <c r="D8715" s="152" t="s">
        <v>20298</v>
      </c>
    </row>
    <row r="8716" spans="1:4" ht="13.5" customHeight="1">
      <c r="A8716" s="150" t="s">
        <v>10556</v>
      </c>
      <c r="B8716" s="153" t="s">
        <v>20109</v>
      </c>
      <c r="C8716" s="352"/>
      <c r="D8716" s="152" t="s">
        <v>20298</v>
      </c>
    </row>
    <row r="8717" spans="1:4" ht="13.5" customHeight="1">
      <c r="A8717" s="150" t="s">
        <v>10557</v>
      </c>
      <c r="B8717" s="153" t="s">
        <v>20109</v>
      </c>
      <c r="C8717" s="352"/>
      <c r="D8717" s="152" t="s">
        <v>20298</v>
      </c>
    </row>
    <row r="8718" spans="1:4" ht="13.5" customHeight="1">
      <c r="A8718" s="150" t="s">
        <v>10558</v>
      </c>
      <c r="B8718" s="153" t="s">
        <v>20109</v>
      </c>
      <c r="C8718" s="352"/>
      <c r="D8718" s="152" t="s">
        <v>20298</v>
      </c>
    </row>
    <row r="8719" spans="1:4" ht="13.5" customHeight="1">
      <c r="A8719" s="150" t="s">
        <v>10559</v>
      </c>
      <c r="B8719" s="153" t="s">
        <v>20109</v>
      </c>
      <c r="C8719" s="352"/>
      <c r="D8719" s="152" t="s">
        <v>20298</v>
      </c>
    </row>
    <row r="8720" spans="1:4" ht="13.5" customHeight="1">
      <c r="A8720" s="150" t="s">
        <v>10560</v>
      </c>
      <c r="B8720" s="153" t="s">
        <v>20109</v>
      </c>
      <c r="C8720" s="352"/>
      <c r="D8720" s="152" t="s">
        <v>20298</v>
      </c>
    </row>
    <row r="8721" spans="1:4" ht="13.5" customHeight="1">
      <c r="A8721" s="150" t="s">
        <v>10561</v>
      </c>
      <c r="B8721" s="153" t="s">
        <v>20109</v>
      </c>
      <c r="C8721" s="352"/>
      <c r="D8721" s="152" t="s">
        <v>20298</v>
      </c>
    </row>
    <row r="8722" spans="1:4" ht="13.5" customHeight="1">
      <c r="A8722" s="150" t="s">
        <v>6202</v>
      </c>
      <c r="B8722" s="153" t="s">
        <v>16163</v>
      </c>
      <c r="C8722" s="352"/>
      <c r="D8722" s="152" t="s">
        <v>20298</v>
      </c>
    </row>
    <row r="8723" spans="1:4" ht="13.5" customHeight="1">
      <c r="A8723" s="150" t="s">
        <v>6131</v>
      </c>
      <c r="B8723" s="153" t="s">
        <v>16096</v>
      </c>
      <c r="C8723" s="352"/>
      <c r="D8723" s="152" t="s">
        <v>20298</v>
      </c>
    </row>
    <row r="8724" spans="1:4" ht="13.5" customHeight="1">
      <c r="A8724" s="150" t="s">
        <v>6421</v>
      </c>
      <c r="B8724" s="153" t="s">
        <v>16383</v>
      </c>
      <c r="C8724" s="352"/>
      <c r="D8724" s="152" t="s">
        <v>20298</v>
      </c>
    </row>
    <row r="8725" spans="1:4" ht="13.5" customHeight="1">
      <c r="A8725" s="150" t="s">
        <v>6958</v>
      </c>
      <c r="B8725" s="153" t="s">
        <v>16909</v>
      </c>
      <c r="C8725" s="352"/>
      <c r="D8725" s="152" t="s">
        <v>20298</v>
      </c>
    </row>
    <row r="8726" spans="1:4" ht="13.5" customHeight="1">
      <c r="A8726" s="150" t="s">
        <v>6486</v>
      </c>
      <c r="B8726" s="153" t="s">
        <v>16450</v>
      </c>
      <c r="C8726" s="352"/>
      <c r="D8726" s="152" t="s">
        <v>20298</v>
      </c>
    </row>
    <row r="8727" spans="1:4" ht="13.5" customHeight="1">
      <c r="A8727" s="150" t="s">
        <v>9260</v>
      </c>
      <c r="B8727" s="153" t="s">
        <v>18869</v>
      </c>
      <c r="C8727" s="352"/>
      <c r="D8727" s="152" t="s">
        <v>20298</v>
      </c>
    </row>
    <row r="8728" spans="1:4" ht="13.5" customHeight="1">
      <c r="A8728" s="150" t="s">
        <v>6713</v>
      </c>
      <c r="B8728" s="153" t="s">
        <v>16664</v>
      </c>
      <c r="C8728" s="352"/>
      <c r="D8728" s="152" t="s">
        <v>20298</v>
      </c>
    </row>
    <row r="8729" spans="1:4" ht="13.5" customHeight="1">
      <c r="A8729" s="150" t="s">
        <v>6419</v>
      </c>
      <c r="B8729" s="153" t="s">
        <v>16381</v>
      </c>
      <c r="C8729" s="352"/>
      <c r="D8729" s="152" t="s">
        <v>20298</v>
      </c>
    </row>
    <row r="8730" spans="1:4" ht="13.5" customHeight="1">
      <c r="A8730" s="150" t="s">
        <v>6420</v>
      </c>
      <c r="B8730" s="153" t="s">
        <v>16382</v>
      </c>
      <c r="C8730" s="352"/>
      <c r="D8730" s="152" t="s">
        <v>20298</v>
      </c>
    </row>
    <row r="8731" spans="1:4" ht="13.5" customHeight="1">
      <c r="A8731" s="150" t="s">
        <v>8573</v>
      </c>
      <c r="B8731" s="153" t="s">
        <v>18215</v>
      </c>
      <c r="C8731" s="352"/>
      <c r="D8731" s="152" t="s">
        <v>20298</v>
      </c>
    </row>
    <row r="8732" spans="1:4" ht="13.5" customHeight="1">
      <c r="A8732" s="150" t="s">
        <v>8810</v>
      </c>
      <c r="B8732" s="153" t="s">
        <v>18426</v>
      </c>
      <c r="C8732" s="352"/>
      <c r="D8732" s="152" t="s">
        <v>20298</v>
      </c>
    </row>
    <row r="8733" spans="1:4" ht="13.5" customHeight="1">
      <c r="A8733" s="150" t="s">
        <v>9444</v>
      </c>
      <c r="B8733" s="153" t="s">
        <v>19037</v>
      </c>
      <c r="C8733" s="352"/>
      <c r="D8733" s="152" t="s">
        <v>20298</v>
      </c>
    </row>
    <row r="8734" spans="1:4" ht="13.5" customHeight="1">
      <c r="A8734" s="150" t="s">
        <v>9584</v>
      </c>
      <c r="B8734" s="153" t="s">
        <v>19174</v>
      </c>
      <c r="C8734" s="352"/>
      <c r="D8734" s="152" t="s">
        <v>20298</v>
      </c>
    </row>
    <row r="8735" spans="1:4" ht="13.5" customHeight="1">
      <c r="A8735" s="150" t="s">
        <v>1134</v>
      </c>
      <c r="B8735" s="153" t="s">
        <v>11334</v>
      </c>
      <c r="C8735" s="352"/>
      <c r="D8735" s="152" t="s">
        <v>20298</v>
      </c>
    </row>
    <row r="8736" spans="1:4" ht="13.5" customHeight="1">
      <c r="A8736" s="150" t="s">
        <v>1135</v>
      </c>
      <c r="B8736" s="153" t="s">
        <v>11335</v>
      </c>
      <c r="C8736" s="352"/>
      <c r="D8736" s="152" t="s">
        <v>20298</v>
      </c>
    </row>
    <row r="8737" spans="1:4" ht="13.5" customHeight="1">
      <c r="A8737" s="150" t="s">
        <v>9264</v>
      </c>
      <c r="B8737" s="153" t="s">
        <v>18873</v>
      </c>
      <c r="C8737" s="352"/>
      <c r="D8737" s="152" t="s">
        <v>20298</v>
      </c>
    </row>
    <row r="8738" spans="1:4" ht="13.5" customHeight="1">
      <c r="A8738" s="150" t="s">
        <v>2765</v>
      </c>
      <c r="B8738" s="153" t="s">
        <v>12940</v>
      </c>
      <c r="C8738" s="352"/>
      <c r="D8738" s="152" t="s">
        <v>20298</v>
      </c>
    </row>
    <row r="8739" spans="1:4" ht="13.5" customHeight="1">
      <c r="A8739" s="150" t="s">
        <v>2632</v>
      </c>
      <c r="B8739" s="153" t="s">
        <v>12815</v>
      </c>
      <c r="C8739" s="352"/>
      <c r="D8739" s="152" t="s">
        <v>20298</v>
      </c>
    </row>
    <row r="8740" spans="1:4" ht="13.5" customHeight="1">
      <c r="A8740" s="150" t="s">
        <v>6598</v>
      </c>
      <c r="B8740" s="153" t="s">
        <v>16559</v>
      </c>
      <c r="C8740" s="352"/>
      <c r="D8740" s="152" t="s">
        <v>20298</v>
      </c>
    </row>
    <row r="8741" spans="1:4" ht="13.5" customHeight="1">
      <c r="A8741" s="150" t="s">
        <v>6599</v>
      </c>
      <c r="B8741" s="153" t="s">
        <v>16559</v>
      </c>
      <c r="C8741" s="352"/>
      <c r="D8741" s="152" t="s">
        <v>20298</v>
      </c>
    </row>
    <row r="8742" spans="1:4" ht="13.5" customHeight="1">
      <c r="A8742" s="150" t="s">
        <v>6600</v>
      </c>
      <c r="B8742" s="153" t="s">
        <v>16559</v>
      </c>
      <c r="C8742" s="352"/>
      <c r="D8742" s="152" t="s">
        <v>20298</v>
      </c>
    </row>
    <row r="8743" spans="1:4" ht="13.5" customHeight="1">
      <c r="A8743" s="150" t="s">
        <v>8759</v>
      </c>
      <c r="B8743" s="153" t="s">
        <v>18380</v>
      </c>
      <c r="C8743" s="352"/>
      <c r="D8743" s="152" t="s">
        <v>20298</v>
      </c>
    </row>
    <row r="8744" spans="1:4" ht="13.5" customHeight="1">
      <c r="A8744" s="150" t="s">
        <v>8760</v>
      </c>
      <c r="B8744" s="153" t="s">
        <v>18380</v>
      </c>
      <c r="C8744" s="352"/>
      <c r="D8744" s="152" t="s">
        <v>20298</v>
      </c>
    </row>
    <row r="8745" spans="1:4" ht="13.5" customHeight="1">
      <c r="A8745" s="150" t="s">
        <v>8761</v>
      </c>
      <c r="B8745" s="153" t="s">
        <v>18380</v>
      </c>
      <c r="C8745" s="352"/>
      <c r="D8745" s="152" t="s">
        <v>20298</v>
      </c>
    </row>
    <row r="8746" spans="1:4" ht="13.5" customHeight="1">
      <c r="A8746" s="150" t="s">
        <v>10508</v>
      </c>
      <c r="B8746" s="153" t="s">
        <v>20070</v>
      </c>
      <c r="C8746" s="352"/>
      <c r="D8746" s="152" t="s">
        <v>20298</v>
      </c>
    </row>
    <row r="8747" spans="1:4" ht="13.5" customHeight="1">
      <c r="A8747" s="150" t="s">
        <v>10549</v>
      </c>
      <c r="B8747" s="153" t="s">
        <v>20108</v>
      </c>
      <c r="C8747" s="352"/>
      <c r="D8747" s="152" t="s">
        <v>20298</v>
      </c>
    </row>
    <row r="8748" spans="1:4" ht="13.5" customHeight="1">
      <c r="A8748" s="150" t="s">
        <v>10550</v>
      </c>
      <c r="B8748" s="153" t="s">
        <v>20108</v>
      </c>
      <c r="C8748" s="352"/>
      <c r="D8748" s="152" t="s">
        <v>20298</v>
      </c>
    </row>
    <row r="8749" spans="1:4" ht="13.5" customHeight="1">
      <c r="A8749" s="150" t="s">
        <v>10551</v>
      </c>
      <c r="B8749" s="153" t="s">
        <v>20108</v>
      </c>
      <c r="C8749" s="352"/>
      <c r="D8749" s="152" t="s">
        <v>20298</v>
      </c>
    </row>
    <row r="8750" spans="1:4" ht="13.5" customHeight="1">
      <c r="A8750" s="150" t="s">
        <v>10552</v>
      </c>
      <c r="B8750" s="153" t="s">
        <v>20108</v>
      </c>
      <c r="C8750" s="352"/>
      <c r="D8750" s="152" t="s">
        <v>20298</v>
      </c>
    </row>
    <row r="8751" spans="1:4" ht="13.5" customHeight="1">
      <c r="A8751" s="150" t="s">
        <v>10553</v>
      </c>
      <c r="B8751" s="153" t="s">
        <v>20108</v>
      </c>
      <c r="C8751" s="352"/>
      <c r="D8751" s="152" t="s">
        <v>20298</v>
      </c>
    </row>
    <row r="8752" spans="1:4" ht="13.5" customHeight="1">
      <c r="A8752" s="150" t="s">
        <v>10554</v>
      </c>
      <c r="B8752" s="153" t="s">
        <v>20108</v>
      </c>
      <c r="C8752" s="352"/>
      <c r="D8752" s="152" t="s">
        <v>20298</v>
      </c>
    </row>
    <row r="8753" spans="1:4" ht="13.5" customHeight="1">
      <c r="A8753" s="150" t="s">
        <v>10555</v>
      </c>
      <c r="B8753" s="153" t="s">
        <v>20108</v>
      </c>
      <c r="C8753" s="352"/>
      <c r="D8753" s="152" t="s">
        <v>20298</v>
      </c>
    </row>
    <row r="8754" spans="1:4" ht="13.5" customHeight="1">
      <c r="A8754" s="150" t="s">
        <v>2248</v>
      </c>
      <c r="B8754" s="153" t="s">
        <v>12425</v>
      </c>
      <c r="C8754" s="352"/>
      <c r="D8754" s="152" t="s">
        <v>20298</v>
      </c>
    </row>
    <row r="8755" spans="1:4" ht="13.5" customHeight="1">
      <c r="A8755" s="150" t="s">
        <v>4733</v>
      </c>
      <c r="B8755" s="153" t="s">
        <v>14801</v>
      </c>
      <c r="C8755" s="352"/>
      <c r="D8755" s="152" t="s">
        <v>20298</v>
      </c>
    </row>
    <row r="8756" spans="1:4" ht="13.5" customHeight="1">
      <c r="A8756" s="150" t="s">
        <v>6132</v>
      </c>
      <c r="B8756" s="153" t="s">
        <v>16097</v>
      </c>
      <c r="C8756" s="352"/>
      <c r="D8756" s="152" t="s">
        <v>20298</v>
      </c>
    </row>
    <row r="8757" spans="1:4" ht="13.5" customHeight="1">
      <c r="A8757" s="150" t="s">
        <v>802</v>
      </c>
      <c r="B8757" s="153" t="s">
        <v>11009</v>
      </c>
      <c r="C8757" s="352"/>
      <c r="D8757" s="152" t="s">
        <v>20298</v>
      </c>
    </row>
    <row r="8758" spans="1:4" ht="13.5" customHeight="1">
      <c r="A8758" s="150" t="s">
        <v>9443</v>
      </c>
      <c r="B8758" s="153" t="s">
        <v>19036</v>
      </c>
      <c r="C8758" s="352"/>
      <c r="D8758" s="152" t="s">
        <v>20298</v>
      </c>
    </row>
    <row r="8759" spans="1:4" ht="13.5" customHeight="1">
      <c r="A8759" s="150" t="s">
        <v>1228</v>
      </c>
      <c r="B8759" s="153" t="s">
        <v>11427</v>
      </c>
      <c r="C8759" s="352"/>
      <c r="D8759" s="152" t="s">
        <v>20298</v>
      </c>
    </row>
    <row r="8760" spans="1:4" ht="13.5" customHeight="1">
      <c r="A8760" s="150" t="s">
        <v>6133</v>
      </c>
      <c r="B8760" s="153" t="s">
        <v>16098</v>
      </c>
      <c r="C8760" s="352"/>
      <c r="D8760" s="152" t="s">
        <v>20298</v>
      </c>
    </row>
    <row r="8761" spans="1:4" ht="13.5" customHeight="1">
      <c r="A8761" s="150" t="s">
        <v>6134</v>
      </c>
      <c r="B8761" s="153" t="s">
        <v>16098</v>
      </c>
      <c r="C8761" s="352"/>
      <c r="D8761" s="152" t="s">
        <v>20298</v>
      </c>
    </row>
    <row r="8762" spans="1:4" ht="13.5" customHeight="1">
      <c r="A8762" s="150" t="s">
        <v>1426</v>
      </c>
      <c r="B8762" s="153" t="s">
        <v>11628</v>
      </c>
      <c r="C8762" s="352"/>
      <c r="D8762" s="152" t="s">
        <v>20298</v>
      </c>
    </row>
    <row r="8763" spans="1:4" ht="13.5" customHeight="1">
      <c r="A8763" s="150" t="s">
        <v>2766</v>
      </c>
      <c r="B8763" s="153" t="s">
        <v>12941</v>
      </c>
      <c r="C8763" s="352"/>
      <c r="D8763" s="152" t="s">
        <v>20298</v>
      </c>
    </row>
    <row r="8764" spans="1:4" ht="13.5" customHeight="1">
      <c r="A8764" s="150" t="s">
        <v>5062</v>
      </c>
      <c r="B8764" s="153" t="s">
        <v>15104</v>
      </c>
      <c r="C8764" s="352"/>
      <c r="D8764" s="152" t="s">
        <v>20298</v>
      </c>
    </row>
    <row r="8765" spans="1:4" ht="13.5" customHeight="1">
      <c r="A8765" s="150" t="s">
        <v>3074</v>
      </c>
      <c r="B8765" s="153" t="s">
        <v>13235</v>
      </c>
      <c r="C8765" s="352"/>
      <c r="D8765" s="152" t="s">
        <v>20298</v>
      </c>
    </row>
    <row r="8766" spans="1:4" ht="13.5" customHeight="1">
      <c r="A8766" s="150" t="s">
        <v>3185</v>
      </c>
      <c r="B8766" s="153" t="s">
        <v>13325</v>
      </c>
      <c r="C8766" s="352"/>
      <c r="D8766" s="152" t="s">
        <v>20298</v>
      </c>
    </row>
    <row r="8767" spans="1:4" ht="13.5" customHeight="1">
      <c r="A8767" s="150" t="s">
        <v>3183</v>
      </c>
      <c r="B8767" s="153" t="s">
        <v>13324</v>
      </c>
      <c r="C8767" s="352"/>
      <c r="D8767" s="152" t="s">
        <v>20298</v>
      </c>
    </row>
    <row r="8768" spans="1:4" ht="13.5" customHeight="1">
      <c r="A8768" s="150" t="s">
        <v>3184</v>
      </c>
      <c r="B8768" s="153" t="s">
        <v>13324</v>
      </c>
      <c r="C8768" s="352"/>
      <c r="D8768" s="152" t="s">
        <v>20298</v>
      </c>
    </row>
    <row r="8769" spans="1:4" ht="13.5" customHeight="1">
      <c r="A8769" s="150" t="s">
        <v>3344</v>
      </c>
      <c r="B8769" s="153" t="s">
        <v>13481</v>
      </c>
      <c r="C8769" s="352"/>
      <c r="D8769" s="152" t="s">
        <v>20298</v>
      </c>
    </row>
    <row r="8770" spans="1:4" ht="13.5" customHeight="1">
      <c r="A8770" s="150" t="s">
        <v>5204</v>
      </c>
      <c r="B8770" s="153" t="s">
        <v>15246</v>
      </c>
      <c r="C8770" s="352"/>
      <c r="D8770" s="152" t="s">
        <v>20298</v>
      </c>
    </row>
    <row r="8771" spans="1:4" ht="13.5" customHeight="1">
      <c r="A8771" s="150" t="s">
        <v>1428</v>
      </c>
      <c r="B8771" s="153" t="s">
        <v>11630</v>
      </c>
      <c r="C8771" s="352"/>
      <c r="D8771" s="152" t="s">
        <v>20298</v>
      </c>
    </row>
    <row r="8772" spans="1:4" ht="13.5" customHeight="1">
      <c r="A8772" s="150" t="s">
        <v>3084</v>
      </c>
      <c r="B8772" s="153" t="s">
        <v>13243</v>
      </c>
      <c r="C8772" s="352"/>
      <c r="D8772" s="152" t="s">
        <v>20298</v>
      </c>
    </row>
    <row r="8773" spans="1:4" ht="13.5" customHeight="1">
      <c r="A8773" s="150" t="s">
        <v>1246</v>
      </c>
      <c r="B8773" s="153" t="s">
        <v>11445</v>
      </c>
      <c r="C8773" s="352"/>
      <c r="D8773" s="152" t="s">
        <v>20298</v>
      </c>
    </row>
    <row r="8774" spans="1:4" ht="13.5" customHeight="1">
      <c r="A8774" s="150" t="s">
        <v>5008</v>
      </c>
      <c r="B8774" s="153" t="s">
        <v>15055</v>
      </c>
      <c r="C8774" s="352"/>
      <c r="D8774" s="152" t="s">
        <v>20298</v>
      </c>
    </row>
    <row r="8775" spans="1:4" ht="13.5" customHeight="1">
      <c r="A8775" s="150" t="s">
        <v>3085</v>
      </c>
      <c r="B8775" s="153" t="s">
        <v>13243</v>
      </c>
      <c r="C8775" s="352"/>
      <c r="D8775" s="152" t="s">
        <v>20298</v>
      </c>
    </row>
    <row r="8776" spans="1:4" ht="13.5" customHeight="1">
      <c r="A8776" s="150" t="s">
        <v>5003</v>
      </c>
      <c r="B8776" s="153" t="s">
        <v>15051</v>
      </c>
      <c r="C8776" s="352"/>
      <c r="D8776" s="152" t="s">
        <v>20298</v>
      </c>
    </row>
    <row r="8777" spans="1:4" ht="13.5" customHeight="1">
      <c r="A8777" s="150" t="s">
        <v>9445</v>
      </c>
      <c r="B8777" s="153" t="s">
        <v>19038</v>
      </c>
      <c r="C8777" s="352"/>
      <c r="D8777" s="152" t="s">
        <v>20298</v>
      </c>
    </row>
    <row r="8778" spans="1:4" ht="13.5" customHeight="1">
      <c r="A8778" s="150" t="s">
        <v>5004</v>
      </c>
      <c r="B8778" s="153" t="s">
        <v>15052</v>
      </c>
      <c r="C8778" s="352"/>
      <c r="D8778" s="152" t="s">
        <v>20298</v>
      </c>
    </row>
    <row r="8779" spans="1:4" ht="13.5" customHeight="1">
      <c r="A8779" s="150" t="s">
        <v>9401</v>
      </c>
      <c r="B8779" s="153" t="s">
        <v>18996</v>
      </c>
      <c r="C8779" s="352"/>
      <c r="D8779" s="152" t="s">
        <v>20298</v>
      </c>
    </row>
    <row r="8780" spans="1:4" ht="13.5" customHeight="1">
      <c r="A8780" s="150" t="s">
        <v>5005</v>
      </c>
      <c r="B8780" s="153" t="s">
        <v>15053</v>
      </c>
      <c r="C8780" s="352"/>
      <c r="D8780" s="152" t="s">
        <v>20298</v>
      </c>
    </row>
    <row r="8781" spans="1:4" ht="13.5" customHeight="1">
      <c r="A8781" s="150" t="s">
        <v>2773</v>
      </c>
      <c r="B8781" s="153" t="s">
        <v>12948</v>
      </c>
      <c r="C8781" s="352"/>
      <c r="D8781" s="152" t="s">
        <v>20298</v>
      </c>
    </row>
    <row r="8782" spans="1:4" ht="13.5" customHeight="1">
      <c r="A8782" s="150" t="s">
        <v>6562</v>
      </c>
      <c r="B8782" s="153" t="s">
        <v>16524</v>
      </c>
      <c r="C8782" s="352"/>
      <c r="D8782" s="152" t="s">
        <v>20298</v>
      </c>
    </row>
    <row r="8783" spans="1:4" ht="13.5" customHeight="1">
      <c r="A8783" s="150" t="s">
        <v>1617</v>
      </c>
      <c r="B8783" s="153" t="s">
        <v>11818</v>
      </c>
      <c r="C8783" s="352"/>
      <c r="D8783" s="152" t="s">
        <v>20298</v>
      </c>
    </row>
    <row r="8784" spans="1:4" ht="13.5" customHeight="1">
      <c r="A8784" s="150" t="s">
        <v>3339</v>
      </c>
      <c r="B8784" s="153" t="s">
        <v>13476</v>
      </c>
      <c r="C8784" s="352"/>
      <c r="D8784" s="152" t="s">
        <v>20298</v>
      </c>
    </row>
    <row r="8785" spans="1:4" ht="13.5" customHeight="1">
      <c r="A8785" s="150" t="s">
        <v>10347</v>
      </c>
      <c r="B8785" s="153" t="s">
        <v>19915</v>
      </c>
      <c r="C8785" s="352"/>
      <c r="D8785" s="152" t="s">
        <v>20298</v>
      </c>
    </row>
    <row r="8786" spans="1:4" ht="13.5" customHeight="1">
      <c r="A8786" s="150" t="s">
        <v>907</v>
      </c>
      <c r="B8786" s="153" t="s">
        <v>11114</v>
      </c>
      <c r="C8786" s="352"/>
      <c r="D8786" s="152" t="s">
        <v>20298</v>
      </c>
    </row>
    <row r="8787" spans="1:4" ht="13.5" customHeight="1">
      <c r="A8787" s="150" t="s">
        <v>3188</v>
      </c>
      <c r="B8787" s="153" t="s">
        <v>13328</v>
      </c>
      <c r="C8787" s="352"/>
      <c r="D8787" s="152" t="s">
        <v>20298</v>
      </c>
    </row>
    <row r="8788" spans="1:4" ht="13.5" customHeight="1">
      <c r="A8788" s="150" t="s">
        <v>5402</v>
      </c>
      <c r="B8788" s="153" t="s">
        <v>15438</v>
      </c>
      <c r="C8788" s="352"/>
      <c r="D8788" s="152" t="s">
        <v>20298</v>
      </c>
    </row>
    <row r="8789" spans="1:4" ht="13.5" customHeight="1">
      <c r="A8789" s="150" t="s">
        <v>5403</v>
      </c>
      <c r="B8789" s="153" t="s">
        <v>15439</v>
      </c>
      <c r="C8789" s="352"/>
      <c r="D8789" s="152" t="s">
        <v>20298</v>
      </c>
    </row>
    <row r="8790" spans="1:4" ht="13.5" customHeight="1">
      <c r="A8790" s="150" t="s">
        <v>908</v>
      </c>
      <c r="B8790" s="153" t="s">
        <v>11115</v>
      </c>
      <c r="C8790" s="352"/>
      <c r="D8790" s="152" t="s">
        <v>20298</v>
      </c>
    </row>
    <row r="8791" spans="1:4" ht="13.5" customHeight="1">
      <c r="A8791" s="150" t="s">
        <v>9305</v>
      </c>
      <c r="B8791" s="153" t="s">
        <v>18916</v>
      </c>
      <c r="C8791" s="352"/>
      <c r="D8791" s="152" t="s">
        <v>20298</v>
      </c>
    </row>
    <row r="8792" spans="1:4" ht="13.5" customHeight="1">
      <c r="A8792" s="150" t="s">
        <v>3175</v>
      </c>
      <c r="B8792" s="153" t="s">
        <v>13317</v>
      </c>
      <c r="C8792" s="352"/>
      <c r="D8792" s="152" t="s">
        <v>20298</v>
      </c>
    </row>
    <row r="8793" spans="1:4" ht="13.5" customHeight="1">
      <c r="A8793" s="150" t="s">
        <v>3175</v>
      </c>
      <c r="B8793" s="153" t="s">
        <v>13317</v>
      </c>
      <c r="C8793" s="352"/>
      <c r="D8793" s="152" t="s">
        <v>20298</v>
      </c>
    </row>
    <row r="8794" spans="1:4" ht="13.5" customHeight="1">
      <c r="A8794" s="150" t="s">
        <v>9308</v>
      </c>
      <c r="B8794" s="153" t="s">
        <v>18919</v>
      </c>
      <c r="C8794" s="352"/>
      <c r="D8794" s="152" t="s">
        <v>20298</v>
      </c>
    </row>
    <row r="8795" spans="1:4" ht="13.5" customHeight="1">
      <c r="A8795" s="150" t="s">
        <v>6716</v>
      </c>
      <c r="B8795" s="153" t="s">
        <v>16667</v>
      </c>
      <c r="C8795" s="352"/>
      <c r="D8795" s="152" t="s">
        <v>20298</v>
      </c>
    </row>
    <row r="8796" spans="1:4" ht="13.5" customHeight="1">
      <c r="A8796" s="150" t="s">
        <v>4599</v>
      </c>
      <c r="B8796" s="153" t="s">
        <v>14672</v>
      </c>
      <c r="C8796" s="352"/>
      <c r="D8796" s="152" t="s">
        <v>20298</v>
      </c>
    </row>
    <row r="8797" spans="1:4" ht="13.5" customHeight="1">
      <c r="A8797" s="150" t="s">
        <v>2650</v>
      </c>
      <c r="B8797" s="153" t="s">
        <v>12832</v>
      </c>
      <c r="C8797" s="352"/>
      <c r="D8797" s="152" t="s">
        <v>20298</v>
      </c>
    </row>
    <row r="8798" spans="1:4" ht="13.5" customHeight="1">
      <c r="A8798" s="150" t="s">
        <v>2756</v>
      </c>
      <c r="B8798" s="153" t="s">
        <v>12931</v>
      </c>
      <c r="C8798" s="352"/>
      <c r="D8798" s="152" t="s">
        <v>20298</v>
      </c>
    </row>
    <row r="8799" spans="1:4" ht="13.5" customHeight="1">
      <c r="A8799" s="150" t="s">
        <v>2720</v>
      </c>
      <c r="B8799" s="153" t="s">
        <v>12896</v>
      </c>
      <c r="C8799" s="352"/>
      <c r="D8799" s="152" t="s">
        <v>20298</v>
      </c>
    </row>
    <row r="8800" spans="1:4" ht="13.5" customHeight="1">
      <c r="A8800" s="150" t="s">
        <v>3758</v>
      </c>
      <c r="B8800" s="153" t="s">
        <v>13884</v>
      </c>
      <c r="C8800" s="352"/>
      <c r="D8800" s="152" t="s">
        <v>20298</v>
      </c>
    </row>
    <row r="8801" spans="1:4" ht="13.5" customHeight="1">
      <c r="A8801" s="150" t="s">
        <v>3759</v>
      </c>
      <c r="B8801" s="153" t="s">
        <v>13884</v>
      </c>
      <c r="C8801" s="352"/>
      <c r="D8801" s="152" t="s">
        <v>20298</v>
      </c>
    </row>
    <row r="8802" spans="1:4" ht="13.5" customHeight="1">
      <c r="A8802" s="150" t="s">
        <v>3086</v>
      </c>
      <c r="B8802" s="153" t="s">
        <v>13244</v>
      </c>
      <c r="C8802" s="352"/>
      <c r="D8802" s="152" t="s">
        <v>20298</v>
      </c>
    </row>
    <row r="8803" spans="1:4" ht="13.5" customHeight="1">
      <c r="A8803" s="150" t="s">
        <v>4633</v>
      </c>
      <c r="B8803" s="153" t="s">
        <v>14701</v>
      </c>
      <c r="C8803" s="352"/>
      <c r="D8803" s="152" t="s">
        <v>20298</v>
      </c>
    </row>
    <row r="8804" spans="1:4" ht="13.5" customHeight="1">
      <c r="A8804" s="150" t="s">
        <v>4969</v>
      </c>
      <c r="B8804" s="153" t="s">
        <v>15027</v>
      </c>
      <c r="C8804" s="352"/>
      <c r="D8804" s="152" t="s">
        <v>20298</v>
      </c>
    </row>
    <row r="8805" spans="1:4" ht="13.5" customHeight="1">
      <c r="A8805" s="150" t="s">
        <v>1853</v>
      </c>
      <c r="B8805" s="153" t="s">
        <v>12038</v>
      </c>
      <c r="C8805" s="352"/>
      <c r="D8805" s="152" t="s">
        <v>20298</v>
      </c>
    </row>
    <row r="8806" spans="1:4" ht="13.5" customHeight="1">
      <c r="A8806" s="150" t="s">
        <v>2902</v>
      </c>
      <c r="B8806" s="153" t="s">
        <v>13085</v>
      </c>
      <c r="C8806" s="352"/>
      <c r="D8806" s="152" t="s">
        <v>20298</v>
      </c>
    </row>
    <row r="8807" spans="1:4" ht="13.5" customHeight="1">
      <c r="A8807" s="150" t="s">
        <v>1795</v>
      </c>
      <c r="B8807" s="153" t="s">
        <v>11986</v>
      </c>
      <c r="C8807" s="352"/>
      <c r="D8807" s="152" t="s">
        <v>20298</v>
      </c>
    </row>
    <row r="8808" spans="1:4" ht="13.5" customHeight="1">
      <c r="A8808" s="150" t="s">
        <v>1803</v>
      </c>
      <c r="B8808" s="153" t="s">
        <v>11992</v>
      </c>
      <c r="C8808" s="352"/>
      <c r="D8808" s="152" t="s">
        <v>20298</v>
      </c>
    </row>
    <row r="8809" spans="1:4" ht="13.5" customHeight="1">
      <c r="A8809" s="150" t="s">
        <v>1849</v>
      </c>
      <c r="B8809" s="153" t="s">
        <v>12034</v>
      </c>
      <c r="C8809" s="352"/>
      <c r="D8809" s="152" t="s">
        <v>20298</v>
      </c>
    </row>
    <row r="8810" spans="1:4" ht="13.5" customHeight="1">
      <c r="A8810" s="150" t="s">
        <v>9269</v>
      </c>
      <c r="B8810" s="153" t="s">
        <v>18878</v>
      </c>
      <c r="C8810" s="352"/>
      <c r="D8810" s="152" t="s">
        <v>20298</v>
      </c>
    </row>
    <row r="8811" spans="1:4" ht="13.5" customHeight="1">
      <c r="A8811" s="150" t="s">
        <v>9270</v>
      </c>
      <c r="B8811" s="153" t="s">
        <v>18879</v>
      </c>
      <c r="C8811" s="352"/>
      <c r="D8811" s="152" t="s">
        <v>20298</v>
      </c>
    </row>
    <row r="8812" spans="1:4" ht="13.5" customHeight="1">
      <c r="A8812" s="150" t="s">
        <v>6413</v>
      </c>
      <c r="B8812" s="153" t="s">
        <v>16375</v>
      </c>
      <c r="C8812" s="352"/>
      <c r="D8812" s="152" t="s">
        <v>20298</v>
      </c>
    </row>
    <row r="8813" spans="1:4" ht="13.5" customHeight="1">
      <c r="A8813" s="150" t="s">
        <v>5090</v>
      </c>
      <c r="B8813" s="153" t="s">
        <v>15132</v>
      </c>
      <c r="C8813" s="352"/>
      <c r="D8813" s="152" t="s">
        <v>20298</v>
      </c>
    </row>
    <row r="8814" spans="1:4" ht="13.5" customHeight="1">
      <c r="A8814" s="150" t="s">
        <v>4803</v>
      </c>
      <c r="B8814" s="153" t="s">
        <v>14871</v>
      </c>
      <c r="C8814" s="352"/>
      <c r="D8814" s="152" t="s">
        <v>20298</v>
      </c>
    </row>
    <row r="8815" spans="1:4" ht="13.5" customHeight="1">
      <c r="A8815" s="150" t="s">
        <v>10545</v>
      </c>
      <c r="B8815" s="153" t="s">
        <v>20104</v>
      </c>
      <c r="C8815" s="352"/>
      <c r="D8815" s="152" t="s">
        <v>20298</v>
      </c>
    </row>
    <row r="8816" spans="1:4" ht="13.5" customHeight="1">
      <c r="A8816" s="150" t="s">
        <v>2209</v>
      </c>
      <c r="B8816" s="153" t="s">
        <v>12386</v>
      </c>
      <c r="C8816" s="352"/>
      <c r="D8816" s="152" t="s">
        <v>20298</v>
      </c>
    </row>
    <row r="8817" spans="1:4" ht="13.5" customHeight="1">
      <c r="A8817" s="150" t="s">
        <v>9382</v>
      </c>
      <c r="B8817" s="153" t="s">
        <v>18978</v>
      </c>
      <c r="C8817" s="352"/>
      <c r="D8817" s="152" t="s">
        <v>20298</v>
      </c>
    </row>
    <row r="8818" spans="1:4" ht="13.5" customHeight="1">
      <c r="A8818" s="150" t="s">
        <v>9381</v>
      </c>
      <c r="B8818" s="153" t="s">
        <v>18977</v>
      </c>
      <c r="C8818" s="352"/>
      <c r="D8818" s="152" t="s">
        <v>20298</v>
      </c>
    </row>
    <row r="8819" spans="1:4" ht="13.5" customHeight="1">
      <c r="A8819" s="150" t="s">
        <v>3232</v>
      </c>
      <c r="B8819" s="153" t="s">
        <v>13369</v>
      </c>
      <c r="C8819" s="352"/>
      <c r="D8819" s="152" t="s">
        <v>20298</v>
      </c>
    </row>
    <row r="8820" spans="1:4" ht="13.5" customHeight="1">
      <c r="A8820" s="150" t="s">
        <v>3034</v>
      </c>
      <c r="B8820" s="153" t="s">
        <v>13201</v>
      </c>
      <c r="C8820" s="352"/>
      <c r="D8820" s="152" t="s">
        <v>20298</v>
      </c>
    </row>
    <row r="8821" spans="1:4" ht="13.5" customHeight="1">
      <c r="A8821" s="150" t="s">
        <v>3640</v>
      </c>
      <c r="B8821" s="153" t="s">
        <v>13772</v>
      </c>
      <c r="C8821" s="352"/>
      <c r="D8821" s="152" t="s">
        <v>20298</v>
      </c>
    </row>
    <row r="8822" spans="1:4" ht="13.5" customHeight="1">
      <c r="A8822" s="150" t="s">
        <v>3035</v>
      </c>
      <c r="B8822" s="153" t="s">
        <v>13201</v>
      </c>
      <c r="C8822" s="352"/>
      <c r="D8822" s="152" t="s">
        <v>20298</v>
      </c>
    </row>
    <row r="8823" spans="1:4" ht="13.5" customHeight="1">
      <c r="A8823" s="150" t="s">
        <v>9370</v>
      </c>
      <c r="B8823" s="153" t="s">
        <v>18967</v>
      </c>
      <c r="C8823" s="352"/>
      <c r="D8823" s="152" t="s">
        <v>20298</v>
      </c>
    </row>
    <row r="8824" spans="1:4" ht="13.5" customHeight="1">
      <c r="A8824" s="150" t="s">
        <v>10532</v>
      </c>
      <c r="B8824" s="153" t="s">
        <v>20093</v>
      </c>
      <c r="C8824" s="352"/>
      <c r="D8824" s="152" t="s">
        <v>20298</v>
      </c>
    </row>
    <row r="8825" spans="1:4" ht="13.5" customHeight="1">
      <c r="A8825" s="150" t="s">
        <v>10533</v>
      </c>
      <c r="B8825" s="153" t="s">
        <v>20093</v>
      </c>
      <c r="C8825" s="352"/>
      <c r="D8825" s="152" t="s">
        <v>20298</v>
      </c>
    </row>
    <row r="8826" spans="1:4" ht="13.5" customHeight="1">
      <c r="A8826" s="150" t="s">
        <v>4721</v>
      </c>
      <c r="B8826" s="153" t="s">
        <v>14789</v>
      </c>
      <c r="C8826" s="352"/>
      <c r="D8826" s="152" t="s">
        <v>20298</v>
      </c>
    </row>
    <row r="8827" spans="1:4" ht="13.5" customHeight="1">
      <c r="A8827" s="150" t="s">
        <v>6431</v>
      </c>
      <c r="B8827" s="153" t="s">
        <v>16393</v>
      </c>
      <c r="C8827" s="352"/>
      <c r="D8827" s="152" t="s">
        <v>20298</v>
      </c>
    </row>
    <row r="8828" spans="1:4" ht="13.5" customHeight="1">
      <c r="A8828" s="150" t="s">
        <v>4617</v>
      </c>
      <c r="B8828" s="153" t="s">
        <v>14685</v>
      </c>
      <c r="C8828" s="352"/>
      <c r="D8828" s="152" t="s">
        <v>20298</v>
      </c>
    </row>
    <row r="8829" spans="1:4" ht="13.5" customHeight="1">
      <c r="A8829" s="150" t="s">
        <v>9226</v>
      </c>
      <c r="B8829" s="153" t="s">
        <v>18839</v>
      </c>
      <c r="C8829" s="352"/>
      <c r="D8829" s="152" t="s">
        <v>20298</v>
      </c>
    </row>
    <row r="8830" spans="1:4" ht="13.5" customHeight="1">
      <c r="A8830" s="150" t="s">
        <v>9227</v>
      </c>
      <c r="B8830" s="153" t="s">
        <v>18839</v>
      </c>
      <c r="C8830" s="352"/>
      <c r="D8830" s="152" t="s">
        <v>20298</v>
      </c>
    </row>
    <row r="8831" spans="1:4" ht="13.5" customHeight="1">
      <c r="A8831" s="150" t="s">
        <v>9228</v>
      </c>
      <c r="B8831" s="153" t="s">
        <v>18839</v>
      </c>
      <c r="C8831" s="352"/>
      <c r="D8831" s="152" t="s">
        <v>20298</v>
      </c>
    </row>
    <row r="8832" spans="1:4" ht="13.5" customHeight="1">
      <c r="A8832" s="150" t="s">
        <v>5938</v>
      </c>
      <c r="B8832" s="153" t="s">
        <v>15947</v>
      </c>
      <c r="C8832" s="352"/>
      <c r="D8832" s="152" t="s">
        <v>20298</v>
      </c>
    </row>
    <row r="8833" spans="1:4" ht="13.5" customHeight="1">
      <c r="A8833" s="150" t="s">
        <v>5356</v>
      </c>
      <c r="B8833" s="153" t="s">
        <v>15392</v>
      </c>
      <c r="C8833" s="352"/>
      <c r="D8833" s="152" t="s">
        <v>20298</v>
      </c>
    </row>
    <row r="8834" spans="1:4" ht="13.5" customHeight="1">
      <c r="A8834" s="150" t="s">
        <v>5360</v>
      </c>
      <c r="B8834" s="153" t="s">
        <v>15396</v>
      </c>
      <c r="C8834" s="352"/>
      <c r="D8834" s="152" t="s">
        <v>20298</v>
      </c>
    </row>
    <row r="8835" spans="1:4" ht="13.5" customHeight="1">
      <c r="A8835" s="150" t="s">
        <v>5978</v>
      </c>
      <c r="B8835" s="153" t="s">
        <v>15985</v>
      </c>
      <c r="C8835" s="352"/>
      <c r="D8835" s="152" t="s">
        <v>20298</v>
      </c>
    </row>
    <row r="8836" spans="1:4" ht="13.5" customHeight="1">
      <c r="A8836" s="150" t="s">
        <v>5027</v>
      </c>
      <c r="B8836" s="153" t="s">
        <v>15069</v>
      </c>
      <c r="C8836" s="352"/>
      <c r="D8836" s="152" t="s">
        <v>20298</v>
      </c>
    </row>
    <row r="8837" spans="1:4" ht="13.5" customHeight="1">
      <c r="A8837" s="150" t="s">
        <v>4613</v>
      </c>
      <c r="B8837" s="153" t="s">
        <v>14683</v>
      </c>
      <c r="C8837" s="352"/>
      <c r="D8837" s="152" t="s">
        <v>20298</v>
      </c>
    </row>
    <row r="8838" spans="1:4" ht="13.5" customHeight="1">
      <c r="A8838" s="150" t="s">
        <v>4614</v>
      </c>
      <c r="B8838" s="153" t="s">
        <v>14683</v>
      </c>
      <c r="C8838" s="352"/>
      <c r="D8838" s="152" t="s">
        <v>20298</v>
      </c>
    </row>
    <row r="8839" spans="1:4" ht="13.5" customHeight="1">
      <c r="A8839" s="150" t="s">
        <v>6402</v>
      </c>
      <c r="B8839" s="153" t="s">
        <v>16363</v>
      </c>
      <c r="C8839" s="352"/>
      <c r="D8839" s="152" t="s">
        <v>20298</v>
      </c>
    </row>
    <row r="8840" spans="1:4" ht="13.5" customHeight="1">
      <c r="A8840" s="150" t="s">
        <v>10375</v>
      </c>
      <c r="B8840" s="153" t="s">
        <v>19942</v>
      </c>
      <c r="C8840" s="352"/>
      <c r="D8840" s="152" t="s">
        <v>20298</v>
      </c>
    </row>
    <row r="8841" spans="1:4" ht="13.5" customHeight="1">
      <c r="A8841" s="150" t="s">
        <v>6405</v>
      </c>
      <c r="B8841" s="153" t="s">
        <v>16366</v>
      </c>
      <c r="C8841" s="352"/>
      <c r="D8841" s="152" t="s">
        <v>20298</v>
      </c>
    </row>
    <row r="8842" spans="1:4" ht="13.5" customHeight="1">
      <c r="A8842" s="150" t="s">
        <v>8579</v>
      </c>
      <c r="B8842" s="153" t="s">
        <v>18221</v>
      </c>
      <c r="C8842" s="352"/>
      <c r="D8842" s="152" t="s">
        <v>20298</v>
      </c>
    </row>
    <row r="8843" spans="1:4" ht="13.5" customHeight="1">
      <c r="A8843" s="150" t="s">
        <v>6531</v>
      </c>
      <c r="B8843" s="153" t="s">
        <v>16494</v>
      </c>
      <c r="C8843" s="352"/>
      <c r="D8843" s="152" t="s">
        <v>20298</v>
      </c>
    </row>
    <row r="8844" spans="1:4" ht="13.5" customHeight="1">
      <c r="A8844" s="150" t="s">
        <v>2425</v>
      </c>
      <c r="B8844" s="153" t="s">
        <v>12599</v>
      </c>
      <c r="C8844" s="352"/>
      <c r="D8844" s="152" t="s">
        <v>20298</v>
      </c>
    </row>
    <row r="8845" spans="1:4" ht="13.5" customHeight="1">
      <c r="A8845" s="150" t="s">
        <v>3083</v>
      </c>
      <c r="B8845" s="153" t="s">
        <v>13242</v>
      </c>
      <c r="C8845" s="352"/>
      <c r="D8845" s="152" t="s">
        <v>20298</v>
      </c>
    </row>
    <row r="8846" spans="1:4" ht="13.5" customHeight="1">
      <c r="A8846" s="150" t="s">
        <v>4738</v>
      </c>
      <c r="B8846" s="153" t="s">
        <v>14806</v>
      </c>
      <c r="C8846" s="352"/>
      <c r="D8846" s="152" t="s">
        <v>20298</v>
      </c>
    </row>
    <row r="8847" spans="1:4" ht="13.5" customHeight="1">
      <c r="A8847" s="150" t="s">
        <v>6430</v>
      </c>
      <c r="B8847" s="153" t="s">
        <v>16392</v>
      </c>
      <c r="C8847" s="352"/>
      <c r="D8847" s="152" t="s">
        <v>20298</v>
      </c>
    </row>
    <row r="8848" spans="1:4" ht="13.5" customHeight="1">
      <c r="A8848" s="150" t="s">
        <v>5026</v>
      </c>
      <c r="B8848" s="153" t="s">
        <v>15068</v>
      </c>
      <c r="C8848" s="352"/>
      <c r="D8848" s="152" t="s">
        <v>20298</v>
      </c>
    </row>
    <row r="8849" spans="1:4" ht="13.5" customHeight="1">
      <c r="A8849" s="150" t="s">
        <v>9448</v>
      </c>
      <c r="B8849" s="153" t="s">
        <v>19040</v>
      </c>
      <c r="C8849" s="352"/>
      <c r="D8849" s="152" t="s">
        <v>20298</v>
      </c>
    </row>
    <row r="8850" spans="1:4" ht="13.5" customHeight="1">
      <c r="A8850" s="150" t="s">
        <v>8905</v>
      </c>
      <c r="B8850" s="153" t="s">
        <v>18516</v>
      </c>
      <c r="C8850" s="352"/>
      <c r="D8850" s="152" t="s">
        <v>20298</v>
      </c>
    </row>
    <row r="8851" spans="1:4" ht="13.5" customHeight="1">
      <c r="A8851" s="150" t="s">
        <v>9380</v>
      </c>
      <c r="B8851" s="153" t="s">
        <v>18976</v>
      </c>
      <c r="C8851" s="352"/>
      <c r="D8851" s="152" t="s">
        <v>20298</v>
      </c>
    </row>
    <row r="8852" spans="1:4" ht="13.5" customHeight="1">
      <c r="A8852" s="150" t="s">
        <v>10574</v>
      </c>
      <c r="B8852" s="153" t="s">
        <v>20121</v>
      </c>
      <c r="C8852" s="352"/>
      <c r="D8852" s="152" t="s">
        <v>20298</v>
      </c>
    </row>
    <row r="8853" spans="1:4" ht="13.5" customHeight="1">
      <c r="A8853" s="150" t="s">
        <v>1139</v>
      </c>
      <c r="B8853" s="153" t="s">
        <v>11338</v>
      </c>
      <c r="C8853" s="352"/>
      <c r="D8853" s="152" t="s">
        <v>20298</v>
      </c>
    </row>
    <row r="8854" spans="1:4" ht="13.5" customHeight="1">
      <c r="A8854" s="150" t="s">
        <v>3231</v>
      </c>
      <c r="B8854" s="153" t="s">
        <v>13368</v>
      </c>
      <c r="C8854" s="352"/>
      <c r="D8854" s="152" t="s">
        <v>20298</v>
      </c>
    </row>
    <row r="8855" spans="1:4" ht="13.5" customHeight="1">
      <c r="A8855" s="150" t="s">
        <v>1136</v>
      </c>
      <c r="B8855" s="153" t="s">
        <v>11336</v>
      </c>
      <c r="C8855" s="352"/>
      <c r="D8855" s="152" t="s">
        <v>20298</v>
      </c>
    </row>
    <row r="8856" spans="1:4" ht="13.5" customHeight="1">
      <c r="A8856" s="150" t="s">
        <v>1137</v>
      </c>
      <c r="B8856" s="153" t="s">
        <v>11336</v>
      </c>
      <c r="C8856" s="352"/>
      <c r="D8856" s="152" t="s">
        <v>20298</v>
      </c>
    </row>
    <row r="8857" spans="1:4" ht="13.5" customHeight="1">
      <c r="A8857" s="150" t="s">
        <v>3189</v>
      </c>
      <c r="B8857" s="153" t="s">
        <v>13328</v>
      </c>
      <c r="C8857" s="352"/>
      <c r="D8857" s="152" t="s">
        <v>20298</v>
      </c>
    </row>
    <row r="8858" spans="1:4" ht="13.5" customHeight="1">
      <c r="A8858" s="150" t="s">
        <v>10253</v>
      </c>
      <c r="B8858" s="153" t="s">
        <v>19826</v>
      </c>
      <c r="C8858" s="352"/>
      <c r="D8858" s="152" t="s">
        <v>20298</v>
      </c>
    </row>
    <row r="8859" spans="1:4" ht="13.5" customHeight="1">
      <c r="A8859" s="150" t="s">
        <v>5939</v>
      </c>
      <c r="B8859" s="153" t="s">
        <v>15948</v>
      </c>
      <c r="C8859" s="352"/>
      <c r="D8859" s="152" t="s">
        <v>20298</v>
      </c>
    </row>
    <row r="8860" spans="1:4" ht="13.5" customHeight="1">
      <c r="A8860" s="150" t="s">
        <v>755</v>
      </c>
      <c r="B8860" s="153" t="s">
        <v>10963</v>
      </c>
      <c r="C8860" s="352"/>
      <c r="D8860" s="152" t="s">
        <v>20298</v>
      </c>
    </row>
    <row r="8861" spans="1:4" ht="13.5" customHeight="1">
      <c r="A8861" s="150" t="s">
        <v>8580</v>
      </c>
      <c r="B8861" s="153" t="s">
        <v>18222</v>
      </c>
      <c r="C8861" s="352"/>
      <c r="D8861" s="152" t="s">
        <v>20298</v>
      </c>
    </row>
    <row r="8862" spans="1:4" ht="13.5" customHeight="1">
      <c r="A8862" s="150" t="s">
        <v>8932</v>
      </c>
      <c r="B8862" s="153" t="s">
        <v>18542</v>
      </c>
      <c r="C8862" s="352"/>
      <c r="D8862" s="152" t="s">
        <v>20298</v>
      </c>
    </row>
    <row r="8863" spans="1:4" ht="13.5" customHeight="1">
      <c r="A8863" s="150" t="s">
        <v>2721</v>
      </c>
      <c r="B8863" s="153" t="s">
        <v>12897</v>
      </c>
      <c r="C8863" s="352"/>
      <c r="D8863" s="152" t="s">
        <v>20298</v>
      </c>
    </row>
    <row r="8864" spans="1:4" ht="13.5" customHeight="1">
      <c r="A8864" s="150" t="s">
        <v>2767</v>
      </c>
      <c r="B8864" s="153" t="s">
        <v>12942</v>
      </c>
      <c r="C8864" s="352"/>
      <c r="D8864" s="152" t="s">
        <v>20298</v>
      </c>
    </row>
    <row r="8865" spans="1:4" ht="13.5" customHeight="1">
      <c r="A8865" s="150" t="s">
        <v>2627</v>
      </c>
      <c r="B8865" s="153" t="s">
        <v>12810</v>
      </c>
      <c r="C8865" s="352"/>
      <c r="D8865" s="152" t="s">
        <v>20298</v>
      </c>
    </row>
    <row r="8866" spans="1:4" ht="13.5" customHeight="1">
      <c r="A8866" s="150" t="s">
        <v>702</v>
      </c>
      <c r="B8866" s="153" t="s">
        <v>10910</v>
      </c>
      <c r="C8866" s="352"/>
      <c r="D8866" s="152" t="s">
        <v>20298</v>
      </c>
    </row>
    <row r="8867" spans="1:4" ht="13.5" customHeight="1">
      <c r="A8867" s="150" t="s">
        <v>5009</v>
      </c>
      <c r="B8867" s="153" t="s">
        <v>15056</v>
      </c>
      <c r="C8867" s="352"/>
      <c r="D8867" s="152" t="s">
        <v>20298</v>
      </c>
    </row>
    <row r="8868" spans="1:4" ht="13.5" customHeight="1">
      <c r="A8868" s="150" t="s">
        <v>1182</v>
      </c>
      <c r="B8868" s="153" t="s">
        <v>11381</v>
      </c>
      <c r="C8868" s="352"/>
      <c r="D8868" s="152" t="s">
        <v>20298</v>
      </c>
    </row>
    <row r="8869" spans="1:4" ht="13.5" customHeight="1">
      <c r="A8869" s="150" t="s">
        <v>6203</v>
      </c>
      <c r="B8869" s="153" t="s">
        <v>16164</v>
      </c>
      <c r="C8869" s="352"/>
      <c r="D8869" s="152" t="s">
        <v>20298</v>
      </c>
    </row>
    <row r="8870" spans="1:4" ht="13.5" customHeight="1">
      <c r="A8870" s="150" t="s">
        <v>3191</v>
      </c>
      <c r="B8870" s="153" t="s">
        <v>13330</v>
      </c>
      <c r="C8870" s="352"/>
      <c r="D8870" s="152" t="s">
        <v>20298</v>
      </c>
    </row>
    <row r="8871" spans="1:4" ht="13.5" customHeight="1">
      <c r="A8871" s="150" t="s">
        <v>4739</v>
      </c>
      <c r="B8871" s="153" t="s">
        <v>14807</v>
      </c>
      <c r="C8871" s="352"/>
      <c r="D8871" s="152" t="s">
        <v>20298</v>
      </c>
    </row>
    <row r="8872" spans="1:4" ht="13.5" customHeight="1">
      <c r="A8872" s="150" t="s">
        <v>3548</v>
      </c>
      <c r="B8872" s="153" t="s">
        <v>13682</v>
      </c>
      <c r="C8872" s="352"/>
      <c r="D8872" s="152" t="s">
        <v>20298</v>
      </c>
    </row>
    <row r="8873" spans="1:4" ht="13.5" customHeight="1">
      <c r="A8873" s="150" t="s">
        <v>6144</v>
      </c>
      <c r="B8873" s="153" t="s">
        <v>16107</v>
      </c>
      <c r="C8873" s="352"/>
      <c r="D8873" s="152" t="s">
        <v>20298</v>
      </c>
    </row>
    <row r="8874" spans="1:4" ht="13.5" customHeight="1">
      <c r="A8874" s="150" t="s">
        <v>3549</v>
      </c>
      <c r="B8874" s="153" t="s">
        <v>13682</v>
      </c>
      <c r="C8874" s="352"/>
      <c r="D8874" s="152" t="s">
        <v>20298</v>
      </c>
    </row>
    <row r="8875" spans="1:4" ht="13.5" customHeight="1">
      <c r="A8875" s="150" t="s">
        <v>3915</v>
      </c>
      <c r="B8875" s="153" t="s">
        <v>14034</v>
      </c>
      <c r="C8875" s="352"/>
      <c r="D8875" s="152" t="s">
        <v>20298</v>
      </c>
    </row>
    <row r="8876" spans="1:4" ht="13.5" customHeight="1">
      <c r="A8876" s="150" t="s">
        <v>10600</v>
      </c>
      <c r="B8876" s="153" t="s">
        <v>20146</v>
      </c>
      <c r="C8876" s="352"/>
      <c r="D8876" s="152" t="s">
        <v>20298</v>
      </c>
    </row>
    <row r="8877" spans="1:4" ht="13.5" customHeight="1">
      <c r="A8877" s="150" t="s">
        <v>5335</v>
      </c>
      <c r="B8877" s="153" t="s">
        <v>15371</v>
      </c>
      <c r="C8877" s="352"/>
      <c r="D8877" s="152" t="s">
        <v>20298</v>
      </c>
    </row>
    <row r="8878" spans="1:4" ht="13.5" customHeight="1">
      <c r="A8878" s="150" t="s">
        <v>1924</v>
      </c>
      <c r="B8878" s="153" t="s">
        <v>12104</v>
      </c>
      <c r="C8878" s="352"/>
      <c r="D8878" s="152" t="s">
        <v>20298</v>
      </c>
    </row>
    <row r="8879" spans="1:4" ht="13.5" customHeight="1">
      <c r="A8879" s="150" t="s">
        <v>9304</v>
      </c>
      <c r="B8879" s="153" t="s">
        <v>18915</v>
      </c>
      <c r="C8879" s="352"/>
      <c r="D8879" s="152" t="s">
        <v>20298</v>
      </c>
    </row>
    <row r="8880" spans="1:4" ht="13.5" customHeight="1">
      <c r="A8880" s="150" t="s">
        <v>6554</v>
      </c>
      <c r="B8880" s="153" t="s">
        <v>16516</v>
      </c>
      <c r="C8880" s="352"/>
      <c r="D8880" s="152" t="s">
        <v>20298</v>
      </c>
    </row>
    <row r="8881" spans="1:4" ht="13.5" customHeight="1">
      <c r="A8881" s="150" t="s">
        <v>10599</v>
      </c>
      <c r="B8881" s="153" t="s">
        <v>20145</v>
      </c>
      <c r="C8881" s="352"/>
      <c r="D8881" s="152" t="s">
        <v>20298</v>
      </c>
    </row>
    <row r="8882" spans="1:4" ht="13.5" customHeight="1">
      <c r="A8882" s="150" t="s">
        <v>2801</v>
      </c>
      <c r="B8882" s="153" t="s">
        <v>12976</v>
      </c>
      <c r="C8882" s="352"/>
      <c r="D8882" s="152" t="s">
        <v>20298</v>
      </c>
    </row>
    <row r="8883" spans="1:4" ht="13.5" customHeight="1">
      <c r="A8883" s="150" t="s">
        <v>2391</v>
      </c>
      <c r="B8883" s="153" t="s">
        <v>12564</v>
      </c>
      <c r="C8883" s="352"/>
      <c r="D8883" s="152" t="s">
        <v>20298</v>
      </c>
    </row>
    <row r="8884" spans="1:4" ht="13.5" customHeight="1">
      <c r="A8884" s="150" t="s">
        <v>2918</v>
      </c>
      <c r="B8884" s="153" t="s">
        <v>13099</v>
      </c>
      <c r="C8884" s="352"/>
      <c r="D8884" s="152" t="s">
        <v>20298</v>
      </c>
    </row>
    <row r="8885" spans="1:4" ht="13.5" customHeight="1">
      <c r="A8885" s="150" t="s">
        <v>3852</v>
      </c>
      <c r="B8885" s="153" t="s">
        <v>13974</v>
      </c>
      <c r="C8885" s="352"/>
      <c r="D8885" s="152" t="s">
        <v>20298</v>
      </c>
    </row>
    <row r="8886" spans="1:4" ht="13.5" customHeight="1">
      <c r="A8886" s="150" t="s">
        <v>3852</v>
      </c>
      <c r="B8886" s="153" t="s">
        <v>13974</v>
      </c>
      <c r="C8886" s="352"/>
      <c r="D8886" s="152" t="s">
        <v>20298</v>
      </c>
    </row>
    <row r="8887" spans="1:4" ht="13.5" customHeight="1">
      <c r="A8887" s="150" t="s">
        <v>3113</v>
      </c>
      <c r="B8887" s="153" t="s">
        <v>13264</v>
      </c>
      <c r="C8887" s="352"/>
      <c r="D8887" s="152" t="s">
        <v>20298</v>
      </c>
    </row>
    <row r="8888" spans="1:4" ht="13.5" customHeight="1">
      <c r="A8888" s="150" t="s">
        <v>3182</v>
      </c>
      <c r="B8888" s="153" t="s">
        <v>13323</v>
      </c>
      <c r="C8888" s="352"/>
      <c r="D8888" s="152" t="s">
        <v>20298</v>
      </c>
    </row>
    <row r="8889" spans="1:4" ht="13.5" customHeight="1">
      <c r="A8889" s="150" t="s">
        <v>4591</v>
      </c>
      <c r="B8889" s="153" t="s">
        <v>14665</v>
      </c>
      <c r="C8889" s="352"/>
      <c r="D8889" s="152" t="s">
        <v>20298</v>
      </c>
    </row>
    <row r="8890" spans="1:4" ht="13.5" customHeight="1">
      <c r="A8890" s="150" t="s">
        <v>4592</v>
      </c>
      <c r="B8890" s="153" t="s">
        <v>14666</v>
      </c>
      <c r="C8890" s="352"/>
      <c r="D8890" s="152" t="s">
        <v>20298</v>
      </c>
    </row>
    <row r="8891" spans="1:4" ht="13.5" customHeight="1">
      <c r="A8891" s="150" t="s">
        <v>6138</v>
      </c>
      <c r="B8891" s="153" t="s">
        <v>16101</v>
      </c>
      <c r="C8891" s="352"/>
      <c r="D8891" s="152" t="s">
        <v>20298</v>
      </c>
    </row>
    <row r="8892" spans="1:4" ht="13.5" customHeight="1">
      <c r="A8892" s="150" t="s">
        <v>6146</v>
      </c>
      <c r="B8892" s="153" t="s">
        <v>16109</v>
      </c>
      <c r="C8892" s="352"/>
      <c r="D8892" s="152" t="s">
        <v>20298</v>
      </c>
    </row>
    <row r="8893" spans="1:4" ht="13.5" customHeight="1">
      <c r="A8893" s="150" t="s">
        <v>6137</v>
      </c>
      <c r="B8893" s="153" t="s">
        <v>16100</v>
      </c>
      <c r="C8893" s="352"/>
      <c r="D8893" s="152" t="s">
        <v>20298</v>
      </c>
    </row>
    <row r="8894" spans="1:4" ht="13.5" customHeight="1">
      <c r="A8894" s="150" t="s">
        <v>6147</v>
      </c>
      <c r="B8894" s="153" t="s">
        <v>16110</v>
      </c>
      <c r="C8894" s="352"/>
      <c r="D8894" s="152" t="s">
        <v>20298</v>
      </c>
    </row>
    <row r="8895" spans="1:4" ht="13.5" customHeight="1">
      <c r="A8895" s="150" t="s">
        <v>4604</v>
      </c>
      <c r="B8895" s="153" t="s">
        <v>14675</v>
      </c>
      <c r="C8895" s="352"/>
      <c r="D8895" s="152" t="s">
        <v>20298</v>
      </c>
    </row>
    <row r="8896" spans="1:4" ht="13.5" customHeight="1">
      <c r="A8896" s="150" t="s">
        <v>757</v>
      </c>
      <c r="B8896" s="153" t="s">
        <v>10965</v>
      </c>
      <c r="C8896" s="352"/>
      <c r="D8896" s="152" t="s">
        <v>20298</v>
      </c>
    </row>
    <row r="8897" spans="1:4" ht="13.5" customHeight="1">
      <c r="A8897" s="150" t="s">
        <v>9376</v>
      </c>
      <c r="B8897" s="153" t="s">
        <v>18972</v>
      </c>
      <c r="C8897" s="352"/>
      <c r="D8897" s="152" t="s">
        <v>20298</v>
      </c>
    </row>
    <row r="8898" spans="1:4" ht="13.5" customHeight="1">
      <c r="A8898" s="150" t="s">
        <v>3073</v>
      </c>
      <c r="B8898" s="153" t="s">
        <v>13234</v>
      </c>
      <c r="C8898" s="352"/>
      <c r="D8898" s="152" t="s">
        <v>20298</v>
      </c>
    </row>
    <row r="8899" spans="1:4" ht="13.5" customHeight="1">
      <c r="A8899" s="150" t="s">
        <v>2768</v>
      </c>
      <c r="B8899" s="153" t="s">
        <v>12943</v>
      </c>
      <c r="C8899" s="352"/>
      <c r="D8899" s="152" t="s">
        <v>20298</v>
      </c>
    </row>
    <row r="8900" spans="1:4" ht="13.5" customHeight="1">
      <c r="A8900" s="150" t="s">
        <v>3192</v>
      </c>
      <c r="B8900" s="153" t="s">
        <v>13331</v>
      </c>
      <c r="C8900" s="352"/>
      <c r="D8900" s="152" t="s">
        <v>20298</v>
      </c>
    </row>
    <row r="8901" spans="1:4" ht="13.5" customHeight="1">
      <c r="A8901" s="150" t="s">
        <v>1765</v>
      </c>
      <c r="B8901" s="153" t="s">
        <v>11959</v>
      </c>
      <c r="C8901" s="352"/>
      <c r="D8901" s="152" t="s">
        <v>20298</v>
      </c>
    </row>
    <row r="8902" spans="1:4" ht="13.5" customHeight="1">
      <c r="A8902" s="150" t="s">
        <v>2470</v>
      </c>
      <c r="B8902" s="153" t="s">
        <v>12649</v>
      </c>
      <c r="C8902" s="352"/>
      <c r="D8902" s="152" t="s">
        <v>20298</v>
      </c>
    </row>
    <row r="8903" spans="1:4" ht="13.5" customHeight="1">
      <c r="A8903" s="150" t="s">
        <v>2633</v>
      </c>
      <c r="B8903" s="153" t="s">
        <v>12816</v>
      </c>
      <c r="C8903" s="352"/>
      <c r="D8903" s="152" t="s">
        <v>20298</v>
      </c>
    </row>
    <row r="8904" spans="1:4" ht="13.5" customHeight="1">
      <c r="A8904" s="150" t="s">
        <v>3091</v>
      </c>
      <c r="B8904" s="153" t="s">
        <v>13248</v>
      </c>
      <c r="C8904" s="352"/>
      <c r="D8904" s="152" t="s">
        <v>20298</v>
      </c>
    </row>
    <row r="8905" spans="1:4" ht="13.5" customHeight="1">
      <c r="A8905" s="150" t="s">
        <v>3092</v>
      </c>
      <c r="B8905" s="153" t="s">
        <v>13248</v>
      </c>
      <c r="C8905" s="352"/>
      <c r="D8905" s="152" t="s">
        <v>20298</v>
      </c>
    </row>
    <row r="8906" spans="1:4" ht="13.5" customHeight="1">
      <c r="A8906" s="150" t="s">
        <v>3193</v>
      </c>
      <c r="B8906" s="153" t="s">
        <v>13331</v>
      </c>
      <c r="C8906" s="352"/>
      <c r="D8906" s="152" t="s">
        <v>20298</v>
      </c>
    </row>
    <row r="8907" spans="1:4" ht="13.5" customHeight="1">
      <c r="A8907" s="150" t="s">
        <v>3093</v>
      </c>
      <c r="B8907" s="153" t="s">
        <v>13248</v>
      </c>
      <c r="C8907" s="352"/>
      <c r="D8907" s="152" t="s">
        <v>20298</v>
      </c>
    </row>
    <row r="8908" spans="1:4" ht="13.5" customHeight="1">
      <c r="A8908" s="150" t="s">
        <v>3345</v>
      </c>
      <c r="B8908" s="153" t="s">
        <v>13482</v>
      </c>
      <c r="C8908" s="352"/>
      <c r="D8908" s="152" t="s">
        <v>20298</v>
      </c>
    </row>
    <row r="8909" spans="1:4" ht="13.5" customHeight="1">
      <c r="A8909" s="150" t="s">
        <v>5012</v>
      </c>
      <c r="B8909" s="153" t="s">
        <v>15059</v>
      </c>
      <c r="C8909" s="352"/>
      <c r="D8909" s="152" t="s">
        <v>20298</v>
      </c>
    </row>
    <row r="8910" spans="1:4" ht="13.5" customHeight="1">
      <c r="A8910" s="150" t="s">
        <v>5013</v>
      </c>
      <c r="B8910" s="153" t="s">
        <v>15059</v>
      </c>
      <c r="C8910" s="352"/>
      <c r="D8910" s="152" t="s">
        <v>20298</v>
      </c>
    </row>
    <row r="8911" spans="1:4" ht="13.5" customHeight="1">
      <c r="A8911" s="150" t="s">
        <v>5014</v>
      </c>
      <c r="B8911" s="153" t="s">
        <v>15059</v>
      </c>
      <c r="C8911" s="352"/>
      <c r="D8911" s="152" t="s">
        <v>20298</v>
      </c>
    </row>
    <row r="8912" spans="1:4" ht="13.5" customHeight="1">
      <c r="A8912" s="150" t="s">
        <v>5059</v>
      </c>
      <c r="B8912" s="153" t="s">
        <v>15101</v>
      </c>
      <c r="C8912" s="352"/>
      <c r="D8912" s="152" t="s">
        <v>20298</v>
      </c>
    </row>
    <row r="8913" spans="1:4" ht="13.5" customHeight="1">
      <c r="A8913" s="150" t="s">
        <v>9316</v>
      </c>
      <c r="B8913" s="153" t="s">
        <v>18926</v>
      </c>
      <c r="C8913" s="352"/>
      <c r="D8913" s="152" t="s">
        <v>20298</v>
      </c>
    </row>
    <row r="8914" spans="1:4" ht="13.5" customHeight="1">
      <c r="A8914" s="150" t="s">
        <v>9317</v>
      </c>
      <c r="B8914" s="153" t="s">
        <v>18926</v>
      </c>
      <c r="C8914" s="352"/>
      <c r="D8914" s="152" t="s">
        <v>20298</v>
      </c>
    </row>
    <row r="8915" spans="1:4" ht="13.5" customHeight="1">
      <c r="A8915" s="150" t="s">
        <v>9470</v>
      </c>
      <c r="B8915" s="153" t="s">
        <v>19061</v>
      </c>
      <c r="C8915" s="352"/>
      <c r="D8915" s="152" t="s">
        <v>20298</v>
      </c>
    </row>
    <row r="8916" spans="1:4" ht="13.5" customHeight="1">
      <c r="A8916" s="150" t="s">
        <v>4691</v>
      </c>
      <c r="B8916" s="153" t="s">
        <v>14759</v>
      </c>
      <c r="C8916" s="352"/>
      <c r="D8916" s="152" t="s">
        <v>20298</v>
      </c>
    </row>
    <row r="8917" spans="1:4" ht="13.5" customHeight="1">
      <c r="A8917" s="150" t="s">
        <v>1193</v>
      </c>
      <c r="B8917" s="153" t="s">
        <v>11392</v>
      </c>
      <c r="C8917" s="352"/>
      <c r="D8917" s="152" t="s">
        <v>20298</v>
      </c>
    </row>
    <row r="8918" spans="1:4" ht="13.5" customHeight="1">
      <c r="A8918" s="150" t="s">
        <v>9694</v>
      </c>
      <c r="B8918" s="153" t="s">
        <v>19280</v>
      </c>
      <c r="C8918" s="352"/>
      <c r="D8918" s="152" t="s">
        <v>20298</v>
      </c>
    </row>
    <row r="8919" spans="1:4" ht="13.5" customHeight="1">
      <c r="A8919" s="150" t="s">
        <v>9694</v>
      </c>
      <c r="B8919" s="153" t="s">
        <v>19280</v>
      </c>
      <c r="C8919" s="352"/>
      <c r="D8919" s="152" t="s">
        <v>20298</v>
      </c>
    </row>
    <row r="8920" spans="1:4" ht="13.5" customHeight="1">
      <c r="A8920" s="150" t="s">
        <v>3563</v>
      </c>
      <c r="B8920" s="153" t="s">
        <v>13696</v>
      </c>
      <c r="C8920" s="352"/>
      <c r="D8920" s="152" t="s">
        <v>20298</v>
      </c>
    </row>
    <row r="8921" spans="1:4" ht="13.5" customHeight="1">
      <c r="A8921" s="150" t="s">
        <v>6964</v>
      </c>
      <c r="B8921" s="153" t="s">
        <v>16915</v>
      </c>
      <c r="C8921" s="352"/>
      <c r="D8921" s="152" t="s">
        <v>20298</v>
      </c>
    </row>
    <row r="8922" spans="1:4" ht="13.5" customHeight="1">
      <c r="A8922" s="150" t="s">
        <v>2336</v>
      </c>
      <c r="B8922" s="153" t="s">
        <v>12511</v>
      </c>
      <c r="C8922" s="352"/>
      <c r="D8922" s="152" t="s">
        <v>20298</v>
      </c>
    </row>
    <row r="8923" spans="1:4" ht="13.5" customHeight="1">
      <c r="A8923" s="150" t="s">
        <v>2618</v>
      </c>
      <c r="B8923" s="153" t="s">
        <v>12801</v>
      </c>
      <c r="C8923" s="352"/>
      <c r="D8923" s="152" t="s">
        <v>20298</v>
      </c>
    </row>
    <row r="8924" spans="1:4" ht="13.5" customHeight="1">
      <c r="A8924" s="150" t="s">
        <v>9622</v>
      </c>
      <c r="B8924" s="153" t="s">
        <v>19210</v>
      </c>
      <c r="C8924" s="352"/>
      <c r="D8924" s="152" t="s">
        <v>20298</v>
      </c>
    </row>
    <row r="8925" spans="1:4" ht="13.5" customHeight="1">
      <c r="A8925" s="150" t="s">
        <v>5853</v>
      </c>
      <c r="B8925" s="153" t="s">
        <v>15864</v>
      </c>
      <c r="C8925" s="352"/>
      <c r="D8925" s="152" t="s">
        <v>20298</v>
      </c>
    </row>
    <row r="8926" spans="1:4" ht="13.5" customHeight="1">
      <c r="A8926" s="150" t="s">
        <v>8739</v>
      </c>
      <c r="B8926" s="153" t="s">
        <v>18360</v>
      </c>
      <c r="C8926" s="352"/>
      <c r="D8926" s="152" t="s">
        <v>20298</v>
      </c>
    </row>
    <row r="8927" spans="1:4" ht="13.5" customHeight="1">
      <c r="A8927" s="150" t="s">
        <v>5982</v>
      </c>
      <c r="B8927" s="153" t="s">
        <v>15989</v>
      </c>
      <c r="C8927" s="352"/>
      <c r="D8927" s="152" t="s">
        <v>20298</v>
      </c>
    </row>
    <row r="8928" spans="1:4" ht="13.5" customHeight="1">
      <c r="A8928" s="150" t="s">
        <v>5984</v>
      </c>
      <c r="B8928" s="153" t="s">
        <v>15991</v>
      </c>
      <c r="C8928" s="352"/>
      <c r="D8928" s="152" t="s">
        <v>20298</v>
      </c>
    </row>
    <row r="8929" spans="1:4" ht="13.5" customHeight="1">
      <c r="A8929" s="150" t="s">
        <v>5986</v>
      </c>
      <c r="B8929" s="153" t="s">
        <v>15992</v>
      </c>
      <c r="C8929" s="352"/>
      <c r="D8929" s="152" t="s">
        <v>20298</v>
      </c>
    </row>
    <row r="8930" spans="1:4" ht="13.5" customHeight="1">
      <c r="A8930" s="150" t="s">
        <v>9291</v>
      </c>
      <c r="B8930" s="153" t="s">
        <v>18902</v>
      </c>
      <c r="C8930" s="352"/>
      <c r="D8930" s="152" t="s">
        <v>20298</v>
      </c>
    </row>
    <row r="8931" spans="1:4" ht="13.5" customHeight="1">
      <c r="A8931" s="150" t="s">
        <v>10490</v>
      </c>
      <c r="B8931" s="153" t="s">
        <v>20054</v>
      </c>
      <c r="C8931" s="352"/>
      <c r="D8931" s="152" t="s">
        <v>20298</v>
      </c>
    </row>
    <row r="8932" spans="1:4" ht="13.5" customHeight="1">
      <c r="A8932" s="150" t="s">
        <v>10491</v>
      </c>
      <c r="B8932" s="153" t="s">
        <v>20054</v>
      </c>
      <c r="C8932" s="352"/>
      <c r="D8932" s="152" t="s">
        <v>20298</v>
      </c>
    </row>
    <row r="8933" spans="1:4" ht="13.5" customHeight="1">
      <c r="A8933" s="150" t="s">
        <v>8674</v>
      </c>
      <c r="B8933" s="153" t="s">
        <v>18295</v>
      </c>
      <c r="C8933" s="352"/>
      <c r="D8933" s="152" t="s">
        <v>20298</v>
      </c>
    </row>
    <row r="8934" spans="1:4" ht="13.5" customHeight="1">
      <c r="A8934" s="150" t="s">
        <v>8741</v>
      </c>
      <c r="B8934" s="153" t="s">
        <v>18362</v>
      </c>
      <c r="C8934" s="352"/>
      <c r="D8934" s="152" t="s">
        <v>20298</v>
      </c>
    </row>
    <row r="8935" spans="1:4" ht="13.5" customHeight="1">
      <c r="A8935" s="150" t="s">
        <v>2631</v>
      </c>
      <c r="B8935" s="153" t="s">
        <v>12814</v>
      </c>
      <c r="C8935" s="352"/>
      <c r="D8935" s="152" t="s">
        <v>20298</v>
      </c>
    </row>
    <row r="8936" spans="1:4" ht="13.5" customHeight="1">
      <c r="A8936" s="150" t="s">
        <v>6963</v>
      </c>
      <c r="B8936" s="153" t="s">
        <v>16914</v>
      </c>
      <c r="C8936" s="352"/>
      <c r="D8936" s="152" t="s">
        <v>20298</v>
      </c>
    </row>
    <row r="8937" spans="1:4" ht="13.5" customHeight="1">
      <c r="A8937" s="150" t="s">
        <v>5693</v>
      </c>
      <c r="B8937" s="153" t="s">
        <v>15725</v>
      </c>
      <c r="C8937" s="352"/>
      <c r="D8937" s="152" t="s">
        <v>20298</v>
      </c>
    </row>
    <row r="8938" spans="1:4" ht="13.5" customHeight="1">
      <c r="A8938" s="150" t="s">
        <v>6939</v>
      </c>
      <c r="B8938" s="153" t="s">
        <v>16890</v>
      </c>
      <c r="C8938" s="352"/>
      <c r="D8938" s="152" t="s">
        <v>20298</v>
      </c>
    </row>
    <row r="8939" spans="1:4" ht="13.5" customHeight="1">
      <c r="A8939" s="150" t="s">
        <v>2761</v>
      </c>
      <c r="B8939" s="153" t="s">
        <v>12936</v>
      </c>
      <c r="C8939" s="352"/>
      <c r="D8939" s="152" t="s">
        <v>20298</v>
      </c>
    </row>
    <row r="8940" spans="1:4" ht="13.5" customHeight="1">
      <c r="A8940" s="150" t="s">
        <v>2797</v>
      </c>
      <c r="B8940" s="153" t="s">
        <v>12972</v>
      </c>
      <c r="C8940" s="352"/>
      <c r="D8940" s="152" t="s">
        <v>20298</v>
      </c>
    </row>
    <row r="8941" spans="1:4" ht="13.5" customHeight="1">
      <c r="A8941" s="150" t="s">
        <v>8671</v>
      </c>
      <c r="B8941" s="153" t="s">
        <v>18292</v>
      </c>
      <c r="C8941" s="352"/>
      <c r="D8941" s="152" t="s">
        <v>20298</v>
      </c>
    </row>
    <row r="8942" spans="1:4" ht="13.5" customHeight="1">
      <c r="A8942" s="150" t="s">
        <v>8671</v>
      </c>
      <c r="B8942" s="153" t="s">
        <v>18292</v>
      </c>
      <c r="C8942" s="352"/>
      <c r="D8942" s="152" t="s">
        <v>20298</v>
      </c>
    </row>
    <row r="8943" spans="1:4" ht="13.5" customHeight="1">
      <c r="A8943" s="150" t="s">
        <v>6232</v>
      </c>
      <c r="B8943" s="153" t="s">
        <v>16193</v>
      </c>
      <c r="C8943" s="352"/>
      <c r="D8943" s="152" t="s">
        <v>20298</v>
      </c>
    </row>
    <row r="8944" spans="1:4" ht="13.5" customHeight="1">
      <c r="A8944" s="150" t="s">
        <v>3042</v>
      </c>
      <c r="B8944" s="153" t="s">
        <v>13208</v>
      </c>
      <c r="C8944" s="352"/>
      <c r="D8944" s="152" t="s">
        <v>20298</v>
      </c>
    </row>
    <row r="8945" spans="1:4" ht="13.5" customHeight="1">
      <c r="A8945" s="150" t="s">
        <v>3043</v>
      </c>
      <c r="B8945" s="153" t="s">
        <v>13209</v>
      </c>
      <c r="C8945" s="352"/>
      <c r="D8945" s="152" t="s">
        <v>20298</v>
      </c>
    </row>
    <row r="8946" spans="1:4" ht="13.5" customHeight="1">
      <c r="A8946" s="150" t="s">
        <v>3044</v>
      </c>
      <c r="B8946" s="153" t="s">
        <v>13209</v>
      </c>
      <c r="C8946" s="352"/>
      <c r="D8946" s="152" t="s">
        <v>20298</v>
      </c>
    </row>
    <row r="8947" spans="1:4" ht="13.5" customHeight="1">
      <c r="A8947" s="150" t="s">
        <v>3045</v>
      </c>
      <c r="B8947" s="153" t="s">
        <v>13209</v>
      </c>
      <c r="C8947" s="352"/>
      <c r="D8947" s="152" t="s">
        <v>20298</v>
      </c>
    </row>
    <row r="8948" spans="1:4" ht="13.5" customHeight="1">
      <c r="A8948" s="150" t="s">
        <v>5447</v>
      </c>
      <c r="B8948" s="153" t="s">
        <v>15481</v>
      </c>
      <c r="C8948" s="352"/>
      <c r="D8948" s="152" t="s">
        <v>20298</v>
      </c>
    </row>
    <row r="8949" spans="1:4" ht="13.5" customHeight="1">
      <c r="A8949" s="150" t="s">
        <v>6231</v>
      </c>
      <c r="B8949" s="153" t="s">
        <v>16192</v>
      </c>
      <c r="C8949" s="352"/>
      <c r="D8949" s="152" t="s">
        <v>20298</v>
      </c>
    </row>
    <row r="8950" spans="1:4" ht="13.5" customHeight="1">
      <c r="A8950" s="150" t="s">
        <v>701</v>
      </c>
      <c r="B8950" s="153" t="s">
        <v>10909</v>
      </c>
      <c r="C8950" s="352"/>
      <c r="D8950" s="152" t="s">
        <v>20298</v>
      </c>
    </row>
    <row r="8951" spans="1:4" ht="13.5" customHeight="1">
      <c r="A8951" s="150" t="s">
        <v>3984</v>
      </c>
      <c r="B8951" s="153" t="s">
        <v>14103</v>
      </c>
      <c r="C8951" s="352"/>
      <c r="D8951" s="152" t="s">
        <v>20298</v>
      </c>
    </row>
    <row r="8952" spans="1:4" ht="13.5" customHeight="1">
      <c r="A8952" s="150" t="s">
        <v>6230</v>
      </c>
      <c r="B8952" s="153" t="s">
        <v>16191</v>
      </c>
      <c r="C8952" s="352"/>
      <c r="D8952" s="152" t="s">
        <v>20298</v>
      </c>
    </row>
    <row r="8953" spans="1:4" ht="13.5" customHeight="1">
      <c r="A8953" s="150" t="s">
        <v>6233</v>
      </c>
      <c r="B8953" s="153" t="s">
        <v>16194</v>
      </c>
      <c r="C8953" s="352"/>
      <c r="D8953" s="152" t="s">
        <v>20298</v>
      </c>
    </row>
    <row r="8954" spans="1:4" ht="13.5" customHeight="1">
      <c r="A8954" s="150" t="s">
        <v>8815</v>
      </c>
      <c r="B8954" s="153" t="s">
        <v>18430</v>
      </c>
      <c r="C8954" s="352"/>
      <c r="D8954" s="152" t="s">
        <v>20298</v>
      </c>
    </row>
    <row r="8955" spans="1:4" ht="13.5" customHeight="1">
      <c r="A8955" s="150" t="s">
        <v>817</v>
      </c>
      <c r="B8955" s="153" t="s">
        <v>11024</v>
      </c>
      <c r="C8955" s="352"/>
      <c r="D8955" s="152" t="s">
        <v>20298</v>
      </c>
    </row>
    <row r="8956" spans="1:4" ht="13.5" customHeight="1">
      <c r="A8956" s="150" t="s">
        <v>5025</v>
      </c>
      <c r="B8956" s="153" t="s">
        <v>15067</v>
      </c>
      <c r="C8956" s="352"/>
      <c r="D8956" s="152" t="s">
        <v>20298</v>
      </c>
    </row>
    <row r="8957" spans="1:4" ht="13.5" customHeight="1">
      <c r="A8957" s="150" t="s">
        <v>10331</v>
      </c>
      <c r="B8957" s="153" t="s">
        <v>19899</v>
      </c>
      <c r="C8957" s="352"/>
      <c r="D8957" s="152" t="s">
        <v>20298</v>
      </c>
    </row>
    <row r="8958" spans="1:4" ht="13.5" customHeight="1">
      <c r="A8958" s="150" t="s">
        <v>4936</v>
      </c>
      <c r="B8958" s="153" t="s">
        <v>14995</v>
      </c>
      <c r="C8958" s="352"/>
      <c r="D8958" s="152" t="s">
        <v>20298</v>
      </c>
    </row>
    <row r="8959" spans="1:4" ht="13.5" customHeight="1">
      <c r="A8959" s="150" t="s">
        <v>9290</v>
      </c>
      <c r="B8959" s="153" t="s">
        <v>18901</v>
      </c>
      <c r="C8959" s="352"/>
      <c r="D8959" s="152" t="s">
        <v>20298</v>
      </c>
    </row>
    <row r="8960" spans="1:4" ht="13.5" customHeight="1">
      <c r="A8960" s="150" t="s">
        <v>3725</v>
      </c>
      <c r="B8960" s="153" t="s">
        <v>13851</v>
      </c>
      <c r="C8960" s="352"/>
      <c r="D8960" s="152" t="s">
        <v>20298</v>
      </c>
    </row>
    <row r="8961" spans="1:4" ht="13.5" customHeight="1">
      <c r="A8961" s="150" t="s">
        <v>4937</v>
      </c>
      <c r="B8961" s="153" t="s">
        <v>14995</v>
      </c>
      <c r="C8961" s="352"/>
      <c r="D8961" s="152" t="s">
        <v>20298</v>
      </c>
    </row>
    <row r="8962" spans="1:4" ht="13.5" customHeight="1">
      <c r="A8962" s="150" t="s">
        <v>6940</v>
      </c>
      <c r="B8962" s="153" t="s">
        <v>16891</v>
      </c>
      <c r="C8962" s="352"/>
      <c r="D8962" s="152" t="s">
        <v>20298</v>
      </c>
    </row>
    <row r="8963" spans="1:4" ht="13.5" customHeight="1">
      <c r="A8963" s="150" t="s">
        <v>5868</v>
      </c>
      <c r="B8963" s="153" t="s">
        <v>15879</v>
      </c>
      <c r="C8963" s="352"/>
      <c r="D8963" s="152" t="s">
        <v>20298</v>
      </c>
    </row>
    <row r="8964" spans="1:4" ht="13.5" customHeight="1">
      <c r="A8964" s="150" t="s">
        <v>5933</v>
      </c>
      <c r="B8964" s="153" t="s">
        <v>15942</v>
      </c>
      <c r="C8964" s="352"/>
      <c r="D8964" s="152" t="s">
        <v>20298</v>
      </c>
    </row>
    <row r="8965" spans="1:4" ht="13.5" customHeight="1">
      <c r="A8965" s="150" t="s">
        <v>10395</v>
      </c>
      <c r="B8965" s="153" t="s">
        <v>19961</v>
      </c>
      <c r="C8965" s="352"/>
      <c r="D8965" s="152" t="s">
        <v>20298</v>
      </c>
    </row>
    <row r="8966" spans="1:4" ht="13.5" customHeight="1">
      <c r="A8966" s="150" t="s">
        <v>10412</v>
      </c>
      <c r="B8966" s="153" t="s">
        <v>19977</v>
      </c>
      <c r="C8966" s="352"/>
      <c r="D8966" s="152" t="s">
        <v>20298</v>
      </c>
    </row>
    <row r="8967" spans="1:4" ht="13.5" customHeight="1">
      <c r="A8967" s="150" t="s">
        <v>8467</v>
      </c>
      <c r="B8967" s="153" t="s">
        <v>18124</v>
      </c>
      <c r="C8967" s="352"/>
      <c r="D8967" s="152" t="s">
        <v>20298</v>
      </c>
    </row>
    <row r="8968" spans="1:4" ht="13.5" customHeight="1">
      <c r="A8968" s="150" t="s">
        <v>8467</v>
      </c>
      <c r="B8968" s="153" t="s">
        <v>18124</v>
      </c>
      <c r="C8968" s="352"/>
      <c r="D8968" s="152" t="s">
        <v>20298</v>
      </c>
    </row>
    <row r="8969" spans="1:4" ht="13.5" customHeight="1">
      <c r="A8969" s="150" t="s">
        <v>8948</v>
      </c>
      <c r="B8969" s="153" t="s">
        <v>18559</v>
      </c>
      <c r="C8969" s="352"/>
      <c r="D8969" s="152" t="s">
        <v>20298</v>
      </c>
    </row>
    <row r="8970" spans="1:4" ht="13.5" customHeight="1">
      <c r="A8970" s="150" t="s">
        <v>8947</v>
      </c>
      <c r="B8970" s="153" t="s">
        <v>18558</v>
      </c>
      <c r="C8970" s="352"/>
      <c r="D8970" s="152" t="s">
        <v>20298</v>
      </c>
    </row>
    <row r="8971" spans="1:4" ht="13.5" customHeight="1">
      <c r="A8971" s="150" t="s">
        <v>5995</v>
      </c>
      <c r="B8971" s="153" t="s">
        <v>16001</v>
      </c>
      <c r="C8971" s="352"/>
      <c r="D8971" s="152" t="s">
        <v>20298</v>
      </c>
    </row>
    <row r="8972" spans="1:4" ht="13.5" customHeight="1">
      <c r="A8972" s="150" t="s">
        <v>4608</v>
      </c>
      <c r="B8972" s="153" t="s">
        <v>14679</v>
      </c>
      <c r="C8972" s="352"/>
      <c r="D8972" s="152" t="s">
        <v>20298</v>
      </c>
    </row>
    <row r="8973" spans="1:4" ht="13.5" customHeight="1">
      <c r="A8973" s="150" t="s">
        <v>10418</v>
      </c>
      <c r="B8973" s="153" t="s">
        <v>19983</v>
      </c>
      <c r="C8973" s="352"/>
      <c r="D8973" s="152" t="s">
        <v>20298</v>
      </c>
    </row>
    <row r="8974" spans="1:4" ht="13.5" customHeight="1">
      <c r="A8974" s="150" t="s">
        <v>6200</v>
      </c>
      <c r="B8974" s="153" t="s">
        <v>16161</v>
      </c>
      <c r="C8974" s="352"/>
      <c r="D8974" s="152" t="s">
        <v>20298</v>
      </c>
    </row>
    <row r="8975" spans="1:4" ht="13.5" customHeight="1">
      <c r="A8975" s="150" t="s">
        <v>9685</v>
      </c>
      <c r="B8975" s="153" t="s">
        <v>19272</v>
      </c>
      <c r="C8975" s="352"/>
      <c r="D8975" s="152" t="s">
        <v>20298</v>
      </c>
    </row>
    <row r="8976" spans="1:4" ht="13.5" customHeight="1">
      <c r="A8976" s="150" t="s">
        <v>8931</v>
      </c>
      <c r="B8976" s="153" t="s">
        <v>18541</v>
      </c>
      <c r="C8976" s="352"/>
      <c r="D8976" s="152" t="s">
        <v>20298</v>
      </c>
    </row>
    <row r="8977" spans="1:4" ht="13.5" customHeight="1">
      <c r="A8977" s="150" t="s">
        <v>4609</v>
      </c>
      <c r="B8977" s="153" t="s">
        <v>14679</v>
      </c>
      <c r="C8977" s="352"/>
      <c r="D8977" s="152" t="s">
        <v>20298</v>
      </c>
    </row>
    <row r="8978" spans="1:4" ht="13.5" customHeight="1">
      <c r="A8978" s="150" t="s">
        <v>1213</v>
      </c>
      <c r="B8978" s="153" t="s">
        <v>11412</v>
      </c>
      <c r="C8978" s="352"/>
      <c r="D8978" s="152" t="s">
        <v>20298</v>
      </c>
    </row>
    <row r="8979" spans="1:4" ht="13.5" customHeight="1">
      <c r="A8979" s="150" t="s">
        <v>8740</v>
      </c>
      <c r="B8979" s="153" t="s">
        <v>18361</v>
      </c>
      <c r="C8979" s="352"/>
      <c r="D8979" s="152" t="s">
        <v>20298</v>
      </c>
    </row>
    <row r="8980" spans="1:4" ht="13.5" customHeight="1">
      <c r="A8980" s="150" t="s">
        <v>5985</v>
      </c>
      <c r="B8980" s="153" t="s">
        <v>15991</v>
      </c>
      <c r="C8980" s="352"/>
      <c r="D8980" s="152" t="s">
        <v>20298</v>
      </c>
    </row>
    <row r="8981" spans="1:4" ht="13.5" customHeight="1">
      <c r="A8981" s="150" t="s">
        <v>3738</v>
      </c>
      <c r="B8981" s="153" t="s">
        <v>13864</v>
      </c>
      <c r="C8981" s="352"/>
      <c r="D8981" s="152" t="s">
        <v>20298</v>
      </c>
    </row>
    <row r="8982" spans="1:4" ht="13.5" customHeight="1">
      <c r="A8982" s="150" t="s">
        <v>6384</v>
      </c>
      <c r="B8982" s="153" t="s">
        <v>16347</v>
      </c>
      <c r="C8982" s="352"/>
      <c r="D8982" s="152" t="s">
        <v>20298</v>
      </c>
    </row>
    <row r="8983" spans="1:4" ht="13.5" customHeight="1">
      <c r="A8983" s="150" t="s">
        <v>9460</v>
      </c>
      <c r="B8983" s="153" t="s">
        <v>19052</v>
      </c>
      <c r="C8983" s="352"/>
      <c r="D8983" s="152" t="s">
        <v>20298</v>
      </c>
    </row>
    <row r="8984" spans="1:4" ht="13.5" customHeight="1">
      <c r="A8984" s="150" t="s">
        <v>5994</v>
      </c>
      <c r="B8984" s="153" t="s">
        <v>16000</v>
      </c>
      <c r="C8984" s="352"/>
      <c r="D8984" s="152" t="s">
        <v>20298</v>
      </c>
    </row>
    <row r="8985" spans="1:4" ht="13.5" customHeight="1">
      <c r="A8985" s="150" t="s">
        <v>8742</v>
      </c>
      <c r="B8985" s="153" t="s">
        <v>18363</v>
      </c>
      <c r="C8985" s="352"/>
      <c r="D8985" s="152" t="s">
        <v>20298</v>
      </c>
    </row>
    <row r="8986" spans="1:4" ht="13.5" customHeight="1">
      <c r="A8986" s="150" t="s">
        <v>8496</v>
      </c>
      <c r="B8986" s="153" t="s">
        <v>18149</v>
      </c>
      <c r="C8986" s="352"/>
      <c r="D8986" s="152" t="s">
        <v>20298</v>
      </c>
    </row>
    <row r="8987" spans="1:4" ht="13.5" customHeight="1">
      <c r="A8987" s="150" t="s">
        <v>8491</v>
      </c>
      <c r="B8987" s="153" t="s">
        <v>18147</v>
      </c>
      <c r="C8987" s="352"/>
      <c r="D8987" s="152" t="s">
        <v>20298</v>
      </c>
    </row>
    <row r="8988" spans="1:4" ht="13.5" customHeight="1">
      <c r="A8988" s="150" t="s">
        <v>8492</v>
      </c>
      <c r="B8988" s="153" t="s">
        <v>18147</v>
      </c>
      <c r="C8988" s="352"/>
      <c r="D8988" s="152" t="s">
        <v>20298</v>
      </c>
    </row>
    <row r="8989" spans="1:4" ht="13.5" customHeight="1">
      <c r="A8989" s="150" t="s">
        <v>8493</v>
      </c>
      <c r="B8989" s="153" t="s">
        <v>18147</v>
      </c>
      <c r="C8989" s="352"/>
      <c r="D8989" s="152" t="s">
        <v>20298</v>
      </c>
    </row>
    <row r="8990" spans="1:4" ht="13.5" customHeight="1">
      <c r="A8990" s="150" t="s">
        <v>8494</v>
      </c>
      <c r="B8990" s="153" t="s">
        <v>18147</v>
      </c>
      <c r="C8990" s="352"/>
      <c r="D8990" s="152" t="s">
        <v>20298</v>
      </c>
    </row>
    <row r="8991" spans="1:4" ht="13.5" customHeight="1">
      <c r="A8991" s="150" t="s">
        <v>8490</v>
      </c>
      <c r="B8991" s="153" t="s">
        <v>18146</v>
      </c>
      <c r="C8991" s="352"/>
      <c r="D8991" s="152" t="s">
        <v>20298</v>
      </c>
    </row>
    <row r="8992" spans="1:4" ht="13.5" customHeight="1">
      <c r="A8992" s="150" t="s">
        <v>8495</v>
      </c>
      <c r="B8992" s="153" t="s">
        <v>18148</v>
      </c>
      <c r="C8992" s="352"/>
      <c r="D8992" s="152" t="s">
        <v>20298</v>
      </c>
    </row>
    <row r="8993" spans="1:4" ht="13.5" customHeight="1">
      <c r="A8993" s="150" t="s">
        <v>4500</v>
      </c>
      <c r="B8993" s="153" t="s">
        <v>14600</v>
      </c>
      <c r="C8993" s="352"/>
      <c r="D8993" s="152" t="s">
        <v>20298</v>
      </c>
    </row>
    <row r="8994" spans="1:4" ht="13.5" customHeight="1">
      <c r="A8994" s="150" t="s">
        <v>4495</v>
      </c>
      <c r="B8994" s="153" t="s">
        <v>14599</v>
      </c>
      <c r="C8994" s="352"/>
      <c r="D8994" s="152" t="s">
        <v>20298</v>
      </c>
    </row>
    <row r="8995" spans="1:4" ht="13.5" customHeight="1">
      <c r="A8995" s="150" t="s">
        <v>4496</v>
      </c>
      <c r="B8995" s="153" t="s">
        <v>14599</v>
      </c>
      <c r="C8995" s="352"/>
      <c r="D8995" s="152" t="s">
        <v>20298</v>
      </c>
    </row>
    <row r="8996" spans="1:4" ht="13.5" customHeight="1">
      <c r="A8996" s="150" t="s">
        <v>4497</v>
      </c>
      <c r="B8996" s="153" t="s">
        <v>14599</v>
      </c>
      <c r="C8996" s="352"/>
      <c r="D8996" s="152" t="s">
        <v>20298</v>
      </c>
    </row>
    <row r="8997" spans="1:4" ht="13.5" customHeight="1">
      <c r="A8997" s="150" t="s">
        <v>4498</v>
      </c>
      <c r="B8997" s="153" t="s">
        <v>14599</v>
      </c>
      <c r="C8997" s="352"/>
      <c r="D8997" s="152" t="s">
        <v>20298</v>
      </c>
    </row>
    <row r="8998" spans="1:4" ht="13.5" customHeight="1">
      <c r="A8998" s="150" t="s">
        <v>4499</v>
      </c>
      <c r="B8998" s="153" t="s">
        <v>14599</v>
      </c>
      <c r="C8998" s="352"/>
      <c r="D8998" s="152" t="s">
        <v>20298</v>
      </c>
    </row>
    <row r="8999" spans="1:4" ht="13.5" customHeight="1">
      <c r="A8999" s="150" t="s">
        <v>8743</v>
      </c>
      <c r="B8999" s="153" t="s">
        <v>18364</v>
      </c>
      <c r="C8999" s="352"/>
      <c r="D8999" s="152" t="s">
        <v>20298</v>
      </c>
    </row>
    <row r="9000" spans="1:4" ht="13.5" customHeight="1">
      <c r="A9000" s="150" t="s">
        <v>8744</v>
      </c>
      <c r="B9000" s="153" t="s">
        <v>18365</v>
      </c>
      <c r="C9000" s="352"/>
      <c r="D9000" s="152" t="s">
        <v>20298</v>
      </c>
    </row>
    <row r="9001" spans="1:4" ht="13.5" customHeight="1">
      <c r="A9001" s="150" t="s">
        <v>8768</v>
      </c>
      <c r="B9001" s="153" t="s">
        <v>18387</v>
      </c>
      <c r="C9001" s="352"/>
      <c r="D9001" s="152" t="s">
        <v>20298</v>
      </c>
    </row>
    <row r="9002" spans="1:4" ht="13.5" customHeight="1">
      <c r="A9002" s="150" t="s">
        <v>8798</v>
      </c>
      <c r="B9002" s="153" t="s">
        <v>18417</v>
      </c>
      <c r="C9002" s="352"/>
      <c r="D9002" s="152" t="s">
        <v>20298</v>
      </c>
    </row>
    <row r="9003" spans="1:4" ht="13.5" customHeight="1">
      <c r="A9003" s="150" t="s">
        <v>8800</v>
      </c>
      <c r="B9003" s="153" t="s">
        <v>18419</v>
      </c>
      <c r="C9003" s="352"/>
      <c r="D9003" s="152" t="s">
        <v>20298</v>
      </c>
    </row>
    <row r="9004" spans="1:4" ht="13.5" customHeight="1">
      <c r="A9004" s="150" t="s">
        <v>8801</v>
      </c>
      <c r="B9004" s="153" t="s">
        <v>18419</v>
      </c>
      <c r="C9004" s="352"/>
      <c r="D9004" s="152" t="s">
        <v>20298</v>
      </c>
    </row>
    <row r="9005" spans="1:4" ht="13.5" customHeight="1">
      <c r="A9005" s="150" t="s">
        <v>8799</v>
      </c>
      <c r="B9005" s="153" t="s">
        <v>18418</v>
      </c>
      <c r="C9005" s="352"/>
      <c r="D9005" s="152" t="s">
        <v>20298</v>
      </c>
    </row>
    <row r="9006" spans="1:4" ht="13.5" customHeight="1">
      <c r="A9006" s="150" t="s">
        <v>8802</v>
      </c>
      <c r="B9006" s="153" t="s">
        <v>18419</v>
      </c>
      <c r="C9006" s="352"/>
      <c r="D9006" s="152" t="s">
        <v>20298</v>
      </c>
    </row>
    <row r="9007" spans="1:4" ht="13.5" customHeight="1">
      <c r="A9007" s="150" t="s">
        <v>8784</v>
      </c>
      <c r="B9007" s="153" t="s">
        <v>18403</v>
      </c>
      <c r="C9007" s="352"/>
      <c r="D9007" s="152" t="s">
        <v>20298</v>
      </c>
    </row>
    <row r="9008" spans="1:4" ht="13.5" customHeight="1">
      <c r="A9008" s="150" t="s">
        <v>3590</v>
      </c>
      <c r="B9008" s="153" t="s">
        <v>13723</v>
      </c>
      <c r="C9008" s="352"/>
      <c r="D9008" s="152" t="s">
        <v>20298</v>
      </c>
    </row>
    <row r="9009" spans="1:4" ht="13.5" customHeight="1">
      <c r="A9009" s="150" t="s">
        <v>8486</v>
      </c>
      <c r="B9009" s="153" t="s">
        <v>18143</v>
      </c>
      <c r="C9009" s="352"/>
      <c r="D9009" s="152" t="s">
        <v>20298</v>
      </c>
    </row>
    <row r="9010" spans="1:4" ht="13.5" customHeight="1">
      <c r="A9010" s="150" t="s">
        <v>8487</v>
      </c>
      <c r="B9010" s="153" t="s">
        <v>18143</v>
      </c>
      <c r="C9010" s="352"/>
      <c r="D9010" s="152" t="s">
        <v>20298</v>
      </c>
    </row>
    <row r="9011" spans="1:4" ht="13.5" customHeight="1">
      <c r="A9011" s="150" t="s">
        <v>10404</v>
      </c>
      <c r="B9011" s="153" t="s">
        <v>19970</v>
      </c>
      <c r="C9011" s="352"/>
      <c r="D9011" s="152" t="s">
        <v>20298</v>
      </c>
    </row>
    <row r="9012" spans="1:4" ht="13.5" customHeight="1">
      <c r="A9012" s="150" t="s">
        <v>1463</v>
      </c>
      <c r="B9012" s="153" t="s">
        <v>11664</v>
      </c>
      <c r="C9012" s="352"/>
      <c r="D9012" s="152" t="s">
        <v>20298</v>
      </c>
    </row>
    <row r="9013" spans="1:4" ht="13.5" customHeight="1">
      <c r="A9013" s="150" t="s">
        <v>3164</v>
      </c>
      <c r="B9013" s="153" t="s">
        <v>13306</v>
      </c>
      <c r="C9013" s="352"/>
      <c r="D9013" s="152" t="s">
        <v>20298</v>
      </c>
    </row>
    <row r="9014" spans="1:4" ht="13.5" customHeight="1">
      <c r="A9014" s="150" t="s">
        <v>3165</v>
      </c>
      <c r="B9014" s="153" t="s">
        <v>13307</v>
      </c>
      <c r="C9014" s="352"/>
      <c r="D9014" s="152" t="s">
        <v>20298</v>
      </c>
    </row>
    <row r="9015" spans="1:4" ht="13.5" customHeight="1">
      <c r="A9015" s="150" t="s">
        <v>2628</v>
      </c>
      <c r="B9015" s="153" t="s">
        <v>12811</v>
      </c>
      <c r="C9015" s="352"/>
      <c r="D9015" s="152" t="s">
        <v>20298</v>
      </c>
    </row>
    <row r="9016" spans="1:4" ht="13.5" customHeight="1">
      <c r="A9016" s="150" t="s">
        <v>5873</v>
      </c>
      <c r="B9016" s="153" t="s">
        <v>15883</v>
      </c>
      <c r="C9016" s="352"/>
      <c r="D9016" s="152" t="s">
        <v>20298</v>
      </c>
    </row>
    <row r="9017" spans="1:4" ht="13.5" customHeight="1">
      <c r="A9017" s="150" t="s">
        <v>4622</v>
      </c>
      <c r="B9017" s="153" t="s">
        <v>14690</v>
      </c>
      <c r="C9017" s="352"/>
      <c r="D9017" s="152" t="s">
        <v>20298</v>
      </c>
    </row>
    <row r="9018" spans="1:4" ht="13.5" customHeight="1">
      <c r="A9018" s="150" t="s">
        <v>9626</v>
      </c>
      <c r="B9018" s="153" t="s">
        <v>19214</v>
      </c>
      <c r="C9018" s="352"/>
      <c r="D9018" s="152" t="s">
        <v>20298</v>
      </c>
    </row>
    <row r="9019" spans="1:4" ht="13.5" customHeight="1">
      <c r="A9019" s="150" t="s">
        <v>10328</v>
      </c>
      <c r="B9019" s="153" t="s">
        <v>19896</v>
      </c>
      <c r="C9019" s="352"/>
      <c r="D9019" s="152" t="s">
        <v>20298</v>
      </c>
    </row>
    <row r="9020" spans="1:4" ht="13.5" customHeight="1">
      <c r="A9020" s="150" t="s">
        <v>822</v>
      </c>
      <c r="B9020" s="153" t="s">
        <v>11029</v>
      </c>
      <c r="C9020" s="352"/>
      <c r="D9020" s="152" t="s">
        <v>20298</v>
      </c>
    </row>
    <row r="9021" spans="1:4" ht="13.5" customHeight="1">
      <c r="A9021" s="150" t="s">
        <v>4068</v>
      </c>
      <c r="B9021" s="153" t="s">
        <v>14185</v>
      </c>
      <c r="C9021" s="352"/>
      <c r="D9021" s="152" t="s">
        <v>20298</v>
      </c>
    </row>
    <row r="9022" spans="1:4" ht="13.5" customHeight="1">
      <c r="A9022" s="150" t="s">
        <v>4069</v>
      </c>
      <c r="B9022" s="153" t="s">
        <v>14186</v>
      </c>
      <c r="C9022" s="352"/>
      <c r="D9022" s="152" t="s">
        <v>20298</v>
      </c>
    </row>
    <row r="9023" spans="1:4" ht="13.5" customHeight="1">
      <c r="A9023" s="150" t="s">
        <v>823</v>
      </c>
      <c r="B9023" s="153" t="s">
        <v>11030</v>
      </c>
      <c r="C9023" s="352"/>
      <c r="D9023" s="152" t="s">
        <v>20298</v>
      </c>
    </row>
    <row r="9024" spans="1:4" ht="13.5" customHeight="1">
      <c r="A9024" s="150" t="s">
        <v>821</v>
      </c>
      <c r="B9024" s="153" t="s">
        <v>11028</v>
      </c>
      <c r="C9024" s="352"/>
      <c r="D9024" s="152" t="s">
        <v>20298</v>
      </c>
    </row>
    <row r="9025" spans="1:4" ht="13.5" customHeight="1">
      <c r="A9025" s="150" t="s">
        <v>10471</v>
      </c>
      <c r="B9025" s="153" t="s">
        <v>20035</v>
      </c>
      <c r="C9025" s="352"/>
      <c r="D9025" s="152" t="s">
        <v>20298</v>
      </c>
    </row>
    <row r="9026" spans="1:4" ht="13.5" customHeight="1">
      <c r="A9026" s="150" t="s">
        <v>2281</v>
      </c>
      <c r="B9026" s="153" t="s">
        <v>12457</v>
      </c>
      <c r="C9026" s="352"/>
      <c r="D9026" s="152" t="s">
        <v>20298</v>
      </c>
    </row>
    <row r="9027" spans="1:4" ht="13.5" customHeight="1">
      <c r="A9027" s="150" t="s">
        <v>5856</v>
      </c>
      <c r="B9027" s="153" t="s">
        <v>15867</v>
      </c>
      <c r="C9027" s="352"/>
      <c r="D9027" s="152" t="s">
        <v>20298</v>
      </c>
    </row>
    <row r="9028" spans="1:4" ht="13.5" customHeight="1">
      <c r="A9028" s="150" t="s">
        <v>6379</v>
      </c>
      <c r="B9028" s="153" t="s">
        <v>16342</v>
      </c>
      <c r="C9028" s="352"/>
      <c r="D9028" s="152" t="s">
        <v>20298</v>
      </c>
    </row>
    <row r="9029" spans="1:4" ht="13.5" customHeight="1">
      <c r="A9029" s="150" t="s">
        <v>5859</v>
      </c>
      <c r="B9029" s="153" t="s">
        <v>15870</v>
      </c>
      <c r="C9029" s="352"/>
      <c r="D9029" s="152" t="s">
        <v>20298</v>
      </c>
    </row>
    <row r="9030" spans="1:4" ht="13.5" customHeight="1">
      <c r="A9030" s="150" t="s">
        <v>2595</v>
      </c>
      <c r="B9030" s="153" t="s">
        <v>12778</v>
      </c>
      <c r="C9030" s="352"/>
      <c r="D9030" s="152" t="s">
        <v>20298</v>
      </c>
    </row>
    <row r="9031" spans="1:4" ht="13.5" customHeight="1">
      <c r="A9031" s="150" t="s">
        <v>5858</v>
      </c>
      <c r="B9031" s="153" t="s">
        <v>15869</v>
      </c>
      <c r="C9031" s="352"/>
      <c r="D9031" s="152" t="s">
        <v>20298</v>
      </c>
    </row>
    <row r="9032" spans="1:4" ht="13.5" customHeight="1">
      <c r="A9032" s="150" t="s">
        <v>5831</v>
      </c>
      <c r="B9032" s="153" t="s">
        <v>15847</v>
      </c>
      <c r="C9032" s="352"/>
      <c r="D9032" s="152" t="s">
        <v>20298</v>
      </c>
    </row>
    <row r="9033" spans="1:4" ht="13.5" customHeight="1">
      <c r="A9033" s="150" t="s">
        <v>5829</v>
      </c>
      <c r="B9033" s="153" t="s">
        <v>15846</v>
      </c>
      <c r="C9033" s="352"/>
      <c r="D9033" s="152" t="s">
        <v>20298</v>
      </c>
    </row>
    <row r="9034" spans="1:4" ht="13.5" customHeight="1">
      <c r="A9034" s="150" t="s">
        <v>2292</v>
      </c>
      <c r="B9034" s="153" t="s">
        <v>12468</v>
      </c>
      <c r="C9034" s="352"/>
      <c r="D9034" s="152" t="s">
        <v>20298</v>
      </c>
    </row>
    <row r="9035" spans="1:4" ht="13.5" customHeight="1">
      <c r="A9035" s="150" t="s">
        <v>5845</v>
      </c>
      <c r="B9035" s="153" t="s">
        <v>15856</v>
      </c>
      <c r="C9035" s="352"/>
      <c r="D9035" s="152" t="s">
        <v>20298</v>
      </c>
    </row>
    <row r="9036" spans="1:4" ht="13.5" customHeight="1">
      <c r="A9036" s="150" t="s">
        <v>5834</v>
      </c>
      <c r="B9036" s="153" t="s">
        <v>15850</v>
      </c>
      <c r="C9036" s="352"/>
      <c r="D9036" s="152" t="s">
        <v>20298</v>
      </c>
    </row>
    <row r="9037" spans="1:4" ht="13.5" customHeight="1">
      <c r="A9037" s="150" t="s">
        <v>5832</v>
      </c>
      <c r="B9037" s="153" t="s">
        <v>15848</v>
      </c>
      <c r="C9037" s="352"/>
      <c r="D9037" s="152" t="s">
        <v>20298</v>
      </c>
    </row>
    <row r="9038" spans="1:4" ht="13.5" customHeight="1">
      <c r="A9038" s="150" t="s">
        <v>5841</v>
      </c>
      <c r="B9038" s="153" t="s">
        <v>15853</v>
      </c>
      <c r="C9038" s="352"/>
      <c r="D9038" s="152" t="s">
        <v>20298</v>
      </c>
    </row>
    <row r="9039" spans="1:4" ht="13.5" customHeight="1">
      <c r="A9039" s="150" t="s">
        <v>5843</v>
      </c>
      <c r="B9039" s="153" t="s">
        <v>15855</v>
      </c>
      <c r="C9039" s="352"/>
      <c r="D9039" s="152" t="s">
        <v>20298</v>
      </c>
    </row>
    <row r="9040" spans="1:4" ht="13.5" customHeight="1">
      <c r="A9040" s="150" t="s">
        <v>5837</v>
      </c>
      <c r="B9040" s="153" t="s">
        <v>15852</v>
      </c>
      <c r="C9040" s="352"/>
      <c r="D9040" s="152" t="s">
        <v>20298</v>
      </c>
    </row>
    <row r="9041" spans="1:4" ht="13.5" customHeight="1">
      <c r="A9041" s="150" t="s">
        <v>5838</v>
      </c>
      <c r="B9041" s="153" t="s">
        <v>15852</v>
      </c>
      <c r="C9041" s="352"/>
      <c r="D9041" s="152" t="s">
        <v>20298</v>
      </c>
    </row>
    <row r="9042" spans="1:4" ht="13.5" customHeight="1">
      <c r="A9042" s="150" t="s">
        <v>5839</v>
      </c>
      <c r="B9042" s="153" t="s">
        <v>15852</v>
      </c>
      <c r="C9042" s="352"/>
      <c r="D9042" s="152" t="s">
        <v>20298</v>
      </c>
    </row>
    <row r="9043" spans="1:4" ht="13.5" customHeight="1">
      <c r="A9043" s="150" t="s">
        <v>5844</v>
      </c>
      <c r="B9043" s="153" t="s">
        <v>15855</v>
      </c>
      <c r="C9043" s="352"/>
      <c r="D9043" s="152" t="s">
        <v>20298</v>
      </c>
    </row>
    <row r="9044" spans="1:4" ht="13.5" customHeight="1">
      <c r="A9044" s="150" t="s">
        <v>5828</v>
      </c>
      <c r="B9044" s="153" t="s">
        <v>15845</v>
      </c>
      <c r="C9044" s="352"/>
      <c r="D9044" s="152" t="s">
        <v>20298</v>
      </c>
    </row>
    <row r="9045" spans="1:4" ht="13.5" customHeight="1">
      <c r="A9045" s="150" t="s">
        <v>5830</v>
      </c>
      <c r="B9045" s="153" t="s">
        <v>15846</v>
      </c>
      <c r="C9045" s="352"/>
      <c r="D9045" s="152" t="s">
        <v>20298</v>
      </c>
    </row>
    <row r="9046" spans="1:4" ht="13.5" customHeight="1">
      <c r="A9046" s="150" t="s">
        <v>5836</v>
      </c>
      <c r="B9046" s="153" t="s">
        <v>15851</v>
      </c>
      <c r="C9046" s="352"/>
      <c r="D9046" s="152" t="s">
        <v>20298</v>
      </c>
    </row>
    <row r="9047" spans="1:4" ht="13.5" customHeight="1">
      <c r="A9047" s="150" t="s">
        <v>5835</v>
      </c>
      <c r="B9047" s="153" t="s">
        <v>15850</v>
      </c>
      <c r="C9047" s="352"/>
      <c r="D9047" s="152" t="s">
        <v>20298</v>
      </c>
    </row>
    <row r="9048" spans="1:4" ht="13.5" customHeight="1">
      <c r="A9048" s="150" t="s">
        <v>5826</v>
      </c>
      <c r="B9048" s="153" t="s">
        <v>15843</v>
      </c>
      <c r="C9048" s="352"/>
      <c r="D9048" s="152" t="s">
        <v>20298</v>
      </c>
    </row>
    <row r="9049" spans="1:4" ht="13.5" customHeight="1">
      <c r="A9049" s="150" t="s">
        <v>5827</v>
      </c>
      <c r="B9049" s="153" t="s">
        <v>15844</v>
      </c>
      <c r="C9049" s="352"/>
      <c r="D9049" s="152" t="s">
        <v>20298</v>
      </c>
    </row>
    <row r="9050" spans="1:4" ht="13.5" customHeight="1">
      <c r="A9050" s="150" t="s">
        <v>5842</v>
      </c>
      <c r="B9050" s="153" t="s">
        <v>15854</v>
      </c>
      <c r="C9050" s="352"/>
      <c r="D9050" s="152" t="s">
        <v>20298</v>
      </c>
    </row>
    <row r="9051" spans="1:4" ht="13.5" customHeight="1">
      <c r="A9051" s="150" t="s">
        <v>4666</v>
      </c>
      <c r="B9051" s="153" t="s">
        <v>14734</v>
      </c>
      <c r="C9051" s="352"/>
      <c r="D9051" s="152" t="s">
        <v>20298</v>
      </c>
    </row>
    <row r="9052" spans="1:4" ht="13.5" customHeight="1">
      <c r="A9052" s="150" t="s">
        <v>5840</v>
      </c>
      <c r="B9052" s="153" t="s">
        <v>15852</v>
      </c>
      <c r="C9052" s="352"/>
      <c r="D9052" s="152" t="s">
        <v>20298</v>
      </c>
    </row>
    <row r="9053" spans="1:4" ht="13.5" customHeight="1">
      <c r="A9053" s="150" t="s">
        <v>555</v>
      </c>
      <c r="B9053" s="154" t="s">
        <v>10764</v>
      </c>
      <c r="C9053" s="353"/>
      <c r="D9053" s="152" t="s">
        <v>20298</v>
      </c>
    </row>
    <row r="9054" spans="1:4" ht="13.5" customHeight="1">
      <c r="A9054" s="150" t="s">
        <v>5833</v>
      </c>
      <c r="B9054" s="153" t="s">
        <v>15849</v>
      </c>
      <c r="C9054" s="352"/>
      <c r="D9054" s="152" t="s">
        <v>20298</v>
      </c>
    </row>
    <row r="9055" spans="1:4" ht="13.5" customHeight="1">
      <c r="A9055" s="150" t="s">
        <v>2594</v>
      </c>
      <c r="B9055" s="153" t="s">
        <v>12777</v>
      </c>
      <c r="C9055" s="352"/>
      <c r="D9055" s="152" t="s">
        <v>20298</v>
      </c>
    </row>
    <row r="9056" spans="1:4" ht="13.5" customHeight="1">
      <c r="A9056" s="150" t="s">
        <v>10464</v>
      </c>
      <c r="B9056" s="153" t="s">
        <v>20028</v>
      </c>
      <c r="C9056" s="352"/>
      <c r="D9056" s="152" t="s">
        <v>20298</v>
      </c>
    </row>
    <row r="9057" spans="1:4" ht="13.5" customHeight="1">
      <c r="A9057" s="150" t="s">
        <v>712</v>
      </c>
      <c r="B9057" s="153" t="s">
        <v>10920</v>
      </c>
      <c r="C9057" s="352"/>
      <c r="D9057" s="152" t="s">
        <v>20298</v>
      </c>
    </row>
    <row r="9058" spans="1:4" ht="13.5" customHeight="1">
      <c r="A9058" s="150" t="s">
        <v>5016</v>
      </c>
      <c r="B9058" s="153" t="s">
        <v>15061</v>
      </c>
      <c r="C9058" s="352"/>
      <c r="D9058" s="152" t="s">
        <v>20298</v>
      </c>
    </row>
    <row r="9059" spans="1:4" ht="13.5" customHeight="1">
      <c r="A9059" s="150" t="s">
        <v>9057</v>
      </c>
      <c r="B9059" s="153" t="s">
        <v>18667</v>
      </c>
      <c r="C9059" s="352"/>
      <c r="D9059" s="152" t="s">
        <v>20298</v>
      </c>
    </row>
    <row r="9060" spans="1:4" ht="13.5" customHeight="1">
      <c r="A9060" s="150" t="s">
        <v>5819</v>
      </c>
      <c r="B9060" s="153" t="s">
        <v>15842</v>
      </c>
      <c r="C9060" s="352"/>
      <c r="D9060" s="152" t="s">
        <v>20298</v>
      </c>
    </row>
    <row r="9061" spans="1:4" ht="13.5" customHeight="1">
      <c r="A9061" s="150" t="s">
        <v>5820</v>
      </c>
      <c r="B9061" s="153" t="s">
        <v>15842</v>
      </c>
      <c r="C9061" s="352"/>
      <c r="D9061" s="152" t="s">
        <v>20298</v>
      </c>
    </row>
    <row r="9062" spans="1:4" ht="13.5" customHeight="1">
      <c r="A9062" s="150" t="s">
        <v>5821</v>
      </c>
      <c r="B9062" s="153" t="s">
        <v>15842</v>
      </c>
      <c r="C9062" s="352"/>
      <c r="D9062" s="152" t="s">
        <v>20298</v>
      </c>
    </row>
    <row r="9063" spans="1:4" ht="13.5" customHeight="1">
      <c r="A9063" s="150" t="s">
        <v>5822</v>
      </c>
      <c r="B9063" s="153" t="s">
        <v>15842</v>
      </c>
      <c r="C9063" s="352"/>
      <c r="D9063" s="152" t="s">
        <v>20298</v>
      </c>
    </row>
    <row r="9064" spans="1:4" ht="13.5" customHeight="1">
      <c r="A9064" s="150" t="s">
        <v>5823</v>
      </c>
      <c r="B9064" s="153" t="s">
        <v>15842</v>
      </c>
      <c r="C9064" s="352"/>
      <c r="D9064" s="152" t="s">
        <v>20298</v>
      </c>
    </row>
    <row r="9065" spans="1:4" ht="13.5" customHeight="1">
      <c r="A9065" s="150" t="s">
        <v>5824</v>
      </c>
      <c r="B9065" s="153" t="s">
        <v>15842</v>
      </c>
      <c r="C9065" s="352"/>
      <c r="D9065" s="152" t="s">
        <v>20298</v>
      </c>
    </row>
    <row r="9066" spans="1:4" ht="13.5" customHeight="1">
      <c r="A9066" s="150" t="s">
        <v>5825</v>
      </c>
      <c r="B9066" s="153" t="s">
        <v>15842</v>
      </c>
      <c r="C9066" s="352"/>
      <c r="D9066" s="152" t="s">
        <v>20298</v>
      </c>
    </row>
    <row r="9067" spans="1:4" ht="13.5" customHeight="1">
      <c r="A9067" s="150" t="s">
        <v>10425</v>
      </c>
      <c r="B9067" s="153" t="s">
        <v>19990</v>
      </c>
      <c r="C9067" s="352"/>
      <c r="D9067" s="152" t="s">
        <v>20298</v>
      </c>
    </row>
    <row r="9068" spans="1:4" ht="13.5" customHeight="1">
      <c r="A9068" s="150" t="s">
        <v>10426</v>
      </c>
      <c r="B9068" s="153" t="s">
        <v>19990</v>
      </c>
      <c r="C9068" s="352"/>
      <c r="D9068" s="152" t="s">
        <v>20298</v>
      </c>
    </row>
    <row r="9069" spans="1:4" ht="13.5" customHeight="1">
      <c r="A9069" s="150" t="s">
        <v>8736</v>
      </c>
      <c r="B9069" s="153" t="s">
        <v>18357</v>
      </c>
      <c r="C9069" s="352"/>
      <c r="D9069" s="152" t="s">
        <v>20298</v>
      </c>
    </row>
    <row r="9070" spans="1:4" ht="13.5" customHeight="1">
      <c r="A9070" s="150" t="s">
        <v>9739</v>
      </c>
      <c r="B9070" s="153" t="s">
        <v>19324</v>
      </c>
      <c r="C9070" s="352"/>
      <c r="D9070" s="152" t="s">
        <v>20298</v>
      </c>
    </row>
    <row r="9071" spans="1:4" ht="13.5" customHeight="1">
      <c r="A9071" s="150" t="s">
        <v>9738</v>
      </c>
      <c r="B9071" s="153" t="s">
        <v>19323</v>
      </c>
      <c r="C9071" s="352"/>
      <c r="D9071" s="152" t="s">
        <v>20298</v>
      </c>
    </row>
    <row r="9072" spans="1:4" ht="13.5" customHeight="1">
      <c r="A9072" s="150" t="s">
        <v>9740</v>
      </c>
      <c r="B9072" s="153" t="s">
        <v>19325</v>
      </c>
      <c r="C9072" s="352"/>
      <c r="D9072" s="152" t="s">
        <v>20298</v>
      </c>
    </row>
    <row r="9073" spans="1:4" ht="13.5" customHeight="1">
      <c r="A9073" s="150" t="s">
        <v>9741</v>
      </c>
      <c r="B9073" s="153" t="s">
        <v>19326</v>
      </c>
      <c r="C9073" s="352"/>
      <c r="D9073" s="152" t="s">
        <v>20298</v>
      </c>
    </row>
    <row r="9074" spans="1:4" ht="13.5" customHeight="1">
      <c r="A9074" s="150" t="s">
        <v>4465</v>
      </c>
      <c r="B9074" s="153" t="s">
        <v>14578</v>
      </c>
      <c r="C9074" s="352"/>
      <c r="D9074" s="152" t="s">
        <v>20298</v>
      </c>
    </row>
    <row r="9075" spans="1:4" ht="13.5" customHeight="1">
      <c r="A9075" s="150" t="s">
        <v>9750</v>
      </c>
      <c r="B9075" s="153" t="s">
        <v>19335</v>
      </c>
      <c r="C9075" s="352"/>
      <c r="D9075" s="152" t="s">
        <v>20298</v>
      </c>
    </row>
    <row r="9076" spans="1:4" ht="13.5" customHeight="1">
      <c r="A9076" s="150" t="s">
        <v>3379</v>
      </c>
      <c r="B9076" s="153" t="s">
        <v>13516</v>
      </c>
      <c r="C9076" s="352"/>
      <c r="D9076" s="152" t="s">
        <v>20298</v>
      </c>
    </row>
    <row r="9077" spans="1:4" ht="13.5" customHeight="1">
      <c r="A9077" s="150" t="s">
        <v>3378</v>
      </c>
      <c r="B9077" s="153" t="s">
        <v>13515</v>
      </c>
      <c r="C9077" s="352"/>
      <c r="D9077" s="152" t="s">
        <v>20298</v>
      </c>
    </row>
    <row r="9078" spans="1:4" ht="13.5" customHeight="1">
      <c r="A9078" s="150" t="s">
        <v>4611</v>
      </c>
      <c r="B9078" s="153" t="s">
        <v>14681</v>
      </c>
      <c r="C9078" s="352"/>
      <c r="D9078" s="152" t="s">
        <v>20298</v>
      </c>
    </row>
    <row r="9079" spans="1:4" ht="13.5" customHeight="1">
      <c r="A9079" s="150" t="s">
        <v>6722</v>
      </c>
      <c r="B9079" s="153" t="s">
        <v>16673</v>
      </c>
      <c r="C9079" s="352"/>
      <c r="D9079" s="152" t="s">
        <v>20298</v>
      </c>
    </row>
    <row r="9080" spans="1:4" ht="13.5" customHeight="1">
      <c r="A9080" s="150" t="s">
        <v>1446</v>
      </c>
      <c r="B9080" s="153" t="s">
        <v>11647</v>
      </c>
      <c r="C9080" s="352"/>
      <c r="D9080" s="152" t="s">
        <v>20298</v>
      </c>
    </row>
    <row r="9081" spans="1:4" ht="13.5" customHeight="1">
      <c r="A9081" s="150" t="s">
        <v>10500</v>
      </c>
      <c r="B9081" s="153" t="s">
        <v>20062</v>
      </c>
      <c r="C9081" s="352"/>
      <c r="D9081" s="152" t="s">
        <v>20298</v>
      </c>
    </row>
    <row r="9082" spans="1:4" ht="13.5" customHeight="1">
      <c r="A9082" s="150" t="s">
        <v>6140</v>
      </c>
      <c r="B9082" s="153" t="s">
        <v>16103</v>
      </c>
      <c r="C9082" s="352"/>
      <c r="D9082" s="152" t="s">
        <v>20298</v>
      </c>
    </row>
    <row r="9083" spans="1:4" ht="13.5" customHeight="1">
      <c r="A9083" s="150" t="s">
        <v>8758</v>
      </c>
      <c r="B9083" s="153" t="s">
        <v>18379</v>
      </c>
      <c r="C9083" s="352"/>
      <c r="D9083" s="152" t="s">
        <v>20298</v>
      </c>
    </row>
    <row r="9084" spans="1:4" ht="13.5" customHeight="1">
      <c r="A9084" s="150" t="s">
        <v>3606</v>
      </c>
      <c r="B9084" s="153" t="s">
        <v>13739</v>
      </c>
      <c r="C9084" s="352"/>
      <c r="D9084" s="152" t="s">
        <v>20298</v>
      </c>
    </row>
    <row r="9085" spans="1:4" ht="13.5" customHeight="1">
      <c r="A9085" s="150" t="s">
        <v>601</v>
      </c>
      <c r="B9085" s="154" t="s">
        <v>10810</v>
      </c>
      <c r="C9085" s="353"/>
      <c r="D9085" s="152" t="s">
        <v>20298</v>
      </c>
    </row>
    <row r="9086" spans="1:4" ht="13.5" customHeight="1">
      <c r="A9086" s="150" t="s">
        <v>2378</v>
      </c>
      <c r="B9086" s="153" t="s">
        <v>12551</v>
      </c>
      <c r="C9086" s="352"/>
      <c r="D9086" s="152" t="s">
        <v>20298</v>
      </c>
    </row>
    <row r="9087" spans="1:4" ht="13.5" customHeight="1">
      <c r="A9087" s="150" t="s">
        <v>2346</v>
      </c>
      <c r="B9087" s="153" t="s">
        <v>12521</v>
      </c>
      <c r="C9087" s="352"/>
      <c r="D9087" s="152" t="s">
        <v>20298</v>
      </c>
    </row>
    <row r="9088" spans="1:4" ht="13.5" customHeight="1">
      <c r="A9088" s="150" t="s">
        <v>2361</v>
      </c>
      <c r="B9088" s="153" t="s">
        <v>12534</v>
      </c>
      <c r="C9088" s="352"/>
      <c r="D9088" s="152" t="s">
        <v>20298</v>
      </c>
    </row>
    <row r="9089" spans="1:4" ht="13.5" customHeight="1">
      <c r="A9089" s="150" t="s">
        <v>2342</v>
      </c>
      <c r="B9089" s="153" t="s">
        <v>12517</v>
      </c>
      <c r="C9089" s="352"/>
      <c r="D9089" s="152" t="s">
        <v>20298</v>
      </c>
    </row>
    <row r="9090" spans="1:4" ht="13.5" customHeight="1">
      <c r="A9090" s="150" t="s">
        <v>2345</v>
      </c>
      <c r="B9090" s="153" t="s">
        <v>12520</v>
      </c>
      <c r="C9090" s="352"/>
      <c r="D9090" s="152" t="s">
        <v>20298</v>
      </c>
    </row>
    <row r="9091" spans="1:4" ht="13.5" customHeight="1">
      <c r="A9091" s="150" t="s">
        <v>5855</v>
      </c>
      <c r="B9091" s="153" t="s">
        <v>15866</v>
      </c>
      <c r="C9091" s="352"/>
      <c r="D9091" s="152" t="s">
        <v>20298</v>
      </c>
    </row>
    <row r="9092" spans="1:4" ht="13.5" customHeight="1">
      <c r="A9092" s="150" t="s">
        <v>2616</v>
      </c>
      <c r="B9092" s="153" t="s">
        <v>12799</v>
      </c>
      <c r="C9092" s="352"/>
      <c r="D9092" s="152" t="s">
        <v>20298</v>
      </c>
    </row>
    <row r="9093" spans="1:4" ht="13.5" customHeight="1">
      <c r="A9093" s="150" t="s">
        <v>2614</v>
      </c>
      <c r="B9093" s="153" t="s">
        <v>12797</v>
      </c>
      <c r="C9093" s="352"/>
      <c r="D9093" s="152" t="s">
        <v>20298</v>
      </c>
    </row>
    <row r="9094" spans="1:4" ht="13.5" customHeight="1">
      <c r="A9094" s="150" t="s">
        <v>4470</v>
      </c>
      <c r="B9094" s="153" t="s">
        <v>14583</v>
      </c>
      <c r="C9094" s="352"/>
      <c r="D9094" s="152" t="s">
        <v>20298</v>
      </c>
    </row>
    <row r="9095" spans="1:4" ht="13.5" customHeight="1">
      <c r="A9095" s="150" t="s">
        <v>4469</v>
      </c>
      <c r="B9095" s="153" t="s">
        <v>14582</v>
      </c>
      <c r="C9095" s="352"/>
      <c r="D9095" s="152" t="s">
        <v>20298</v>
      </c>
    </row>
    <row r="9096" spans="1:4" ht="13.5" customHeight="1">
      <c r="A9096" s="150" t="s">
        <v>646</v>
      </c>
      <c r="B9096" s="154" t="s">
        <v>10855</v>
      </c>
      <c r="C9096" s="353"/>
      <c r="D9096" s="152" t="s">
        <v>20298</v>
      </c>
    </row>
    <row r="9097" spans="1:4" ht="13.5" customHeight="1">
      <c r="A9097" s="150" t="s">
        <v>5983</v>
      </c>
      <c r="B9097" s="153" t="s">
        <v>15990</v>
      </c>
      <c r="C9097" s="352"/>
      <c r="D9097" s="152" t="s">
        <v>20298</v>
      </c>
    </row>
    <row r="9098" spans="1:4" ht="13.5" customHeight="1">
      <c r="A9098" s="150" t="s">
        <v>3750</v>
      </c>
      <c r="B9098" s="153" t="s">
        <v>13876</v>
      </c>
      <c r="C9098" s="352"/>
      <c r="D9098" s="152" t="s">
        <v>20298</v>
      </c>
    </row>
    <row r="9099" spans="1:4" ht="13.5" customHeight="1">
      <c r="A9099" s="150" t="s">
        <v>3732</v>
      </c>
      <c r="B9099" s="153" t="s">
        <v>13858</v>
      </c>
      <c r="C9099" s="352"/>
      <c r="D9099" s="152" t="s">
        <v>20298</v>
      </c>
    </row>
    <row r="9100" spans="1:4" ht="13.5" customHeight="1">
      <c r="A9100" s="150" t="s">
        <v>8882</v>
      </c>
      <c r="B9100" s="153" t="s">
        <v>18494</v>
      </c>
      <c r="C9100" s="352"/>
      <c r="D9100" s="152" t="s">
        <v>20298</v>
      </c>
    </row>
    <row r="9101" spans="1:4" ht="13.5" customHeight="1">
      <c r="A9101" s="150" t="s">
        <v>8883</v>
      </c>
      <c r="B9101" s="153" t="s">
        <v>18495</v>
      </c>
      <c r="C9101" s="352"/>
      <c r="D9101" s="152" t="s">
        <v>20298</v>
      </c>
    </row>
    <row r="9102" spans="1:4" ht="13.5" customHeight="1">
      <c r="A9102" s="150" t="s">
        <v>8881</v>
      </c>
      <c r="B9102" s="153" t="s">
        <v>18493</v>
      </c>
      <c r="C9102" s="352"/>
      <c r="D9102" s="152" t="s">
        <v>20298</v>
      </c>
    </row>
    <row r="9103" spans="1:4" ht="13.5" customHeight="1">
      <c r="A9103" s="150" t="s">
        <v>3609</v>
      </c>
      <c r="B9103" s="153" t="s">
        <v>13742</v>
      </c>
      <c r="C9103" s="352"/>
      <c r="D9103" s="152" t="s">
        <v>20298</v>
      </c>
    </row>
    <row r="9104" spans="1:4" ht="13.5" customHeight="1">
      <c r="A9104" s="150" t="s">
        <v>3608</v>
      </c>
      <c r="B9104" s="153" t="s">
        <v>13741</v>
      </c>
      <c r="C9104" s="352"/>
      <c r="D9104" s="152" t="s">
        <v>20298</v>
      </c>
    </row>
    <row r="9105" spans="1:4" ht="13.5" customHeight="1">
      <c r="A9105" s="150" t="s">
        <v>3607</v>
      </c>
      <c r="B9105" s="153" t="s">
        <v>13740</v>
      </c>
      <c r="C9105" s="352"/>
      <c r="D9105" s="152" t="s">
        <v>20298</v>
      </c>
    </row>
    <row r="9106" spans="1:4" ht="13.5" customHeight="1">
      <c r="A9106" s="150" t="s">
        <v>5751</v>
      </c>
      <c r="B9106" s="153" t="s">
        <v>15783</v>
      </c>
      <c r="C9106" s="352"/>
      <c r="D9106" s="152" t="s">
        <v>20298</v>
      </c>
    </row>
    <row r="9107" spans="1:4" ht="13.5" customHeight="1">
      <c r="A9107" s="150" t="s">
        <v>5750</v>
      </c>
      <c r="B9107" s="153" t="s">
        <v>15782</v>
      </c>
      <c r="C9107" s="352"/>
      <c r="D9107" s="152" t="s">
        <v>20298</v>
      </c>
    </row>
    <row r="9108" spans="1:4" ht="13.5" customHeight="1">
      <c r="A9108" s="150" t="s">
        <v>4471</v>
      </c>
      <c r="B9108" s="153" t="s">
        <v>14584</v>
      </c>
      <c r="C9108" s="352"/>
      <c r="D9108" s="152" t="s">
        <v>20298</v>
      </c>
    </row>
    <row r="9109" spans="1:4" ht="13.5" customHeight="1">
      <c r="A9109" s="150" t="s">
        <v>3564</v>
      </c>
      <c r="B9109" s="153" t="s">
        <v>13697</v>
      </c>
      <c r="C9109" s="352"/>
      <c r="D9109" s="152" t="s">
        <v>20298</v>
      </c>
    </row>
    <row r="9110" spans="1:4" ht="13.5" customHeight="1">
      <c r="A9110" s="150" t="s">
        <v>6720</v>
      </c>
      <c r="B9110" s="153" t="s">
        <v>16671</v>
      </c>
      <c r="C9110" s="352"/>
      <c r="D9110" s="152" t="s">
        <v>20298</v>
      </c>
    </row>
    <row r="9111" spans="1:4" ht="13.5" customHeight="1">
      <c r="A9111" s="150" t="s">
        <v>1873</v>
      </c>
      <c r="B9111" s="153" t="s">
        <v>12056</v>
      </c>
      <c r="C9111" s="352"/>
      <c r="D9111" s="152" t="s">
        <v>20298</v>
      </c>
    </row>
    <row r="9112" spans="1:4" ht="13.5" customHeight="1">
      <c r="A9112" s="150" t="s">
        <v>771</v>
      </c>
      <c r="B9112" s="153" t="s">
        <v>10978</v>
      </c>
      <c r="C9112" s="352"/>
      <c r="D9112" s="152" t="s">
        <v>20298</v>
      </c>
    </row>
    <row r="9113" spans="1:4" ht="13.5" customHeight="1">
      <c r="A9113" s="150" t="s">
        <v>3557</v>
      </c>
      <c r="B9113" s="153" t="s">
        <v>13690</v>
      </c>
      <c r="C9113" s="352"/>
      <c r="D9113" s="152" t="s">
        <v>20298</v>
      </c>
    </row>
    <row r="9114" spans="1:4" ht="13.5" customHeight="1">
      <c r="A9114" s="150" t="s">
        <v>2613</v>
      </c>
      <c r="B9114" s="153" t="s">
        <v>12796</v>
      </c>
      <c r="C9114" s="352"/>
      <c r="D9114" s="152" t="s">
        <v>20298</v>
      </c>
    </row>
    <row r="9115" spans="1:4" ht="13.5" customHeight="1">
      <c r="A9115" s="150" t="s">
        <v>5854</v>
      </c>
      <c r="B9115" s="153" t="s">
        <v>15865</v>
      </c>
      <c r="C9115" s="352"/>
      <c r="D9115" s="152" t="s">
        <v>20298</v>
      </c>
    </row>
    <row r="9116" spans="1:4" ht="13.5" customHeight="1">
      <c r="A9116" s="150" t="s">
        <v>9629</v>
      </c>
      <c r="B9116" s="153" t="s">
        <v>19217</v>
      </c>
      <c r="C9116" s="352"/>
      <c r="D9116" s="152" t="s">
        <v>20298</v>
      </c>
    </row>
    <row r="9117" spans="1:4" ht="13.5" customHeight="1">
      <c r="A9117" s="150" t="s">
        <v>4737</v>
      </c>
      <c r="B9117" s="153" t="s">
        <v>14805</v>
      </c>
      <c r="C9117" s="352"/>
      <c r="D9117" s="152" t="s">
        <v>20298</v>
      </c>
    </row>
    <row r="9118" spans="1:4" ht="13.5" customHeight="1">
      <c r="A9118" s="150" t="s">
        <v>4687</v>
      </c>
      <c r="B9118" s="153" t="s">
        <v>14755</v>
      </c>
      <c r="C9118" s="352"/>
      <c r="D9118" s="152" t="s">
        <v>20298</v>
      </c>
    </row>
    <row r="9119" spans="1:4" ht="13.5" customHeight="1">
      <c r="A9119" s="150" t="s">
        <v>2341</v>
      </c>
      <c r="B9119" s="153" t="s">
        <v>12516</v>
      </c>
      <c r="C9119" s="352"/>
      <c r="D9119" s="152" t="s">
        <v>20298</v>
      </c>
    </row>
    <row r="9120" spans="1:4" ht="13.5" customHeight="1">
      <c r="A9120" s="150" t="s">
        <v>4190</v>
      </c>
      <c r="B9120" s="153" t="s">
        <v>14307</v>
      </c>
      <c r="C9120" s="352"/>
      <c r="D9120" s="152" t="s">
        <v>20298</v>
      </c>
    </row>
    <row r="9121" spans="1:4" ht="13.5" customHeight="1">
      <c r="A9121" s="150" t="s">
        <v>6249</v>
      </c>
      <c r="B9121" s="153" t="s">
        <v>16212</v>
      </c>
      <c r="C9121" s="352"/>
      <c r="D9121" s="152" t="s">
        <v>20298</v>
      </c>
    </row>
    <row r="9122" spans="1:4" ht="13.5" customHeight="1">
      <c r="A9122" s="150" t="s">
        <v>6249</v>
      </c>
      <c r="B9122" s="153" t="s">
        <v>16212</v>
      </c>
      <c r="C9122" s="352"/>
      <c r="D9122" s="152" t="s">
        <v>20298</v>
      </c>
    </row>
    <row r="9123" spans="1:4" ht="13.5" customHeight="1">
      <c r="A9123" s="150" t="s">
        <v>6251</v>
      </c>
      <c r="B9123" s="153" t="s">
        <v>16214</v>
      </c>
      <c r="C9123" s="352"/>
      <c r="D9123" s="152" t="s">
        <v>20298</v>
      </c>
    </row>
    <row r="9124" spans="1:4" ht="13.5" customHeight="1">
      <c r="A9124" s="150" t="s">
        <v>6251</v>
      </c>
      <c r="B9124" s="153" t="s">
        <v>16214</v>
      </c>
      <c r="C9124" s="352"/>
      <c r="D9124" s="152" t="s">
        <v>20298</v>
      </c>
    </row>
    <row r="9125" spans="1:4" ht="13.5" customHeight="1">
      <c r="A9125" s="150" t="s">
        <v>6250</v>
      </c>
      <c r="B9125" s="153" t="s">
        <v>16213</v>
      </c>
      <c r="C9125" s="352"/>
      <c r="D9125" s="152" t="s">
        <v>20298</v>
      </c>
    </row>
    <row r="9126" spans="1:4" ht="13.5" customHeight="1">
      <c r="A9126" s="150" t="s">
        <v>6171</v>
      </c>
      <c r="B9126" s="153" t="s">
        <v>16134</v>
      </c>
      <c r="C9126" s="352"/>
      <c r="D9126" s="152" t="s">
        <v>20298</v>
      </c>
    </row>
    <row r="9127" spans="1:4" ht="13.5" customHeight="1">
      <c r="A9127" s="150" t="s">
        <v>6171</v>
      </c>
      <c r="B9127" s="153" t="s">
        <v>16134</v>
      </c>
      <c r="C9127" s="352"/>
      <c r="D9127" s="152" t="s">
        <v>20298</v>
      </c>
    </row>
    <row r="9128" spans="1:4" ht="13.5" customHeight="1">
      <c r="A9128" s="150" t="s">
        <v>5861</v>
      </c>
      <c r="B9128" s="153" t="s">
        <v>15872</v>
      </c>
      <c r="C9128" s="352"/>
      <c r="D9128" s="152" t="s">
        <v>20298</v>
      </c>
    </row>
    <row r="9129" spans="1:4" ht="13.5" customHeight="1">
      <c r="A9129" s="150" t="s">
        <v>2596</v>
      </c>
      <c r="B9129" s="153" t="s">
        <v>12779</v>
      </c>
      <c r="C9129" s="352"/>
      <c r="D9129" s="152" t="s">
        <v>20298</v>
      </c>
    </row>
    <row r="9130" spans="1:4" ht="13.5" customHeight="1">
      <c r="A9130" s="150" t="s">
        <v>10338</v>
      </c>
      <c r="B9130" s="153" t="s">
        <v>19906</v>
      </c>
      <c r="C9130" s="352"/>
      <c r="D9130" s="152" t="s">
        <v>20298</v>
      </c>
    </row>
    <row r="9131" spans="1:4" ht="13.5" customHeight="1">
      <c r="A9131" s="150" t="s">
        <v>6721</v>
      </c>
      <c r="B9131" s="153" t="s">
        <v>16672</v>
      </c>
      <c r="C9131" s="352"/>
      <c r="D9131" s="152" t="s">
        <v>20298</v>
      </c>
    </row>
    <row r="9132" spans="1:4" ht="13.5" customHeight="1">
      <c r="A9132" s="150" t="s">
        <v>4610</v>
      </c>
      <c r="B9132" s="153" t="s">
        <v>14680</v>
      </c>
      <c r="C9132" s="352"/>
      <c r="D9132" s="152" t="s">
        <v>20298</v>
      </c>
    </row>
    <row r="9133" spans="1:4" ht="13.5" customHeight="1">
      <c r="A9133" s="150" t="s">
        <v>8750</v>
      </c>
      <c r="B9133" s="153" t="s">
        <v>18371</v>
      </c>
      <c r="C9133" s="352"/>
      <c r="D9133" s="152" t="s">
        <v>20298</v>
      </c>
    </row>
    <row r="9134" spans="1:4" ht="13.5" customHeight="1">
      <c r="A9134" s="150" t="s">
        <v>8749</v>
      </c>
      <c r="B9134" s="153" t="s">
        <v>18370</v>
      </c>
      <c r="C9134" s="352"/>
      <c r="D9134" s="152" t="s">
        <v>20298</v>
      </c>
    </row>
    <row r="9135" spans="1:4" ht="13.5" customHeight="1">
      <c r="A9135" s="150" t="s">
        <v>5993</v>
      </c>
      <c r="B9135" s="153" t="s">
        <v>15999</v>
      </c>
      <c r="C9135" s="352"/>
      <c r="D9135" s="152" t="s">
        <v>20298</v>
      </c>
    </row>
    <row r="9136" spans="1:4" ht="13.5" customHeight="1">
      <c r="A9136" s="150" t="s">
        <v>5990</v>
      </c>
      <c r="B9136" s="153" t="s">
        <v>15996</v>
      </c>
      <c r="C9136" s="352"/>
      <c r="D9136" s="152" t="s">
        <v>20298</v>
      </c>
    </row>
    <row r="9137" spans="1:4" ht="13.5" customHeight="1">
      <c r="A9137" s="150" t="s">
        <v>5987</v>
      </c>
      <c r="B9137" s="153" t="s">
        <v>15993</v>
      </c>
      <c r="C9137" s="352"/>
      <c r="D9137" s="152" t="s">
        <v>20298</v>
      </c>
    </row>
    <row r="9138" spans="1:4" ht="13.5" customHeight="1">
      <c r="A9138" s="150" t="s">
        <v>5989</v>
      </c>
      <c r="B9138" s="153" t="s">
        <v>15995</v>
      </c>
      <c r="C9138" s="352"/>
      <c r="D9138" s="152" t="s">
        <v>20298</v>
      </c>
    </row>
    <row r="9139" spans="1:4" ht="13.5" customHeight="1">
      <c r="A9139" s="150" t="s">
        <v>5992</v>
      </c>
      <c r="B9139" s="153" t="s">
        <v>15998</v>
      </c>
      <c r="C9139" s="352"/>
      <c r="D9139" s="152" t="s">
        <v>20298</v>
      </c>
    </row>
    <row r="9140" spans="1:4" ht="13.5" customHeight="1">
      <c r="A9140" s="150" t="s">
        <v>3605</v>
      </c>
      <c r="B9140" s="153" t="s">
        <v>13738</v>
      </c>
      <c r="C9140" s="352"/>
      <c r="D9140" s="152" t="s">
        <v>20298</v>
      </c>
    </row>
    <row r="9141" spans="1:4" ht="13.5" customHeight="1">
      <c r="A9141" s="150" t="s">
        <v>5988</v>
      </c>
      <c r="B9141" s="153" t="s">
        <v>15994</v>
      </c>
      <c r="C9141" s="352"/>
      <c r="D9141" s="152" t="s">
        <v>20298</v>
      </c>
    </row>
    <row r="9142" spans="1:4" ht="13.5" customHeight="1">
      <c r="A9142" s="150" t="s">
        <v>5125</v>
      </c>
      <c r="B9142" s="153" t="s">
        <v>15167</v>
      </c>
      <c r="C9142" s="352"/>
      <c r="D9142" s="152" t="s">
        <v>20298</v>
      </c>
    </row>
    <row r="9143" spans="1:4" ht="13.5" customHeight="1">
      <c r="A9143" s="150" t="s">
        <v>3371</v>
      </c>
      <c r="B9143" s="153" t="s">
        <v>13508</v>
      </c>
      <c r="C9143" s="352"/>
      <c r="D9143" s="152" t="s">
        <v>20298</v>
      </c>
    </row>
    <row r="9144" spans="1:4" ht="13.5" customHeight="1">
      <c r="A9144" s="150" t="s">
        <v>6128</v>
      </c>
      <c r="B9144" s="153" t="s">
        <v>16093</v>
      </c>
      <c r="C9144" s="352"/>
      <c r="D9144" s="152" t="s">
        <v>20298</v>
      </c>
    </row>
    <row r="9145" spans="1:4" ht="13.5" customHeight="1">
      <c r="A9145" s="150" t="s">
        <v>6056</v>
      </c>
      <c r="B9145" s="153" t="s">
        <v>16061</v>
      </c>
      <c r="C9145" s="352"/>
      <c r="D9145" s="152" t="s">
        <v>20298</v>
      </c>
    </row>
    <row r="9146" spans="1:4" ht="13.5" customHeight="1">
      <c r="A9146" s="150" t="s">
        <v>4607</v>
      </c>
      <c r="B9146" s="153" t="s">
        <v>14678</v>
      </c>
      <c r="C9146" s="352"/>
      <c r="D9146" s="152" t="s">
        <v>20298</v>
      </c>
    </row>
    <row r="9147" spans="1:4" ht="13.5" customHeight="1">
      <c r="A9147" s="150" t="s">
        <v>8918</v>
      </c>
      <c r="B9147" s="153" t="s">
        <v>18528</v>
      </c>
      <c r="C9147" s="352"/>
      <c r="D9147" s="152" t="s">
        <v>20298</v>
      </c>
    </row>
    <row r="9148" spans="1:4" ht="13.5" customHeight="1">
      <c r="A9148" s="150" t="s">
        <v>8917</v>
      </c>
      <c r="B9148" s="153" t="s">
        <v>18527</v>
      </c>
      <c r="C9148" s="352"/>
      <c r="D9148" s="152" t="s">
        <v>20298</v>
      </c>
    </row>
    <row r="9149" spans="1:4" ht="13.5" customHeight="1">
      <c r="A9149" s="150" t="s">
        <v>3604</v>
      </c>
      <c r="B9149" s="153" t="s">
        <v>13737</v>
      </c>
      <c r="C9149" s="352"/>
      <c r="D9149" s="152" t="s">
        <v>20298</v>
      </c>
    </row>
    <row r="9150" spans="1:4" ht="13.5" customHeight="1">
      <c r="A9150" s="150" t="s">
        <v>709</v>
      </c>
      <c r="B9150" s="153" t="s">
        <v>10917</v>
      </c>
      <c r="C9150" s="352"/>
      <c r="D9150" s="152" t="s">
        <v>20298</v>
      </c>
    </row>
    <row r="9151" spans="1:4" ht="13.5" customHeight="1">
      <c r="A9151" s="150" t="s">
        <v>3276</v>
      </c>
      <c r="B9151" s="153" t="s">
        <v>13413</v>
      </c>
      <c r="C9151" s="352"/>
      <c r="D9151" s="152" t="s">
        <v>20298</v>
      </c>
    </row>
    <row r="9152" spans="1:4" ht="13.5" customHeight="1">
      <c r="A9152" s="150" t="s">
        <v>1450</v>
      </c>
      <c r="B9152" s="153" t="s">
        <v>11651</v>
      </c>
      <c r="C9152" s="352"/>
      <c r="D9152" s="152" t="s">
        <v>20298</v>
      </c>
    </row>
    <row r="9153" spans="1:4" ht="13.5" customHeight="1">
      <c r="A9153" s="150" t="s">
        <v>6965</v>
      </c>
      <c r="B9153" s="153" t="s">
        <v>16916</v>
      </c>
      <c r="C9153" s="352"/>
      <c r="D9153" s="152" t="s">
        <v>20298</v>
      </c>
    </row>
    <row r="9154" spans="1:4" ht="13.5" customHeight="1">
      <c r="A9154" s="150" t="s">
        <v>5991</v>
      </c>
      <c r="B9154" s="153" t="s">
        <v>15997</v>
      </c>
      <c r="C9154" s="352"/>
      <c r="D9154" s="152" t="s">
        <v>20298</v>
      </c>
    </row>
    <row r="9155" spans="1:4" ht="13.5" customHeight="1">
      <c r="A9155" s="150" t="s">
        <v>10602</v>
      </c>
      <c r="B9155" s="153" t="s">
        <v>20148</v>
      </c>
      <c r="C9155" s="352"/>
      <c r="D9155" s="152" t="s">
        <v>20298</v>
      </c>
    </row>
    <row r="9156" spans="1:4" ht="13.5" customHeight="1">
      <c r="A9156" s="150" t="s">
        <v>5857</v>
      </c>
      <c r="B9156" s="153" t="s">
        <v>15868</v>
      </c>
      <c r="C9156" s="352"/>
      <c r="D9156" s="152" t="s">
        <v>20298</v>
      </c>
    </row>
    <row r="9157" spans="1:4" ht="13.5" customHeight="1">
      <c r="A9157" s="150" t="s">
        <v>9643</v>
      </c>
      <c r="B9157" s="153" t="s">
        <v>19231</v>
      </c>
      <c r="C9157" s="352"/>
      <c r="D9157" s="152" t="s">
        <v>20298</v>
      </c>
    </row>
    <row r="9158" spans="1:4" ht="13.5" customHeight="1">
      <c r="A9158" s="150" t="s">
        <v>9726</v>
      </c>
      <c r="B9158" s="153" t="s">
        <v>19311</v>
      </c>
      <c r="C9158" s="352"/>
      <c r="D9158" s="152" t="s">
        <v>20298</v>
      </c>
    </row>
    <row r="9159" spans="1:4" ht="13.5" customHeight="1">
      <c r="A9159" s="150" t="s">
        <v>8225</v>
      </c>
      <c r="B9159" s="153" t="s">
        <v>17936</v>
      </c>
      <c r="C9159" s="352"/>
      <c r="D9159" s="152" t="s">
        <v>20298</v>
      </c>
    </row>
    <row r="9160" spans="1:4" ht="13.5" customHeight="1">
      <c r="A9160" s="150" t="s">
        <v>7264</v>
      </c>
      <c r="B9160" s="153" t="s">
        <v>17167</v>
      </c>
      <c r="C9160" s="352"/>
      <c r="D9160" s="152" t="s">
        <v>20298</v>
      </c>
    </row>
    <row r="9161" spans="1:4" ht="13.5" customHeight="1">
      <c r="A9161" s="150" t="s">
        <v>2382</v>
      </c>
      <c r="B9161" s="153" t="s">
        <v>12555</v>
      </c>
      <c r="C9161" s="352"/>
      <c r="D9161" s="152" t="s">
        <v>20298</v>
      </c>
    </row>
    <row r="9162" spans="1:4" ht="13.5" customHeight="1">
      <c r="A9162" s="150" t="s">
        <v>2381</v>
      </c>
      <c r="B9162" s="153" t="s">
        <v>12554</v>
      </c>
      <c r="C9162" s="352"/>
      <c r="D9162" s="152" t="s">
        <v>20298</v>
      </c>
    </row>
    <row r="9163" spans="1:4" ht="13.5" customHeight="1">
      <c r="A9163" s="150" t="s">
        <v>2630</v>
      </c>
      <c r="B9163" s="153" t="s">
        <v>12813</v>
      </c>
      <c r="C9163" s="352"/>
      <c r="D9163" s="152" t="s">
        <v>20298</v>
      </c>
    </row>
    <row r="9164" spans="1:4" ht="13.5" customHeight="1">
      <c r="A9164" s="150" t="s">
        <v>3242</v>
      </c>
      <c r="B9164" s="153" t="s">
        <v>13379</v>
      </c>
      <c r="C9164" s="352"/>
      <c r="D9164" s="152" t="s">
        <v>20298</v>
      </c>
    </row>
    <row r="9165" spans="1:4" ht="13.5" customHeight="1">
      <c r="A9165" s="150" t="s">
        <v>10243</v>
      </c>
      <c r="B9165" s="153" t="s">
        <v>19817</v>
      </c>
      <c r="C9165" s="352"/>
      <c r="D9165" s="152" t="s">
        <v>20298</v>
      </c>
    </row>
    <row r="9166" spans="1:4" ht="13.5" customHeight="1">
      <c r="A9166" s="150" t="s">
        <v>4726</v>
      </c>
      <c r="B9166" s="153" t="s">
        <v>14794</v>
      </c>
      <c r="C9166" s="352"/>
      <c r="D9166" s="152" t="s">
        <v>20298</v>
      </c>
    </row>
    <row r="9167" spans="1:4" ht="13.5" customHeight="1">
      <c r="A9167" s="150" t="s">
        <v>5744</v>
      </c>
      <c r="B9167" s="153" t="s">
        <v>15776</v>
      </c>
      <c r="C9167" s="352"/>
      <c r="D9167" s="152" t="s">
        <v>20298</v>
      </c>
    </row>
    <row r="9168" spans="1:4" ht="13.5" customHeight="1">
      <c r="A9168" s="150" t="s">
        <v>2332</v>
      </c>
      <c r="B9168" s="153" t="s">
        <v>12507</v>
      </c>
      <c r="C9168" s="352"/>
      <c r="D9168" s="152" t="s">
        <v>20298</v>
      </c>
    </row>
    <row r="9169" spans="1:4" ht="13.5" customHeight="1">
      <c r="A9169" s="150" t="s">
        <v>2329</v>
      </c>
      <c r="B9169" s="153" t="s">
        <v>12504</v>
      </c>
      <c r="C9169" s="352"/>
      <c r="D9169" s="152" t="s">
        <v>20298</v>
      </c>
    </row>
    <row r="9170" spans="1:4" ht="13.5" customHeight="1">
      <c r="A9170" s="150" t="s">
        <v>2704</v>
      </c>
      <c r="B9170" s="153" t="s">
        <v>12880</v>
      </c>
      <c r="C9170" s="352"/>
      <c r="D9170" s="152" t="s">
        <v>20298</v>
      </c>
    </row>
    <row r="9171" spans="1:4" ht="13.5" customHeight="1">
      <c r="A9171" s="150" t="s">
        <v>3168</v>
      </c>
      <c r="B9171" s="153" t="s">
        <v>13310</v>
      </c>
      <c r="C9171" s="352"/>
      <c r="D9171" s="152" t="s">
        <v>20298</v>
      </c>
    </row>
    <row r="9172" spans="1:4" ht="13.5" customHeight="1">
      <c r="A9172" s="150" t="s">
        <v>5343</v>
      </c>
      <c r="B9172" s="153" t="s">
        <v>15379</v>
      </c>
      <c r="C9172" s="352"/>
      <c r="D9172" s="152" t="s">
        <v>20298</v>
      </c>
    </row>
    <row r="9173" spans="1:4" ht="13.5" customHeight="1">
      <c r="A9173" s="150" t="s">
        <v>6426</v>
      </c>
      <c r="B9173" s="153" t="s">
        <v>16388</v>
      </c>
      <c r="C9173" s="352"/>
      <c r="D9173" s="152" t="s">
        <v>20298</v>
      </c>
    </row>
    <row r="9174" spans="1:4" ht="13.5" customHeight="1">
      <c r="A9174" s="150" t="s">
        <v>2677</v>
      </c>
      <c r="B9174" s="153" t="s">
        <v>12858</v>
      </c>
      <c r="C9174" s="352"/>
      <c r="D9174" s="152" t="s">
        <v>20298</v>
      </c>
    </row>
    <row r="9175" spans="1:4" ht="13.5" customHeight="1">
      <c r="A9175" s="150" t="s">
        <v>2739</v>
      </c>
      <c r="B9175" s="153" t="s">
        <v>12915</v>
      </c>
      <c r="C9175" s="352"/>
      <c r="D9175" s="152" t="s">
        <v>20298</v>
      </c>
    </row>
    <row r="9176" spans="1:4" ht="13.5" customHeight="1">
      <c r="A9176" s="150" t="s">
        <v>3830</v>
      </c>
      <c r="B9176" s="153" t="s">
        <v>13952</v>
      </c>
      <c r="C9176" s="352"/>
      <c r="D9176" s="152" t="s">
        <v>20298</v>
      </c>
    </row>
    <row r="9177" spans="1:4" ht="13.5" customHeight="1">
      <c r="A9177" s="150" t="s">
        <v>736</v>
      </c>
      <c r="B9177" s="153" t="s">
        <v>10944</v>
      </c>
      <c r="C9177" s="352"/>
      <c r="D9177" s="152" t="s">
        <v>20298</v>
      </c>
    </row>
    <row r="9178" spans="1:4" ht="13.5" customHeight="1">
      <c r="A9178" s="150" t="s">
        <v>735</v>
      </c>
      <c r="B9178" s="153" t="s">
        <v>10943</v>
      </c>
      <c r="C9178" s="352"/>
      <c r="D9178" s="152" t="s">
        <v>20298</v>
      </c>
    </row>
    <row r="9179" spans="1:4" ht="13.5" customHeight="1">
      <c r="A9179" s="150" t="s">
        <v>734</v>
      </c>
      <c r="B9179" s="153" t="s">
        <v>10942</v>
      </c>
      <c r="C9179" s="352"/>
      <c r="D9179" s="152" t="s">
        <v>20298</v>
      </c>
    </row>
    <row r="9180" spans="1:4" ht="13.5" customHeight="1">
      <c r="A9180" s="150" t="s">
        <v>739</v>
      </c>
      <c r="B9180" s="153" t="s">
        <v>10947</v>
      </c>
      <c r="C9180" s="352"/>
      <c r="D9180" s="152" t="s">
        <v>20298</v>
      </c>
    </row>
    <row r="9181" spans="1:4" ht="13.5" customHeight="1">
      <c r="A9181" s="150" t="s">
        <v>738</v>
      </c>
      <c r="B9181" s="153" t="s">
        <v>10946</v>
      </c>
      <c r="C9181" s="352"/>
      <c r="D9181" s="152" t="s">
        <v>20298</v>
      </c>
    </row>
    <row r="9182" spans="1:4" ht="13.5" customHeight="1">
      <c r="A9182" s="150" t="s">
        <v>9204</v>
      </c>
      <c r="B9182" s="153" t="s">
        <v>18817</v>
      </c>
      <c r="C9182" s="352"/>
      <c r="D9182" s="152" t="s">
        <v>20298</v>
      </c>
    </row>
    <row r="9183" spans="1:4" ht="13.5" customHeight="1">
      <c r="A9183" s="150" t="s">
        <v>9202</v>
      </c>
      <c r="B9183" s="153" t="s">
        <v>18815</v>
      </c>
      <c r="C9183" s="352"/>
      <c r="D9183" s="152" t="s">
        <v>20298</v>
      </c>
    </row>
    <row r="9184" spans="1:4" ht="13.5" customHeight="1">
      <c r="A9184" s="150" t="s">
        <v>9203</v>
      </c>
      <c r="B9184" s="153" t="s">
        <v>18816</v>
      </c>
      <c r="C9184" s="352"/>
      <c r="D9184" s="152" t="s">
        <v>20298</v>
      </c>
    </row>
    <row r="9185" spans="1:4" ht="13.5" customHeight="1">
      <c r="A9185" s="150" t="s">
        <v>3600</v>
      </c>
      <c r="B9185" s="153" t="s">
        <v>13733</v>
      </c>
      <c r="C9185" s="352"/>
      <c r="D9185" s="152" t="s">
        <v>20298</v>
      </c>
    </row>
    <row r="9186" spans="1:4" ht="13.5" customHeight="1">
      <c r="A9186" s="150" t="s">
        <v>5746</v>
      </c>
      <c r="B9186" s="153" t="s">
        <v>15778</v>
      </c>
      <c r="C9186" s="352"/>
      <c r="D9186" s="152" t="s">
        <v>20298</v>
      </c>
    </row>
    <row r="9187" spans="1:4" ht="13.5" customHeight="1">
      <c r="A9187" s="150" t="s">
        <v>5747</v>
      </c>
      <c r="B9187" s="153" t="s">
        <v>15779</v>
      </c>
      <c r="C9187" s="352"/>
      <c r="D9187" s="152" t="s">
        <v>20298</v>
      </c>
    </row>
    <row r="9188" spans="1:4" ht="13.5" customHeight="1">
      <c r="A9188" s="150" t="s">
        <v>5810</v>
      </c>
      <c r="B9188" s="153" t="s">
        <v>15833</v>
      </c>
      <c r="C9188" s="352"/>
      <c r="D9188" s="152" t="s">
        <v>20298</v>
      </c>
    </row>
    <row r="9189" spans="1:4" ht="13.5" customHeight="1">
      <c r="A9189" s="150" t="s">
        <v>9609</v>
      </c>
      <c r="B9189" s="153" t="s">
        <v>19197</v>
      </c>
      <c r="C9189" s="352"/>
      <c r="D9189" s="152" t="s">
        <v>20298</v>
      </c>
    </row>
    <row r="9190" spans="1:4" ht="13.5" customHeight="1">
      <c r="A9190" s="150" t="s">
        <v>742</v>
      </c>
      <c r="B9190" s="153" t="s">
        <v>10950</v>
      </c>
      <c r="C9190" s="352"/>
      <c r="D9190" s="152" t="s">
        <v>20298</v>
      </c>
    </row>
    <row r="9191" spans="1:4" ht="13.5" customHeight="1">
      <c r="A9191" s="150" t="s">
        <v>740</v>
      </c>
      <c r="B9191" s="153" t="s">
        <v>10948</v>
      </c>
      <c r="C9191" s="352"/>
      <c r="D9191" s="152" t="s">
        <v>20298</v>
      </c>
    </row>
    <row r="9192" spans="1:4" ht="13.5" customHeight="1">
      <c r="A9192" s="150" t="s">
        <v>809</v>
      </c>
      <c r="B9192" s="153" t="s">
        <v>11016</v>
      </c>
      <c r="C9192" s="352"/>
      <c r="D9192" s="152" t="s">
        <v>20298</v>
      </c>
    </row>
    <row r="9193" spans="1:4" ht="13.5" customHeight="1">
      <c r="A9193" s="150" t="s">
        <v>737</v>
      </c>
      <c r="B9193" s="153" t="s">
        <v>10945</v>
      </c>
      <c r="C9193" s="352"/>
      <c r="D9193" s="152" t="s">
        <v>20298</v>
      </c>
    </row>
    <row r="9194" spans="1:4" ht="13.5" customHeight="1">
      <c r="A9194" s="150" t="s">
        <v>9205</v>
      </c>
      <c r="B9194" s="153" t="s">
        <v>18818</v>
      </c>
      <c r="C9194" s="352"/>
      <c r="D9194" s="152" t="s">
        <v>20298</v>
      </c>
    </row>
    <row r="9195" spans="1:4" ht="13.5" customHeight="1">
      <c r="A9195" s="150" t="s">
        <v>9819</v>
      </c>
      <c r="B9195" s="153" t="s">
        <v>19408</v>
      </c>
      <c r="C9195" s="352"/>
      <c r="D9195" s="152" t="s">
        <v>20298</v>
      </c>
    </row>
    <row r="9196" spans="1:4" ht="13.5" customHeight="1">
      <c r="A9196" s="150" t="s">
        <v>2323</v>
      </c>
      <c r="B9196" s="153" t="s">
        <v>12498</v>
      </c>
      <c r="C9196" s="352"/>
      <c r="D9196" s="152" t="s">
        <v>20298</v>
      </c>
    </row>
    <row r="9197" spans="1:4" ht="13.5" customHeight="1">
      <c r="A9197" s="150" t="s">
        <v>3805</v>
      </c>
      <c r="B9197" s="153" t="s">
        <v>13927</v>
      </c>
      <c r="C9197" s="352"/>
      <c r="D9197" s="152" t="s">
        <v>20298</v>
      </c>
    </row>
    <row r="9198" spans="1:4" ht="13.5" customHeight="1">
      <c r="A9198" s="150" t="s">
        <v>3895</v>
      </c>
      <c r="B9198" s="153" t="s">
        <v>14017</v>
      </c>
      <c r="C9198" s="352"/>
      <c r="D9198" s="152" t="s">
        <v>20298</v>
      </c>
    </row>
    <row r="9199" spans="1:4" ht="13.5" customHeight="1">
      <c r="A9199" s="150" t="s">
        <v>3894</v>
      </c>
      <c r="B9199" s="153" t="s">
        <v>14016</v>
      </c>
      <c r="C9199" s="352"/>
      <c r="D9199" s="152" t="s">
        <v>20298</v>
      </c>
    </row>
    <row r="9200" spans="1:4" ht="13.5" customHeight="1">
      <c r="A9200" s="150" t="s">
        <v>9851</v>
      </c>
      <c r="B9200" s="153" t="s">
        <v>19440</v>
      </c>
      <c r="C9200" s="352"/>
      <c r="D9200" s="152" t="s">
        <v>20298</v>
      </c>
    </row>
    <row r="9201" spans="1:4" ht="13.5" customHeight="1">
      <c r="A9201" s="150" t="s">
        <v>6975</v>
      </c>
      <c r="B9201" s="153" t="s">
        <v>16926</v>
      </c>
      <c r="C9201" s="352"/>
      <c r="D9201" s="152" t="s">
        <v>20298</v>
      </c>
    </row>
    <row r="9202" spans="1:4" ht="13.5" customHeight="1">
      <c r="A9202" s="150" t="s">
        <v>4804</v>
      </c>
      <c r="B9202" s="153" t="s">
        <v>14872</v>
      </c>
      <c r="C9202" s="352"/>
      <c r="D9202" s="152" t="s">
        <v>20298</v>
      </c>
    </row>
    <row r="9203" spans="1:4" ht="13.5" customHeight="1">
      <c r="A9203" s="150" t="s">
        <v>9808</v>
      </c>
      <c r="B9203" s="153" t="s">
        <v>19397</v>
      </c>
      <c r="C9203" s="352"/>
      <c r="D9203" s="152" t="s">
        <v>20298</v>
      </c>
    </row>
    <row r="9204" spans="1:4" ht="13.5" customHeight="1">
      <c r="A9204" s="150" t="s">
        <v>9221</v>
      </c>
      <c r="B9204" s="153" t="s">
        <v>18834</v>
      </c>
      <c r="C9204" s="352"/>
      <c r="D9204" s="152" t="s">
        <v>20298</v>
      </c>
    </row>
    <row r="9205" spans="1:4" ht="13.5" customHeight="1">
      <c r="A9205" s="150" t="s">
        <v>4855</v>
      </c>
      <c r="B9205" s="153" t="s">
        <v>14918</v>
      </c>
      <c r="C9205" s="352"/>
      <c r="D9205" s="152" t="s">
        <v>20298</v>
      </c>
    </row>
    <row r="9206" spans="1:4" ht="13.5" customHeight="1">
      <c r="A9206" s="150" t="s">
        <v>4996</v>
      </c>
      <c r="B9206" s="153" t="s">
        <v>15044</v>
      </c>
      <c r="C9206" s="352"/>
      <c r="D9206" s="152" t="s">
        <v>20298</v>
      </c>
    </row>
    <row r="9207" spans="1:4" ht="13.5" customHeight="1">
      <c r="A9207" s="150" t="s">
        <v>6483</v>
      </c>
      <c r="B9207" s="153" t="s">
        <v>16447</v>
      </c>
      <c r="C9207" s="352"/>
      <c r="D9207" s="152" t="s">
        <v>20298</v>
      </c>
    </row>
    <row r="9208" spans="1:4" ht="13.5" customHeight="1">
      <c r="A9208" s="150" t="s">
        <v>9489</v>
      </c>
      <c r="B9208" s="153" t="s">
        <v>19080</v>
      </c>
      <c r="C9208" s="352"/>
      <c r="D9208" s="152" t="s">
        <v>20298</v>
      </c>
    </row>
    <row r="9209" spans="1:4" ht="13.5" customHeight="1">
      <c r="A9209" s="150" t="s">
        <v>9821</v>
      </c>
      <c r="B9209" s="153" t="s">
        <v>19410</v>
      </c>
      <c r="C9209" s="352"/>
      <c r="D9209" s="152" t="s">
        <v>20298</v>
      </c>
    </row>
    <row r="9210" spans="1:4" ht="13.5" customHeight="1">
      <c r="A9210" s="150" t="s">
        <v>4204</v>
      </c>
      <c r="B9210" s="153" t="s">
        <v>14321</v>
      </c>
      <c r="C9210" s="352"/>
      <c r="D9210" s="152" t="s">
        <v>20298</v>
      </c>
    </row>
    <row r="9211" spans="1:4" ht="13.5" customHeight="1">
      <c r="A9211" s="150" t="s">
        <v>2297</v>
      </c>
      <c r="B9211" s="153" t="s">
        <v>12473</v>
      </c>
      <c r="C9211" s="352"/>
      <c r="D9211" s="152" t="s">
        <v>20298</v>
      </c>
    </row>
    <row r="9212" spans="1:4" ht="13.5" customHeight="1">
      <c r="A9212" s="150" t="s">
        <v>2298</v>
      </c>
      <c r="B9212" s="153" t="s">
        <v>12473</v>
      </c>
      <c r="C9212" s="352"/>
      <c r="D9212" s="152" t="s">
        <v>20298</v>
      </c>
    </row>
    <row r="9213" spans="1:4" ht="13.5" customHeight="1">
      <c r="A9213" s="150" t="s">
        <v>2302</v>
      </c>
      <c r="B9213" s="153" t="s">
        <v>12477</v>
      </c>
      <c r="C9213" s="352"/>
      <c r="D9213" s="152" t="s">
        <v>20298</v>
      </c>
    </row>
    <row r="9214" spans="1:4" ht="13.5" customHeight="1">
      <c r="A9214" s="150" t="s">
        <v>2972</v>
      </c>
      <c r="B9214" s="153" t="s">
        <v>13143</v>
      </c>
      <c r="C9214" s="352"/>
      <c r="D9214" s="152" t="s">
        <v>20298</v>
      </c>
    </row>
    <row r="9215" spans="1:4" ht="13.5" customHeight="1">
      <c r="A9215" s="150" t="s">
        <v>2970</v>
      </c>
      <c r="B9215" s="153" t="s">
        <v>13142</v>
      </c>
      <c r="C9215" s="352"/>
      <c r="D9215" s="152" t="s">
        <v>20298</v>
      </c>
    </row>
    <row r="9216" spans="1:4" ht="13.5" customHeight="1">
      <c r="A9216" s="150" t="s">
        <v>2971</v>
      </c>
      <c r="B9216" s="153" t="s">
        <v>13142</v>
      </c>
      <c r="C9216" s="352"/>
      <c r="D9216" s="152" t="s">
        <v>20298</v>
      </c>
    </row>
    <row r="9217" spans="1:4" ht="13.5" customHeight="1">
      <c r="A9217" s="150" t="s">
        <v>10379</v>
      </c>
      <c r="B9217" s="153" t="s">
        <v>19945</v>
      </c>
      <c r="C9217" s="352"/>
      <c r="D9217" s="152" t="s">
        <v>20298</v>
      </c>
    </row>
    <row r="9218" spans="1:4" ht="13.5" customHeight="1">
      <c r="A9218" s="150" t="s">
        <v>5932</v>
      </c>
      <c r="B9218" s="153" t="s">
        <v>15941</v>
      </c>
      <c r="C9218" s="352"/>
      <c r="D9218" s="152" t="s">
        <v>20298</v>
      </c>
    </row>
    <row r="9219" spans="1:4" ht="13.5" customHeight="1">
      <c r="A9219" s="150" t="s">
        <v>4155</v>
      </c>
      <c r="B9219" s="153" t="s">
        <v>14272</v>
      </c>
      <c r="C9219" s="352"/>
      <c r="D9219" s="152" t="s">
        <v>20298</v>
      </c>
    </row>
    <row r="9220" spans="1:4" ht="13.5" customHeight="1">
      <c r="A9220" s="150" t="s">
        <v>8571</v>
      </c>
      <c r="B9220" s="153" t="s">
        <v>18213</v>
      </c>
      <c r="C9220" s="352"/>
      <c r="D9220" s="152" t="s">
        <v>20298</v>
      </c>
    </row>
    <row r="9221" spans="1:4" ht="13.5" customHeight="1">
      <c r="A9221" s="150" t="s">
        <v>8582</v>
      </c>
      <c r="B9221" s="153" t="s">
        <v>18224</v>
      </c>
      <c r="C9221" s="352"/>
      <c r="D9221" s="152" t="s">
        <v>20298</v>
      </c>
    </row>
    <row r="9222" spans="1:4" ht="13.5" customHeight="1">
      <c r="A9222" s="150" t="s">
        <v>10499</v>
      </c>
      <c r="B9222" s="153" t="s">
        <v>20061</v>
      </c>
      <c r="C9222" s="352"/>
      <c r="D9222" s="152" t="s">
        <v>20298</v>
      </c>
    </row>
    <row r="9223" spans="1:4" ht="13.5" customHeight="1">
      <c r="A9223" s="150" t="s">
        <v>8473</v>
      </c>
      <c r="B9223" s="153" t="s">
        <v>18130</v>
      </c>
      <c r="C9223" s="352"/>
      <c r="D9223" s="152" t="s">
        <v>20298</v>
      </c>
    </row>
    <row r="9224" spans="1:4" ht="13.5" customHeight="1">
      <c r="A9224" s="150" t="s">
        <v>8473</v>
      </c>
      <c r="B9224" s="153" t="s">
        <v>18130</v>
      </c>
      <c r="C9224" s="352"/>
      <c r="D9224" s="152" t="s">
        <v>20298</v>
      </c>
    </row>
    <row r="9225" spans="1:4" ht="13.5" customHeight="1">
      <c r="A9225" s="150" t="s">
        <v>8477</v>
      </c>
      <c r="B9225" s="153" t="s">
        <v>18134</v>
      </c>
      <c r="C9225" s="352"/>
      <c r="D9225" s="152" t="s">
        <v>20298</v>
      </c>
    </row>
    <row r="9226" spans="1:4" ht="13.5" customHeight="1">
      <c r="A9226" s="150" t="s">
        <v>8477</v>
      </c>
      <c r="B9226" s="153" t="s">
        <v>18134</v>
      </c>
      <c r="C9226" s="352"/>
      <c r="D9226" s="152" t="s">
        <v>20298</v>
      </c>
    </row>
    <row r="9227" spans="1:4" ht="13.5" customHeight="1">
      <c r="A9227" s="150" t="s">
        <v>8475</v>
      </c>
      <c r="B9227" s="153" t="s">
        <v>18132</v>
      </c>
      <c r="C9227" s="352"/>
      <c r="D9227" s="152" t="s">
        <v>20298</v>
      </c>
    </row>
    <row r="9228" spans="1:4" ht="13.5" customHeight="1">
      <c r="A9228" s="150" t="s">
        <v>8475</v>
      </c>
      <c r="B9228" s="153" t="s">
        <v>18132</v>
      </c>
      <c r="C9228" s="352"/>
      <c r="D9228" s="152" t="s">
        <v>20298</v>
      </c>
    </row>
    <row r="9229" spans="1:4" ht="13.5" customHeight="1">
      <c r="A9229" s="150" t="s">
        <v>8476</v>
      </c>
      <c r="B9229" s="153" t="s">
        <v>18133</v>
      </c>
      <c r="C9229" s="352"/>
      <c r="D9229" s="152" t="s">
        <v>20298</v>
      </c>
    </row>
    <row r="9230" spans="1:4" ht="13.5" customHeight="1">
      <c r="A9230" s="150" t="s">
        <v>8476</v>
      </c>
      <c r="B9230" s="153" t="s">
        <v>18133</v>
      </c>
      <c r="C9230" s="352"/>
      <c r="D9230" s="152" t="s">
        <v>20298</v>
      </c>
    </row>
    <row r="9231" spans="1:4" ht="13.5" customHeight="1">
      <c r="A9231" s="150" t="s">
        <v>8472</v>
      </c>
      <c r="B9231" s="153" t="s">
        <v>18129</v>
      </c>
      <c r="C9231" s="352"/>
      <c r="D9231" s="152" t="s">
        <v>20298</v>
      </c>
    </row>
    <row r="9232" spans="1:4" ht="13.5" customHeight="1">
      <c r="A9232" s="150" t="s">
        <v>8472</v>
      </c>
      <c r="B9232" s="153" t="s">
        <v>18129</v>
      </c>
      <c r="C9232" s="352"/>
      <c r="D9232" s="152" t="s">
        <v>20298</v>
      </c>
    </row>
    <row r="9233" spans="1:4" ht="13.5" customHeight="1">
      <c r="A9233" s="150" t="s">
        <v>8471</v>
      </c>
      <c r="B9233" s="153" t="s">
        <v>18128</v>
      </c>
      <c r="C9233" s="352"/>
      <c r="D9233" s="152" t="s">
        <v>20298</v>
      </c>
    </row>
    <row r="9234" spans="1:4" ht="13.5" customHeight="1">
      <c r="A9234" s="150" t="s">
        <v>8471</v>
      </c>
      <c r="B9234" s="153" t="s">
        <v>18128</v>
      </c>
      <c r="C9234" s="352"/>
      <c r="D9234" s="152" t="s">
        <v>20298</v>
      </c>
    </row>
    <row r="9235" spans="1:4" ht="13.5" customHeight="1">
      <c r="A9235" s="150" t="s">
        <v>8470</v>
      </c>
      <c r="B9235" s="153" t="s">
        <v>18127</v>
      </c>
      <c r="C9235" s="352"/>
      <c r="D9235" s="152" t="s">
        <v>20298</v>
      </c>
    </row>
    <row r="9236" spans="1:4" ht="13.5" customHeight="1">
      <c r="A9236" s="150" t="s">
        <v>8470</v>
      </c>
      <c r="B9236" s="153" t="s">
        <v>18127</v>
      </c>
      <c r="C9236" s="352"/>
      <c r="D9236" s="152" t="s">
        <v>20298</v>
      </c>
    </row>
    <row r="9237" spans="1:4" ht="13.5" customHeight="1">
      <c r="A9237" s="150" t="s">
        <v>8469</v>
      </c>
      <c r="B9237" s="153" t="s">
        <v>18126</v>
      </c>
      <c r="C9237" s="352"/>
      <c r="D9237" s="152" t="s">
        <v>20298</v>
      </c>
    </row>
    <row r="9238" spans="1:4" ht="13.5" customHeight="1">
      <c r="A9238" s="150" t="s">
        <v>8469</v>
      </c>
      <c r="B9238" s="153" t="s">
        <v>18126</v>
      </c>
      <c r="C9238" s="352"/>
      <c r="D9238" s="152" t="s">
        <v>20298</v>
      </c>
    </row>
    <row r="9239" spans="1:4" ht="13.5" customHeight="1">
      <c r="A9239" s="150" t="s">
        <v>8468</v>
      </c>
      <c r="B9239" s="153" t="s">
        <v>18125</v>
      </c>
      <c r="C9239" s="352"/>
      <c r="D9239" s="152" t="s">
        <v>20298</v>
      </c>
    </row>
    <row r="9240" spans="1:4" ht="13.5" customHeight="1">
      <c r="A9240" s="150" t="s">
        <v>8468</v>
      </c>
      <c r="B9240" s="153" t="s">
        <v>18125</v>
      </c>
      <c r="C9240" s="352"/>
      <c r="D9240" s="152" t="s">
        <v>20298</v>
      </c>
    </row>
    <row r="9241" spans="1:4" ht="13.5" customHeight="1">
      <c r="A9241" s="150" t="s">
        <v>8474</v>
      </c>
      <c r="B9241" s="153" t="s">
        <v>18131</v>
      </c>
      <c r="C9241" s="352"/>
      <c r="D9241" s="152" t="s">
        <v>20298</v>
      </c>
    </row>
    <row r="9242" spans="1:4" ht="13.5" customHeight="1">
      <c r="A9242" s="150" t="s">
        <v>8474</v>
      </c>
      <c r="B9242" s="153" t="s">
        <v>18131</v>
      </c>
      <c r="C9242" s="352"/>
      <c r="D9242" s="152" t="s">
        <v>20298</v>
      </c>
    </row>
    <row r="9243" spans="1:4" ht="13.5" customHeight="1">
      <c r="A9243" s="150" t="s">
        <v>5688</v>
      </c>
      <c r="B9243" s="153" t="s">
        <v>15720</v>
      </c>
      <c r="C9243" s="352"/>
      <c r="D9243" s="152" t="s">
        <v>20298</v>
      </c>
    </row>
    <row r="9244" spans="1:4" ht="13.5" customHeight="1">
      <c r="A9244" s="150" t="s">
        <v>5688</v>
      </c>
      <c r="B9244" s="153" t="s">
        <v>15720</v>
      </c>
      <c r="C9244" s="352"/>
      <c r="D9244" s="152" t="s">
        <v>20298</v>
      </c>
    </row>
    <row r="9245" spans="1:4" ht="13.5" customHeight="1">
      <c r="A9245" s="150" t="s">
        <v>8478</v>
      </c>
      <c r="B9245" s="153" t="s">
        <v>18135</v>
      </c>
      <c r="C9245" s="352"/>
      <c r="D9245" s="152" t="s">
        <v>20298</v>
      </c>
    </row>
    <row r="9246" spans="1:4" ht="13.5" customHeight="1">
      <c r="A9246" s="150" t="s">
        <v>8478</v>
      </c>
      <c r="B9246" s="153" t="s">
        <v>18135</v>
      </c>
      <c r="C9246" s="352"/>
      <c r="D9246" s="152" t="s">
        <v>20298</v>
      </c>
    </row>
    <row r="9247" spans="1:4" ht="13.5" customHeight="1">
      <c r="A9247" s="150" t="s">
        <v>8479</v>
      </c>
      <c r="B9247" s="153" t="s">
        <v>18136</v>
      </c>
      <c r="C9247" s="352"/>
      <c r="D9247" s="152" t="s">
        <v>20298</v>
      </c>
    </row>
    <row r="9248" spans="1:4" ht="13.5" customHeight="1">
      <c r="A9248" s="150" t="s">
        <v>8479</v>
      </c>
      <c r="B9248" s="153" t="s">
        <v>18136</v>
      </c>
      <c r="C9248" s="352"/>
      <c r="D9248" s="152" t="s">
        <v>20298</v>
      </c>
    </row>
    <row r="9249" spans="1:4" ht="13.5" customHeight="1">
      <c r="A9249" s="150" t="s">
        <v>3341</v>
      </c>
      <c r="B9249" s="153" t="s">
        <v>13478</v>
      </c>
      <c r="C9249" s="352"/>
      <c r="D9249" s="152" t="s">
        <v>20298</v>
      </c>
    </row>
    <row r="9250" spans="1:4" ht="13.5" customHeight="1">
      <c r="A9250" s="150" t="s">
        <v>1785</v>
      </c>
      <c r="B9250" s="153" t="s">
        <v>11979</v>
      </c>
      <c r="C9250" s="352"/>
      <c r="D9250" s="152" t="s">
        <v>20298</v>
      </c>
    </row>
    <row r="9251" spans="1:4" ht="13.5" customHeight="1">
      <c r="A9251" s="150" t="s">
        <v>1786</v>
      </c>
      <c r="B9251" s="153" t="s">
        <v>11979</v>
      </c>
      <c r="C9251" s="352"/>
      <c r="D9251" s="152" t="s">
        <v>20298</v>
      </c>
    </row>
    <row r="9252" spans="1:4" ht="13.5" customHeight="1">
      <c r="A9252" s="150" t="s">
        <v>1789</v>
      </c>
      <c r="B9252" s="153" t="s">
        <v>11981</v>
      </c>
      <c r="C9252" s="352"/>
      <c r="D9252" s="152" t="s">
        <v>20298</v>
      </c>
    </row>
    <row r="9253" spans="1:4" ht="13.5" customHeight="1">
      <c r="A9253" s="150" t="s">
        <v>1790</v>
      </c>
      <c r="B9253" s="153" t="s">
        <v>11981</v>
      </c>
      <c r="C9253" s="352"/>
      <c r="D9253" s="152" t="s">
        <v>20298</v>
      </c>
    </row>
    <row r="9254" spans="1:4" ht="13.5" customHeight="1">
      <c r="A9254" s="150" t="s">
        <v>4436</v>
      </c>
      <c r="B9254" s="153" t="s">
        <v>14550</v>
      </c>
      <c r="C9254" s="352"/>
      <c r="D9254" s="152" t="s">
        <v>20298</v>
      </c>
    </row>
    <row r="9255" spans="1:4" ht="13.5" customHeight="1">
      <c r="A9255" s="150" t="s">
        <v>1870</v>
      </c>
      <c r="B9255" s="153" t="s">
        <v>12053</v>
      </c>
      <c r="C9255" s="352"/>
      <c r="D9255" s="152" t="s">
        <v>20298</v>
      </c>
    </row>
    <row r="9256" spans="1:4" ht="13.5" customHeight="1">
      <c r="A9256" s="150" t="s">
        <v>4201</v>
      </c>
      <c r="B9256" s="153" t="s">
        <v>14318</v>
      </c>
      <c r="C9256" s="352"/>
      <c r="D9256" s="152" t="s">
        <v>20298</v>
      </c>
    </row>
    <row r="9257" spans="1:4" ht="13.5" customHeight="1">
      <c r="A9257" s="150" t="s">
        <v>4857</v>
      </c>
      <c r="B9257" s="153" t="s">
        <v>14920</v>
      </c>
      <c r="C9257" s="352"/>
      <c r="D9257" s="152" t="s">
        <v>20298</v>
      </c>
    </row>
    <row r="9258" spans="1:4" ht="13.5" customHeight="1">
      <c r="A9258" s="150" t="s">
        <v>4859</v>
      </c>
      <c r="B9258" s="153" t="s">
        <v>14921</v>
      </c>
      <c r="C9258" s="352"/>
      <c r="D9258" s="152" t="s">
        <v>20298</v>
      </c>
    </row>
    <row r="9259" spans="1:4" ht="13.5" customHeight="1">
      <c r="A9259" s="150" t="s">
        <v>4856</v>
      </c>
      <c r="B9259" s="153" t="s">
        <v>14919</v>
      </c>
      <c r="C9259" s="352"/>
      <c r="D9259" s="152" t="s">
        <v>20298</v>
      </c>
    </row>
    <row r="9260" spans="1:4" ht="13.5" customHeight="1">
      <c r="A9260" s="150" t="s">
        <v>4858</v>
      </c>
      <c r="B9260" s="153" t="s">
        <v>14920</v>
      </c>
      <c r="C9260" s="352"/>
      <c r="D9260" s="152" t="s">
        <v>20298</v>
      </c>
    </row>
    <row r="9261" spans="1:4" ht="13.5" customHeight="1">
      <c r="A9261" s="150" t="s">
        <v>4812</v>
      </c>
      <c r="B9261" s="153" t="s">
        <v>14880</v>
      </c>
      <c r="C9261" s="352"/>
      <c r="D9261" s="152" t="s">
        <v>20298</v>
      </c>
    </row>
    <row r="9262" spans="1:4" ht="13.5" customHeight="1">
      <c r="A9262" s="150" t="s">
        <v>5019</v>
      </c>
      <c r="B9262" s="153" t="s">
        <v>15064</v>
      </c>
      <c r="C9262" s="352"/>
      <c r="D9262" s="152" t="s">
        <v>20298</v>
      </c>
    </row>
    <row r="9263" spans="1:4" ht="13.5" customHeight="1">
      <c r="A9263" s="150" t="s">
        <v>5020</v>
      </c>
      <c r="B9263" s="153" t="s">
        <v>15065</v>
      </c>
      <c r="C9263" s="352"/>
      <c r="D9263" s="152" t="s">
        <v>20298</v>
      </c>
    </row>
    <row r="9264" spans="1:4" ht="13.5" customHeight="1">
      <c r="A9264" s="150" t="s">
        <v>8581</v>
      </c>
      <c r="B9264" s="153" t="s">
        <v>18223</v>
      </c>
      <c r="C9264" s="352"/>
      <c r="D9264" s="152" t="s">
        <v>20298</v>
      </c>
    </row>
    <row r="9265" spans="1:4" ht="13.5" customHeight="1">
      <c r="A9265" s="150" t="s">
        <v>3295</v>
      </c>
      <c r="B9265" s="153" t="s">
        <v>13432</v>
      </c>
      <c r="C9265" s="352"/>
      <c r="D9265" s="152" t="s">
        <v>20298</v>
      </c>
    </row>
    <row r="9266" spans="1:4" ht="13.5" customHeight="1">
      <c r="A9266" s="150" t="s">
        <v>9637</v>
      </c>
      <c r="B9266" s="153" t="s">
        <v>19225</v>
      </c>
      <c r="C9266" s="352"/>
      <c r="D9266" s="152" t="s">
        <v>20298</v>
      </c>
    </row>
    <row r="9267" spans="1:4" ht="13.5" customHeight="1">
      <c r="A9267" s="150" t="s">
        <v>9638</v>
      </c>
      <c r="B9267" s="153" t="s">
        <v>19226</v>
      </c>
      <c r="C9267" s="352"/>
      <c r="D9267" s="152" t="s">
        <v>20298</v>
      </c>
    </row>
    <row r="9268" spans="1:4" ht="13.5" customHeight="1">
      <c r="A9268" s="150" t="s">
        <v>9653</v>
      </c>
      <c r="B9268" s="153" t="s">
        <v>19241</v>
      </c>
      <c r="C9268" s="352"/>
      <c r="D9268" s="152" t="s">
        <v>20298</v>
      </c>
    </row>
    <row r="9269" spans="1:4" ht="13.5" customHeight="1">
      <c r="A9269" s="150" t="s">
        <v>9654</v>
      </c>
      <c r="B9269" s="153" t="s">
        <v>19241</v>
      </c>
      <c r="C9269" s="352"/>
      <c r="D9269" s="152" t="s">
        <v>20298</v>
      </c>
    </row>
    <row r="9270" spans="1:4" ht="13.5" customHeight="1">
      <c r="A9270" s="150" t="s">
        <v>10257</v>
      </c>
      <c r="B9270" s="153" t="s">
        <v>19830</v>
      </c>
      <c r="C9270" s="352"/>
      <c r="D9270" s="152" t="s">
        <v>20298</v>
      </c>
    </row>
    <row r="9271" spans="1:4" ht="13.5" customHeight="1">
      <c r="A9271" s="150" t="s">
        <v>2967</v>
      </c>
      <c r="B9271" s="153" t="s">
        <v>13139</v>
      </c>
      <c r="C9271" s="352"/>
      <c r="D9271" s="152" t="s">
        <v>20298</v>
      </c>
    </row>
    <row r="9272" spans="1:4" ht="13.5" customHeight="1">
      <c r="A9272" s="150" t="s">
        <v>3023</v>
      </c>
      <c r="B9272" s="153" t="s">
        <v>13190</v>
      </c>
      <c r="C9272" s="352"/>
      <c r="D9272" s="152" t="s">
        <v>20298</v>
      </c>
    </row>
    <row r="9273" spans="1:4" ht="13.5" customHeight="1">
      <c r="A9273" s="150" t="s">
        <v>763</v>
      </c>
      <c r="B9273" s="153" t="s">
        <v>10971</v>
      </c>
      <c r="C9273" s="352"/>
      <c r="D9273" s="152" t="s">
        <v>20298</v>
      </c>
    </row>
    <row r="9274" spans="1:4" ht="13.5" customHeight="1">
      <c r="A9274" s="150" t="s">
        <v>766</v>
      </c>
      <c r="B9274" s="153" t="s">
        <v>10974</v>
      </c>
      <c r="C9274" s="352"/>
      <c r="D9274" s="152" t="s">
        <v>20298</v>
      </c>
    </row>
    <row r="9275" spans="1:4" ht="13.5" customHeight="1">
      <c r="A9275" s="150" t="s">
        <v>6392</v>
      </c>
      <c r="B9275" s="153" t="s">
        <v>16355</v>
      </c>
      <c r="C9275" s="352"/>
      <c r="D9275" s="152" t="s">
        <v>20298</v>
      </c>
    </row>
    <row r="9276" spans="1:4" ht="13.5" customHeight="1">
      <c r="A9276" s="150" t="s">
        <v>6393</v>
      </c>
      <c r="B9276" s="153" t="s">
        <v>16355</v>
      </c>
      <c r="C9276" s="352"/>
      <c r="D9276" s="152" t="s">
        <v>20298</v>
      </c>
    </row>
    <row r="9277" spans="1:4" ht="13.5" customHeight="1">
      <c r="A9277" s="150" t="s">
        <v>6386</v>
      </c>
      <c r="B9277" s="153" t="s">
        <v>16349</v>
      </c>
      <c r="C9277" s="352"/>
      <c r="D9277" s="152" t="s">
        <v>20298</v>
      </c>
    </row>
    <row r="9278" spans="1:4" ht="13.5" customHeight="1">
      <c r="A9278" s="150" t="s">
        <v>6387</v>
      </c>
      <c r="B9278" s="153" t="s">
        <v>16350</v>
      </c>
      <c r="C9278" s="352"/>
      <c r="D9278" s="152" t="s">
        <v>20298</v>
      </c>
    </row>
    <row r="9279" spans="1:4" ht="13.5" customHeight="1">
      <c r="A9279" s="150" t="s">
        <v>6409</v>
      </c>
      <c r="B9279" s="153" t="s">
        <v>16371</v>
      </c>
      <c r="C9279" s="352"/>
      <c r="D9279" s="152" t="s">
        <v>20298</v>
      </c>
    </row>
    <row r="9280" spans="1:4" ht="13.5" customHeight="1">
      <c r="A9280" s="150" t="s">
        <v>10729</v>
      </c>
      <c r="B9280" s="153" t="s">
        <v>20274</v>
      </c>
      <c r="C9280" s="352"/>
      <c r="D9280" s="152" t="s">
        <v>20298</v>
      </c>
    </row>
    <row r="9281" spans="1:4" ht="13.5" customHeight="1">
      <c r="A9281" s="150" t="s">
        <v>9639</v>
      </c>
      <c r="B9281" s="153" t="s">
        <v>19227</v>
      </c>
      <c r="C9281" s="352"/>
      <c r="D9281" s="152" t="s">
        <v>20298</v>
      </c>
    </row>
    <row r="9282" spans="1:4" ht="13.5" customHeight="1">
      <c r="A9282" s="150" t="s">
        <v>10259</v>
      </c>
      <c r="B9282" s="153" t="s">
        <v>19832</v>
      </c>
      <c r="C9282" s="352"/>
      <c r="D9282" s="152" t="s">
        <v>20298</v>
      </c>
    </row>
    <row r="9283" spans="1:4" ht="13.5" customHeight="1">
      <c r="A9283" s="150" t="s">
        <v>10258</v>
      </c>
      <c r="B9283" s="153" t="s">
        <v>19831</v>
      </c>
      <c r="C9283" s="352"/>
      <c r="D9283" s="152" t="s">
        <v>20298</v>
      </c>
    </row>
    <row r="9284" spans="1:4" ht="13.5" customHeight="1">
      <c r="A9284" s="150" t="s">
        <v>9352</v>
      </c>
      <c r="B9284" s="153" t="s">
        <v>18951</v>
      </c>
      <c r="C9284" s="352"/>
      <c r="D9284" s="152" t="s">
        <v>20298</v>
      </c>
    </row>
    <row r="9285" spans="1:4" ht="13.5" customHeight="1">
      <c r="A9285" s="150" t="s">
        <v>9353</v>
      </c>
      <c r="B9285" s="153" t="s">
        <v>18951</v>
      </c>
      <c r="C9285" s="352"/>
      <c r="D9285" s="152" t="s">
        <v>20298</v>
      </c>
    </row>
    <row r="9286" spans="1:4" ht="13.5" customHeight="1">
      <c r="A9286" s="150" t="s">
        <v>762</v>
      </c>
      <c r="B9286" s="153" t="s">
        <v>10970</v>
      </c>
      <c r="C9286" s="352"/>
      <c r="D9286" s="152" t="s">
        <v>20298</v>
      </c>
    </row>
    <row r="9287" spans="1:4" ht="13.5" customHeight="1">
      <c r="A9287" s="150" t="s">
        <v>776</v>
      </c>
      <c r="B9287" s="153" t="s">
        <v>10983</v>
      </c>
      <c r="C9287" s="352"/>
      <c r="D9287" s="152" t="s">
        <v>20298</v>
      </c>
    </row>
    <row r="9288" spans="1:4" ht="13.5" customHeight="1">
      <c r="A9288" s="150" t="s">
        <v>1541</v>
      </c>
      <c r="B9288" s="153" t="s">
        <v>11745</v>
      </c>
      <c r="C9288" s="352"/>
      <c r="D9288" s="152" t="s">
        <v>20298</v>
      </c>
    </row>
    <row r="9289" spans="1:4" ht="13.5" customHeight="1">
      <c r="A9289" s="150" t="s">
        <v>756</v>
      </c>
      <c r="B9289" s="153" t="s">
        <v>10964</v>
      </c>
      <c r="C9289" s="352"/>
      <c r="D9289" s="152" t="s">
        <v>20298</v>
      </c>
    </row>
    <row r="9290" spans="1:4" ht="13.5" customHeight="1">
      <c r="A9290" s="150" t="s">
        <v>9628</v>
      </c>
      <c r="B9290" s="153" t="s">
        <v>19216</v>
      </c>
      <c r="C9290" s="352"/>
      <c r="D9290" s="152" t="s">
        <v>20298</v>
      </c>
    </row>
    <row r="9291" spans="1:4" ht="13.5" customHeight="1">
      <c r="A9291" s="150" t="s">
        <v>9690</v>
      </c>
      <c r="B9291" s="153" t="s">
        <v>19277</v>
      </c>
      <c r="C9291" s="352"/>
      <c r="D9291" s="152" t="s">
        <v>20298</v>
      </c>
    </row>
    <row r="9292" spans="1:4" ht="13.5" customHeight="1">
      <c r="A9292" s="150" t="s">
        <v>9690</v>
      </c>
      <c r="B9292" s="153" t="s">
        <v>19277</v>
      </c>
      <c r="C9292" s="352"/>
      <c r="D9292" s="152" t="s">
        <v>20298</v>
      </c>
    </row>
    <row r="9293" spans="1:4" ht="13.5" customHeight="1">
      <c r="A9293" s="150" t="s">
        <v>4844</v>
      </c>
      <c r="B9293" s="153" t="s">
        <v>14910</v>
      </c>
      <c r="C9293" s="352"/>
      <c r="D9293" s="152" t="s">
        <v>20298</v>
      </c>
    </row>
    <row r="9294" spans="1:4" ht="13.5" customHeight="1">
      <c r="A9294" s="150" t="s">
        <v>3129</v>
      </c>
      <c r="B9294" s="153" t="s">
        <v>13280</v>
      </c>
      <c r="C9294" s="352"/>
      <c r="D9294" s="152" t="s">
        <v>20298</v>
      </c>
    </row>
    <row r="9295" spans="1:4" ht="13.5" customHeight="1">
      <c r="A9295" s="150" t="s">
        <v>4605</v>
      </c>
      <c r="B9295" s="153" t="s">
        <v>14676</v>
      </c>
      <c r="C9295" s="352"/>
      <c r="D9295" s="152" t="s">
        <v>20298</v>
      </c>
    </row>
    <row r="9296" spans="1:4" ht="13.5" customHeight="1">
      <c r="A9296" s="150" t="s">
        <v>5397</v>
      </c>
      <c r="B9296" s="153" t="s">
        <v>15433</v>
      </c>
      <c r="C9296" s="352"/>
      <c r="D9296" s="152" t="s">
        <v>20298</v>
      </c>
    </row>
    <row r="9297" spans="1:4" ht="13.5" customHeight="1">
      <c r="A9297" s="150" t="s">
        <v>5866</v>
      </c>
      <c r="B9297" s="153" t="s">
        <v>15877</v>
      </c>
      <c r="C9297" s="352"/>
      <c r="D9297" s="152" t="s">
        <v>20298</v>
      </c>
    </row>
    <row r="9298" spans="1:4" ht="13.5" customHeight="1">
      <c r="A9298" s="150" t="s">
        <v>9686</v>
      </c>
      <c r="B9298" s="153" t="s">
        <v>19273</v>
      </c>
      <c r="C9298" s="352"/>
      <c r="D9298" s="152" t="s">
        <v>20298</v>
      </c>
    </row>
    <row r="9299" spans="1:4" ht="13.5" customHeight="1">
      <c r="A9299" s="150" t="s">
        <v>2210</v>
      </c>
      <c r="B9299" s="153" t="s">
        <v>12387</v>
      </c>
      <c r="C9299" s="352"/>
      <c r="D9299" s="152" t="s">
        <v>20298</v>
      </c>
    </row>
    <row r="9300" spans="1:4" ht="13.5" customHeight="1">
      <c r="A9300" s="150" t="s">
        <v>5459</v>
      </c>
      <c r="B9300" s="153" t="s">
        <v>15493</v>
      </c>
      <c r="C9300" s="352"/>
      <c r="D9300" s="152" t="s">
        <v>20298</v>
      </c>
    </row>
    <row r="9301" spans="1:4" ht="13.5" customHeight="1">
      <c r="A9301" s="150" t="s">
        <v>5460</v>
      </c>
      <c r="B9301" s="153" t="s">
        <v>15493</v>
      </c>
      <c r="C9301" s="352"/>
      <c r="D9301" s="152" t="s">
        <v>20298</v>
      </c>
    </row>
    <row r="9302" spans="1:4" ht="13.5" customHeight="1">
      <c r="A9302" s="150" t="s">
        <v>4831</v>
      </c>
      <c r="B9302" s="153" t="s">
        <v>14897</v>
      </c>
      <c r="C9302" s="352"/>
      <c r="D9302" s="152" t="s">
        <v>20298</v>
      </c>
    </row>
    <row r="9303" spans="1:4" ht="13.5" customHeight="1">
      <c r="A9303" s="150" t="s">
        <v>4829</v>
      </c>
      <c r="B9303" s="153" t="s">
        <v>14896</v>
      </c>
      <c r="C9303" s="352"/>
      <c r="D9303" s="152" t="s">
        <v>20298</v>
      </c>
    </row>
    <row r="9304" spans="1:4" ht="13.5" customHeight="1">
      <c r="A9304" s="150" t="s">
        <v>9336</v>
      </c>
      <c r="B9304" s="153" t="s">
        <v>18943</v>
      </c>
      <c r="C9304" s="352"/>
      <c r="D9304" s="152" t="s">
        <v>20298</v>
      </c>
    </row>
    <row r="9305" spans="1:4" ht="13.5" customHeight="1">
      <c r="A9305" s="150" t="s">
        <v>9337</v>
      </c>
      <c r="B9305" s="153" t="s">
        <v>18944</v>
      </c>
      <c r="C9305" s="352"/>
      <c r="D9305" s="152" t="s">
        <v>20298</v>
      </c>
    </row>
    <row r="9306" spans="1:4" ht="13.5" customHeight="1">
      <c r="A9306" s="150" t="s">
        <v>3124</v>
      </c>
      <c r="B9306" s="153" t="s">
        <v>13275</v>
      </c>
      <c r="C9306" s="352"/>
      <c r="D9306" s="152" t="s">
        <v>20298</v>
      </c>
    </row>
    <row r="9307" spans="1:4" ht="13.5" customHeight="1">
      <c r="A9307" s="150" t="s">
        <v>3019</v>
      </c>
      <c r="B9307" s="153" t="s">
        <v>13187</v>
      </c>
      <c r="C9307" s="352"/>
      <c r="D9307" s="152" t="s">
        <v>20298</v>
      </c>
    </row>
    <row r="9308" spans="1:4" ht="13.5" customHeight="1">
      <c r="A9308" s="150" t="s">
        <v>3020</v>
      </c>
      <c r="B9308" s="153" t="s">
        <v>13187</v>
      </c>
      <c r="C9308" s="352"/>
      <c r="D9308" s="152" t="s">
        <v>20298</v>
      </c>
    </row>
    <row r="9309" spans="1:4" ht="13.5" customHeight="1">
      <c r="A9309" s="150" t="s">
        <v>4801</v>
      </c>
      <c r="B9309" s="153" t="s">
        <v>14869</v>
      </c>
      <c r="C9309" s="352"/>
      <c r="D9309" s="152" t="s">
        <v>20298</v>
      </c>
    </row>
    <row r="9310" spans="1:4" ht="13.5" customHeight="1">
      <c r="A9310" s="150" t="s">
        <v>5945</v>
      </c>
      <c r="B9310" s="153" t="s">
        <v>15954</v>
      </c>
      <c r="C9310" s="352"/>
      <c r="D9310" s="152" t="s">
        <v>20298</v>
      </c>
    </row>
    <row r="9311" spans="1:4" ht="13.5" customHeight="1">
      <c r="A9311" s="150" t="s">
        <v>5946</v>
      </c>
      <c r="B9311" s="153" t="s">
        <v>15954</v>
      </c>
      <c r="C9311" s="352"/>
      <c r="D9311" s="152" t="s">
        <v>20298</v>
      </c>
    </row>
    <row r="9312" spans="1:4" ht="13.5" customHeight="1">
      <c r="A9312" s="150" t="s">
        <v>6648</v>
      </c>
      <c r="B9312" s="153" t="s">
        <v>16599</v>
      </c>
      <c r="C9312" s="352"/>
      <c r="D9312" s="152" t="s">
        <v>20298</v>
      </c>
    </row>
    <row r="9313" spans="1:4" ht="13.5" customHeight="1">
      <c r="A9313" s="150" t="s">
        <v>9434</v>
      </c>
      <c r="B9313" s="153" t="s">
        <v>19028</v>
      </c>
      <c r="C9313" s="352"/>
      <c r="D9313" s="152" t="s">
        <v>20298</v>
      </c>
    </row>
    <row r="9314" spans="1:4" ht="13.5" customHeight="1">
      <c r="A9314" s="150" t="s">
        <v>10505</v>
      </c>
      <c r="B9314" s="153" t="s">
        <v>20067</v>
      </c>
      <c r="C9314" s="352"/>
      <c r="D9314" s="152" t="s">
        <v>20298</v>
      </c>
    </row>
    <row r="9315" spans="1:4" ht="13.5" customHeight="1">
      <c r="A9315" s="150" t="s">
        <v>5006</v>
      </c>
      <c r="B9315" s="153" t="s">
        <v>15054</v>
      </c>
      <c r="C9315" s="352"/>
      <c r="D9315" s="152" t="s">
        <v>20298</v>
      </c>
    </row>
    <row r="9316" spans="1:4" ht="13.5" customHeight="1">
      <c r="A9316" s="150" t="s">
        <v>5007</v>
      </c>
      <c r="B9316" s="153" t="s">
        <v>15054</v>
      </c>
      <c r="C9316" s="352"/>
      <c r="D9316" s="152" t="s">
        <v>20298</v>
      </c>
    </row>
    <row r="9317" spans="1:4" ht="13.5" customHeight="1">
      <c r="A9317" s="150" t="s">
        <v>6520</v>
      </c>
      <c r="B9317" s="153" t="s">
        <v>16484</v>
      </c>
      <c r="C9317" s="352"/>
      <c r="D9317" s="152" t="s">
        <v>20298</v>
      </c>
    </row>
    <row r="9318" spans="1:4" ht="13.5" customHeight="1">
      <c r="A9318" s="150" t="s">
        <v>1209</v>
      </c>
      <c r="B9318" s="153" t="s">
        <v>11408</v>
      </c>
      <c r="C9318" s="352"/>
      <c r="D9318" s="152" t="s">
        <v>20298</v>
      </c>
    </row>
    <row r="9319" spans="1:4" ht="13.5" customHeight="1">
      <c r="A9319" s="150" t="s">
        <v>6545</v>
      </c>
      <c r="B9319" s="153" t="s">
        <v>16507</v>
      </c>
      <c r="C9319" s="352"/>
      <c r="D9319" s="152" t="s">
        <v>20298</v>
      </c>
    </row>
    <row r="9320" spans="1:4" ht="13.5" customHeight="1">
      <c r="A9320" s="150" t="s">
        <v>4623</v>
      </c>
      <c r="B9320" s="153" t="s">
        <v>14691</v>
      </c>
      <c r="C9320" s="352"/>
      <c r="D9320" s="152" t="s">
        <v>20298</v>
      </c>
    </row>
    <row r="9321" spans="1:4" ht="13.5" customHeight="1">
      <c r="A9321" s="150" t="s">
        <v>6555</v>
      </c>
      <c r="B9321" s="153" t="s">
        <v>16517</v>
      </c>
      <c r="C9321" s="352"/>
      <c r="D9321" s="152" t="s">
        <v>20298</v>
      </c>
    </row>
    <row r="9322" spans="1:4" ht="13.5" customHeight="1">
      <c r="A9322" s="150" t="s">
        <v>2946</v>
      </c>
      <c r="B9322" s="153" t="s">
        <v>13126</v>
      </c>
      <c r="C9322" s="352"/>
      <c r="D9322" s="152" t="s">
        <v>20298</v>
      </c>
    </row>
    <row r="9323" spans="1:4" ht="13.5" customHeight="1">
      <c r="A9323" s="150" t="s">
        <v>1189</v>
      </c>
      <c r="B9323" s="153" t="s">
        <v>11388</v>
      </c>
      <c r="C9323" s="352"/>
      <c r="D9323" s="152" t="s">
        <v>20298</v>
      </c>
    </row>
    <row r="9324" spans="1:4" ht="13.5" customHeight="1">
      <c r="A9324" s="150" t="s">
        <v>4830</v>
      </c>
      <c r="B9324" s="153" t="s">
        <v>14896</v>
      </c>
      <c r="C9324" s="352"/>
      <c r="D9324" s="152" t="s">
        <v>20298</v>
      </c>
    </row>
    <row r="9325" spans="1:4" ht="13.5" customHeight="1">
      <c r="A9325" s="150" t="s">
        <v>4832</v>
      </c>
      <c r="B9325" s="153" t="s">
        <v>14898</v>
      </c>
      <c r="C9325" s="352"/>
      <c r="D9325" s="152" t="s">
        <v>20298</v>
      </c>
    </row>
    <row r="9326" spans="1:4" ht="13.5" customHeight="1">
      <c r="A9326" s="150" t="s">
        <v>1886</v>
      </c>
      <c r="B9326" s="153" t="s">
        <v>12069</v>
      </c>
      <c r="C9326" s="352"/>
      <c r="D9326" s="152" t="s">
        <v>20298</v>
      </c>
    </row>
    <row r="9327" spans="1:4" ht="13.5" customHeight="1">
      <c r="A9327" s="150" t="s">
        <v>2947</v>
      </c>
      <c r="B9327" s="153" t="s">
        <v>13127</v>
      </c>
      <c r="C9327" s="352"/>
      <c r="D9327" s="152" t="s">
        <v>20298</v>
      </c>
    </row>
    <row r="9328" spans="1:4" ht="13.5" customHeight="1">
      <c r="A9328" s="150" t="s">
        <v>9433</v>
      </c>
      <c r="B9328" s="153" t="s">
        <v>19027</v>
      </c>
      <c r="C9328" s="352"/>
      <c r="D9328" s="152" t="s">
        <v>20298</v>
      </c>
    </row>
    <row r="9329" spans="1:4" ht="13.5" customHeight="1">
      <c r="A9329" s="150" t="s">
        <v>2617</v>
      </c>
      <c r="B9329" s="153" t="s">
        <v>12800</v>
      </c>
      <c r="C9329" s="352"/>
      <c r="D9329" s="152" t="s">
        <v>20298</v>
      </c>
    </row>
    <row r="9330" spans="1:4" ht="13.5" customHeight="1">
      <c r="A9330" s="150" t="s">
        <v>2707</v>
      </c>
      <c r="B9330" s="153" t="s">
        <v>12883</v>
      </c>
      <c r="C9330" s="352"/>
      <c r="D9330" s="152" t="s">
        <v>20298</v>
      </c>
    </row>
    <row r="9331" spans="1:4" ht="13.5" customHeight="1">
      <c r="A9331" s="150" t="s">
        <v>9223</v>
      </c>
      <c r="B9331" s="153" t="s">
        <v>18836</v>
      </c>
      <c r="C9331" s="352"/>
      <c r="D9331" s="152" t="s">
        <v>20298</v>
      </c>
    </row>
    <row r="9332" spans="1:4" ht="13.5" customHeight="1">
      <c r="A9332" s="150" t="s">
        <v>4934</v>
      </c>
      <c r="B9332" s="153" t="s">
        <v>14993</v>
      </c>
      <c r="C9332" s="352"/>
      <c r="D9332" s="152" t="s">
        <v>20298</v>
      </c>
    </row>
    <row r="9333" spans="1:4" ht="13.5" customHeight="1">
      <c r="A9333" s="150" t="s">
        <v>4935</v>
      </c>
      <c r="B9333" s="153" t="s">
        <v>14994</v>
      </c>
      <c r="C9333" s="352"/>
      <c r="D9333" s="152" t="s">
        <v>20298</v>
      </c>
    </row>
    <row r="9334" spans="1:4" ht="13.5" customHeight="1">
      <c r="A9334" s="150" t="s">
        <v>4559</v>
      </c>
      <c r="B9334" s="153" t="s">
        <v>14634</v>
      </c>
      <c r="C9334" s="352"/>
      <c r="D9334" s="152" t="s">
        <v>20298</v>
      </c>
    </row>
    <row r="9335" spans="1:4" ht="13.5" customHeight="1">
      <c r="A9335" s="150" t="s">
        <v>4560</v>
      </c>
      <c r="B9335" s="153" t="s">
        <v>14635</v>
      </c>
      <c r="C9335" s="352"/>
      <c r="D9335" s="152" t="s">
        <v>20298</v>
      </c>
    </row>
    <row r="9336" spans="1:4" ht="13.5" customHeight="1">
      <c r="A9336" s="150" t="s">
        <v>4562</v>
      </c>
      <c r="B9336" s="153" t="s">
        <v>14637</v>
      </c>
      <c r="C9336" s="352"/>
      <c r="D9336" s="152" t="s">
        <v>20298</v>
      </c>
    </row>
    <row r="9337" spans="1:4" ht="13.5" customHeight="1">
      <c r="A9337" s="150" t="s">
        <v>5400</v>
      </c>
      <c r="B9337" s="153" t="s">
        <v>15436</v>
      </c>
      <c r="C9337" s="352"/>
      <c r="D9337" s="152" t="s">
        <v>20298</v>
      </c>
    </row>
    <row r="9338" spans="1:4" ht="13.5" customHeight="1">
      <c r="A9338" s="150" t="s">
        <v>5876</v>
      </c>
      <c r="B9338" s="153" t="s">
        <v>15886</v>
      </c>
      <c r="C9338" s="352"/>
      <c r="D9338" s="152" t="s">
        <v>20298</v>
      </c>
    </row>
    <row r="9339" spans="1:4" ht="13.5" customHeight="1">
      <c r="A9339" s="150" t="s">
        <v>9338</v>
      </c>
      <c r="B9339" s="153" t="s">
        <v>18945</v>
      </c>
      <c r="C9339" s="352"/>
      <c r="D9339" s="152" t="s">
        <v>20298</v>
      </c>
    </row>
    <row r="9340" spans="1:4" ht="13.5" customHeight="1">
      <c r="A9340" s="150" t="s">
        <v>9431</v>
      </c>
      <c r="B9340" s="153" t="s">
        <v>19025</v>
      </c>
      <c r="C9340" s="352"/>
      <c r="D9340" s="152" t="s">
        <v>20298</v>
      </c>
    </row>
    <row r="9341" spans="1:4" ht="13.5" customHeight="1">
      <c r="A9341" s="150" t="s">
        <v>9397</v>
      </c>
      <c r="B9341" s="153" t="s">
        <v>18993</v>
      </c>
      <c r="C9341" s="352"/>
      <c r="D9341" s="152" t="s">
        <v>20298</v>
      </c>
    </row>
    <row r="9342" spans="1:4" ht="13.5" customHeight="1">
      <c r="A9342" s="150" t="s">
        <v>3253</v>
      </c>
      <c r="B9342" s="153" t="s">
        <v>13390</v>
      </c>
      <c r="C9342" s="352"/>
      <c r="D9342" s="152" t="s">
        <v>20298</v>
      </c>
    </row>
    <row r="9343" spans="1:4" ht="13.5" customHeight="1">
      <c r="A9343" s="150" t="s">
        <v>3171</v>
      </c>
      <c r="B9343" s="153" t="s">
        <v>13313</v>
      </c>
      <c r="C9343" s="352"/>
      <c r="D9343" s="152" t="s">
        <v>20298</v>
      </c>
    </row>
    <row r="9344" spans="1:4" ht="13.5" customHeight="1">
      <c r="A9344" s="150" t="s">
        <v>9239</v>
      </c>
      <c r="B9344" s="153" t="s">
        <v>18850</v>
      </c>
      <c r="C9344" s="352"/>
      <c r="D9344" s="152" t="s">
        <v>20298</v>
      </c>
    </row>
    <row r="9345" spans="1:4" ht="13.5" customHeight="1">
      <c r="A9345" s="150" t="s">
        <v>7027</v>
      </c>
      <c r="B9345" s="153" t="s">
        <v>16978</v>
      </c>
      <c r="C9345" s="352"/>
      <c r="D9345" s="152" t="s">
        <v>20298</v>
      </c>
    </row>
    <row r="9346" spans="1:4" ht="13.5" customHeight="1">
      <c r="A9346" s="150" t="s">
        <v>6647</v>
      </c>
      <c r="B9346" s="153" t="s">
        <v>16598</v>
      </c>
      <c r="C9346" s="352"/>
      <c r="D9346" s="152" t="s">
        <v>20298</v>
      </c>
    </row>
    <row r="9347" spans="1:4" ht="13.5" customHeight="1">
      <c r="A9347" s="150" t="s">
        <v>6656</v>
      </c>
      <c r="B9347" s="153" t="s">
        <v>16607</v>
      </c>
      <c r="C9347" s="352"/>
      <c r="D9347" s="152" t="s">
        <v>20298</v>
      </c>
    </row>
    <row r="9348" spans="1:4" ht="13.5" customHeight="1">
      <c r="A9348" s="150" t="s">
        <v>2320</v>
      </c>
      <c r="B9348" s="153" t="s">
        <v>12495</v>
      </c>
      <c r="C9348" s="352"/>
      <c r="D9348" s="152" t="s">
        <v>20298</v>
      </c>
    </row>
    <row r="9349" spans="1:4" ht="13.5" customHeight="1">
      <c r="A9349" s="150" t="s">
        <v>3723</v>
      </c>
      <c r="B9349" s="153" t="s">
        <v>13849</v>
      </c>
      <c r="C9349" s="352"/>
      <c r="D9349" s="152" t="s">
        <v>20298</v>
      </c>
    </row>
    <row r="9350" spans="1:4" ht="13.5" customHeight="1">
      <c r="A9350" s="150" t="s">
        <v>780</v>
      </c>
      <c r="B9350" s="153" t="s">
        <v>10987</v>
      </c>
      <c r="C9350" s="352"/>
      <c r="D9350" s="152" t="s">
        <v>20298</v>
      </c>
    </row>
    <row r="9351" spans="1:4" ht="13.5" customHeight="1">
      <c r="A9351" s="150" t="s">
        <v>865</v>
      </c>
      <c r="B9351" s="153" t="s">
        <v>11073</v>
      </c>
      <c r="C9351" s="352"/>
      <c r="D9351" s="152" t="s">
        <v>20298</v>
      </c>
    </row>
    <row r="9352" spans="1:4" ht="13.5" customHeight="1">
      <c r="A9352" s="150" t="s">
        <v>866</v>
      </c>
      <c r="B9352" s="153" t="s">
        <v>11074</v>
      </c>
      <c r="C9352" s="352"/>
      <c r="D9352" s="152" t="s">
        <v>20298</v>
      </c>
    </row>
    <row r="9353" spans="1:4" ht="13.5" customHeight="1">
      <c r="A9353" s="150" t="s">
        <v>1199</v>
      </c>
      <c r="B9353" s="153" t="s">
        <v>11398</v>
      </c>
      <c r="C9353" s="352"/>
      <c r="D9353" s="152" t="s">
        <v>20298</v>
      </c>
    </row>
    <row r="9354" spans="1:4" ht="13.5" customHeight="1">
      <c r="A9354" s="150" t="s">
        <v>1424</v>
      </c>
      <c r="B9354" s="153" t="s">
        <v>11626</v>
      </c>
      <c r="C9354" s="352"/>
      <c r="D9354" s="152" t="s">
        <v>20298</v>
      </c>
    </row>
    <row r="9355" spans="1:4" ht="13.5" customHeight="1">
      <c r="A9355" s="150" t="s">
        <v>1766</v>
      </c>
      <c r="B9355" s="153" t="s">
        <v>11960</v>
      </c>
      <c r="C9355" s="352"/>
      <c r="D9355" s="152" t="s">
        <v>20298</v>
      </c>
    </row>
    <row r="9356" spans="1:4" ht="13.5" customHeight="1">
      <c r="A9356" s="150" t="s">
        <v>1824</v>
      </c>
      <c r="B9356" s="153" t="s">
        <v>12013</v>
      </c>
      <c r="C9356" s="352"/>
      <c r="D9356" s="152" t="s">
        <v>20298</v>
      </c>
    </row>
    <row r="9357" spans="1:4" ht="13.5" customHeight="1">
      <c r="A9357" s="150" t="s">
        <v>1896</v>
      </c>
      <c r="B9357" s="153" t="s">
        <v>12079</v>
      </c>
      <c r="C9357" s="352"/>
      <c r="D9357" s="152" t="s">
        <v>20298</v>
      </c>
    </row>
    <row r="9358" spans="1:4" ht="13.5" customHeight="1">
      <c r="A9358" s="150" t="s">
        <v>4910</v>
      </c>
      <c r="B9358" s="153" t="s">
        <v>14971</v>
      </c>
      <c r="C9358" s="352"/>
      <c r="D9358" s="152" t="s">
        <v>20298</v>
      </c>
    </row>
    <row r="9359" spans="1:4" ht="13.5" customHeight="1">
      <c r="A9359" s="150" t="s">
        <v>1921</v>
      </c>
      <c r="B9359" s="153" t="s">
        <v>12101</v>
      </c>
      <c r="C9359" s="352"/>
      <c r="D9359" s="152" t="s">
        <v>20298</v>
      </c>
    </row>
    <row r="9360" spans="1:4" ht="13.5" customHeight="1">
      <c r="A9360" s="150" t="s">
        <v>4911</v>
      </c>
      <c r="B9360" s="153" t="s">
        <v>14972</v>
      </c>
      <c r="C9360" s="352"/>
      <c r="D9360" s="152" t="s">
        <v>20298</v>
      </c>
    </row>
    <row r="9361" spans="1:4" ht="13.5" customHeight="1">
      <c r="A9361" s="150" t="s">
        <v>2300</v>
      </c>
      <c r="B9361" s="153" t="s">
        <v>12475</v>
      </c>
      <c r="C9361" s="352"/>
      <c r="D9361" s="152" t="s">
        <v>20298</v>
      </c>
    </row>
    <row r="9362" spans="1:4" ht="13.5" customHeight="1">
      <c r="A9362" s="150" t="s">
        <v>2305</v>
      </c>
      <c r="B9362" s="153" t="s">
        <v>12480</v>
      </c>
      <c r="C9362" s="352"/>
      <c r="D9362" s="152" t="s">
        <v>20298</v>
      </c>
    </row>
    <row r="9363" spans="1:4" ht="13.5" customHeight="1">
      <c r="A9363" s="150" t="s">
        <v>2774</v>
      </c>
      <c r="B9363" s="153" t="s">
        <v>12949</v>
      </c>
      <c r="C9363" s="352"/>
      <c r="D9363" s="152" t="s">
        <v>20298</v>
      </c>
    </row>
    <row r="9364" spans="1:4" ht="13.5" customHeight="1">
      <c r="A9364" s="150" t="s">
        <v>2780</v>
      </c>
      <c r="B9364" s="153" t="s">
        <v>12955</v>
      </c>
      <c r="C9364" s="352"/>
      <c r="D9364" s="152" t="s">
        <v>20298</v>
      </c>
    </row>
    <row r="9365" spans="1:4" ht="13.5" customHeight="1">
      <c r="A9365" s="150" t="s">
        <v>1203</v>
      </c>
      <c r="B9365" s="153" t="s">
        <v>11402</v>
      </c>
      <c r="C9365" s="352"/>
      <c r="D9365" s="152" t="s">
        <v>20298</v>
      </c>
    </row>
    <row r="9366" spans="1:4" ht="13.5" customHeight="1">
      <c r="A9366" s="150" t="s">
        <v>3162</v>
      </c>
      <c r="B9366" s="153" t="s">
        <v>13305</v>
      </c>
      <c r="C9366" s="352"/>
      <c r="D9366" s="152" t="s">
        <v>20298</v>
      </c>
    </row>
    <row r="9367" spans="1:4" ht="13.5" customHeight="1">
      <c r="A9367" s="150" t="s">
        <v>3163</v>
      </c>
      <c r="B9367" s="153" t="s">
        <v>13305</v>
      </c>
      <c r="C9367" s="352"/>
      <c r="D9367" s="152" t="s">
        <v>20298</v>
      </c>
    </row>
    <row r="9368" spans="1:4" ht="13.5" customHeight="1">
      <c r="A9368" s="150" t="s">
        <v>2980</v>
      </c>
      <c r="B9368" s="153" t="s">
        <v>13150</v>
      </c>
      <c r="C9368" s="352"/>
      <c r="D9368" s="152" t="s">
        <v>20298</v>
      </c>
    </row>
    <row r="9369" spans="1:4" ht="13.5" customHeight="1">
      <c r="A9369" s="150" t="s">
        <v>3081</v>
      </c>
      <c r="B9369" s="153" t="s">
        <v>13240</v>
      </c>
      <c r="C9369" s="352"/>
      <c r="D9369" s="152" t="s">
        <v>20298</v>
      </c>
    </row>
    <row r="9370" spans="1:4" ht="13.5" customHeight="1">
      <c r="A9370" s="150" t="s">
        <v>1202</v>
      </c>
      <c r="B9370" s="153" t="s">
        <v>11401</v>
      </c>
      <c r="C9370" s="352"/>
      <c r="D9370" s="152" t="s">
        <v>20298</v>
      </c>
    </row>
    <row r="9371" spans="1:4" ht="13.5" customHeight="1">
      <c r="A9371" s="150" t="s">
        <v>4362</v>
      </c>
      <c r="B9371" s="153" t="s">
        <v>14478</v>
      </c>
      <c r="C9371" s="352"/>
      <c r="D9371" s="152" t="s">
        <v>20298</v>
      </c>
    </row>
    <row r="9372" spans="1:4" ht="13.5" customHeight="1">
      <c r="A9372" s="150" t="s">
        <v>4419</v>
      </c>
      <c r="B9372" s="153" t="s">
        <v>14533</v>
      </c>
      <c r="C9372" s="352"/>
      <c r="D9372" s="152" t="s">
        <v>20298</v>
      </c>
    </row>
    <row r="9373" spans="1:4" ht="13.5" customHeight="1">
      <c r="A9373" s="150" t="s">
        <v>4628</v>
      </c>
      <c r="B9373" s="153" t="s">
        <v>14696</v>
      </c>
      <c r="C9373" s="352"/>
      <c r="D9373" s="152" t="s">
        <v>20298</v>
      </c>
    </row>
    <row r="9374" spans="1:4" ht="13.5" customHeight="1">
      <c r="A9374" s="150" t="s">
        <v>5340</v>
      </c>
      <c r="B9374" s="153" t="s">
        <v>15376</v>
      </c>
      <c r="C9374" s="352"/>
      <c r="D9374" s="152" t="s">
        <v>20298</v>
      </c>
    </row>
    <row r="9375" spans="1:4" ht="13.5" customHeight="1">
      <c r="A9375" s="150" t="s">
        <v>4743</v>
      </c>
      <c r="B9375" s="153" t="s">
        <v>14811</v>
      </c>
      <c r="C9375" s="352"/>
      <c r="D9375" s="152" t="s">
        <v>20298</v>
      </c>
    </row>
    <row r="9376" spans="1:4" ht="13.5" customHeight="1">
      <c r="A9376" s="150" t="s">
        <v>5252</v>
      </c>
      <c r="B9376" s="153" t="s">
        <v>15291</v>
      </c>
      <c r="C9376" s="352"/>
      <c r="D9376" s="152" t="s">
        <v>20298</v>
      </c>
    </row>
    <row r="9377" spans="1:4" ht="13.5" customHeight="1">
      <c r="A9377" s="150" t="s">
        <v>5255</v>
      </c>
      <c r="B9377" s="153" t="s">
        <v>15294</v>
      </c>
      <c r="C9377" s="352"/>
      <c r="D9377" s="152" t="s">
        <v>20298</v>
      </c>
    </row>
    <row r="9378" spans="1:4" ht="13.5" customHeight="1">
      <c r="A9378" s="150" t="s">
        <v>5345</v>
      </c>
      <c r="B9378" s="153" t="s">
        <v>15381</v>
      </c>
      <c r="C9378" s="352"/>
      <c r="D9378" s="152" t="s">
        <v>20298</v>
      </c>
    </row>
    <row r="9379" spans="1:4" ht="13.5" customHeight="1">
      <c r="A9379" s="150" t="s">
        <v>5344</v>
      </c>
      <c r="B9379" s="153" t="s">
        <v>15380</v>
      </c>
      <c r="C9379" s="352"/>
      <c r="D9379" s="152" t="s">
        <v>20298</v>
      </c>
    </row>
    <row r="9380" spans="1:4" ht="13.5" customHeight="1">
      <c r="A9380" s="150" t="s">
        <v>5346</v>
      </c>
      <c r="B9380" s="153" t="s">
        <v>15382</v>
      </c>
      <c r="C9380" s="352"/>
      <c r="D9380" s="152" t="s">
        <v>20298</v>
      </c>
    </row>
    <row r="9381" spans="1:4" ht="13.5" customHeight="1">
      <c r="A9381" s="150" t="s">
        <v>5347</v>
      </c>
      <c r="B9381" s="153" t="s">
        <v>15383</v>
      </c>
      <c r="C9381" s="352"/>
      <c r="D9381" s="152" t="s">
        <v>20298</v>
      </c>
    </row>
    <row r="9382" spans="1:4" ht="13.5" customHeight="1">
      <c r="A9382" s="150" t="s">
        <v>5348</v>
      </c>
      <c r="B9382" s="153" t="s">
        <v>15384</v>
      </c>
      <c r="C9382" s="352"/>
      <c r="D9382" s="152" t="s">
        <v>20298</v>
      </c>
    </row>
    <row r="9383" spans="1:4" ht="13.5" customHeight="1">
      <c r="A9383" s="150" t="s">
        <v>5430</v>
      </c>
      <c r="B9383" s="153" t="s">
        <v>15465</v>
      </c>
      <c r="C9383" s="352"/>
      <c r="D9383" s="152" t="s">
        <v>20298</v>
      </c>
    </row>
    <row r="9384" spans="1:4" ht="13.5" customHeight="1">
      <c r="A9384" s="150" t="s">
        <v>5877</v>
      </c>
      <c r="B9384" s="153" t="s">
        <v>15887</v>
      </c>
      <c r="C9384" s="352"/>
      <c r="D9384" s="152" t="s">
        <v>20298</v>
      </c>
    </row>
    <row r="9385" spans="1:4" ht="13.5" customHeight="1">
      <c r="A9385" s="150" t="s">
        <v>5966</v>
      </c>
      <c r="B9385" s="153" t="s">
        <v>15973</v>
      </c>
      <c r="C9385" s="352"/>
      <c r="D9385" s="152" t="s">
        <v>20298</v>
      </c>
    </row>
    <row r="9386" spans="1:4" ht="13.5" customHeight="1">
      <c r="A9386" s="150" t="s">
        <v>6553</v>
      </c>
      <c r="B9386" s="153" t="s">
        <v>16515</v>
      </c>
      <c r="C9386" s="352"/>
      <c r="D9386" s="152" t="s">
        <v>20298</v>
      </c>
    </row>
    <row r="9387" spans="1:4" ht="13.5" customHeight="1">
      <c r="A9387" s="150" t="s">
        <v>6566</v>
      </c>
      <c r="B9387" s="153" t="s">
        <v>16528</v>
      </c>
      <c r="C9387" s="352"/>
      <c r="D9387" s="152" t="s">
        <v>20298</v>
      </c>
    </row>
    <row r="9388" spans="1:4" ht="13.5" customHeight="1">
      <c r="A9388" s="150" t="s">
        <v>6390</v>
      </c>
      <c r="B9388" s="153" t="s">
        <v>16353</v>
      </c>
      <c r="C9388" s="352"/>
      <c r="D9388" s="152" t="s">
        <v>20298</v>
      </c>
    </row>
    <row r="9389" spans="1:4" ht="13.5" customHeight="1">
      <c r="A9389" s="150" t="s">
        <v>6414</v>
      </c>
      <c r="B9389" s="153" t="s">
        <v>16376</v>
      </c>
      <c r="C9389" s="352"/>
      <c r="D9389" s="152" t="s">
        <v>20298</v>
      </c>
    </row>
    <row r="9390" spans="1:4" ht="13.5" customHeight="1">
      <c r="A9390" s="150" t="s">
        <v>6416</v>
      </c>
      <c r="B9390" s="153" t="s">
        <v>16378</v>
      </c>
      <c r="C9390" s="352"/>
      <c r="D9390" s="152" t="s">
        <v>20298</v>
      </c>
    </row>
    <row r="9391" spans="1:4" ht="13.5" customHeight="1">
      <c r="A9391" s="150" t="s">
        <v>6407</v>
      </c>
      <c r="B9391" s="153" t="s">
        <v>16369</v>
      </c>
      <c r="C9391" s="352"/>
      <c r="D9391" s="152" t="s">
        <v>20298</v>
      </c>
    </row>
    <row r="9392" spans="1:4" ht="13.5" customHeight="1">
      <c r="A9392" s="150" t="s">
        <v>8576</v>
      </c>
      <c r="B9392" s="153" t="s">
        <v>18218</v>
      </c>
      <c r="C9392" s="352"/>
      <c r="D9392" s="152" t="s">
        <v>20298</v>
      </c>
    </row>
    <row r="9393" spans="1:4" ht="13.5" customHeight="1">
      <c r="A9393" s="150" t="s">
        <v>8577</v>
      </c>
      <c r="B9393" s="153" t="s">
        <v>18219</v>
      </c>
      <c r="C9393" s="352"/>
      <c r="D9393" s="152" t="s">
        <v>20298</v>
      </c>
    </row>
    <row r="9394" spans="1:4" ht="13.5" customHeight="1">
      <c r="A9394" s="150" t="s">
        <v>8611</v>
      </c>
      <c r="B9394" s="153" t="s">
        <v>18250</v>
      </c>
      <c r="C9394" s="352"/>
      <c r="D9394" s="152" t="s">
        <v>20298</v>
      </c>
    </row>
    <row r="9395" spans="1:4" ht="13.5" customHeight="1">
      <c r="A9395" s="150" t="s">
        <v>10231</v>
      </c>
      <c r="B9395" s="153" t="s">
        <v>19803</v>
      </c>
      <c r="C9395" s="352"/>
      <c r="D9395" s="152" t="s">
        <v>20298</v>
      </c>
    </row>
    <row r="9396" spans="1:4" ht="13.5" customHeight="1">
      <c r="A9396" s="150" t="s">
        <v>1415</v>
      </c>
      <c r="B9396" s="153" t="s">
        <v>11616</v>
      </c>
      <c r="C9396" s="352"/>
      <c r="D9396" s="152" t="s">
        <v>20298</v>
      </c>
    </row>
    <row r="9397" spans="1:4" ht="13.5" customHeight="1">
      <c r="A9397" s="150" t="s">
        <v>1416</v>
      </c>
      <c r="B9397" s="153" t="s">
        <v>11617</v>
      </c>
      <c r="C9397" s="352"/>
      <c r="D9397" s="152" t="s">
        <v>20298</v>
      </c>
    </row>
    <row r="9398" spans="1:4" ht="13.5" customHeight="1">
      <c r="A9398" s="150" t="s">
        <v>8896</v>
      </c>
      <c r="B9398" s="153" t="s">
        <v>18508</v>
      </c>
      <c r="C9398" s="352"/>
      <c r="D9398" s="152" t="s">
        <v>20298</v>
      </c>
    </row>
    <row r="9399" spans="1:4" ht="13.5" customHeight="1">
      <c r="A9399" s="150" t="s">
        <v>8894</v>
      </c>
      <c r="B9399" s="153" t="s">
        <v>18506</v>
      </c>
      <c r="C9399" s="352"/>
      <c r="D9399" s="152" t="s">
        <v>20298</v>
      </c>
    </row>
    <row r="9400" spans="1:4" ht="13.5" customHeight="1">
      <c r="A9400" s="150" t="s">
        <v>8895</v>
      </c>
      <c r="B9400" s="153" t="s">
        <v>18507</v>
      </c>
      <c r="C9400" s="352"/>
      <c r="D9400" s="152" t="s">
        <v>20298</v>
      </c>
    </row>
    <row r="9401" spans="1:4" ht="13.5" customHeight="1">
      <c r="A9401" s="150" t="s">
        <v>8911</v>
      </c>
      <c r="B9401" s="153" t="s">
        <v>18521</v>
      </c>
      <c r="C9401" s="352"/>
      <c r="D9401" s="152" t="s">
        <v>20298</v>
      </c>
    </row>
    <row r="9402" spans="1:4" ht="13.5" customHeight="1">
      <c r="A9402" s="150" t="s">
        <v>8912</v>
      </c>
      <c r="B9402" s="153" t="s">
        <v>18522</v>
      </c>
      <c r="C9402" s="352"/>
      <c r="D9402" s="152" t="s">
        <v>20298</v>
      </c>
    </row>
    <row r="9403" spans="1:4" ht="13.5" customHeight="1">
      <c r="A9403" s="150" t="s">
        <v>8897</v>
      </c>
      <c r="B9403" s="153" t="s">
        <v>18508</v>
      </c>
      <c r="C9403" s="352"/>
      <c r="D9403" s="152" t="s">
        <v>20298</v>
      </c>
    </row>
    <row r="9404" spans="1:4" ht="13.5" customHeight="1">
      <c r="A9404" s="150" t="s">
        <v>8901</v>
      </c>
      <c r="B9404" s="153" t="s">
        <v>18512</v>
      </c>
      <c r="C9404" s="352"/>
      <c r="D9404" s="152" t="s">
        <v>20298</v>
      </c>
    </row>
    <row r="9405" spans="1:4" ht="13.5" customHeight="1">
      <c r="A9405" s="150" t="s">
        <v>8907</v>
      </c>
      <c r="B9405" s="153" t="s">
        <v>18518</v>
      </c>
      <c r="C9405" s="352"/>
      <c r="D9405" s="152" t="s">
        <v>20298</v>
      </c>
    </row>
    <row r="9406" spans="1:4" ht="13.5" customHeight="1">
      <c r="A9406" s="150" t="s">
        <v>8940</v>
      </c>
      <c r="B9406" s="153" t="s">
        <v>18550</v>
      </c>
      <c r="C9406" s="352"/>
      <c r="D9406" s="152" t="s">
        <v>20298</v>
      </c>
    </row>
    <row r="9407" spans="1:4" ht="13.5" customHeight="1">
      <c r="A9407" s="150" t="s">
        <v>9259</v>
      </c>
      <c r="B9407" s="153" t="s">
        <v>18868</v>
      </c>
      <c r="C9407" s="352"/>
      <c r="D9407" s="152" t="s">
        <v>20298</v>
      </c>
    </row>
    <row r="9408" spans="1:4" ht="13.5" customHeight="1">
      <c r="A9408" s="150" t="s">
        <v>9272</v>
      </c>
      <c r="B9408" s="153" t="s">
        <v>18881</v>
      </c>
      <c r="C9408" s="352"/>
      <c r="D9408" s="152" t="s">
        <v>20298</v>
      </c>
    </row>
    <row r="9409" spans="1:4" ht="13.5" customHeight="1">
      <c r="A9409" s="150" t="s">
        <v>9379</v>
      </c>
      <c r="B9409" s="153" t="s">
        <v>18975</v>
      </c>
      <c r="C9409" s="352"/>
      <c r="D9409" s="152" t="s">
        <v>20298</v>
      </c>
    </row>
    <row r="9410" spans="1:4" ht="13.5" customHeight="1">
      <c r="A9410" s="150" t="s">
        <v>9387</v>
      </c>
      <c r="B9410" s="153" t="s">
        <v>18983</v>
      </c>
      <c r="C9410" s="352"/>
      <c r="D9410" s="152" t="s">
        <v>20298</v>
      </c>
    </row>
    <row r="9411" spans="1:4" ht="13.5" customHeight="1">
      <c r="A9411" s="150" t="s">
        <v>9395</v>
      </c>
      <c r="B9411" s="153" t="s">
        <v>18991</v>
      </c>
      <c r="C9411" s="352"/>
      <c r="D9411" s="152" t="s">
        <v>20298</v>
      </c>
    </row>
    <row r="9412" spans="1:4" ht="13.5" customHeight="1">
      <c r="A9412" s="150" t="s">
        <v>9404</v>
      </c>
      <c r="B9412" s="153" t="s">
        <v>18999</v>
      </c>
      <c r="C9412" s="352"/>
      <c r="D9412" s="152" t="s">
        <v>20298</v>
      </c>
    </row>
    <row r="9413" spans="1:4" ht="13.5" customHeight="1">
      <c r="A9413" s="150" t="s">
        <v>9465</v>
      </c>
      <c r="B9413" s="153" t="s">
        <v>19056</v>
      </c>
      <c r="C9413" s="352"/>
      <c r="D9413" s="152" t="s">
        <v>20298</v>
      </c>
    </row>
    <row r="9414" spans="1:4" ht="13.5" customHeight="1">
      <c r="A9414" s="150" t="s">
        <v>9459</v>
      </c>
      <c r="B9414" s="153" t="s">
        <v>19051</v>
      </c>
      <c r="C9414" s="352"/>
      <c r="D9414" s="152" t="s">
        <v>20298</v>
      </c>
    </row>
    <row r="9415" spans="1:4" ht="13.5" customHeight="1">
      <c r="A9415" s="150" t="s">
        <v>9458</v>
      </c>
      <c r="B9415" s="153" t="s">
        <v>19050</v>
      </c>
      <c r="C9415" s="352"/>
      <c r="D9415" s="152" t="s">
        <v>20298</v>
      </c>
    </row>
    <row r="9416" spans="1:4" ht="13.5" customHeight="1">
      <c r="A9416" s="150" t="s">
        <v>9383</v>
      </c>
      <c r="B9416" s="153" t="s">
        <v>18979</v>
      </c>
      <c r="C9416" s="352"/>
      <c r="D9416" s="152" t="s">
        <v>20298</v>
      </c>
    </row>
    <row r="9417" spans="1:4" ht="13.5" customHeight="1">
      <c r="A9417" s="150" t="s">
        <v>9579</v>
      </c>
      <c r="B9417" s="153" t="s">
        <v>19169</v>
      </c>
      <c r="C9417" s="352"/>
      <c r="D9417" s="152" t="s">
        <v>20298</v>
      </c>
    </row>
    <row r="9418" spans="1:4" ht="13.5" customHeight="1">
      <c r="A9418" s="150" t="s">
        <v>5359</v>
      </c>
      <c r="B9418" s="153" t="s">
        <v>15395</v>
      </c>
      <c r="C9418" s="352"/>
      <c r="D9418" s="152" t="s">
        <v>20298</v>
      </c>
    </row>
    <row r="9419" spans="1:4" ht="13.5" customHeight="1">
      <c r="A9419" s="150" t="s">
        <v>10335</v>
      </c>
      <c r="B9419" s="153" t="s">
        <v>19903</v>
      </c>
      <c r="C9419" s="352"/>
      <c r="D9419" s="152" t="s">
        <v>20298</v>
      </c>
    </row>
    <row r="9420" spans="1:4" ht="13.5" customHeight="1">
      <c r="A9420" s="150" t="s">
        <v>10336</v>
      </c>
      <c r="B9420" s="153" t="s">
        <v>19904</v>
      </c>
      <c r="C9420" s="352"/>
      <c r="D9420" s="152" t="s">
        <v>20298</v>
      </c>
    </row>
    <row r="9421" spans="1:4" ht="13.5" customHeight="1">
      <c r="A9421" s="150" t="s">
        <v>6535</v>
      </c>
      <c r="B9421" s="153" t="s">
        <v>16498</v>
      </c>
      <c r="C9421" s="352"/>
      <c r="D9421" s="152" t="s">
        <v>20298</v>
      </c>
    </row>
    <row r="9422" spans="1:4" ht="13.5" customHeight="1">
      <c r="A9422" s="150" t="s">
        <v>9384</v>
      </c>
      <c r="B9422" s="153" t="s">
        <v>18980</v>
      </c>
      <c r="C9422" s="352"/>
      <c r="D9422" s="152" t="s">
        <v>20298</v>
      </c>
    </row>
    <row r="9423" spans="1:4" ht="13.5" customHeight="1">
      <c r="A9423" s="150" t="s">
        <v>1197</v>
      </c>
      <c r="B9423" s="153" t="s">
        <v>11396</v>
      </c>
      <c r="C9423" s="352"/>
      <c r="D9423" s="152" t="s">
        <v>20298</v>
      </c>
    </row>
    <row r="9424" spans="1:4" ht="13.5" customHeight="1">
      <c r="A9424" s="150" t="s">
        <v>9392</v>
      </c>
      <c r="B9424" s="153" t="s">
        <v>18988</v>
      </c>
      <c r="C9424" s="352"/>
      <c r="D9424" s="152" t="s">
        <v>20298</v>
      </c>
    </row>
    <row r="9425" spans="1:4" ht="13.5" customHeight="1">
      <c r="A9425" s="150" t="s">
        <v>1893</v>
      </c>
      <c r="B9425" s="153" t="s">
        <v>12076</v>
      </c>
      <c r="C9425" s="352"/>
      <c r="D9425" s="152" t="s">
        <v>20298</v>
      </c>
    </row>
    <row r="9426" spans="1:4" ht="13.5" customHeight="1">
      <c r="A9426" s="150" t="s">
        <v>2609</v>
      </c>
      <c r="B9426" s="153" t="s">
        <v>12792</v>
      </c>
      <c r="C9426" s="352"/>
      <c r="D9426" s="152" t="s">
        <v>20298</v>
      </c>
    </row>
    <row r="9427" spans="1:4" ht="13.5" customHeight="1">
      <c r="A9427" s="150" t="s">
        <v>3018</v>
      </c>
      <c r="B9427" s="153" t="s">
        <v>13186</v>
      </c>
      <c r="C9427" s="352"/>
      <c r="D9427" s="152" t="s">
        <v>20298</v>
      </c>
    </row>
    <row r="9428" spans="1:4" ht="13.5" customHeight="1">
      <c r="A9428" s="150" t="s">
        <v>10589</v>
      </c>
      <c r="B9428" s="153" t="s">
        <v>20136</v>
      </c>
      <c r="C9428" s="352"/>
      <c r="D9428" s="152" t="s">
        <v>20298</v>
      </c>
    </row>
    <row r="9429" spans="1:4" ht="13.5" customHeight="1">
      <c r="A9429" s="150" t="s">
        <v>5590</v>
      </c>
      <c r="B9429" s="153" t="s">
        <v>15622</v>
      </c>
      <c r="C9429" s="352"/>
      <c r="D9429" s="152" t="s">
        <v>20298</v>
      </c>
    </row>
    <row r="9430" spans="1:4" ht="13.5" customHeight="1">
      <c r="A9430" s="150" t="s">
        <v>5979</v>
      </c>
      <c r="B9430" s="153" t="s">
        <v>15986</v>
      </c>
      <c r="C9430" s="352"/>
      <c r="D9430" s="152" t="s">
        <v>20298</v>
      </c>
    </row>
    <row r="9431" spans="1:4" ht="13.5" customHeight="1">
      <c r="A9431" s="150" t="s">
        <v>6579</v>
      </c>
      <c r="B9431" s="153" t="s">
        <v>16541</v>
      </c>
      <c r="C9431" s="352"/>
      <c r="D9431" s="152" t="s">
        <v>20298</v>
      </c>
    </row>
    <row r="9432" spans="1:4" ht="13.5" customHeight="1">
      <c r="A9432" s="150" t="s">
        <v>6714</v>
      </c>
      <c r="B9432" s="153" t="s">
        <v>16665</v>
      </c>
      <c r="C9432" s="352"/>
      <c r="D9432" s="152" t="s">
        <v>20298</v>
      </c>
    </row>
    <row r="9433" spans="1:4" ht="13.5" customHeight="1">
      <c r="A9433" s="150" t="s">
        <v>4093</v>
      </c>
      <c r="B9433" s="153" t="s">
        <v>14210</v>
      </c>
      <c r="C9433" s="352"/>
      <c r="D9433" s="152" t="s">
        <v>20298</v>
      </c>
    </row>
    <row r="9434" spans="1:4" ht="13.5" customHeight="1">
      <c r="A9434" s="150" t="s">
        <v>4094</v>
      </c>
      <c r="B9434" s="153" t="s">
        <v>14210</v>
      </c>
      <c r="C9434" s="352"/>
      <c r="D9434" s="152" t="s">
        <v>20298</v>
      </c>
    </row>
    <row r="9435" spans="1:4" ht="13.5" customHeight="1">
      <c r="A9435" s="150" t="s">
        <v>8910</v>
      </c>
      <c r="B9435" s="153" t="s">
        <v>18520</v>
      </c>
      <c r="C9435" s="352"/>
      <c r="D9435" s="152" t="s">
        <v>20298</v>
      </c>
    </row>
    <row r="9436" spans="1:4" ht="13.5" customHeight="1">
      <c r="A9436" s="150" t="s">
        <v>902</v>
      </c>
      <c r="B9436" s="153" t="s">
        <v>11110</v>
      </c>
      <c r="C9436" s="352"/>
      <c r="D9436" s="152" t="s">
        <v>20298</v>
      </c>
    </row>
    <row r="9437" spans="1:4" ht="13.5" customHeight="1">
      <c r="A9437" s="150" t="s">
        <v>4971</v>
      </c>
      <c r="B9437" s="153" t="s">
        <v>15029</v>
      </c>
      <c r="C9437" s="352"/>
      <c r="D9437" s="152" t="s">
        <v>20298</v>
      </c>
    </row>
    <row r="9438" spans="1:4" ht="13.5" customHeight="1">
      <c r="A9438" s="150" t="s">
        <v>903</v>
      </c>
      <c r="B9438" s="153" t="s">
        <v>11110</v>
      </c>
      <c r="C9438" s="352"/>
      <c r="D9438" s="152" t="s">
        <v>20298</v>
      </c>
    </row>
    <row r="9439" spans="1:4" ht="13.5" customHeight="1">
      <c r="A9439" s="150" t="s">
        <v>2319</v>
      </c>
      <c r="B9439" s="153" t="s">
        <v>12494</v>
      </c>
      <c r="C9439" s="352"/>
      <c r="D9439" s="152" t="s">
        <v>20298</v>
      </c>
    </row>
    <row r="9440" spans="1:4" ht="13.5" customHeight="1">
      <c r="A9440" s="150" t="s">
        <v>4972</v>
      </c>
      <c r="B9440" s="153" t="s">
        <v>15029</v>
      </c>
      <c r="C9440" s="352"/>
      <c r="D9440" s="152" t="s">
        <v>20298</v>
      </c>
    </row>
    <row r="9441" spans="1:4" ht="13.5" customHeight="1">
      <c r="A9441" s="150" t="s">
        <v>2304</v>
      </c>
      <c r="B9441" s="153" t="s">
        <v>12479</v>
      </c>
      <c r="C9441" s="352"/>
      <c r="D9441" s="152" t="s">
        <v>20298</v>
      </c>
    </row>
    <row r="9442" spans="1:4" ht="13.5" customHeight="1">
      <c r="A9442" s="150" t="s">
        <v>2482</v>
      </c>
      <c r="B9442" s="153" t="s">
        <v>12661</v>
      </c>
      <c r="C9442" s="352"/>
      <c r="D9442" s="152" t="s">
        <v>20298</v>
      </c>
    </row>
    <row r="9443" spans="1:4" ht="13.5" customHeight="1">
      <c r="A9443" s="150" t="s">
        <v>2582</v>
      </c>
      <c r="B9443" s="153" t="s">
        <v>12763</v>
      </c>
      <c r="C9443" s="352"/>
      <c r="D9443" s="152" t="s">
        <v>20298</v>
      </c>
    </row>
    <row r="9444" spans="1:4" ht="13.5" customHeight="1">
      <c r="A9444" s="150" t="s">
        <v>2581</v>
      </c>
      <c r="B9444" s="153" t="s">
        <v>12762</v>
      </c>
      <c r="C9444" s="352"/>
      <c r="D9444" s="152" t="s">
        <v>20298</v>
      </c>
    </row>
    <row r="9445" spans="1:4" ht="13.5" customHeight="1">
      <c r="A9445" s="150" t="s">
        <v>4413</v>
      </c>
      <c r="B9445" s="153" t="s">
        <v>14527</v>
      </c>
      <c r="C9445" s="352"/>
      <c r="D9445" s="152" t="s">
        <v>20298</v>
      </c>
    </row>
    <row r="9446" spans="1:4" ht="13.5" customHeight="1">
      <c r="A9446" s="150" t="s">
        <v>10597</v>
      </c>
      <c r="B9446" s="153" t="s">
        <v>20144</v>
      </c>
      <c r="C9446" s="352"/>
      <c r="D9446" s="152" t="s">
        <v>20298</v>
      </c>
    </row>
    <row r="9447" spans="1:4" ht="13.5" customHeight="1">
      <c r="A9447" s="150" t="s">
        <v>10598</v>
      </c>
      <c r="B9447" s="153" t="s">
        <v>20144</v>
      </c>
      <c r="C9447" s="352"/>
      <c r="D9447" s="152" t="s">
        <v>20298</v>
      </c>
    </row>
    <row r="9448" spans="1:4" ht="13.5" customHeight="1">
      <c r="A9448" s="150" t="s">
        <v>4984</v>
      </c>
      <c r="B9448" s="153" t="s">
        <v>15034</v>
      </c>
      <c r="C9448" s="352"/>
      <c r="D9448" s="152" t="s">
        <v>20298</v>
      </c>
    </row>
    <row r="9449" spans="1:4" ht="13.5" customHeight="1">
      <c r="A9449" s="150" t="s">
        <v>4973</v>
      </c>
      <c r="B9449" s="153" t="s">
        <v>15029</v>
      </c>
      <c r="C9449" s="352"/>
      <c r="D9449" s="152" t="s">
        <v>20298</v>
      </c>
    </row>
    <row r="9450" spans="1:4" ht="13.5" customHeight="1">
      <c r="A9450" s="150" t="s">
        <v>4974</v>
      </c>
      <c r="B9450" s="153" t="s">
        <v>15029</v>
      </c>
      <c r="C9450" s="352"/>
      <c r="D9450" s="152" t="s">
        <v>20298</v>
      </c>
    </row>
    <row r="9451" spans="1:4" ht="13.5" customHeight="1">
      <c r="A9451" s="150" t="s">
        <v>5436</v>
      </c>
      <c r="B9451" s="153" t="s">
        <v>15471</v>
      </c>
      <c r="C9451" s="352"/>
      <c r="D9451" s="152" t="s">
        <v>20298</v>
      </c>
    </row>
    <row r="9452" spans="1:4" ht="13.5" customHeight="1">
      <c r="A9452" s="150" t="s">
        <v>5437</v>
      </c>
      <c r="B9452" s="153" t="s">
        <v>15471</v>
      </c>
      <c r="C9452" s="352"/>
      <c r="D9452" s="152" t="s">
        <v>20298</v>
      </c>
    </row>
    <row r="9453" spans="1:4" ht="13.5" customHeight="1">
      <c r="A9453" s="150" t="s">
        <v>5157</v>
      </c>
      <c r="B9453" s="153" t="s">
        <v>15199</v>
      </c>
      <c r="C9453" s="352"/>
      <c r="D9453" s="152" t="s">
        <v>20298</v>
      </c>
    </row>
    <row r="9454" spans="1:4" ht="13.5" customHeight="1">
      <c r="A9454" s="150" t="s">
        <v>5163</v>
      </c>
      <c r="B9454" s="153" t="s">
        <v>15205</v>
      </c>
      <c r="C9454" s="352"/>
      <c r="D9454" s="152" t="s">
        <v>20298</v>
      </c>
    </row>
    <row r="9455" spans="1:4" ht="13.5" customHeight="1">
      <c r="A9455" s="150" t="s">
        <v>5161</v>
      </c>
      <c r="B9455" s="153" t="s">
        <v>15203</v>
      </c>
      <c r="C9455" s="352"/>
      <c r="D9455" s="152" t="s">
        <v>20298</v>
      </c>
    </row>
    <row r="9456" spans="1:4" ht="13.5" customHeight="1">
      <c r="A9456" s="150" t="s">
        <v>5158</v>
      </c>
      <c r="B9456" s="153" t="s">
        <v>15200</v>
      </c>
      <c r="C9456" s="352"/>
      <c r="D9456" s="152" t="s">
        <v>20298</v>
      </c>
    </row>
    <row r="9457" spans="1:4" ht="13.5" customHeight="1">
      <c r="A9457" s="150" t="s">
        <v>5162</v>
      </c>
      <c r="B9457" s="153" t="s">
        <v>15204</v>
      </c>
      <c r="C9457" s="352"/>
      <c r="D9457" s="152" t="s">
        <v>20298</v>
      </c>
    </row>
    <row r="9458" spans="1:4" ht="13.5" customHeight="1">
      <c r="A9458" s="150" t="s">
        <v>6425</v>
      </c>
      <c r="B9458" s="153" t="s">
        <v>16387</v>
      </c>
      <c r="C9458" s="352"/>
      <c r="D9458" s="152" t="s">
        <v>20298</v>
      </c>
    </row>
    <row r="9459" spans="1:4" ht="13.5" customHeight="1">
      <c r="A9459" s="150" t="s">
        <v>6410</v>
      </c>
      <c r="B9459" s="153" t="s">
        <v>16372</v>
      </c>
      <c r="C9459" s="352"/>
      <c r="D9459" s="152" t="s">
        <v>20298</v>
      </c>
    </row>
    <row r="9460" spans="1:4" ht="13.5" customHeight="1">
      <c r="A9460" s="150" t="s">
        <v>6548</v>
      </c>
      <c r="B9460" s="153" t="s">
        <v>16510</v>
      </c>
      <c r="C9460" s="352"/>
      <c r="D9460" s="152" t="s">
        <v>20298</v>
      </c>
    </row>
    <row r="9461" spans="1:4" ht="13.5" customHeight="1">
      <c r="A9461" s="150" t="s">
        <v>8500</v>
      </c>
      <c r="B9461" s="153" t="s">
        <v>18154</v>
      </c>
      <c r="C9461" s="352"/>
      <c r="D9461" s="152" t="s">
        <v>20298</v>
      </c>
    </row>
    <row r="9462" spans="1:4" ht="13.5" customHeight="1">
      <c r="A9462" s="150" t="s">
        <v>8570</v>
      </c>
      <c r="B9462" s="153" t="s">
        <v>18212</v>
      </c>
      <c r="C9462" s="352"/>
      <c r="D9462" s="152" t="s">
        <v>20298</v>
      </c>
    </row>
    <row r="9463" spans="1:4" ht="13.5" customHeight="1">
      <c r="A9463" s="150" t="s">
        <v>4594</v>
      </c>
      <c r="B9463" s="153" t="s">
        <v>14668</v>
      </c>
      <c r="C9463" s="352"/>
      <c r="D9463" s="152" t="s">
        <v>20298</v>
      </c>
    </row>
    <row r="9464" spans="1:4" ht="13.5" customHeight="1">
      <c r="A9464" s="150" t="s">
        <v>1432</v>
      </c>
      <c r="B9464" s="153" t="s">
        <v>11634</v>
      </c>
      <c r="C9464" s="352"/>
      <c r="D9464" s="152" t="s">
        <v>20298</v>
      </c>
    </row>
    <row r="9465" spans="1:4" ht="13.5" customHeight="1">
      <c r="A9465" s="150" t="s">
        <v>9356</v>
      </c>
      <c r="B9465" s="153" t="s">
        <v>18954</v>
      </c>
      <c r="C9465" s="352"/>
      <c r="D9465" s="152" t="s">
        <v>20298</v>
      </c>
    </row>
    <row r="9466" spans="1:4" ht="13.5" customHeight="1">
      <c r="A9466" s="150" t="s">
        <v>9377</v>
      </c>
      <c r="B9466" s="153" t="s">
        <v>18973</v>
      </c>
      <c r="C9466" s="352"/>
      <c r="D9466" s="152" t="s">
        <v>20298</v>
      </c>
    </row>
    <row r="9467" spans="1:4" ht="13.5" customHeight="1">
      <c r="A9467" s="150" t="s">
        <v>9357</v>
      </c>
      <c r="B9467" s="153" t="s">
        <v>18954</v>
      </c>
      <c r="C9467" s="352"/>
      <c r="D9467" s="152" t="s">
        <v>20298</v>
      </c>
    </row>
    <row r="9468" spans="1:4" ht="13.5" customHeight="1">
      <c r="A9468" s="150" t="s">
        <v>1594</v>
      </c>
      <c r="B9468" s="153" t="s">
        <v>11796</v>
      </c>
      <c r="C9468" s="352"/>
      <c r="D9468" s="152" t="s">
        <v>20298</v>
      </c>
    </row>
    <row r="9469" spans="1:4" ht="13.5" customHeight="1">
      <c r="A9469" s="150" t="s">
        <v>3077</v>
      </c>
      <c r="B9469" s="153" t="s">
        <v>13237</v>
      </c>
      <c r="C9469" s="352"/>
      <c r="D9469" s="152" t="s">
        <v>20298</v>
      </c>
    </row>
    <row r="9470" spans="1:4" ht="13.5" customHeight="1">
      <c r="A9470" s="150" t="s">
        <v>3078</v>
      </c>
      <c r="B9470" s="153" t="s">
        <v>13237</v>
      </c>
      <c r="C9470" s="352"/>
      <c r="D9470" s="152" t="s">
        <v>20298</v>
      </c>
    </row>
    <row r="9471" spans="1:4" ht="13.5" customHeight="1">
      <c r="A9471" s="150" t="s">
        <v>1595</v>
      </c>
      <c r="B9471" s="153" t="s">
        <v>11796</v>
      </c>
      <c r="C9471" s="352"/>
      <c r="D9471" s="152" t="s">
        <v>20298</v>
      </c>
    </row>
    <row r="9472" spans="1:4" ht="13.5" customHeight="1">
      <c r="A9472" s="150" t="s">
        <v>1596</v>
      </c>
      <c r="B9472" s="153" t="s">
        <v>11796</v>
      </c>
      <c r="C9472" s="352"/>
      <c r="D9472" s="152" t="s">
        <v>20298</v>
      </c>
    </row>
    <row r="9473" spans="1:4" ht="13.5" customHeight="1">
      <c r="A9473" s="150" t="s">
        <v>10569</v>
      </c>
      <c r="B9473" s="153" t="s">
        <v>20116</v>
      </c>
      <c r="C9473" s="352"/>
      <c r="D9473" s="152" t="s">
        <v>20298</v>
      </c>
    </row>
    <row r="9474" spans="1:4" ht="13.5" customHeight="1">
      <c r="A9474" s="150" t="s">
        <v>3724</v>
      </c>
      <c r="B9474" s="153" t="s">
        <v>13850</v>
      </c>
      <c r="C9474" s="352"/>
      <c r="D9474" s="152" t="s">
        <v>20298</v>
      </c>
    </row>
    <row r="9475" spans="1:4" ht="13.5" customHeight="1">
      <c r="A9475" s="150" t="s">
        <v>3658</v>
      </c>
      <c r="B9475" s="153" t="s">
        <v>13787</v>
      </c>
      <c r="C9475" s="352"/>
      <c r="D9475" s="152" t="s">
        <v>20298</v>
      </c>
    </row>
    <row r="9476" spans="1:4" ht="13.5" customHeight="1">
      <c r="A9476" s="150" t="s">
        <v>3186</v>
      </c>
      <c r="B9476" s="153" t="s">
        <v>13326</v>
      </c>
      <c r="C9476" s="352"/>
      <c r="D9476" s="152" t="s">
        <v>20298</v>
      </c>
    </row>
    <row r="9477" spans="1:4" ht="13.5" customHeight="1">
      <c r="A9477" s="150" t="s">
        <v>904</v>
      </c>
      <c r="B9477" s="153" t="s">
        <v>11111</v>
      </c>
      <c r="C9477" s="352"/>
      <c r="D9477" s="152" t="s">
        <v>20298</v>
      </c>
    </row>
    <row r="9478" spans="1:4" ht="13.5" customHeight="1">
      <c r="A9478" s="150" t="s">
        <v>4975</v>
      </c>
      <c r="B9478" s="153" t="s">
        <v>15030</v>
      </c>
      <c r="C9478" s="352"/>
      <c r="D9478" s="152" t="s">
        <v>20298</v>
      </c>
    </row>
    <row r="9479" spans="1:4" ht="13.5" customHeight="1">
      <c r="A9479" s="150" t="s">
        <v>4976</v>
      </c>
      <c r="B9479" s="153" t="s">
        <v>15030</v>
      </c>
      <c r="C9479" s="352"/>
      <c r="D9479" s="152" t="s">
        <v>20298</v>
      </c>
    </row>
    <row r="9480" spans="1:4" ht="13.5" customHeight="1">
      <c r="A9480" s="150" t="s">
        <v>1846</v>
      </c>
      <c r="B9480" s="153" t="s">
        <v>12031</v>
      </c>
      <c r="C9480" s="352"/>
      <c r="D9480" s="152" t="s">
        <v>20298</v>
      </c>
    </row>
    <row r="9481" spans="1:4" ht="13.5" customHeight="1">
      <c r="A9481" s="150" t="s">
        <v>2291</v>
      </c>
      <c r="B9481" s="153" t="s">
        <v>12467</v>
      </c>
      <c r="C9481" s="352"/>
      <c r="D9481" s="152" t="s">
        <v>20298</v>
      </c>
    </row>
    <row r="9482" spans="1:4" ht="13.5" customHeight="1">
      <c r="A9482" s="150" t="s">
        <v>2295</v>
      </c>
      <c r="B9482" s="153" t="s">
        <v>12471</v>
      </c>
      <c r="C9482" s="352"/>
      <c r="D9482" s="152" t="s">
        <v>20298</v>
      </c>
    </row>
    <row r="9483" spans="1:4" ht="13.5" customHeight="1">
      <c r="A9483" s="150" t="s">
        <v>2294</v>
      </c>
      <c r="B9483" s="153" t="s">
        <v>12470</v>
      </c>
      <c r="C9483" s="352"/>
      <c r="D9483" s="152" t="s">
        <v>20298</v>
      </c>
    </row>
    <row r="9484" spans="1:4" ht="13.5" customHeight="1">
      <c r="A9484" s="150" t="s">
        <v>3022</v>
      </c>
      <c r="B9484" s="153" t="s">
        <v>13189</v>
      </c>
      <c r="C9484" s="352"/>
      <c r="D9484" s="152" t="s">
        <v>20298</v>
      </c>
    </row>
    <row r="9485" spans="1:4" ht="13.5" customHeight="1">
      <c r="A9485" s="150" t="s">
        <v>3270</v>
      </c>
      <c r="B9485" s="153" t="s">
        <v>13407</v>
      </c>
      <c r="C9485" s="352"/>
      <c r="D9485" s="152" t="s">
        <v>20298</v>
      </c>
    </row>
    <row r="9486" spans="1:4" ht="13.5" customHeight="1">
      <c r="A9486" s="150" t="s">
        <v>4753</v>
      </c>
      <c r="B9486" s="153" t="s">
        <v>14819</v>
      </c>
      <c r="C9486" s="352"/>
      <c r="D9486" s="152" t="s">
        <v>20298</v>
      </c>
    </row>
    <row r="9487" spans="1:4" ht="13.5" customHeight="1">
      <c r="A9487" s="150" t="s">
        <v>4977</v>
      </c>
      <c r="B9487" s="153" t="s">
        <v>15030</v>
      </c>
      <c r="C9487" s="352"/>
      <c r="D9487" s="152" t="s">
        <v>20298</v>
      </c>
    </row>
    <row r="9488" spans="1:4" ht="13.5" customHeight="1">
      <c r="A9488" s="150" t="s">
        <v>4980</v>
      </c>
      <c r="B9488" s="153" t="s">
        <v>15031</v>
      </c>
      <c r="C9488" s="352"/>
      <c r="D9488" s="152" t="s">
        <v>20298</v>
      </c>
    </row>
    <row r="9489" spans="1:4" ht="13.5" customHeight="1">
      <c r="A9489" s="150" t="s">
        <v>4978</v>
      </c>
      <c r="B9489" s="153" t="s">
        <v>15030</v>
      </c>
      <c r="C9489" s="352"/>
      <c r="D9489" s="152" t="s">
        <v>20298</v>
      </c>
    </row>
    <row r="9490" spans="1:4" ht="13.5" customHeight="1">
      <c r="A9490" s="150" t="s">
        <v>4979</v>
      </c>
      <c r="B9490" s="153" t="s">
        <v>15030</v>
      </c>
      <c r="C9490" s="352"/>
      <c r="D9490" s="152" t="s">
        <v>20298</v>
      </c>
    </row>
    <row r="9491" spans="1:4" ht="13.5" customHeight="1">
      <c r="A9491" s="150" t="s">
        <v>4595</v>
      </c>
      <c r="B9491" s="153" t="s">
        <v>14669</v>
      </c>
      <c r="C9491" s="352"/>
      <c r="D9491" s="152" t="s">
        <v>20298</v>
      </c>
    </row>
    <row r="9492" spans="1:4" ht="13.5" customHeight="1">
      <c r="A9492" s="150" t="s">
        <v>5745</v>
      </c>
      <c r="B9492" s="153" t="s">
        <v>15777</v>
      </c>
      <c r="C9492" s="352"/>
      <c r="D9492" s="152" t="s">
        <v>20298</v>
      </c>
    </row>
    <row r="9493" spans="1:4" ht="13.5" customHeight="1">
      <c r="A9493" s="150" t="s">
        <v>6665</v>
      </c>
      <c r="B9493" s="153" t="s">
        <v>16616</v>
      </c>
      <c r="C9493" s="352"/>
      <c r="D9493" s="152" t="s">
        <v>20298</v>
      </c>
    </row>
    <row r="9494" spans="1:4" ht="13.5" customHeight="1">
      <c r="A9494" s="150" t="s">
        <v>2426</v>
      </c>
      <c r="B9494" s="153" t="s">
        <v>12600</v>
      </c>
      <c r="C9494" s="352"/>
      <c r="D9494" s="152" t="s">
        <v>20298</v>
      </c>
    </row>
    <row r="9495" spans="1:4" ht="13.5" customHeight="1">
      <c r="A9495" s="150" t="s">
        <v>8953</v>
      </c>
      <c r="B9495" s="153" t="s">
        <v>18564</v>
      </c>
      <c r="C9495" s="352"/>
      <c r="D9495" s="152" t="s">
        <v>20298</v>
      </c>
    </row>
    <row r="9496" spans="1:4" ht="13.5" customHeight="1">
      <c r="A9496" s="150" t="s">
        <v>9410</v>
      </c>
      <c r="B9496" s="153" t="s">
        <v>19005</v>
      </c>
      <c r="C9496" s="352"/>
      <c r="D9496" s="152" t="s">
        <v>20298</v>
      </c>
    </row>
    <row r="9497" spans="1:4" ht="13.5" customHeight="1">
      <c r="A9497" s="150" t="s">
        <v>9453</v>
      </c>
      <c r="B9497" s="153" t="s">
        <v>19045</v>
      </c>
      <c r="C9497" s="352"/>
      <c r="D9497" s="152" t="s">
        <v>20298</v>
      </c>
    </row>
    <row r="9498" spans="1:4" ht="13.5" customHeight="1">
      <c r="A9498" s="150" t="s">
        <v>9399</v>
      </c>
      <c r="B9498" s="153" t="s">
        <v>18995</v>
      </c>
      <c r="C9498" s="352"/>
      <c r="D9498" s="152" t="s">
        <v>20298</v>
      </c>
    </row>
    <row r="9499" spans="1:4" ht="13.5" customHeight="1">
      <c r="A9499" s="150" t="s">
        <v>9411</v>
      </c>
      <c r="B9499" s="153" t="s">
        <v>19005</v>
      </c>
      <c r="C9499" s="352"/>
      <c r="D9499" s="152" t="s">
        <v>20298</v>
      </c>
    </row>
    <row r="9500" spans="1:4" ht="13.5" customHeight="1">
      <c r="A9500" s="150" t="s">
        <v>9446</v>
      </c>
      <c r="B9500" s="153" t="s">
        <v>19039</v>
      </c>
      <c r="C9500" s="352"/>
      <c r="D9500" s="152" t="s">
        <v>20298</v>
      </c>
    </row>
    <row r="9501" spans="1:4" ht="13.5" customHeight="1">
      <c r="A9501" s="150" t="s">
        <v>9447</v>
      </c>
      <c r="B9501" s="153" t="s">
        <v>19039</v>
      </c>
      <c r="C9501" s="352"/>
      <c r="D9501" s="152" t="s">
        <v>20298</v>
      </c>
    </row>
    <row r="9502" spans="1:4" ht="13.5" customHeight="1">
      <c r="A9502" s="150" t="s">
        <v>9400</v>
      </c>
      <c r="B9502" s="153" t="s">
        <v>18995</v>
      </c>
      <c r="C9502" s="352"/>
      <c r="D9502" s="152" t="s">
        <v>20298</v>
      </c>
    </row>
    <row r="9503" spans="1:4" ht="13.5" customHeight="1">
      <c r="A9503" s="150" t="s">
        <v>9454</v>
      </c>
      <c r="B9503" s="153" t="s">
        <v>19046</v>
      </c>
      <c r="C9503" s="352"/>
      <c r="D9503" s="152" t="s">
        <v>20298</v>
      </c>
    </row>
    <row r="9504" spans="1:4" ht="13.5" customHeight="1">
      <c r="A9504" s="150" t="s">
        <v>3080</v>
      </c>
      <c r="B9504" s="153" t="s">
        <v>13239</v>
      </c>
      <c r="C9504" s="352"/>
      <c r="D9504" s="152" t="s">
        <v>20298</v>
      </c>
    </row>
    <row r="9505" spans="1:4" ht="13.5" customHeight="1">
      <c r="A9505" s="150" t="s">
        <v>10596</v>
      </c>
      <c r="B9505" s="153" t="s">
        <v>20143</v>
      </c>
      <c r="C9505" s="352"/>
      <c r="D9505" s="152" t="s">
        <v>20298</v>
      </c>
    </row>
    <row r="9506" spans="1:4" ht="13.5" customHeight="1">
      <c r="A9506" s="150" t="s">
        <v>9198</v>
      </c>
      <c r="B9506" s="153" t="s">
        <v>18811</v>
      </c>
      <c r="C9506" s="352"/>
      <c r="D9506" s="152" t="s">
        <v>20298</v>
      </c>
    </row>
    <row r="9507" spans="1:4" ht="13.5" customHeight="1">
      <c r="A9507" s="150" t="s">
        <v>9451</v>
      </c>
      <c r="B9507" s="153" t="s">
        <v>19043</v>
      </c>
      <c r="C9507" s="352"/>
      <c r="D9507" s="152" t="s">
        <v>20298</v>
      </c>
    </row>
    <row r="9508" spans="1:4" ht="13.5" customHeight="1">
      <c r="A9508" s="150" t="s">
        <v>1919</v>
      </c>
      <c r="B9508" s="153" t="s">
        <v>12099</v>
      </c>
      <c r="C9508" s="352"/>
      <c r="D9508" s="152" t="s">
        <v>20298</v>
      </c>
    </row>
    <row r="9509" spans="1:4" ht="13.5" customHeight="1">
      <c r="A9509" s="150" t="s">
        <v>2290</v>
      </c>
      <c r="B9509" s="153" t="s">
        <v>12466</v>
      </c>
      <c r="C9509" s="352"/>
      <c r="D9509" s="152" t="s">
        <v>20298</v>
      </c>
    </row>
    <row r="9510" spans="1:4" ht="13.5" customHeight="1">
      <c r="A9510" s="150" t="s">
        <v>905</v>
      </c>
      <c r="B9510" s="153" t="s">
        <v>11112</v>
      </c>
      <c r="C9510" s="352"/>
      <c r="D9510" s="152" t="s">
        <v>20298</v>
      </c>
    </row>
    <row r="9511" spans="1:4" ht="13.5" customHeight="1">
      <c r="A9511" s="150" t="s">
        <v>2251</v>
      </c>
      <c r="B9511" s="153" t="s">
        <v>12428</v>
      </c>
      <c r="C9511" s="352"/>
      <c r="D9511" s="152" t="s">
        <v>20298</v>
      </c>
    </row>
    <row r="9512" spans="1:4" ht="13.5" customHeight="1">
      <c r="A9512" s="150" t="s">
        <v>2916</v>
      </c>
      <c r="B9512" s="153" t="s">
        <v>13097</v>
      </c>
      <c r="C9512" s="352"/>
      <c r="D9512" s="152" t="s">
        <v>20298</v>
      </c>
    </row>
    <row r="9513" spans="1:4" ht="13.5" customHeight="1">
      <c r="A9513" s="150" t="s">
        <v>1204</v>
      </c>
      <c r="B9513" s="153" t="s">
        <v>11403</v>
      </c>
      <c r="C9513" s="352"/>
      <c r="D9513" s="152" t="s">
        <v>20298</v>
      </c>
    </row>
    <row r="9514" spans="1:4" ht="13.5" customHeight="1">
      <c r="A9514" s="150" t="s">
        <v>1181</v>
      </c>
      <c r="B9514" s="153" t="s">
        <v>11380</v>
      </c>
      <c r="C9514" s="352"/>
      <c r="D9514" s="152" t="s">
        <v>20298</v>
      </c>
    </row>
    <row r="9515" spans="1:4" ht="13.5" customHeight="1">
      <c r="A9515" s="150" t="s">
        <v>3079</v>
      </c>
      <c r="B9515" s="153" t="s">
        <v>13238</v>
      </c>
      <c r="C9515" s="352"/>
      <c r="D9515" s="152" t="s">
        <v>20298</v>
      </c>
    </row>
    <row r="9516" spans="1:4" ht="13.5" customHeight="1">
      <c r="A9516" s="150" t="s">
        <v>5357</v>
      </c>
      <c r="B9516" s="153" t="s">
        <v>15393</v>
      </c>
      <c r="C9516" s="352"/>
      <c r="D9516" s="152" t="s">
        <v>20298</v>
      </c>
    </row>
    <row r="9517" spans="1:4" ht="13.5" customHeight="1">
      <c r="A9517" s="150" t="s">
        <v>4982</v>
      </c>
      <c r="B9517" s="153" t="s">
        <v>15033</v>
      </c>
      <c r="C9517" s="352"/>
      <c r="D9517" s="152" t="s">
        <v>20298</v>
      </c>
    </row>
    <row r="9518" spans="1:4" ht="13.5" customHeight="1">
      <c r="A9518" s="150" t="s">
        <v>4970</v>
      </c>
      <c r="B9518" s="153" t="s">
        <v>15028</v>
      </c>
      <c r="C9518" s="352"/>
      <c r="D9518" s="152" t="s">
        <v>20298</v>
      </c>
    </row>
    <row r="9519" spans="1:4" ht="13.5" customHeight="1">
      <c r="A9519" s="150" t="s">
        <v>4981</v>
      </c>
      <c r="B9519" s="153" t="s">
        <v>15032</v>
      </c>
      <c r="C9519" s="352"/>
      <c r="D9519" s="152" t="s">
        <v>20298</v>
      </c>
    </row>
    <row r="9520" spans="1:4" ht="13.5" customHeight="1">
      <c r="A9520" s="150" t="s">
        <v>4983</v>
      </c>
      <c r="B9520" s="153" t="s">
        <v>15033</v>
      </c>
      <c r="C9520" s="352"/>
      <c r="D9520" s="152" t="s">
        <v>20298</v>
      </c>
    </row>
    <row r="9521" spans="1:4" ht="13.5" customHeight="1">
      <c r="A9521" s="150" t="s">
        <v>9390</v>
      </c>
      <c r="B9521" s="153" t="s">
        <v>18986</v>
      </c>
      <c r="C9521" s="352"/>
      <c r="D9521" s="152" t="s">
        <v>20298</v>
      </c>
    </row>
    <row r="9522" spans="1:4" ht="13.5" customHeight="1">
      <c r="A9522" s="150" t="s">
        <v>9358</v>
      </c>
      <c r="B9522" s="153" t="s">
        <v>18955</v>
      </c>
      <c r="C9522" s="352"/>
      <c r="D9522" s="152" t="s">
        <v>20298</v>
      </c>
    </row>
    <row r="9523" spans="1:4" ht="13.5" customHeight="1">
      <c r="A9523" s="150" t="s">
        <v>9359</v>
      </c>
      <c r="B9523" s="153" t="s">
        <v>18956</v>
      </c>
      <c r="C9523" s="352"/>
      <c r="D9523" s="152" t="s">
        <v>20298</v>
      </c>
    </row>
    <row r="9524" spans="1:4" ht="13.5" customHeight="1">
      <c r="A9524" s="150" t="s">
        <v>9360</v>
      </c>
      <c r="B9524" s="153" t="s">
        <v>18957</v>
      </c>
      <c r="C9524" s="352"/>
      <c r="D9524" s="152" t="s">
        <v>20298</v>
      </c>
    </row>
    <row r="9525" spans="1:4" ht="13.5" customHeight="1">
      <c r="A9525" s="150" t="s">
        <v>9297</v>
      </c>
      <c r="B9525" s="153" t="s">
        <v>18908</v>
      </c>
      <c r="C9525" s="352"/>
      <c r="D9525" s="152" t="s">
        <v>20298</v>
      </c>
    </row>
    <row r="9526" spans="1:4" ht="13.5" customHeight="1">
      <c r="A9526" s="150" t="s">
        <v>3094</v>
      </c>
      <c r="B9526" s="153" t="s">
        <v>13249</v>
      </c>
      <c r="C9526" s="352"/>
      <c r="D9526" s="152" t="s">
        <v>20298</v>
      </c>
    </row>
    <row r="9527" spans="1:4" ht="13.5" customHeight="1">
      <c r="A9527" s="150" t="s">
        <v>3095</v>
      </c>
      <c r="B9527" s="153" t="s">
        <v>13249</v>
      </c>
      <c r="C9527" s="352"/>
      <c r="D9527" s="152" t="s">
        <v>20298</v>
      </c>
    </row>
    <row r="9528" spans="1:4" ht="13.5" customHeight="1">
      <c r="A9528" s="150" t="s">
        <v>8899</v>
      </c>
      <c r="B9528" s="153" t="s">
        <v>18510</v>
      </c>
      <c r="C9528" s="352"/>
      <c r="D9528" s="152" t="s">
        <v>20298</v>
      </c>
    </row>
    <row r="9529" spans="1:4" ht="13.5" customHeight="1">
      <c r="A9529" s="150" t="s">
        <v>3090</v>
      </c>
      <c r="B9529" s="153" t="s">
        <v>13247</v>
      </c>
      <c r="C9529" s="352"/>
      <c r="D9529" s="152" t="s">
        <v>20298</v>
      </c>
    </row>
    <row r="9530" spans="1:4" ht="13.5" customHeight="1">
      <c r="A9530" s="150" t="s">
        <v>3096</v>
      </c>
      <c r="B9530" s="153" t="s">
        <v>13250</v>
      </c>
      <c r="C9530" s="352"/>
      <c r="D9530" s="152" t="s">
        <v>20298</v>
      </c>
    </row>
    <row r="9531" spans="1:4" ht="13.5" customHeight="1">
      <c r="A9531" s="150" t="s">
        <v>5905</v>
      </c>
      <c r="B9531" s="153" t="s">
        <v>15914</v>
      </c>
      <c r="C9531" s="352"/>
      <c r="D9531" s="152" t="s">
        <v>20298</v>
      </c>
    </row>
    <row r="9532" spans="1:4" ht="13.5" customHeight="1">
      <c r="A9532" s="150" t="s">
        <v>5905</v>
      </c>
      <c r="B9532" s="153" t="s">
        <v>15914</v>
      </c>
      <c r="C9532" s="352"/>
      <c r="D9532" s="152" t="s">
        <v>20298</v>
      </c>
    </row>
    <row r="9533" spans="1:4" ht="13.5" customHeight="1">
      <c r="A9533" s="150" t="s">
        <v>4750</v>
      </c>
      <c r="B9533" s="153" t="s">
        <v>14816</v>
      </c>
      <c r="C9533" s="352"/>
      <c r="D9533" s="152" t="s">
        <v>20298</v>
      </c>
    </row>
    <row r="9534" spans="1:4" ht="13.5" customHeight="1">
      <c r="A9534" s="150" t="s">
        <v>3097</v>
      </c>
      <c r="B9534" s="153" t="s">
        <v>13251</v>
      </c>
      <c r="C9534" s="352"/>
      <c r="D9534" s="152" t="s">
        <v>20298</v>
      </c>
    </row>
    <row r="9535" spans="1:4" ht="13.5" customHeight="1">
      <c r="A9535" s="150" t="s">
        <v>3098</v>
      </c>
      <c r="B9535" s="153" t="s">
        <v>13251</v>
      </c>
      <c r="C9535" s="352"/>
      <c r="D9535" s="152" t="s">
        <v>20298</v>
      </c>
    </row>
    <row r="9536" spans="1:4" ht="13.5" customHeight="1">
      <c r="A9536" s="150" t="s">
        <v>3099</v>
      </c>
      <c r="B9536" s="153" t="s">
        <v>13251</v>
      </c>
      <c r="C9536" s="352"/>
      <c r="D9536" s="152" t="s">
        <v>20298</v>
      </c>
    </row>
    <row r="9537" spans="1:4" ht="13.5" customHeight="1">
      <c r="A9537" s="150" t="s">
        <v>3100</v>
      </c>
      <c r="B9537" s="153" t="s">
        <v>13251</v>
      </c>
      <c r="C9537" s="352"/>
      <c r="D9537" s="152" t="s">
        <v>20298</v>
      </c>
    </row>
    <row r="9538" spans="1:4" ht="13.5" customHeight="1">
      <c r="A9538" s="150" t="s">
        <v>3332</v>
      </c>
      <c r="B9538" s="153" t="s">
        <v>13469</v>
      </c>
      <c r="C9538" s="352"/>
      <c r="D9538" s="152" t="s">
        <v>20298</v>
      </c>
    </row>
    <row r="9539" spans="1:4" ht="13.5" customHeight="1">
      <c r="A9539" s="150" t="s">
        <v>8572</v>
      </c>
      <c r="B9539" s="153" t="s">
        <v>18214</v>
      </c>
      <c r="C9539" s="352"/>
      <c r="D9539" s="152" t="s">
        <v>20298</v>
      </c>
    </row>
    <row r="9540" spans="1:4" ht="13.5" customHeight="1">
      <c r="A9540" s="150" t="s">
        <v>9471</v>
      </c>
      <c r="B9540" s="153" t="s">
        <v>19062</v>
      </c>
      <c r="C9540" s="352"/>
      <c r="D9540" s="152" t="s">
        <v>20298</v>
      </c>
    </row>
    <row r="9541" spans="1:4" ht="13.5" customHeight="1">
      <c r="A9541" s="150" t="s">
        <v>2709</v>
      </c>
      <c r="B9541" s="153" t="s">
        <v>12885</v>
      </c>
      <c r="C9541" s="352"/>
      <c r="D9541" s="152" t="s">
        <v>20298</v>
      </c>
    </row>
    <row r="9542" spans="1:4" ht="13.5" customHeight="1">
      <c r="A9542" s="150" t="s">
        <v>3075</v>
      </c>
      <c r="B9542" s="153" t="s">
        <v>13236</v>
      </c>
      <c r="C9542" s="352"/>
      <c r="D9542" s="152" t="s">
        <v>20298</v>
      </c>
    </row>
    <row r="9543" spans="1:4" ht="13.5" customHeight="1">
      <c r="A9543" s="150" t="s">
        <v>3076</v>
      </c>
      <c r="B9543" s="153" t="s">
        <v>13236</v>
      </c>
      <c r="C9543" s="352"/>
      <c r="D9543" s="152" t="s">
        <v>20298</v>
      </c>
    </row>
    <row r="9544" spans="1:4" ht="13.5" customHeight="1">
      <c r="A9544" s="150" t="s">
        <v>2717</v>
      </c>
      <c r="B9544" s="153" t="s">
        <v>12893</v>
      </c>
      <c r="C9544" s="352"/>
      <c r="D9544" s="152" t="s">
        <v>20298</v>
      </c>
    </row>
    <row r="9545" spans="1:4" ht="13.5" customHeight="1">
      <c r="A9545" s="150" t="s">
        <v>9430</v>
      </c>
      <c r="B9545" s="153" t="s">
        <v>19024</v>
      </c>
      <c r="C9545" s="352"/>
      <c r="D9545" s="152" t="s">
        <v>20298</v>
      </c>
    </row>
    <row r="9546" spans="1:4" ht="13.5" customHeight="1">
      <c r="A9546" s="150" t="s">
        <v>9651</v>
      </c>
      <c r="B9546" s="153" t="s">
        <v>19239</v>
      </c>
      <c r="C9546" s="352"/>
      <c r="D9546" s="152" t="s">
        <v>20298</v>
      </c>
    </row>
    <row r="9547" spans="1:4" ht="13.5" customHeight="1">
      <c r="A9547" s="150" t="s">
        <v>9736</v>
      </c>
      <c r="B9547" s="153" t="s">
        <v>19321</v>
      </c>
      <c r="C9547" s="352"/>
      <c r="D9547" s="152" t="s">
        <v>20298</v>
      </c>
    </row>
    <row r="9548" spans="1:4" ht="13.5" customHeight="1">
      <c r="A9548" s="150" t="s">
        <v>4612</v>
      </c>
      <c r="B9548" s="153" t="s">
        <v>14682</v>
      </c>
      <c r="C9548" s="352"/>
      <c r="D9548" s="152" t="s">
        <v>20298</v>
      </c>
    </row>
    <row r="9549" spans="1:4" ht="13.5" customHeight="1">
      <c r="A9549" s="150" t="s">
        <v>3536</v>
      </c>
      <c r="B9549" s="153" t="s">
        <v>13670</v>
      </c>
      <c r="C9549" s="352"/>
      <c r="D9549" s="152" t="s">
        <v>20298</v>
      </c>
    </row>
    <row r="9550" spans="1:4" ht="13.5" customHeight="1">
      <c r="A9550" s="150" t="s">
        <v>1903</v>
      </c>
      <c r="B9550" s="153" t="s">
        <v>12086</v>
      </c>
      <c r="C9550" s="352"/>
      <c r="D9550" s="152" t="s">
        <v>20298</v>
      </c>
    </row>
    <row r="9551" spans="1:4" ht="13.5" customHeight="1">
      <c r="A9551" s="150" t="s">
        <v>9751</v>
      </c>
      <c r="B9551" s="153" t="s">
        <v>19336</v>
      </c>
      <c r="C9551" s="352"/>
      <c r="D9551" s="152" t="s">
        <v>20298</v>
      </c>
    </row>
    <row r="9552" spans="1:4" ht="13.5" customHeight="1">
      <c r="A9552" s="150" t="s">
        <v>2794</v>
      </c>
      <c r="B9552" s="153" t="s">
        <v>12969</v>
      </c>
      <c r="C9552" s="352"/>
      <c r="D9552" s="152" t="s">
        <v>20298</v>
      </c>
    </row>
    <row r="9553" spans="1:4" ht="13.5" customHeight="1">
      <c r="A9553" s="150" t="s">
        <v>2795</v>
      </c>
      <c r="B9553" s="153" t="s">
        <v>12970</v>
      </c>
      <c r="C9553" s="352"/>
      <c r="D9553" s="152" t="s">
        <v>20298</v>
      </c>
    </row>
    <row r="9554" spans="1:4" ht="13.5" customHeight="1">
      <c r="A9554" s="150" t="s">
        <v>8463</v>
      </c>
      <c r="B9554" s="153" t="s">
        <v>18120</v>
      </c>
      <c r="C9554" s="352"/>
      <c r="D9554" s="152" t="s">
        <v>20298</v>
      </c>
    </row>
    <row r="9555" spans="1:4" ht="13.5" customHeight="1">
      <c r="A9555" s="150" t="s">
        <v>8463</v>
      </c>
      <c r="B9555" s="153" t="s">
        <v>18120</v>
      </c>
      <c r="C9555" s="352"/>
      <c r="D9555" s="152" t="s">
        <v>20298</v>
      </c>
    </row>
    <row r="9556" spans="1:4" ht="13.5" customHeight="1">
      <c r="A9556" s="150" t="s">
        <v>8464</v>
      </c>
      <c r="B9556" s="153" t="s">
        <v>18121</v>
      </c>
      <c r="C9556" s="352"/>
      <c r="D9556" s="152" t="s">
        <v>20298</v>
      </c>
    </row>
    <row r="9557" spans="1:4" ht="13.5" customHeight="1">
      <c r="A9557" s="150" t="s">
        <v>8464</v>
      </c>
      <c r="B9557" s="153" t="s">
        <v>18121</v>
      </c>
      <c r="C9557" s="352"/>
      <c r="D9557" s="152" t="s">
        <v>20298</v>
      </c>
    </row>
    <row r="9558" spans="1:4" ht="13.5" customHeight="1">
      <c r="A9558" s="150" t="s">
        <v>3247</v>
      </c>
      <c r="B9558" s="153" t="s">
        <v>13384</v>
      </c>
      <c r="C9558" s="352"/>
      <c r="D9558" s="152" t="s">
        <v>20298</v>
      </c>
    </row>
    <row r="9559" spans="1:4" ht="13.5" customHeight="1">
      <c r="A9559" s="150" t="s">
        <v>9770</v>
      </c>
      <c r="B9559" s="153" t="s">
        <v>19355</v>
      </c>
      <c r="C9559" s="352"/>
      <c r="D9559" s="152" t="s">
        <v>20298</v>
      </c>
    </row>
    <row r="9560" spans="1:4" ht="13.5" customHeight="1">
      <c r="A9560" s="150" t="s">
        <v>1124</v>
      </c>
      <c r="B9560" s="153" t="s">
        <v>11324</v>
      </c>
      <c r="C9560" s="352"/>
      <c r="D9560" s="152" t="s">
        <v>20298</v>
      </c>
    </row>
    <row r="9561" spans="1:4" ht="13.5" customHeight="1">
      <c r="A9561" s="150" t="s">
        <v>9293</v>
      </c>
      <c r="B9561" s="153" t="s">
        <v>18904</v>
      </c>
      <c r="C9561" s="352"/>
      <c r="D9561" s="152" t="s">
        <v>20298</v>
      </c>
    </row>
    <row r="9562" spans="1:4" ht="13.5" customHeight="1">
      <c r="A9562" s="150" t="s">
        <v>8675</v>
      </c>
      <c r="B9562" s="153" t="s">
        <v>18296</v>
      </c>
      <c r="C9562" s="352"/>
      <c r="D9562" s="152" t="s">
        <v>20298</v>
      </c>
    </row>
    <row r="9563" spans="1:4" ht="13.5" customHeight="1">
      <c r="A9563" s="150" t="s">
        <v>6941</v>
      </c>
      <c r="B9563" s="153" t="s">
        <v>16892</v>
      </c>
      <c r="C9563" s="352"/>
      <c r="D9563" s="152" t="s">
        <v>20298</v>
      </c>
    </row>
    <row r="9564" spans="1:4" ht="13.5" customHeight="1">
      <c r="A9564" s="150" t="s">
        <v>6942</v>
      </c>
      <c r="B9564" s="153" t="s">
        <v>16893</v>
      </c>
      <c r="C9564" s="352"/>
      <c r="D9564" s="152" t="s">
        <v>20298</v>
      </c>
    </row>
    <row r="9565" spans="1:4" ht="13.5" customHeight="1">
      <c r="A9565" s="150" t="s">
        <v>818</v>
      </c>
      <c r="B9565" s="153" t="s">
        <v>11025</v>
      </c>
      <c r="C9565" s="352"/>
      <c r="D9565" s="152" t="s">
        <v>20298</v>
      </c>
    </row>
    <row r="9566" spans="1:4" ht="13.5" customHeight="1">
      <c r="A9566" s="150" t="s">
        <v>4845</v>
      </c>
      <c r="B9566" s="153" t="s">
        <v>14911</v>
      </c>
      <c r="C9566" s="352"/>
      <c r="D9566" s="152" t="s">
        <v>20298</v>
      </c>
    </row>
    <row r="9567" spans="1:4" ht="13.5" customHeight="1">
      <c r="A9567" s="150" t="s">
        <v>2942</v>
      </c>
      <c r="B9567" s="153" t="s">
        <v>13122</v>
      </c>
      <c r="C9567" s="352"/>
      <c r="D9567" s="152" t="s">
        <v>20298</v>
      </c>
    </row>
    <row r="9568" spans="1:4" ht="13.5" customHeight="1">
      <c r="A9568" s="150" t="s">
        <v>5418</v>
      </c>
      <c r="B9568" s="153" t="s">
        <v>15454</v>
      </c>
      <c r="C9568" s="352"/>
      <c r="D9568" s="152" t="s">
        <v>20298</v>
      </c>
    </row>
    <row r="9569" spans="1:4" ht="13.5" customHeight="1">
      <c r="A9569" s="150" t="s">
        <v>4673</v>
      </c>
      <c r="B9569" s="153" t="s">
        <v>14741</v>
      </c>
      <c r="C9569" s="352"/>
      <c r="D9569" s="152" t="s">
        <v>20298</v>
      </c>
    </row>
    <row r="9570" spans="1:4" ht="13.5" customHeight="1">
      <c r="A9570" s="150" t="s">
        <v>2940</v>
      </c>
      <c r="B9570" s="153" t="s">
        <v>13120</v>
      </c>
      <c r="C9570" s="352"/>
      <c r="D9570" s="152" t="s">
        <v>20298</v>
      </c>
    </row>
    <row r="9571" spans="1:4" ht="13.5" customHeight="1">
      <c r="A9571" s="150" t="s">
        <v>773</v>
      </c>
      <c r="B9571" s="153" t="s">
        <v>10980</v>
      </c>
      <c r="C9571" s="352"/>
      <c r="D9571" s="152" t="s">
        <v>20298</v>
      </c>
    </row>
    <row r="9572" spans="1:4" ht="13.5" customHeight="1">
      <c r="A9572" s="150" t="s">
        <v>3737</v>
      </c>
      <c r="B9572" s="153" t="s">
        <v>13863</v>
      </c>
      <c r="C9572" s="352"/>
      <c r="D9572" s="152" t="s">
        <v>20298</v>
      </c>
    </row>
    <row r="9573" spans="1:4" ht="13.5" customHeight="1">
      <c r="A9573" s="150" t="s">
        <v>1932</v>
      </c>
      <c r="B9573" s="153" t="s">
        <v>12112</v>
      </c>
      <c r="C9573" s="352"/>
      <c r="D9573" s="152" t="s">
        <v>20298</v>
      </c>
    </row>
    <row r="9574" spans="1:4" ht="13.5" customHeight="1">
      <c r="A9574" s="150" t="s">
        <v>4082</v>
      </c>
      <c r="B9574" s="153" t="s">
        <v>14199</v>
      </c>
      <c r="C9574" s="352"/>
      <c r="D9574" s="152" t="s">
        <v>20298</v>
      </c>
    </row>
    <row r="9575" spans="1:4" ht="13.5" customHeight="1">
      <c r="A9575" s="150" t="s">
        <v>2923</v>
      </c>
      <c r="B9575" s="153" t="s">
        <v>13103</v>
      </c>
      <c r="C9575" s="352"/>
      <c r="D9575" s="152" t="s">
        <v>20298</v>
      </c>
    </row>
    <row r="9576" spans="1:4" ht="13.5" customHeight="1">
      <c r="A9576" s="150" t="s">
        <v>2934</v>
      </c>
      <c r="B9576" s="153" t="s">
        <v>13114</v>
      </c>
      <c r="C9576" s="352"/>
      <c r="D9576" s="152" t="s">
        <v>20298</v>
      </c>
    </row>
    <row r="9577" spans="1:4" ht="13.5" customHeight="1">
      <c r="A9577" s="150" t="s">
        <v>9625</v>
      </c>
      <c r="B9577" s="153" t="s">
        <v>19213</v>
      </c>
      <c r="C9577" s="352"/>
      <c r="D9577" s="152" t="s">
        <v>20298</v>
      </c>
    </row>
    <row r="9578" spans="1:4" ht="13.5" customHeight="1">
      <c r="A9578" s="150" t="s">
        <v>2939</v>
      </c>
      <c r="B9578" s="153" t="s">
        <v>13119</v>
      </c>
      <c r="C9578" s="352"/>
      <c r="D9578" s="152" t="s">
        <v>20298</v>
      </c>
    </row>
    <row r="9579" spans="1:4" ht="13.5" customHeight="1">
      <c r="A9579" s="150" t="s">
        <v>2929</v>
      </c>
      <c r="B9579" s="153" t="s">
        <v>13109</v>
      </c>
      <c r="C9579" s="352"/>
      <c r="D9579" s="152" t="s">
        <v>20298</v>
      </c>
    </row>
    <row r="9580" spans="1:4" ht="13.5" customHeight="1">
      <c r="A9580" s="150" t="s">
        <v>5687</v>
      </c>
      <c r="B9580" s="153" t="s">
        <v>15719</v>
      </c>
      <c r="C9580" s="352"/>
      <c r="D9580" s="152" t="s">
        <v>20298</v>
      </c>
    </row>
    <row r="9581" spans="1:4" ht="13.5" customHeight="1">
      <c r="A9581" s="150" t="s">
        <v>8608</v>
      </c>
      <c r="B9581" s="153" t="s">
        <v>18247</v>
      </c>
      <c r="C9581" s="352"/>
      <c r="D9581" s="152" t="s">
        <v>20298</v>
      </c>
    </row>
    <row r="9582" spans="1:4" ht="13.5" customHeight="1">
      <c r="A9582" s="150" t="s">
        <v>8609</v>
      </c>
      <c r="B9582" s="153" t="s">
        <v>18248</v>
      </c>
      <c r="C9582" s="352"/>
      <c r="D9582" s="152" t="s">
        <v>20298</v>
      </c>
    </row>
    <row r="9583" spans="1:4" ht="13.5" customHeight="1">
      <c r="A9583" s="150" t="s">
        <v>2935</v>
      </c>
      <c r="B9583" s="153" t="s">
        <v>13115</v>
      </c>
      <c r="C9583" s="352"/>
      <c r="D9583" s="152" t="s">
        <v>20298</v>
      </c>
    </row>
    <row r="9584" spans="1:4" ht="13.5" customHeight="1">
      <c r="A9584" s="150" t="s">
        <v>8610</v>
      </c>
      <c r="B9584" s="153" t="s">
        <v>18249</v>
      </c>
      <c r="C9584" s="352"/>
      <c r="D9584" s="152" t="s">
        <v>20298</v>
      </c>
    </row>
    <row r="9585" spans="1:4" ht="13.5" customHeight="1">
      <c r="A9585" s="150" t="s">
        <v>1235</v>
      </c>
      <c r="B9585" s="153" t="s">
        <v>11434</v>
      </c>
      <c r="C9585" s="352"/>
      <c r="D9585" s="152" t="s">
        <v>20298</v>
      </c>
    </row>
    <row r="9586" spans="1:4" ht="13.5" customHeight="1">
      <c r="A9586" s="150" t="s">
        <v>2931</v>
      </c>
      <c r="B9586" s="153" t="s">
        <v>13111</v>
      </c>
      <c r="C9586" s="352"/>
      <c r="D9586" s="152" t="s">
        <v>20298</v>
      </c>
    </row>
    <row r="9587" spans="1:4" ht="13.5" customHeight="1">
      <c r="A9587" s="150" t="s">
        <v>2932</v>
      </c>
      <c r="B9587" s="153" t="s">
        <v>13112</v>
      </c>
      <c r="C9587" s="352"/>
      <c r="D9587" s="152" t="s">
        <v>20298</v>
      </c>
    </row>
    <row r="9588" spans="1:4" ht="13.5" customHeight="1">
      <c r="A9588" s="150" t="s">
        <v>2933</v>
      </c>
      <c r="B9588" s="153" t="s">
        <v>13113</v>
      </c>
      <c r="C9588" s="352"/>
      <c r="D9588" s="152" t="s">
        <v>20298</v>
      </c>
    </row>
    <row r="9589" spans="1:4" ht="13.5" customHeight="1">
      <c r="A9589" s="150" t="s">
        <v>3239</v>
      </c>
      <c r="B9589" s="153" t="s">
        <v>13376</v>
      </c>
      <c r="C9589" s="352"/>
      <c r="D9589" s="152" t="s">
        <v>20298</v>
      </c>
    </row>
    <row r="9590" spans="1:4" ht="13.5" customHeight="1">
      <c r="A9590" s="150" t="s">
        <v>3240</v>
      </c>
      <c r="B9590" s="153" t="s">
        <v>13377</v>
      </c>
      <c r="C9590" s="352"/>
      <c r="D9590" s="152" t="s">
        <v>20298</v>
      </c>
    </row>
    <row r="9591" spans="1:4" ht="13.5" customHeight="1">
      <c r="A9591" s="150" t="s">
        <v>3241</v>
      </c>
      <c r="B9591" s="153" t="s">
        <v>13378</v>
      </c>
      <c r="C9591" s="352"/>
      <c r="D9591" s="152" t="s">
        <v>20298</v>
      </c>
    </row>
    <row r="9592" spans="1:4" ht="13.5" customHeight="1">
      <c r="A9592" s="150" t="s">
        <v>3943</v>
      </c>
      <c r="B9592" s="153" t="s">
        <v>14062</v>
      </c>
      <c r="C9592" s="352"/>
      <c r="D9592" s="152" t="s">
        <v>20298</v>
      </c>
    </row>
    <row r="9593" spans="1:4" ht="13.5" customHeight="1">
      <c r="A9593" s="150" t="s">
        <v>6952</v>
      </c>
      <c r="B9593" s="153" t="s">
        <v>16903</v>
      </c>
      <c r="C9593" s="352"/>
      <c r="D9593" s="152" t="s">
        <v>20298</v>
      </c>
    </row>
    <row r="9594" spans="1:4" ht="13.5" customHeight="1">
      <c r="A9594" s="150" t="s">
        <v>648</v>
      </c>
      <c r="B9594" s="154" t="s">
        <v>10857</v>
      </c>
      <c r="C9594" s="353"/>
      <c r="D9594" s="152" t="s">
        <v>20298</v>
      </c>
    </row>
    <row r="9595" spans="1:4" ht="13.5" customHeight="1">
      <c r="A9595" s="150" t="s">
        <v>698</v>
      </c>
      <c r="B9595" s="153" t="s">
        <v>10906</v>
      </c>
      <c r="C9595" s="352"/>
      <c r="D9595" s="152" t="s">
        <v>20298</v>
      </c>
    </row>
    <row r="9596" spans="1:4" ht="13.5" customHeight="1">
      <c r="A9596" s="150" t="s">
        <v>9778</v>
      </c>
      <c r="B9596" s="153" t="s">
        <v>19363</v>
      </c>
      <c r="C9596" s="352"/>
      <c r="D9596" s="152" t="s">
        <v>20298</v>
      </c>
    </row>
    <row r="9597" spans="1:4" ht="13.5" customHeight="1">
      <c r="A9597" s="150" t="s">
        <v>2973</v>
      </c>
      <c r="B9597" s="153" t="s">
        <v>13144</v>
      </c>
      <c r="C9597" s="352"/>
      <c r="D9597" s="152" t="s">
        <v>20298</v>
      </c>
    </row>
    <row r="9598" spans="1:4" ht="13.5" customHeight="1">
      <c r="A9598" s="150" t="s">
        <v>10593</v>
      </c>
      <c r="B9598" s="153" t="s">
        <v>20140</v>
      </c>
      <c r="C9598" s="352"/>
      <c r="D9598" s="152" t="s">
        <v>20298</v>
      </c>
    </row>
    <row r="9599" spans="1:4" ht="13.5" customHeight="1">
      <c r="A9599" s="150" t="s">
        <v>10487</v>
      </c>
      <c r="B9599" s="153" t="s">
        <v>20051</v>
      </c>
      <c r="C9599" s="352"/>
      <c r="D9599" s="152" t="s">
        <v>20298</v>
      </c>
    </row>
    <row r="9600" spans="1:4" ht="13.5" customHeight="1">
      <c r="A9600" s="150" t="s">
        <v>9600</v>
      </c>
      <c r="B9600" s="153" t="s">
        <v>19188</v>
      </c>
      <c r="C9600" s="352"/>
      <c r="D9600" s="152" t="s">
        <v>20298</v>
      </c>
    </row>
    <row r="9601" spans="1:4" ht="13.5" customHeight="1">
      <c r="A9601" s="150" t="s">
        <v>4909</v>
      </c>
      <c r="B9601" s="153" t="s">
        <v>14970</v>
      </c>
      <c r="C9601" s="352"/>
      <c r="D9601" s="152" t="s">
        <v>20298</v>
      </c>
    </row>
    <row r="9602" spans="1:4" ht="13.5" customHeight="1">
      <c r="A9602" s="150" t="s">
        <v>3565</v>
      </c>
      <c r="B9602" s="153" t="s">
        <v>13698</v>
      </c>
      <c r="C9602" s="352"/>
      <c r="D9602" s="152" t="s">
        <v>20298</v>
      </c>
    </row>
    <row r="9603" spans="1:4" ht="13.5" customHeight="1">
      <c r="A9603" s="150" t="s">
        <v>3565</v>
      </c>
      <c r="B9603" s="153" t="s">
        <v>13698</v>
      </c>
      <c r="C9603" s="352"/>
      <c r="D9603" s="152" t="s">
        <v>20298</v>
      </c>
    </row>
    <row r="9604" spans="1:4" ht="13.5" customHeight="1">
      <c r="A9604" s="150" t="s">
        <v>6215</v>
      </c>
      <c r="B9604" s="153" t="s">
        <v>16176</v>
      </c>
      <c r="C9604" s="352"/>
      <c r="D9604" s="152" t="s">
        <v>20298</v>
      </c>
    </row>
    <row r="9605" spans="1:4" ht="13.5" customHeight="1">
      <c r="A9605" s="150" t="s">
        <v>4908</v>
      </c>
      <c r="B9605" s="153" t="s">
        <v>14969</v>
      </c>
      <c r="C9605" s="352"/>
      <c r="D9605" s="152" t="s">
        <v>20298</v>
      </c>
    </row>
    <row r="9606" spans="1:4" ht="13.5" customHeight="1">
      <c r="A9606" s="150" t="s">
        <v>6970</v>
      </c>
      <c r="B9606" s="153" t="s">
        <v>16921</v>
      </c>
      <c r="C9606" s="352"/>
      <c r="D9606" s="152" t="s">
        <v>20298</v>
      </c>
    </row>
    <row r="9607" spans="1:4" ht="13.5" customHeight="1">
      <c r="A9607" s="150" t="s">
        <v>6971</v>
      </c>
      <c r="B9607" s="153" t="s">
        <v>16922</v>
      </c>
      <c r="C9607" s="352"/>
      <c r="D9607" s="152" t="s">
        <v>20298</v>
      </c>
    </row>
    <row r="9608" spans="1:4" ht="13.5" customHeight="1">
      <c r="A9608" s="150" t="s">
        <v>6971</v>
      </c>
      <c r="B9608" s="153" t="s">
        <v>16922</v>
      </c>
      <c r="C9608" s="352"/>
      <c r="D9608" s="152" t="s">
        <v>20298</v>
      </c>
    </row>
    <row r="9609" spans="1:4" ht="13.5" customHeight="1">
      <c r="A9609" s="150" t="s">
        <v>2891</v>
      </c>
      <c r="B9609" s="153" t="s">
        <v>13073</v>
      </c>
      <c r="C9609" s="352"/>
      <c r="D9609" s="152" t="s">
        <v>20298</v>
      </c>
    </row>
    <row r="9610" spans="1:4" ht="13.5" customHeight="1">
      <c r="A9610" s="150" t="s">
        <v>9545</v>
      </c>
      <c r="B9610" s="153" t="s">
        <v>19136</v>
      </c>
      <c r="C9610" s="352"/>
      <c r="D9610" s="152" t="s">
        <v>20298</v>
      </c>
    </row>
    <row r="9611" spans="1:4" ht="13.5" customHeight="1">
      <c r="A9611" s="150" t="s">
        <v>4838</v>
      </c>
      <c r="B9611" s="153" t="s">
        <v>14904</v>
      </c>
      <c r="C9611" s="352"/>
      <c r="D9611" s="152" t="s">
        <v>20298</v>
      </c>
    </row>
    <row r="9612" spans="1:4" ht="13.5" customHeight="1">
      <c r="A9612" s="150" t="s">
        <v>5865</v>
      </c>
      <c r="B9612" s="153" t="s">
        <v>15876</v>
      </c>
      <c r="C9612" s="352"/>
      <c r="D9612" s="152" t="s">
        <v>20298</v>
      </c>
    </row>
    <row r="9613" spans="1:4" ht="13.5" customHeight="1">
      <c r="A9613" s="150" t="s">
        <v>1897</v>
      </c>
      <c r="B9613" s="153" t="s">
        <v>12080</v>
      </c>
      <c r="C9613" s="352"/>
      <c r="D9613" s="152" t="s">
        <v>20298</v>
      </c>
    </row>
    <row r="9614" spans="1:4" ht="13.5" customHeight="1">
      <c r="A9614" s="150" t="s">
        <v>3122</v>
      </c>
      <c r="B9614" s="153" t="s">
        <v>13273</v>
      </c>
      <c r="C9614" s="352"/>
      <c r="D9614" s="152" t="s">
        <v>20298</v>
      </c>
    </row>
    <row r="9615" spans="1:4" ht="13.5" customHeight="1">
      <c r="A9615" s="150" t="s">
        <v>2625</v>
      </c>
      <c r="B9615" s="153" t="s">
        <v>12808</v>
      </c>
      <c r="C9615" s="352"/>
      <c r="D9615" s="152" t="s">
        <v>20298</v>
      </c>
    </row>
    <row r="9616" spans="1:4" ht="13.5" customHeight="1">
      <c r="A9616" s="150" t="s">
        <v>3119</v>
      </c>
      <c r="B9616" s="153" t="s">
        <v>13270</v>
      </c>
      <c r="C9616" s="352"/>
      <c r="D9616" s="152" t="s">
        <v>20298</v>
      </c>
    </row>
    <row r="9617" spans="1:4" ht="13.5" customHeight="1">
      <c r="A9617" s="150" t="s">
        <v>4875</v>
      </c>
      <c r="B9617" s="153" t="s">
        <v>14937</v>
      </c>
      <c r="C9617" s="352"/>
      <c r="D9617" s="152" t="s">
        <v>20298</v>
      </c>
    </row>
    <row r="9618" spans="1:4" ht="13.5" customHeight="1">
      <c r="A9618" s="150" t="s">
        <v>6024</v>
      </c>
      <c r="B9618" s="153" t="s">
        <v>16030</v>
      </c>
      <c r="C9618" s="352"/>
      <c r="D9618" s="152" t="s">
        <v>20298</v>
      </c>
    </row>
    <row r="9619" spans="1:4" ht="13.5" customHeight="1">
      <c r="A9619" s="150" t="s">
        <v>1910</v>
      </c>
      <c r="B9619" s="153" t="s">
        <v>12093</v>
      </c>
      <c r="C9619" s="352"/>
      <c r="D9619" s="152" t="s">
        <v>20298</v>
      </c>
    </row>
    <row r="9620" spans="1:4" ht="13.5" customHeight="1">
      <c r="A9620" s="150" t="s">
        <v>1609</v>
      </c>
      <c r="B9620" s="153" t="s">
        <v>11809</v>
      </c>
      <c r="C9620" s="352"/>
      <c r="D9620" s="152" t="s">
        <v>20298</v>
      </c>
    </row>
    <row r="9621" spans="1:4" ht="13.5" customHeight="1">
      <c r="A9621" s="150" t="s">
        <v>4894</v>
      </c>
      <c r="B9621" s="153" t="s">
        <v>14955</v>
      </c>
      <c r="C9621" s="352"/>
      <c r="D9621" s="152" t="s">
        <v>20298</v>
      </c>
    </row>
    <row r="9622" spans="1:4" ht="13.5" customHeight="1">
      <c r="A9622" s="150" t="s">
        <v>1737</v>
      </c>
      <c r="B9622" s="153" t="s">
        <v>11931</v>
      </c>
      <c r="C9622" s="352"/>
      <c r="D9622" s="152" t="s">
        <v>20298</v>
      </c>
    </row>
    <row r="9623" spans="1:4" ht="13.5" customHeight="1">
      <c r="A9623" s="150" t="s">
        <v>3000</v>
      </c>
      <c r="B9623" s="153" t="s">
        <v>13170</v>
      </c>
      <c r="C9623" s="352"/>
      <c r="D9623" s="152" t="s">
        <v>20298</v>
      </c>
    </row>
    <row r="9624" spans="1:4" ht="13.5" customHeight="1">
      <c r="A9624" s="150" t="s">
        <v>3001</v>
      </c>
      <c r="B9624" s="153" t="s">
        <v>13171</v>
      </c>
      <c r="C9624" s="352"/>
      <c r="D9624" s="152" t="s">
        <v>20298</v>
      </c>
    </row>
    <row r="9625" spans="1:4" ht="13.5" customHeight="1">
      <c r="A9625" s="150" t="s">
        <v>2995</v>
      </c>
      <c r="B9625" s="153" t="s">
        <v>13165</v>
      </c>
      <c r="C9625" s="352"/>
      <c r="D9625" s="152" t="s">
        <v>20298</v>
      </c>
    </row>
    <row r="9626" spans="1:4" ht="13.5" customHeight="1">
      <c r="A9626" s="150" t="s">
        <v>3007</v>
      </c>
      <c r="B9626" s="153" t="s">
        <v>13177</v>
      </c>
      <c r="C9626" s="352"/>
      <c r="D9626" s="152" t="s">
        <v>20298</v>
      </c>
    </row>
    <row r="9627" spans="1:4" ht="13.5" customHeight="1">
      <c r="A9627" s="150" t="s">
        <v>3002</v>
      </c>
      <c r="B9627" s="153" t="s">
        <v>13172</v>
      </c>
      <c r="C9627" s="352"/>
      <c r="D9627" s="152" t="s">
        <v>20298</v>
      </c>
    </row>
    <row r="9628" spans="1:4" ht="13.5" customHeight="1">
      <c r="A9628" s="150" t="s">
        <v>3003</v>
      </c>
      <c r="B9628" s="153" t="s">
        <v>13173</v>
      </c>
      <c r="C9628" s="352"/>
      <c r="D9628" s="152" t="s">
        <v>20298</v>
      </c>
    </row>
    <row r="9629" spans="1:4" ht="13.5" customHeight="1">
      <c r="A9629" s="150" t="s">
        <v>5863</v>
      </c>
      <c r="B9629" s="153" t="s">
        <v>15874</v>
      </c>
      <c r="C9629" s="352"/>
      <c r="D9629" s="152" t="s">
        <v>20298</v>
      </c>
    </row>
    <row r="9630" spans="1:4" ht="13.5" customHeight="1">
      <c r="A9630" s="150" t="s">
        <v>4625</v>
      </c>
      <c r="B9630" s="153" t="s">
        <v>14693</v>
      </c>
      <c r="C9630" s="352"/>
      <c r="D9630" s="152" t="s">
        <v>20298</v>
      </c>
    </row>
    <row r="9631" spans="1:4" ht="13.5" customHeight="1">
      <c r="A9631" s="150" t="s">
        <v>9363</v>
      </c>
      <c r="B9631" s="153" t="s">
        <v>18960</v>
      </c>
      <c r="C9631" s="352"/>
      <c r="D9631" s="152" t="s">
        <v>20298</v>
      </c>
    </row>
    <row r="9632" spans="1:4" ht="13.5" customHeight="1">
      <c r="A9632" s="150" t="s">
        <v>1733</v>
      </c>
      <c r="B9632" s="153" t="s">
        <v>11928</v>
      </c>
      <c r="C9632" s="352"/>
      <c r="D9632" s="152" t="s">
        <v>20298</v>
      </c>
    </row>
    <row r="9633" spans="1:4" ht="13.5" customHeight="1">
      <c r="A9633" s="150" t="s">
        <v>6953</v>
      </c>
      <c r="B9633" s="153" t="s">
        <v>16904</v>
      </c>
      <c r="C9633" s="352"/>
      <c r="D9633" s="152" t="s">
        <v>20298</v>
      </c>
    </row>
    <row r="9634" spans="1:4" ht="13.5" customHeight="1">
      <c r="A9634" s="150" t="s">
        <v>6969</v>
      </c>
      <c r="B9634" s="153" t="s">
        <v>16920</v>
      </c>
      <c r="C9634" s="352"/>
      <c r="D9634" s="152" t="s">
        <v>20298</v>
      </c>
    </row>
    <row r="9635" spans="1:4" ht="13.5" customHeight="1">
      <c r="A9635" s="150" t="s">
        <v>3265</v>
      </c>
      <c r="B9635" s="153" t="s">
        <v>13402</v>
      </c>
      <c r="C9635" s="352"/>
      <c r="D9635" s="152" t="s">
        <v>20298</v>
      </c>
    </row>
    <row r="9636" spans="1:4" ht="13.5" customHeight="1">
      <c r="A9636" s="150" t="s">
        <v>1904</v>
      </c>
      <c r="B9636" s="153" t="s">
        <v>12087</v>
      </c>
      <c r="C9636" s="352"/>
      <c r="D9636" s="152" t="s">
        <v>20298</v>
      </c>
    </row>
    <row r="9637" spans="1:4" ht="13.5" customHeight="1">
      <c r="A9637" s="150" t="s">
        <v>2924</v>
      </c>
      <c r="B9637" s="153" t="s">
        <v>13104</v>
      </c>
      <c r="C9637" s="352"/>
      <c r="D9637" s="152" t="s">
        <v>20298</v>
      </c>
    </row>
    <row r="9638" spans="1:4" ht="13.5" customHeight="1">
      <c r="A9638" s="150" t="s">
        <v>2925</v>
      </c>
      <c r="B9638" s="153" t="s">
        <v>13105</v>
      </c>
      <c r="C9638" s="352"/>
      <c r="D9638" s="152" t="s">
        <v>20298</v>
      </c>
    </row>
    <row r="9639" spans="1:4" ht="13.5" customHeight="1">
      <c r="A9639" s="150" t="s">
        <v>1751</v>
      </c>
      <c r="B9639" s="153" t="s">
        <v>11945</v>
      </c>
      <c r="C9639" s="352"/>
      <c r="D9639" s="152" t="s">
        <v>20298</v>
      </c>
    </row>
    <row r="9640" spans="1:4" ht="13.5" customHeight="1">
      <c r="A9640" s="150" t="s">
        <v>2772</v>
      </c>
      <c r="B9640" s="153" t="s">
        <v>12947</v>
      </c>
      <c r="C9640" s="352"/>
      <c r="D9640" s="152" t="s">
        <v>20298</v>
      </c>
    </row>
    <row r="9641" spans="1:4" ht="13.5" customHeight="1">
      <c r="A9641" s="150" t="s">
        <v>3087</v>
      </c>
      <c r="B9641" s="153" t="s">
        <v>13245</v>
      </c>
      <c r="C9641" s="352"/>
      <c r="D9641" s="152" t="s">
        <v>20298</v>
      </c>
    </row>
    <row r="9642" spans="1:4" ht="13.5" customHeight="1">
      <c r="A9642" s="150" t="s">
        <v>3088</v>
      </c>
      <c r="B9642" s="153" t="s">
        <v>13246</v>
      </c>
      <c r="C9642" s="352"/>
      <c r="D9642" s="152" t="s">
        <v>20298</v>
      </c>
    </row>
    <row r="9643" spans="1:4" ht="13.5" customHeight="1">
      <c r="A9643" s="150" t="s">
        <v>3089</v>
      </c>
      <c r="B9643" s="153" t="s">
        <v>13246</v>
      </c>
      <c r="C9643" s="352"/>
      <c r="D9643" s="152" t="s">
        <v>20298</v>
      </c>
    </row>
    <row r="9644" spans="1:4" ht="13.5" customHeight="1">
      <c r="A9644" s="150" t="s">
        <v>6544</v>
      </c>
      <c r="B9644" s="153" t="s">
        <v>16506</v>
      </c>
      <c r="C9644" s="352"/>
      <c r="D9644" s="152" t="s">
        <v>20298</v>
      </c>
    </row>
    <row r="9645" spans="1:4" ht="13.5" customHeight="1">
      <c r="A9645" s="150" t="s">
        <v>4627</v>
      </c>
      <c r="B9645" s="153" t="s">
        <v>14695</v>
      </c>
      <c r="C9645" s="352"/>
      <c r="D9645" s="152" t="s">
        <v>20298</v>
      </c>
    </row>
    <row r="9646" spans="1:4" ht="13.5" customHeight="1">
      <c r="A9646" s="150" t="s">
        <v>2991</v>
      </c>
      <c r="B9646" s="153" t="s">
        <v>13161</v>
      </c>
      <c r="C9646" s="352"/>
      <c r="D9646" s="152" t="s">
        <v>20298</v>
      </c>
    </row>
    <row r="9647" spans="1:4" ht="13.5" customHeight="1">
      <c r="A9647" s="150" t="s">
        <v>2992</v>
      </c>
      <c r="B9647" s="153" t="s">
        <v>13162</v>
      </c>
      <c r="C9647" s="352"/>
      <c r="D9647" s="152" t="s">
        <v>20298</v>
      </c>
    </row>
    <row r="9648" spans="1:4" ht="13.5" customHeight="1">
      <c r="A9648" s="150" t="s">
        <v>3166</v>
      </c>
      <c r="B9648" s="153" t="s">
        <v>13308</v>
      </c>
      <c r="C9648" s="352"/>
      <c r="D9648" s="152" t="s">
        <v>20298</v>
      </c>
    </row>
    <row r="9649" spans="1:4" ht="13.5" customHeight="1">
      <c r="A9649" s="150" t="s">
        <v>3029</v>
      </c>
      <c r="B9649" s="153" t="s">
        <v>13196</v>
      </c>
      <c r="C9649" s="352"/>
      <c r="D9649" s="152" t="s">
        <v>20298</v>
      </c>
    </row>
    <row r="9650" spans="1:4" ht="13.5" customHeight="1">
      <c r="A9650" s="150" t="s">
        <v>3028</v>
      </c>
      <c r="B9650" s="153" t="s">
        <v>13195</v>
      </c>
      <c r="C9650" s="352"/>
      <c r="D9650" s="152" t="s">
        <v>20298</v>
      </c>
    </row>
    <row r="9651" spans="1:4" ht="13.5" customHeight="1">
      <c r="A9651" s="150" t="s">
        <v>3251</v>
      </c>
      <c r="B9651" s="153" t="s">
        <v>13388</v>
      </c>
      <c r="C9651" s="352"/>
      <c r="D9651" s="152" t="s">
        <v>20298</v>
      </c>
    </row>
    <row r="9652" spans="1:4" ht="13.5" customHeight="1">
      <c r="A9652" s="150" t="s">
        <v>3030</v>
      </c>
      <c r="B9652" s="153" t="s">
        <v>13197</v>
      </c>
      <c r="C9652" s="352"/>
      <c r="D9652" s="152" t="s">
        <v>20298</v>
      </c>
    </row>
    <row r="9653" spans="1:4" ht="13.5" customHeight="1">
      <c r="A9653" s="150" t="s">
        <v>5875</v>
      </c>
      <c r="B9653" s="153" t="s">
        <v>15885</v>
      </c>
      <c r="C9653" s="352"/>
      <c r="D9653" s="152" t="s">
        <v>20298</v>
      </c>
    </row>
    <row r="9654" spans="1:4" ht="13.5" customHeight="1">
      <c r="A9654" s="150" t="s">
        <v>9369</v>
      </c>
      <c r="B9654" s="153" t="s">
        <v>18966</v>
      </c>
      <c r="C9654" s="352"/>
      <c r="D9654" s="152" t="s">
        <v>20298</v>
      </c>
    </row>
    <row r="9655" spans="1:4" ht="13.5" customHeight="1">
      <c r="A9655" s="150" t="s">
        <v>9385</v>
      </c>
      <c r="B9655" s="153" t="s">
        <v>18981</v>
      </c>
      <c r="C9655" s="352"/>
      <c r="D9655" s="152" t="s">
        <v>20298</v>
      </c>
    </row>
    <row r="9656" spans="1:4" ht="13.5" customHeight="1">
      <c r="A9656" s="150" t="s">
        <v>3167</v>
      </c>
      <c r="B9656" s="153" t="s">
        <v>13309</v>
      </c>
      <c r="C9656" s="352"/>
      <c r="D9656" s="152" t="s">
        <v>20298</v>
      </c>
    </row>
    <row r="9657" spans="1:4" ht="13.5" customHeight="1">
      <c r="A9657" s="150" t="s">
        <v>2671</v>
      </c>
      <c r="B9657" s="153" t="s">
        <v>12852</v>
      </c>
      <c r="C9657" s="352"/>
      <c r="D9657" s="152" t="s">
        <v>20298</v>
      </c>
    </row>
    <row r="9658" spans="1:4" ht="13.5" customHeight="1">
      <c r="A9658" s="150" t="s">
        <v>4732</v>
      </c>
      <c r="B9658" s="153" t="s">
        <v>14800</v>
      </c>
      <c r="C9658" s="352"/>
      <c r="D9658" s="152" t="s">
        <v>20298</v>
      </c>
    </row>
    <row r="9659" spans="1:4" ht="13.5" customHeight="1">
      <c r="A9659" s="150" t="s">
        <v>3031</v>
      </c>
      <c r="B9659" s="153" t="s">
        <v>13198</v>
      </c>
      <c r="C9659" s="352"/>
      <c r="D9659" s="152" t="s">
        <v>20298</v>
      </c>
    </row>
    <row r="9660" spans="1:4" ht="13.5" customHeight="1">
      <c r="A9660" s="150" t="s">
        <v>5874</v>
      </c>
      <c r="B9660" s="153" t="s">
        <v>15884</v>
      </c>
      <c r="C9660" s="352"/>
      <c r="D9660" s="152" t="s">
        <v>20298</v>
      </c>
    </row>
    <row r="9661" spans="1:4" ht="13.5" customHeight="1">
      <c r="A9661" s="150" t="s">
        <v>6546</v>
      </c>
      <c r="B9661" s="153" t="s">
        <v>16508</v>
      </c>
      <c r="C9661" s="352"/>
      <c r="D9661" s="152" t="s">
        <v>20298</v>
      </c>
    </row>
    <row r="9662" spans="1:4" ht="13.5" customHeight="1">
      <c r="A9662" s="150" t="s">
        <v>8586</v>
      </c>
      <c r="B9662" s="153" t="s">
        <v>18228</v>
      </c>
      <c r="C9662" s="352"/>
      <c r="D9662" s="152" t="s">
        <v>20298</v>
      </c>
    </row>
    <row r="9663" spans="1:4" ht="13.5" customHeight="1">
      <c r="A9663" s="150" t="s">
        <v>9355</v>
      </c>
      <c r="B9663" s="153" t="s">
        <v>18953</v>
      </c>
      <c r="C9663" s="352"/>
      <c r="D9663" s="152" t="s">
        <v>20298</v>
      </c>
    </row>
    <row r="9664" spans="1:4" ht="13.5" customHeight="1">
      <c r="A9664" s="150" t="s">
        <v>4624</v>
      </c>
      <c r="B9664" s="153" t="s">
        <v>14692</v>
      </c>
      <c r="C9664" s="352"/>
      <c r="D9664" s="152" t="s">
        <v>20298</v>
      </c>
    </row>
    <row r="9665" spans="1:4" ht="13.5" customHeight="1">
      <c r="A9665" s="150" t="s">
        <v>4863</v>
      </c>
      <c r="B9665" s="153" t="s">
        <v>14925</v>
      </c>
      <c r="C9665" s="352"/>
      <c r="D9665" s="152" t="s">
        <v>20298</v>
      </c>
    </row>
    <row r="9666" spans="1:4" ht="13.5" customHeight="1">
      <c r="A9666" s="150" t="s">
        <v>4862</v>
      </c>
      <c r="B9666" s="153" t="s">
        <v>14924</v>
      </c>
      <c r="C9666" s="352"/>
      <c r="D9666" s="152" t="s">
        <v>20298</v>
      </c>
    </row>
    <row r="9667" spans="1:4" ht="13.5" customHeight="1">
      <c r="A9667" s="150" t="s">
        <v>4861</v>
      </c>
      <c r="B9667" s="153" t="s">
        <v>14923</v>
      </c>
      <c r="C9667" s="352"/>
      <c r="D9667" s="152" t="s">
        <v>20298</v>
      </c>
    </row>
    <row r="9668" spans="1:4" ht="13.5" customHeight="1">
      <c r="A9668" s="150" t="s">
        <v>4860</v>
      </c>
      <c r="B9668" s="153" t="s">
        <v>14922</v>
      </c>
      <c r="C9668" s="352"/>
      <c r="D9668" s="152" t="s">
        <v>20298</v>
      </c>
    </row>
    <row r="9669" spans="1:4" ht="13.5" customHeight="1">
      <c r="A9669" s="150" t="s">
        <v>4877</v>
      </c>
      <c r="B9669" s="153" t="s">
        <v>14939</v>
      </c>
      <c r="C9669" s="352"/>
      <c r="D9669" s="152" t="s">
        <v>20298</v>
      </c>
    </row>
    <row r="9670" spans="1:4" ht="13.5" customHeight="1">
      <c r="A9670" s="150" t="s">
        <v>4876</v>
      </c>
      <c r="B9670" s="153" t="s">
        <v>14938</v>
      </c>
      <c r="C9670" s="352"/>
      <c r="D9670" s="152" t="s">
        <v>20298</v>
      </c>
    </row>
    <row r="9671" spans="1:4" ht="13.5" customHeight="1">
      <c r="A9671" s="150" t="s">
        <v>6923</v>
      </c>
      <c r="B9671" s="153" t="s">
        <v>16874</v>
      </c>
      <c r="C9671" s="352"/>
      <c r="D9671" s="152" t="s">
        <v>20298</v>
      </c>
    </row>
    <row r="9672" spans="1:4" ht="13.5" customHeight="1">
      <c r="A9672" s="150" t="s">
        <v>1608</v>
      </c>
      <c r="B9672" s="153" t="s">
        <v>11808</v>
      </c>
      <c r="C9672" s="352"/>
      <c r="D9672" s="152" t="s">
        <v>20298</v>
      </c>
    </row>
    <row r="9673" spans="1:4" ht="13.5" customHeight="1">
      <c r="A9673" s="150" t="s">
        <v>9633</v>
      </c>
      <c r="B9673" s="153" t="s">
        <v>19221</v>
      </c>
      <c r="C9673" s="352"/>
      <c r="D9673" s="152" t="s">
        <v>20298</v>
      </c>
    </row>
    <row r="9674" spans="1:4" ht="13.5" customHeight="1">
      <c r="A9674" s="150" t="s">
        <v>4874</v>
      </c>
      <c r="B9674" s="153" t="s">
        <v>14936</v>
      </c>
      <c r="C9674" s="352"/>
      <c r="D9674" s="152" t="s">
        <v>20298</v>
      </c>
    </row>
    <row r="9675" spans="1:4" ht="13.5" customHeight="1">
      <c r="A9675" s="150" t="s">
        <v>4888</v>
      </c>
      <c r="B9675" s="153" t="s">
        <v>14949</v>
      </c>
      <c r="C9675" s="352"/>
      <c r="D9675" s="152" t="s">
        <v>20298</v>
      </c>
    </row>
    <row r="9676" spans="1:4" ht="13.5" customHeight="1">
      <c r="A9676" s="150" t="s">
        <v>4898</v>
      </c>
      <c r="B9676" s="153" t="s">
        <v>14959</v>
      </c>
      <c r="C9676" s="352"/>
      <c r="D9676" s="152" t="s">
        <v>20298</v>
      </c>
    </row>
    <row r="9677" spans="1:4" ht="13.5" customHeight="1">
      <c r="A9677" s="150" t="s">
        <v>4893</v>
      </c>
      <c r="B9677" s="153" t="s">
        <v>14954</v>
      </c>
      <c r="C9677" s="352"/>
      <c r="D9677" s="152" t="s">
        <v>20298</v>
      </c>
    </row>
    <row r="9678" spans="1:4" ht="13.5" customHeight="1">
      <c r="A9678" s="150" t="s">
        <v>4892</v>
      </c>
      <c r="B9678" s="153" t="s">
        <v>14953</v>
      </c>
      <c r="C9678" s="352"/>
      <c r="D9678" s="152" t="s">
        <v>20298</v>
      </c>
    </row>
    <row r="9679" spans="1:4" ht="13.5" customHeight="1">
      <c r="A9679" s="150" t="s">
        <v>4887</v>
      </c>
      <c r="B9679" s="153" t="s">
        <v>14948</v>
      </c>
      <c r="C9679" s="352"/>
      <c r="D9679" s="152" t="s">
        <v>20298</v>
      </c>
    </row>
    <row r="9680" spans="1:4" ht="13.5" customHeight="1">
      <c r="A9680" s="150" t="s">
        <v>4897</v>
      </c>
      <c r="B9680" s="153" t="s">
        <v>14958</v>
      </c>
      <c r="C9680" s="352"/>
      <c r="D9680" s="152" t="s">
        <v>20298</v>
      </c>
    </row>
    <row r="9681" spans="1:4" ht="13.5" customHeight="1">
      <c r="A9681" s="150" t="s">
        <v>4895</v>
      </c>
      <c r="B9681" s="153" t="s">
        <v>14956</v>
      </c>
      <c r="C9681" s="352"/>
      <c r="D9681" s="152" t="s">
        <v>20298</v>
      </c>
    </row>
    <row r="9682" spans="1:4" ht="13.5" customHeight="1">
      <c r="A9682" s="150" t="s">
        <v>9680</v>
      </c>
      <c r="B9682" s="153" t="s">
        <v>19267</v>
      </c>
      <c r="C9682" s="352"/>
      <c r="D9682" s="152" t="s">
        <v>20298</v>
      </c>
    </row>
    <row r="9683" spans="1:4" ht="13.5" customHeight="1">
      <c r="A9683" s="150" t="s">
        <v>4904</v>
      </c>
      <c r="B9683" s="153" t="s">
        <v>14965</v>
      </c>
      <c r="C9683" s="352"/>
      <c r="D9683" s="152" t="s">
        <v>20298</v>
      </c>
    </row>
    <row r="9684" spans="1:4" ht="13.5" customHeight="1">
      <c r="A9684" s="150" t="s">
        <v>9682</v>
      </c>
      <c r="B9684" s="153" t="s">
        <v>19269</v>
      </c>
      <c r="C9684" s="352"/>
      <c r="D9684" s="152" t="s">
        <v>20298</v>
      </c>
    </row>
    <row r="9685" spans="1:4" ht="13.5" customHeight="1">
      <c r="A9685" s="150" t="s">
        <v>3827</v>
      </c>
      <c r="B9685" s="153" t="s">
        <v>13949</v>
      </c>
      <c r="C9685" s="352"/>
      <c r="D9685" s="152" t="s">
        <v>20298</v>
      </c>
    </row>
    <row r="9686" spans="1:4" ht="13.5" customHeight="1">
      <c r="A9686" s="150" t="s">
        <v>2330</v>
      </c>
      <c r="B9686" s="153" t="s">
        <v>12505</v>
      </c>
      <c r="C9686" s="352"/>
      <c r="D9686" s="152" t="s">
        <v>20298</v>
      </c>
    </row>
    <row r="9687" spans="1:4" ht="13.5" customHeight="1">
      <c r="A9687" s="150" t="s">
        <v>4632</v>
      </c>
      <c r="B9687" s="153" t="s">
        <v>14700</v>
      </c>
      <c r="C9687" s="352"/>
      <c r="D9687" s="152" t="s">
        <v>20298</v>
      </c>
    </row>
    <row r="9688" spans="1:4" ht="13.5" customHeight="1">
      <c r="A9688" s="150" t="s">
        <v>4668</v>
      </c>
      <c r="B9688" s="153" t="s">
        <v>14736</v>
      </c>
      <c r="C9688" s="352"/>
      <c r="D9688" s="152" t="s">
        <v>20298</v>
      </c>
    </row>
    <row r="9689" spans="1:4" ht="13.5" customHeight="1">
      <c r="A9689" s="150" t="s">
        <v>3245</v>
      </c>
      <c r="B9689" s="153" t="s">
        <v>13382</v>
      </c>
      <c r="C9689" s="352"/>
      <c r="D9689" s="152" t="s">
        <v>20298</v>
      </c>
    </row>
    <row r="9690" spans="1:4" ht="13.5" customHeight="1">
      <c r="A9690" s="150" t="s">
        <v>9691</v>
      </c>
      <c r="B9690" s="153" t="s">
        <v>19278</v>
      </c>
      <c r="C9690" s="352"/>
      <c r="D9690" s="152" t="s">
        <v>20298</v>
      </c>
    </row>
    <row r="9691" spans="1:4" ht="13.5" customHeight="1">
      <c r="A9691" s="150" t="s">
        <v>8957</v>
      </c>
      <c r="B9691" s="153" t="s">
        <v>18568</v>
      </c>
      <c r="C9691" s="352"/>
      <c r="D9691" s="152" t="s">
        <v>20298</v>
      </c>
    </row>
    <row r="9692" spans="1:4" ht="13.5" customHeight="1">
      <c r="A9692" s="150" t="s">
        <v>1750</v>
      </c>
      <c r="B9692" s="153" t="s">
        <v>11944</v>
      </c>
      <c r="C9692" s="352"/>
      <c r="D9692" s="152" t="s">
        <v>20298</v>
      </c>
    </row>
    <row r="9693" spans="1:4" ht="13.5" customHeight="1">
      <c r="A9693" s="150" t="s">
        <v>8735</v>
      </c>
      <c r="B9693" s="153" t="s">
        <v>18356</v>
      </c>
      <c r="C9693" s="352"/>
      <c r="D9693" s="152" t="s">
        <v>20298</v>
      </c>
    </row>
    <row r="9694" spans="1:4" ht="13.5" customHeight="1">
      <c r="A9694" s="150" t="s">
        <v>4667</v>
      </c>
      <c r="B9694" s="153" t="s">
        <v>14735</v>
      </c>
      <c r="C9694" s="352"/>
      <c r="D9694" s="152" t="s">
        <v>20298</v>
      </c>
    </row>
    <row r="9695" spans="1:4" ht="13.5" customHeight="1">
      <c r="A9695" s="150" t="s">
        <v>3243</v>
      </c>
      <c r="B9695" s="153" t="s">
        <v>13380</v>
      </c>
      <c r="C9695" s="352"/>
      <c r="D9695" s="152" t="s">
        <v>20298</v>
      </c>
    </row>
    <row r="9696" spans="1:4" ht="13.5" customHeight="1">
      <c r="A9696" s="150" t="s">
        <v>3244</v>
      </c>
      <c r="B9696" s="153" t="s">
        <v>13381</v>
      </c>
      <c r="C9696" s="352"/>
      <c r="D9696" s="152" t="s">
        <v>20298</v>
      </c>
    </row>
    <row r="9697" spans="1:4" ht="13.5" customHeight="1">
      <c r="A9697" s="150" t="s">
        <v>2331</v>
      </c>
      <c r="B9697" s="153" t="s">
        <v>12506</v>
      </c>
      <c r="C9697" s="352"/>
      <c r="D9697" s="152" t="s">
        <v>20298</v>
      </c>
    </row>
    <row r="9698" spans="1:4" ht="13.5" customHeight="1">
      <c r="A9698" s="150" t="s">
        <v>2919</v>
      </c>
      <c r="B9698" s="153" t="s">
        <v>13100</v>
      </c>
      <c r="C9698" s="352"/>
      <c r="D9698" s="152" t="s">
        <v>20298</v>
      </c>
    </row>
    <row r="9699" spans="1:4" ht="13.5" customHeight="1">
      <c r="A9699" s="150" t="s">
        <v>5889</v>
      </c>
      <c r="B9699" s="153" t="s">
        <v>15898</v>
      </c>
      <c r="C9699" s="352"/>
      <c r="D9699" s="152" t="s">
        <v>20298</v>
      </c>
    </row>
    <row r="9700" spans="1:4" ht="13.5" customHeight="1">
      <c r="A9700" s="150" t="s">
        <v>5890</v>
      </c>
      <c r="B9700" s="153" t="s">
        <v>15899</v>
      </c>
      <c r="C9700" s="352"/>
      <c r="D9700" s="152" t="s">
        <v>20298</v>
      </c>
    </row>
    <row r="9701" spans="1:4" ht="13.5" customHeight="1">
      <c r="A9701" s="150" t="s">
        <v>4081</v>
      </c>
      <c r="B9701" s="153" t="s">
        <v>14198</v>
      </c>
      <c r="C9701" s="352"/>
      <c r="D9701" s="152" t="s">
        <v>20298</v>
      </c>
    </row>
    <row r="9702" spans="1:4" ht="13.5" customHeight="1">
      <c r="A9702" s="150" t="s">
        <v>4079</v>
      </c>
      <c r="B9702" s="153" t="s">
        <v>14196</v>
      </c>
      <c r="C9702" s="352"/>
      <c r="D9702" s="152" t="s">
        <v>20298</v>
      </c>
    </row>
    <row r="9703" spans="1:4" ht="13.5" customHeight="1">
      <c r="A9703" s="150" t="s">
        <v>4079</v>
      </c>
      <c r="B9703" s="153" t="s">
        <v>14196</v>
      </c>
      <c r="C9703" s="352"/>
      <c r="D9703" s="152" t="s">
        <v>20298</v>
      </c>
    </row>
    <row r="9704" spans="1:4" ht="13.5" customHeight="1">
      <c r="A9704" s="150" t="s">
        <v>9634</v>
      </c>
      <c r="B9704" s="153" t="s">
        <v>19222</v>
      </c>
      <c r="C9704" s="352"/>
      <c r="D9704" s="152" t="s">
        <v>20298</v>
      </c>
    </row>
    <row r="9705" spans="1:4" ht="13.5" customHeight="1">
      <c r="A9705" s="150" t="s">
        <v>4916</v>
      </c>
      <c r="B9705" s="153" t="s">
        <v>14977</v>
      </c>
      <c r="C9705" s="352"/>
      <c r="D9705" s="152" t="s">
        <v>20298</v>
      </c>
    </row>
    <row r="9706" spans="1:4" ht="13.5" customHeight="1">
      <c r="A9706" s="150" t="s">
        <v>4938</v>
      </c>
      <c r="B9706" s="153" t="s">
        <v>14996</v>
      </c>
      <c r="C9706" s="352"/>
      <c r="D9706" s="152" t="s">
        <v>20298</v>
      </c>
    </row>
    <row r="9707" spans="1:4" ht="13.5" customHeight="1">
      <c r="A9707" s="150" t="s">
        <v>4787</v>
      </c>
      <c r="B9707" s="153" t="s">
        <v>14854</v>
      </c>
      <c r="C9707" s="352"/>
      <c r="D9707" s="152" t="s">
        <v>20298</v>
      </c>
    </row>
    <row r="9708" spans="1:4" ht="13.5" customHeight="1">
      <c r="A9708" s="150" t="s">
        <v>9435</v>
      </c>
      <c r="B9708" s="153" t="s">
        <v>19029</v>
      </c>
      <c r="C9708" s="352"/>
      <c r="D9708" s="152" t="s">
        <v>20298</v>
      </c>
    </row>
    <row r="9709" spans="1:4" ht="13.5" customHeight="1">
      <c r="A9709" s="150" t="s">
        <v>3062</v>
      </c>
      <c r="B9709" s="153" t="s">
        <v>13225</v>
      </c>
      <c r="C9709" s="352"/>
      <c r="D9709" s="152" t="s">
        <v>20298</v>
      </c>
    </row>
    <row r="9710" spans="1:4" ht="13.5" customHeight="1">
      <c r="A9710" s="150" t="s">
        <v>3063</v>
      </c>
      <c r="B9710" s="153" t="s">
        <v>13225</v>
      </c>
      <c r="C9710" s="352"/>
      <c r="D9710" s="152" t="s">
        <v>20298</v>
      </c>
    </row>
    <row r="9711" spans="1:4" ht="13.5" customHeight="1">
      <c r="A9711" s="150" t="s">
        <v>5122</v>
      </c>
      <c r="B9711" s="153" t="s">
        <v>15164</v>
      </c>
      <c r="C9711" s="352"/>
      <c r="D9711" s="152" t="s">
        <v>20298</v>
      </c>
    </row>
    <row r="9712" spans="1:4" ht="13.5" customHeight="1">
      <c r="A9712" s="150" t="s">
        <v>5123</v>
      </c>
      <c r="B9712" s="153" t="s">
        <v>15165</v>
      </c>
      <c r="C9712" s="352"/>
      <c r="D9712" s="152" t="s">
        <v>20298</v>
      </c>
    </row>
    <row r="9713" spans="1:4" ht="13.5" customHeight="1">
      <c r="A9713" s="150" t="s">
        <v>5124</v>
      </c>
      <c r="B9713" s="153" t="s">
        <v>15166</v>
      </c>
      <c r="C9713" s="352"/>
      <c r="D9713" s="152" t="s">
        <v>20298</v>
      </c>
    </row>
    <row r="9714" spans="1:4" ht="13.5" customHeight="1">
      <c r="A9714" s="150" t="s">
        <v>5448</v>
      </c>
      <c r="B9714" s="153" t="s">
        <v>15482</v>
      </c>
      <c r="C9714" s="352"/>
      <c r="D9714" s="152" t="s">
        <v>20298</v>
      </c>
    </row>
    <row r="9715" spans="1:4" ht="13.5" customHeight="1">
      <c r="A9715" s="150" t="s">
        <v>5449</v>
      </c>
      <c r="B9715" s="153" t="s">
        <v>15483</v>
      </c>
      <c r="C9715" s="352"/>
      <c r="D9715" s="152" t="s">
        <v>20298</v>
      </c>
    </row>
    <row r="9716" spans="1:4" ht="13.5" customHeight="1">
      <c r="A9716" s="150" t="s">
        <v>3107</v>
      </c>
      <c r="B9716" s="153" t="s">
        <v>13258</v>
      </c>
      <c r="C9716" s="352"/>
      <c r="D9716" s="152" t="s">
        <v>20298</v>
      </c>
    </row>
    <row r="9717" spans="1:4" ht="13.5" customHeight="1">
      <c r="A9717" s="150" t="s">
        <v>811</v>
      </c>
      <c r="B9717" s="153" t="s">
        <v>11018</v>
      </c>
      <c r="C9717" s="352"/>
      <c r="D9717" s="152" t="s">
        <v>20298</v>
      </c>
    </row>
    <row r="9718" spans="1:4" ht="13.5" customHeight="1">
      <c r="A9718" s="150" t="s">
        <v>9333</v>
      </c>
      <c r="B9718" s="153" t="s">
        <v>18940</v>
      </c>
      <c r="C9718" s="352"/>
      <c r="D9718" s="152" t="s">
        <v>20298</v>
      </c>
    </row>
    <row r="9719" spans="1:4" ht="13.5" customHeight="1">
      <c r="A9719" s="150" t="s">
        <v>5451</v>
      </c>
      <c r="B9719" s="153" t="s">
        <v>15485</v>
      </c>
      <c r="C9719" s="352"/>
      <c r="D9719" s="152" t="s">
        <v>20298</v>
      </c>
    </row>
    <row r="9720" spans="1:4" ht="13.5" customHeight="1">
      <c r="A9720" s="150" t="s">
        <v>5452</v>
      </c>
      <c r="B9720" s="153" t="s">
        <v>15486</v>
      </c>
      <c r="C9720" s="352"/>
      <c r="D9720" s="152" t="s">
        <v>20298</v>
      </c>
    </row>
    <row r="9721" spans="1:4" ht="13.5" customHeight="1">
      <c r="A9721" s="150" t="s">
        <v>3178</v>
      </c>
      <c r="B9721" s="153" t="s">
        <v>13320</v>
      </c>
      <c r="C9721" s="352"/>
      <c r="D9721" s="152" t="s">
        <v>20298</v>
      </c>
    </row>
    <row r="9722" spans="1:4" ht="13.5" customHeight="1">
      <c r="A9722" s="150" t="s">
        <v>9631</v>
      </c>
      <c r="B9722" s="153" t="s">
        <v>19219</v>
      </c>
      <c r="C9722" s="352"/>
      <c r="D9722" s="152" t="s">
        <v>20298</v>
      </c>
    </row>
    <row r="9723" spans="1:4" ht="13.5" customHeight="1">
      <c r="A9723" s="150" t="s">
        <v>9630</v>
      </c>
      <c r="B9723" s="153" t="s">
        <v>19218</v>
      </c>
      <c r="C9723" s="352"/>
      <c r="D9723" s="152" t="s">
        <v>20298</v>
      </c>
    </row>
    <row r="9724" spans="1:4" ht="13.5" customHeight="1">
      <c r="A9724" s="150" t="s">
        <v>810</v>
      </c>
      <c r="B9724" s="153" t="s">
        <v>11017</v>
      </c>
      <c r="C9724" s="352"/>
      <c r="D9724" s="152" t="s">
        <v>20298</v>
      </c>
    </row>
    <row r="9725" spans="1:4" ht="13.5" customHeight="1">
      <c r="A9725" s="150" t="s">
        <v>812</v>
      </c>
      <c r="B9725" s="153" t="s">
        <v>11019</v>
      </c>
      <c r="C9725" s="352"/>
      <c r="D9725" s="152" t="s">
        <v>20298</v>
      </c>
    </row>
    <row r="9726" spans="1:4" ht="13.5" customHeight="1">
      <c r="A9726" s="150" t="s">
        <v>5000</v>
      </c>
      <c r="B9726" s="153" t="s">
        <v>15048</v>
      </c>
      <c r="C9726" s="352"/>
      <c r="D9726" s="152" t="s">
        <v>20298</v>
      </c>
    </row>
    <row r="9727" spans="1:4" ht="13.5" customHeight="1">
      <c r="A9727" s="150" t="s">
        <v>4997</v>
      </c>
      <c r="B9727" s="153" t="s">
        <v>15045</v>
      </c>
      <c r="C9727" s="352"/>
      <c r="D9727" s="152" t="s">
        <v>20298</v>
      </c>
    </row>
    <row r="9728" spans="1:4" ht="13.5" customHeight="1">
      <c r="A9728" s="150" t="s">
        <v>4998</v>
      </c>
      <c r="B9728" s="153" t="s">
        <v>15046</v>
      </c>
      <c r="C9728" s="352"/>
      <c r="D9728" s="152" t="s">
        <v>20298</v>
      </c>
    </row>
    <row r="9729" spans="1:4" ht="13.5" customHeight="1">
      <c r="A9729" s="150" t="s">
        <v>4606</v>
      </c>
      <c r="B9729" s="153" t="s">
        <v>14677</v>
      </c>
      <c r="C9729" s="352"/>
      <c r="D9729" s="152" t="s">
        <v>20298</v>
      </c>
    </row>
    <row r="9730" spans="1:4" ht="13.5" customHeight="1">
      <c r="A9730" s="150" t="s">
        <v>5001</v>
      </c>
      <c r="B9730" s="153" t="s">
        <v>15049</v>
      </c>
      <c r="C9730" s="352"/>
      <c r="D9730" s="152" t="s">
        <v>20298</v>
      </c>
    </row>
    <row r="9731" spans="1:4" ht="13.5" customHeight="1">
      <c r="A9731" s="150" t="s">
        <v>2247</v>
      </c>
      <c r="B9731" s="153" t="s">
        <v>12424</v>
      </c>
      <c r="C9731" s="352"/>
      <c r="D9731" s="152" t="s">
        <v>20298</v>
      </c>
    </row>
    <row r="9732" spans="1:4" ht="13.5" customHeight="1">
      <c r="A9732" s="150" t="s">
        <v>5002</v>
      </c>
      <c r="B9732" s="153" t="s">
        <v>15050</v>
      </c>
      <c r="C9732" s="352"/>
      <c r="D9732" s="152" t="s">
        <v>20298</v>
      </c>
    </row>
    <row r="9733" spans="1:4" ht="13.5" customHeight="1">
      <c r="A9733" s="150" t="s">
        <v>6951</v>
      </c>
      <c r="B9733" s="153" t="s">
        <v>16902</v>
      </c>
      <c r="C9733" s="352"/>
      <c r="D9733" s="152" t="s">
        <v>20298</v>
      </c>
    </row>
    <row r="9734" spans="1:4" ht="13.5" customHeight="1">
      <c r="A9734" s="150" t="s">
        <v>10403</v>
      </c>
      <c r="B9734" s="153" t="s">
        <v>19969</v>
      </c>
      <c r="C9734" s="352"/>
      <c r="D9734" s="152" t="s">
        <v>20298</v>
      </c>
    </row>
    <row r="9735" spans="1:4" ht="13.5" customHeight="1">
      <c r="A9735" s="150" t="s">
        <v>4999</v>
      </c>
      <c r="B9735" s="153" t="s">
        <v>15047</v>
      </c>
      <c r="C9735" s="352"/>
      <c r="D9735" s="152" t="s">
        <v>20298</v>
      </c>
    </row>
    <row r="9736" spans="1:4" ht="13.5" customHeight="1">
      <c r="A9736" s="150" t="s">
        <v>9620</v>
      </c>
      <c r="B9736" s="153" t="s">
        <v>19208</v>
      </c>
      <c r="C9736" s="352"/>
      <c r="D9736" s="152" t="s">
        <v>20298</v>
      </c>
    </row>
    <row r="9737" spans="1:4" ht="13.5" customHeight="1">
      <c r="A9737" s="150" t="s">
        <v>677</v>
      </c>
      <c r="B9737" s="153" t="s">
        <v>10885</v>
      </c>
      <c r="C9737" s="352"/>
      <c r="D9737" s="152" t="s">
        <v>20298</v>
      </c>
    </row>
    <row r="9738" spans="1:4" ht="13.5" customHeight="1">
      <c r="A9738" s="150" t="s">
        <v>5010</v>
      </c>
      <c r="B9738" s="153" t="s">
        <v>15057</v>
      </c>
      <c r="C9738" s="352"/>
      <c r="D9738" s="152" t="s">
        <v>20298</v>
      </c>
    </row>
    <row r="9739" spans="1:4" ht="13.5" customHeight="1">
      <c r="A9739" s="150" t="s">
        <v>5011</v>
      </c>
      <c r="B9739" s="153" t="s">
        <v>15058</v>
      </c>
      <c r="C9739" s="352"/>
      <c r="D9739" s="152" t="s">
        <v>20298</v>
      </c>
    </row>
    <row r="9740" spans="1:4" ht="13.5" customHeight="1">
      <c r="A9740" s="150" t="s">
        <v>1881</v>
      </c>
      <c r="B9740" s="153" t="s">
        <v>12064</v>
      </c>
      <c r="C9740" s="352"/>
      <c r="D9740" s="152" t="s">
        <v>20298</v>
      </c>
    </row>
    <row r="9741" spans="1:4" ht="13.5" customHeight="1">
      <c r="A9741" s="150" t="s">
        <v>2489</v>
      </c>
      <c r="B9741" s="153" t="s">
        <v>12668</v>
      </c>
      <c r="C9741" s="352"/>
      <c r="D9741" s="152" t="s">
        <v>20298</v>
      </c>
    </row>
    <row r="9742" spans="1:4" ht="13.5" customHeight="1">
      <c r="A9742" s="150" t="s">
        <v>744</v>
      </c>
      <c r="B9742" s="153" t="s">
        <v>10952</v>
      </c>
      <c r="C9742" s="352"/>
      <c r="D9742" s="152" t="s">
        <v>20298</v>
      </c>
    </row>
    <row r="9743" spans="1:4" ht="13.5" customHeight="1">
      <c r="A9743" s="150" t="s">
        <v>6957</v>
      </c>
      <c r="B9743" s="153" t="s">
        <v>16908</v>
      </c>
      <c r="C9743" s="352"/>
      <c r="D9743" s="152" t="s">
        <v>20298</v>
      </c>
    </row>
    <row r="9744" spans="1:4" ht="13.5" customHeight="1">
      <c r="A9744" s="150" t="s">
        <v>10400</v>
      </c>
      <c r="B9744" s="153" t="s">
        <v>19966</v>
      </c>
      <c r="C9744" s="352"/>
      <c r="D9744" s="152" t="s">
        <v>20298</v>
      </c>
    </row>
    <row r="9745" spans="1:4" ht="13.5" customHeight="1">
      <c r="A9745" s="150" t="s">
        <v>9621</v>
      </c>
      <c r="B9745" s="153" t="s">
        <v>19209</v>
      </c>
      <c r="C9745" s="352"/>
      <c r="D9745" s="152" t="s">
        <v>20298</v>
      </c>
    </row>
    <row r="9746" spans="1:4" ht="13.5" customHeight="1">
      <c r="A9746" s="150" t="s">
        <v>9621</v>
      </c>
      <c r="B9746" s="153" t="s">
        <v>19209</v>
      </c>
      <c r="C9746" s="352"/>
      <c r="D9746" s="152" t="s">
        <v>20298</v>
      </c>
    </row>
    <row r="9747" spans="1:4" ht="13.5" customHeight="1">
      <c r="A9747" s="150" t="s">
        <v>9683</v>
      </c>
      <c r="B9747" s="153" t="s">
        <v>19270</v>
      </c>
      <c r="C9747" s="352"/>
      <c r="D9747" s="152" t="s">
        <v>20298</v>
      </c>
    </row>
    <row r="9748" spans="1:4" ht="13.5" customHeight="1">
      <c r="A9748" s="150" t="s">
        <v>9683</v>
      </c>
      <c r="B9748" s="153" t="s">
        <v>19270</v>
      </c>
      <c r="C9748" s="352"/>
      <c r="D9748" s="152" t="s">
        <v>20298</v>
      </c>
    </row>
    <row r="9749" spans="1:4" ht="13.5" customHeight="1">
      <c r="A9749" s="150" t="s">
        <v>6972</v>
      </c>
      <c r="B9749" s="153" t="s">
        <v>16923</v>
      </c>
      <c r="C9749" s="352"/>
      <c r="D9749" s="152" t="s">
        <v>20298</v>
      </c>
    </row>
    <row r="9750" spans="1:4" ht="13.5" customHeight="1">
      <c r="A9750" s="150" t="s">
        <v>3942</v>
      </c>
      <c r="B9750" s="153" t="s">
        <v>14061</v>
      </c>
      <c r="C9750" s="352"/>
      <c r="D9750" s="152" t="s">
        <v>20298</v>
      </c>
    </row>
    <row r="9751" spans="1:4" ht="13.5" customHeight="1">
      <c r="A9751" s="150" t="s">
        <v>3942</v>
      </c>
      <c r="B9751" s="153" t="s">
        <v>14061</v>
      </c>
      <c r="C9751" s="352"/>
      <c r="D9751" s="152" t="s">
        <v>20298</v>
      </c>
    </row>
    <row r="9752" spans="1:4" ht="13.5" customHeight="1">
      <c r="A9752" s="150" t="s">
        <v>3010</v>
      </c>
      <c r="B9752" s="153" t="s">
        <v>13179</v>
      </c>
      <c r="C9752" s="352"/>
      <c r="D9752" s="152" t="s">
        <v>20298</v>
      </c>
    </row>
    <row r="9753" spans="1:4" ht="13.5" customHeight="1">
      <c r="A9753" s="150" t="s">
        <v>3011</v>
      </c>
      <c r="B9753" s="153" t="s">
        <v>13179</v>
      </c>
      <c r="C9753" s="352"/>
      <c r="D9753" s="152" t="s">
        <v>20298</v>
      </c>
    </row>
    <row r="9754" spans="1:4" ht="13.5" customHeight="1">
      <c r="A9754" s="150" t="s">
        <v>3522</v>
      </c>
      <c r="B9754" s="153" t="s">
        <v>13656</v>
      </c>
      <c r="C9754" s="352"/>
      <c r="D9754" s="152" t="s">
        <v>20298</v>
      </c>
    </row>
    <row r="9755" spans="1:4" ht="13.5" customHeight="1">
      <c r="A9755" s="150" t="s">
        <v>4817</v>
      </c>
      <c r="B9755" s="153" t="s">
        <v>14885</v>
      </c>
      <c r="C9755" s="352"/>
      <c r="D9755" s="152" t="s">
        <v>20298</v>
      </c>
    </row>
    <row r="9756" spans="1:4" ht="13.5" customHeight="1">
      <c r="A9756" s="150" t="s">
        <v>1950</v>
      </c>
      <c r="B9756" s="153" t="s">
        <v>12129</v>
      </c>
      <c r="C9756" s="352"/>
      <c r="D9756" s="152" t="s">
        <v>20298</v>
      </c>
    </row>
    <row r="9757" spans="1:4" ht="13.5" customHeight="1">
      <c r="A9757" s="150" t="s">
        <v>1949</v>
      </c>
      <c r="B9757" s="153" t="s">
        <v>12128</v>
      </c>
      <c r="C9757" s="352"/>
      <c r="D9757" s="152" t="s">
        <v>20298</v>
      </c>
    </row>
    <row r="9758" spans="1:4" ht="13.5" customHeight="1">
      <c r="A9758" s="150" t="s">
        <v>1948</v>
      </c>
      <c r="B9758" s="153" t="s">
        <v>12127</v>
      </c>
      <c r="C9758" s="352"/>
      <c r="D9758" s="152" t="s">
        <v>20298</v>
      </c>
    </row>
    <row r="9759" spans="1:4" ht="13.5" customHeight="1">
      <c r="A9759" s="150" t="s">
        <v>3905</v>
      </c>
      <c r="B9759" s="153" t="s">
        <v>14026</v>
      </c>
      <c r="C9759" s="352"/>
      <c r="D9759" s="152" t="s">
        <v>20298</v>
      </c>
    </row>
    <row r="9760" spans="1:4" ht="13.5" customHeight="1">
      <c r="A9760" s="150" t="s">
        <v>1946</v>
      </c>
      <c r="B9760" s="153" t="s">
        <v>12125</v>
      </c>
      <c r="C9760" s="352"/>
      <c r="D9760" s="152" t="s">
        <v>20298</v>
      </c>
    </row>
    <row r="9761" spans="1:4" ht="13.5" customHeight="1">
      <c r="A9761" s="150" t="s">
        <v>1947</v>
      </c>
      <c r="B9761" s="153" t="s">
        <v>12126</v>
      </c>
      <c r="C9761" s="352"/>
      <c r="D9761" s="152" t="s">
        <v>20298</v>
      </c>
    </row>
    <row r="9762" spans="1:4" ht="13.5" customHeight="1">
      <c r="A9762" s="150" t="s">
        <v>4825</v>
      </c>
      <c r="B9762" s="153" t="s">
        <v>14892</v>
      </c>
      <c r="C9762" s="352"/>
      <c r="D9762" s="152" t="s">
        <v>20298</v>
      </c>
    </row>
    <row r="9763" spans="1:4" ht="13.5" customHeight="1">
      <c r="A9763" s="150" t="s">
        <v>4824</v>
      </c>
      <c r="B9763" s="153" t="s">
        <v>14891</v>
      </c>
      <c r="C9763" s="352"/>
      <c r="D9763" s="152" t="s">
        <v>20298</v>
      </c>
    </row>
    <row r="9764" spans="1:4" ht="13.5" customHeight="1">
      <c r="A9764" s="150" t="s">
        <v>1920</v>
      </c>
      <c r="B9764" s="153" t="s">
        <v>12100</v>
      </c>
      <c r="C9764" s="352"/>
      <c r="D9764" s="152" t="s">
        <v>20298</v>
      </c>
    </row>
    <row r="9765" spans="1:4" ht="13.5" customHeight="1">
      <c r="A9765" s="150" t="s">
        <v>4901</v>
      </c>
      <c r="B9765" s="153" t="s">
        <v>14962</v>
      </c>
      <c r="C9765" s="352"/>
      <c r="D9765" s="152" t="s">
        <v>20298</v>
      </c>
    </row>
    <row r="9766" spans="1:4" ht="13.5" customHeight="1">
      <c r="A9766" s="150" t="s">
        <v>4900</v>
      </c>
      <c r="B9766" s="153" t="s">
        <v>14961</v>
      </c>
      <c r="C9766" s="352"/>
      <c r="D9766" s="152" t="s">
        <v>20298</v>
      </c>
    </row>
    <row r="9767" spans="1:4" ht="13.5" customHeight="1">
      <c r="A9767" s="150" t="s">
        <v>4899</v>
      </c>
      <c r="B9767" s="153" t="s">
        <v>14960</v>
      </c>
      <c r="C9767" s="352"/>
      <c r="D9767" s="152" t="s">
        <v>20298</v>
      </c>
    </row>
    <row r="9768" spans="1:4" ht="13.5" customHeight="1">
      <c r="A9768" s="150" t="s">
        <v>4818</v>
      </c>
      <c r="B9768" s="153" t="s">
        <v>14886</v>
      </c>
      <c r="C9768" s="352"/>
      <c r="D9768" s="152" t="s">
        <v>20298</v>
      </c>
    </row>
    <row r="9769" spans="1:4" ht="13.5" customHeight="1">
      <c r="A9769" s="150" t="s">
        <v>4816</v>
      </c>
      <c r="B9769" s="153" t="s">
        <v>14884</v>
      </c>
      <c r="C9769" s="352"/>
      <c r="D9769" s="152" t="s">
        <v>20298</v>
      </c>
    </row>
    <row r="9770" spans="1:4" ht="13.5" customHeight="1">
      <c r="A9770" s="150" t="s">
        <v>4903</v>
      </c>
      <c r="B9770" s="153" t="s">
        <v>14964</v>
      </c>
      <c r="C9770" s="352"/>
      <c r="D9770" s="152" t="s">
        <v>20298</v>
      </c>
    </row>
    <row r="9771" spans="1:4" ht="13.5" customHeight="1">
      <c r="A9771" s="150" t="s">
        <v>4902</v>
      </c>
      <c r="B9771" s="153" t="s">
        <v>14963</v>
      </c>
      <c r="C9771" s="352"/>
      <c r="D9771" s="152" t="s">
        <v>20298</v>
      </c>
    </row>
    <row r="9772" spans="1:4" ht="13.5" customHeight="1">
      <c r="A9772" s="150" t="s">
        <v>4821</v>
      </c>
      <c r="B9772" s="153" t="s">
        <v>14888</v>
      </c>
      <c r="C9772" s="352"/>
      <c r="D9772" s="152" t="s">
        <v>20298</v>
      </c>
    </row>
    <row r="9773" spans="1:4" ht="13.5" customHeight="1">
      <c r="A9773" s="150" t="s">
        <v>1879</v>
      </c>
      <c r="B9773" s="153" t="s">
        <v>12062</v>
      </c>
      <c r="C9773" s="352"/>
      <c r="D9773" s="152" t="s">
        <v>20298</v>
      </c>
    </row>
    <row r="9774" spans="1:4" ht="13.5" customHeight="1">
      <c r="A9774" s="150" t="s">
        <v>1876</v>
      </c>
      <c r="B9774" s="153" t="s">
        <v>12059</v>
      </c>
      <c r="C9774" s="352"/>
      <c r="D9774" s="152" t="s">
        <v>20298</v>
      </c>
    </row>
    <row r="9775" spans="1:4" ht="13.5" customHeight="1">
      <c r="A9775" s="150" t="s">
        <v>1875</v>
      </c>
      <c r="B9775" s="153" t="s">
        <v>12058</v>
      </c>
      <c r="C9775" s="352"/>
      <c r="D9775" s="152" t="s">
        <v>20298</v>
      </c>
    </row>
    <row r="9776" spans="1:4" ht="13.5" customHeight="1">
      <c r="A9776" s="150" t="s">
        <v>1874</v>
      </c>
      <c r="B9776" s="153" t="s">
        <v>12057</v>
      </c>
      <c r="C9776" s="352"/>
      <c r="D9776" s="152" t="s">
        <v>20298</v>
      </c>
    </row>
    <row r="9777" spans="1:4" ht="13.5" customHeight="1">
      <c r="A9777" s="150" t="s">
        <v>1877</v>
      </c>
      <c r="B9777" s="153" t="s">
        <v>12060</v>
      </c>
      <c r="C9777" s="352"/>
      <c r="D9777" s="152" t="s">
        <v>20298</v>
      </c>
    </row>
    <row r="9778" spans="1:4" ht="13.5" customHeight="1">
      <c r="A9778" s="150" t="s">
        <v>1878</v>
      </c>
      <c r="B9778" s="153" t="s">
        <v>12061</v>
      </c>
      <c r="C9778" s="352"/>
      <c r="D9778" s="152" t="s">
        <v>20298</v>
      </c>
    </row>
    <row r="9779" spans="1:4" ht="13.5" customHeight="1">
      <c r="A9779" s="150" t="s">
        <v>6383</v>
      </c>
      <c r="B9779" s="153" t="s">
        <v>16346</v>
      </c>
      <c r="C9779" s="352"/>
      <c r="D9779" s="152" t="s">
        <v>20298</v>
      </c>
    </row>
    <row r="9780" spans="1:4" ht="13.5" customHeight="1">
      <c r="A9780" s="150" t="s">
        <v>8484</v>
      </c>
      <c r="B9780" s="153" t="s">
        <v>18141</v>
      </c>
      <c r="C9780" s="352"/>
      <c r="D9780" s="152" t="s">
        <v>20298</v>
      </c>
    </row>
    <row r="9781" spans="1:4" ht="13.5" customHeight="1">
      <c r="A9781" s="150" t="s">
        <v>9058</v>
      </c>
      <c r="B9781" s="153" t="s">
        <v>18668</v>
      </c>
      <c r="C9781" s="352"/>
      <c r="D9781" s="152" t="s">
        <v>20298</v>
      </c>
    </row>
    <row r="9782" spans="1:4" ht="13.5" customHeight="1">
      <c r="A9782" s="150" t="s">
        <v>2892</v>
      </c>
      <c r="B9782" s="153" t="s">
        <v>13074</v>
      </c>
      <c r="C9782" s="352"/>
      <c r="D9782" s="152" t="s">
        <v>20298</v>
      </c>
    </row>
    <row r="9783" spans="1:4" ht="13.5" customHeight="1">
      <c r="A9783" s="150" t="s">
        <v>9833</v>
      </c>
      <c r="B9783" s="153" t="s">
        <v>19422</v>
      </c>
      <c r="C9783" s="352"/>
      <c r="D9783" s="152" t="s">
        <v>20298</v>
      </c>
    </row>
    <row r="9784" spans="1:4" ht="13.5" customHeight="1">
      <c r="A9784" s="150" t="s">
        <v>1884</v>
      </c>
      <c r="B9784" s="153" t="s">
        <v>12067</v>
      </c>
      <c r="C9784" s="352"/>
      <c r="D9784" s="152" t="s">
        <v>20298</v>
      </c>
    </row>
    <row r="9785" spans="1:4" ht="13.5" customHeight="1">
      <c r="A9785" s="150" t="s">
        <v>1883</v>
      </c>
      <c r="B9785" s="153" t="s">
        <v>12066</v>
      </c>
      <c r="C9785" s="352"/>
      <c r="D9785" s="152" t="s">
        <v>20298</v>
      </c>
    </row>
    <row r="9786" spans="1:4" ht="13.5" customHeight="1">
      <c r="A9786" s="150" t="s">
        <v>8792</v>
      </c>
      <c r="B9786" s="153" t="s">
        <v>18411</v>
      </c>
      <c r="C9786" s="352"/>
      <c r="D9786" s="152" t="s">
        <v>20298</v>
      </c>
    </row>
    <row r="9787" spans="1:4" ht="13.5" customHeight="1">
      <c r="A9787" s="150" t="s">
        <v>8792</v>
      </c>
      <c r="B9787" s="153" t="s">
        <v>18411</v>
      </c>
      <c r="C9787" s="352"/>
      <c r="D9787" s="152" t="s">
        <v>20298</v>
      </c>
    </row>
    <row r="9788" spans="1:4" ht="13.5" customHeight="1">
      <c r="A9788" s="150" t="s">
        <v>3284</v>
      </c>
      <c r="B9788" s="153" t="s">
        <v>13421</v>
      </c>
      <c r="C9788" s="352"/>
      <c r="D9788" s="152" t="s">
        <v>20298</v>
      </c>
    </row>
    <row r="9789" spans="1:4" ht="13.5" customHeight="1">
      <c r="A9789" s="150" t="s">
        <v>3285</v>
      </c>
      <c r="B9789" s="153" t="s">
        <v>13422</v>
      </c>
      <c r="C9789" s="352"/>
      <c r="D9789" s="152" t="s">
        <v>20298</v>
      </c>
    </row>
    <row r="9790" spans="1:4" ht="13.5" customHeight="1">
      <c r="A9790" s="150" t="s">
        <v>3286</v>
      </c>
      <c r="B9790" s="153" t="s">
        <v>13423</v>
      </c>
      <c r="C9790" s="352"/>
      <c r="D9790" s="152" t="s">
        <v>20298</v>
      </c>
    </row>
    <row r="9791" spans="1:4" ht="13.5" customHeight="1">
      <c r="A9791" s="150" t="s">
        <v>656</v>
      </c>
      <c r="B9791" s="154" t="s">
        <v>10865</v>
      </c>
      <c r="C9791" s="353"/>
      <c r="D9791" s="152" t="s">
        <v>20298</v>
      </c>
    </row>
    <row r="9792" spans="1:4" ht="13.5" customHeight="1">
      <c r="A9792" s="150" t="s">
        <v>1745</v>
      </c>
      <c r="B9792" s="153" t="s">
        <v>11939</v>
      </c>
      <c r="C9792" s="352"/>
      <c r="D9792" s="152" t="s">
        <v>20298</v>
      </c>
    </row>
    <row r="9793" spans="1:4" ht="13.5" customHeight="1">
      <c r="A9793" s="150" t="s">
        <v>1746</v>
      </c>
      <c r="B9793" s="153" t="s">
        <v>11940</v>
      </c>
      <c r="C9793" s="352"/>
      <c r="D9793" s="152" t="s">
        <v>20298</v>
      </c>
    </row>
    <row r="9794" spans="1:4" ht="13.5" customHeight="1">
      <c r="A9794" s="150" t="s">
        <v>3560</v>
      </c>
      <c r="B9794" s="153" t="s">
        <v>13693</v>
      </c>
      <c r="C9794" s="352"/>
      <c r="D9794" s="152" t="s">
        <v>20298</v>
      </c>
    </row>
    <row r="9795" spans="1:4" ht="13.5" customHeight="1">
      <c r="A9795" s="150" t="s">
        <v>1743</v>
      </c>
      <c r="B9795" s="153" t="s">
        <v>11937</v>
      </c>
      <c r="C9795" s="352"/>
      <c r="D9795" s="152" t="s">
        <v>20298</v>
      </c>
    </row>
    <row r="9796" spans="1:4" ht="13.5" customHeight="1">
      <c r="A9796" s="150" t="s">
        <v>1925</v>
      </c>
      <c r="B9796" s="153" t="s">
        <v>12105</v>
      </c>
      <c r="C9796" s="352"/>
      <c r="D9796" s="152" t="s">
        <v>20298</v>
      </c>
    </row>
    <row r="9797" spans="1:4" ht="13.5" customHeight="1">
      <c r="A9797" s="150" t="s">
        <v>1742</v>
      </c>
      <c r="B9797" s="153" t="s">
        <v>11936</v>
      </c>
      <c r="C9797" s="352"/>
      <c r="D9797" s="152" t="s">
        <v>20298</v>
      </c>
    </row>
    <row r="9798" spans="1:4" ht="13.5" customHeight="1">
      <c r="A9798" s="150" t="s">
        <v>6960</v>
      </c>
      <c r="B9798" s="153" t="s">
        <v>16911</v>
      </c>
      <c r="C9798" s="352"/>
      <c r="D9798" s="152" t="s">
        <v>20298</v>
      </c>
    </row>
    <row r="9799" spans="1:4" ht="13.5" customHeight="1">
      <c r="A9799" s="150" t="s">
        <v>6960</v>
      </c>
      <c r="B9799" s="153" t="s">
        <v>16911</v>
      </c>
      <c r="C9799" s="352"/>
      <c r="D9799" s="152" t="s">
        <v>20298</v>
      </c>
    </row>
    <row r="9800" spans="1:4" ht="13.5" customHeight="1">
      <c r="A9800" s="150" t="s">
        <v>9594</v>
      </c>
      <c r="B9800" s="153" t="s">
        <v>19182</v>
      </c>
      <c r="C9800" s="352"/>
      <c r="D9800" s="152" t="s">
        <v>20298</v>
      </c>
    </row>
    <row r="9801" spans="1:4" ht="13.5" customHeight="1">
      <c r="A9801" s="150" t="s">
        <v>6950</v>
      </c>
      <c r="B9801" s="153" t="s">
        <v>16901</v>
      </c>
      <c r="C9801" s="352"/>
      <c r="D9801" s="152" t="s">
        <v>20298</v>
      </c>
    </row>
    <row r="9802" spans="1:4" ht="13.5" customHeight="1">
      <c r="A9802" s="150" t="s">
        <v>6950</v>
      </c>
      <c r="B9802" s="153" t="s">
        <v>16901</v>
      </c>
      <c r="C9802" s="352"/>
      <c r="D9802" s="152" t="s">
        <v>20298</v>
      </c>
    </row>
    <row r="9803" spans="1:4" ht="13.5" customHeight="1">
      <c r="A9803" s="150" t="s">
        <v>10577</v>
      </c>
      <c r="B9803" s="153" t="s">
        <v>20124</v>
      </c>
      <c r="C9803" s="352"/>
      <c r="D9803" s="152" t="s">
        <v>20298</v>
      </c>
    </row>
    <row r="9804" spans="1:4" ht="13.5" customHeight="1">
      <c r="A9804" s="150" t="s">
        <v>3961</v>
      </c>
      <c r="B9804" s="153" t="s">
        <v>14080</v>
      </c>
      <c r="C9804" s="352"/>
      <c r="D9804" s="152" t="s">
        <v>20298</v>
      </c>
    </row>
    <row r="9805" spans="1:4" ht="13.5" customHeight="1">
      <c r="A9805" s="150" t="s">
        <v>5737</v>
      </c>
      <c r="B9805" s="153" t="s">
        <v>15769</v>
      </c>
      <c r="C9805" s="352"/>
      <c r="D9805" s="152" t="s">
        <v>20298</v>
      </c>
    </row>
    <row r="9806" spans="1:4" ht="13.5" customHeight="1">
      <c r="A9806" s="150" t="s">
        <v>3940</v>
      </c>
      <c r="B9806" s="153" t="s">
        <v>14059</v>
      </c>
      <c r="C9806" s="352"/>
      <c r="D9806" s="152" t="s">
        <v>20298</v>
      </c>
    </row>
    <row r="9807" spans="1:4" ht="13.5" customHeight="1">
      <c r="A9807" s="150" t="s">
        <v>3940</v>
      </c>
      <c r="B9807" s="153" t="s">
        <v>14059</v>
      </c>
      <c r="C9807" s="352"/>
      <c r="D9807" s="152" t="s">
        <v>20298</v>
      </c>
    </row>
    <row r="9808" spans="1:4" ht="13.5" customHeight="1">
      <c r="A9808" s="150" t="s">
        <v>3941</v>
      </c>
      <c r="B9808" s="153" t="s">
        <v>14060</v>
      </c>
      <c r="C9808" s="352"/>
      <c r="D9808" s="152" t="s">
        <v>20298</v>
      </c>
    </row>
    <row r="9809" spans="1:4" ht="13.5" customHeight="1">
      <c r="A9809" s="150" t="s">
        <v>4626</v>
      </c>
      <c r="B9809" s="153" t="s">
        <v>14694</v>
      </c>
      <c r="C9809" s="352"/>
      <c r="D9809" s="152" t="s">
        <v>20298</v>
      </c>
    </row>
    <row r="9810" spans="1:4" ht="13.5" customHeight="1">
      <c r="A9810" s="150" t="s">
        <v>4626</v>
      </c>
      <c r="B9810" s="153" t="s">
        <v>14694</v>
      </c>
      <c r="C9810" s="352"/>
      <c r="D9810" s="152" t="s">
        <v>20298</v>
      </c>
    </row>
    <row r="9811" spans="1:4" ht="13.5" customHeight="1">
      <c r="A9811" s="150" t="s">
        <v>1232</v>
      </c>
      <c r="B9811" s="153" t="s">
        <v>11431</v>
      </c>
      <c r="C9811" s="352"/>
      <c r="D9811" s="152" t="s">
        <v>20298</v>
      </c>
    </row>
    <row r="9812" spans="1:4" ht="13.5" customHeight="1">
      <c r="A9812" s="150" t="s">
        <v>1233</v>
      </c>
      <c r="B9812" s="153" t="s">
        <v>11432</v>
      </c>
      <c r="C9812" s="352"/>
      <c r="D9812" s="152" t="s">
        <v>20298</v>
      </c>
    </row>
    <row r="9813" spans="1:4" ht="13.5" customHeight="1">
      <c r="A9813" s="150" t="s">
        <v>2221</v>
      </c>
      <c r="B9813" s="153" t="s">
        <v>12398</v>
      </c>
      <c r="C9813" s="352"/>
      <c r="D9813" s="152" t="s">
        <v>20298</v>
      </c>
    </row>
    <row r="9814" spans="1:4" ht="13.5" customHeight="1">
      <c r="A9814" s="150" t="s">
        <v>2220</v>
      </c>
      <c r="B9814" s="153" t="s">
        <v>12397</v>
      </c>
      <c r="C9814" s="352"/>
      <c r="D9814" s="152" t="s">
        <v>20298</v>
      </c>
    </row>
    <row r="9815" spans="1:4" ht="13.5" customHeight="1">
      <c r="A9815" s="150" t="s">
        <v>2215</v>
      </c>
      <c r="B9815" s="153" t="s">
        <v>12392</v>
      </c>
      <c r="C9815" s="352"/>
      <c r="D9815" s="152" t="s">
        <v>20298</v>
      </c>
    </row>
    <row r="9816" spans="1:4" ht="13.5" customHeight="1">
      <c r="A9816" s="150" t="s">
        <v>2218</v>
      </c>
      <c r="B9816" s="153" t="s">
        <v>12395</v>
      </c>
      <c r="C9816" s="352"/>
      <c r="D9816" s="152" t="s">
        <v>20298</v>
      </c>
    </row>
    <row r="9817" spans="1:4" ht="13.5" customHeight="1">
      <c r="A9817" s="150" t="s">
        <v>2219</v>
      </c>
      <c r="B9817" s="153" t="s">
        <v>12396</v>
      </c>
      <c r="C9817" s="352"/>
      <c r="D9817" s="152" t="s">
        <v>20298</v>
      </c>
    </row>
    <row r="9818" spans="1:4" ht="13.5" customHeight="1">
      <c r="A9818" s="150" t="s">
        <v>4828</v>
      </c>
      <c r="B9818" s="153" t="s">
        <v>14895</v>
      </c>
      <c r="C9818" s="352"/>
      <c r="D9818" s="152" t="s">
        <v>20298</v>
      </c>
    </row>
    <row r="9819" spans="1:4" ht="13.5" customHeight="1">
      <c r="A9819" s="150" t="s">
        <v>4819</v>
      </c>
      <c r="B9819" s="153" t="s">
        <v>14887</v>
      </c>
      <c r="C9819" s="352"/>
      <c r="D9819" s="152" t="s">
        <v>20298</v>
      </c>
    </row>
    <row r="9820" spans="1:4" ht="13.5" customHeight="1">
      <c r="A9820" s="150" t="s">
        <v>4820</v>
      </c>
      <c r="B9820" s="153" t="s">
        <v>14887</v>
      </c>
      <c r="C9820" s="352"/>
      <c r="D9820" s="152" t="s">
        <v>20298</v>
      </c>
    </row>
    <row r="9821" spans="1:4" ht="13.5" customHeight="1">
      <c r="A9821" s="150" t="s">
        <v>2222</v>
      </c>
      <c r="B9821" s="153" t="s">
        <v>12399</v>
      </c>
      <c r="C9821" s="352"/>
      <c r="D9821" s="152" t="s">
        <v>20298</v>
      </c>
    </row>
    <row r="9822" spans="1:4" ht="13.5" customHeight="1">
      <c r="A9822" s="150" t="s">
        <v>2223</v>
      </c>
      <c r="B9822" s="153" t="s">
        <v>12400</v>
      </c>
      <c r="C9822" s="352"/>
      <c r="D9822" s="152" t="s">
        <v>20298</v>
      </c>
    </row>
    <row r="9823" spans="1:4" ht="13.5" customHeight="1">
      <c r="A9823" s="150" t="s">
        <v>2217</v>
      </c>
      <c r="B9823" s="153" t="s">
        <v>12394</v>
      </c>
      <c r="C9823" s="352"/>
      <c r="D9823" s="152" t="s">
        <v>20298</v>
      </c>
    </row>
    <row r="9824" spans="1:4" ht="13.5" customHeight="1">
      <c r="A9824" s="150" t="s">
        <v>2216</v>
      </c>
      <c r="B9824" s="153" t="s">
        <v>12393</v>
      </c>
      <c r="C9824" s="352"/>
      <c r="D9824" s="152" t="s">
        <v>20298</v>
      </c>
    </row>
    <row r="9825" spans="1:4" ht="13.5" customHeight="1">
      <c r="A9825" s="150" t="s">
        <v>2556</v>
      </c>
      <c r="B9825" s="153" t="s">
        <v>12737</v>
      </c>
      <c r="C9825" s="352"/>
      <c r="D9825" s="152" t="s">
        <v>20298</v>
      </c>
    </row>
    <row r="9826" spans="1:4" ht="13.5" customHeight="1">
      <c r="A9826" s="150" t="s">
        <v>10571</v>
      </c>
      <c r="B9826" s="153" t="s">
        <v>20118</v>
      </c>
      <c r="C9826" s="352"/>
      <c r="D9826" s="152" t="s">
        <v>20298</v>
      </c>
    </row>
    <row r="9827" spans="1:4" ht="13.5" customHeight="1">
      <c r="A9827" s="150" t="s">
        <v>10467</v>
      </c>
      <c r="B9827" s="153" t="s">
        <v>20031</v>
      </c>
      <c r="C9827" s="352"/>
      <c r="D9827" s="152" t="s">
        <v>20298</v>
      </c>
    </row>
    <row r="9828" spans="1:4" ht="13.5" customHeight="1">
      <c r="A9828" s="150" t="s">
        <v>3055</v>
      </c>
      <c r="B9828" s="153" t="s">
        <v>13219</v>
      </c>
      <c r="C9828" s="352"/>
      <c r="D9828" s="152" t="s">
        <v>20298</v>
      </c>
    </row>
    <row r="9829" spans="1:4" ht="13.5" customHeight="1">
      <c r="A9829" s="150" t="s">
        <v>3040</v>
      </c>
      <c r="B9829" s="153" t="s">
        <v>13206</v>
      </c>
      <c r="C9829" s="352"/>
      <c r="D9829" s="152" t="s">
        <v>20298</v>
      </c>
    </row>
    <row r="9830" spans="1:4" ht="13.5" customHeight="1">
      <c r="A9830" s="150" t="s">
        <v>3483</v>
      </c>
      <c r="B9830" s="153" t="s">
        <v>13618</v>
      </c>
      <c r="C9830" s="352"/>
      <c r="D9830" s="152" t="s">
        <v>20298</v>
      </c>
    </row>
    <row r="9831" spans="1:4" ht="13.5" customHeight="1">
      <c r="A9831" s="150" t="s">
        <v>10389</v>
      </c>
      <c r="B9831" s="153" t="s">
        <v>19955</v>
      </c>
      <c r="C9831" s="352"/>
      <c r="D9831" s="152" t="s">
        <v>20298</v>
      </c>
    </row>
    <row r="9832" spans="1:4" ht="13.5" customHeight="1">
      <c r="A9832" s="150" t="s">
        <v>3367</v>
      </c>
      <c r="B9832" s="153" t="s">
        <v>13504</v>
      </c>
      <c r="C9832" s="352"/>
      <c r="D9832" s="152" t="s">
        <v>20298</v>
      </c>
    </row>
    <row r="9833" spans="1:4" ht="13.5" customHeight="1">
      <c r="A9833" s="150" t="s">
        <v>10470</v>
      </c>
      <c r="B9833" s="153" t="s">
        <v>20034</v>
      </c>
      <c r="C9833" s="352"/>
      <c r="D9833" s="152" t="s">
        <v>20298</v>
      </c>
    </row>
    <row r="9834" spans="1:4" ht="13.5" customHeight="1">
      <c r="A9834" s="150" t="s">
        <v>6174</v>
      </c>
      <c r="B9834" s="153" t="s">
        <v>16137</v>
      </c>
      <c r="C9834" s="352"/>
      <c r="D9834" s="152" t="s">
        <v>20298</v>
      </c>
    </row>
    <row r="9835" spans="1:4" ht="13.5" customHeight="1">
      <c r="A9835" s="150" t="s">
        <v>6175</v>
      </c>
      <c r="B9835" s="153" t="s">
        <v>16138</v>
      </c>
      <c r="C9835" s="352"/>
      <c r="D9835" s="152" t="s">
        <v>20298</v>
      </c>
    </row>
    <row r="9836" spans="1:4" ht="13.5" customHeight="1">
      <c r="A9836" s="150" t="s">
        <v>6173</v>
      </c>
      <c r="B9836" s="153" t="s">
        <v>16136</v>
      </c>
      <c r="C9836" s="352"/>
      <c r="D9836" s="152" t="s">
        <v>20298</v>
      </c>
    </row>
    <row r="9837" spans="1:4" ht="13.5" customHeight="1">
      <c r="A9837" s="150" t="s">
        <v>3523</v>
      </c>
      <c r="B9837" s="153" t="s">
        <v>13657</v>
      </c>
      <c r="C9837" s="352"/>
      <c r="D9837" s="152" t="s">
        <v>20298</v>
      </c>
    </row>
    <row r="9838" spans="1:4" ht="13.5" customHeight="1">
      <c r="A9838" s="150" t="s">
        <v>3529</v>
      </c>
      <c r="B9838" s="153" t="s">
        <v>13663</v>
      </c>
      <c r="C9838" s="352"/>
      <c r="D9838" s="152" t="s">
        <v>20298</v>
      </c>
    </row>
    <row r="9839" spans="1:4" ht="13.5" customHeight="1">
      <c r="A9839" s="150" t="s">
        <v>3529</v>
      </c>
      <c r="B9839" s="153" t="s">
        <v>13663</v>
      </c>
      <c r="C9839" s="352"/>
      <c r="D9839" s="152" t="s">
        <v>20298</v>
      </c>
    </row>
    <row r="9840" spans="1:4" ht="13.5" customHeight="1">
      <c r="A9840" s="150" t="s">
        <v>1706</v>
      </c>
      <c r="B9840" s="153" t="s">
        <v>11899</v>
      </c>
      <c r="C9840" s="352"/>
      <c r="D9840" s="152" t="s">
        <v>20298</v>
      </c>
    </row>
    <row r="9841" spans="1:4" ht="13.5" customHeight="1">
      <c r="A9841" s="150" t="s">
        <v>891</v>
      </c>
      <c r="B9841" s="153" t="s">
        <v>11099</v>
      </c>
      <c r="C9841" s="352"/>
      <c r="D9841" s="152" t="s">
        <v>20298</v>
      </c>
    </row>
    <row r="9842" spans="1:4" ht="13.5" customHeight="1">
      <c r="A9842" s="150" t="s">
        <v>869</v>
      </c>
      <c r="B9842" s="153" t="s">
        <v>11077</v>
      </c>
      <c r="C9842" s="352"/>
      <c r="D9842" s="152" t="s">
        <v>20298</v>
      </c>
    </row>
    <row r="9843" spans="1:4" ht="13.5" customHeight="1">
      <c r="A9843" s="150" t="s">
        <v>1857</v>
      </c>
      <c r="B9843" s="153" t="s">
        <v>12041</v>
      </c>
      <c r="C9843" s="352"/>
      <c r="D9843" s="152" t="s">
        <v>20298</v>
      </c>
    </row>
    <row r="9844" spans="1:4" ht="13.5" customHeight="1">
      <c r="A9844" s="150" t="s">
        <v>1842</v>
      </c>
      <c r="B9844" s="153" t="s">
        <v>12027</v>
      </c>
      <c r="C9844" s="352"/>
      <c r="D9844" s="152" t="s">
        <v>20298</v>
      </c>
    </row>
    <row r="9845" spans="1:4" ht="13.5" customHeight="1">
      <c r="A9845" s="150" t="s">
        <v>1793</v>
      </c>
      <c r="B9845" s="153" t="s">
        <v>11984</v>
      </c>
      <c r="C9845" s="352"/>
      <c r="D9845" s="152" t="s">
        <v>20298</v>
      </c>
    </row>
    <row r="9846" spans="1:4" ht="13.5" customHeight="1">
      <c r="A9846" s="150" t="s">
        <v>1839</v>
      </c>
      <c r="B9846" s="153" t="s">
        <v>12024</v>
      </c>
      <c r="C9846" s="352"/>
      <c r="D9846" s="152" t="s">
        <v>20298</v>
      </c>
    </row>
    <row r="9847" spans="1:4" ht="13.5" customHeight="1">
      <c r="A9847" s="150" t="s">
        <v>1854</v>
      </c>
      <c r="B9847" s="153" t="s">
        <v>12039</v>
      </c>
      <c r="C9847" s="352"/>
      <c r="D9847" s="152" t="s">
        <v>20298</v>
      </c>
    </row>
    <row r="9848" spans="1:4" ht="13.5" customHeight="1">
      <c r="A9848" s="150" t="s">
        <v>880</v>
      </c>
      <c r="B9848" s="153" t="s">
        <v>11088</v>
      </c>
      <c r="C9848" s="352"/>
      <c r="D9848" s="152" t="s">
        <v>20298</v>
      </c>
    </row>
    <row r="9849" spans="1:4" ht="13.5" customHeight="1">
      <c r="A9849" s="150" t="s">
        <v>876</v>
      </c>
      <c r="B9849" s="153" t="s">
        <v>11084</v>
      </c>
      <c r="C9849" s="352"/>
      <c r="D9849" s="152" t="s">
        <v>20298</v>
      </c>
    </row>
    <row r="9850" spans="1:4" ht="13.5" customHeight="1">
      <c r="A9850" s="150" t="s">
        <v>874</v>
      </c>
      <c r="B9850" s="153" t="s">
        <v>11082</v>
      </c>
      <c r="C9850" s="352"/>
      <c r="D9850" s="152" t="s">
        <v>20298</v>
      </c>
    </row>
    <row r="9851" spans="1:4" ht="13.5" customHeight="1">
      <c r="A9851" s="150" t="s">
        <v>875</v>
      </c>
      <c r="B9851" s="153" t="s">
        <v>11083</v>
      </c>
      <c r="C9851" s="352"/>
      <c r="D9851" s="152" t="s">
        <v>20298</v>
      </c>
    </row>
    <row r="9852" spans="1:4" ht="13.5" customHeight="1">
      <c r="A9852" s="150" t="s">
        <v>1732</v>
      </c>
      <c r="B9852" s="153" t="s">
        <v>11927</v>
      </c>
      <c r="C9852" s="352"/>
      <c r="D9852" s="152" t="s">
        <v>20298</v>
      </c>
    </row>
    <row r="9853" spans="1:4" ht="13.5" customHeight="1">
      <c r="A9853" s="150" t="s">
        <v>10485</v>
      </c>
      <c r="B9853" s="153" t="s">
        <v>20049</v>
      </c>
      <c r="C9853" s="352"/>
      <c r="D9853" s="152" t="s">
        <v>20298</v>
      </c>
    </row>
    <row r="9854" spans="1:4" ht="13.5" customHeight="1">
      <c r="A9854" s="150" t="s">
        <v>10486</v>
      </c>
      <c r="B9854" s="153" t="s">
        <v>20050</v>
      </c>
      <c r="C9854" s="352"/>
      <c r="D9854" s="152" t="s">
        <v>20298</v>
      </c>
    </row>
    <row r="9855" spans="1:4" ht="13.5" customHeight="1">
      <c r="A9855" s="150" t="s">
        <v>4797</v>
      </c>
      <c r="B9855" s="153" t="s">
        <v>14865</v>
      </c>
      <c r="C9855" s="352"/>
      <c r="D9855" s="152" t="s">
        <v>20298</v>
      </c>
    </row>
    <row r="9856" spans="1:4" ht="13.5" customHeight="1">
      <c r="A9856" s="150" t="s">
        <v>1880</v>
      </c>
      <c r="B9856" s="153" t="s">
        <v>12063</v>
      </c>
      <c r="C9856" s="352"/>
      <c r="D9856" s="152" t="s">
        <v>20298</v>
      </c>
    </row>
    <row r="9857" spans="1:4" ht="13.5" customHeight="1">
      <c r="A9857" s="150" t="s">
        <v>6172</v>
      </c>
      <c r="B9857" s="153" t="s">
        <v>16135</v>
      </c>
      <c r="C9857" s="352"/>
      <c r="D9857" s="152" t="s">
        <v>20298</v>
      </c>
    </row>
    <row r="9858" spans="1:4" ht="13.5" customHeight="1">
      <c r="A9858" s="150" t="s">
        <v>772</v>
      </c>
      <c r="B9858" s="153" t="s">
        <v>10979</v>
      </c>
      <c r="C9858" s="352"/>
      <c r="D9858" s="152" t="s">
        <v>20298</v>
      </c>
    </row>
    <row r="9859" spans="1:4" ht="13.5" customHeight="1">
      <c r="A9859" s="150" t="s">
        <v>10484</v>
      </c>
      <c r="B9859" s="153" t="s">
        <v>20048</v>
      </c>
      <c r="C9859" s="352"/>
      <c r="D9859" s="152" t="s">
        <v>20298</v>
      </c>
    </row>
    <row r="9860" spans="1:4" ht="13.5" customHeight="1">
      <c r="A9860" s="150" t="s">
        <v>10468</v>
      </c>
      <c r="B9860" s="153" t="s">
        <v>20032</v>
      </c>
      <c r="C9860" s="352"/>
      <c r="D9860" s="152" t="s">
        <v>20298</v>
      </c>
    </row>
    <row r="9861" spans="1:4" ht="13.5" customHeight="1">
      <c r="A9861" s="150" t="s">
        <v>3528</v>
      </c>
      <c r="B9861" s="153" t="s">
        <v>13662</v>
      </c>
      <c r="C9861" s="352"/>
      <c r="D9861" s="152" t="s">
        <v>20298</v>
      </c>
    </row>
    <row r="9862" spans="1:4" ht="13.5" customHeight="1">
      <c r="A9862" s="150" t="s">
        <v>3370</v>
      </c>
      <c r="B9862" s="153" t="s">
        <v>13507</v>
      </c>
      <c r="C9862" s="352"/>
      <c r="D9862" s="152" t="s">
        <v>20298</v>
      </c>
    </row>
    <row r="9863" spans="1:4" ht="13.5" customHeight="1">
      <c r="A9863" s="150" t="s">
        <v>3372</v>
      </c>
      <c r="B9863" s="153" t="s">
        <v>13509</v>
      </c>
      <c r="C9863" s="352"/>
      <c r="D9863" s="152" t="s">
        <v>20298</v>
      </c>
    </row>
    <row r="9864" spans="1:4" ht="13.5" customHeight="1">
      <c r="A9864" s="150" t="s">
        <v>6912</v>
      </c>
      <c r="B9864" s="153" t="s">
        <v>16863</v>
      </c>
      <c r="C9864" s="352"/>
      <c r="D9864" s="152" t="s">
        <v>20298</v>
      </c>
    </row>
    <row r="9865" spans="1:4" ht="13.5" customHeight="1">
      <c r="A9865" s="150" t="s">
        <v>1841</v>
      </c>
      <c r="B9865" s="153" t="s">
        <v>12026</v>
      </c>
      <c r="C9865" s="352"/>
      <c r="D9865" s="152" t="s">
        <v>20298</v>
      </c>
    </row>
    <row r="9866" spans="1:4" ht="13.5" customHeight="1">
      <c r="A9866" s="150" t="s">
        <v>1855</v>
      </c>
      <c r="B9866" s="153" t="s">
        <v>12040</v>
      </c>
      <c r="C9866" s="352"/>
      <c r="D9866" s="152" t="s">
        <v>20298</v>
      </c>
    </row>
    <row r="9867" spans="1:4" ht="13.5" customHeight="1">
      <c r="A9867" s="150" t="s">
        <v>1792</v>
      </c>
      <c r="B9867" s="153" t="s">
        <v>11983</v>
      </c>
      <c r="C9867" s="352"/>
      <c r="D9867" s="152" t="s">
        <v>20298</v>
      </c>
    </row>
    <row r="9868" spans="1:4" ht="13.5" customHeight="1">
      <c r="A9868" s="150" t="s">
        <v>1810</v>
      </c>
      <c r="B9868" s="153" t="s">
        <v>11999</v>
      </c>
      <c r="C9868" s="352"/>
      <c r="D9868" s="152" t="s">
        <v>20298</v>
      </c>
    </row>
    <row r="9869" spans="1:4" ht="13.5" customHeight="1">
      <c r="A9869" s="150" t="s">
        <v>1856</v>
      </c>
      <c r="B9869" s="153" t="s">
        <v>12040</v>
      </c>
      <c r="C9869" s="352"/>
      <c r="D9869" s="152" t="s">
        <v>20298</v>
      </c>
    </row>
    <row r="9870" spans="1:4" ht="13.5" customHeight="1">
      <c r="A9870" s="150" t="s">
        <v>1838</v>
      </c>
      <c r="B9870" s="153" t="s">
        <v>12023</v>
      </c>
      <c r="C9870" s="352"/>
      <c r="D9870" s="152" t="s">
        <v>20298</v>
      </c>
    </row>
    <row r="9871" spans="1:4" ht="13.5" customHeight="1">
      <c r="A9871" s="150" t="s">
        <v>1794</v>
      </c>
      <c r="B9871" s="153" t="s">
        <v>11985</v>
      </c>
      <c r="C9871" s="352"/>
      <c r="D9871" s="152" t="s">
        <v>20298</v>
      </c>
    </row>
    <row r="9872" spans="1:4" ht="13.5" customHeight="1">
      <c r="A9872" s="150" t="s">
        <v>5599</v>
      </c>
      <c r="B9872" s="153" t="s">
        <v>15631</v>
      </c>
      <c r="C9872" s="352"/>
      <c r="D9872" s="152" t="s">
        <v>20298</v>
      </c>
    </row>
    <row r="9873" spans="1:4" ht="13.5" customHeight="1">
      <c r="A9873" s="150" t="s">
        <v>5600</v>
      </c>
      <c r="B9873" s="153" t="s">
        <v>15632</v>
      </c>
      <c r="C9873" s="352"/>
      <c r="D9873" s="152" t="s">
        <v>20298</v>
      </c>
    </row>
    <row r="9874" spans="1:4" ht="13.5" customHeight="1">
      <c r="A9874" s="150" t="s">
        <v>873</v>
      </c>
      <c r="B9874" s="153" t="s">
        <v>11081</v>
      </c>
      <c r="C9874" s="352"/>
      <c r="D9874" s="152" t="s">
        <v>20298</v>
      </c>
    </row>
    <row r="9875" spans="1:4" ht="13.5" customHeight="1">
      <c r="A9875" s="150" t="s">
        <v>895</v>
      </c>
      <c r="B9875" s="153" t="s">
        <v>11103</v>
      </c>
      <c r="C9875" s="352"/>
      <c r="D9875" s="152" t="s">
        <v>20298</v>
      </c>
    </row>
    <row r="9876" spans="1:4" ht="13.5" customHeight="1">
      <c r="A9876" s="150" t="s">
        <v>897</v>
      </c>
      <c r="B9876" s="153" t="s">
        <v>11105</v>
      </c>
      <c r="C9876" s="352"/>
      <c r="D9876" s="152" t="s">
        <v>20298</v>
      </c>
    </row>
    <row r="9877" spans="1:4" ht="13.5" customHeight="1">
      <c r="A9877" s="150" t="s">
        <v>896</v>
      </c>
      <c r="B9877" s="153" t="s">
        <v>11104</v>
      </c>
      <c r="C9877" s="352"/>
      <c r="D9877" s="152" t="s">
        <v>20298</v>
      </c>
    </row>
    <row r="9878" spans="1:4" ht="13.5" customHeight="1">
      <c r="A9878" s="150" t="s">
        <v>870</v>
      </c>
      <c r="B9878" s="153" t="s">
        <v>11078</v>
      </c>
      <c r="C9878" s="352"/>
      <c r="D9878" s="152" t="s">
        <v>20298</v>
      </c>
    </row>
    <row r="9879" spans="1:4" ht="13.5" customHeight="1">
      <c r="A9879" s="150" t="s">
        <v>871</v>
      </c>
      <c r="B9879" s="153" t="s">
        <v>11079</v>
      </c>
      <c r="C9879" s="352"/>
      <c r="D9879" s="152" t="s">
        <v>20298</v>
      </c>
    </row>
    <row r="9880" spans="1:4" ht="13.5" customHeight="1">
      <c r="A9880" s="150" t="s">
        <v>1618</v>
      </c>
      <c r="B9880" s="153" t="s">
        <v>11819</v>
      </c>
      <c r="C9880" s="352"/>
      <c r="D9880" s="152" t="s">
        <v>20298</v>
      </c>
    </row>
    <row r="9881" spans="1:4" ht="13.5" customHeight="1">
      <c r="A9881" s="150" t="s">
        <v>9582</v>
      </c>
      <c r="B9881" s="153" t="s">
        <v>19172</v>
      </c>
      <c r="C9881" s="352"/>
      <c r="D9881" s="152" t="s">
        <v>20298</v>
      </c>
    </row>
    <row r="9882" spans="1:4" ht="13.5" customHeight="1">
      <c r="A9882" s="150" t="s">
        <v>899</v>
      </c>
      <c r="B9882" s="153" t="s">
        <v>11107</v>
      </c>
      <c r="C9882" s="352"/>
      <c r="D9882" s="152" t="s">
        <v>20298</v>
      </c>
    </row>
    <row r="9883" spans="1:4" ht="13.5" customHeight="1">
      <c r="A9883" s="150" t="s">
        <v>1619</v>
      </c>
      <c r="B9883" s="153" t="s">
        <v>11820</v>
      </c>
      <c r="C9883" s="352"/>
      <c r="D9883" s="152" t="s">
        <v>20298</v>
      </c>
    </row>
    <row r="9884" spans="1:4" ht="13.5" customHeight="1">
      <c r="A9884" s="150" t="s">
        <v>882</v>
      </c>
      <c r="B9884" s="153" t="s">
        <v>11090</v>
      </c>
      <c r="C9884" s="352"/>
      <c r="D9884" s="152" t="s">
        <v>20298</v>
      </c>
    </row>
    <row r="9885" spans="1:4" ht="13.5" customHeight="1">
      <c r="A9885" s="150" t="s">
        <v>1560</v>
      </c>
      <c r="B9885" s="153" t="s">
        <v>11764</v>
      </c>
      <c r="C9885" s="352"/>
      <c r="D9885" s="152" t="s">
        <v>20298</v>
      </c>
    </row>
    <row r="9886" spans="1:4" ht="13.5" customHeight="1">
      <c r="A9886" s="150" t="s">
        <v>889</v>
      </c>
      <c r="B9886" s="153" t="s">
        <v>11097</v>
      </c>
      <c r="C9886" s="352"/>
      <c r="D9886" s="152" t="s">
        <v>20298</v>
      </c>
    </row>
    <row r="9887" spans="1:4" ht="13.5" customHeight="1">
      <c r="A9887" s="150" t="s">
        <v>881</v>
      </c>
      <c r="B9887" s="153" t="s">
        <v>11089</v>
      </c>
      <c r="C9887" s="352"/>
      <c r="D9887" s="152" t="s">
        <v>20298</v>
      </c>
    </row>
    <row r="9888" spans="1:4" ht="13.5" customHeight="1">
      <c r="A9888" s="150" t="s">
        <v>2890</v>
      </c>
      <c r="B9888" s="153" t="s">
        <v>13072</v>
      </c>
      <c r="C9888" s="352"/>
      <c r="D9888" s="152" t="s">
        <v>20298</v>
      </c>
    </row>
    <row r="9889" spans="1:4" ht="13.5" customHeight="1">
      <c r="A9889" s="150" t="s">
        <v>9354</v>
      </c>
      <c r="B9889" s="153" t="s">
        <v>18952</v>
      </c>
      <c r="C9889" s="352"/>
      <c r="D9889" s="152" t="s">
        <v>20298</v>
      </c>
    </row>
    <row r="9890" spans="1:4" ht="13.5" customHeight="1">
      <c r="A9890" s="150" t="s">
        <v>1243</v>
      </c>
      <c r="B9890" s="153" t="s">
        <v>11442</v>
      </c>
      <c r="C9890" s="352"/>
      <c r="D9890" s="152" t="s">
        <v>20298</v>
      </c>
    </row>
    <row r="9891" spans="1:4" ht="13.5" customHeight="1">
      <c r="A9891" s="150" t="s">
        <v>5601</v>
      </c>
      <c r="B9891" s="153" t="s">
        <v>15633</v>
      </c>
      <c r="C9891" s="352"/>
      <c r="D9891" s="152" t="s">
        <v>20298</v>
      </c>
    </row>
    <row r="9892" spans="1:4" ht="13.5" customHeight="1">
      <c r="A9892" s="150" t="s">
        <v>1816</v>
      </c>
      <c r="B9892" s="153" t="s">
        <v>12005</v>
      </c>
      <c r="C9892" s="352"/>
      <c r="D9892" s="152" t="s">
        <v>20298</v>
      </c>
    </row>
    <row r="9893" spans="1:4" ht="13.5" customHeight="1">
      <c r="A9893" s="150" t="s">
        <v>890</v>
      </c>
      <c r="B9893" s="153" t="s">
        <v>11098</v>
      </c>
      <c r="C9893" s="352"/>
      <c r="D9893" s="152" t="s">
        <v>20298</v>
      </c>
    </row>
    <row r="9894" spans="1:4" ht="13.5" customHeight="1">
      <c r="A9894" s="150" t="s">
        <v>901</v>
      </c>
      <c r="B9894" s="153" t="s">
        <v>11109</v>
      </c>
      <c r="C9894" s="352"/>
      <c r="D9894" s="152" t="s">
        <v>20298</v>
      </c>
    </row>
    <row r="9895" spans="1:4" ht="13.5" customHeight="1">
      <c r="A9895" s="150" t="s">
        <v>900</v>
      </c>
      <c r="B9895" s="153" t="s">
        <v>11108</v>
      </c>
      <c r="C9895" s="352"/>
      <c r="D9895" s="152" t="s">
        <v>20298</v>
      </c>
    </row>
    <row r="9896" spans="1:4" ht="13.5" customHeight="1">
      <c r="A9896" s="150" t="s">
        <v>1703</v>
      </c>
      <c r="B9896" s="153" t="s">
        <v>11895</v>
      </c>
      <c r="C9896" s="352"/>
      <c r="D9896" s="152" t="s">
        <v>20298</v>
      </c>
    </row>
    <row r="9897" spans="1:4" ht="13.5" customHeight="1">
      <c r="A9897" s="150" t="s">
        <v>6521</v>
      </c>
      <c r="B9897" s="153" t="s">
        <v>16485</v>
      </c>
      <c r="C9897" s="352"/>
      <c r="D9897" s="152" t="s">
        <v>20298</v>
      </c>
    </row>
    <row r="9898" spans="1:4" ht="13.5" customHeight="1">
      <c r="A9898" s="150" t="s">
        <v>6522</v>
      </c>
      <c r="B9898" s="153" t="s">
        <v>16485</v>
      </c>
      <c r="C9898" s="352"/>
      <c r="D9898" s="152" t="s">
        <v>20298</v>
      </c>
    </row>
    <row r="9899" spans="1:4" ht="13.5" customHeight="1">
      <c r="A9899" s="150" t="s">
        <v>9247</v>
      </c>
      <c r="B9899" s="153" t="s">
        <v>18858</v>
      </c>
      <c r="C9899" s="352"/>
      <c r="D9899" s="152" t="s">
        <v>20298</v>
      </c>
    </row>
    <row r="9900" spans="1:4" ht="13.5" customHeight="1">
      <c r="A9900" s="150" t="s">
        <v>9248</v>
      </c>
      <c r="B9900" s="153" t="s">
        <v>18858</v>
      </c>
      <c r="C9900" s="352"/>
      <c r="D9900" s="152" t="s">
        <v>20298</v>
      </c>
    </row>
    <row r="9901" spans="1:4" ht="13.5" customHeight="1">
      <c r="A9901" s="150" t="s">
        <v>1774</v>
      </c>
      <c r="B9901" s="153" t="s">
        <v>11968</v>
      </c>
      <c r="C9901" s="352"/>
      <c r="D9901" s="152" t="s">
        <v>20298</v>
      </c>
    </row>
    <row r="9902" spans="1:4" ht="13.5" customHeight="1">
      <c r="A9902" s="150" t="s">
        <v>1775</v>
      </c>
      <c r="B9902" s="153" t="s">
        <v>11969</v>
      </c>
      <c r="C9902" s="352"/>
      <c r="D9902" s="152" t="s">
        <v>20298</v>
      </c>
    </row>
    <row r="9903" spans="1:4" ht="13.5" customHeight="1">
      <c r="A9903" s="150" t="s">
        <v>1778</v>
      </c>
      <c r="B9903" s="153" t="s">
        <v>11972</v>
      </c>
      <c r="C9903" s="352"/>
      <c r="D9903" s="152" t="s">
        <v>20298</v>
      </c>
    </row>
    <row r="9904" spans="1:4" ht="13.5" customHeight="1">
      <c r="A9904" s="150" t="s">
        <v>1532</v>
      </c>
      <c r="B9904" s="153" t="s">
        <v>11735</v>
      </c>
      <c r="C9904" s="352"/>
      <c r="D9904" s="152" t="s">
        <v>20298</v>
      </c>
    </row>
    <row r="9905" spans="1:4" ht="13.5" customHeight="1">
      <c r="A9905" s="150" t="s">
        <v>872</v>
      </c>
      <c r="B9905" s="153" t="s">
        <v>11080</v>
      </c>
      <c r="C9905" s="352"/>
      <c r="D9905" s="152" t="s">
        <v>20298</v>
      </c>
    </row>
    <row r="9906" spans="1:4" ht="13.5" customHeight="1">
      <c r="A9906" s="150" t="s">
        <v>912</v>
      </c>
      <c r="B9906" s="153" t="s">
        <v>11119</v>
      </c>
      <c r="C9906" s="352"/>
      <c r="D9906" s="152" t="s">
        <v>20298</v>
      </c>
    </row>
    <row r="9907" spans="1:4" ht="13.5" customHeight="1">
      <c r="A9907" s="150" t="s">
        <v>1843</v>
      </c>
      <c r="B9907" s="153" t="s">
        <v>12028</v>
      </c>
      <c r="C9907" s="352"/>
      <c r="D9907" s="152" t="s">
        <v>20298</v>
      </c>
    </row>
    <row r="9908" spans="1:4" ht="13.5" customHeight="1">
      <c r="A9908" s="150" t="s">
        <v>1858</v>
      </c>
      <c r="B9908" s="153" t="s">
        <v>12042</v>
      </c>
      <c r="C9908" s="352"/>
      <c r="D9908" s="152" t="s">
        <v>20298</v>
      </c>
    </row>
    <row r="9909" spans="1:4" ht="13.5" customHeight="1">
      <c r="A9909" s="150" t="s">
        <v>1807</v>
      </c>
      <c r="B9909" s="153" t="s">
        <v>11996</v>
      </c>
      <c r="C9909" s="352"/>
      <c r="D9909" s="152" t="s">
        <v>20298</v>
      </c>
    </row>
    <row r="9910" spans="1:4" ht="13.5" customHeight="1">
      <c r="A9910" s="150" t="s">
        <v>1622</v>
      </c>
      <c r="B9910" s="153" t="s">
        <v>11823</v>
      </c>
      <c r="C9910" s="352"/>
      <c r="D9910" s="152" t="s">
        <v>20298</v>
      </c>
    </row>
    <row r="9911" spans="1:4" ht="13.5" customHeight="1">
      <c r="A9911" s="150" t="s">
        <v>1623</v>
      </c>
      <c r="B9911" s="153" t="s">
        <v>11824</v>
      </c>
      <c r="C9911" s="352"/>
      <c r="D9911" s="152" t="s">
        <v>20298</v>
      </c>
    </row>
    <row r="9912" spans="1:4" ht="13.5" customHeight="1">
      <c r="A9912" s="150" t="s">
        <v>1851</v>
      </c>
      <c r="B9912" s="153" t="s">
        <v>12036</v>
      </c>
      <c r="C9912" s="352"/>
      <c r="D9912" s="152" t="s">
        <v>20298</v>
      </c>
    </row>
    <row r="9913" spans="1:4" ht="13.5" customHeight="1">
      <c r="A9913" s="150" t="s">
        <v>1852</v>
      </c>
      <c r="B9913" s="153" t="s">
        <v>12037</v>
      </c>
      <c r="C9913" s="352"/>
      <c r="D9913" s="152" t="s">
        <v>20298</v>
      </c>
    </row>
    <row r="9914" spans="1:4" ht="13.5" customHeight="1">
      <c r="A9914" s="150" t="s">
        <v>1850</v>
      </c>
      <c r="B9914" s="153" t="s">
        <v>12035</v>
      </c>
      <c r="C9914" s="352"/>
      <c r="D9914" s="152" t="s">
        <v>20298</v>
      </c>
    </row>
    <row r="9915" spans="1:4" ht="13.5" customHeight="1">
      <c r="A9915" s="150" t="s">
        <v>1809</v>
      </c>
      <c r="B9915" s="153" t="s">
        <v>11998</v>
      </c>
      <c r="C9915" s="352"/>
      <c r="D9915" s="152" t="s">
        <v>20298</v>
      </c>
    </row>
    <row r="9916" spans="1:4" ht="13.5" customHeight="1">
      <c r="A9916" s="150" t="s">
        <v>1819</v>
      </c>
      <c r="B9916" s="153" t="s">
        <v>12008</v>
      </c>
      <c r="C9916" s="352"/>
      <c r="D9916" s="152" t="s">
        <v>20298</v>
      </c>
    </row>
    <row r="9917" spans="1:4" ht="13.5" customHeight="1">
      <c r="A9917" s="150" t="s">
        <v>1808</v>
      </c>
      <c r="B9917" s="153" t="s">
        <v>11997</v>
      </c>
      <c r="C9917" s="352"/>
      <c r="D9917" s="152" t="s">
        <v>20298</v>
      </c>
    </row>
    <row r="9918" spans="1:4" ht="13.5" customHeight="1">
      <c r="A9918" s="150" t="s">
        <v>1621</v>
      </c>
      <c r="B9918" s="153" t="s">
        <v>11822</v>
      </c>
      <c r="C9918" s="352"/>
      <c r="D9918" s="152" t="s">
        <v>20298</v>
      </c>
    </row>
    <row r="9919" spans="1:4" ht="13.5" customHeight="1">
      <c r="A9919" s="150" t="s">
        <v>1561</v>
      </c>
      <c r="B9919" s="153" t="s">
        <v>11765</v>
      </c>
      <c r="C9919" s="352"/>
      <c r="D9919" s="152" t="s">
        <v>20298</v>
      </c>
    </row>
    <row r="9920" spans="1:4" ht="13.5" customHeight="1">
      <c r="A9920" s="150" t="s">
        <v>1583</v>
      </c>
      <c r="B9920" s="153" t="s">
        <v>11785</v>
      </c>
      <c r="C9920" s="352"/>
      <c r="D9920" s="152" t="s">
        <v>20298</v>
      </c>
    </row>
    <row r="9921" spans="1:4" ht="13.5" customHeight="1">
      <c r="A9921" s="150" t="s">
        <v>877</v>
      </c>
      <c r="B9921" s="153" t="s">
        <v>11085</v>
      </c>
      <c r="C9921" s="352"/>
      <c r="D9921" s="152" t="s">
        <v>20298</v>
      </c>
    </row>
    <row r="9922" spans="1:4" ht="13.5" customHeight="1">
      <c r="A9922" s="150" t="s">
        <v>8926</v>
      </c>
      <c r="B9922" s="153" t="s">
        <v>18536</v>
      </c>
      <c r="C9922" s="352"/>
      <c r="D9922" s="152" t="s">
        <v>20298</v>
      </c>
    </row>
    <row r="9923" spans="1:4" ht="13.5" customHeight="1">
      <c r="A9923" s="150" t="s">
        <v>1804</v>
      </c>
      <c r="B9923" s="153" t="s">
        <v>11993</v>
      </c>
      <c r="C9923" s="352"/>
      <c r="D9923" s="152" t="s">
        <v>20298</v>
      </c>
    </row>
    <row r="9924" spans="1:4" ht="13.5" customHeight="1">
      <c r="A9924" s="150" t="s">
        <v>888</v>
      </c>
      <c r="B9924" s="153" t="s">
        <v>11096</v>
      </c>
      <c r="C9924" s="352"/>
      <c r="D9924" s="152" t="s">
        <v>20298</v>
      </c>
    </row>
    <row r="9925" spans="1:4" ht="13.5" customHeight="1">
      <c r="A9925" s="150" t="s">
        <v>892</v>
      </c>
      <c r="B9925" s="153" t="s">
        <v>11100</v>
      </c>
      <c r="C9925" s="352"/>
      <c r="D9925" s="152" t="s">
        <v>20298</v>
      </c>
    </row>
    <row r="9926" spans="1:4" ht="13.5" customHeight="1">
      <c r="A9926" s="150" t="s">
        <v>1709</v>
      </c>
      <c r="B9926" s="153" t="s">
        <v>11904</v>
      </c>
      <c r="C9926" s="352"/>
      <c r="D9926" s="152" t="s">
        <v>20298</v>
      </c>
    </row>
    <row r="9927" spans="1:4" ht="13.5" customHeight="1">
      <c r="A9927" s="150" t="s">
        <v>1620</v>
      </c>
      <c r="B9927" s="153" t="s">
        <v>11821</v>
      </c>
      <c r="C9927" s="352"/>
      <c r="D9927" s="152" t="s">
        <v>20298</v>
      </c>
    </row>
    <row r="9928" spans="1:4" ht="13.5" customHeight="1">
      <c r="A9928" s="150" t="s">
        <v>1548</v>
      </c>
      <c r="B9928" s="153" t="s">
        <v>11752</v>
      </c>
      <c r="C9928" s="352"/>
      <c r="D9928" s="152" t="s">
        <v>20298</v>
      </c>
    </row>
    <row r="9929" spans="1:4" ht="13.5" customHeight="1">
      <c r="A9929" s="150" t="s">
        <v>1779</v>
      </c>
      <c r="B9929" s="153" t="s">
        <v>11973</v>
      </c>
      <c r="C9929" s="352"/>
      <c r="D9929" s="152" t="s">
        <v>20298</v>
      </c>
    </row>
    <row r="9930" spans="1:4" ht="13.5" customHeight="1">
      <c r="A9930" s="150" t="s">
        <v>1780</v>
      </c>
      <c r="B9930" s="153" t="s">
        <v>11974</v>
      </c>
      <c r="C9930" s="352"/>
      <c r="D9930" s="152" t="s">
        <v>20298</v>
      </c>
    </row>
    <row r="9931" spans="1:4" ht="13.5" customHeight="1">
      <c r="A9931" s="150" t="s">
        <v>1777</v>
      </c>
      <c r="B9931" s="153" t="s">
        <v>11971</v>
      </c>
      <c r="C9931" s="352"/>
      <c r="D9931" s="152" t="s">
        <v>20298</v>
      </c>
    </row>
    <row r="9932" spans="1:4" ht="13.5" customHeight="1">
      <c r="A9932" s="150" t="s">
        <v>1782</v>
      </c>
      <c r="B9932" s="153" t="s">
        <v>11976</v>
      </c>
      <c r="C9932" s="352"/>
      <c r="D9932" s="152" t="s">
        <v>20298</v>
      </c>
    </row>
    <row r="9933" spans="1:4" ht="13.5" customHeight="1">
      <c r="A9933" s="150" t="s">
        <v>1783</v>
      </c>
      <c r="B9933" s="153" t="s">
        <v>11977</v>
      </c>
      <c r="C9933" s="352"/>
      <c r="D9933" s="152" t="s">
        <v>20298</v>
      </c>
    </row>
    <row r="9934" spans="1:4" ht="13.5" customHeight="1">
      <c r="A9934" s="150" t="s">
        <v>1781</v>
      </c>
      <c r="B9934" s="153" t="s">
        <v>11975</v>
      </c>
      <c r="C9934" s="352"/>
      <c r="D9934" s="152" t="s">
        <v>20298</v>
      </c>
    </row>
    <row r="9935" spans="1:4" ht="13.5" customHeight="1">
      <c r="A9935" s="150" t="s">
        <v>1828</v>
      </c>
      <c r="B9935" s="153" t="s">
        <v>12016</v>
      </c>
      <c r="C9935" s="352"/>
      <c r="D9935" s="152" t="s">
        <v>20298</v>
      </c>
    </row>
    <row r="9936" spans="1:4" ht="13.5" customHeight="1">
      <c r="A9936" s="150" t="s">
        <v>1833</v>
      </c>
      <c r="B9936" s="153" t="s">
        <v>12018</v>
      </c>
      <c r="C9936" s="352"/>
      <c r="D9936" s="152" t="s">
        <v>20298</v>
      </c>
    </row>
    <row r="9937" spans="1:4" ht="13.5" customHeight="1">
      <c r="A9937" s="150" t="s">
        <v>1825</v>
      </c>
      <c r="B9937" s="153" t="s">
        <v>12014</v>
      </c>
      <c r="C9937" s="352"/>
      <c r="D9937" s="152" t="s">
        <v>20298</v>
      </c>
    </row>
    <row r="9938" spans="1:4" ht="13.5" customHeight="1">
      <c r="A9938" s="150" t="s">
        <v>1829</v>
      </c>
      <c r="B9938" s="153" t="s">
        <v>12016</v>
      </c>
      <c r="C9938" s="352"/>
      <c r="D9938" s="152" t="s">
        <v>20298</v>
      </c>
    </row>
    <row r="9939" spans="1:4" ht="13.5" customHeight="1">
      <c r="A9939" s="150" t="s">
        <v>1831</v>
      </c>
      <c r="B9939" s="153" t="s">
        <v>12017</v>
      </c>
      <c r="C9939" s="352"/>
      <c r="D9939" s="152" t="s">
        <v>20298</v>
      </c>
    </row>
    <row r="9940" spans="1:4" ht="13.5" customHeight="1">
      <c r="A9940" s="150" t="s">
        <v>1827</v>
      </c>
      <c r="B9940" s="153" t="s">
        <v>12015</v>
      </c>
      <c r="C9940" s="352"/>
      <c r="D9940" s="152" t="s">
        <v>20298</v>
      </c>
    </row>
    <row r="9941" spans="1:4" ht="13.5" customHeight="1">
      <c r="A9941" s="150" t="s">
        <v>1830</v>
      </c>
      <c r="B9941" s="153" t="s">
        <v>12016</v>
      </c>
      <c r="C9941" s="352"/>
      <c r="D9941" s="152" t="s">
        <v>20298</v>
      </c>
    </row>
    <row r="9942" spans="1:4" ht="13.5" customHeight="1">
      <c r="A9942" s="150" t="s">
        <v>1832</v>
      </c>
      <c r="B9942" s="153" t="s">
        <v>12017</v>
      </c>
      <c r="C9942" s="352"/>
      <c r="D9942" s="152" t="s">
        <v>20298</v>
      </c>
    </row>
    <row r="9943" spans="1:4" ht="13.5" customHeight="1">
      <c r="A9943" s="150" t="s">
        <v>1826</v>
      </c>
      <c r="B9943" s="153" t="s">
        <v>12014</v>
      </c>
      <c r="C9943" s="352"/>
      <c r="D9943" s="152" t="s">
        <v>20298</v>
      </c>
    </row>
    <row r="9944" spans="1:4" ht="13.5" customHeight="1">
      <c r="A9944" s="150" t="s">
        <v>1800</v>
      </c>
      <c r="B9944" s="153" t="s">
        <v>11989</v>
      </c>
      <c r="C9944" s="352"/>
      <c r="D9944" s="152" t="s">
        <v>20298</v>
      </c>
    </row>
    <row r="9945" spans="1:4" ht="13.5" customHeight="1">
      <c r="A9945" s="150" t="s">
        <v>1799</v>
      </c>
      <c r="B9945" s="153" t="s">
        <v>11988</v>
      </c>
      <c r="C9945" s="352"/>
      <c r="D9945" s="152" t="s">
        <v>20298</v>
      </c>
    </row>
    <row r="9946" spans="1:4" ht="13.5" customHeight="1">
      <c r="A9946" s="150" t="s">
        <v>1840</v>
      </c>
      <c r="B9946" s="153" t="s">
        <v>12025</v>
      </c>
      <c r="C9946" s="352"/>
      <c r="D9946" s="152" t="s">
        <v>20298</v>
      </c>
    </row>
    <row r="9947" spans="1:4" ht="13.5" customHeight="1">
      <c r="A9947" s="150" t="s">
        <v>1797</v>
      </c>
      <c r="B9947" s="153" t="s">
        <v>11988</v>
      </c>
      <c r="C9947" s="352"/>
      <c r="D9947" s="152" t="s">
        <v>20298</v>
      </c>
    </row>
    <row r="9948" spans="1:4" ht="13.5" customHeight="1">
      <c r="A9948" s="150" t="s">
        <v>1798</v>
      </c>
      <c r="B9948" s="153" t="s">
        <v>11988</v>
      </c>
      <c r="C9948" s="352"/>
      <c r="D9948" s="152" t="s">
        <v>20298</v>
      </c>
    </row>
    <row r="9949" spans="1:4" ht="13.5" customHeight="1">
      <c r="A9949" s="150" t="s">
        <v>1796</v>
      </c>
      <c r="B9949" s="153" t="s">
        <v>11987</v>
      </c>
      <c r="C9949" s="352"/>
      <c r="D9949" s="152" t="s">
        <v>20298</v>
      </c>
    </row>
    <row r="9950" spans="1:4" ht="13.5" customHeight="1">
      <c r="A9950" s="150" t="s">
        <v>1821</v>
      </c>
      <c r="B9950" s="153" t="s">
        <v>12010</v>
      </c>
      <c r="C9950" s="352"/>
      <c r="D9950" s="152" t="s">
        <v>20298</v>
      </c>
    </row>
    <row r="9951" spans="1:4" ht="13.5" customHeight="1">
      <c r="A9951" s="150" t="s">
        <v>1822</v>
      </c>
      <c r="B9951" s="153" t="s">
        <v>12011</v>
      </c>
      <c r="C9951" s="352"/>
      <c r="D9951" s="152" t="s">
        <v>20298</v>
      </c>
    </row>
    <row r="9952" spans="1:4" ht="13.5" customHeight="1">
      <c r="A9952" s="150" t="s">
        <v>1823</v>
      </c>
      <c r="B9952" s="153" t="s">
        <v>12012</v>
      </c>
      <c r="C9952" s="352"/>
      <c r="D9952" s="152" t="s">
        <v>20298</v>
      </c>
    </row>
    <row r="9953" spans="1:4" ht="13.5" customHeight="1">
      <c r="A9953" s="150" t="s">
        <v>1728</v>
      </c>
      <c r="B9953" s="153" t="s">
        <v>11923</v>
      </c>
      <c r="C9953" s="352"/>
      <c r="D9953" s="152" t="s">
        <v>20298</v>
      </c>
    </row>
    <row r="9954" spans="1:4" ht="13.5" customHeight="1">
      <c r="A9954" s="150" t="s">
        <v>1727</v>
      </c>
      <c r="B9954" s="153" t="s">
        <v>11922</v>
      </c>
      <c r="C9954" s="352"/>
      <c r="D9954" s="152" t="s">
        <v>20298</v>
      </c>
    </row>
    <row r="9955" spans="1:4" ht="13.5" customHeight="1">
      <c r="A9955" s="150" t="s">
        <v>1726</v>
      </c>
      <c r="B9955" s="153" t="s">
        <v>11921</v>
      </c>
      <c r="C9955" s="352"/>
      <c r="D9955" s="152" t="s">
        <v>20298</v>
      </c>
    </row>
    <row r="9956" spans="1:4" ht="13.5" customHeight="1">
      <c r="A9956" s="150" t="s">
        <v>4763</v>
      </c>
      <c r="B9956" s="153" t="s">
        <v>14830</v>
      </c>
      <c r="C9956" s="352"/>
      <c r="D9956" s="152" t="s">
        <v>20298</v>
      </c>
    </row>
    <row r="9957" spans="1:4" ht="13.5" customHeight="1">
      <c r="A9957" s="150" t="s">
        <v>6583</v>
      </c>
      <c r="B9957" s="153" t="s">
        <v>16545</v>
      </c>
      <c r="C9957" s="352"/>
      <c r="D9957" s="152" t="s">
        <v>20298</v>
      </c>
    </row>
    <row r="9958" spans="1:4" ht="13.5" customHeight="1">
      <c r="A9958" s="150" t="s">
        <v>6587</v>
      </c>
      <c r="B9958" s="153" t="s">
        <v>16549</v>
      </c>
      <c r="C9958" s="352"/>
      <c r="D9958" s="152" t="s">
        <v>20298</v>
      </c>
    </row>
    <row r="9959" spans="1:4" ht="13.5" customHeight="1">
      <c r="A9959" s="150" t="s">
        <v>6586</v>
      </c>
      <c r="B9959" s="153" t="s">
        <v>16548</v>
      </c>
      <c r="C9959" s="352"/>
      <c r="D9959" s="152" t="s">
        <v>20298</v>
      </c>
    </row>
    <row r="9960" spans="1:4" ht="13.5" customHeight="1">
      <c r="A9960" s="150" t="s">
        <v>6585</v>
      </c>
      <c r="B9960" s="153" t="s">
        <v>16547</v>
      </c>
      <c r="C9960" s="352"/>
      <c r="D9960" s="152" t="s">
        <v>20298</v>
      </c>
    </row>
    <row r="9961" spans="1:4" ht="13.5" customHeight="1">
      <c r="A9961" s="150" t="s">
        <v>6584</v>
      </c>
      <c r="B9961" s="153" t="s">
        <v>16546</v>
      </c>
      <c r="C9961" s="352"/>
      <c r="D9961" s="152" t="s">
        <v>20298</v>
      </c>
    </row>
    <row r="9962" spans="1:4" ht="13.5" customHeight="1">
      <c r="A9962" s="150" t="s">
        <v>6588</v>
      </c>
      <c r="B9962" s="153" t="s">
        <v>16550</v>
      </c>
      <c r="C9962" s="352"/>
      <c r="D9962" s="152" t="s">
        <v>20298</v>
      </c>
    </row>
    <row r="9963" spans="1:4" ht="13.5" customHeight="1">
      <c r="A9963" s="150" t="s">
        <v>6589</v>
      </c>
      <c r="B9963" s="153" t="s">
        <v>16550</v>
      </c>
      <c r="C9963" s="352"/>
      <c r="D9963" s="152" t="s">
        <v>20298</v>
      </c>
    </row>
    <row r="9964" spans="1:4" ht="13.5" customHeight="1">
      <c r="A9964" s="150" t="s">
        <v>6536</v>
      </c>
      <c r="B9964" s="153" t="s">
        <v>16499</v>
      </c>
      <c r="C9964" s="352"/>
      <c r="D9964" s="152" t="s">
        <v>20298</v>
      </c>
    </row>
    <row r="9965" spans="1:4" ht="13.5" customHeight="1">
      <c r="A9965" s="150" t="s">
        <v>6540</v>
      </c>
      <c r="B9965" s="153" t="s">
        <v>16503</v>
      </c>
      <c r="C9965" s="352"/>
      <c r="D9965" s="152" t="s">
        <v>20298</v>
      </c>
    </row>
    <row r="9966" spans="1:4" ht="13.5" customHeight="1">
      <c r="A9966" s="150" t="s">
        <v>6537</v>
      </c>
      <c r="B9966" s="153" t="s">
        <v>16500</v>
      </c>
      <c r="C9966" s="352"/>
      <c r="D9966" s="152" t="s">
        <v>20298</v>
      </c>
    </row>
    <row r="9967" spans="1:4" ht="13.5" customHeight="1">
      <c r="A9967" s="150" t="s">
        <v>6567</v>
      </c>
      <c r="B9967" s="153" t="s">
        <v>16529</v>
      </c>
      <c r="C9967" s="352"/>
      <c r="D9967" s="152" t="s">
        <v>20298</v>
      </c>
    </row>
    <row r="9968" spans="1:4" ht="13.5" customHeight="1">
      <c r="A9968" s="150" t="s">
        <v>3324</v>
      </c>
      <c r="B9968" s="153" t="s">
        <v>13461</v>
      </c>
      <c r="C9968" s="352"/>
      <c r="D9968" s="152" t="s">
        <v>20298</v>
      </c>
    </row>
    <row r="9969" spans="1:4" ht="13.5" customHeight="1">
      <c r="A9969" s="150" t="s">
        <v>887</v>
      </c>
      <c r="B9969" s="153" t="s">
        <v>11095</v>
      </c>
      <c r="C9969" s="352"/>
      <c r="D9969" s="152" t="s">
        <v>20298</v>
      </c>
    </row>
    <row r="9970" spans="1:4" ht="13.5" customHeight="1">
      <c r="A9970" s="150" t="s">
        <v>8927</v>
      </c>
      <c r="B9970" s="153" t="s">
        <v>18537</v>
      </c>
      <c r="C9970" s="352"/>
      <c r="D9970" s="152" t="s">
        <v>20298</v>
      </c>
    </row>
    <row r="9971" spans="1:4" ht="13.5" customHeight="1">
      <c r="A9971" s="150" t="s">
        <v>8929</v>
      </c>
      <c r="B9971" s="153" t="s">
        <v>18539</v>
      </c>
      <c r="C9971" s="352"/>
      <c r="D9971" s="152" t="s">
        <v>20298</v>
      </c>
    </row>
    <row r="9972" spans="1:4" ht="13.5" customHeight="1">
      <c r="A9972" s="150" t="s">
        <v>8930</v>
      </c>
      <c r="B9972" s="153" t="s">
        <v>18540</v>
      </c>
      <c r="C9972" s="352"/>
      <c r="D9972" s="152" t="s">
        <v>20298</v>
      </c>
    </row>
    <row r="9973" spans="1:4" ht="13.5" customHeight="1">
      <c r="A9973" s="150" t="s">
        <v>8928</v>
      </c>
      <c r="B9973" s="153" t="s">
        <v>18538</v>
      </c>
      <c r="C9973" s="352"/>
      <c r="D9973" s="152" t="s">
        <v>20298</v>
      </c>
    </row>
    <row r="9974" spans="1:4" ht="13.5" customHeight="1">
      <c r="A9974" s="150" t="s">
        <v>1513</v>
      </c>
      <c r="B9974" s="153" t="s">
        <v>11715</v>
      </c>
      <c r="C9974" s="352"/>
      <c r="D9974" s="152" t="s">
        <v>20298</v>
      </c>
    </row>
    <row r="9975" spans="1:4" ht="13.5" customHeight="1">
      <c r="A9975" s="150" t="s">
        <v>1515</v>
      </c>
      <c r="B9975" s="153" t="s">
        <v>11717</v>
      </c>
      <c r="C9975" s="352"/>
      <c r="D9975" s="152" t="s">
        <v>20298</v>
      </c>
    </row>
    <row r="9976" spans="1:4" ht="13.5" customHeight="1">
      <c r="A9976" s="150" t="s">
        <v>1517</v>
      </c>
      <c r="B9976" s="153" t="s">
        <v>11719</v>
      </c>
      <c r="C9976" s="352"/>
      <c r="D9976" s="152" t="s">
        <v>20298</v>
      </c>
    </row>
    <row r="9977" spans="1:4" ht="13.5" customHeight="1">
      <c r="A9977" s="150" t="s">
        <v>1516</v>
      </c>
      <c r="B9977" s="153" t="s">
        <v>11718</v>
      </c>
      <c r="C9977" s="352"/>
      <c r="D9977" s="152" t="s">
        <v>20298</v>
      </c>
    </row>
    <row r="9978" spans="1:4" ht="13.5" customHeight="1">
      <c r="A9978" s="150" t="s">
        <v>1511</v>
      </c>
      <c r="B9978" s="153" t="s">
        <v>11713</v>
      </c>
      <c r="C9978" s="352"/>
      <c r="D9978" s="152" t="s">
        <v>20298</v>
      </c>
    </row>
    <row r="9979" spans="1:4" ht="13.5" customHeight="1">
      <c r="A9979" s="150" t="s">
        <v>1514</v>
      </c>
      <c r="B9979" s="153" t="s">
        <v>11716</v>
      </c>
      <c r="C9979" s="352"/>
      <c r="D9979" s="152" t="s">
        <v>20298</v>
      </c>
    </row>
    <row r="9980" spans="1:4" ht="13.5" customHeight="1">
      <c r="A9980" s="150" t="s">
        <v>9261</v>
      </c>
      <c r="B9980" s="153" t="s">
        <v>18870</v>
      </c>
      <c r="C9980" s="352"/>
      <c r="D9980" s="152" t="s">
        <v>20298</v>
      </c>
    </row>
    <row r="9981" spans="1:4" ht="13.5" customHeight="1">
      <c r="A9981" s="150" t="s">
        <v>820</v>
      </c>
      <c r="B9981" s="153" t="s">
        <v>11027</v>
      </c>
      <c r="C9981" s="352"/>
      <c r="D9981" s="152" t="s">
        <v>20298</v>
      </c>
    </row>
    <row r="9982" spans="1:4" ht="13.5" customHeight="1">
      <c r="A9982" s="150" t="s">
        <v>819</v>
      </c>
      <c r="B9982" s="153" t="s">
        <v>11026</v>
      </c>
      <c r="C9982" s="352"/>
      <c r="D9982" s="152" t="s">
        <v>20298</v>
      </c>
    </row>
    <row r="9983" spans="1:4" ht="13.5" customHeight="1">
      <c r="A9983" s="150" t="s">
        <v>10374</v>
      </c>
      <c r="B9983" s="153" t="s">
        <v>19941</v>
      </c>
      <c r="C9983" s="352"/>
      <c r="D9983" s="152" t="s">
        <v>20298</v>
      </c>
    </row>
    <row r="9984" spans="1:4" ht="13.5" customHeight="1">
      <c r="A9984" s="150" t="s">
        <v>5032</v>
      </c>
      <c r="B9984" s="153" t="s">
        <v>15074</v>
      </c>
      <c r="C9984" s="352"/>
      <c r="D9984" s="152" t="s">
        <v>20298</v>
      </c>
    </row>
    <row r="9985" spans="1:4" ht="13.5" customHeight="1">
      <c r="A9985" s="150" t="s">
        <v>2275</v>
      </c>
      <c r="B9985" s="153" t="s">
        <v>12451</v>
      </c>
      <c r="C9985" s="352"/>
      <c r="D9985" s="152" t="s">
        <v>20298</v>
      </c>
    </row>
    <row r="9986" spans="1:4" ht="13.5" customHeight="1">
      <c r="A9986" s="150" t="s">
        <v>2282</v>
      </c>
      <c r="B9986" s="153" t="s">
        <v>12458</v>
      </c>
      <c r="C9986" s="352"/>
      <c r="D9986" s="152" t="s">
        <v>20298</v>
      </c>
    </row>
    <row r="9987" spans="1:4" ht="13.5" customHeight="1">
      <c r="A9987" s="150" t="s">
        <v>6978</v>
      </c>
      <c r="B9987" s="153" t="s">
        <v>16929</v>
      </c>
      <c r="C9987" s="352"/>
      <c r="D9987" s="152" t="s">
        <v>20298</v>
      </c>
    </row>
    <row r="9988" spans="1:4" ht="13.5" customHeight="1">
      <c r="A9988" s="150" t="s">
        <v>4381</v>
      </c>
      <c r="B9988" s="153" t="s">
        <v>14497</v>
      </c>
      <c r="C9988" s="352"/>
      <c r="D9988" s="152" t="s">
        <v>20298</v>
      </c>
    </row>
    <row r="9989" spans="1:4" ht="13.5" customHeight="1">
      <c r="A9989" s="150" t="s">
        <v>4382</v>
      </c>
      <c r="B9989" s="153" t="s">
        <v>14497</v>
      </c>
      <c r="C9989" s="352"/>
      <c r="D9989" s="152" t="s">
        <v>20298</v>
      </c>
    </row>
    <row r="9990" spans="1:4" ht="13.5" customHeight="1">
      <c r="A9990" s="150" t="s">
        <v>4886</v>
      </c>
      <c r="B9990" s="153" t="s">
        <v>14947</v>
      </c>
      <c r="C9990" s="352"/>
      <c r="D9990" s="152" t="s">
        <v>20298</v>
      </c>
    </row>
    <row r="9991" spans="1:4" ht="13.5" customHeight="1">
      <c r="A9991" s="150" t="s">
        <v>4383</v>
      </c>
      <c r="B9991" s="153" t="s">
        <v>14498</v>
      </c>
      <c r="C9991" s="352"/>
      <c r="D9991" s="152" t="s">
        <v>20298</v>
      </c>
    </row>
    <row r="9992" spans="1:4" ht="13.5" customHeight="1">
      <c r="A9992" s="150" t="s">
        <v>2279</v>
      </c>
      <c r="B9992" s="153" t="s">
        <v>12455</v>
      </c>
      <c r="C9992" s="352"/>
      <c r="D9992" s="152" t="s">
        <v>20298</v>
      </c>
    </row>
    <row r="9993" spans="1:4" ht="13.5" customHeight="1">
      <c r="A9993" s="150" t="s">
        <v>4869</v>
      </c>
      <c r="B9993" s="153" t="s">
        <v>14931</v>
      </c>
      <c r="C9993" s="352"/>
      <c r="D9993" s="152" t="s">
        <v>20298</v>
      </c>
    </row>
    <row r="9994" spans="1:4" ht="13.5" customHeight="1">
      <c r="A9994" s="150" t="s">
        <v>8920</v>
      </c>
      <c r="B9994" s="153" t="s">
        <v>18530</v>
      </c>
      <c r="C9994" s="352"/>
      <c r="D9994" s="152" t="s">
        <v>20298</v>
      </c>
    </row>
    <row r="9995" spans="1:4" ht="13.5" customHeight="1">
      <c r="A9995" s="150" t="s">
        <v>803</v>
      </c>
      <c r="B9995" s="153" t="s">
        <v>11010</v>
      </c>
      <c r="C9995" s="352"/>
      <c r="D9995" s="152" t="s">
        <v>20298</v>
      </c>
    </row>
    <row r="9996" spans="1:4" ht="13.5" customHeight="1">
      <c r="A9996" s="150" t="s">
        <v>4872</v>
      </c>
      <c r="B9996" s="153" t="s">
        <v>14934</v>
      </c>
      <c r="C9996" s="352"/>
      <c r="D9996" s="152" t="s">
        <v>20298</v>
      </c>
    </row>
    <row r="9997" spans="1:4" ht="13.5" customHeight="1">
      <c r="A9997" s="150" t="s">
        <v>4873</v>
      </c>
      <c r="B9997" s="153" t="s">
        <v>14935</v>
      </c>
      <c r="C9997" s="352"/>
      <c r="D9997" s="152" t="s">
        <v>20298</v>
      </c>
    </row>
    <row r="9998" spans="1:4" ht="13.5" customHeight="1">
      <c r="A9998" s="150" t="s">
        <v>4257</v>
      </c>
      <c r="B9998" s="153" t="s">
        <v>14374</v>
      </c>
      <c r="C9998" s="352"/>
      <c r="D9998" s="152" t="s">
        <v>20298</v>
      </c>
    </row>
    <row r="9999" spans="1:4" ht="13.5" customHeight="1">
      <c r="A9999" s="150" t="s">
        <v>3730</v>
      </c>
      <c r="B9999" s="153" t="s">
        <v>13856</v>
      </c>
      <c r="C9999" s="352"/>
      <c r="D9999" s="152" t="s">
        <v>20298</v>
      </c>
    </row>
    <row r="10000" spans="1:4" ht="13.5" customHeight="1">
      <c r="A10000" s="150" t="s">
        <v>805</v>
      </c>
      <c r="B10000" s="153" t="s">
        <v>11012</v>
      </c>
      <c r="C10000" s="352"/>
      <c r="D10000" s="152" t="s">
        <v>20298</v>
      </c>
    </row>
    <row r="10001" spans="1:4" ht="13.5" customHeight="1">
      <c r="A10001" s="150" t="s">
        <v>10332</v>
      </c>
      <c r="B10001" s="153" t="s">
        <v>19900</v>
      </c>
      <c r="C10001" s="352"/>
      <c r="D10001" s="152" t="s">
        <v>20298</v>
      </c>
    </row>
    <row r="10002" spans="1:4" ht="13.5" customHeight="1">
      <c r="A10002" s="150" t="s">
        <v>4808</v>
      </c>
      <c r="B10002" s="153" t="s">
        <v>14876</v>
      </c>
      <c r="C10002" s="352"/>
      <c r="D10002" s="152" t="s">
        <v>20298</v>
      </c>
    </row>
    <row r="10003" spans="1:4" ht="13.5" customHeight="1">
      <c r="A10003" s="150" t="s">
        <v>2887</v>
      </c>
      <c r="B10003" s="153" t="s">
        <v>13069</v>
      </c>
      <c r="C10003" s="352"/>
      <c r="D10003" s="152" t="s">
        <v>20298</v>
      </c>
    </row>
    <row r="10004" spans="1:4" ht="13.5" customHeight="1">
      <c r="A10004" s="150" t="s">
        <v>2241</v>
      </c>
      <c r="B10004" s="153" t="s">
        <v>12418</v>
      </c>
      <c r="C10004" s="352"/>
      <c r="D10004" s="152" t="s">
        <v>20298</v>
      </c>
    </row>
    <row r="10005" spans="1:4" ht="13.5" customHeight="1">
      <c r="A10005" s="150" t="s">
        <v>5267</v>
      </c>
      <c r="B10005" s="153" t="s">
        <v>15306</v>
      </c>
      <c r="C10005" s="352"/>
      <c r="D10005" s="152" t="s">
        <v>20298</v>
      </c>
    </row>
    <row r="10006" spans="1:4" ht="13.5" customHeight="1">
      <c r="A10006" s="150" t="s">
        <v>1176</v>
      </c>
      <c r="B10006" s="153" t="s">
        <v>11375</v>
      </c>
      <c r="C10006" s="352"/>
      <c r="D10006" s="152" t="s">
        <v>20298</v>
      </c>
    </row>
    <row r="10007" spans="1:4" ht="13.5" customHeight="1">
      <c r="A10007" s="150" t="s">
        <v>804</v>
      </c>
      <c r="B10007" s="153" t="s">
        <v>11011</v>
      </c>
      <c r="C10007" s="352"/>
      <c r="D10007" s="152" t="s">
        <v>20298</v>
      </c>
    </row>
    <row r="10008" spans="1:4" ht="13.5" customHeight="1">
      <c r="A10008" s="150" t="s">
        <v>9613</v>
      </c>
      <c r="B10008" s="153" t="s">
        <v>19201</v>
      </c>
      <c r="C10008" s="352"/>
      <c r="D10008" s="152" t="s">
        <v>20298</v>
      </c>
    </row>
    <row r="10009" spans="1:4" ht="13.5" customHeight="1">
      <c r="A10009" s="150" t="s">
        <v>9611</v>
      </c>
      <c r="B10009" s="153" t="s">
        <v>19199</v>
      </c>
      <c r="C10009" s="352"/>
      <c r="D10009" s="152" t="s">
        <v>20298</v>
      </c>
    </row>
    <row r="10010" spans="1:4" ht="13.5" customHeight="1">
      <c r="A10010" s="150" t="s">
        <v>807</v>
      </c>
      <c r="B10010" s="153" t="s">
        <v>11014</v>
      </c>
      <c r="C10010" s="352"/>
      <c r="D10010" s="152" t="s">
        <v>20298</v>
      </c>
    </row>
    <row r="10011" spans="1:4" ht="13.5" customHeight="1">
      <c r="A10011" s="150" t="s">
        <v>806</v>
      </c>
      <c r="B10011" s="153" t="s">
        <v>11013</v>
      </c>
      <c r="C10011" s="352"/>
      <c r="D10011" s="152" t="s">
        <v>20298</v>
      </c>
    </row>
    <row r="10012" spans="1:4" ht="13.5" customHeight="1">
      <c r="A10012" s="150" t="s">
        <v>4365</v>
      </c>
      <c r="B10012" s="153" t="s">
        <v>14481</v>
      </c>
      <c r="C10012" s="352"/>
      <c r="D10012" s="152" t="s">
        <v>20298</v>
      </c>
    </row>
    <row r="10013" spans="1:4" ht="13.5" customHeight="1">
      <c r="A10013" s="150" t="s">
        <v>4159</v>
      </c>
      <c r="B10013" s="153" t="s">
        <v>14276</v>
      </c>
      <c r="C10013" s="352"/>
      <c r="D10013" s="152" t="s">
        <v>20298</v>
      </c>
    </row>
    <row r="10014" spans="1:4" ht="13.5" customHeight="1">
      <c r="A10014" s="150" t="s">
        <v>4846</v>
      </c>
      <c r="B10014" s="153" t="s">
        <v>14912</v>
      </c>
      <c r="C10014" s="352"/>
      <c r="D10014" s="152" t="s">
        <v>20298</v>
      </c>
    </row>
    <row r="10015" spans="1:4" ht="13.5" customHeight="1">
      <c r="A10015" s="150" t="s">
        <v>4847</v>
      </c>
      <c r="B10015" s="153" t="s">
        <v>14912</v>
      </c>
      <c r="C10015" s="352"/>
      <c r="D10015" s="152" t="s">
        <v>20298</v>
      </c>
    </row>
    <row r="10016" spans="1:4" ht="13.5" customHeight="1">
      <c r="A10016" s="150" t="s">
        <v>801</v>
      </c>
      <c r="B10016" s="153" t="s">
        <v>11008</v>
      </c>
      <c r="C10016" s="352"/>
      <c r="D10016" s="152" t="s">
        <v>20298</v>
      </c>
    </row>
    <row r="10017" spans="1:4" ht="13.5" customHeight="1">
      <c r="A10017" s="150" t="s">
        <v>1806</v>
      </c>
      <c r="B10017" s="153" t="s">
        <v>11995</v>
      </c>
      <c r="C10017" s="352"/>
      <c r="D10017" s="152" t="s">
        <v>20298</v>
      </c>
    </row>
    <row r="10018" spans="1:4" ht="13.5" customHeight="1">
      <c r="A10018" s="150" t="s">
        <v>1749</v>
      </c>
      <c r="B10018" s="153" t="s">
        <v>11943</v>
      </c>
      <c r="C10018" s="352"/>
      <c r="D10018" s="152" t="s">
        <v>20298</v>
      </c>
    </row>
    <row r="10019" spans="1:4" ht="13.5" customHeight="1">
      <c r="A10019" s="150" t="s">
        <v>1748</v>
      </c>
      <c r="B10019" s="153" t="s">
        <v>11942</v>
      </c>
      <c r="C10019" s="352"/>
      <c r="D10019" s="152" t="s">
        <v>20298</v>
      </c>
    </row>
    <row r="10020" spans="1:4" ht="13.5" customHeight="1">
      <c r="A10020" s="150" t="s">
        <v>4988</v>
      </c>
      <c r="B10020" s="153" t="s">
        <v>15039</v>
      </c>
      <c r="C10020" s="352"/>
      <c r="D10020" s="152" t="s">
        <v>20298</v>
      </c>
    </row>
    <row r="10021" spans="1:4" ht="13.5" customHeight="1">
      <c r="A10021" s="150" t="s">
        <v>10391</v>
      </c>
      <c r="B10021" s="153" t="s">
        <v>19957</v>
      </c>
      <c r="C10021" s="352"/>
      <c r="D10021" s="152" t="s">
        <v>20298</v>
      </c>
    </row>
    <row r="10022" spans="1:4" ht="13.5" customHeight="1">
      <c r="A10022" s="150" t="s">
        <v>10390</v>
      </c>
      <c r="B10022" s="153" t="s">
        <v>19956</v>
      </c>
      <c r="C10022" s="352"/>
      <c r="D10022" s="152" t="s">
        <v>20298</v>
      </c>
    </row>
    <row r="10023" spans="1:4" ht="13.5" customHeight="1">
      <c r="A10023" s="150" t="s">
        <v>2274</v>
      </c>
      <c r="B10023" s="153" t="s">
        <v>12450</v>
      </c>
      <c r="C10023" s="352"/>
      <c r="D10023" s="152" t="s">
        <v>20298</v>
      </c>
    </row>
    <row r="10024" spans="1:4" ht="13.5" customHeight="1">
      <c r="A10024" s="150" t="s">
        <v>2283</v>
      </c>
      <c r="B10024" s="153" t="s">
        <v>12459</v>
      </c>
      <c r="C10024" s="352"/>
      <c r="D10024" s="152" t="s">
        <v>20298</v>
      </c>
    </row>
    <row r="10025" spans="1:4" ht="13.5" customHeight="1">
      <c r="A10025" s="150" t="s">
        <v>2280</v>
      </c>
      <c r="B10025" s="153" t="s">
        <v>12456</v>
      </c>
      <c r="C10025" s="352"/>
      <c r="D10025" s="152" t="s">
        <v>20298</v>
      </c>
    </row>
    <row r="10026" spans="1:4" ht="13.5" customHeight="1">
      <c r="A10026" s="150" t="s">
        <v>2285</v>
      </c>
      <c r="B10026" s="153" t="s">
        <v>12461</v>
      </c>
      <c r="C10026" s="352"/>
      <c r="D10026" s="152" t="s">
        <v>20298</v>
      </c>
    </row>
    <row r="10027" spans="1:4" ht="13.5" customHeight="1">
      <c r="A10027" s="150" t="s">
        <v>2284</v>
      </c>
      <c r="B10027" s="153" t="s">
        <v>12460</v>
      </c>
      <c r="C10027" s="352"/>
      <c r="D10027" s="152" t="s">
        <v>20298</v>
      </c>
    </row>
    <row r="10028" spans="1:4" ht="13.5" customHeight="1">
      <c r="A10028" s="150" t="s">
        <v>4412</v>
      </c>
      <c r="B10028" s="153" t="s">
        <v>14526</v>
      </c>
      <c r="C10028" s="352"/>
      <c r="D10028" s="152" t="s">
        <v>20298</v>
      </c>
    </row>
    <row r="10029" spans="1:4" ht="13.5" customHeight="1">
      <c r="A10029" s="150" t="s">
        <v>1226</v>
      </c>
      <c r="B10029" s="153" t="s">
        <v>11425</v>
      </c>
      <c r="C10029" s="352"/>
      <c r="D10029" s="152" t="s">
        <v>20298</v>
      </c>
    </row>
    <row r="10030" spans="1:4" ht="13.5" customHeight="1">
      <c r="A10030" s="150" t="s">
        <v>675</v>
      </c>
      <c r="B10030" s="153" t="s">
        <v>10883</v>
      </c>
      <c r="C10030" s="352"/>
      <c r="D10030" s="152" t="s">
        <v>20298</v>
      </c>
    </row>
    <row r="10031" spans="1:4" ht="13.5" customHeight="1">
      <c r="A10031" s="150" t="s">
        <v>9292</v>
      </c>
      <c r="B10031" s="153" t="s">
        <v>18903</v>
      </c>
      <c r="C10031" s="352"/>
      <c r="D10031" s="152" t="s">
        <v>20298</v>
      </c>
    </row>
    <row r="10032" spans="1:4" ht="13.5" customHeight="1">
      <c r="A10032" s="150" t="s">
        <v>4871</v>
      </c>
      <c r="B10032" s="153" t="s">
        <v>14933</v>
      </c>
      <c r="C10032" s="352"/>
      <c r="D10032" s="152" t="s">
        <v>20298</v>
      </c>
    </row>
    <row r="10033" spans="1:4" ht="13.5" customHeight="1">
      <c r="A10033" s="150" t="s">
        <v>4870</v>
      </c>
      <c r="B10033" s="153" t="s">
        <v>14932</v>
      </c>
      <c r="C10033" s="352"/>
      <c r="D10033" s="152" t="s">
        <v>20298</v>
      </c>
    </row>
    <row r="10034" spans="1:4" ht="13.5" customHeight="1">
      <c r="A10034" s="150" t="s">
        <v>2286</v>
      </c>
      <c r="B10034" s="153" t="s">
        <v>12462</v>
      </c>
      <c r="C10034" s="352"/>
      <c r="D10034" s="152" t="s">
        <v>20298</v>
      </c>
    </row>
    <row r="10035" spans="1:4" ht="13.5" customHeight="1">
      <c r="A10035" s="150" t="s">
        <v>2278</v>
      </c>
      <c r="B10035" s="153" t="s">
        <v>12454</v>
      </c>
      <c r="C10035" s="352"/>
      <c r="D10035" s="152" t="s">
        <v>20298</v>
      </c>
    </row>
    <row r="10036" spans="1:4" ht="13.5" customHeight="1">
      <c r="A10036" s="150" t="s">
        <v>2889</v>
      </c>
      <c r="B10036" s="153" t="s">
        <v>13071</v>
      </c>
      <c r="C10036" s="352"/>
      <c r="D10036" s="152" t="s">
        <v>20298</v>
      </c>
    </row>
    <row r="10037" spans="1:4" ht="13.5" customHeight="1">
      <c r="A10037" s="150" t="s">
        <v>2421</v>
      </c>
      <c r="B10037" s="153" t="s">
        <v>12595</v>
      </c>
      <c r="C10037" s="352"/>
      <c r="D10037" s="152" t="s">
        <v>20298</v>
      </c>
    </row>
    <row r="10038" spans="1:4" ht="13.5" customHeight="1">
      <c r="A10038" s="150" t="s">
        <v>2419</v>
      </c>
      <c r="B10038" s="153" t="s">
        <v>12593</v>
      </c>
      <c r="C10038" s="352"/>
      <c r="D10038" s="152" t="s">
        <v>20298</v>
      </c>
    </row>
    <row r="10039" spans="1:4" ht="13.5" customHeight="1">
      <c r="A10039" s="150" t="s">
        <v>2423</v>
      </c>
      <c r="B10039" s="153" t="s">
        <v>12597</v>
      </c>
      <c r="C10039" s="352"/>
      <c r="D10039" s="152" t="s">
        <v>20298</v>
      </c>
    </row>
    <row r="10040" spans="1:4" ht="13.5" customHeight="1">
      <c r="A10040" s="150" t="s">
        <v>2418</v>
      </c>
      <c r="B10040" s="153" t="s">
        <v>12592</v>
      </c>
      <c r="C10040" s="352"/>
      <c r="D10040" s="152" t="s">
        <v>20298</v>
      </c>
    </row>
    <row r="10041" spans="1:4" ht="13.5" customHeight="1">
      <c r="A10041" s="150" t="s">
        <v>2424</v>
      </c>
      <c r="B10041" s="153" t="s">
        <v>12598</v>
      </c>
      <c r="C10041" s="352"/>
      <c r="D10041" s="152" t="s">
        <v>20298</v>
      </c>
    </row>
    <row r="10042" spans="1:4" ht="13.5" customHeight="1">
      <c r="A10042" s="150" t="s">
        <v>2420</v>
      </c>
      <c r="B10042" s="153" t="s">
        <v>12594</v>
      </c>
      <c r="C10042" s="352"/>
      <c r="D10042" s="152" t="s">
        <v>20298</v>
      </c>
    </row>
    <row r="10043" spans="1:4" ht="13.5" customHeight="1">
      <c r="A10043" s="150" t="s">
        <v>2422</v>
      </c>
      <c r="B10043" s="153" t="s">
        <v>12596</v>
      </c>
      <c r="C10043" s="352"/>
      <c r="D10043" s="152" t="s">
        <v>20298</v>
      </c>
    </row>
    <row r="10044" spans="1:4" ht="13.5" customHeight="1">
      <c r="A10044" s="150" t="s">
        <v>2483</v>
      </c>
      <c r="B10044" s="153" t="s">
        <v>12662</v>
      </c>
      <c r="C10044" s="352"/>
      <c r="D10044" s="152" t="s">
        <v>20298</v>
      </c>
    </row>
    <row r="10045" spans="1:4" ht="13.5" customHeight="1">
      <c r="A10045" s="150" t="s">
        <v>2502</v>
      </c>
      <c r="B10045" s="153" t="s">
        <v>12680</v>
      </c>
      <c r="C10045" s="352"/>
      <c r="D10045" s="152" t="s">
        <v>20298</v>
      </c>
    </row>
    <row r="10046" spans="1:4" ht="13.5" customHeight="1">
      <c r="A10046" s="150" t="s">
        <v>2503</v>
      </c>
      <c r="B10046" s="153" t="s">
        <v>12681</v>
      </c>
      <c r="C10046" s="352"/>
      <c r="D10046" s="152" t="s">
        <v>20298</v>
      </c>
    </row>
    <row r="10047" spans="1:4" ht="13.5" customHeight="1">
      <c r="A10047" s="150" t="s">
        <v>9066</v>
      </c>
      <c r="B10047" s="153" t="s">
        <v>18675</v>
      </c>
      <c r="C10047" s="352"/>
      <c r="D10047" s="152" t="s">
        <v>20298</v>
      </c>
    </row>
    <row r="10048" spans="1:4" ht="13.5" customHeight="1">
      <c r="A10048" s="150" t="s">
        <v>2403</v>
      </c>
      <c r="B10048" s="153" t="s">
        <v>12576</v>
      </c>
      <c r="C10048" s="352"/>
      <c r="D10048" s="152" t="s">
        <v>20298</v>
      </c>
    </row>
    <row r="10049" spans="1:4" ht="13.5" customHeight="1">
      <c r="A10049" s="150" t="s">
        <v>2781</v>
      </c>
      <c r="B10049" s="153" t="s">
        <v>12956</v>
      </c>
      <c r="C10049" s="352"/>
      <c r="D10049" s="152" t="s">
        <v>20298</v>
      </c>
    </row>
    <row r="10050" spans="1:4" ht="13.5" customHeight="1">
      <c r="A10050" s="150" t="s">
        <v>2886</v>
      </c>
      <c r="B10050" s="153" t="s">
        <v>13068</v>
      </c>
      <c r="C10050" s="352"/>
      <c r="D10050" s="152" t="s">
        <v>20298</v>
      </c>
    </row>
    <row r="10051" spans="1:4" ht="13.5" customHeight="1">
      <c r="A10051" s="150" t="s">
        <v>2885</v>
      </c>
      <c r="B10051" s="153" t="s">
        <v>13067</v>
      </c>
      <c r="C10051" s="352"/>
      <c r="D10051" s="152" t="s">
        <v>20298</v>
      </c>
    </row>
    <row r="10052" spans="1:4" ht="13.5" customHeight="1">
      <c r="A10052" s="150" t="s">
        <v>2901</v>
      </c>
      <c r="B10052" s="153" t="s">
        <v>13083</v>
      </c>
      <c r="C10052" s="352"/>
      <c r="D10052" s="152" t="s">
        <v>20298</v>
      </c>
    </row>
    <row r="10053" spans="1:4" ht="13.5" customHeight="1">
      <c r="A10053" s="150" t="s">
        <v>3798</v>
      </c>
      <c r="B10053" s="153" t="s">
        <v>13920</v>
      </c>
      <c r="C10053" s="352"/>
      <c r="D10053" s="152" t="s">
        <v>20298</v>
      </c>
    </row>
    <row r="10054" spans="1:4" ht="13.5" customHeight="1">
      <c r="A10054" s="150" t="s">
        <v>1859</v>
      </c>
      <c r="B10054" s="153" t="s">
        <v>12043</v>
      </c>
      <c r="C10054" s="352"/>
      <c r="D10054" s="152" t="s">
        <v>20298</v>
      </c>
    </row>
    <row r="10055" spans="1:4" ht="13.5" customHeight="1">
      <c r="A10055" s="150" t="s">
        <v>4112</v>
      </c>
      <c r="B10055" s="153" t="s">
        <v>14228</v>
      </c>
      <c r="C10055" s="352"/>
      <c r="D10055" s="152" t="s">
        <v>20298</v>
      </c>
    </row>
    <row r="10056" spans="1:4" ht="13.5" customHeight="1">
      <c r="A10056" s="150" t="s">
        <v>9479</v>
      </c>
      <c r="B10056" s="153" t="s">
        <v>19070</v>
      </c>
      <c r="C10056" s="352"/>
      <c r="D10056" s="152" t="s">
        <v>20298</v>
      </c>
    </row>
    <row r="10057" spans="1:4" ht="13.5" customHeight="1">
      <c r="A10057" s="150" t="s">
        <v>5058</v>
      </c>
      <c r="B10057" s="153" t="s">
        <v>15100</v>
      </c>
      <c r="C10057" s="352"/>
      <c r="D10057" s="152" t="s">
        <v>20298</v>
      </c>
    </row>
    <row r="10058" spans="1:4" ht="13.5" customHeight="1">
      <c r="A10058" s="150" t="s">
        <v>4729</v>
      </c>
      <c r="B10058" s="153" t="s">
        <v>14797</v>
      </c>
      <c r="C10058" s="352"/>
      <c r="D10058" s="152" t="s">
        <v>20298</v>
      </c>
    </row>
    <row r="10059" spans="1:4" ht="13.5" customHeight="1">
      <c r="A10059" s="150" t="s">
        <v>10238</v>
      </c>
      <c r="B10059" s="153" t="s">
        <v>19810</v>
      </c>
      <c r="C10059" s="352"/>
      <c r="D10059" s="152" t="s">
        <v>20298</v>
      </c>
    </row>
    <row r="10060" spans="1:4" ht="13.5" customHeight="1">
      <c r="A10060" s="150" t="s">
        <v>9476</v>
      </c>
      <c r="B10060" s="153" t="s">
        <v>19067</v>
      </c>
      <c r="C10060" s="352"/>
      <c r="D10060" s="152" t="s">
        <v>20298</v>
      </c>
    </row>
    <row r="10061" spans="1:4" ht="13.5" customHeight="1">
      <c r="A10061" s="150" t="s">
        <v>9834</v>
      </c>
      <c r="B10061" s="153" t="s">
        <v>19423</v>
      </c>
      <c r="C10061" s="352"/>
      <c r="D10061" s="152" t="s">
        <v>20298</v>
      </c>
    </row>
    <row r="10062" spans="1:4" ht="13.5" customHeight="1">
      <c r="A10062" s="150" t="s">
        <v>6568</v>
      </c>
      <c r="B10062" s="153" t="s">
        <v>16530</v>
      </c>
      <c r="C10062" s="352"/>
      <c r="D10062" s="152" t="s">
        <v>20298</v>
      </c>
    </row>
    <row r="10063" spans="1:4" ht="13.5" customHeight="1">
      <c r="A10063" s="150" t="s">
        <v>2896</v>
      </c>
      <c r="B10063" s="153" t="s">
        <v>13078</v>
      </c>
      <c r="C10063" s="352"/>
      <c r="D10063" s="152" t="s">
        <v>20298</v>
      </c>
    </row>
    <row r="10064" spans="1:4" ht="13.5" customHeight="1">
      <c r="A10064" s="150" t="s">
        <v>2906</v>
      </c>
      <c r="B10064" s="153" t="s">
        <v>13089</v>
      </c>
      <c r="C10064" s="352"/>
      <c r="D10064" s="152" t="s">
        <v>20298</v>
      </c>
    </row>
    <row r="10065" spans="1:4" ht="13.5" customHeight="1">
      <c r="A10065" s="150" t="s">
        <v>2905</v>
      </c>
      <c r="B10065" s="153" t="s">
        <v>13088</v>
      </c>
      <c r="C10065" s="352"/>
      <c r="D10065" s="152" t="s">
        <v>20298</v>
      </c>
    </row>
    <row r="10066" spans="1:4" ht="13.5" customHeight="1">
      <c r="A10066" s="150" t="s">
        <v>9610</v>
      </c>
      <c r="B10066" s="153" t="s">
        <v>19198</v>
      </c>
      <c r="C10066" s="352"/>
      <c r="D10066" s="152" t="s">
        <v>20298</v>
      </c>
    </row>
    <row r="10067" spans="1:4" ht="13.5" customHeight="1">
      <c r="A10067" s="150" t="s">
        <v>6649</v>
      </c>
      <c r="B10067" s="153" t="s">
        <v>16600</v>
      </c>
      <c r="C10067" s="352"/>
      <c r="D10067" s="152" t="s">
        <v>20298</v>
      </c>
    </row>
    <row r="10068" spans="1:4" ht="13.5" customHeight="1">
      <c r="A10068" s="150" t="s">
        <v>7164</v>
      </c>
      <c r="B10068" s="153" t="s">
        <v>17089</v>
      </c>
      <c r="C10068" s="352"/>
      <c r="D10068" s="152" t="s">
        <v>20298</v>
      </c>
    </row>
    <row r="10069" spans="1:4" ht="13.5" customHeight="1">
      <c r="A10069" s="150" t="s">
        <v>7165</v>
      </c>
      <c r="B10069" s="153" t="s">
        <v>17090</v>
      </c>
      <c r="C10069" s="352"/>
      <c r="D10069" s="152" t="s">
        <v>20298</v>
      </c>
    </row>
    <row r="10070" spans="1:4" ht="13.5" customHeight="1">
      <c r="A10070" s="150" t="s">
        <v>7166</v>
      </c>
      <c r="B10070" s="153" t="s">
        <v>17091</v>
      </c>
      <c r="C10070" s="352"/>
      <c r="D10070" s="152" t="s">
        <v>20298</v>
      </c>
    </row>
    <row r="10071" spans="1:4" ht="13.5" customHeight="1">
      <c r="A10071" s="150" t="s">
        <v>8814</v>
      </c>
      <c r="B10071" s="153" t="s">
        <v>18429</v>
      </c>
      <c r="C10071" s="352"/>
      <c r="D10071" s="152" t="s">
        <v>20298</v>
      </c>
    </row>
    <row r="10072" spans="1:4" ht="13.5" customHeight="1">
      <c r="A10072" s="150" t="s">
        <v>9597</v>
      </c>
      <c r="B10072" s="153" t="s">
        <v>19185</v>
      </c>
      <c r="C10072" s="352"/>
      <c r="D10072" s="152" t="s">
        <v>20298</v>
      </c>
    </row>
    <row r="10073" spans="1:4" ht="13.5" customHeight="1">
      <c r="A10073" s="150" t="s">
        <v>9477</v>
      </c>
      <c r="B10073" s="153" t="s">
        <v>19068</v>
      </c>
      <c r="C10073" s="352"/>
      <c r="D10073" s="152" t="s">
        <v>20298</v>
      </c>
    </row>
    <row r="10074" spans="1:4" ht="13.5" customHeight="1">
      <c r="A10074" s="150" t="s">
        <v>2236</v>
      </c>
      <c r="B10074" s="153" t="s">
        <v>12413</v>
      </c>
      <c r="C10074" s="352"/>
      <c r="D10074" s="152" t="s">
        <v>20298</v>
      </c>
    </row>
    <row r="10075" spans="1:4" ht="13.5" customHeight="1">
      <c r="A10075" s="150" t="s">
        <v>2237</v>
      </c>
      <c r="B10075" s="153" t="s">
        <v>12414</v>
      </c>
      <c r="C10075" s="352"/>
      <c r="D10075" s="152" t="s">
        <v>20298</v>
      </c>
    </row>
    <row r="10076" spans="1:4" ht="13.5" customHeight="1">
      <c r="A10076" s="150" t="s">
        <v>2240</v>
      </c>
      <c r="B10076" s="153" t="s">
        <v>12417</v>
      </c>
      <c r="C10076" s="352"/>
      <c r="D10076" s="152" t="s">
        <v>20298</v>
      </c>
    </row>
    <row r="10077" spans="1:4" ht="13.5" customHeight="1">
      <c r="A10077" s="150" t="s">
        <v>2235</v>
      </c>
      <c r="B10077" s="153" t="s">
        <v>12412</v>
      </c>
      <c r="C10077" s="352"/>
      <c r="D10077" s="152" t="s">
        <v>20298</v>
      </c>
    </row>
    <row r="10078" spans="1:4" ht="13.5" customHeight="1">
      <c r="A10078" s="150" t="s">
        <v>2232</v>
      </c>
      <c r="B10078" s="153" t="s">
        <v>12409</v>
      </c>
      <c r="C10078" s="352"/>
      <c r="D10078" s="152" t="s">
        <v>20298</v>
      </c>
    </row>
    <row r="10079" spans="1:4" ht="13.5" customHeight="1">
      <c r="A10079" s="150" t="s">
        <v>2233</v>
      </c>
      <c r="B10079" s="153" t="s">
        <v>12410</v>
      </c>
      <c r="C10079" s="352"/>
      <c r="D10079" s="152" t="s">
        <v>20298</v>
      </c>
    </row>
    <row r="10080" spans="1:4" ht="13.5" customHeight="1">
      <c r="A10080" s="150" t="s">
        <v>2239</v>
      </c>
      <c r="B10080" s="153" t="s">
        <v>12416</v>
      </c>
      <c r="C10080" s="352"/>
      <c r="D10080" s="152" t="s">
        <v>20298</v>
      </c>
    </row>
    <row r="10081" spans="1:4" ht="13.5" customHeight="1">
      <c r="A10081" s="150" t="s">
        <v>2231</v>
      </c>
      <c r="B10081" s="153" t="s">
        <v>12408</v>
      </c>
      <c r="C10081" s="352"/>
      <c r="D10081" s="152" t="s">
        <v>20298</v>
      </c>
    </row>
    <row r="10082" spans="1:4" ht="13.5" customHeight="1">
      <c r="A10082" s="150" t="s">
        <v>2234</v>
      </c>
      <c r="B10082" s="153" t="s">
        <v>12411</v>
      </c>
      <c r="C10082" s="352"/>
      <c r="D10082" s="152" t="s">
        <v>20298</v>
      </c>
    </row>
    <row r="10083" spans="1:4" ht="13.5" customHeight="1">
      <c r="A10083" s="150" t="s">
        <v>2238</v>
      </c>
      <c r="B10083" s="153" t="s">
        <v>12415</v>
      </c>
      <c r="C10083" s="352"/>
      <c r="D10083" s="152" t="s">
        <v>20298</v>
      </c>
    </row>
    <row r="10084" spans="1:4" ht="13.5" customHeight="1">
      <c r="A10084" s="150" t="s">
        <v>2276</v>
      </c>
      <c r="B10084" s="153" t="s">
        <v>12452</v>
      </c>
      <c r="C10084" s="352"/>
      <c r="D10084" s="152" t="s">
        <v>20298</v>
      </c>
    </row>
    <row r="10085" spans="1:4" ht="13.5" customHeight="1">
      <c r="A10085" s="150" t="s">
        <v>2277</v>
      </c>
      <c r="B10085" s="153" t="s">
        <v>12453</v>
      </c>
      <c r="C10085" s="352"/>
      <c r="D10085" s="152" t="s">
        <v>20298</v>
      </c>
    </row>
    <row r="10086" spans="1:4" ht="13.5" customHeight="1">
      <c r="A10086" s="150" t="s">
        <v>5031</v>
      </c>
      <c r="B10086" s="153" t="s">
        <v>15073</v>
      </c>
      <c r="C10086" s="352"/>
      <c r="D10086" s="152" t="s">
        <v>20298</v>
      </c>
    </row>
    <row r="10087" spans="1:4" ht="13.5" customHeight="1">
      <c r="A10087" s="150" t="s">
        <v>9866</v>
      </c>
      <c r="B10087" s="153" t="s">
        <v>19455</v>
      </c>
      <c r="C10087" s="352"/>
      <c r="D10087" s="152" t="s">
        <v>20298</v>
      </c>
    </row>
    <row r="10088" spans="1:4" ht="13.5" customHeight="1">
      <c r="A10088" s="150" t="s">
        <v>5139</v>
      </c>
      <c r="B10088" s="153" t="s">
        <v>15181</v>
      </c>
      <c r="C10088" s="352"/>
      <c r="D10088" s="152" t="s">
        <v>20298</v>
      </c>
    </row>
    <row r="10089" spans="1:4" ht="13.5" customHeight="1">
      <c r="A10089" s="150" t="s">
        <v>6962</v>
      </c>
      <c r="B10089" s="153" t="s">
        <v>16913</v>
      </c>
      <c r="C10089" s="352"/>
      <c r="D10089" s="152" t="s">
        <v>20298</v>
      </c>
    </row>
    <row r="10090" spans="1:4" ht="13.5" customHeight="1">
      <c r="A10090" s="150" t="s">
        <v>649</v>
      </c>
      <c r="B10090" s="154" t="s">
        <v>10858</v>
      </c>
      <c r="C10090" s="353"/>
      <c r="D10090" s="152" t="s">
        <v>20298</v>
      </c>
    </row>
    <row r="10091" spans="1:4" ht="13.5" customHeight="1">
      <c r="A10091" s="150" t="s">
        <v>650</v>
      </c>
      <c r="B10091" s="154" t="s">
        <v>10859</v>
      </c>
      <c r="C10091" s="353"/>
      <c r="D10091" s="152" t="s">
        <v>20298</v>
      </c>
    </row>
    <row r="10092" spans="1:4" ht="13.5" customHeight="1">
      <c r="A10092" s="150" t="s">
        <v>6749</v>
      </c>
      <c r="B10092" s="153" t="s">
        <v>16701</v>
      </c>
      <c r="C10092" s="352"/>
      <c r="D10092" s="152" t="s">
        <v>20298</v>
      </c>
    </row>
    <row r="10093" spans="1:4" ht="13.5" customHeight="1">
      <c r="A10093" s="150" t="s">
        <v>6750</v>
      </c>
      <c r="B10093" s="153" t="s">
        <v>16702</v>
      </c>
      <c r="C10093" s="352"/>
      <c r="D10093" s="152" t="s">
        <v>20298</v>
      </c>
    </row>
    <row r="10094" spans="1:4" ht="13.5" customHeight="1">
      <c r="A10094" s="150" t="s">
        <v>6751</v>
      </c>
      <c r="B10094" s="153" t="s">
        <v>16703</v>
      </c>
      <c r="C10094" s="352"/>
      <c r="D10094" s="152" t="s">
        <v>20298</v>
      </c>
    </row>
    <row r="10095" spans="1:4" ht="13.5" customHeight="1">
      <c r="A10095" s="150" t="s">
        <v>6763</v>
      </c>
      <c r="B10095" s="153" t="s">
        <v>16715</v>
      </c>
      <c r="C10095" s="352"/>
      <c r="D10095" s="152" t="s">
        <v>20298</v>
      </c>
    </row>
    <row r="10096" spans="1:4" ht="13.5" customHeight="1">
      <c r="A10096" s="150" t="s">
        <v>6766</v>
      </c>
      <c r="B10096" s="153" t="s">
        <v>16718</v>
      </c>
      <c r="C10096" s="352"/>
      <c r="D10096" s="152" t="s">
        <v>20298</v>
      </c>
    </row>
    <row r="10097" spans="1:4" ht="13.5" customHeight="1">
      <c r="A10097" s="150" t="s">
        <v>6765</v>
      </c>
      <c r="B10097" s="153" t="s">
        <v>16717</v>
      </c>
      <c r="C10097" s="352"/>
      <c r="D10097" s="152" t="s">
        <v>20298</v>
      </c>
    </row>
    <row r="10098" spans="1:4" ht="13.5" customHeight="1">
      <c r="A10098" s="150" t="s">
        <v>6764</v>
      </c>
      <c r="B10098" s="153" t="s">
        <v>16716</v>
      </c>
      <c r="C10098" s="352"/>
      <c r="D10098" s="152" t="s">
        <v>20298</v>
      </c>
    </row>
    <row r="10099" spans="1:4" ht="13.5" customHeight="1">
      <c r="A10099" s="150" t="s">
        <v>6767</v>
      </c>
      <c r="B10099" s="153" t="s">
        <v>16719</v>
      </c>
      <c r="C10099" s="352"/>
      <c r="D10099" s="152" t="s">
        <v>20298</v>
      </c>
    </row>
    <row r="10100" spans="1:4" ht="13.5" customHeight="1">
      <c r="A10100" s="150" t="s">
        <v>6768</v>
      </c>
      <c r="B10100" s="153" t="s">
        <v>16720</v>
      </c>
      <c r="C10100" s="352"/>
      <c r="D10100" s="152" t="s">
        <v>20298</v>
      </c>
    </row>
    <row r="10101" spans="1:4" ht="13.5" customHeight="1">
      <c r="A10101" s="150" t="s">
        <v>6783</v>
      </c>
      <c r="B10101" s="153" t="s">
        <v>16735</v>
      </c>
      <c r="C10101" s="352"/>
      <c r="D10101" s="152" t="s">
        <v>20298</v>
      </c>
    </row>
    <row r="10102" spans="1:4" ht="13.5" customHeight="1">
      <c r="A10102" s="150" t="s">
        <v>6785</v>
      </c>
      <c r="B10102" s="153" t="s">
        <v>16737</v>
      </c>
      <c r="C10102" s="352"/>
      <c r="D10102" s="152" t="s">
        <v>20298</v>
      </c>
    </row>
    <row r="10103" spans="1:4" ht="13.5" customHeight="1">
      <c r="A10103" s="150" t="s">
        <v>6788</v>
      </c>
      <c r="B10103" s="153" t="s">
        <v>16740</v>
      </c>
      <c r="C10103" s="352"/>
      <c r="D10103" s="152" t="s">
        <v>20298</v>
      </c>
    </row>
    <row r="10104" spans="1:4" ht="13.5" customHeight="1">
      <c r="A10104" s="150" t="s">
        <v>6790</v>
      </c>
      <c r="B10104" s="153" t="s">
        <v>16742</v>
      </c>
      <c r="C10104" s="352"/>
      <c r="D10104" s="152" t="s">
        <v>20298</v>
      </c>
    </row>
    <row r="10105" spans="1:4" ht="13.5" customHeight="1">
      <c r="A10105" s="150" t="s">
        <v>6786</v>
      </c>
      <c r="B10105" s="153" t="s">
        <v>16738</v>
      </c>
      <c r="C10105" s="352"/>
      <c r="D10105" s="152" t="s">
        <v>20298</v>
      </c>
    </row>
    <row r="10106" spans="1:4" ht="13.5" customHeight="1">
      <c r="A10106" s="150" t="s">
        <v>6787</v>
      </c>
      <c r="B10106" s="153" t="s">
        <v>16739</v>
      </c>
      <c r="C10106" s="352"/>
      <c r="D10106" s="152" t="s">
        <v>20298</v>
      </c>
    </row>
    <row r="10107" spans="1:4" ht="13.5" customHeight="1">
      <c r="A10107" s="150" t="s">
        <v>6789</v>
      </c>
      <c r="B10107" s="153" t="s">
        <v>16741</v>
      </c>
      <c r="C10107" s="352"/>
      <c r="D10107" s="152" t="s">
        <v>20298</v>
      </c>
    </row>
    <row r="10108" spans="1:4" ht="13.5" customHeight="1">
      <c r="A10108" s="150" t="s">
        <v>6791</v>
      </c>
      <c r="B10108" s="153" t="s">
        <v>16743</v>
      </c>
      <c r="C10108" s="352"/>
      <c r="D10108" s="152" t="s">
        <v>20298</v>
      </c>
    </row>
    <row r="10109" spans="1:4" ht="13.5" customHeight="1">
      <c r="A10109" s="150" t="s">
        <v>6792</v>
      </c>
      <c r="B10109" s="153" t="s">
        <v>16744</v>
      </c>
      <c r="C10109" s="352"/>
      <c r="D10109" s="152" t="s">
        <v>20298</v>
      </c>
    </row>
    <row r="10110" spans="1:4" ht="13.5" customHeight="1">
      <c r="A10110" s="150" t="s">
        <v>6813</v>
      </c>
      <c r="B10110" s="153" t="s">
        <v>16765</v>
      </c>
      <c r="C10110" s="352"/>
      <c r="D10110" s="152" t="s">
        <v>20298</v>
      </c>
    </row>
    <row r="10111" spans="1:4" ht="13.5" customHeight="1">
      <c r="A10111" s="150" t="s">
        <v>6814</v>
      </c>
      <c r="B10111" s="153" t="s">
        <v>16766</v>
      </c>
      <c r="C10111" s="352"/>
      <c r="D10111" s="152" t="s">
        <v>20298</v>
      </c>
    </row>
    <row r="10112" spans="1:4" ht="13.5" customHeight="1">
      <c r="A10112" s="150" t="s">
        <v>6815</v>
      </c>
      <c r="B10112" s="153" t="s">
        <v>16767</v>
      </c>
      <c r="C10112" s="352"/>
      <c r="D10112" s="152" t="s">
        <v>20298</v>
      </c>
    </row>
    <row r="10113" spans="1:4" ht="13.5" customHeight="1">
      <c r="A10113" s="150" t="s">
        <v>6816</v>
      </c>
      <c r="B10113" s="153" t="s">
        <v>16768</v>
      </c>
      <c r="C10113" s="352"/>
      <c r="D10113" s="152" t="s">
        <v>20298</v>
      </c>
    </row>
    <row r="10114" spans="1:4" ht="13.5" customHeight="1">
      <c r="A10114" s="150" t="s">
        <v>6817</v>
      </c>
      <c r="B10114" s="153" t="s">
        <v>16769</v>
      </c>
      <c r="C10114" s="352"/>
      <c r="D10114" s="152" t="s">
        <v>20298</v>
      </c>
    </row>
    <row r="10115" spans="1:4" ht="13.5" customHeight="1">
      <c r="A10115" s="150" t="s">
        <v>6818</v>
      </c>
      <c r="B10115" s="153" t="s">
        <v>16770</v>
      </c>
      <c r="C10115" s="352"/>
      <c r="D10115" s="152" t="s">
        <v>20298</v>
      </c>
    </row>
    <row r="10116" spans="1:4" ht="13.5" customHeight="1">
      <c r="A10116" s="150" t="s">
        <v>6830</v>
      </c>
      <c r="B10116" s="153" t="s">
        <v>16779</v>
      </c>
      <c r="C10116" s="352"/>
      <c r="D10116" s="152" t="s">
        <v>20298</v>
      </c>
    </row>
    <row r="10117" spans="1:4" ht="13.5" customHeight="1">
      <c r="A10117" s="150" t="s">
        <v>6833</v>
      </c>
      <c r="B10117" s="153" t="s">
        <v>16782</v>
      </c>
      <c r="C10117" s="352"/>
      <c r="D10117" s="152" t="s">
        <v>20298</v>
      </c>
    </row>
    <row r="10118" spans="1:4" ht="13.5" customHeight="1">
      <c r="A10118" s="150" t="s">
        <v>6831</v>
      </c>
      <c r="B10118" s="153" t="s">
        <v>16780</v>
      </c>
      <c r="C10118" s="352"/>
      <c r="D10118" s="152" t="s">
        <v>20298</v>
      </c>
    </row>
    <row r="10119" spans="1:4" ht="13.5" customHeight="1">
      <c r="A10119" s="150" t="s">
        <v>6832</v>
      </c>
      <c r="B10119" s="153" t="s">
        <v>16781</v>
      </c>
      <c r="C10119" s="352"/>
      <c r="D10119" s="152" t="s">
        <v>20298</v>
      </c>
    </row>
    <row r="10120" spans="1:4" ht="13.5" customHeight="1">
      <c r="A10120" s="150" t="s">
        <v>6834</v>
      </c>
      <c r="B10120" s="153" t="s">
        <v>16783</v>
      </c>
      <c r="C10120" s="352"/>
      <c r="D10120" s="152" t="s">
        <v>20298</v>
      </c>
    </row>
    <row r="10121" spans="1:4" ht="13.5" customHeight="1">
      <c r="A10121" s="150" t="s">
        <v>6835</v>
      </c>
      <c r="B10121" s="153" t="s">
        <v>16784</v>
      </c>
      <c r="C10121" s="352"/>
      <c r="D10121" s="152" t="s">
        <v>20298</v>
      </c>
    </row>
    <row r="10122" spans="1:4" ht="13.5" customHeight="1">
      <c r="A10122" s="150" t="s">
        <v>6899</v>
      </c>
      <c r="B10122" s="153" t="s">
        <v>16850</v>
      </c>
      <c r="C10122" s="352"/>
      <c r="D10122" s="152" t="s">
        <v>20298</v>
      </c>
    </row>
    <row r="10123" spans="1:4" ht="13.5" customHeight="1">
      <c r="A10123" s="150" t="s">
        <v>6855</v>
      </c>
      <c r="B10123" s="153" t="s">
        <v>16804</v>
      </c>
      <c r="C10123" s="352"/>
      <c r="D10123" s="152" t="s">
        <v>20298</v>
      </c>
    </row>
    <row r="10124" spans="1:4" ht="13.5" customHeight="1">
      <c r="A10124" s="150" t="s">
        <v>6858</v>
      </c>
      <c r="B10124" s="153" t="s">
        <v>16807</v>
      </c>
      <c r="C10124" s="352"/>
      <c r="D10124" s="152" t="s">
        <v>20298</v>
      </c>
    </row>
    <row r="10125" spans="1:4" ht="13.5" customHeight="1">
      <c r="A10125" s="150" t="s">
        <v>6857</v>
      </c>
      <c r="B10125" s="153" t="s">
        <v>16806</v>
      </c>
      <c r="C10125" s="352"/>
      <c r="D10125" s="152" t="s">
        <v>20298</v>
      </c>
    </row>
    <row r="10126" spans="1:4" ht="13.5" customHeight="1">
      <c r="A10126" s="150" t="s">
        <v>6856</v>
      </c>
      <c r="B10126" s="153" t="s">
        <v>16805</v>
      </c>
      <c r="C10126" s="352"/>
      <c r="D10126" s="152" t="s">
        <v>20298</v>
      </c>
    </row>
    <row r="10127" spans="1:4" ht="13.5" customHeight="1">
      <c r="A10127" s="150" t="s">
        <v>6859</v>
      </c>
      <c r="B10127" s="153" t="s">
        <v>16808</v>
      </c>
      <c r="C10127" s="352"/>
      <c r="D10127" s="152" t="s">
        <v>20298</v>
      </c>
    </row>
    <row r="10128" spans="1:4" ht="13.5" customHeight="1">
      <c r="A10128" s="150" t="s">
        <v>6860</v>
      </c>
      <c r="B10128" s="153" t="s">
        <v>16809</v>
      </c>
      <c r="C10128" s="352"/>
      <c r="D10128" s="152" t="s">
        <v>20298</v>
      </c>
    </row>
    <row r="10129" spans="1:4" ht="13.5" customHeight="1">
      <c r="A10129" s="150" t="s">
        <v>6902</v>
      </c>
      <c r="B10129" s="153" t="s">
        <v>16853</v>
      </c>
      <c r="C10129" s="352"/>
      <c r="D10129" s="152" t="s">
        <v>20298</v>
      </c>
    </row>
    <row r="10130" spans="1:4" ht="13.5" customHeight="1">
      <c r="A10130" s="150" t="s">
        <v>6861</v>
      </c>
      <c r="B10130" s="153" t="s">
        <v>16810</v>
      </c>
      <c r="C10130" s="352"/>
      <c r="D10130" s="152" t="s">
        <v>20298</v>
      </c>
    </row>
    <row r="10131" spans="1:4" ht="13.5" customHeight="1">
      <c r="A10131" s="150" t="s">
        <v>6868</v>
      </c>
      <c r="B10131" s="153" t="s">
        <v>16817</v>
      </c>
      <c r="C10131" s="352"/>
      <c r="D10131" s="152" t="s">
        <v>20298</v>
      </c>
    </row>
    <row r="10132" spans="1:4" ht="13.5" customHeight="1">
      <c r="A10132" s="150" t="s">
        <v>6747</v>
      </c>
      <c r="B10132" s="153" t="s">
        <v>16699</v>
      </c>
      <c r="C10132" s="352"/>
      <c r="D10132" s="152" t="s">
        <v>20298</v>
      </c>
    </row>
    <row r="10133" spans="1:4" ht="13.5" customHeight="1">
      <c r="A10133" s="150" t="s">
        <v>6746</v>
      </c>
      <c r="B10133" s="153" t="s">
        <v>16698</v>
      </c>
      <c r="C10133" s="352"/>
      <c r="D10133" s="152" t="s">
        <v>20298</v>
      </c>
    </row>
    <row r="10134" spans="1:4" ht="13.5" customHeight="1">
      <c r="A10134" s="150" t="s">
        <v>6739</v>
      </c>
      <c r="B10134" s="153" t="s">
        <v>16691</v>
      </c>
      <c r="C10134" s="352"/>
      <c r="D10134" s="152" t="s">
        <v>20298</v>
      </c>
    </row>
    <row r="10135" spans="1:4" ht="13.5" customHeight="1">
      <c r="A10135" s="150" t="s">
        <v>6730</v>
      </c>
      <c r="B10135" s="153" t="s">
        <v>16682</v>
      </c>
      <c r="C10135" s="352"/>
      <c r="D10135" s="152" t="s">
        <v>20298</v>
      </c>
    </row>
    <row r="10136" spans="1:4" ht="13.5" customHeight="1">
      <c r="A10136" s="150" t="s">
        <v>6724</v>
      </c>
      <c r="B10136" s="153" t="s">
        <v>16675</v>
      </c>
      <c r="C10136" s="352"/>
      <c r="D10136" s="152" t="s">
        <v>20298</v>
      </c>
    </row>
    <row r="10137" spans="1:4" ht="13.5" customHeight="1">
      <c r="A10137" s="150" t="s">
        <v>6725</v>
      </c>
      <c r="B10137" s="153" t="s">
        <v>16676</v>
      </c>
      <c r="C10137" s="352"/>
      <c r="D10137" s="152" t="s">
        <v>20298</v>
      </c>
    </row>
    <row r="10138" spans="1:4" ht="13.5" customHeight="1">
      <c r="A10138" s="150" t="s">
        <v>6727</v>
      </c>
      <c r="B10138" s="153" t="s">
        <v>16678</v>
      </c>
      <c r="C10138" s="352"/>
      <c r="D10138" s="152" t="s">
        <v>20298</v>
      </c>
    </row>
    <row r="10139" spans="1:4" ht="13.5" customHeight="1">
      <c r="A10139" s="150" t="s">
        <v>6726</v>
      </c>
      <c r="B10139" s="153" t="s">
        <v>16677</v>
      </c>
      <c r="C10139" s="352"/>
      <c r="D10139" s="152" t="s">
        <v>20298</v>
      </c>
    </row>
    <row r="10140" spans="1:4" ht="13.5" customHeight="1">
      <c r="A10140" s="150" t="s">
        <v>6728</v>
      </c>
      <c r="B10140" s="153" t="s">
        <v>16679</v>
      </c>
      <c r="C10140" s="352"/>
      <c r="D10140" s="152" t="s">
        <v>20298</v>
      </c>
    </row>
    <row r="10141" spans="1:4" ht="13.5" customHeight="1">
      <c r="A10141" s="150" t="s">
        <v>6729</v>
      </c>
      <c r="B10141" s="153" t="s">
        <v>16680</v>
      </c>
      <c r="C10141" s="352"/>
      <c r="D10141" s="152" t="s">
        <v>20298</v>
      </c>
    </row>
    <row r="10142" spans="1:4" ht="13.5" customHeight="1">
      <c r="A10142" s="150" t="s">
        <v>6748</v>
      </c>
      <c r="B10142" s="153" t="s">
        <v>16700</v>
      </c>
      <c r="C10142" s="352"/>
      <c r="D10142" s="152" t="s">
        <v>20298</v>
      </c>
    </row>
    <row r="10143" spans="1:4" ht="13.5" customHeight="1">
      <c r="A10143" s="150" t="s">
        <v>6737</v>
      </c>
      <c r="B10143" s="153" t="s">
        <v>16689</v>
      </c>
      <c r="C10143" s="352"/>
      <c r="D10143" s="152" t="s">
        <v>20298</v>
      </c>
    </row>
    <row r="10144" spans="1:4" ht="13.5" customHeight="1">
      <c r="A10144" s="150" t="s">
        <v>6738</v>
      </c>
      <c r="B10144" s="153" t="s">
        <v>16690</v>
      </c>
      <c r="C10144" s="352"/>
      <c r="D10144" s="152" t="s">
        <v>20298</v>
      </c>
    </row>
    <row r="10145" spans="1:4" ht="13.5" customHeight="1">
      <c r="A10145" s="150" t="s">
        <v>6741</v>
      </c>
      <c r="B10145" s="153" t="s">
        <v>16693</v>
      </c>
      <c r="C10145" s="352"/>
      <c r="D10145" s="152" t="s">
        <v>20298</v>
      </c>
    </row>
    <row r="10146" spans="1:4" ht="13.5" customHeight="1">
      <c r="A10146" s="150" t="s">
        <v>6740</v>
      </c>
      <c r="B10146" s="153" t="s">
        <v>16692</v>
      </c>
      <c r="C10146" s="352"/>
      <c r="D10146" s="152" t="s">
        <v>20298</v>
      </c>
    </row>
    <row r="10147" spans="1:4" ht="13.5" customHeight="1">
      <c r="A10147" s="150" t="s">
        <v>6742</v>
      </c>
      <c r="B10147" s="153" t="s">
        <v>16694</v>
      </c>
      <c r="C10147" s="352"/>
      <c r="D10147" s="152" t="s">
        <v>20298</v>
      </c>
    </row>
    <row r="10148" spans="1:4" ht="13.5" customHeight="1">
      <c r="A10148" s="150" t="s">
        <v>6732</v>
      </c>
      <c r="B10148" s="153" t="s">
        <v>16684</v>
      </c>
      <c r="C10148" s="352"/>
      <c r="D10148" s="152" t="s">
        <v>20298</v>
      </c>
    </row>
    <row r="10149" spans="1:4" ht="13.5" customHeight="1">
      <c r="A10149" s="150" t="s">
        <v>6731</v>
      </c>
      <c r="B10149" s="153" t="s">
        <v>16683</v>
      </c>
      <c r="C10149" s="352"/>
      <c r="D10149" s="152" t="s">
        <v>20298</v>
      </c>
    </row>
    <row r="10150" spans="1:4" ht="13.5" customHeight="1">
      <c r="A10150" s="150" t="s">
        <v>6733</v>
      </c>
      <c r="B10150" s="153" t="s">
        <v>16685</v>
      </c>
      <c r="C10150" s="352"/>
      <c r="D10150" s="152" t="s">
        <v>20298</v>
      </c>
    </row>
    <row r="10151" spans="1:4" ht="13.5" customHeight="1">
      <c r="A10151" s="150" t="s">
        <v>6744</v>
      </c>
      <c r="B10151" s="153" t="s">
        <v>16696</v>
      </c>
      <c r="C10151" s="352"/>
      <c r="D10151" s="152" t="s">
        <v>20298</v>
      </c>
    </row>
    <row r="10152" spans="1:4" ht="13.5" customHeight="1">
      <c r="A10152" s="150" t="s">
        <v>6743</v>
      </c>
      <c r="B10152" s="153" t="s">
        <v>16695</v>
      </c>
      <c r="C10152" s="352"/>
      <c r="D10152" s="152" t="s">
        <v>20298</v>
      </c>
    </row>
    <row r="10153" spans="1:4" ht="13.5" customHeight="1">
      <c r="A10153" s="150" t="s">
        <v>6745</v>
      </c>
      <c r="B10153" s="153" t="s">
        <v>16697</v>
      </c>
      <c r="C10153" s="352"/>
      <c r="D10153" s="152" t="s">
        <v>20298</v>
      </c>
    </row>
    <row r="10154" spans="1:4" ht="13.5" customHeight="1">
      <c r="A10154" s="150" t="s">
        <v>6735</v>
      </c>
      <c r="B10154" s="153" t="s">
        <v>16687</v>
      </c>
      <c r="C10154" s="352"/>
      <c r="D10154" s="152" t="s">
        <v>20298</v>
      </c>
    </row>
    <row r="10155" spans="1:4" ht="13.5" customHeight="1">
      <c r="A10155" s="150" t="s">
        <v>6734</v>
      </c>
      <c r="B10155" s="153" t="s">
        <v>16686</v>
      </c>
      <c r="C10155" s="352"/>
      <c r="D10155" s="152" t="s">
        <v>20298</v>
      </c>
    </row>
    <row r="10156" spans="1:4" ht="13.5" customHeight="1">
      <c r="A10156" s="150" t="s">
        <v>6736</v>
      </c>
      <c r="B10156" s="153" t="s">
        <v>16688</v>
      </c>
      <c r="C10156" s="352"/>
      <c r="D10156" s="152" t="s">
        <v>20298</v>
      </c>
    </row>
    <row r="10157" spans="1:4" ht="13.5" customHeight="1">
      <c r="A10157" s="150" t="s">
        <v>6151</v>
      </c>
      <c r="B10157" s="153" t="s">
        <v>16114</v>
      </c>
      <c r="C10157" s="352"/>
      <c r="D10157" s="152" t="s">
        <v>20298</v>
      </c>
    </row>
    <row r="10158" spans="1:4" ht="13.5" customHeight="1">
      <c r="A10158" s="150" t="s">
        <v>6005</v>
      </c>
      <c r="B10158" s="153" t="s">
        <v>16011</v>
      </c>
      <c r="C10158" s="352"/>
      <c r="D10158" s="152" t="s">
        <v>20298</v>
      </c>
    </row>
    <row r="10159" spans="1:4" ht="13.5" customHeight="1">
      <c r="A10159" s="150" t="s">
        <v>6168</v>
      </c>
      <c r="B10159" s="153" t="s">
        <v>16131</v>
      </c>
      <c r="C10159" s="352"/>
      <c r="D10159" s="152" t="s">
        <v>20298</v>
      </c>
    </row>
    <row r="10160" spans="1:4" ht="13.5" customHeight="1">
      <c r="A10160" s="150" t="s">
        <v>6007</v>
      </c>
      <c r="B10160" s="153" t="s">
        <v>16013</v>
      </c>
      <c r="C10160" s="352"/>
      <c r="D10160" s="152" t="s">
        <v>20298</v>
      </c>
    </row>
    <row r="10161" spans="1:4" ht="13.5" customHeight="1">
      <c r="A10161" s="150" t="s">
        <v>6158</v>
      </c>
      <c r="B10161" s="153" t="s">
        <v>16121</v>
      </c>
      <c r="C10161" s="352"/>
      <c r="D10161" s="152" t="s">
        <v>20298</v>
      </c>
    </row>
    <row r="10162" spans="1:4" ht="13.5" customHeight="1">
      <c r="A10162" s="150" t="s">
        <v>6155</v>
      </c>
      <c r="B10162" s="153" t="s">
        <v>16118</v>
      </c>
      <c r="C10162" s="352"/>
      <c r="D10162" s="152" t="s">
        <v>20298</v>
      </c>
    </row>
    <row r="10163" spans="1:4" ht="13.5" customHeight="1">
      <c r="A10163" s="150" t="s">
        <v>6156</v>
      </c>
      <c r="B10163" s="153" t="s">
        <v>16119</v>
      </c>
      <c r="C10163" s="352"/>
      <c r="D10163" s="152" t="s">
        <v>20298</v>
      </c>
    </row>
    <row r="10164" spans="1:4" ht="13.5" customHeight="1">
      <c r="A10164" s="150" t="s">
        <v>6160</v>
      </c>
      <c r="B10164" s="153" t="s">
        <v>16123</v>
      </c>
      <c r="C10164" s="352"/>
      <c r="D10164" s="152" t="s">
        <v>20298</v>
      </c>
    </row>
    <row r="10165" spans="1:4" ht="13.5" customHeight="1">
      <c r="A10165" s="150" t="s">
        <v>6010</v>
      </c>
      <c r="B10165" s="153" t="s">
        <v>16016</v>
      </c>
      <c r="C10165" s="352"/>
      <c r="D10165" s="152" t="s">
        <v>20298</v>
      </c>
    </row>
    <row r="10166" spans="1:4" ht="13.5" customHeight="1">
      <c r="A10166" s="150" t="s">
        <v>6009</v>
      </c>
      <c r="B10166" s="153" t="s">
        <v>16015</v>
      </c>
      <c r="C10166" s="352"/>
      <c r="D10166" s="152" t="s">
        <v>20298</v>
      </c>
    </row>
    <row r="10167" spans="1:4" ht="13.5" customHeight="1">
      <c r="A10167" s="150" t="s">
        <v>6164</v>
      </c>
      <c r="B10167" s="153" t="s">
        <v>16127</v>
      </c>
      <c r="C10167" s="352"/>
      <c r="D10167" s="152" t="s">
        <v>20298</v>
      </c>
    </row>
    <row r="10168" spans="1:4" ht="13.5" customHeight="1">
      <c r="A10168" s="150" t="s">
        <v>6163</v>
      </c>
      <c r="B10168" s="153" t="s">
        <v>16126</v>
      </c>
      <c r="C10168" s="352"/>
      <c r="D10168" s="152" t="s">
        <v>20298</v>
      </c>
    </row>
    <row r="10169" spans="1:4" ht="13.5" customHeight="1">
      <c r="A10169" s="150" t="s">
        <v>6162</v>
      </c>
      <c r="B10169" s="153" t="s">
        <v>16125</v>
      </c>
      <c r="C10169" s="352"/>
      <c r="D10169" s="152" t="s">
        <v>20298</v>
      </c>
    </row>
    <row r="10170" spans="1:4" ht="13.5" customHeight="1">
      <c r="A10170" s="150" t="s">
        <v>6008</v>
      </c>
      <c r="B10170" s="153" t="s">
        <v>16014</v>
      </c>
      <c r="C10170" s="352"/>
      <c r="D10170" s="152" t="s">
        <v>20298</v>
      </c>
    </row>
    <row r="10171" spans="1:4" ht="13.5" customHeight="1">
      <c r="A10171" s="150" t="s">
        <v>6011</v>
      </c>
      <c r="B10171" s="153" t="s">
        <v>16017</v>
      </c>
      <c r="C10171" s="352"/>
      <c r="D10171" s="152" t="s">
        <v>20298</v>
      </c>
    </row>
    <row r="10172" spans="1:4" ht="13.5" customHeight="1">
      <c r="A10172" s="150" t="s">
        <v>6004</v>
      </c>
      <c r="B10172" s="153" t="s">
        <v>16010</v>
      </c>
      <c r="C10172" s="352"/>
      <c r="D10172" s="152" t="s">
        <v>20298</v>
      </c>
    </row>
    <row r="10173" spans="1:4" ht="13.5" customHeight="1">
      <c r="A10173" s="150" t="s">
        <v>6006</v>
      </c>
      <c r="B10173" s="153" t="s">
        <v>16012</v>
      </c>
      <c r="C10173" s="352"/>
      <c r="D10173" s="152" t="s">
        <v>20298</v>
      </c>
    </row>
    <row r="10174" spans="1:4" ht="13.5" customHeight="1">
      <c r="A10174" s="150" t="s">
        <v>6157</v>
      </c>
      <c r="B10174" s="153" t="s">
        <v>16120</v>
      </c>
      <c r="C10174" s="352"/>
      <c r="D10174" s="152" t="s">
        <v>20298</v>
      </c>
    </row>
    <row r="10175" spans="1:4" ht="13.5" customHeight="1">
      <c r="A10175" s="150" t="s">
        <v>6161</v>
      </c>
      <c r="B10175" s="153" t="s">
        <v>16124</v>
      </c>
      <c r="C10175" s="352"/>
      <c r="D10175" s="152" t="s">
        <v>20298</v>
      </c>
    </row>
    <row r="10176" spans="1:4" ht="13.5" customHeight="1">
      <c r="A10176" s="150" t="s">
        <v>6003</v>
      </c>
      <c r="B10176" s="153" t="s">
        <v>16009</v>
      </c>
      <c r="C10176" s="352"/>
      <c r="D10176" s="152" t="s">
        <v>20298</v>
      </c>
    </row>
    <row r="10177" spans="1:4" ht="13.5" customHeight="1">
      <c r="A10177" s="150" t="s">
        <v>6001</v>
      </c>
      <c r="B10177" s="153" t="s">
        <v>16007</v>
      </c>
      <c r="C10177" s="352"/>
      <c r="D10177" s="152" t="s">
        <v>20298</v>
      </c>
    </row>
    <row r="10178" spans="1:4" ht="13.5" customHeight="1">
      <c r="A10178" s="150" t="s">
        <v>6002</v>
      </c>
      <c r="B10178" s="153" t="s">
        <v>16008</v>
      </c>
      <c r="C10178" s="352"/>
      <c r="D10178" s="152" t="s">
        <v>20298</v>
      </c>
    </row>
    <row r="10179" spans="1:4" ht="13.5" customHeight="1">
      <c r="A10179" s="150" t="s">
        <v>6169</v>
      </c>
      <c r="B10179" s="153" t="s">
        <v>16132</v>
      </c>
      <c r="C10179" s="352"/>
      <c r="D10179" s="152" t="s">
        <v>20298</v>
      </c>
    </row>
    <row r="10180" spans="1:4" ht="13.5" customHeight="1">
      <c r="A10180" s="150" t="s">
        <v>6170</v>
      </c>
      <c r="B10180" s="153" t="s">
        <v>16133</v>
      </c>
      <c r="C10180" s="352"/>
      <c r="D10180" s="152" t="s">
        <v>20298</v>
      </c>
    </row>
    <row r="10181" spans="1:4" ht="13.5" customHeight="1">
      <c r="A10181" s="150" t="s">
        <v>6167</v>
      </c>
      <c r="B10181" s="153" t="s">
        <v>16130</v>
      </c>
      <c r="C10181" s="352"/>
      <c r="D10181" s="152" t="s">
        <v>20298</v>
      </c>
    </row>
    <row r="10182" spans="1:4" ht="13.5" customHeight="1">
      <c r="A10182" s="150" t="s">
        <v>6166</v>
      </c>
      <c r="B10182" s="153" t="s">
        <v>16129</v>
      </c>
      <c r="C10182" s="352"/>
      <c r="D10182" s="152" t="s">
        <v>20298</v>
      </c>
    </row>
    <row r="10183" spans="1:4" ht="13.5" customHeight="1">
      <c r="A10183" s="150" t="s">
        <v>6159</v>
      </c>
      <c r="B10183" s="153" t="s">
        <v>16122</v>
      </c>
      <c r="C10183" s="352"/>
      <c r="D10183" s="152" t="s">
        <v>20298</v>
      </c>
    </row>
    <row r="10184" spans="1:4" ht="13.5" customHeight="1">
      <c r="A10184" s="150" t="s">
        <v>6152</v>
      </c>
      <c r="B10184" s="153" t="s">
        <v>16115</v>
      </c>
      <c r="C10184" s="352"/>
      <c r="D10184" s="152" t="s">
        <v>20298</v>
      </c>
    </row>
    <row r="10185" spans="1:4" ht="13.5" customHeight="1">
      <c r="A10185" s="150" t="s">
        <v>6165</v>
      </c>
      <c r="B10185" s="153" t="s">
        <v>16128</v>
      </c>
      <c r="C10185" s="352"/>
      <c r="D10185" s="152" t="s">
        <v>20298</v>
      </c>
    </row>
    <row r="10186" spans="1:4" ht="13.5" customHeight="1">
      <c r="A10186" s="150" t="s">
        <v>31</v>
      </c>
      <c r="B10186" s="153" t="s">
        <v>16681</v>
      </c>
      <c r="C10186" s="352"/>
      <c r="D10186" s="152" t="s">
        <v>20298</v>
      </c>
    </row>
    <row r="10187" spans="1:4" ht="13.5" customHeight="1">
      <c r="A10187" s="150" t="s">
        <v>6901</v>
      </c>
      <c r="B10187" s="153" t="s">
        <v>16852</v>
      </c>
      <c r="C10187" s="352"/>
      <c r="D10187" s="152" t="s">
        <v>20298</v>
      </c>
    </row>
    <row r="10188" spans="1:4" ht="13.5" customHeight="1">
      <c r="A10188" s="150" t="s">
        <v>6864</v>
      </c>
      <c r="B10188" s="153" t="s">
        <v>16813</v>
      </c>
      <c r="C10188" s="352"/>
      <c r="D10188" s="152" t="s">
        <v>20298</v>
      </c>
    </row>
    <row r="10189" spans="1:4" ht="13.5" customHeight="1">
      <c r="A10189" s="150" t="s">
        <v>6872</v>
      </c>
      <c r="B10189" s="153" t="s">
        <v>16821</v>
      </c>
      <c r="C10189" s="352"/>
      <c r="D10189" s="152" t="s">
        <v>20298</v>
      </c>
    </row>
    <row r="10190" spans="1:4" ht="13.5" customHeight="1">
      <c r="A10190" s="150" t="s">
        <v>32</v>
      </c>
      <c r="B10190" s="153" t="s">
        <v>16847</v>
      </c>
      <c r="C10190" s="352"/>
      <c r="D10190" s="152" t="s">
        <v>20298</v>
      </c>
    </row>
    <row r="10191" spans="1:4" ht="13.5" customHeight="1">
      <c r="A10191" s="150" t="s">
        <v>6898</v>
      </c>
      <c r="B10191" s="153" t="s">
        <v>16848</v>
      </c>
      <c r="C10191" s="352"/>
      <c r="D10191" s="152" t="s">
        <v>20298</v>
      </c>
    </row>
    <row r="10192" spans="1:4" ht="13.5" customHeight="1">
      <c r="A10192" s="150" t="s">
        <v>33</v>
      </c>
      <c r="B10192" s="153" t="s">
        <v>16849</v>
      </c>
      <c r="C10192" s="352"/>
      <c r="D10192" s="152" t="s">
        <v>20298</v>
      </c>
    </row>
    <row r="10193" spans="1:4" ht="13.5" customHeight="1">
      <c r="A10193" s="150" t="s">
        <v>6752</v>
      </c>
      <c r="B10193" s="153" t="s">
        <v>16704</v>
      </c>
      <c r="C10193" s="352"/>
      <c r="D10193" s="152" t="s">
        <v>20298</v>
      </c>
    </row>
    <row r="10194" spans="1:4" ht="13.5" customHeight="1">
      <c r="A10194" s="150" t="s">
        <v>6753</v>
      </c>
      <c r="B10194" s="153" t="s">
        <v>16705</v>
      </c>
      <c r="C10194" s="352"/>
      <c r="D10194" s="152" t="s">
        <v>20298</v>
      </c>
    </row>
    <row r="10195" spans="1:4" ht="13.5" customHeight="1">
      <c r="A10195" s="150" t="s">
        <v>6755</v>
      </c>
      <c r="B10195" s="153" t="s">
        <v>16707</v>
      </c>
      <c r="C10195" s="352"/>
      <c r="D10195" s="152" t="s">
        <v>20298</v>
      </c>
    </row>
    <row r="10196" spans="1:4" ht="13.5" customHeight="1">
      <c r="A10196" s="150" t="s">
        <v>6754</v>
      </c>
      <c r="B10196" s="153" t="s">
        <v>16706</v>
      </c>
      <c r="C10196" s="352"/>
      <c r="D10196" s="152" t="s">
        <v>20298</v>
      </c>
    </row>
    <row r="10197" spans="1:4" ht="13.5" customHeight="1">
      <c r="A10197" s="150" t="s">
        <v>6757</v>
      </c>
      <c r="B10197" s="153" t="s">
        <v>16709</v>
      </c>
      <c r="C10197" s="352"/>
      <c r="D10197" s="152" t="s">
        <v>20298</v>
      </c>
    </row>
    <row r="10198" spans="1:4" ht="13.5" customHeight="1">
      <c r="A10198" s="150" t="s">
        <v>6756</v>
      </c>
      <c r="B10198" s="153" t="s">
        <v>16708</v>
      </c>
      <c r="C10198" s="352"/>
      <c r="D10198" s="152" t="s">
        <v>20298</v>
      </c>
    </row>
    <row r="10199" spans="1:4" ht="13.5" customHeight="1">
      <c r="A10199" s="150" t="s">
        <v>6758</v>
      </c>
      <c r="B10199" s="153" t="s">
        <v>16710</v>
      </c>
      <c r="C10199" s="352"/>
      <c r="D10199" s="152" t="s">
        <v>20298</v>
      </c>
    </row>
    <row r="10200" spans="1:4" ht="13.5" customHeight="1">
      <c r="A10200" s="150" t="s">
        <v>6759</v>
      </c>
      <c r="B10200" s="153" t="s">
        <v>16711</v>
      </c>
      <c r="C10200" s="352"/>
      <c r="D10200" s="152" t="s">
        <v>20298</v>
      </c>
    </row>
    <row r="10201" spans="1:4" ht="13.5" customHeight="1">
      <c r="A10201" s="150" t="s">
        <v>6761</v>
      </c>
      <c r="B10201" s="153" t="s">
        <v>16713</v>
      </c>
      <c r="C10201" s="352"/>
      <c r="D10201" s="152" t="s">
        <v>20298</v>
      </c>
    </row>
    <row r="10202" spans="1:4" ht="13.5" customHeight="1">
      <c r="A10202" s="150" t="s">
        <v>6760</v>
      </c>
      <c r="B10202" s="153" t="s">
        <v>16712</v>
      </c>
      <c r="C10202" s="352"/>
      <c r="D10202" s="152" t="s">
        <v>20298</v>
      </c>
    </row>
    <row r="10203" spans="1:4" ht="13.5" customHeight="1">
      <c r="A10203" s="150" t="s">
        <v>6762</v>
      </c>
      <c r="B10203" s="153" t="s">
        <v>16714</v>
      </c>
      <c r="C10203" s="352"/>
      <c r="D10203" s="152" t="s">
        <v>20298</v>
      </c>
    </row>
    <row r="10204" spans="1:4" ht="13.5" customHeight="1">
      <c r="A10204" s="150" t="s">
        <v>6802</v>
      </c>
      <c r="B10204" s="153" t="s">
        <v>16754</v>
      </c>
      <c r="C10204" s="352"/>
      <c r="D10204" s="152" t="s">
        <v>20298</v>
      </c>
    </row>
    <row r="10205" spans="1:4" ht="13.5" customHeight="1">
      <c r="A10205" s="150" t="s">
        <v>6803</v>
      </c>
      <c r="B10205" s="153" t="s">
        <v>16755</v>
      </c>
      <c r="C10205" s="352"/>
      <c r="D10205" s="152" t="s">
        <v>20298</v>
      </c>
    </row>
    <row r="10206" spans="1:4" ht="13.5" customHeight="1">
      <c r="A10206" s="150" t="s">
        <v>6874</v>
      </c>
      <c r="B10206" s="153" t="s">
        <v>16823</v>
      </c>
      <c r="C10206" s="352"/>
      <c r="D10206" s="152" t="s">
        <v>20298</v>
      </c>
    </row>
    <row r="10207" spans="1:4" ht="13.5" customHeight="1">
      <c r="A10207" s="150" t="s">
        <v>6875</v>
      </c>
      <c r="B10207" s="153" t="s">
        <v>16824</v>
      </c>
      <c r="C10207" s="352"/>
      <c r="D10207" s="152" t="s">
        <v>20298</v>
      </c>
    </row>
    <row r="10208" spans="1:4" ht="13.5" customHeight="1">
      <c r="A10208" s="150" t="s">
        <v>6877</v>
      </c>
      <c r="B10208" s="153" t="s">
        <v>16826</v>
      </c>
      <c r="C10208" s="352"/>
      <c r="D10208" s="152" t="s">
        <v>20298</v>
      </c>
    </row>
    <row r="10209" spans="1:4" ht="13.5" customHeight="1">
      <c r="A10209" s="150" t="s">
        <v>6880</v>
      </c>
      <c r="B10209" s="153" t="s">
        <v>16829</v>
      </c>
      <c r="C10209" s="352"/>
      <c r="D10209" s="152" t="s">
        <v>20298</v>
      </c>
    </row>
    <row r="10210" spans="1:4" ht="13.5" customHeight="1">
      <c r="A10210" s="150" t="s">
        <v>6873</v>
      </c>
      <c r="B10210" s="153" t="s">
        <v>16822</v>
      </c>
      <c r="C10210" s="352"/>
      <c r="D10210" s="152" t="s">
        <v>20298</v>
      </c>
    </row>
    <row r="10211" spans="1:4" ht="13.5" customHeight="1">
      <c r="A10211" s="150" t="s">
        <v>6882</v>
      </c>
      <c r="B10211" s="153" t="s">
        <v>16831</v>
      </c>
      <c r="C10211" s="352"/>
      <c r="D10211" s="152" t="s">
        <v>20298</v>
      </c>
    </row>
    <row r="10212" spans="1:4" ht="13.5" customHeight="1">
      <c r="A10212" s="150" t="s">
        <v>6883</v>
      </c>
      <c r="B10212" s="153" t="s">
        <v>16832</v>
      </c>
      <c r="C10212" s="352"/>
      <c r="D10212" s="152" t="s">
        <v>20298</v>
      </c>
    </row>
    <row r="10213" spans="1:4" ht="13.5" customHeight="1">
      <c r="A10213" s="150" t="s">
        <v>6887</v>
      </c>
      <c r="B10213" s="153" t="s">
        <v>16836</v>
      </c>
      <c r="C10213" s="352"/>
      <c r="D10213" s="152" t="s">
        <v>20298</v>
      </c>
    </row>
    <row r="10214" spans="1:4" ht="13.5" customHeight="1">
      <c r="A10214" s="150" t="s">
        <v>6889</v>
      </c>
      <c r="B10214" s="153" t="s">
        <v>16838</v>
      </c>
      <c r="C10214" s="352"/>
      <c r="D10214" s="152" t="s">
        <v>20298</v>
      </c>
    </row>
    <row r="10215" spans="1:4" ht="13.5" customHeight="1">
      <c r="A10215" s="150" t="s">
        <v>6891</v>
      </c>
      <c r="B10215" s="153" t="s">
        <v>16840</v>
      </c>
      <c r="C10215" s="352"/>
      <c r="D10215" s="152" t="s">
        <v>20298</v>
      </c>
    </row>
    <row r="10216" spans="1:4" ht="13.5" customHeight="1">
      <c r="A10216" s="150" t="s">
        <v>6890</v>
      </c>
      <c r="B10216" s="153" t="s">
        <v>16839</v>
      </c>
      <c r="C10216" s="352"/>
      <c r="D10216" s="152" t="s">
        <v>20298</v>
      </c>
    </row>
    <row r="10217" spans="1:4" ht="13.5" customHeight="1">
      <c r="A10217" s="150" t="s">
        <v>6892</v>
      </c>
      <c r="B10217" s="153" t="s">
        <v>16841</v>
      </c>
      <c r="C10217" s="352"/>
      <c r="D10217" s="152" t="s">
        <v>20298</v>
      </c>
    </row>
    <row r="10218" spans="1:4" ht="13.5" customHeight="1">
      <c r="A10218" s="150" t="s">
        <v>6894</v>
      </c>
      <c r="B10218" s="153" t="s">
        <v>16843</v>
      </c>
      <c r="C10218" s="352"/>
      <c r="D10218" s="152" t="s">
        <v>20298</v>
      </c>
    </row>
    <row r="10219" spans="1:4" ht="13.5" customHeight="1">
      <c r="A10219" s="150" t="s">
        <v>6881</v>
      </c>
      <c r="B10219" s="153" t="s">
        <v>16830</v>
      </c>
      <c r="C10219" s="352"/>
      <c r="D10219" s="152" t="s">
        <v>20298</v>
      </c>
    </row>
    <row r="10220" spans="1:4" ht="13.5" customHeight="1">
      <c r="A10220" s="150" t="s">
        <v>6885</v>
      </c>
      <c r="B10220" s="153" t="s">
        <v>16834</v>
      </c>
      <c r="C10220" s="352"/>
      <c r="D10220" s="152" t="s">
        <v>20298</v>
      </c>
    </row>
    <row r="10221" spans="1:4" ht="13.5" customHeight="1">
      <c r="A10221" s="150" t="s">
        <v>6884</v>
      </c>
      <c r="B10221" s="153" t="s">
        <v>16833</v>
      </c>
      <c r="C10221" s="352"/>
      <c r="D10221" s="152" t="s">
        <v>20298</v>
      </c>
    </row>
    <row r="10222" spans="1:4" ht="13.5" customHeight="1">
      <c r="A10222" s="150" t="s">
        <v>6876</v>
      </c>
      <c r="B10222" s="153" t="s">
        <v>16825</v>
      </c>
      <c r="C10222" s="352"/>
      <c r="D10222" s="152" t="s">
        <v>20298</v>
      </c>
    </row>
    <row r="10223" spans="1:4" ht="13.5" customHeight="1">
      <c r="A10223" s="150" t="s">
        <v>6878</v>
      </c>
      <c r="B10223" s="153" t="s">
        <v>16827</v>
      </c>
      <c r="C10223" s="352"/>
      <c r="D10223" s="152" t="s">
        <v>20298</v>
      </c>
    </row>
    <row r="10224" spans="1:4" ht="13.5" customHeight="1">
      <c r="A10224" s="150" t="s">
        <v>6879</v>
      </c>
      <c r="B10224" s="153" t="s">
        <v>16828</v>
      </c>
      <c r="C10224" s="352"/>
      <c r="D10224" s="152" t="s">
        <v>20298</v>
      </c>
    </row>
    <row r="10225" spans="1:4" ht="13.5" customHeight="1">
      <c r="A10225" s="150" t="s">
        <v>6886</v>
      </c>
      <c r="B10225" s="153" t="s">
        <v>16835</v>
      </c>
      <c r="C10225" s="352"/>
      <c r="D10225" s="152" t="s">
        <v>20298</v>
      </c>
    </row>
    <row r="10226" spans="1:4" ht="13.5" customHeight="1">
      <c r="A10226" s="150" t="s">
        <v>6910</v>
      </c>
      <c r="B10226" s="153" t="s">
        <v>16861</v>
      </c>
      <c r="C10226" s="352"/>
      <c r="D10226" s="152" t="s">
        <v>20298</v>
      </c>
    </row>
    <row r="10227" spans="1:4" ht="13.5" customHeight="1">
      <c r="A10227" s="150" t="s">
        <v>6908</v>
      </c>
      <c r="B10227" s="153" t="s">
        <v>16859</v>
      </c>
      <c r="C10227" s="352"/>
      <c r="D10227" s="152" t="s">
        <v>20298</v>
      </c>
    </row>
    <row r="10228" spans="1:4" ht="13.5" customHeight="1">
      <c r="A10228" s="150" t="s">
        <v>6909</v>
      </c>
      <c r="B10228" s="153" t="s">
        <v>16860</v>
      </c>
      <c r="C10228" s="352"/>
      <c r="D10228" s="152" t="s">
        <v>20298</v>
      </c>
    </row>
    <row r="10229" spans="1:4" ht="13.5" customHeight="1">
      <c r="A10229" s="150" t="s">
        <v>6904</v>
      </c>
      <c r="B10229" s="153" t="s">
        <v>16855</v>
      </c>
      <c r="C10229" s="352"/>
      <c r="D10229" s="152" t="s">
        <v>20298</v>
      </c>
    </row>
    <row r="10230" spans="1:4" ht="13.5" customHeight="1">
      <c r="A10230" s="150" t="s">
        <v>6905</v>
      </c>
      <c r="B10230" s="153" t="s">
        <v>16856</v>
      </c>
      <c r="C10230" s="352"/>
      <c r="D10230" s="152" t="s">
        <v>20298</v>
      </c>
    </row>
    <row r="10231" spans="1:4" ht="13.5" customHeight="1">
      <c r="A10231" s="150" t="s">
        <v>6906</v>
      </c>
      <c r="B10231" s="153" t="s">
        <v>16857</v>
      </c>
      <c r="C10231" s="352"/>
      <c r="D10231" s="152" t="s">
        <v>20298</v>
      </c>
    </row>
    <row r="10232" spans="1:4" ht="13.5" customHeight="1">
      <c r="A10232" s="150" t="s">
        <v>6870</v>
      </c>
      <c r="B10232" s="153" t="s">
        <v>16819</v>
      </c>
      <c r="C10232" s="352"/>
      <c r="D10232" s="152" t="s">
        <v>20298</v>
      </c>
    </row>
    <row r="10233" spans="1:4" ht="13.5" customHeight="1">
      <c r="A10233" s="150" t="s">
        <v>6895</v>
      </c>
      <c r="B10233" s="153" t="s">
        <v>16844</v>
      </c>
      <c r="C10233" s="352"/>
      <c r="D10233" s="152" t="s">
        <v>20298</v>
      </c>
    </row>
    <row r="10234" spans="1:4" ht="13.5" customHeight="1">
      <c r="A10234" s="150" t="s">
        <v>6896</v>
      </c>
      <c r="B10234" s="153" t="s">
        <v>16845</v>
      </c>
      <c r="C10234" s="352"/>
      <c r="D10234" s="152" t="s">
        <v>20298</v>
      </c>
    </row>
    <row r="10235" spans="1:4" ht="13.5" customHeight="1">
      <c r="A10235" s="150" t="s">
        <v>6897</v>
      </c>
      <c r="B10235" s="153" t="s">
        <v>16846</v>
      </c>
      <c r="C10235" s="352"/>
      <c r="D10235" s="152" t="s">
        <v>20298</v>
      </c>
    </row>
    <row r="10236" spans="1:4" ht="13.5" customHeight="1">
      <c r="A10236" s="150" t="s">
        <v>6888</v>
      </c>
      <c r="B10236" s="153" t="s">
        <v>16837</v>
      </c>
      <c r="C10236" s="352"/>
      <c r="D10236" s="152" t="s">
        <v>20298</v>
      </c>
    </row>
    <row r="10237" spans="1:4" ht="13.5" customHeight="1">
      <c r="A10237" s="150" t="s">
        <v>6893</v>
      </c>
      <c r="B10237" s="153" t="s">
        <v>16842</v>
      </c>
      <c r="C10237" s="352"/>
      <c r="D10237" s="152" t="s">
        <v>20298</v>
      </c>
    </row>
    <row r="10238" spans="1:4" ht="13.5" customHeight="1">
      <c r="A10238" s="150" t="s">
        <v>6903</v>
      </c>
      <c r="B10238" s="153" t="s">
        <v>16854</v>
      </c>
      <c r="C10238" s="352"/>
      <c r="D10238" s="152" t="s">
        <v>20298</v>
      </c>
    </row>
    <row r="10239" spans="1:4" ht="13.5" customHeight="1">
      <c r="A10239" s="150" t="s">
        <v>6907</v>
      </c>
      <c r="B10239" s="153" t="s">
        <v>16858</v>
      </c>
      <c r="C10239" s="352"/>
      <c r="D10239" s="152" t="s">
        <v>20298</v>
      </c>
    </row>
    <row r="10240" spans="1:4" ht="13.5" customHeight="1">
      <c r="A10240" s="150" t="s">
        <v>6871</v>
      </c>
      <c r="B10240" s="153" t="s">
        <v>16820</v>
      </c>
      <c r="C10240" s="352"/>
      <c r="D10240" s="152" t="s">
        <v>20298</v>
      </c>
    </row>
    <row r="10241" spans="1:4" ht="13.5" customHeight="1">
      <c r="A10241" s="150" t="s">
        <v>6504</v>
      </c>
      <c r="B10241" s="153" t="s">
        <v>16468</v>
      </c>
      <c r="C10241" s="352"/>
      <c r="D10241" s="152" t="s">
        <v>20298</v>
      </c>
    </row>
    <row r="10242" spans="1:4" ht="13.5" customHeight="1">
      <c r="A10242" s="150" t="s">
        <v>3233</v>
      </c>
      <c r="B10242" s="153" t="s">
        <v>13370</v>
      </c>
      <c r="C10242" s="352"/>
      <c r="D10242" s="152" t="s">
        <v>20298</v>
      </c>
    </row>
    <row r="10243" spans="1:4" ht="13.5" customHeight="1">
      <c r="A10243" s="150" t="s">
        <v>3234</v>
      </c>
      <c r="B10243" s="153" t="s">
        <v>13371</v>
      </c>
      <c r="C10243" s="352"/>
      <c r="D10243" s="152" t="s">
        <v>20298</v>
      </c>
    </row>
    <row r="10244" spans="1:4" ht="13.5" customHeight="1">
      <c r="A10244" s="150" t="s">
        <v>3236</v>
      </c>
      <c r="B10244" s="153" t="s">
        <v>13373</v>
      </c>
      <c r="C10244" s="352"/>
      <c r="D10244" s="152" t="s">
        <v>20298</v>
      </c>
    </row>
    <row r="10245" spans="1:4" ht="13.5" customHeight="1">
      <c r="A10245" s="150" t="s">
        <v>3235</v>
      </c>
      <c r="B10245" s="153" t="s">
        <v>13372</v>
      </c>
      <c r="C10245" s="352"/>
      <c r="D10245" s="152" t="s">
        <v>20298</v>
      </c>
    </row>
    <row r="10246" spans="1:4" ht="13.5" customHeight="1">
      <c r="A10246" s="150" t="s">
        <v>3237</v>
      </c>
      <c r="B10246" s="153" t="s">
        <v>13374</v>
      </c>
      <c r="C10246" s="352"/>
      <c r="D10246" s="152" t="s">
        <v>20298</v>
      </c>
    </row>
    <row r="10247" spans="1:4" ht="13.5" customHeight="1">
      <c r="A10247" s="150" t="s">
        <v>7079</v>
      </c>
      <c r="B10247" s="153" t="s">
        <v>17029</v>
      </c>
      <c r="C10247" s="352"/>
      <c r="D10247" s="152" t="s">
        <v>20298</v>
      </c>
    </row>
    <row r="10248" spans="1:4" ht="13.5" customHeight="1">
      <c r="A10248" s="150" t="s">
        <v>7061</v>
      </c>
      <c r="B10248" s="153" t="s">
        <v>17012</v>
      </c>
      <c r="C10248" s="352"/>
      <c r="D10248" s="152" t="s">
        <v>20298</v>
      </c>
    </row>
    <row r="10249" spans="1:4" ht="13.5" customHeight="1">
      <c r="A10249" s="150" t="s">
        <v>7063</v>
      </c>
      <c r="B10249" s="153" t="s">
        <v>17014</v>
      </c>
      <c r="C10249" s="352"/>
      <c r="D10249" s="152" t="s">
        <v>20298</v>
      </c>
    </row>
    <row r="10250" spans="1:4" ht="13.5" customHeight="1">
      <c r="A10250" s="150" t="s">
        <v>7064</v>
      </c>
      <c r="B10250" s="153" t="s">
        <v>17015</v>
      </c>
      <c r="C10250" s="352"/>
      <c r="D10250" s="152" t="s">
        <v>20298</v>
      </c>
    </row>
    <row r="10251" spans="1:4" ht="13.5" customHeight="1">
      <c r="A10251" s="150" t="s">
        <v>7065</v>
      </c>
      <c r="B10251" s="153" t="s">
        <v>17016</v>
      </c>
      <c r="C10251" s="352"/>
      <c r="D10251" s="152" t="s">
        <v>20298</v>
      </c>
    </row>
    <row r="10252" spans="1:4" ht="13.5" customHeight="1">
      <c r="A10252" s="150" t="s">
        <v>7066</v>
      </c>
      <c r="B10252" s="153" t="s">
        <v>17017</v>
      </c>
      <c r="C10252" s="352"/>
      <c r="D10252" s="152" t="s">
        <v>20298</v>
      </c>
    </row>
    <row r="10253" spans="1:4" ht="13.5" customHeight="1">
      <c r="A10253" s="150" t="s">
        <v>7070</v>
      </c>
      <c r="B10253" s="153" t="s">
        <v>17021</v>
      </c>
      <c r="C10253" s="352"/>
      <c r="D10253" s="152" t="s">
        <v>20298</v>
      </c>
    </row>
    <row r="10254" spans="1:4" ht="13.5" customHeight="1">
      <c r="A10254" s="150" t="s">
        <v>7094</v>
      </c>
      <c r="B10254" s="153" t="s">
        <v>17043</v>
      </c>
      <c r="C10254" s="352"/>
      <c r="D10254" s="152" t="s">
        <v>20298</v>
      </c>
    </row>
    <row r="10255" spans="1:4" ht="13.5" customHeight="1">
      <c r="A10255" s="150" t="s">
        <v>7091</v>
      </c>
      <c r="B10255" s="153" t="s">
        <v>17041</v>
      </c>
      <c r="C10255" s="352"/>
      <c r="D10255" s="152" t="s">
        <v>20298</v>
      </c>
    </row>
    <row r="10256" spans="1:4" ht="13.5" customHeight="1">
      <c r="A10256" s="150" t="s">
        <v>7068</v>
      </c>
      <c r="B10256" s="153" t="s">
        <v>17019</v>
      </c>
      <c r="C10256" s="352"/>
      <c r="D10256" s="152" t="s">
        <v>20298</v>
      </c>
    </row>
    <row r="10257" spans="1:4" ht="13.5" customHeight="1">
      <c r="A10257" s="150" t="s">
        <v>7083</v>
      </c>
      <c r="B10257" s="153" t="s">
        <v>17033</v>
      </c>
      <c r="C10257" s="352"/>
      <c r="D10257" s="152" t="s">
        <v>20298</v>
      </c>
    </row>
    <row r="10258" spans="1:4" ht="13.5" customHeight="1">
      <c r="A10258" s="150" t="s">
        <v>7087</v>
      </c>
      <c r="B10258" s="153" t="s">
        <v>17037</v>
      </c>
      <c r="C10258" s="352"/>
      <c r="D10258" s="152" t="s">
        <v>20298</v>
      </c>
    </row>
    <row r="10259" spans="1:4" ht="13.5" customHeight="1">
      <c r="A10259" s="150" t="s">
        <v>7095</v>
      </c>
      <c r="B10259" s="153" t="s">
        <v>17044</v>
      </c>
      <c r="C10259" s="352"/>
      <c r="D10259" s="152" t="s">
        <v>20298</v>
      </c>
    </row>
    <row r="10260" spans="1:4" ht="13.5" customHeight="1">
      <c r="A10260" s="150" t="s">
        <v>7100</v>
      </c>
      <c r="B10260" s="153" t="s">
        <v>17048</v>
      </c>
      <c r="C10260" s="352"/>
      <c r="D10260" s="152" t="s">
        <v>20298</v>
      </c>
    </row>
    <row r="10261" spans="1:4" ht="13.5" customHeight="1">
      <c r="A10261" s="150" t="s">
        <v>7105</v>
      </c>
      <c r="B10261" s="153" t="s">
        <v>17053</v>
      </c>
      <c r="C10261" s="352"/>
      <c r="D10261" s="152" t="s">
        <v>20298</v>
      </c>
    </row>
    <row r="10262" spans="1:4" ht="13.5" customHeight="1">
      <c r="A10262" s="150" t="s">
        <v>7062</v>
      </c>
      <c r="B10262" s="153" t="s">
        <v>17013</v>
      </c>
      <c r="C10262" s="352"/>
      <c r="D10262" s="152" t="s">
        <v>20298</v>
      </c>
    </row>
    <row r="10263" spans="1:4" ht="13.5" customHeight="1">
      <c r="A10263" s="150" t="s">
        <v>7081</v>
      </c>
      <c r="B10263" s="153" t="s">
        <v>17031</v>
      </c>
      <c r="C10263" s="352"/>
      <c r="D10263" s="152" t="s">
        <v>20298</v>
      </c>
    </row>
    <row r="10264" spans="1:4" ht="13.5" customHeight="1">
      <c r="A10264" s="150" t="s">
        <v>7080</v>
      </c>
      <c r="B10264" s="153" t="s">
        <v>17030</v>
      </c>
      <c r="C10264" s="352"/>
      <c r="D10264" s="152" t="s">
        <v>20298</v>
      </c>
    </row>
    <row r="10265" spans="1:4" ht="13.5" customHeight="1">
      <c r="A10265" s="150" t="s">
        <v>7069</v>
      </c>
      <c r="B10265" s="153" t="s">
        <v>17020</v>
      </c>
      <c r="C10265" s="352"/>
      <c r="D10265" s="152" t="s">
        <v>20298</v>
      </c>
    </row>
    <row r="10266" spans="1:4" ht="13.5" customHeight="1">
      <c r="A10266" s="150" t="s">
        <v>7084</v>
      </c>
      <c r="B10266" s="153" t="s">
        <v>17034</v>
      </c>
      <c r="C10266" s="352"/>
      <c r="D10266" s="152" t="s">
        <v>20298</v>
      </c>
    </row>
    <row r="10267" spans="1:4" ht="13.5" customHeight="1">
      <c r="A10267" s="150" t="s">
        <v>7071</v>
      </c>
      <c r="B10267" s="153" t="s">
        <v>17022</v>
      </c>
      <c r="C10267" s="352"/>
      <c r="D10267" s="152" t="s">
        <v>20298</v>
      </c>
    </row>
    <row r="10268" spans="1:4" ht="13.5" customHeight="1">
      <c r="A10268" s="150" t="s">
        <v>7073</v>
      </c>
      <c r="B10268" s="153" t="s">
        <v>17024</v>
      </c>
      <c r="C10268" s="352"/>
      <c r="D10268" s="152" t="s">
        <v>20298</v>
      </c>
    </row>
    <row r="10269" spans="1:4" ht="13.5" customHeight="1">
      <c r="A10269" s="150" t="s">
        <v>7103</v>
      </c>
      <c r="B10269" s="153" t="s">
        <v>17051</v>
      </c>
      <c r="C10269" s="352"/>
      <c r="D10269" s="152" t="s">
        <v>20298</v>
      </c>
    </row>
    <row r="10270" spans="1:4" ht="13.5" customHeight="1">
      <c r="A10270" s="150" t="s">
        <v>7088</v>
      </c>
      <c r="B10270" s="153" t="s">
        <v>17038</v>
      </c>
      <c r="C10270" s="352"/>
      <c r="D10270" s="152" t="s">
        <v>20298</v>
      </c>
    </row>
    <row r="10271" spans="1:4" ht="13.5" customHeight="1">
      <c r="A10271" s="150" t="s">
        <v>7090</v>
      </c>
      <c r="B10271" s="153" t="s">
        <v>17040</v>
      </c>
      <c r="C10271" s="352"/>
      <c r="D10271" s="152" t="s">
        <v>20298</v>
      </c>
    </row>
    <row r="10272" spans="1:4" ht="13.5" customHeight="1">
      <c r="A10272" s="150" t="s">
        <v>7099</v>
      </c>
      <c r="B10272" s="153" t="s">
        <v>17047</v>
      </c>
      <c r="C10272" s="352"/>
      <c r="D10272" s="152" t="s">
        <v>20298</v>
      </c>
    </row>
    <row r="10273" spans="1:4" ht="13.5" customHeight="1">
      <c r="A10273" s="150" t="s">
        <v>7085</v>
      </c>
      <c r="B10273" s="153" t="s">
        <v>17035</v>
      </c>
      <c r="C10273" s="352"/>
      <c r="D10273" s="152" t="s">
        <v>20298</v>
      </c>
    </row>
    <row r="10274" spans="1:4" ht="13.5" customHeight="1">
      <c r="A10274" s="150" t="s">
        <v>7093</v>
      </c>
      <c r="B10274" s="153" t="s">
        <v>17042</v>
      </c>
      <c r="C10274" s="352"/>
      <c r="D10274" s="152" t="s">
        <v>20298</v>
      </c>
    </row>
    <row r="10275" spans="1:4" ht="13.5" customHeight="1">
      <c r="A10275" s="150" t="s">
        <v>7098</v>
      </c>
      <c r="B10275" s="153" t="s">
        <v>17046</v>
      </c>
      <c r="C10275" s="352"/>
      <c r="D10275" s="152" t="s">
        <v>20298</v>
      </c>
    </row>
    <row r="10276" spans="1:4" ht="13.5" customHeight="1">
      <c r="A10276" s="150" t="s">
        <v>7104</v>
      </c>
      <c r="B10276" s="153" t="s">
        <v>17052</v>
      </c>
      <c r="C10276" s="352"/>
      <c r="D10276" s="152" t="s">
        <v>20298</v>
      </c>
    </row>
    <row r="10277" spans="1:4" ht="13.5" customHeight="1">
      <c r="A10277" s="150" t="s">
        <v>7102</v>
      </c>
      <c r="B10277" s="153" t="s">
        <v>17050</v>
      </c>
      <c r="C10277" s="352"/>
      <c r="D10277" s="152" t="s">
        <v>20298</v>
      </c>
    </row>
    <row r="10278" spans="1:4" ht="13.5" customHeight="1">
      <c r="A10278" s="150" t="s">
        <v>7107</v>
      </c>
      <c r="B10278" s="153" t="s">
        <v>17055</v>
      </c>
      <c r="C10278" s="352"/>
      <c r="D10278" s="152" t="s">
        <v>20298</v>
      </c>
    </row>
    <row r="10279" spans="1:4" ht="13.5" customHeight="1">
      <c r="A10279" s="150" t="s">
        <v>7110</v>
      </c>
      <c r="B10279" s="153" t="s">
        <v>17057</v>
      </c>
      <c r="C10279" s="352"/>
      <c r="D10279" s="152" t="s">
        <v>20298</v>
      </c>
    </row>
    <row r="10280" spans="1:4" ht="13.5" customHeight="1">
      <c r="A10280" s="150" t="s">
        <v>7111</v>
      </c>
      <c r="B10280" s="153" t="s">
        <v>17058</v>
      </c>
      <c r="C10280" s="352"/>
      <c r="D10280" s="152" t="s">
        <v>20298</v>
      </c>
    </row>
    <row r="10281" spans="1:4" ht="13.5" customHeight="1">
      <c r="A10281" s="150" t="s">
        <v>7058</v>
      </c>
      <c r="B10281" s="153" t="s">
        <v>17009</v>
      </c>
      <c r="C10281" s="352"/>
      <c r="D10281" s="152" t="s">
        <v>20298</v>
      </c>
    </row>
    <row r="10282" spans="1:4" ht="13.5" customHeight="1">
      <c r="A10282" s="150" t="s">
        <v>7077</v>
      </c>
      <c r="B10282" s="153" t="s">
        <v>17028</v>
      </c>
      <c r="C10282" s="352"/>
      <c r="D10282" s="152" t="s">
        <v>20298</v>
      </c>
    </row>
    <row r="10283" spans="1:4" ht="13.5" customHeight="1">
      <c r="A10283" s="150" t="s">
        <v>7078</v>
      </c>
      <c r="B10283" s="153" t="s">
        <v>17028</v>
      </c>
      <c r="C10283" s="352"/>
      <c r="D10283" s="152" t="s">
        <v>20298</v>
      </c>
    </row>
    <row r="10284" spans="1:4" ht="13.5" customHeight="1">
      <c r="A10284" s="150" t="s">
        <v>7082</v>
      </c>
      <c r="B10284" s="153" t="s">
        <v>17032</v>
      </c>
      <c r="C10284" s="352"/>
      <c r="D10284" s="152" t="s">
        <v>20298</v>
      </c>
    </row>
    <row r="10285" spans="1:4" ht="13.5" customHeight="1">
      <c r="A10285" s="150" t="s">
        <v>7092</v>
      </c>
      <c r="B10285" s="153" t="s">
        <v>17041</v>
      </c>
      <c r="C10285" s="352"/>
      <c r="D10285" s="152" t="s">
        <v>20298</v>
      </c>
    </row>
    <row r="10286" spans="1:4" ht="13.5" customHeight="1">
      <c r="A10286" s="150" t="s">
        <v>7067</v>
      </c>
      <c r="B10286" s="153" t="s">
        <v>17018</v>
      </c>
      <c r="C10286" s="352"/>
      <c r="D10286" s="152" t="s">
        <v>20298</v>
      </c>
    </row>
    <row r="10287" spans="1:4" ht="13.5" customHeight="1">
      <c r="A10287" s="150" t="s">
        <v>7089</v>
      </c>
      <c r="B10287" s="153" t="s">
        <v>17039</v>
      </c>
      <c r="C10287" s="352"/>
      <c r="D10287" s="152" t="s">
        <v>20298</v>
      </c>
    </row>
    <row r="10288" spans="1:4" ht="13.5" customHeight="1">
      <c r="A10288" s="150" t="s">
        <v>7086</v>
      </c>
      <c r="B10288" s="153" t="s">
        <v>17036</v>
      </c>
      <c r="C10288" s="352"/>
      <c r="D10288" s="152" t="s">
        <v>20298</v>
      </c>
    </row>
    <row r="10289" spans="1:4" ht="13.5" customHeight="1">
      <c r="A10289" s="150" t="s">
        <v>7096</v>
      </c>
      <c r="B10289" s="153" t="s">
        <v>17044</v>
      </c>
      <c r="C10289" s="352"/>
      <c r="D10289" s="152" t="s">
        <v>20298</v>
      </c>
    </row>
    <row r="10290" spans="1:4" ht="13.5" customHeight="1">
      <c r="A10290" s="150" t="s">
        <v>7108</v>
      </c>
      <c r="B10290" s="153" t="s">
        <v>17056</v>
      </c>
      <c r="C10290" s="352"/>
      <c r="D10290" s="152" t="s">
        <v>20298</v>
      </c>
    </row>
    <row r="10291" spans="1:4" ht="13.5" customHeight="1">
      <c r="A10291" s="150" t="s">
        <v>7097</v>
      </c>
      <c r="B10291" s="153" t="s">
        <v>17045</v>
      </c>
      <c r="C10291" s="352"/>
      <c r="D10291" s="152" t="s">
        <v>20298</v>
      </c>
    </row>
    <row r="10292" spans="1:4" ht="13.5" customHeight="1">
      <c r="A10292" s="150" t="s">
        <v>7109</v>
      </c>
      <c r="B10292" s="153" t="s">
        <v>17056</v>
      </c>
      <c r="C10292" s="352"/>
      <c r="D10292" s="152" t="s">
        <v>20298</v>
      </c>
    </row>
    <row r="10293" spans="1:4" ht="13.5" customHeight="1">
      <c r="A10293" s="150" t="s">
        <v>7113</v>
      </c>
      <c r="B10293" s="153" t="s">
        <v>17060</v>
      </c>
      <c r="C10293" s="352"/>
      <c r="D10293" s="152" t="s">
        <v>20298</v>
      </c>
    </row>
    <row r="10294" spans="1:4" ht="13.5" customHeight="1">
      <c r="A10294" s="150" t="s">
        <v>7112</v>
      </c>
      <c r="B10294" s="153" t="s">
        <v>17059</v>
      </c>
      <c r="C10294" s="352"/>
      <c r="D10294" s="152" t="s">
        <v>20298</v>
      </c>
    </row>
    <row r="10295" spans="1:4" ht="13.5" customHeight="1">
      <c r="A10295" s="150" t="s">
        <v>7101</v>
      </c>
      <c r="B10295" s="153" t="s">
        <v>17049</v>
      </c>
      <c r="C10295" s="352"/>
      <c r="D10295" s="152" t="s">
        <v>20298</v>
      </c>
    </row>
    <row r="10296" spans="1:4" ht="13.5" customHeight="1">
      <c r="A10296" s="150" t="s">
        <v>7106</v>
      </c>
      <c r="B10296" s="153" t="s">
        <v>17054</v>
      </c>
      <c r="C10296" s="352"/>
      <c r="D10296" s="152" t="s">
        <v>20298</v>
      </c>
    </row>
    <row r="10297" spans="1:4" ht="13.5" customHeight="1">
      <c r="A10297" s="150" t="s">
        <v>7059</v>
      </c>
      <c r="B10297" s="153" t="s">
        <v>17010</v>
      </c>
      <c r="C10297" s="352"/>
      <c r="D10297" s="152" t="s">
        <v>20298</v>
      </c>
    </row>
    <row r="10298" spans="1:4" ht="13.5" customHeight="1">
      <c r="A10298" s="150" t="s">
        <v>7119</v>
      </c>
      <c r="B10298" s="153" t="s">
        <v>17064</v>
      </c>
      <c r="C10298" s="352"/>
      <c r="D10298" s="152" t="s">
        <v>20298</v>
      </c>
    </row>
    <row r="10299" spans="1:4" ht="13.5" customHeight="1">
      <c r="A10299" s="150" t="s">
        <v>7121</v>
      </c>
      <c r="B10299" s="153" t="s">
        <v>17065</v>
      </c>
      <c r="C10299" s="352"/>
      <c r="D10299" s="152" t="s">
        <v>20298</v>
      </c>
    </row>
    <row r="10300" spans="1:4" ht="13.5" customHeight="1">
      <c r="A10300" s="150" t="s">
        <v>7114</v>
      </c>
      <c r="B10300" s="153" t="s">
        <v>17061</v>
      </c>
      <c r="C10300" s="352"/>
      <c r="D10300" s="152" t="s">
        <v>20298</v>
      </c>
    </row>
    <row r="10301" spans="1:4" ht="13.5" customHeight="1">
      <c r="A10301" s="150" t="s">
        <v>7115</v>
      </c>
      <c r="B10301" s="153" t="s">
        <v>17062</v>
      </c>
      <c r="C10301" s="352"/>
      <c r="D10301" s="152" t="s">
        <v>20298</v>
      </c>
    </row>
    <row r="10302" spans="1:4" ht="13.5" customHeight="1">
      <c r="A10302" s="150" t="s">
        <v>7120</v>
      </c>
      <c r="B10302" s="153" t="s">
        <v>17064</v>
      </c>
      <c r="C10302" s="352"/>
      <c r="D10302" s="152" t="s">
        <v>20298</v>
      </c>
    </row>
    <row r="10303" spans="1:4" ht="13.5" customHeight="1">
      <c r="A10303" s="150" t="s">
        <v>7127</v>
      </c>
      <c r="B10303" s="153" t="s">
        <v>17069</v>
      </c>
      <c r="C10303" s="352"/>
      <c r="D10303" s="152" t="s">
        <v>20298</v>
      </c>
    </row>
    <row r="10304" spans="1:4" ht="13.5" customHeight="1">
      <c r="A10304" s="150" t="s">
        <v>7132</v>
      </c>
      <c r="B10304" s="153" t="s">
        <v>17072</v>
      </c>
      <c r="C10304" s="352"/>
      <c r="D10304" s="152" t="s">
        <v>20298</v>
      </c>
    </row>
    <row r="10305" spans="1:4" ht="13.5" customHeight="1">
      <c r="A10305" s="150" t="s">
        <v>7133</v>
      </c>
      <c r="B10305" s="153" t="s">
        <v>17072</v>
      </c>
      <c r="C10305" s="352"/>
      <c r="D10305" s="152" t="s">
        <v>20298</v>
      </c>
    </row>
    <row r="10306" spans="1:4" ht="13.5" customHeight="1">
      <c r="A10306" s="150" t="s">
        <v>7138</v>
      </c>
      <c r="B10306" s="153" t="s">
        <v>17073</v>
      </c>
      <c r="C10306" s="352"/>
      <c r="D10306" s="152" t="s">
        <v>20298</v>
      </c>
    </row>
    <row r="10307" spans="1:4" ht="13.5" customHeight="1">
      <c r="A10307" s="150" t="s">
        <v>7145</v>
      </c>
      <c r="B10307" s="153" t="s">
        <v>17077</v>
      </c>
      <c r="C10307" s="352"/>
      <c r="D10307" s="152" t="s">
        <v>20298</v>
      </c>
    </row>
    <row r="10308" spans="1:4" ht="13.5" customHeight="1">
      <c r="A10308" s="150" t="s">
        <v>7147</v>
      </c>
      <c r="B10308" s="153" t="s">
        <v>17078</v>
      </c>
      <c r="C10308" s="352"/>
      <c r="D10308" s="152" t="s">
        <v>20298</v>
      </c>
    </row>
    <row r="10309" spans="1:4" ht="13.5" customHeight="1">
      <c r="A10309" s="150" t="s">
        <v>7148</v>
      </c>
      <c r="B10309" s="153" t="s">
        <v>17079</v>
      </c>
      <c r="C10309" s="352"/>
      <c r="D10309" s="152" t="s">
        <v>20298</v>
      </c>
    </row>
    <row r="10310" spans="1:4" ht="13.5" customHeight="1">
      <c r="A10310" s="150" t="s">
        <v>7153</v>
      </c>
      <c r="B10310" s="153" t="s">
        <v>17082</v>
      </c>
      <c r="C10310" s="352"/>
      <c r="D10310" s="152" t="s">
        <v>20298</v>
      </c>
    </row>
    <row r="10311" spans="1:4" ht="13.5" customHeight="1">
      <c r="A10311" s="150" t="s">
        <v>7074</v>
      </c>
      <c r="B10311" s="153" t="s">
        <v>17025</v>
      </c>
      <c r="C10311" s="352"/>
      <c r="D10311" s="152" t="s">
        <v>20298</v>
      </c>
    </row>
    <row r="10312" spans="1:4" ht="13.5" customHeight="1">
      <c r="A10312" s="150" t="s">
        <v>7157</v>
      </c>
      <c r="B10312" s="153" t="s">
        <v>17084</v>
      </c>
      <c r="C10312" s="352"/>
      <c r="D10312" s="152" t="s">
        <v>20298</v>
      </c>
    </row>
    <row r="10313" spans="1:4" ht="13.5" customHeight="1">
      <c r="A10313" s="150" t="s">
        <v>7060</v>
      </c>
      <c r="B10313" s="153" t="s">
        <v>17011</v>
      </c>
      <c r="C10313" s="352"/>
      <c r="D10313" s="152" t="s">
        <v>20298</v>
      </c>
    </row>
    <row r="10314" spans="1:4" ht="13.5" customHeight="1">
      <c r="A10314" s="150" t="s">
        <v>7116</v>
      </c>
      <c r="B10314" s="153" t="s">
        <v>17062</v>
      </c>
      <c r="C10314" s="352"/>
      <c r="D10314" s="152" t="s">
        <v>20298</v>
      </c>
    </row>
    <row r="10315" spans="1:4" ht="13.5" customHeight="1">
      <c r="A10315" s="150" t="s">
        <v>7117</v>
      </c>
      <c r="B10315" s="153" t="s">
        <v>17062</v>
      </c>
      <c r="C10315" s="352"/>
      <c r="D10315" s="152" t="s">
        <v>20298</v>
      </c>
    </row>
    <row r="10316" spans="1:4" ht="13.5" customHeight="1">
      <c r="A10316" s="150" t="s">
        <v>7122</v>
      </c>
      <c r="B10316" s="153" t="s">
        <v>17066</v>
      </c>
      <c r="C10316" s="352"/>
      <c r="D10316" s="152" t="s">
        <v>20298</v>
      </c>
    </row>
    <row r="10317" spans="1:4" ht="13.5" customHeight="1">
      <c r="A10317" s="150" t="s">
        <v>7128</v>
      </c>
      <c r="B10317" s="153" t="s">
        <v>17070</v>
      </c>
      <c r="C10317" s="352"/>
      <c r="D10317" s="152" t="s">
        <v>20298</v>
      </c>
    </row>
    <row r="10318" spans="1:4" ht="13.5" customHeight="1">
      <c r="A10318" s="150" t="s">
        <v>7124</v>
      </c>
      <c r="B10318" s="153" t="s">
        <v>17067</v>
      </c>
      <c r="C10318" s="352"/>
      <c r="D10318" s="152" t="s">
        <v>20298</v>
      </c>
    </row>
    <row r="10319" spans="1:4" ht="13.5" customHeight="1">
      <c r="A10319" s="150" t="s">
        <v>7125</v>
      </c>
      <c r="B10319" s="153" t="s">
        <v>17068</v>
      </c>
      <c r="C10319" s="352"/>
      <c r="D10319" s="152" t="s">
        <v>20298</v>
      </c>
    </row>
    <row r="10320" spans="1:4" ht="13.5" customHeight="1">
      <c r="A10320" s="150" t="s">
        <v>7076</v>
      </c>
      <c r="B10320" s="153" t="s">
        <v>17027</v>
      </c>
      <c r="C10320" s="352"/>
      <c r="D10320" s="152" t="s">
        <v>20298</v>
      </c>
    </row>
    <row r="10321" spans="1:4" ht="13.5" customHeight="1">
      <c r="A10321" s="150" t="s">
        <v>7129</v>
      </c>
      <c r="B10321" s="153" t="s">
        <v>17070</v>
      </c>
      <c r="C10321" s="352"/>
      <c r="D10321" s="152" t="s">
        <v>20298</v>
      </c>
    </row>
    <row r="10322" spans="1:4" ht="13.5" customHeight="1">
      <c r="A10322" s="150" t="s">
        <v>7131</v>
      </c>
      <c r="B10322" s="153" t="s">
        <v>17071</v>
      </c>
      <c r="C10322" s="352"/>
      <c r="D10322" s="152" t="s">
        <v>20298</v>
      </c>
    </row>
    <row r="10323" spans="1:4" ht="13.5" customHeight="1">
      <c r="A10323" s="150" t="s">
        <v>7141</v>
      </c>
      <c r="B10323" s="153" t="s">
        <v>17075</v>
      </c>
      <c r="C10323" s="352"/>
      <c r="D10323" s="152" t="s">
        <v>20298</v>
      </c>
    </row>
    <row r="10324" spans="1:4" ht="13.5" customHeight="1">
      <c r="A10324" s="150" t="s">
        <v>7134</v>
      </c>
      <c r="B10324" s="153" t="s">
        <v>17072</v>
      </c>
      <c r="C10324" s="352"/>
      <c r="D10324" s="152" t="s">
        <v>20298</v>
      </c>
    </row>
    <row r="10325" spans="1:4" ht="13.5" customHeight="1">
      <c r="A10325" s="150" t="s">
        <v>7139</v>
      </c>
      <c r="B10325" s="153" t="s">
        <v>17074</v>
      </c>
      <c r="C10325" s="352"/>
      <c r="D10325" s="152" t="s">
        <v>20298</v>
      </c>
    </row>
    <row r="10326" spans="1:4" ht="13.5" customHeight="1">
      <c r="A10326" s="150" t="s">
        <v>7146</v>
      </c>
      <c r="B10326" s="153" t="s">
        <v>17077</v>
      </c>
      <c r="C10326" s="352"/>
      <c r="D10326" s="152" t="s">
        <v>20298</v>
      </c>
    </row>
    <row r="10327" spans="1:4" ht="13.5" customHeight="1">
      <c r="A10327" s="150" t="s">
        <v>7152</v>
      </c>
      <c r="B10327" s="153" t="s">
        <v>17081</v>
      </c>
      <c r="C10327" s="352"/>
      <c r="D10327" s="152" t="s">
        <v>20298</v>
      </c>
    </row>
    <row r="10328" spans="1:4" ht="13.5" customHeight="1">
      <c r="A10328" s="150" t="s">
        <v>7149</v>
      </c>
      <c r="B10328" s="153" t="s">
        <v>17080</v>
      </c>
      <c r="C10328" s="352"/>
      <c r="D10328" s="152" t="s">
        <v>20298</v>
      </c>
    </row>
    <row r="10329" spans="1:4" ht="13.5" customHeight="1">
      <c r="A10329" s="150" t="s">
        <v>7154</v>
      </c>
      <c r="B10329" s="153" t="s">
        <v>17082</v>
      </c>
      <c r="C10329" s="352"/>
      <c r="D10329" s="152" t="s">
        <v>20298</v>
      </c>
    </row>
    <row r="10330" spans="1:4" ht="13.5" customHeight="1">
      <c r="A10330" s="150" t="s">
        <v>7075</v>
      </c>
      <c r="B10330" s="153" t="s">
        <v>17026</v>
      </c>
      <c r="C10330" s="352"/>
      <c r="D10330" s="152" t="s">
        <v>20298</v>
      </c>
    </row>
    <row r="10331" spans="1:4" ht="13.5" customHeight="1">
      <c r="A10331" s="150" t="s">
        <v>7159</v>
      </c>
      <c r="B10331" s="153" t="s">
        <v>17085</v>
      </c>
      <c r="C10331" s="352"/>
      <c r="D10331" s="152" t="s">
        <v>20298</v>
      </c>
    </row>
    <row r="10332" spans="1:4" ht="13.5" customHeight="1">
      <c r="A10332" s="150" t="s">
        <v>7160</v>
      </c>
      <c r="B10332" s="153" t="s">
        <v>17085</v>
      </c>
      <c r="C10332" s="352"/>
      <c r="D10332" s="152" t="s">
        <v>20298</v>
      </c>
    </row>
    <row r="10333" spans="1:4" ht="13.5" customHeight="1">
      <c r="A10333" s="150" t="s">
        <v>7123</v>
      </c>
      <c r="B10333" s="153" t="s">
        <v>17066</v>
      </c>
      <c r="C10333" s="352"/>
      <c r="D10333" s="152" t="s">
        <v>20298</v>
      </c>
    </row>
    <row r="10334" spans="1:4" ht="13.5" customHeight="1">
      <c r="A10334" s="150" t="s">
        <v>7126</v>
      </c>
      <c r="B10334" s="153" t="s">
        <v>17068</v>
      </c>
      <c r="C10334" s="352"/>
      <c r="D10334" s="152" t="s">
        <v>20298</v>
      </c>
    </row>
    <row r="10335" spans="1:4" ht="13.5" customHeight="1">
      <c r="A10335" s="150" t="s">
        <v>7118</v>
      </c>
      <c r="B10335" s="153" t="s">
        <v>17063</v>
      </c>
      <c r="C10335" s="352"/>
      <c r="D10335" s="152" t="s">
        <v>20298</v>
      </c>
    </row>
    <row r="10336" spans="1:4" ht="13.5" customHeight="1">
      <c r="A10336" s="150" t="s">
        <v>7130</v>
      </c>
      <c r="B10336" s="153" t="s">
        <v>17070</v>
      </c>
      <c r="C10336" s="352"/>
      <c r="D10336" s="152" t="s">
        <v>20298</v>
      </c>
    </row>
    <row r="10337" spans="1:4" ht="13.5" customHeight="1">
      <c r="A10337" s="150" t="s">
        <v>7135</v>
      </c>
      <c r="B10337" s="153" t="s">
        <v>17072</v>
      </c>
      <c r="C10337" s="352"/>
      <c r="D10337" s="152" t="s">
        <v>20298</v>
      </c>
    </row>
    <row r="10338" spans="1:4" ht="13.5" customHeight="1">
      <c r="A10338" s="150" t="s">
        <v>7136</v>
      </c>
      <c r="B10338" s="153" t="s">
        <v>17072</v>
      </c>
      <c r="C10338" s="352"/>
      <c r="D10338" s="152" t="s">
        <v>20298</v>
      </c>
    </row>
    <row r="10339" spans="1:4" ht="13.5" customHeight="1">
      <c r="A10339" s="150" t="s">
        <v>7143</v>
      </c>
      <c r="B10339" s="153" t="s">
        <v>17076</v>
      </c>
      <c r="C10339" s="352"/>
      <c r="D10339" s="152" t="s">
        <v>20298</v>
      </c>
    </row>
    <row r="10340" spans="1:4" ht="13.5" customHeight="1">
      <c r="A10340" s="150" t="s">
        <v>7137</v>
      </c>
      <c r="B10340" s="153" t="s">
        <v>17072</v>
      </c>
      <c r="C10340" s="352"/>
      <c r="D10340" s="152" t="s">
        <v>20298</v>
      </c>
    </row>
    <row r="10341" spans="1:4" ht="13.5" customHeight="1">
      <c r="A10341" s="150" t="s">
        <v>7142</v>
      </c>
      <c r="B10341" s="153" t="s">
        <v>17075</v>
      </c>
      <c r="C10341" s="352"/>
      <c r="D10341" s="152" t="s">
        <v>20298</v>
      </c>
    </row>
    <row r="10342" spans="1:4" ht="13.5" customHeight="1">
      <c r="A10342" s="150" t="s">
        <v>7140</v>
      </c>
      <c r="B10342" s="153" t="s">
        <v>17074</v>
      </c>
      <c r="C10342" s="352"/>
      <c r="D10342" s="152" t="s">
        <v>20298</v>
      </c>
    </row>
    <row r="10343" spans="1:4" ht="13.5" customHeight="1">
      <c r="A10343" s="150" t="s">
        <v>7144</v>
      </c>
      <c r="B10343" s="153" t="s">
        <v>17076</v>
      </c>
      <c r="C10343" s="352"/>
      <c r="D10343" s="152" t="s">
        <v>20298</v>
      </c>
    </row>
    <row r="10344" spans="1:4" ht="13.5" customHeight="1">
      <c r="A10344" s="150" t="s">
        <v>7150</v>
      </c>
      <c r="B10344" s="153" t="s">
        <v>17080</v>
      </c>
      <c r="C10344" s="352"/>
      <c r="D10344" s="152" t="s">
        <v>20298</v>
      </c>
    </row>
    <row r="10345" spans="1:4" ht="13.5" customHeight="1">
      <c r="A10345" s="150" t="s">
        <v>7072</v>
      </c>
      <c r="B10345" s="153" t="s">
        <v>17023</v>
      </c>
      <c r="C10345" s="352"/>
      <c r="D10345" s="152" t="s">
        <v>20298</v>
      </c>
    </row>
    <row r="10346" spans="1:4" ht="13.5" customHeight="1">
      <c r="A10346" s="150" t="s">
        <v>7151</v>
      </c>
      <c r="B10346" s="153" t="s">
        <v>17080</v>
      </c>
      <c r="C10346" s="352"/>
      <c r="D10346" s="152" t="s">
        <v>20298</v>
      </c>
    </row>
    <row r="10347" spans="1:4" ht="13.5" customHeight="1">
      <c r="A10347" s="150" t="s">
        <v>7155</v>
      </c>
      <c r="B10347" s="153" t="s">
        <v>17082</v>
      </c>
      <c r="C10347" s="352"/>
      <c r="D10347" s="152" t="s">
        <v>20298</v>
      </c>
    </row>
    <row r="10348" spans="1:4" ht="13.5" customHeight="1">
      <c r="A10348" s="150" t="s">
        <v>7156</v>
      </c>
      <c r="B10348" s="153" t="s">
        <v>17083</v>
      </c>
      <c r="C10348" s="352"/>
      <c r="D10348" s="152" t="s">
        <v>20298</v>
      </c>
    </row>
    <row r="10349" spans="1:4" ht="13.5" customHeight="1">
      <c r="A10349" s="150" t="s">
        <v>7158</v>
      </c>
      <c r="B10349" s="153" t="s">
        <v>17084</v>
      </c>
      <c r="C10349" s="352"/>
      <c r="D10349" s="152" t="s">
        <v>20298</v>
      </c>
    </row>
    <row r="10350" spans="1:4" ht="13.5" customHeight="1">
      <c r="A10350" s="150" t="s">
        <v>7161</v>
      </c>
      <c r="B10350" s="153" t="s">
        <v>17086</v>
      </c>
      <c r="C10350" s="352"/>
      <c r="D10350" s="152" t="s">
        <v>20298</v>
      </c>
    </row>
    <row r="10351" spans="1:4" ht="13.5" customHeight="1">
      <c r="A10351" s="150" t="s">
        <v>7162</v>
      </c>
      <c r="B10351" s="153" t="s">
        <v>17087</v>
      </c>
      <c r="C10351" s="352"/>
      <c r="D10351" s="152" t="s">
        <v>20298</v>
      </c>
    </row>
    <row r="10352" spans="1:4" ht="13.5" customHeight="1">
      <c r="A10352" s="150" t="s">
        <v>7163</v>
      </c>
      <c r="B10352" s="153" t="s">
        <v>17088</v>
      </c>
      <c r="C10352" s="352"/>
      <c r="D10352" s="152" t="s">
        <v>20298</v>
      </c>
    </row>
    <row r="10353" spans="1:4" ht="13.5" customHeight="1">
      <c r="A10353" s="150" t="s">
        <v>7207</v>
      </c>
      <c r="B10353" s="153" t="s">
        <v>17114</v>
      </c>
      <c r="C10353" s="352"/>
      <c r="D10353" s="152" t="s">
        <v>20298</v>
      </c>
    </row>
    <row r="10354" spans="1:4" ht="13.5" customHeight="1">
      <c r="A10354" s="150" t="s">
        <v>6374</v>
      </c>
      <c r="B10354" s="153" t="s">
        <v>16337</v>
      </c>
      <c r="C10354" s="352"/>
      <c r="D10354" s="152" t="s">
        <v>20298</v>
      </c>
    </row>
    <row r="10355" spans="1:4" ht="13.5" customHeight="1">
      <c r="A10355" s="150" t="s">
        <v>5366</v>
      </c>
      <c r="B10355" s="153" t="s">
        <v>15402</v>
      </c>
      <c r="C10355" s="352"/>
      <c r="D10355" s="152" t="s">
        <v>20298</v>
      </c>
    </row>
    <row r="10356" spans="1:4" ht="13.5" customHeight="1">
      <c r="A10356" s="150" t="s">
        <v>2205</v>
      </c>
      <c r="B10356" s="153" t="s">
        <v>12382</v>
      </c>
      <c r="C10356" s="352"/>
      <c r="D10356" s="152" t="s">
        <v>20298</v>
      </c>
    </row>
    <row r="10357" spans="1:4" ht="13.5" customHeight="1">
      <c r="A10357" s="150" t="s">
        <v>2206</v>
      </c>
      <c r="B10357" s="153" t="s">
        <v>12383</v>
      </c>
      <c r="C10357" s="352"/>
      <c r="D10357" s="152" t="s">
        <v>20298</v>
      </c>
    </row>
    <row r="10358" spans="1:4" ht="13.5" customHeight="1">
      <c r="A10358" s="150" t="s">
        <v>2200</v>
      </c>
      <c r="B10358" s="153" t="s">
        <v>12377</v>
      </c>
      <c r="C10358" s="352"/>
      <c r="D10358" s="152" t="s">
        <v>20298</v>
      </c>
    </row>
    <row r="10359" spans="1:4" ht="13.5" customHeight="1">
      <c r="A10359" s="150" t="s">
        <v>2201</v>
      </c>
      <c r="B10359" s="153" t="s">
        <v>12378</v>
      </c>
      <c r="C10359" s="352"/>
      <c r="D10359" s="152" t="s">
        <v>20298</v>
      </c>
    </row>
    <row r="10360" spans="1:4" ht="13.5" customHeight="1">
      <c r="A10360" s="150" t="s">
        <v>2202</v>
      </c>
      <c r="B10360" s="153" t="s">
        <v>12379</v>
      </c>
      <c r="C10360" s="352"/>
      <c r="D10360" s="152" t="s">
        <v>20298</v>
      </c>
    </row>
    <row r="10361" spans="1:4" ht="13.5" customHeight="1">
      <c r="A10361" s="150" t="s">
        <v>2203</v>
      </c>
      <c r="B10361" s="153" t="s">
        <v>12380</v>
      </c>
      <c r="C10361" s="352"/>
      <c r="D10361" s="152" t="s">
        <v>20298</v>
      </c>
    </row>
    <row r="10362" spans="1:4" ht="13.5" customHeight="1">
      <c r="A10362" s="150" t="s">
        <v>2204</v>
      </c>
      <c r="B10362" s="153" t="s">
        <v>12381</v>
      </c>
      <c r="C10362" s="352"/>
      <c r="D10362" s="152" t="s">
        <v>20298</v>
      </c>
    </row>
    <row r="10363" spans="1:4" ht="13.5" customHeight="1">
      <c r="A10363" s="150" t="s">
        <v>6454</v>
      </c>
      <c r="B10363" s="153" t="s">
        <v>16417</v>
      </c>
      <c r="C10363" s="352"/>
      <c r="D10363" s="152" t="s">
        <v>20298</v>
      </c>
    </row>
    <row r="10364" spans="1:4" ht="13.5" customHeight="1">
      <c r="A10364" s="150" t="s">
        <v>2192</v>
      </c>
      <c r="B10364" s="153" t="s">
        <v>12369</v>
      </c>
      <c r="C10364" s="352"/>
      <c r="D10364" s="152" t="s">
        <v>20298</v>
      </c>
    </row>
    <row r="10365" spans="1:4" ht="13.5" customHeight="1">
      <c r="A10365" s="150" t="s">
        <v>2193</v>
      </c>
      <c r="B10365" s="153" t="s">
        <v>12370</v>
      </c>
      <c r="C10365" s="352"/>
      <c r="D10365" s="152" t="s">
        <v>20298</v>
      </c>
    </row>
    <row r="10366" spans="1:4" ht="13.5" customHeight="1">
      <c r="A10366" s="150" t="s">
        <v>2191</v>
      </c>
      <c r="B10366" s="153" t="s">
        <v>12368</v>
      </c>
      <c r="C10366" s="352"/>
      <c r="D10366" s="152" t="s">
        <v>20298</v>
      </c>
    </row>
    <row r="10367" spans="1:4" ht="13.5" customHeight="1">
      <c r="A10367" s="150" t="s">
        <v>2196</v>
      </c>
      <c r="B10367" s="153" t="s">
        <v>12373</v>
      </c>
      <c r="C10367" s="352"/>
      <c r="D10367" s="152" t="s">
        <v>20298</v>
      </c>
    </row>
    <row r="10368" spans="1:4" ht="13.5" customHeight="1">
      <c r="A10368" s="150" t="s">
        <v>2194</v>
      </c>
      <c r="B10368" s="153" t="s">
        <v>12371</v>
      </c>
      <c r="C10368" s="352"/>
      <c r="D10368" s="152" t="s">
        <v>20298</v>
      </c>
    </row>
    <row r="10369" spans="1:4" ht="13.5" customHeight="1">
      <c r="A10369" s="150" t="s">
        <v>2195</v>
      </c>
      <c r="B10369" s="153" t="s">
        <v>12372</v>
      </c>
      <c r="C10369" s="352"/>
      <c r="D10369" s="152" t="s">
        <v>20298</v>
      </c>
    </row>
    <row r="10370" spans="1:4" ht="13.5" customHeight="1">
      <c r="A10370" s="150" t="s">
        <v>2183</v>
      </c>
      <c r="B10370" s="153" t="s">
        <v>12360</v>
      </c>
      <c r="C10370" s="352"/>
      <c r="D10370" s="152" t="s">
        <v>20298</v>
      </c>
    </row>
    <row r="10371" spans="1:4" ht="13.5" customHeight="1">
      <c r="A10371" s="150" t="s">
        <v>2184</v>
      </c>
      <c r="B10371" s="153" t="s">
        <v>12361</v>
      </c>
      <c r="C10371" s="352"/>
      <c r="D10371" s="152" t="s">
        <v>20298</v>
      </c>
    </row>
    <row r="10372" spans="1:4" ht="13.5" customHeight="1">
      <c r="A10372" s="150" t="s">
        <v>2182</v>
      </c>
      <c r="B10372" s="153" t="s">
        <v>12359</v>
      </c>
      <c r="C10372" s="352"/>
      <c r="D10372" s="152" t="s">
        <v>20298</v>
      </c>
    </row>
    <row r="10373" spans="1:4" ht="13.5" customHeight="1">
      <c r="A10373" s="150" t="s">
        <v>2186</v>
      </c>
      <c r="B10373" s="153" t="s">
        <v>12363</v>
      </c>
      <c r="C10373" s="352"/>
      <c r="D10373" s="152" t="s">
        <v>20298</v>
      </c>
    </row>
    <row r="10374" spans="1:4" ht="13.5" customHeight="1">
      <c r="A10374" s="150" t="s">
        <v>2187</v>
      </c>
      <c r="B10374" s="153" t="s">
        <v>12364</v>
      </c>
      <c r="C10374" s="352"/>
      <c r="D10374" s="152" t="s">
        <v>20298</v>
      </c>
    </row>
    <row r="10375" spans="1:4" ht="13.5" customHeight="1">
      <c r="A10375" s="150" t="s">
        <v>2185</v>
      </c>
      <c r="B10375" s="153" t="s">
        <v>12362</v>
      </c>
      <c r="C10375" s="352"/>
      <c r="D10375" s="152" t="s">
        <v>20298</v>
      </c>
    </row>
    <row r="10376" spans="1:4" ht="13.5" customHeight="1">
      <c r="A10376" s="150" t="s">
        <v>2189</v>
      </c>
      <c r="B10376" s="153" t="s">
        <v>12366</v>
      </c>
      <c r="C10376" s="352"/>
      <c r="D10376" s="152" t="s">
        <v>20298</v>
      </c>
    </row>
    <row r="10377" spans="1:4" ht="13.5" customHeight="1">
      <c r="A10377" s="150" t="s">
        <v>2188</v>
      </c>
      <c r="B10377" s="153" t="s">
        <v>12365</v>
      </c>
      <c r="C10377" s="352"/>
      <c r="D10377" s="152" t="s">
        <v>20298</v>
      </c>
    </row>
    <row r="10378" spans="1:4" ht="13.5" customHeight="1">
      <c r="A10378" s="150" t="s">
        <v>2190</v>
      </c>
      <c r="B10378" s="153" t="s">
        <v>12367</v>
      </c>
      <c r="C10378" s="352"/>
      <c r="D10378" s="152" t="s">
        <v>20298</v>
      </c>
    </row>
    <row r="10379" spans="1:4" ht="13.5" customHeight="1">
      <c r="A10379" s="150" t="s">
        <v>2197</v>
      </c>
      <c r="B10379" s="153" t="s">
        <v>12374</v>
      </c>
      <c r="C10379" s="352"/>
      <c r="D10379" s="152" t="s">
        <v>20298</v>
      </c>
    </row>
    <row r="10380" spans="1:4" ht="13.5" customHeight="1">
      <c r="A10380" s="150" t="s">
        <v>2180</v>
      </c>
      <c r="B10380" s="153" t="s">
        <v>12357</v>
      </c>
      <c r="C10380" s="352"/>
      <c r="D10380" s="152" t="s">
        <v>20298</v>
      </c>
    </row>
    <row r="10381" spans="1:4" ht="13.5" customHeight="1">
      <c r="A10381" s="150" t="s">
        <v>2181</v>
      </c>
      <c r="B10381" s="153" t="s">
        <v>12358</v>
      </c>
      <c r="C10381" s="352"/>
      <c r="D10381" s="152" t="s">
        <v>20298</v>
      </c>
    </row>
    <row r="10382" spans="1:4" ht="13.5" customHeight="1">
      <c r="A10382" s="150" t="s">
        <v>2199</v>
      </c>
      <c r="B10382" s="153" t="s">
        <v>12376</v>
      </c>
      <c r="C10382" s="352"/>
      <c r="D10382" s="152" t="s">
        <v>20298</v>
      </c>
    </row>
    <row r="10383" spans="1:4" ht="13.5" customHeight="1">
      <c r="A10383" s="150" t="s">
        <v>2198</v>
      </c>
      <c r="B10383" s="153" t="s">
        <v>12375</v>
      </c>
      <c r="C10383" s="352"/>
      <c r="D10383" s="152" t="s">
        <v>20298</v>
      </c>
    </row>
    <row r="10384" spans="1:4" ht="13.5" customHeight="1">
      <c r="A10384" s="150" t="s">
        <v>7205</v>
      </c>
      <c r="B10384" s="153" t="s">
        <v>17112</v>
      </c>
      <c r="C10384" s="352"/>
      <c r="D10384" s="152" t="s">
        <v>20298</v>
      </c>
    </row>
    <row r="10385" spans="1:4" ht="13.5" customHeight="1">
      <c r="A10385" s="150" t="s">
        <v>7206</v>
      </c>
      <c r="B10385" s="153" t="s">
        <v>17113</v>
      </c>
      <c r="C10385" s="352"/>
      <c r="D10385" s="152" t="s">
        <v>20298</v>
      </c>
    </row>
    <row r="10386" spans="1:4" ht="13.5" customHeight="1">
      <c r="A10386" s="150" t="s">
        <v>68</v>
      </c>
      <c r="B10386" s="153" t="s">
        <v>17094</v>
      </c>
      <c r="C10386" s="352"/>
      <c r="D10386" s="152" t="s">
        <v>20298</v>
      </c>
    </row>
    <row r="10387" spans="1:4" ht="13.5" customHeight="1">
      <c r="A10387" s="150" t="s">
        <v>69</v>
      </c>
      <c r="B10387" s="153" t="s">
        <v>17095</v>
      </c>
      <c r="C10387" s="352"/>
      <c r="D10387" s="152" t="s">
        <v>20298</v>
      </c>
    </row>
    <row r="10388" spans="1:4" ht="13.5" customHeight="1">
      <c r="A10388" s="150" t="s">
        <v>7187</v>
      </c>
      <c r="B10388" s="153" t="s">
        <v>17097</v>
      </c>
      <c r="C10388" s="352"/>
      <c r="D10388" s="152" t="s">
        <v>20298</v>
      </c>
    </row>
    <row r="10389" spans="1:4" ht="13.5" customHeight="1">
      <c r="A10389" s="150" t="s">
        <v>7189</v>
      </c>
      <c r="B10389" s="153" t="s">
        <v>17099</v>
      </c>
      <c r="C10389" s="352"/>
      <c r="D10389" s="152" t="s">
        <v>20298</v>
      </c>
    </row>
    <row r="10390" spans="1:4" ht="13.5" customHeight="1">
      <c r="A10390" s="150" t="s">
        <v>7196</v>
      </c>
      <c r="B10390" s="153" t="s">
        <v>17104</v>
      </c>
      <c r="C10390" s="352"/>
      <c r="D10390" s="152" t="s">
        <v>20298</v>
      </c>
    </row>
    <row r="10391" spans="1:4" ht="13.5" customHeight="1">
      <c r="A10391" s="150" t="s">
        <v>7188</v>
      </c>
      <c r="B10391" s="153" t="s">
        <v>17098</v>
      </c>
      <c r="C10391" s="352"/>
      <c r="D10391" s="152" t="s">
        <v>20298</v>
      </c>
    </row>
    <row r="10392" spans="1:4" ht="13.5" customHeight="1">
      <c r="A10392" s="150" t="s">
        <v>7190</v>
      </c>
      <c r="B10392" s="153" t="s">
        <v>17100</v>
      </c>
      <c r="C10392" s="352"/>
      <c r="D10392" s="152" t="s">
        <v>20298</v>
      </c>
    </row>
    <row r="10393" spans="1:4" ht="13.5" customHeight="1">
      <c r="A10393" s="150" t="s">
        <v>7194</v>
      </c>
      <c r="B10393" s="153" t="s">
        <v>17102</v>
      </c>
      <c r="C10393" s="352"/>
      <c r="D10393" s="152" t="s">
        <v>20298</v>
      </c>
    </row>
    <row r="10394" spans="1:4" ht="13.5" customHeight="1">
      <c r="A10394" s="150" t="s">
        <v>7167</v>
      </c>
      <c r="B10394" s="153" t="s">
        <v>17092</v>
      </c>
      <c r="C10394" s="352"/>
      <c r="D10394" s="152" t="s">
        <v>20298</v>
      </c>
    </row>
    <row r="10395" spans="1:4" ht="13.5" customHeight="1">
      <c r="A10395" s="150" t="s">
        <v>7192</v>
      </c>
      <c r="B10395" s="153" t="s">
        <v>17101</v>
      </c>
      <c r="C10395" s="352"/>
      <c r="D10395" s="152" t="s">
        <v>20298</v>
      </c>
    </row>
    <row r="10396" spans="1:4" ht="13.5" customHeight="1">
      <c r="A10396" s="150" t="s">
        <v>7168</v>
      </c>
      <c r="B10396" s="153" t="s">
        <v>17092</v>
      </c>
      <c r="C10396" s="352"/>
      <c r="D10396" s="152" t="s">
        <v>20298</v>
      </c>
    </row>
    <row r="10397" spans="1:4" ht="13.5" customHeight="1">
      <c r="A10397" s="150" t="s">
        <v>7169</v>
      </c>
      <c r="B10397" s="153" t="s">
        <v>17092</v>
      </c>
      <c r="C10397" s="352"/>
      <c r="D10397" s="152" t="s">
        <v>20298</v>
      </c>
    </row>
    <row r="10398" spans="1:4" ht="13.5" customHeight="1">
      <c r="A10398" s="150" t="s">
        <v>7170</v>
      </c>
      <c r="B10398" s="153" t="s">
        <v>17092</v>
      </c>
      <c r="C10398" s="352"/>
      <c r="D10398" s="152" t="s">
        <v>20298</v>
      </c>
    </row>
    <row r="10399" spans="1:4" ht="13.5" customHeight="1">
      <c r="A10399" s="150" t="s">
        <v>7191</v>
      </c>
      <c r="B10399" s="153" t="s">
        <v>17100</v>
      </c>
      <c r="C10399" s="352"/>
      <c r="D10399" s="152" t="s">
        <v>20298</v>
      </c>
    </row>
    <row r="10400" spans="1:4" ht="13.5" customHeight="1">
      <c r="A10400" s="150" t="s">
        <v>7171</v>
      </c>
      <c r="B10400" s="153" t="s">
        <v>17092</v>
      </c>
      <c r="C10400" s="352"/>
      <c r="D10400" s="152" t="s">
        <v>20298</v>
      </c>
    </row>
    <row r="10401" spans="1:4" ht="13.5" customHeight="1">
      <c r="A10401" s="150" t="s">
        <v>7172</v>
      </c>
      <c r="B10401" s="153" t="s">
        <v>17092</v>
      </c>
      <c r="C10401" s="352"/>
      <c r="D10401" s="152" t="s">
        <v>20298</v>
      </c>
    </row>
    <row r="10402" spans="1:4" ht="13.5" customHeight="1">
      <c r="A10402" s="150" t="s">
        <v>7173</v>
      </c>
      <c r="B10402" s="153" t="s">
        <v>17092</v>
      </c>
      <c r="C10402" s="352"/>
      <c r="D10402" s="152" t="s">
        <v>20298</v>
      </c>
    </row>
    <row r="10403" spans="1:4" ht="13.5" customHeight="1">
      <c r="A10403" s="150" t="s">
        <v>7193</v>
      </c>
      <c r="B10403" s="153" t="s">
        <v>17101</v>
      </c>
      <c r="C10403" s="352"/>
      <c r="D10403" s="152" t="s">
        <v>20298</v>
      </c>
    </row>
    <row r="10404" spans="1:4" ht="13.5" customHeight="1">
      <c r="A10404" s="150" t="s">
        <v>7195</v>
      </c>
      <c r="B10404" s="153" t="s">
        <v>17103</v>
      </c>
      <c r="C10404" s="352"/>
      <c r="D10404" s="152" t="s">
        <v>20298</v>
      </c>
    </row>
    <row r="10405" spans="1:4" ht="13.5" customHeight="1">
      <c r="A10405" s="150" t="s">
        <v>7174</v>
      </c>
      <c r="B10405" s="153" t="s">
        <v>17092</v>
      </c>
      <c r="C10405" s="352"/>
      <c r="D10405" s="152" t="s">
        <v>20298</v>
      </c>
    </row>
    <row r="10406" spans="1:4" ht="13.5" customHeight="1">
      <c r="A10406" s="150" t="s">
        <v>7175</v>
      </c>
      <c r="B10406" s="153" t="s">
        <v>17092</v>
      </c>
      <c r="C10406" s="352"/>
      <c r="D10406" s="152" t="s">
        <v>20298</v>
      </c>
    </row>
    <row r="10407" spans="1:4" ht="13.5" customHeight="1">
      <c r="A10407" s="150" t="s">
        <v>7186</v>
      </c>
      <c r="B10407" s="153" t="s">
        <v>17096</v>
      </c>
      <c r="C10407" s="352"/>
      <c r="D10407" s="152" t="s">
        <v>20298</v>
      </c>
    </row>
    <row r="10408" spans="1:4" ht="13.5" customHeight="1">
      <c r="A10408" s="150" t="s">
        <v>7199</v>
      </c>
      <c r="B10408" s="153" t="s">
        <v>17107</v>
      </c>
      <c r="C10408" s="352"/>
      <c r="D10408" s="152" t="s">
        <v>20298</v>
      </c>
    </row>
    <row r="10409" spans="1:4" ht="13.5" customHeight="1">
      <c r="A10409" s="150" t="s">
        <v>7201</v>
      </c>
      <c r="B10409" s="153" t="s">
        <v>17109</v>
      </c>
      <c r="C10409" s="352"/>
      <c r="D10409" s="152" t="s">
        <v>20298</v>
      </c>
    </row>
    <row r="10410" spans="1:4" ht="13.5" customHeight="1">
      <c r="A10410" s="150" t="s">
        <v>7176</v>
      </c>
      <c r="B10410" s="153" t="s">
        <v>17092</v>
      </c>
      <c r="C10410" s="352"/>
      <c r="D10410" s="152" t="s">
        <v>20298</v>
      </c>
    </row>
    <row r="10411" spans="1:4" ht="13.5" customHeight="1">
      <c r="A10411" s="150" t="s">
        <v>7177</v>
      </c>
      <c r="B10411" s="153" t="s">
        <v>17092</v>
      </c>
      <c r="C10411" s="352"/>
      <c r="D10411" s="152" t="s">
        <v>20298</v>
      </c>
    </row>
    <row r="10412" spans="1:4" ht="13.5" customHeight="1">
      <c r="A10412" s="150" t="s">
        <v>7197</v>
      </c>
      <c r="B10412" s="153" t="s">
        <v>17105</v>
      </c>
      <c r="C10412" s="352"/>
      <c r="D10412" s="152" t="s">
        <v>20298</v>
      </c>
    </row>
    <row r="10413" spans="1:4" ht="13.5" customHeight="1">
      <c r="A10413" s="150" t="s">
        <v>7198</v>
      </c>
      <c r="B10413" s="153" t="s">
        <v>17106</v>
      </c>
      <c r="C10413" s="352"/>
      <c r="D10413" s="152" t="s">
        <v>20298</v>
      </c>
    </row>
    <row r="10414" spans="1:4" ht="13.5" customHeight="1">
      <c r="A10414" s="150" t="s">
        <v>7185</v>
      </c>
      <c r="B10414" s="153" t="s">
        <v>17093</v>
      </c>
      <c r="C10414" s="352"/>
      <c r="D10414" s="152" t="s">
        <v>20298</v>
      </c>
    </row>
    <row r="10415" spans="1:4" ht="13.5" customHeight="1">
      <c r="A10415" s="150" t="s">
        <v>7178</v>
      </c>
      <c r="B10415" s="153" t="s">
        <v>17092</v>
      </c>
      <c r="C10415" s="352"/>
      <c r="D10415" s="152" t="s">
        <v>20298</v>
      </c>
    </row>
    <row r="10416" spans="1:4" ht="13.5" customHeight="1">
      <c r="A10416" s="150" t="s">
        <v>7179</v>
      </c>
      <c r="B10416" s="153" t="s">
        <v>17092</v>
      </c>
      <c r="C10416" s="352"/>
      <c r="D10416" s="152" t="s">
        <v>20298</v>
      </c>
    </row>
    <row r="10417" spans="1:4" ht="13.5" customHeight="1">
      <c r="A10417" s="150" t="s">
        <v>7202</v>
      </c>
      <c r="B10417" s="153" t="s">
        <v>17109</v>
      </c>
      <c r="C10417" s="352"/>
      <c r="D10417" s="152" t="s">
        <v>20298</v>
      </c>
    </row>
    <row r="10418" spans="1:4" ht="13.5" customHeight="1">
      <c r="A10418" s="150" t="s">
        <v>7200</v>
      </c>
      <c r="B10418" s="153" t="s">
        <v>17108</v>
      </c>
      <c r="C10418" s="352"/>
      <c r="D10418" s="152" t="s">
        <v>20298</v>
      </c>
    </row>
    <row r="10419" spans="1:4" ht="13.5" customHeight="1">
      <c r="A10419" s="150" t="s">
        <v>7180</v>
      </c>
      <c r="B10419" s="153" t="s">
        <v>17092</v>
      </c>
      <c r="C10419" s="352"/>
      <c r="D10419" s="152" t="s">
        <v>20298</v>
      </c>
    </row>
    <row r="10420" spans="1:4" ht="13.5" customHeight="1">
      <c r="A10420" s="150" t="s">
        <v>7181</v>
      </c>
      <c r="B10420" s="153" t="s">
        <v>17092</v>
      </c>
      <c r="C10420" s="352"/>
      <c r="D10420" s="152" t="s">
        <v>20298</v>
      </c>
    </row>
    <row r="10421" spans="1:4" ht="13.5" customHeight="1">
      <c r="A10421" s="150" t="s">
        <v>7182</v>
      </c>
      <c r="B10421" s="153" t="s">
        <v>17092</v>
      </c>
      <c r="C10421" s="352"/>
      <c r="D10421" s="152" t="s">
        <v>20298</v>
      </c>
    </row>
    <row r="10422" spans="1:4" ht="13.5" customHeight="1">
      <c r="A10422" s="150" t="s">
        <v>7183</v>
      </c>
      <c r="B10422" s="153" t="s">
        <v>17092</v>
      </c>
      <c r="C10422" s="352"/>
      <c r="D10422" s="152" t="s">
        <v>20298</v>
      </c>
    </row>
    <row r="10423" spans="1:4" ht="13.5" customHeight="1">
      <c r="A10423" s="150" t="s">
        <v>7184</v>
      </c>
      <c r="B10423" s="153" t="s">
        <v>17092</v>
      </c>
      <c r="C10423" s="352"/>
      <c r="D10423" s="152" t="s">
        <v>20298</v>
      </c>
    </row>
    <row r="10424" spans="1:4" ht="13.5" customHeight="1">
      <c r="A10424" s="150" t="s">
        <v>7208</v>
      </c>
      <c r="B10424" s="153" t="s">
        <v>17115</v>
      </c>
      <c r="C10424" s="352"/>
      <c r="D10424" s="152" t="s">
        <v>20298</v>
      </c>
    </row>
    <row r="10425" spans="1:4" ht="13.5" customHeight="1">
      <c r="A10425" s="150" t="s">
        <v>7057</v>
      </c>
      <c r="B10425" s="153" t="s">
        <v>17008</v>
      </c>
      <c r="C10425" s="352"/>
      <c r="D10425" s="152" t="s">
        <v>20298</v>
      </c>
    </row>
    <row r="10426" spans="1:4" ht="13.5" customHeight="1">
      <c r="A10426" s="150" t="s">
        <v>3358</v>
      </c>
      <c r="B10426" s="153" t="s">
        <v>13495</v>
      </c>
      <c r="C10426" s="352"/>
      <c r="D10426" s="152" t="s">
        <v>20298</v>
      </c>
    </row>
    <row r="10427" spans="1:4" ht="13.5" customHeight="1">
      <c r="A10427" s="150" t="s">
        <v>1179</v>
      </c>
      <c r="B10427" s="153" t="s">
        <v>11378</v>
      </c>
      <c r="C10427" s="352"/>
      <c r="D10427" s="152" t="s">
        <v>20298</v>
      </c>
    </row>
    <row r="10428" spans="1:4" ht="13.5" customHeight="1">
      <c r="A10428" s="150" t="s">
        <v>9593</v>
      </c>
      <c r="B10428" s="153" t="s">
        <v>19181</v>
      </c>
      <c r="C10428" s="352"/>
      <c r="D10428" s="152" t="s">
        <v>20298</v>
      </c>
    </row>
    <row r="10429" spans="1:4" ht="13.5" customHeight="1">
      <c r="A10429" s="150" t="s">
        <v>9803</v>
      </c>
      <c r="B10429" s="153" t="s">
        <v>19392</v>
      </c>
      <c r="C10429" s="352"/>
      <c r="D10429" s="152" t="s">
        <v>20298</v>
      </c>
    </row>
    <row r="10430" spans="1:4" ht="13.5" customHeight="1">
      <c r="A10430" s="150" t="s">
        <v>5915</v>
      </c>
      <c r="B10430" s="153" t="s">
        <v>15924</v>
      </c>
      <c r="C10430" s="352"/>
      <c r="D10430" s="152" t="s">
        <v>20298</v>
      </c>
    </row>
    <row r="10431" spans="1:4" ht="13.5" customHeight="1">
      <c r="A10431" s="150" t="s">
        <v>3561</v>
      </c>
      <c r="B10431" s="153" t="s">
        <v>13694</v>
      </c>
      <c r="C10431" s="352"/>
      <c r="D10431" s="152" t="s">
        <v>20298</v>
      </c>
    </row>
    <row r="10432" spans="1:4" ht="13.5" customHeight="1">
      <c r="A10432" s="150" t="s">
        <v>9532</v>
      </c>
      <c r="B10432" s="153" t="s">
        <v>19123</v>
      </c>
      <c r="C10432" s="352"/>
      <c r="D10432" s="152" t="s">
        <v>20298</v>
      </c>
    </row>
    <row r="10433" spans="1:4" ht="13.5" customHeight="1">
      <c r="A10433" s="150" t="s">
        <v>10603</v>
      </c>
      <c r="B10433" s="153" t="s">
        <v>20149</v>
      </c>
      <c r="C10433" s="352"/>
      <c r="D10433" s="152" t="s">
        <v>20298</v>
      </c>
    </row>
    <row r="10434" spans="1:4" ht="13.5" customHeight="1">
      <c r="A10434" s="150" t="s">
        <v>4713</v>
      </c>
      <c r="B10434" s="153" t="s">
        <v>14781</v>
      </c>
      <c r="C10434" s="352"/>
      <c r="D10434" s="152" t="s">
        <v>20298</v>
      </c>
    </row>
    <row r="10435" spans="1:4" ht="13.5" customHeight="1">
      <c r="A10435" s="150" t="s">
        <v>9550</v>
      </c>
      <c r="B10435" s="153" t="s">
        <v>19141</v>
      </c>
      <c r="C10435" s="352"/>
      <c r="D10435" s="152" t="s">
        <v>20298</v>
      </c>
    </row>
    <row r="10436" spans="1:4" ht="13.5" customHeight="1">
      <c r="A10436" s="150" t="s">
        <v>9595</v>
      </c>
      <c r="B10436" s="153" t="s">
        <v>19183</v>
      </c>
      <c r="C10436" s="352"/>
      <c r="D10436" s="152" t="s">
        <v>20298</v>
      </c>
    </row>
    <row r="10437" spans="1:4" ht="13.5" customHeight="1">
      <c r="A10437" s="150" t="s">
        <v>5904</v>
      </c>
      <c r="B10437" s="153" t="s">
        <v>15913</v>
      </c>
      <c r="C10437" s="352"/>
      <c r="D10437" s="152" t="s">
        <v>20298</v>
      </c>
    </row>
    <row r="10438" spans="1:4" ht="13.5" customHeight="1">
      <c r="A10438" s="150" t="s">
        <v>1462</v>
      </c>
      <c r="B10438" s="153" t="s">
        <v>11663</v>
      </c>
      <c r="C10438" s="352"/>
      <c r="D10438" s="152" t="s">
        <v>20298</v>
      </c>
    </row>
    <row r="10439" spans="1:4" ht="13.5" customHeight="1">
      <c r="A10439" s="150" t="s">
        <v>1461</v>
      </c>
      <c r="B10439" s="153" t="s">
        <v>11662</v>
      </c>
      <c r="C10439" s="352"/>
      <c r="D10439" s="152" t="s">
        <v>20298</v>
      </c>
    </row>
    <row r="10440" spans="1:4" ht="13.5" customHeight="1">
      <c r="A10440" s="150" t="s">
        <v>1460</v>
      </c>
      <c r="B10440" s="153" t="s">
        <v>11661</v>
      </c>
      <c r="C10440" s="352"/>
      <c r="D10440" s="152" t="s">
        <v>20298</v>
      </c>
    </row>
    <row r="10441" spans="1:4" ht="13.5" customHeight="1">
      <c r="A10441" s="150" t="s">
        <v>4644</v>
      </c>
      <c r="B10441" s="153" t="s">
        <v>14712</v>
      </c>
      <c r="C10441" s="352"/>
      <c r="D10441" s="152" t="s">
        <v>20298</v>
      </c>
    </row>
    <row r="10442" spans="1:4" ht="13.5" customHeight="1">
      <c r="A10442" s="150" t="s">
        <v>4635</v>
      </c>
      <c r="B10442" s="153" t="s">
        <v>14703</v>
      </c>
      <c r="C10442" s="352"/>
      <c r="D10442" s="152" t="s">
        <v>20298</v>
      </c>
    </row>
    <row r="10443" spans="1:4" ht="13.5" customHeight="1">
      <c r="A10443" s="150" t="s">
        <v>4636</v>
      </c>
      <c r="B10443" s="153" t="s">
        <v>14704</v>
      </c>
      <c r="C10443" s="352"/>
      <c r="D10443" s="152" t="s">
        <v>20298</v>
      </c>
    </row>
    <row r="10444" spans="1:4" ht="13.5" customHeight="1">
      <c r="A10444" s="150" t="s">
        <v>4637</v>
      </c>
      <c r="B10444" s="153" t="s">
        <v>14705</v>
      </c>
      <c r="C10444" s="352"/>
      <c r="D10444" s="152" t="s">
        <v>20298</v>
      </c>
    </row>
    <row r="10445" spans="1:4" ht="13.5" customHeight="1">
      <c r="A10445" s="150" t="s">
        <v>4638</v>
      </c>
      <c r="B10445" s="153" t="s">
        <v>14706</v>
      </c>
      <c r="C10445" s="352"/>
      <c r="D10445" s="152" t="s">
        <v>20298</v>
      </c>
    </row>
    <row r="10446" spans="1:4" ht="13.5" customHeight="1">
      <c r="A10446" s="150" t="s">
        <v>4639</v>
      </c>
      <c r="B10446" s="153" t="s">
        <v>14707</v>
      </c>
      <c r="C10446" s="352"/>
      <c r="D10446" s="152" t="s">
        <v>20298</v>
      </c>
    </row>
    <row r="10447" spans="1:4" ht="13.5" customHeight="1">
      <c r="A10447" s="150" t="s">
        <v>4640</v>
      </c>
      <c r="B10447" s="153" t="s">
        <v>14708</v>
      </c>
      <c r="C10447" s="352"/>
      <c r="D10447" s="152" t="s">
        <v>20298</v>
      </c>
    </row>
    <row r="10448" spans="1:4" ht="13.5" customHeight="1">
      <c r="A10448" s="150" t="s">
        <v>4648</v>
      </c>
      <c r="B10448" s="153" t="s">
        <v>14716</v>
      </c>
      <c r="C10448" s="352"/>
      <c r="D10448" s="152" t="s">
        <v>20298</v>
      </c>
    </row>
    <row r="10449" spans="1:4" ht="13.5" customHeight="1">
      <c r="A10449" s="150" t="s">
        <v>4651</v>
      </c>
      <c r="B10449" s="153" t="s">
        <v>14719</v>
      </c>
      <c r="C10449" s="352"/>
      <c r="D10449" s="152" t="s">
        <v>20298</v>
      </c>
    </row>
    <row r="10450" spans="1:4" ht="13.5" customHeight="1">
      <c r="A10450" s="150" t="s">
        <v>4649</v>
      </c>
      <c r="B10450" s="153" t="s">
        <v>14717</v>
      </c>
      <c r="C10450" s="352"/>
      <c r="D10450" s="152" t="s">
        <v>20298</v>
      </c>
    </row>
    <row r="10451" spans="1:4" ht="13.5" customHeight="1">
      <c r="A10451" s="150" t="s">
        <v>4650</v>
      </c>
      <c r="B10451" s="153" t="s">
        <v>14718</v>
      </c>
      <c r="C10451" s="352"/>
      <c r="D10451" s="152" t="s">
        <v>20298</v>
      </c>
    </row>
    <row r="10452" spans="1:4" ht="13.5" customHeight="1">
      <c r="A10452" s="150" t="s">
        <v>4647</v>
      </c>
      <c r="B10452" s="153" t="s">
        <v>14715</v>
      </c>
      <c r="C10452" s="352"/>
      <c r="D10452" s="152" t="s">
        <v>20298</v>
      </c>
    </row>
    <row r="10453" spans="1:4" ht="13.5" customHeight="1">
      <c r="A10453" s="150" t="s">
        <v>4646</v>
      </c>
      <c r="B10453" s="153" t="s">
        <v>14714</v>
      </c>
      <c r="C10453" s="352"/>
      <c r="D10453" s="152" t="s">
        <v>20298</v>
      </c>
    </row>
    <row r="10454" spans="1:4" ht="13.5" customHeight="1">
      <c r="A10454" s="150" t="s">
        <v>4645</v>
      </c>
      <c r="B10454" s="153" t="s">
        <v>14713</v>
      </c>
      <c r="C10454" s="352"/>
      <c r="D10454" s="152" t="s">
        <v>20298</v>
      </c>
    </row>
    <row r="10455" spans="1:4" ht="13.5" customHeight="1">
      <c r="A10455" s="150" t="s">
        <v>4788</v>
      </c>
      <c r="B10455" s="153" t="s">
        <v>14855</v>
      </c>
      <c r="C10455" s="352"/>
      <c r="D10455" s="152" t="s">
        <v>20298</v>
      </c>
    </row>
    <row r="10456" spans="1:4" ht="13.5" customHeight="1">
      <c r="A10456" s="150" t="s">
        <v>4643</v>
      </c>
      <c r="B10456" s="153" t="s">
        <v>14711</v>
      </c>
      <c r="C10456" s="352"/>
      <c r="D10456" s="152" t="s">
        <v>20298</v>
      </c>
    </row>
    <row r="10457" spans="1:4" ht="13.5" customHeight="1">
      <c r="A10457" s="150" t="s">
        <v>4652</v>
      </c>
      <c r="B10457" s="153" t="s">
        <v>14720</v>
      </c>
      <c r="C10457" s="352"/>
      <c r="D10457" s="152" t="s">
        <v>20298</v>
      </c>
    </row>
    <row r="10458" spans="1:4" ht="13.5" customHeight="1">
      <c r="A10458" s="150" t="s">
        <v>4642</v>
      </c>
      <c r="B10458" s="153" t="s">
        <v>14710</v>
      </c>
      <c r="C10458" s="352"/>
      <c r="D10458" s="152" t="s">
        <v>20298</v>
      </c>
    </row>
    <row r="10459" spans="1:4" ht="13.5" customHeight="1">
      <c r="A10459" s="150" t="s">
        <v>4641</v>
      </c>
      <c r="B10459" s="153" t="s">
        <v>14709</v>
      </c>
      <c r="C10459" s="352"/>
      <c r="D10459" s="152" t="s">
        <v>20298</v>
      </c>
    </row>
    <row r="10460" spans="1:4" ht="13.5" customHeight="1">
      <c r="A10460" s="150" t="s">
        <v>4634</v>
      </c>
      <c r="B10460" s="153" t="s">
        <v>14702</v>
      </c>
      <c r="C10460" s="352"/>
      <c r="D10460" s="152" t="s">
        <v>20298</v>
      </c>
    </row>
    <row r="10461" spans="1:4" ht="13.5" customHeight="1">
      <c r="A10461" s="150" t="s">
        <v>3761</v>
      </c>
      <c r="B10461" s="153" t="s">
        <v>13886</v>
      </c>
      <c r="C10461" s="352"/>
      <c r="D10461" s="152" t="s">
        <v>20298</v>
      </c>
    </row>
    <row r="10462" spans="1:4" ht="13.5" customHeight="1">
      <c r="A10462" s="150" t="s">
        <v>3762</v>
      </c>
      <c r="B10462" s="153" t="s">
        <v>13887</v>
      </c>
      <c r="C10462" s="352"/>
      <c r="D10462" s="152" t="s">
        <v>20298</v>
      </c>
    </row>
    <row r="10463" spans="1:4" ht="13.5" customHeight="1">
      <c r="A10463" s="150" t="s">
        <v>3933</v>
      </c>
      <c r="B10463" s="153" t="s">
        <v>14052</v>
      </c>
      <c r="C10463" s="352"/>
      <c r="D10463" s="152" t="s">
        <v>20298</v>
      </c>
    </row>
    <row r="10464" spans="1:4" ht="13.5" customHeight="1">
      <c r="A10464" s="150" t="s">
        <v>3934</v>
      </c>
      <c r="B10464" s="153" t="s">
        <v>14053</v>
      </c>
      <c r="C10464" s="352"/>
      <c r="D10464" s="152" t="s">
        <v>20298</v>
      </c>
    </row>
    <row r="10465" spans="1:4" ht="13.5" customHeight="1">
      <c r="A10465" s="150" t="s">
        <v>3935</v>
      </c>
      <c r="B10465" s="153" t="s">
        <v>14054</v>
      </c>
      <c r="C10465" s="352"/>
      <c r="D10465" s="152" t="s">
        <v>20298</v>
      </c>
    </row>
    <row r="10466" spans="1:4" ht="13.5" customHeight="1">
      <c r="A10466" s="150" t="s">
        <v>5140</v>
      </c>
      <c r="B10466" s="153" t="s">
        <v>15182</v>
      </c>
      <c r="C10466" s="352"/>
      <c r="D10466" s="152" t="s">
        <v>20298</v>
      </c>
    </row>
    <row r="10467" spans="1:4" ht="13.5" customHeight="1">
      <c r="A10467" s="150" t="s">
        <v>2476</v>
      </c>
      <c r="B10467" s="153" t="s">
        <v>12655</v>
      </c>
      <c r="C10467" s="352"/>
      <c r="D10467" s="152" t="s">
        <v>20298</v>
      </c>
    </row>
    <row r="10468" spans="1:4" ht="13.5" customHeight="1">
      <c r="A10468" s="150" t="s">
        <v>2399</v>
      </c>
      <c r="B10468" s="153" t="s">
        <v>12572</v>
      </c>
      <c r="C10468" s="352"/>
      <c r="D10468" s="152" t="s">
        <v>20298</v>
      </c>
    </row>
    <row r="10469" spans="1:4" ht="13.5" customHeight="1">
      <c r="A10469" s="150" t="s">
        <v>2400</v>
      </c>
      <c r="B10469" s="153" t="s">
        <v>12573</v>
      </c>
      <c r="C10469" s="352"/>
      <c r="D10469" s="152" t="s">
        <v>20298</v>
      </c>
    </row>
    <row r="10470" spans="1:4" ht="13.5" customHeight="1">
      <c r="A10470" s="150" t="s">
        <v>2402</v>
      </c>
      <c r="B10470" s="153" t="s">
        <v>12575</v>
      </c>
      <c r="C10470" s="352"/>
      <c r="D10470" s="152" t="s">
        <v>20298</v>
      </c>
    </row>
    <row r="10471" spans="1:4" ht="13.5" customHeight="1">
      <c r="A10471" s="150" t="s">
        <v>2401</v>
      </c>
      <c r="B10471" s="153" t="s">
        <v>12574</v>
      </c>
      <c r="C10471" s="352"/>
      <c r="D10471" s="152" t="s">
        <v>20298</v>
      </c>
    </row>
    <row r="10472" spans="1:4" ht="13.5" customHeight="1">
      <c r="A10472" s="150" t="s">
        <v>4791</v>
      </c>
      <c r="B10472" s="153" t="s">
        <v>14858</v>
      </c>
      <c r="C10472" s="352"/>
      <c r="D10472" s="152" t="s">
        <v>20298</v>
      </c>
    </row>
    <row r="10473" spans="1:4" ht="13.5" customHeight="1">
      <c r="A10473" s="150" t="s">
        <v>2312</v>
      </c>
      <c r="B10473" s="153" t="s">
        <v>12488</v>
      </c>
      <c r="C10473" s="352"/>
      <c r="D10473" s="152" t="s">
        <v>20298</v>
      </c>
    </row>
    <row r="10474" spans="1:4" ht="13.5" customHeight="1">
      <c r="A10474" s="150" t="s">
        <v>3610</v>
      </c>
      <c r="B10474" s="153" t="s">
        <v>13743</v>
      </c>
      <c r="C10474" s="352"/>
      <c r="D10474" s="152" t="s">
        <v>20298</v>
      </c>
    </row>
    <row r="10475" spans="1:4" ht="13.5" customHeight="1">
      <c r="A10475" s="150" t="s">
        <v>70</v>
      </c>
      <c r="B10475" s="153" t="s">
        <v>11044</v>
      </c>
      <c r="C10475" s="352"/>
      <c r="D10475" s="152" t="s">
        <v>20298</v>
      </c>
    </row>
    <row r="10476" spans="1:4" ht="13.5" customHeight="1">
      <c r="A10476" s="150" t="s">
        <v>837</v>
      </c>
      <c r="B10476" s="153" t="s">
        <v>11045</v>
      </c>
      <c r="C10476" s="352"/>
      <c r="D10476" s="152" t="s">
        <v>20298</v>
      </c>
    </row>
    <row r="10477" spans="1:4" ht="13.5" customHeight="1">
      <c r="A10477" s="150" t="s">
        <v>838</v>
      </c>
      <c r="B10477" s="153" t="s">
        <v>11046</v>
      </c>
      <c r="C10477" s="352"/>
      <c r="D10477" s="152" t="s">
        <v>20298</v>
      </c>
    </row>
    <row r="10478" spans="1:4" ht="13.5" customHeight="1">
      <c r="A10478" s="150" t="s">
        <v>835</v>
      </c>
      <c r="B10478" s="153" t="s">
        <v>11042</v>
      </c>
      <c r="C10478" s="352"/>
      <c r="D10478" s="152" t="s">
        <v>20298</v>
      </c>
    </row>
    <row r="10479" spans="1:4" ht="13.5" customHeight="1">
      <c r="A10479" s="150" t="s">
        <v>836</v>
      </c>
      <c r="B10479" s="153" t="s">
        <v>11043</v>
      </c>
      <c r="C10479" s="352"/>
      <c r="D10479" s="152" t="s">
        <v>20298</v>
      </c>
    </row>
    <row r="10480" spans="1:4" ht="13.5" customHeight="1">
      <c r="A10480" s="150" t="s">
        <v>832</v>
      </c>
      <c r="B10480" s="153" t="s">
        <v>11039</v>
      </c>
      <c r="C10480" s="352"/>
      <c r="D10480" s="152" t="s">
        <v>20298</v>
      </c>
    </row>
    <row r="10481" spans="1:4" ht="13.5" customHeight="1">
      <c r="A10481" s="150" t="s">
        <v>1471</v>
      </c>
      <c r="B10481" s="153" t="s">
        <v>11672</v>
      </c>
      <c r="C10481" s="352"/>
      <c r="D10481" s="152" t="s">
        <v>20298</v>
      </c>
    </row>
    <row r="10482" spans="1:4" ht="13.5" customHeight="1">
      <c r="A10482" s="150" t="s">
        <v>5363</v>
      </c>
      <c r="B10482" s="153" t="s">
        <v>15399</v>
      </c>
      <c r="C10482" s="352"/>
      <c r="D10482" s="152" t="s">
        <v>20298</v>
      </c>
    </row>
    <row r="10483" spans="1:4" ht="13.5" customHeight="1">
      <c r="A10483" s="150" t="s">
        <v>2213</v>
      </c>
      <c r="B10483" s="153" t="s">
        <v>12390</v>
      </c>
      <c r="C10483" s="352"/>
      <c r="D10483" s="152" t="s">
        <v>20298</v>
      </c>
    </row>
    <row r="10484" spans="1:4" ht="13.5" customHeight="1">
      <c r="A10484" s="150" t="s">
        <v>5442</v>
      </c>
      <c r="B10484" s="153" t="s">
        <v>15476</v>
      </c>
      <c r="C10484" s="352"/>
      <c r="D10484" s="152" t="s">
        <v>20298</v>
      </c>
    </row>
    <row r="10485" spans="1:4" ht="13.5" customHeight="1">
      <c r="A10485" s="150" t="s">
        <v>5443</v>
      </c>
      <c r="B10485" s="153" t="s">
        <v>15477</v>
      </c>
      <c r="C10485" s="352"/>
      <c r="D10485" s="152" t="s">
        <v>20298</v>
      </c>
    </row>
    <row r="10486" spans="1:4" ht="13.5" customHeight="1">
      <c r="A10486" s="150" t="s">
        <v>834</v>
      </c>
      <c r="B10486" s="153" t="s">
        <v>11041</v>
      </c>
      <c r="C10486" s="352"/>
      <c r="D10486" s="152" t="s">
        <v>20298</v>
      </c>
    </row>
    <row r="10487" spans="1:4" ht="13.5" customHeight="1">
      <c r="A10487" s="150" t="s">
        <v>1465</v>
      </c>
      <c r="B10487" s="153" t="s">
        <v>11666</v>
      </c>
      <c r="C10487" s="352"/>
      <c r="D10487" s="152" t="s">
        <v>20298</v>
      </c>
    </row>
    <row r="10488" spans="1:4" ht="13.5" customHeight="1">
      <c r="A10488" s="150" t="s">
        <v>5900</v>
      </c>
      <c r="B10488" s="153" t="s">
        <v>15909</v>
      </c>
      <c r="C10488" s="352"/>
      <c r="D10488" s="152" t="s">
        <v>20298</v>
      </c>
    </row>
    <row r="10489" spans="1:4" ht="13.5" customHeight="1">
      <c r="A10489" s="150" t="s">
        <v>5901</v>
      </c>
      <c r="B10489" s="153" t="s">
        <v>15910</v>
      </c>
      <c r="C10489" s="352"/>
      <c r="D10489" s="152" t="s">
        <v>20298</v>
      </c>
    </row>
    <row r="10490" spans="1:4" ht="13.5" customHeight="1">
      <c r="A10490" s="150" t="s">
        <v>5903</v>
      </c>
      <c r="B10490" s="153" t="s">
        <v>15912</v>
      </c>
      <c r="C10490" s="352"/>
      <c r="D10490" s="152" t="s">
        <v>20298</v>
      </c>
    </row>
    <row r="10491" spans="1:4" ht="13.5" customHeight="1">
      <c r="A10491" s="150" t="s">
        <v>690</v>
      </c>
      <c r="B10491" s="153" t="s">
        <v>10898</v>
      </c>
      <c r="C10491" s="352"/>
      <c r="D10491" s="152" t="s">
        <v>20298</v>
      </c>
    </row>
    <row r="10492" spans="1:4" ht="13.5" customHeight="1">
      <c r="A10492" s="150" t="s">
        <v>688</v>
      </c>
      <c r="B10492" s="153" t="s">
        <v>10896</v>
      </c>
      <c r="C10492" s="352"/>
      <c r="D10492" s="152" t="s">
        <v>20298</v>
      </c>
    </row>
    <row r="10493" spans="1:4" ht="13.5" customHeight="1">
      <c r="A10493" s="150" t="s">
        <v>691</v>
      </c>
      <c r="B10493" s="153" t="s">
        <v>10899</v>
      </c>
      <c r="C10493" s="352"/>
      <c r="D10493" s="152" t="s">
        <v>20298</v>
      </c>
    </row>
    <row r="10494" spans="1:4" ht="13.5" customHeight="1">
      <c r="A10494" s="150" t="s">
        <v>5899</v>
      </c>
      <c r="B10494" s="153" t="s">
        <v>15908</v>
      </c>
      <c r="C10494" s="352"/>
      <c r="D10494" s="152" t="s">
        <v>20298</v>
      </c>
    </row>
    <row r="10495" spans="1:4" ht="13.5" customHeight="1">
      <c r="A10495" s="150" t="s">
        <v>5902</v>
      </c>
      <c r="B10495" s="153" t="s">
        <v>15911</v>
      </c>
      <c r="C10495" s="352"/>
      <c r="D10495" s="152" t="s">
        <v>20298</v>
      </c>
    </row>
    <row r="10496" spans="1:4" ht="13.5" customHeight="1">
      <c r="A10496" s="150" t="s">
        <v>9056</v>
      </c>
      <c r="B10496" s="153" t="s">
        <v>18666</v>
      </c>
      <c r="C10496" s="352"/>
      <c r="D10496" s="152" t="s">
        <v>20298</v>
      </c>
    </row>
    <row r="10497" spans="1:4" ht="13.5" customHeight="1">
      <c r="A10497" s="150" t="s">
        <v>9055</v>
      </c>
      <c r="B10497" s="153" t="s">
        <v>18665</v>
      </c>
      <c r="C10497" s="352"/>
      <c r="D10497" s="152" t="s">
        <v>20298</v>
      </c>
    </row>
    <row r="10498" spans="1:4" ht="13.5" customHeight="1">
      <c r="A10498" s="150" t="s">
        <v>8919</v>
      </c>
      <c r="B10498" s="153" t="s">
        <v>18529</v>
      </c>
      <c r="C10498" s="352"/>
      <c r="D10498" s="152" t="s">
        <v>20298</v>
      </c>
    </row>
    <row r="10499" spans="1:4" ht="13.5" customHeight="1">
      <c r="A10499" s="150" t="s">
        <v>2591</v>
      </c>
      <c r="B10499" s="153" t="s">
        <v>12774</v>
      </c>
      <c r="C10499" s="352"/>
      <c r="D10499" s="152" t="s">
        <v>20298</v>
      </c>
    </row>
    <row r="10500" spans="1:4" ht="13.5" customHeight="1">
      <c r="A10500" s="150" t="s">
        <v>6973</v>
      </c>
      <c r="B10500" s="153" t="s">
        <v>16924</v>
      </c>
      <c r="C10500" s="352"/>
      <c r="D10500" s="152" t="s">
        <v>20298</v>
      </c>
    </row>
    <row r="10501" spans="1:4" ht="13.5" customHeight="1">
      <c r="A10501" s="150" t="s">
        <v>10263</v>
      </c>
      <c r="B10501" s="153" t="s">
        <v>19836</v>
      </c>
      <c r="C10501" s="352"/>
      <c r="D10501" s="152" t="s">
        <v>20298</v>
      </c>
    </row>
    <row r="10502" spans="1:4" ht="13.5" customHeight="1">
      <c r="A10502" s="150" t="s">
        <v>10261</v>
      </c>
      <c r="B10502" s="153" t="s">
        <v>19834</v>
      </c>
      <c r="C10502" s="352"/>
      <c r="D10502" s="152" t="s">
        <v>20298</v>
      </c>
    </row>
    <row r="10503" spans="1:4" ht="13.5" customHeight="1">
      <c r="A10503" s="150" t="s">
        <v>2327</v>
      </c>
      <c r="B10503" s="153" t="s">
        <v>12502</v>
      </c>
      <c r="C10503" s="352"/>
      <c r="D10503" s="152" t="s">
        <v>20298</v>
      </c>
    </row>
    <row r="10504" spans="1:4" ht="13.5" customHeight="1">
      <c r="A10504" s="150" t="s">
        <v>3348</v>
      </c>
      <c r="B10504" s="153" t="s">
        <v>13485</v>
      </c>
      <c r="C10504" s="352"/>
      <c r="D10504" s="152" t="s">
        <v>20298</v>
      </c>
    </row>
    <row r="10505" spans="1:4" ht="13.5" customHeight="1">
      <c r="A10505" s="150" t="s">
        <v>1175</v>
      </c>
      <c r="B10505" s="153" t="s">
        <v>11374</v>
      </c>
      <c r="C10505" s="352"/>
      <c r="D10505" s="152" t="s">
        <v>20298</v>
      </c>
    </row>
    <row r="10506" spans="1:4" ht="13.5" customHeight="1">
      <c r="A10506" s="150" t="s">
        <v>3726</v>
      </c>
      <c r="B10506" s="153" t="s">
        <v>13852</v>
      </c>
      <c r="C10506" s="352"/>
      <c r="D10506" s="152" t="s">
        <v>20298</v>
      </c>
    </row>
    <row r="10507" spans="1:4" ht="13.5" customHeight="1">
      <c r="A10507" s="150" t="s">
        <v>4665</v>
      </c>
      <c r="B10507" s="153" t="s">
        <v>14733</v>
      </c>
      <c r="C10507" s="352"/>
      <c r="D10507" s="152" t="s">
        <v>20298</v>
      </c>
    </row>
    <row r="10508" spans="1:4" ht="13.5" customHeight="1">
      <c r="A10508" s="150" t="s">
        <v>10576</v>
      </c>
      <c r="B10508" s="153" t="s">
        <v>20123</v>
      </c>
      <c r="C10508" s="352"/>
      <c r="D10508" s="152" t="s">
        <v>20298</v>
      </c>
    </row>
    <row r="10509" spans="1:4" ht="13.5" customHeight="1">
      <c r="A10509" s="150" t="s">
        <v>9574</v>
      </c>
      <c r="B10509" s="153" t="s">
        <v>19165</v>
      </c>
      <c r="C10509" s="352"/>
      <c r="D10509" s="152" t="s">
        <v>20298</v>
      </c>
    </row>
    <row r="10510" spans="1:4" ht="13.5" customHeight="1">
      <c r="A10510" s="150" t="s">
        <v>5313</v>
      </c>
      <c r="B10510" s="153" t="s">
        <v>15352</v>
      </c>
      <c r="C10510" s="352"/>
      <c r="D10510" s="152" t="s">
        <v>20298</v>
      </c>
    </row>
    <row r="10511" spans="1:4" ht="13.5" customHeight="1">
      <c r="A10511" s="150" t="s">
        <v>5314</v>
      </c>
      <c r="B10511" s="153" t="s">
        <v>15353</v>
      </c>
      <c r="C10511" s="352"/>
      <c r="D10511" s="152" t="s">
        <v>20298</v>
      </c>
    </row>
    <row r="10512" spans="1:4" ht="13.5" customHeight="1">
      <c r="A10512" s="150" t="s">
        <v>5315</v>
      </c>
      <c r="B10512" s="153" t="s">
        <v>15354</v>
      </c>
      <c r="C10512" s="352"/>
      <c r="D10512" s="152" t="s">
        <v>20298</v>
      </c>
    </row>
    <row r="10513" spans="1:4" ht="13.5" customHeight="1">
      <c r="A10513" s="150" t="s">
        <v>5316</v>
      </c>
      <c r="B10513" s="153" t="s">
        <v>15355</v>
      </c>
      <c r="C10513" s="352"/>
      <c r="D10513" s="152" t="s">
        <v>20298</v>
      </c>
    </row>
    <row r="10514" spans="1:4" ht="13.5" customHeight="1">
      <c r="A10514" s="150" t="s">
        <v>5317</v>
      </c>
      <c r="B10514" s="153" t="s">
        <v>15356</v>
      </c>
      <c r="C10514" s="352"/>
      <c r="D10514" s="152" t="s">
        <v>20298</v>
      </c>
    </row>
    <row r="10515" spans="1:4" ht="13.5" customHeight="1">
      <c r="A10515" s="150" t="s">
        <v>5318</v>
      </c>
      <c r="B10515" s="153" t="s">
        <v>15357</v>
      </c>
      <c r="C10515" s="352"/>
      <c r="D10515" s="152" t="s">
        <v>20298</v>
      </c>
    </row>
    <row r="10516" spans="1:4" ht="13.5" customHeight="1">
      <c r="A10516" s="150" t="s">
        <v>5319</v>
      </c>
      <c r="B10516" s="153" t="s">
        <v>15358</v>
      </c>
      <c r="C10516" s="352"/>
      <c r="D10516" s="152" t="s">
        <v>20298</v>
      </c>
    </row>
    <row r="10517" spans="1:4" ht="13.5" customHeight="1">
      <c r="A10517" s="150" t="s">
        <v>5320</v>
      </c>
      <c r="B10517" s="153" t="s">
        <v>15359</v>
      </c>
      <c r="C10517" s="352"/>
      <c r="D10517" s="152" t="s">
        <v>20298</v>
      </c>
    </row>
    <row r="10518" spans="1:4" ht="13.5" customHeight="1">
      <c r="A10518" s="150" t="s">
        <v>5321</v>
      </c>
      <c r="B10518" s="153" t="s">
        <v>15360</v>
      </c>
      <c r="C10518" s="352"/>
      <c r="D10518" s="152" t="s">
        <v>20298</v>
      </c>
    </row>
    <row r="10519" spans="1:4" ht="13.5" customHeight="1">
      <c r="A10519" s="150" t="s">
        <v>5322</v>
      </c>
      <c r="B10519" s="153" t="s">
        <v>15361</v>
      </c>
      <c r="C10519" s="352"/>
      <c r="D10519" s="152" t="s">
        <v>20298</v>
      </c>
    </row>
    <row r="10520" spans="1:4" ht="13.5" customHeight="1">
      <c r="A10520" s="150" t="s">
        <v>5323</v>
      </c>
      <c r="B10520" s="153" t="s">
        <v>15362</v>
      </c>
      <c r="C10520" s="352"/>
      <c r="D10520" s="152" t="s">
        <v>20298</v>
      </c>
    </row>
    <row r="10521" spans="1:4" ht="13.5" customHeight="1">
      <c r="A10521" s="150" t="s">
        <v>5324</v>
      </c>
      <c r="B10521" s="153" t="s">
        <v>15363</v>
      </c>
      <c r="C10521" s="352"/>
      <c r="D10521" s="152" t="s">
        <v>20298</v>
      </c>
    </row>
    <row r="10522" spans="1:4" ht="13.5" customHeight="1">
      <c r="A10522" s="150" t="s">
        <v>5325</v>
      </c>
      <c r="B10522" s="153" t="s">
        <v>15364</v>
      </c>
      <c r="C10522" s="352"/>
      <c r="D10522" s="152" t="s">
        <v>20298</v>
      </c>
    </row>
    <row r="10523" spans="1:4" ht="13.5" customHeight="1">
      <c r="A10523" s="150" t="s">
        <v>5311</v>
      </c>
      <c r="B10523" s="153" t="s">
        <v>15350</v>
      </c>
      <c r="C10523" s="352"/>
      <c r="D10523" s="152" t="s">
        <v>20298</v>
      </c>
    </row>
    <row r="10524" spans="1:4" ht="13.5" customHeight="1">
      <c r="A10524" s="150" t="s">
        <v>5312</v>
      </c>
      <c r="B10524" s="153" t="s">
        <v>15351</v>
      </c>
      <c r="C10524" s="352"/>
      <c r="D10524" s="152" t="s">
        <v>20298</v>
      </c>
    </row>
    <row r="10525" spans="1:4" ht="13.5" customHeight="1">
      <c r="A10525" s="150" t="s">
        <v>5734</v>
      </c>
      <c r="B10525" s="153" t="s">
        <v>15766</v>
      </c>
      <c r="C10525" s="352"/>
      <c r="D10525" s="152" t="s">
        <v>20298</v>
      </c>
    </row>
    <row r="10526" spans="1:4" ht="13.5" customHeight="1">
      <c r="A10526" s="150" t="s">
        <v>6246</v>
      </c>
      <c r="B10526" s="153" t="s">
        <v>16209</v>
      </c>
      <c r="C10526" s="352"/>
      <c r="D10526" s="152" t="s">
        <v>20298</v>
      </c>
    </row>
    <row r="10527" spans="1:4" ht="13.5" customHeight="1">
      <c r="A10527" s="150" t="s">
        <v>6371</v>
      </c>
      <c r="B10527" s="153" t="s">
        <v>16334</v>
      </c>
      <c r="C10527" s="352"/>
      <c r="D10527" s="152" t="s">
        <v>20298</v>
      </c>
    </row>
    <row r="10528" spans="1:4" ht="13.5" customHeight="1">
      <c r="A10528" s="150" t="s">
        <v>6369</v>
      </c>
      <c r="B10528" s="153" t="s">
        <v>16332</v>
      </c>
      <c r="C10528" s="352"/>
      <c r="D10528" s="152" t="s">
        <v>20298</v>
      </c>
    </row>
    <row r="10529" spans="1:4" ht="13.5" customHeight="1">
      <c r="A10529" s="150" t="s">
        <v>6367</v>
      </c>
      <c r="B10529" s="153" t="s">
        <v>16330</v>
      </c>
      <c r="C10529" s="352"/>
      <c r="D10529" s="152" t="s">
        <v>20298</v>
      </c>
    </row>
    <row r="10530" spans="1:4" ht="13.5" customHeight="1">
      <c r="A10530" s="150" t="s">
        <v>6365</v>
      </c>
      <c r="B10530" s="153" t="s">
        <v>16328</v>
      </c>
      <c r="C10530" s="352"/>
      <c r="D10530" s="152" t="s">
        <v>20298</v>
      </c>
    </row>
    <row r="10531" spans="1:4" ht="13.5" customHeight="1">
      <c r="A10531" s="150" t="s">
        <v>6364</v>
      </c>
      <c r="B10531" s="153" t="s">
        <v>16327</v>
      </c>
      <c r="C10531" s="352"/>
      <c r="D10531" s="152" t="s">
        <v>20298</v>
      </c>
    </row>
    <row r="10532" spans="1:4" ht="13.5" customHeight="1">
      <c r="A10532" s="150" t="s">
        <v>6366</v>
      </c>
      <c r="B10532" s="153" t="s">
        <v>16329</v>
      </c>
      <c r="C10532" s="352"/>
      <c r="D10532" s="152" t="s">
        <v>20298</v>
      </c>
    </row>
    <row r="10533" spans="1:4" ht="13.5" customHeight="1">
      <c r="A10533" s="150" t="s">
        <v>6368</v>
      </c>
      <c r="B10533" s="153" t="s">
        <v>16331</v>
      </c>
      <c r="C10533" s="352"/>
      <c r="D10533" s="152" t="s">
        <v>20298</v>
      </c>
    </row>
    <row r="10534" spans="1:4" ht="13.5" customHeight="1">
      <c r="A10534" s="150" t="s">
        <v>6370</v>
      </c>
      <c r="B10534" s="153" t="s">
        <v>16333</v>
      </c>
      <c r="C10534" s="352"/>
      <c r="D10534" s="152" t="s">
        <v>20298</v>
      </c>
    </row>
    <row r="10535" spans="1:4" ht="13.5" customHeight="1">
      <c r="A10535" s="150" t="s">
        <v>6372</v>
      </c>
      <c r="B10535" s="153" t="s">
        <v>16335</v>
      </c>
      <c r="C10535" s="352"/>
      <c r="D10535" s="152" t="s">
        <v>20298</v>
      </c>
    </row>
    <row r="10536" spans="1:4" ht="13.5" customHeight="1">
      <c r="A10536" s="150" t="s">
        <v>6533</v>
      </c>
      <c r="B10536" s="153" t="s">
        <v>16496</v>
      </c>
      <c r="C10536" s="352"/>
      <c r="D10536" s="152" t="s">
        <v>20298</v>
      </c>
    </row>
    <row r="10537" spans="1:4" ht="13.5" customHeight="1">
      <c r="A10537" s="150" t="s">
        <v>6506</v>
      </c>
      <c r="B10537" s="153" t="s">
        <v>16470</v>
      </c>
      <c r="C10537" s="352"/>
      <c r="D10537" s="152" t="s">
        <v>20298</v>
      </c>
    </row>
    <row r="10538" spans="1:4" ht="13.5" customHeight="1">
      <c r="A10538" s="150" t="s">
        <v>6911</v>
      </c>
      <c r="B10538" s="153" t="s">
        <v>16862</v>
      </c>
      <c r="C10538" s="352"/>
      <c r="D10538" s="152" t="s">
        <v>20298</v>
      </c>
    </row>
    <row r="10539" spans="1:4" ht="13.5" customHeight="1">
      <c r="A10539" s="150" t="s">
        <v>8936</v>
      </c>
      <c r="B10539" s="153" t="s">
        <v>18546</v>
      </c>
      <c r="C10539" s="352"/>
      <c r="D10539" s="152" t="s">
        <v>20298</v>
      </c>
    </row>
    <row r="10540" spans="1:4" ht="13.5" customHeight="1">
      <c r="A10540" s="150" t="s">
        <v>5289</v>
      </c>
      <c r="B10540" s="153" t="s">
        <v>15328</v>
      </c>
      <c r="C10540" s="352"/>
      <c r="D10540" s="152" t="s">
        <v>20298</v>
      </c>
    </row>
    <row r="10541" spans="1:4" ht="13.5" customHeight="1">
      <c r="A10541" s="150" t="s">
        <v>6974</v>
      </c>
      <c r="B10541" s="153" t="s">
        <v>16925</v>
      </c>
      <c r="C10541" s="352"/>
      <c r="D10541" s="152" t="s">
        <v>20298</v>
      </c>
    </row>
    <row r="10542" spans="1:4" ht="13.5" customHeight="1">
      <c r="A10542" s="150" t="s">
        <v>1174</v>
      </c>
      <c r="B10542" s="153" t="s">
        <v>11373</v>
      </c>
      <c r="C10542" s="352"/>
      <c r="D10542" s="152" t="s">
        <v>20298</v>
      </c>
    </row>
    <row r="10543" spans="1:4" ht="13.5" customHeight="1">
      <c r="A10543" s="150" t="s">
        <v>8620</v>
      </c>
      <c r="B10543" s="153" t="s">
        <v>18259</v>
      </c>
      <c r="C10543" s="352"/>
      <c r="D10543" s="152" t="s">
        <v>20298</v>
      </c>
    </row>
    <row r="10544" spans="1:4" ht="13.5" customHeight="1">
      <c r="A10544" s="150" t="s">
        <v>8619</v>
      </c>
      <c r="B10544" s="153" t="s">
        <v>18258</v>
      </c>
      <c r="C10544" s="352"/>
      <c r="D10544" s="152" t="s">
        <v>20298</v>
      </c>
    </row>
    <row r="10545" spans="1:4" ht="13.5" customHeight="1">
      <c r="A10545" s="150" t="s">
        <v>8621</v>
      </c>
      <c r="B10545" s="153" t="s">
        <v>18260</v>
      </c>
      <c r="C10545" s="352"/>
      <c r="D10545" s="152" t="s">
        <v>20298</v>
      </c>
    </row>
    <row r="10546" spans="1:4" ht="13.5" customHeight="1">
      <c r="A10546" s="150" t="s">
        <v>8626</v>
      </c>
      <c r="B10546" s="153" t="s">
        <v>18265</v>
      </c>
      <c r="C10546" s="352"/>
      <c r="D10546" s="152" t="s">
        <v>20298</v>
      </c>
    </row>
    <row r="10547" spans="1:4" ht="13.5" customHeight="1">
      <c r="A10547" s="150" t="s">
        <v>8627</v>
      </c>
      <c r="B10547" s="153" t="s">
        <v>18266</v>
      </c>
      <c r="C10547" s="352"/>
      <c r="D10547" s="152" t="s">
        <v>20298</v>
      </c>
    </row>
    <row r="10548" spans="1:4" ht="13.5" customHeight="1">
      <c r="A10548" s="150" t="s">
        <v>8625</v>
      </c>
      <c r="B10548" s="153" t="s">
        <v>18264</v>
      </c>
      <c r="C10548" s="352"/>
      <c r="D10548" s="152" t="s">
        <v>20298</v>
      </c>
    </row>
    <row r="10549" spans="1:4" ht="13.5" customHeight="1">
      <c r="A10549" s="150" t="s">
        <v>8624</v>
      </c>
      <c r="B10549" s="153" t="s">
        <v>18263</v>
      </c>
      <c r="C10549" s="352"/>
      <c r="D10549" s="152" t="s">
        <v>20298</v>
      </c>
    </row>
    <row r="10550" spans="1:4" ht="13.5" customHeight="1">
      <c r="A10550" s="150" t="s">
        <v>8622</v>
      </c>
      <c r="B10550" s="153" t="s">
        <v>18261</v>
      </c>
      <c r="C10550" s="352"/>
      <c r="D10550" s="152" t="s">
        <v>20298</v>
      </c>
    </row>
    <row r="10551" spans="1:4" ht="13.5" customHeight="1">
      <c r="A10551" s="150" t="s">
        <v>8618</v>
      </c>
      <c r="B10551" s="153" t="s">
        <v>18257</v>
      </c>
      <c r="C10551" s="352"/>
      <c r="D10551" s="152" t="s">
        <v>20298</v>
      </c>
    </row>
    <row r="10552" spans="1:4" ht="13.5" customHeight="1">
      <c r="A10552" s="150" t="s">
        <v>8617</v>
      </c>
      <c r="B10552" s="153" t="s">
        <v>18256</v>
      </c>
      <c r="C10552" s="352"/>
      <c r="D10552" s="152" t="s">
        <v>20298</v>
      </c>
    </row>
    <row r="10553" spans="1:4" ht="13.5" customHeight="1">
      <c r="A10553" s="150" t="s">
        <v>8623</v>
      </c>
      <c r="B10553" s="153" t="s">
        <v>18262</v>
      </c>
      <c r="C10553" s="352"/>
      <c r="D10553" s="152" t="s">
        <v>20298</v>
      </c>
    </row>
    <row r="10554" spans="1:4" ht="13.5" customHeight="1">
      <c r="A10554" s="150" t="s">
        <v>8665</v>
      </c>
      <c r="B10554" s="153" t="s">
        <v>18286</v>
      </c>
      <c r="C10554" s="352"/>
      <c r="D10554" s="152" t="s">
        <v>20298</v>
      </c>
    </row>
    <row r="10555" spans="1:4" ht="13.5" customHeight="1">
      <c r="A10555" s="150" t="s">
        <v>5461</v>
      </c>
      <c r="B10555" s="153" t="s">
        <v>15494</v>
      </c>
      <c r="C10555" s="352"/>
      <c r="D10555" s="152" t="s">
        <v>20298</v>
      </c>
    </row>
    <row r="10556" spans="1:4" ht="13.5" customHeight="1">
      <c r="A10556" s="150" t="s">
        <v>9783</v>
      </c>
      <c r="B10556" s="153" t="s">
        <v>19368</v>
      </c>
      <c r="C10556" s="352"/>
      <c r="D10556" s="152" t="s">
        <v>20298</v>
      </c>
    </row>
    <row r="10557" spans="1:4" ht="13.5" customHeight="1">
      <c r="A10557" s="150" t="s">
        <v>9781</v>
      </c>
      <c r="B10557" s="153" t="s">
        <v>19366</v>
      </c>
      <c r="C10557" s="352"/>
      <c r="D10557" s="152" t="s">
        <v>20298</v>
      </c>
    </row>
    <row r="10558" spans="1:4" ht="13.5" customHeight="1">
      <c r="A10558" s="150" t="s">
        <v>9782</v>
      </c>
      <c r="B10558" s="153" t="s">
        <v>19367</v>
      </c>
      <c r="C10558" s="352"/>
      <c r="D10558" s="152" t="s">
        <v>20298</v>
      </c>
    </row>
    <row r="10559" spans="1:4" ht="13.5" customHeight="1">
      <c r="A10559" s="150" t="s">
        <v>9797</v>
      </c>
      <c r="B10559" s="153" t="s">
        <v>19386</v>
      </c>
      <c r="C10559" s="352"/>
      <c r="D10559" s="152" t="s">
        <v>20298</v>
      </c>
    </row>
    <row r="10560" spans="1:4" ht="13.5" customHeight="1">
      <c r="A10560" s="150" t="s">
        <v>9785</v>
      </c>
      <c r="B10560" s="153" t="s">
        <v>19370</v>
      </c>
      <c r="C10560" s="352"/>
      <c r="D10560" s="152" t="s">
        <v>20298</v>
      </c>
    </row>
    <row r="10561" spans="1:4" ht="13.5" customHeight="1">
      <c r="A10561" s="150" t="s">
        <v>9800</v>
      </c>
      <c r="B10561" s="153" t="s">
        <v>19389</v>
      </c>
      <c r="C10561" s="352"/>
      <c r="D10561" s="152" t="s">
        <v>20298</v>
      </c>
    </row>
    <row r="10562" spans="1:4" ht="13.5" customHeight="1">
      <c r="A10562" s="150" t="s">
        <v>9796</v>
      </c>
      <c r="B10562" s="153" t="s">
        <v>19385</v>
      </c>
      <c r="C10562" s="352"/>
      <c r="D10562" s="152" t="s">
        <v>20298</v>
      </c>
    </row>
    <row r="10563" spans="1:4" ht="13.5" customHeight="1">
      <c r="A10563" s="150" t="s">
        <v>10247</v>
      </c>
      <c r="B10563" s="153" t="s">
        <v>19820</v>
      </c>
      <c r="C10563" s="352"/>
      <c r="D10563" s="152" t="s">
        <v>20298</v>
      </c>
    </row>
    <row r="10564" spans="1:4" ht="13.5" customHeight="1">
      <c r="A10564" s="150" t="s">
        <v>10262</v>
      </c>
      <c r="B10564" s="153" t="s">
        <v>19835</v>
      </c>
      <c r="C10564" s="352"/>
      <c r="D10564" s="152" t="s">
        <v>20298</v>
      </c>
    </row>
    <row r="10565" spans="1:4" ht="13.5" customHeight="1">
      <c r="A10565" s="150" t="s">
        <v>6012</v>
      </c>
      <c r="B10565" s="153" t="s">
        <v>16018</v>
      </c>
      <c r="C10565" s="352"/>
      <c r="D10565" s="152" t="s">
        <v>20298</v>
      </c>
    </row>
    <row r="10566" spans="1:4" ht="13.5" customHeight="1">
      <c r="A10566" s="150" t="s">
        <v>10366</v>
      </c>
      <c r="B10566" s="153" t="s">
        <v>19933</v>
      </c>
      <c r="C10566" s="352"/>
      <c r="D10566" s="152" t="s">
        <v>20298</v>
      </c>
    </row>
    <row r="10567" spans="1:4" ht="13.5" customHeight="1">
      <c r="A10567" s="150" t="s">
        <v>10367</v>
      </c>
      <c r="B10567" s="153" t="s">
        <v>19934</v>
      </c>
      <c r="C10567" s="352"/>
      <c r="D10567" s="152" t="s">
        <v>20298</v>
      </c>
    </row>
    <row r="10568" spans="1:4" ht="13.5" customHeight="1">
      <c r="A10568" s="150" t="s">
        <v>5780</v>
      </c>
      <c r="B10568" s="153" t="s">
        <v>15809</v>
      </c>
      <c r="C10568" s="352"/>
      <c r="D10568" s="152" t="s">
        <v>20298</v>
      </c>
    </row>
    <row r="10569" spans="1:4" ht="13.5" customHeight="1">
      <c r="A10569" s="150" t="s">
        <v>5780</v>
      </c>
      <c r="B10569" s="153" t="s">
        <v>15809</v>
      </c>
      <c r="C10569" s="352"/>
      <c r="D10569" s="152" t="s">
        <v>20298</v>
      </c>
    </row>
    <row r="10570" spans="1:4" ht="13.5" customHeight="1">
      <c r="A10570" s="150" t="s">
        <v>5780</v>
      </c>
      <c r="B10570" s="153" t="s">
        <v>15809</v>
      </c>
      <c r="C10570" s="352"/>
      <c r="D10570" s="152" t="s">
        <v>20298</v>
      </c>
    </row>
    <row r="10571" spans="1:4" ht="13.5" customHeight="1">
      <c r="A10571" s="150" t="s">
        <v>5780</v>
      </c>
      <c r="B10571" s="153" t="s">
        <v>15809</v>
      </c>
      <c r="C10571" s="352"/>
      <c r="D10571" s="152" t="s">
        <v>20298</v>
      </c>
    </row>
    <row r="10572" spans="1:4" ht="13.5" customHeight="1">
      <c r="A10572" s="150" t="s">
        <v>5781</v>
      </c>
      <c r="B10572" s="153" t="s">
        <v>15809</v>
      </c>
      <c r="C10572" s="352"/>
      <c r="D10572" s="152" t="s">
        <v>20298</v>
      </c>
    </row>
    <row r="10573" spans="1:4" ht="13.5" customHeight="1">
      <c r="A10573" s="150" t="s">
        <v>5781</v>
      </c>
      <c r="B10573" s="153" t="s">
        <v>15809</v>
      </c>
      <c r="C10573" s="352"/>
      <c r="D10573" s="152" t="s">
        <v>20298</v>
      </c>
    </row>
    <row r="10574" spans="1:4" ht="13.5" customHeight="1">
      <c r="A10574" s="150" t="s">
        <v>15</v>
      </c>
      <c r="B10574" s="153" t="s">
        <v>15830</v>
      </c>
      <c r="C10574" s="352"/>
      <c r="D10574" s="152" t="s">
        <v>20298</v>
      </c>
    </row>
    <row r="10575" spans="1:4" ht="13.5" customHeight="1">
      <c r="A10575" s="150" t="s">
        <v>5807</v>
      </c>
      <c r="B10575" s="153" t="s">
        <v>15829</v>
      </c>
      <c r="C10575" s="352"/>
      <c r="D10575" s="152" t="s">
        <v>20298</v>
      </c>
    </row>
    <row r="10576" spans="1:4" ht="13.5" customHeight="1">
      <c r="A10576" s="150" t="s">
        <v>5807</v>
      </c>
      <c r="B10576" s="153" t="s">
        <v>15829</v>
      </c>
      <c r="C10576" s="352"/>
      <c r="D10576" s="152" t="s">
        <v>20298</v>
      </c>
    </row>
    <row r="10577" spans="1:4" ht="13.5" customHeight="1">
      <c r="A10577" s="150" t="s">
        <v>28</v>
      </c>
      <c r="B10577" s="153" t="s">
        <v>15828</v>
      </c>
      <c r="C10577" s="352"/>
      <c r="D10577" s="152" t="s">
        <v>20298</v>
      </c>
    </row>
    <row r="10578" spans="1:4" ht="13.5" customHeight="1">
      <c r="A10578" s="150" t="s">
        <v>28</v>
      </c>
      <c r="B10578" s="153" t="s">
        <v>15828</v>
      </c>
      <c r="C10578" s="352"/>
      <c r="D10578" s="152" t="s">
        <v>20298</v>
      </c>
    </row>
    <row r="10579" spans="1:4" ht="13.5" customHeight="1">
      <c r="A10579" s="150" t="s">
        <v>5773</v>
      </c>
      <c r="B10579" s="153" t="s">
        <v>15803</v>
      </c>
      <c r="C10579" s="352"/>
      <c r="D10579" s="152" t="s">
        <v>20298</v>
      </c>
    </row>
    <row r="10580" spans="1:4" ht="13.5" customHeight="1">
      <c r="A10580" s="150" t="s">
        <v>5773</v>
      </c>
      <c r="B10580" s="153" t="s">
        <v>15803</v>
      </c>
      <c r="C10580" s="352"/>
      <c r="D10580" s="152" t="s">
        <v>20298</v>
      </c>
    </row>
    <row r="10581" spans="1:4" ht="13.5" customHeight="1">
      <c r="A10581" s="150" t="s">
        <v>5774</v>
      </c>
      <c r="B10581" s="153" t="s">
        <v>15804</v>
      </c>
      <c r="C10581" s="352"/>
      <c r="D10581" s="152" t="s">
        <v>20298</v>
      </c>
    </row>
    <row r="10582" spans="1:4" ht="13.5" customHeight="1">
      <c r="A10582" s="150" t="s">
        <v>5774</v>
      </c>
      <c r="B10582" s="153" t="s">
        <v>15804</v>
      </c>
      <c r="C10582" s="352"/>
      <c r="D10582" s="152" t="s">
        <v>20298</v>
      </c>
    </row>
    <row r="10583" spans="1:4" ht="13.5" customHeight="1">
      <c r="A10583" s="150" t="s">
        <v>5779</v>
      </c>
      <c r="B10583" s="153" t="s">
        <v>15808</v>
      </c>
      <c r="C10583" s="352"/>
      <c r="D10583" s="152" t="s">
        <v>20298</v>
      </c>
    </row>
    <row r="10584" spans="1:4" ht="13.5" customHeight="1">
      <c r="A10584" s="150" t="s">
        <v>5779</v>
      </c>
      <c r="B10584" s="153" t="s">
        <v>15808</v>
      </c>
      <c r="C10584" s="352"/>
      <c r="D10584" s="152" t="s">
        <v>20298</v>
      </c>
    </row>
    <row r="10585" spans="1:4" ht="13.5" customHeight="1">
      <c r="A10585" s="150" t="s">
        <v>5803</v>
      </c>
      <c r="B10585" s="153" t="s">
        <v>15825</v>
      </c>
      <c r="C10585" s="352"/>
      <c r="D10585" s="152" t="s">
        <v>20298</v>
      </c>
    </row>
    <row r="10586" spans="1:4" ht="13.5" customHeight="1">
      <c r="A10586" s="150" t="s">
        <v>5804</v>
      </c>
      <c r="B10586" s="153" t="s">
        <v>15825</v>
      </c>
      <c r="C10586" s="352"/>
      <c r="D10586" s="152" t="s">
        <v>20298</v>
      </c>
    </row>
    <row r="10587" spans="1:4" ht="13.5" customHeight="1">
      <c r="A10587" s="150" t="s">
        <v>5804</v>
      </c>
      <c r="B10587" s="153" t="s">
        <v>15825</v>
      </c>
      <c r="C10587" s="352"/>
      <c r="D10587" s="152" t="s">
        <v>20298</v>
      </c>
    </row>
    <row r="10588" spans="1:4" ht="13.5" customHeight="1">
      <c r="A10588" s="150" t="s">
        <v>25</v>
      </c>
      <c r="B10588" s="153" t="s">
        <v>15826</v>
      </c>
      <c r="C10588" s="352"/>
      <c r="D10588" s="152" t="s">
        <v>20298</v>
      </c>
    </row>
    <row r="10589" spans="1:4" ht="13.5" customHeight="1">
      <c r="A10589" s="150" t="s">
        <v>25</v>
      </c>
      <c r="B10589" s="153" t="s">
        <v>15826</v>
      </c>
      <c r="C10589" s="352"/>
      <c r="D10589" s="152" t="s">
        <v>20298</v>
      </c>
    </row>
    <row r="10590" spans="1:4" ht="13.5" customHeight="1">
      <c r="A10590" s="150" t="s">
        <v>5755</v>
      </c>
      <c r="B10590" s="153" t="s">
        <v>15787</v>
      </c>
      <c r="C10590" s="352"/>
      <c r="D10590" s="152" t="s">
        <v>20298</v>
      </c>
    </row>
    <row r="10591" spans="1:4" ht="13.5" customHeight="1">
      <c r="A10591" s="150" t="s">
        <v>5755</v>
      </c>
      <c r="B10591" s="153" t="s">
        <v>15787</v>
      </c>
      <c r="C10591" s="352"/>
      <c r="D10591" s="152" t="s">
        <v>20298</v>
      </c>
    </row>
    <row r="10592" spans="1:4" ht="13.5" customHeight="1">
      <c r="A10592" s="150" t="s">
        <v>5754</v>
      </c>
      <c r="B10592" s="153" t="s">
        <v>15786</v>
      </c>
      <c r="C10592" s="352"/>
      <c r="D10592" s="152" t="s">
        <v>20298</v>
      </c>
    </row>
    <row r="10593" spans="1:4" ht="13.5" customHeight="1">
      <c r="A10593" s="150" t="s">
        <v>5754</v>
      </c>
      <c r="B10593" s="153" t="s">
        <v>15786</v>
      </c>
      <c r="C10593" s="352"/>
      <c r="D10593" s="152" t="s">
        <v>20298</v>
      </c>
    </row>
    <row r="10594" spans="1:4" ht="13.5" customHeight="1">
      <c r="A10594" s="150" t="s">
        <v>5805</v>
      </c>
      <c r="B10594" s="153" t="s">
        <v>15826</v>
      </c>
      <c r="C10594" s="352"/>
      <c r="D10594" s="152" t="s">
        <v>20298</v>
      </c>
    </row>
    <row r="10595" spans="1:4" ht="13.5" customHeight="1">
      <c r="A10595" s="150" t="s">
        <v>5782</v>
      </c>
      <c r="B10595" s="153" t="s">
        <v>15809</v>
      </c>
      <c r="C10595" s="352"/>
      <c r="D10595" s="152" t="s">
        <v>20298</v>
      </c>
    </row>
    <row r="10596" spans="1:4" ht="13.5" customHeight="1">
      <c r="A10596" s="150" t="s">
        <v>5782</v>
      </c>
      <c r="B10596" s="153" t="s">
        <v>15809</v>
      </c>
      <c r="C10596" s="352"/>
      <c r="D10596" s="152" t="s">
        <v>20298</v>
      </c>
    </row>
    <row r="10597" spans="1:4" ht="13.5" customHeight="1">
      <c r="A10597" s="150" t="s">
        <v>5783</v>
      </c>
      <c r="B10597" s="153" t="s">
        <v>15809</v>
      </c>
      <c r="C10597" s="352"/>
      <c r="D10597" s="152" t="s">
        <v>20298</v>
      </c>
    </row>
    <row r="10598" spans="1:4" ht="13.5" customHeight="1">
      <c r="A10598" s="150" t="s">
        <v>5783</v>
      </c>
      <c r="B10598" s="153" t="s">
        <v>15809</v>
      </c>
      <c r="C10598" s="352"/>
      <c r="D10598" s="152" t="s">
        <v>20298</v>
      </c>
    </row>
    <row r="10599" spans="1:4" ht="13.5" customHeight="1">
      <c r="A10599" s="150" t="s">
        <v>5777</v>
      </c>
      <c r="B10599" s="153" t="s">
        <v>15806</v>
      </c>
      <c r="C10599" s="352"/>
      <c r="D10599" s="152" t="s">
        <v>20298</v>
      </c>
    </row>
    <row r="10600" spans="1:4" ht="13.5" customHeight="1">
      <c r="A10600" s="150" t="s">
        <v>5777</v>
      </c>
      <c r="B10600" s="153" t="s">
        <v>15806</v>
      </c>
      <c r="C10600" s="352"/>
      <c r="D10600" s="152" t="s">
        <v>20298</v>
      </c>
    </row>
    <row r="10601" spans="1:4" ht="13.5" customHeight="1">
      <c r="A10601" s="150" t="s">
        <v>5771</v>
      </c>
      <c r="B10601" s="153" t="s">
        <v>15802</v>
      </c>
      <c r="C10601" s="352"/>
      <c r="D10601" s="152" t="s">
        <v>20298</v>
      </c>
    </row>
    <row r="10602" spans="1:4" ht="13.5" customHeight="1">
      <c r="A10602" s="150" t="s">
        <v>5771</v>
      </c>
      <c r="B10602" s="153" t="s">
        <v>15802</v>
      </c>
      <c r="C10602" s="352"/>
      <c r="D10602" s="152" t="s">
        <v>20298</v>
      </c>
    </row>
    <row r="10603" spans="1:4" ht="13.5" customHeight="1">
      <c r="A10603" s="150" t="s">
        <v>5772</v>
      </c>
      <c r="B10603" s="153" t="s">
        <v>15802</v>
      </c>
      <c r="C10603" s="352"/>
      <c r="D10603" s="152" t="s">
        <v>20298</v>
      </c>
    </row>
    <row r="10604" spans="1:4" ht="13.5" customHeight="1">
      <c r="A10604" s="150" t="s">
        <v>5772</v>
      </c>
      <c r="B10604" s="153" t="s">
        <v>15802</v>
      </c>
      <c r="C10604" s="352"/>
      <c r="D10604" s="152" t="s">
        <v>20298</v>
      </c>
    </row>
    <row r="10605" spans="1:4" ht="13.5" customHeight="1">
      <c r="A10605" s="150" t="s">
        <v>5806</v>
      </c>
      <c r="B10605" s="153" t="s">
        <v>15827</v>
      </c>
      <c r="C10605" s="352"/>
      <c r="D10605" s="152" t="s">
        <v>20298</v>
      </c>
    </row>
    <row r="10606" spans="1:4" ht="13.5" customHeight="1">
      <c r="A10606" s="150" t="s">
        <v>5806</v>
      </c>
      <c r="B10606" s="153" t="s">
        <v>15827</v>
      </c>
      <c r="C10606" s="352"/>
      <c r="D10606" s="152" t="s">
        <v>20298</v>
      </c>
    </row>
    <row r="10607" spans="1:4" ht="13.5" customHeight="1">
      <c r="A10607" s="150" t="s">
        <v>5786</v>
      </c>
      <c r="B10607" s="153" t="s">
        <v>15812</v>
      </c>
      <c r="C10607" s="352"/>
      <c r="D10607" s="152" t="s">
        <v>20298</v>
      </c>
    </row>
    <row r="10608" spans="1:4" ht="13.5" customHeight="1">
      <c r="A10608" s="150" t="s">
        <v>5786</v>
      </c>
      <c r="B10608" s="153" t="s">
        <v>15812</v>
      </c>
      <c r="C10608" s="352"/>
      <c r="D10608" s="152" t="s">
        <v>20298</v>
      </c>
    </row>
    <row r="10609" spans="1:4" ht="13.5" customHeight="1">
      <c r="A10609" s="150" t="s">
        <v>5784</v>
      </c>
      <c r="B10609" s="153" t="s">
        <v>15810</v>
      </c>
      <c r="C10609" s="352"/>
      <c r="D10609" s="152" t="s">
        <v>20298</v>
      </c>
    </row>
    <row r="10610" spans="1:4" ht="13.5" customHeight="1">
      <c r="A10610" s="150" t="s">
        <v>5784</v>
      </c>
      <c r="B10610" s="153" t="s">
        <v>15810</v>
      </c>
      <c r="C10610" s="352"/>
      <c r="D10610" s="152" t="s">
        <v>20298</v>
      </c>
    </row>
    <row r="10611" spans="1:4" ht="13.5" customHeight="1">
      <c r="A10611" s="150" t="s">
        <v>5787</v>
      </c>
      <c r="B10611" s="153" t="s">
        <v>15812</v>
      </c>
      <c r="C10611" s="352"/>
      <c r="D10611" s="152" t="s">
        <v>20298</v>
      </c>
    </row>
    <row r="10612" spans="1:4" ht="13.5" customHeight="1">
      <c r="A10612" s="150" t="s">
        <v>5787</v>
      </c>
      <c r="B10612" s="153" t="s">
        <v>15812</v>
      </c>
      <c r="C10612" s="352"/>
      <c r="D10612" s="152" t="s">
        <v>20298</v>
      </c>
    </row>
    <row r="10613" spans="1:4" ht="13.5" customHeight="1">
      <c r="A10613" s="150" t="s">
        <v>5785</v>
      </c>
      <c r="B10613" s="153" t="s">
        <v>15811</v>
      </c>
      <c r="C10613" s="352"/>
      <c r="D10613" s="152" t="s">
        <v>20298</v>
      </c>
    </row>
    <row r="10614" spans="1:4" ht="13.5" customHeight="1">
      <c r="A10614" s="150" t="s">
        <v>5785</v>
      </c>
      <c r="B10614" s="153" t="s">
        <v>15811</v>
      </c>
      <c r="C10614" s="352"/>
      <c r="D10614" s="152" t="s">
        <v>20298</v>
      </c>
    </row>
    <row r="10615" spans="1:4" ht="13.5" customHeight="1">
      <c r="A10615" s="150" t="s">
        <v>5788</v>
      </c>
      <c r="B10615" s="153" t="s">
        <v>15813</v>
      </c>
      <c r="C10615" s="352"/>
      <c r="D10615" s="152" t="s">
        <v>20298</v>
      </c>
    </row>
    <row r="10616" spans="1:4" ht="13.5" customHeight="1">
      <c r="A10616" s="150" t="s">
        <v>5809</v>
      </c>
      <c r="B10616" s="153" t="s">
        <v>15832</v>
      </c>
      <c r="C10616" s="352"/>
      <c r="D10616" s="152" t="s">
        <v>20298</v>
      </c>
    </row>
    <row r="10617" spans="1:4" ht="13.5" customHeight="1">
      <c r="A10617" s="150" t="s">
        <v>5809</v>
      </c>
      <c r="B10617" s="153" t="s">
        <v>15832</v>
      </c>
      <c r="C10617" s="352"/>
      <c r="D10617" s="152" t="s">
        <v>20298</v>
      </c>
    </row>
    <row r="10618" spans="1:4" ht="13.5" customHeight="1">
      <c r="A10618" s="150" t="s">
        <v>10242</v>
      </c>
      <c r="B10618" s="153" t="s">
        <v>19816</v>
      </c>
      <c r="C10618" s="352"/>
      <c r="D10618" s="152" t="s">
        <v>20298</v>
      </c>
    </row>
    <row r="10619" spans="1:4" ht="13.5" customHeight="1">
      <c r="A10619" s="150" t="s">
        <v>10242</v>
      </c>
      <c r="B10619" s="153" t="s">
        <v>19816</v>
      </c>
      <c r="C10619" s="352"/>
      <c r="D10619" s="152" t="s">
        <v>20298</v>
      </c>
    </row>
    <row r="10620" spans="1:4" ht="13.5" customHeight="1">
      <c r="A10620" s="150" t="s">
        <v>24</v>
      </c>
      <c r="B10620" s="153" t="s">
        <v>19813</v>
      </c>
      <c r="C10620" s="352"/>
      <c r="D10620" s="152" t="s">
        <v>20298</v>
      </c>
    </row>
    <row r="10621" spans="1:4" ht="13.5" customHeight="1">
      <c r="A10621" s="150" t="s">
        <v>24</v>
      </c>
      <c r="B10621" s="153" t="s">
        <v>19813</v>
      </c>
      <c r="C10621" s="352"/>
      <c r="D10621" s="152" t="s">
        <v>20298</v>
      </c>
    </row>
    <row r="10622" spans="1:4" ht="13.5" customHeight="1">
      <c r="A10622" s="150" t="s">
        <v>10239</v>
      </c>
      <c r="B10622" s="153" t="s">
        <v>19811</v>
      </c>
      <c r="C10622" s="352"/>
      <c r="D10622" s="152" t="s">
        <v>20298</v>
      </c>
    </row>
    <row r="10623" spans="1:4" ht="13.5" customHeight="1">
      <c r="A10623" s="150" t="s">
        <v>10239</v>
      </c>
      <c r="B10623" s="153" t="s">
        <v>19811</v>
      </c>
      <c r="C10623" s="352"/>
      <c r="D10623" s="152" t="s">
        <v>20298</v>
      </c>
    </row>
    <row r="10624" spans="1:4" ht="13.5" customHeight="1">
      <c r="A10624" s="150" t="s">
        <v>10241</v>
      </c>
      <c r="B10624" s="153" t="s">
        <v>19815</v>
      </c>
      <c r="C10624" s="352"/>
      <c r="D10624" s="152" t="s">
        <v>20298</v>
      </c>
    </row>
    <row r="10625" spans="1:4" ht="13.5" customHeight="1">
      <c r="A10625" s="150" t="s">
        <v>10241</v>
      </c>
      <c r="B10625" s="153" t="s">
        <v>19815</v>
      </c>
      <c r="C10625" s="352"/>
      <c r="D10625" s="152" t="s">
        <v>20298</v>
      </c>
    </row>
    <row r="10626" spans="1:4" ht="13.5" customHeight="1">
      <c r="A10626" s="150" t="s">
        <v>23</v>
      </c>
      <c r="B10626" s="153" t="s">
        <v>19812</v>
      </c>
      <c r="C10626" s="352"/>
      <c r="D10626" s="152" t="s">
        <v>20298</v>
      </c>
    </row>
    <row r="10627" spans="1:4" ht="13.5" customHeight="1">
      <c r="A10627" s="150" t="s">
        <v>23</v>
      </c>
      <c r="B10627" s="153" t="s">
        <v>19812</v>
      </c>
      <c r="C10627" s="352"/>
      <c r="D10627" s="152" t="s">
        <v>20298</v>
      </c>
    </row>
    <row r="10628" spans="1:4" ht="13.5" customHeight="1">
      <c r="A10628" s="150" t="s">
        <v>5790</v>
      </c>
      <c r="B10628" s="153" t="s">
        <v>15815</v>
      </c>
      <c r="C10628" s="352"/>
      <c r="D10628" s="152" t="s">
        <v>20298</v>
      </c>
    </row>
    <row r="10629" spans="1:4" ht="13.5" customHeight="1">
      <c r="A10629" s="150" t="s">
        <v>5790</v>
      </c>
      <c r="B10629" s="153" t="s">
        <v>15815</v>
      </c>
      <c r="C10629" s="352"/>
      <c r="D10629" s="152" t="s">
        <v>20298</v>
      </c>
    </row>
    <row r="10630" spans="1:4" ht="13.5" customHeight="1">
      <c r="A10630" s="150" t="s">
        <v>5791</v>
      </c>
      <c r="B10630" s="153" t="s">
        <v>15815</v>
      </c>
      <c r="C10630" s="352"/>
      <c r="D10630" s="152" t="s">
        <v>20298</v>
      </c>
    </row>
    <row r="10631" spans="1:4" ht="13.5" customHeight="1">
      <c r="A10631" s="150" t="s">
        <v>5791</v>
      </c>
      <c r="B10631" s="153" t="s">
        <v>15815</v>
      </c>
      <c r="C10631" s="352"/>
      <c r="D10631" s="152" t="s">
        <v>20298</v>
      </c>
    </row>
    <row r="10632" spans="1:4" ht="13.5" customHeight="1">
      <c r="A10632" s="150" t="s">
        <v>5792</v>
      </c>
      <c r="B10632" s="153" t="s">
        <v>15816</v>
      </c>
      <c r="C10632" s="352"/>
      <c r="D10632" s="152" t="s">
        <v>20298</v>
      </c>
    </row>
    <row r="10633" spans="1:4" ht="13.5" customHeight="1">
      <c r="A10633" s="150" t="s">
        <v>5792</v>
      </c>
      <c r="B10633" s="153" t="s">
        <v>15816</v>
      </c>
      <c r="C10633" s="352"/>
      <c r="D10633" s="152" t="s">
        <v>20298</v>
      </c>
    </row>
    <row r="10634" spans="1:4" ht="13.5" customHeight="1">
      <c r="A10634" s="150" t="s">
        <v>5756</v>
      </c>
      <c r="B10634" s="153" t="s">
        <v>15788</v>
      </c>
      <c r="C10634" s="352"/>
      <c r="D10634" s="152" t="s">
        <v>20298</v>
      </c>
    </row>
    <row r="10635" spans="1:4" ht="13.5" customHeight="1">
      <c r="A10635" s="150" t="s">
        <v>5789</v>
      </c>
      <c r="B10635" s="153" t="s">
        <v>15814</v>
      </c>
      <c r="C10635" s="352"/>
      <c r="D10635" s="152" t="s">
        <v>20298</v>
      </c>
    </row>
    <row r="10636" spans="1:4" ht="13.5" customHeight="1">
      <c r="A10636" s="150" t="s">
        <v>5789</v>
      </c>
      <c r="B10636" s="153" t="s">
        <v>15814</v>
      </c>
      <c r="C10636" s="352"/>
      <c r="D10636" s="152" t="s">
        <v>20298</v>
      </c>
    </row>
    <row r="10637" spans="1:4" ht="13.5" customHeight="1">
      <c r="A10637" s="150" t="s">
        <v>5769</v>
      </c>
      <c r="B10637" s="153" t="s">
        <v>15801</v>
      </c>
      <c r="C10637" s="352"/>
      <c r="D10637" s="152" t="s">
        <v>20298</v>
      </c>
    </row>
    <row r="10638" spans="1:4" ht="13.5" customHeight="1">
      <c r="A10638" s="150" t="s">
        <v>27</v>
      </c>
      <c r="B10638" s="153" t="s">
        <v>13629</v>
      </c>
      <c r="C10638" s="352"/>
      <c r="D10638" s="152" t="s">
        <v>20298</v>
      </c>
    </row>
    <row r="10639" spans="1:4" ht="13.5" customHeight="1">
      <c r="A10639" s="150" t="s">
        <v>27</v>
      </c>
      <c r="B10639" s="153" t="s">
        <v>13629</v>
      </c>
      <c r="C10639" s="352"/>
      <c r="D10639" s="152" t="s">
        <v>20298</v>
      </c>
    </row>
    <row r="10640" spans="1:4" ht="13.5" customHeight="1">
      <c r="A10640" s="150" t="s">
        <v>3495</v>
      </c>
      <c r="B10640" s="153" t="s">
        <v>13630</v>
      </c>
      <c r="C10640" s="352"/>
      <c r="D10640" s="152" t="s">
        <v>20298</v>
      </c>
    </row>
    <row r="10641" spans="1:4" ht="13.5" customHeight="1">
      <c r="A10641" s="150" t="s">
        <v>3495</v>
      </c>
      <c r="B10641" s="153" t="s">
        <v>13630</v>
      </c>
      <c r="C10641" s="352"/>
      <c r="D10641" s="152" t="s">
        <v>20298</v>
      </c>
    </row>
    <row r="10642" spans="1:4" ht="13.5" customHeight="1">
      <c r="A10642" s="150" t="s">
        <v>3497</v>
      </c>
      <c r="B10642" s="153" t="s">
        <v>13632</v>
      </c>
      <c r="C10642" s="352"/>
      <c r="D10642" s="152" t="s">
        <v>20298</v>
      </c>
    </row>
    <row r="10643" spans="1:4" ht="13.5" customHeight="1">
      <c r="A10643" s="150" t="s">
        <v>3497</v>
      </c>
      <c r="B10643" s="153" t="s">
        <v>13632</v>
      </c>
      <c r="C10643" s="352"/>
      <c r="D10643" s="152" t="s">
        <v>20298</v>
      </c>
    </row>
    <row r="10644" spans="1:4" ht="13.5" customHeight="1">
      <c r="A10644" s="150" t="s">
        <v>3496</v>
      </c>
      <c r="B10644" s="153" t="s">
        <v>13631</v>
      </c>
      <c r="C10644" s="352"/>
      <c r="D10644" s="152" t="s">
        <v>20298</v>
      </c>
    </row>
    <row r="10645" spans="1:4" ht="13.5" customHeight="1">
      <c r="A10645" s="150" t="s">
        <v>3479</v>
      </c>
      <c r="B10645" s="153" t="s">
        <v>13614</v>
      </c>
      <c r="C10645" s="352"/>
      <c r="D10645" s="152" t="s">
        <v>20298</v>
      </c>
    </row>
    <row r="10646" spans="1:4" ht="13.5" customHeight="1">
      <c r="A10646" s="150" t="s">
        <v>3482</v>
      </c>
      <c r="B10646" s="153" t="s">
        <v>13617</v>
      </c>
      <c r="C10646" s="352"/>
      <c r="D10646" s="152" t="s">
        <v>20298</v>
      </c>
    </row>
    <row r="10647" spans="1:4" ht="13.5" customHeight="1">
      <c r="A10647" s="150" t="s">
        <v>3482</v>
      </c>
      <c r="B10647" s="153" t="s">
        <v>13617</v>
      </c>
      <c r="C10647" s="352"/>
      <c r="D10647" s="152" t="s">
        <v>20298</v>
      </c>
    </row>
    <row r="10648" spans="1:4" ht="13.5" customHeight="1">
      <c r="A10648" s="150" t="s">
        <v>3480</v>
      </c>
      <c r="B10648" s="153" t="s">
        <v>13615</v>
      </c>
      <c r="C10648" s="352"/>
      <c r="D10648" s="152" t="s">
        <v>20298</v>
      </c>
    </row>
    <row r="10649" spans="1:4" ht="13.5" customHeight="1">
      <c r="A10649" s="150" t="s">
        <v>3481</v>
      </c>
      <c r="B10649" s="153" t="s">
        <v>13616</v>
      </c>
      <c r="C10649" s="352"/>
      <c r="D10649" s="152" t="s">
        <v>20298</v>
      </c>
    </row>
    <row r="10650" spans="1:4" ht="13.5" customHeight="1">
      <c r="A10650" s="150" t="s">
        <v>3445</v>
      </c>
      <c r="B10650" s="153" t="s">
        <v>13582</v>
      </c>
      <c r="C10650" s="352"/>
      <c r="D10650" s="152" t="s">
        <v>20298</v>
      </c>
    </row>
    <row r="10651" spans="1:4" ht="13.5" customHeight="1">
      <c r="A10651" s="150" t="s">
        <v>3449</v>
      </c>
      <c r="B10651" s="153" t="s">
        <v>13586</v>
      </c>
      <c r="C10651" s="352"/>
      <c r="D10651" s="152" t="s">
        <v>20298</v>
      </c>
    </row>
    <row r="10652" spans="1:4" ht="13.5" customHeight="1">
      <c r="A10652" s="150" t="s">
        <v>3444</v>
      </c>
      <c r="B10652" s="153" t="s">
        <v>13581</v>
      </c>
      <c r="C10652" s="352"/>
      <c r="D10652" s="152" t="s">
        <v>20298</v>
      </c>
    </row>
    <row r="10653" spans="1:4" ht="13.5" customHeight="1">
      <c r="A10653" s="150" t="s">
        <v>3439</v>
      </c>
      <c r="B10653" s="153" t="s">
        <v>13576</v>
      </c>
      <c r="C10653" s="352"/>
      <c r="D10653" s="152" t="s">
        <v>20298</v>
      </c>
    </row>
    <row r="10654" spans="1:4" ht="13.5" customHeight="1">
      <c r="A10654" s="150" t="s">
        <v>3441</v>
      </c>
      <c r="B10654" s="153" t="s">
        <v>13578</v>
      </c>
      <c r="C10654" s="352"/>
      <c r="D10654" s="152" t="s">
        <v>20298</v>
      </c>
    </row>
    <row r="10655" spans="1:4" ht="13.5" customHeight="1">
      <c r="A10655" s="150" t="s">
        <v>3440</v>
      </c>
      <c r="B10655" s="153" t="s">
        <v>13577</v>
      </c>
      <c r="C10655" s="352"/>
      <c r="D10655" s="152" t="s">
        <v>20298</v>
      </c>
    </row>
    <row r="10656" spans="1:4" ht="13.5" customHeight="1">
      <c r="A10656" s="150" t="s">
        <v>3442</v>
      </c>
      <c r="B10656" s="153" t="s">
        <v>13579</v>
      </c>
      <c r="C10656" s="352"/>
      <c r="D10656" s="152" t="s">
        <v>20298</v>
      </c>
    </row>
    <row r="10657" spans="1:4" ht="13.5" customHeight="1">
      <c r="A10657" s="150" t="s">
        <v>3443</v>
      </c>
      <c r="B10657" s="153" t="s">
        <v>13580</v>
      </c>
      <c r="C10657" s="352"/>
      <c r="D10657" s="152" t="s">
        <v>20298</v>
      </c>
    </row>
    <row r="10658" spans="1:4" ht="13.5" customHeight="1">
      <c r="A10658" s="150" t="s">
        <v>3447</v>
      </c>
      <c r="B10658" s="153" t="s">
        <v>13584</v>
      </c>
      <c r="C10658" s="352"/>
      <c r="D10658" s="152" t="s">
        <v>20298</v>
      </c>
    </row>
    <row r="10659" spans="1:4" ht="13.5" customHeight="1">
      <c r="A10659" s="150" t="s">
        <v>3446</v>
      </c>
      <c r="B10659" s="153" t="s">
        <v>13583</v>
      </c>
      <c r="C10659" s="352"/>
      <c r="D10659" s="152" t="s">
        <v>20298</v>
      </c>
    </row>
    <row r="10660" spans="1:4" ht="13.5" customHeight="1">
      <c r="A10660" s="150" t="s">
        <v>3448</v>
      </c>
      <c r="B10660" s="153" t="s">
        <v>13585</v>
      </c>
      <c r="C10660" s="352"/>
      <c r="D10660" s="152" t="s">
        <v>20298</v>
      </c>
    </row>
    <row r="10661" spans="1:4" ht="13.5" customHeight="1">
      <c r="A10661" s="150" t="s">
        <v>10296</v>
      </c>
      <c r="B10661" s="153" t="s">
        <v>19867</v>
      </c>
      <c r="C10661" s="352"/>
      <c r="D10661" s="152" t="s">
        <v>20298</v>
      </c>
    </row>
    <row r="10662" spans="1:4" ht="13.5" customHeight="1">
      <c r="A10662" s="150" t="s">
        <v>3476</v>
      </c>
      <c r="B10662" s="153" t="s">
        <v>13611</v>
      </c>
      <c r="C10662" s="352"/>
      <c r="D10662" s="152" t="s">
        <v>20298</v>
      </c>
    </row>
    <row r="10663" spans="1:4" ht="13.5" customHeight="1">
      <c r="A10663" s="150" t="s">
        <v>3477</v>
      </c>
      <c r="B10663" s="153" t="s">
        <v>13612</v>
      </c>
      <c r="C10663" s="352"/>
      <c r="D10663" s="152" t="s">
        <v>20298</v>
      </c>
    </row>
    <row r="10664" spans="1:4" ht="13.5" customHeight="1">
      <c r="A10664" s="150" t="s">
        <v>3478</v>
      </c>
      <c r="B10664" s="153" t="s">
        <v>13613</v>
      </c>
      <c r="C10664" s="352"/>
      <c r="D10664" s="152" t="s">
        <v>20298</v>
      </c>
    </row>
    <row r="10665" spans="1:4" ht="13.5" customHeight="1">
      <c r="A10665" s="150" t="s">
        <v>10481</v>
      </c>
      <c r="B10665" s="153" t="s">
        <v>20045</v>
      </c>
      <c r="C10665" s="352"/>
      <c r="D10665" s="152" t="s">
        <v>20298</v>
      </c>
    </row>
    <row r="10666" spans="1:4" ht="13.5" customHeight="1">
      <c r="A10666" s="150" t="s">
        <v>10481</v>
      </c>
      <c r="B10666" s="153" t="s">
        <v>20045</v>
      </c>
      <c r="C10666" s="352"/>
      <c r="D10666" s="152" t="s">
        <v>20298</v>
      </c>
    </row>
    <row r="10667" spans="1:4" ht="13.5" customHeight="1">
      <c r="A10667" s="150" t="s">
        <v>10482</v>
      </c>
      <c r="B10667" s="153" t="s">
        <v>20046</v>
      </c>
      <c r="C10667" s="352"/>
      <c r="D10667" s="152" t="s">
        <v>20298</v>
      </c>
    </row>
    <row r="10668" spans="1:4" ht="13.5" customHeight="1">
      <c r="A10668" s="150" t="s">
        <v>10482</v>
      </c>
      <c r="B10668" s="153" t="s">
        <v>20046</v>
      </c>
      <c r="C10668" s="352"/>
      <c r="D10668" s="152" t="s">
        <v>20298</v>
      </c>
    </row>
    <row r="10669" spans="1:4" ht="13.5" customHeight="1">
      <c r="A10669" s="150" t="s">
        <v>10488</v>
      </c>
      <c r="B10669" s="153" t="s">
        <v>20052</v>
      </c>
      <c r="C10669" s="352"/>
      <c r="D10669" s="152" t="s">
        <v>20298</v>
      </c>
    </row>
    <row r="10670" spans="1:4" ht="13.5" customHeight="1">
      <c r="A10670" s="150" t="s">
        <v>10476</v>
      </c>
      <c r="B10670" s="153" t="s">
        <v>20040</v>
      </c>
      <c r="C10670" s="352"/>
      <c r="D10670" s="152" t="s">
        <v>20298</v>
      </c>
    </row>
    <row r="10671" spans="1:4" ht="13.5" customHeight="1">
      <c r="A10671" s="150" t="s">
        <v>10476</v>
      </c>
      <c r="B10671" s="153" t="s">
        <v>20040</v>
      </c>
      <c r="C10671" s="352"/>
      <c r="D10671" s="152" t="s">
        <v>20298</v>
      </c>
    </row>
    <row r="10672" spans="1:4" ht="13.5" customHeight="1">
      <c r="A10672" s="150" t="s">
        <v>10475</v>
      </c>
      <c r="B10672" s="153" t="s">
        <v>20039</v>
      </c>
      <c r="C10672" s="352"/>
      <c r="D10672" s="152" t="s">
        <v>20298</v>
      </c>
    </row>
    <row r="10673" spans="1:4" ht="13.5" customHeight="1">
      <c r="A10673" s="150" t="s">
        <v>10478</v>
      </c>
      <c r="B10673" s="153" t="s">
        <v>20042</v>
      </c>
      <c r="C10673" s="352"/>
      <c r="D10673" s="152" t="s">
        <v>20298</v>
      </c>
    </row>
    <row r="10674" spans="1:4" ht="13.5" customHeight="1">
      <c r="A10674" s="150" t="s">
        <v>10477</v>
      </c>
      <c r="B10674" s="153" t="s">
        <v>20041</v>
      </c>
      <c r="C10674" s="352"/>
      <c r="D10674" s="152" t="s">
        <v>20298</v>
      </c>
    </row>
    <row r="10675" spans="1:4" ht="13.5" customHeight="1">
      <c r="A10675" s="150" t="s">
        <v>10473</v>
      </c>
      <c r="B10675" s="153" t="s">
        <v>20037</v>
      </c>
      <c r="C10675" s="352"/>
      <c r="D10675" s="152" t="s">
        <v>20298</v>
      </c>
    </row>
    <row r="10676" spans="1:4" ht="13.5" customHeight="1">
      <c r="A10676" s="150" t="s">
        <v>10474</v>
      </c>
      <c r="B10676" s="153" t="s">
        <v>20038</v>
      </c>
      <c r="C10676" s="352"/>
      <c r="D10676" s="152" t="s">
        <v>20298</v>
      </c>
    </row>
    <row r="10677" spans="1:4" ht="13.5" customHeight="1">
      <c r="A10677" s="150" t="s">
        <v>10489</v>
      </c>
      <c r="B10677" s="153" t="s">
        <v>20053</v>
      </c>
      <c r="C10677" s="352"/>
      <c r="D10677" s="152" t="s">
        <v>20298</v>
      </c>
    </row>
    <row r="10678" spans="1:4" ht="13.5" customHeight="1">
      <c r="A10678" s="150" t="s">
        <v>10320</v>
      </c>
      <c r="B10678" s="153" t="s">
        <v>19888</v>
      </c>
      <c r="C10678" s="352"/>
      <c r="D10678" s="152" t="s">
        <v>20298</v>
      </c>
    </row>
    <row r="10679" spans="1:4" ht="13.5" customHeight="1">
      <c r="A10679" s="150" t="s">
        <v>10285</v>
      </c>
      <c r="B10679" s="153" t="s">
        <v>19856</v>
      </c>
      <c r="C10679" s="352"/>
      <c r="D10679" s="152" t="s">
        <v>20298</v>
      </c>
    </row>
    <row r="10680" spans="1:4" ht="13.5" customHeight="1">
      <c r="A10680" s="150" t="s">
        <v>7377</v>
      </c>
      <c r="B10680" s="153" t="s">
        <v>17255</v>
      </c>
      <c r="C10680" s="352"/>
      <c r="D10680" s="152" t="s">
        <v>20298</v>
      </c>
    </row>
    <row r="10681" spans="1:4" ht="13.5" customHeight="1">
      <c r="A10681" s="150" t="s">
        <v>7377</v>
      </c>
      <c r="B10681" s="153" t="s">
        <v>17255</v>
      </c>
      <c r="C10681" s="352"/>
      <c r="D10681" s="152" t="s">
        <v>20298</v>
      </c>
    </row>
    <row r="10682" spans="1:4" ht="13.5" customHeight="1">
      <c r="A10682" s="150" t="s">
        <v>3106</v>
      </c>
      <c r="B10682" s="153" t="s">
        <v>13257</v>
      </c>
      <c r="C10682" s="352"/>
      <c r="D10682" s="152" t="s">
        <v>20298</v>
      </c>
    </row>
    <row r="10683" spans="1:4" ht="13.5" customHeight="1">
      <c r="A10683" s="150" t="s">
        <v>3106</v>
      </c>
      <c r="B10683" s="153" t="s">
        <v>13257</v>
      </c>
      <c r="C10683" s="352"/>
      <c r="D10683" s="152" t="s">
        <v>20298</v>
      </c>
    </row>
    <row r="10684" spans="1:4" ht="13.5" customHeight="1">
      <c r="A10684" s="150" t="s">
        <v>3104</v>
      </c>
      <c r="B10684" s="153" t="s">
        <v>13255</v>
      </c>
      <c r="C10684" s="352"/>
      <c r="D10684" s="152" t="s">
        <v>20298</v>
      </c>
    </row>
    <row r="10685" spans="1:4" ht="13.5" customHeight="1">
      <c r="A10685" s="150" t="s">
        <v>9831</v>
      </c>
      <c r="B10685" s="153" t="s">
        <v>19420</v>
      </c>
      <c r="C10685" s="352"/>
      <c r="D10685" s="152" t="s">
        <v>20298</v>
      </c>
    </row>
    <row r="10686" spans="1:4" ht="13.5" customHeight="1">
      <c r="A10686" s="150" t="s">
        <v>9830</v>
      </c>
      <c r="B10686" s="153" t="s">
        <v>19419</v>
      </c>
      <c r="C10686" s="352"/>
      <c r="D10686" s="152" t="s">
        <v>20298</v>
      </c>
    </row>
    <row r="10687" spans="1:4" ht="13.5" customHeight="1">
      <c r="A10687" s="150" t="s">
        <v>9832</v>
      </c>
      <c r="B10687" s="153" t="s">
        <v>19421</v>
      </c>
      <c r="C10687" s="352"/>
      <c r="D10687" s="152" t="s">
        <v>20298</v>
      </c>
    </row>
    <row r="10688" spans="1:4" ht="13.5" customHeight="1">
      <c r="A10688" s="150" t="s">
        <v>9829</v>
      </c>
      <c r="B10688" s="153" t="s">
        <v>19418</v>
      </c>
      <c r="C10688" s="352"/>
      <c r="D10688" s="152" t="s">
        <v>20298</v>
      </c>
    </row>
    <row r="10689" spans="1:4" ht="13.5" customHeight="1">
      <c r="A10689" s="150" t="s">
        <v>5801</v>
      </c>
      <c r="B10689" s="153" t="s">
        <v>15824</v>
      </c>
      <c r="C10689" s="352"/>
      <c r="D10689" s="152" t="s">
        <v>20298</v>
      </c>
    </row>
    <row r="10690" spans="1:4" ht="13.5" customHeight="1">
      <c r="A10690" s="150" t="s">
        <v>5801</v>
      </c>
      <c r="B10690" s="153" t="s">
        <v>15824</v>
      </c>
      <c r="C10690" s="352"/>
      <c r="D10690" s="152" t="s">
        <v>20298</v>
      </c>
    </row>
    <row r="10691" spans="1:4" ht="13.5" customHeight="1">
      <c r="A10691" s="150" t="s">
        <v>5801</v>
      </c>
      <c r="B10691" s="153" t="s">
        <v>15824</v>
      </c>
      <c r="C10691" s="352"/>
      <c r="D10691" s="152" t="s">
        <v>20298</v>
      </c>
    </row>
    <row r="10692" spans="1:4" ht="13.5" customHeight="1">
      <c r="A10692" s="150" t="s">
        <v>5801</v>
      </c>
      <c r="B10692" s="153" t="s">
        <v>15824</v>
      </c>
      <c r="C10692" s="352"/>
      <c r="D10692" s="152" t="s">
        <v>20298</v>
      </c>
    </row>
    <row r="10693" spans="1:4" ht="13.5" customHeight="1">
      <c r="A10693" s="150" t="s">
        <v>26</v>
      </c>
      <c r="B10693" s="153" t="s">
        <v>15799</v>
      </c>
      <c r="C10693" s="352"/>
      <c r="D10693" s="152" t="s">
        <v>20298</v>
      </c>
    </row>
    <row r="10694" spans="1:4" ht="13.5" customHeight="1">
      <c r="A10694" s="150" t="s">
        <v>26</v>
      </c>
      <c r="B10694" s="153" t="s">
        <v>15799</v>
      </c>
      <c r="C10694" s="352"/>
      <c r="D10694" s="152" t="s">
        <v>20298</v>
      </c>
    </row>
    <row r="10695" spans="1:4" ht="13.5" customHeight="1">
      <c r="A10695" s="150" t="s">
        <v>5766</v>
      </c>
      <c r="B10695" s="153" t="s">
        <v>15796</v>
      </c>
      <c r="C10695" s="352"/>
      <c r="D10695" s="152" t="s">
        <v>20298</v>
      </c>
    </row>
    <row r="10696" spans="1:4" ht="13.5" customHeight="1">
      <c r="A10696" s="150" t="s">
        <v>5766</v>
      </c>
      <c r="B10696" s="153" t="s">
        <v>15796</v>
      </c>
      <c r="C10696" s="352"/>
      <c r="D10696" s="152" t="s">
        <v>20298</v>
      </c>
    </row>
    <row r="10697" spans="1:4" ht="13.5" customHeight="1">
      <c r="A10697" s="150" t="s">
        <v>5795</v>
      </c>
      <c r="B10697" s="153" t="s">
        <v>15819</v>
      </c>
      <c r="C10697" s="352"/>
      <c r="D10697" s="152" t="s">
        <v>20298</v>
      </c>
    </row>
    <row r="10698" spans="1:4" ht="13.5" customHeight="1">
      <c r="A10698" s="150" t="s">
        <v>5795</v>
      </c>
      <c r="B10698" s="153" t="s">
        <v>15819</v>
      </c>
      <c r="C10698" s="352"/>
      <c r="D10698" s="152" t="s">
        <v>20298</v>
      </c>
    </row>
    <row r="10699" spans="1:4" ht="13.5" customHeight="1">
      <c r="A10699" s="150" t="s">
        <v>5802</v>
      </c>
      <c r="B10699" s="153" t="s">
        <v>15824</v>
      </c>
      <c r="C10699" s="352"/>
      <c r="D10699" s="152" t="s">
        <v>20298</v>
      </c>
    </row>
    <row r="10700" spans="1:4" ht="13.5" customHeight="1">
      <c r="A10700" s="150" t="s">
        <v>5802</v>
      </c>
      <c r="B10700" s="153" t="s">
        <v>15824</v>
      </c>
      <c r="C10700" s="352"/>
      <c r="D10700" s="152" t="s">
        <v>20298</v>
      </c>
    </row>
    <row r="10701" spans="1:4" ht="13.5" customHeight="1">
      <c r="A10701" s="150" t="s">
        <v>5768</v>
      </c>
      <c r="B10701" s="153" t="s">
        <v>15800</v>
      </c>
      <c r="C10701" s="352"/>
      <c r="D10701" s="152" t="s">
        <v>20298</v>
      </c>
    </row>
    <row r="10702" spans="1:4" ht="13.5" customHeight="1">
      <c r="A10702" s="150" t="s">
        <v>5768</v>
      </c>
      <c r="B10702" s="153" t="s">
        <v>15800</v>
      </c>
      <c r="C10702" s="352"/>
      <c r="D10702" s="152" t="s">
        <v>20298</v>
      </c>
    </row>
    <row r="10703" spans="1:4" ht="13.5" customHeight="1">
      <c r="A10703" s="150" t="s">
        <v>21</v>
      </c>
      <c r="B10703" s="153" t="s">
        <v>15798</v>
      </c>
      <c r="C10703" s="352"/>
      <c r="D10703" s="152" t="s">
        <v>20298</v>
      </c>
    </row>
    <row r="10704" spans="1:4" ht="13.5" customHeight="1">
      <c r="A10704" s="150" t="s">
        <v>21</v>
      </c>
      <c r="B10704" s="153" t="s">
        <v>15798</v>
      </c>
      <c r="C10704" s="352"/>
      <c r="D10704" s="152" t="s">
        <v>20298</v>
      </c>
    </row>
    <row r="10705" spans="1:4" ht="13.5" customHeight="1">
      <c r="A10705" s="150" t="s">
        <v>5767</v>
      </c>
      <c r="B10705" s="153" t="s">
        <v>15797</v>
      </c>
      <c r="C10705" s="352"/>
      <c r="D10705" s="152" t="s">
        <v>20298</v>
      </c>
    </row>
    <row r="10706" spans="1:4" ht="13.5" customHeight="1">
      <c r="A10706" s="150" t="s">
        <v>5767</v>
      </c>
      <c r="B10706" s="153" t="s">
        <v>15797</v>
      </c>
      <c r="C10706" s="352"/>
      <c r="D10706" s="152" t="s">
        <v>20298</v>
      </c>
    </row>
    <row r="10707" spans="1:4" ht="13.5" customHeight="1">
      <c r="A10707" s="150" t="s">
        <v>5796</v>
      </c>
      <c r="B10707" s="153" t="s">
        <v>15819</v>
      </c>
      <c r="C10707" s="352"/>
      <c r="D10707" s="152" t="s">
        <v>20298</v>
      </c>
    </row>
    <row r="10708" spans="1:4" ht="13.5" customHeight="1">
      <c r="A10708" s="150" t="s">
        <v>5796</v>
      </c>
      <c r="B10708" s="153" t="s">
        <v>15819</v>
      </c>
      <c r="C10708" s="352"/>
      <c r="D10708" s="152" t="s">
        <v>20298</v>
      </c>
    </row>
    <row r="10709" spans="1:4" ht="13.5" customHeight="1">
      <c r="A10709" s="150" t="s">
        <v>5778</v>
      </c>
      <c r="B10709" s="153" t="s">
        <v>15807</v>
      </c>
      <c r="C10709" s="352"/>
      <c r="D10709" s="152" t="s">
        <v>20298</v>
      </c>
    </row>
    <row r="10710" spans="1:4" ht="13.5" customHeight="1">
      <c r="A10710" s="150" t="s">
        <v>5759</v>
      </c>
      <c r="B10710" s="153" t="s">
        <v>15790</v>
      </c>
      <c r="C10710" s="352"/>
      <c r="D10710" s="152" t="s">
        <v>20298</v>
      </c>
    </row>
    <row r="10711" spans="1:4" ht="13.5" customHeight="1">
      <c r="A10711" s="150" t="s">
        <v>5759</v>
      </c>
      <c r="B10711" s="153" t="s">
        <v>15790</v>
      </c>
      <c r="C10711" s="352"/>
      <c r="D10711" s="152" t="s">
        <v>20298</v>
      </c>
    </row>
    <row r="10712" spans="1:4" ht="13.5" customHeight="1">
      <c r="A10712" s="150" t="s">
        <v>5760</v>
      </c>
      <c r="B10712" s="153" t="s">
        <v>15790</v>
      </c>
      <c r="C10712" s="352"/>
      <c r="D10712" s="152" t="s">
        <v>20298</v>
      </c>
    </row>
    <row r="10713" spans="1:4" ht="13.5" customHeight="1">
      <c r="A10713" s="150" t="s">
        <v>5760</v>
      </c>
      <c r="B10713" s="153" t="s">
        <v>15790</v>
      </c>
      <c r="C10713" s="352"/>
      <c r="D10713" s="152" t="s">
        <v>20298</v>
      </c>
    </row>
    <row r="10714" spans="1:4" ht="13.5" customHeight="1">
      <c r="A10714" s="150" t="s">
        <v>5764</v>
      </c>
      <c r="B10714" s="153" t="s">
        <v>15794</v>
      </c>
      <c r="C10714" s="352"/>
      <c r="D10714" s="152" t="s">
        <v>20298</v>
      </c>
    </row>
    <row r="10715" spans="1:4" ht="13.5" customHeight="1">
      <c r="A10715" s="150" t="s">
        <v>5764</v>
      </c>
      <c r="B10715" s="153" t="s">
        <v>15794</v>
      </c>
      <c r="C10715" s="352"/>
      <c r="D10715" s="152" t="s">
        <v>20298</v>
      </c>
    </row>
    <row r="10716" spans="1:4" ht="13.5" customHeight="1">
      <c r="A10716" s="150" t="s">
        <v>5775</v>
      </c>
      <c r="B10716" s="153" t="s">
        <v>15805</v>
      </c>
      <c r="C10716" s="352"/>
      <c r="D10716" s="152" t="s">
        <v>20298</v>
      </c>
    </row>
    <row r="10717" spans="1:4" ht="13.5" customHeight="1">
      <c r="A10717" s="150" t="s">
        <v>5775</v>
      </c>
      <c r="B10717" s="153" t="s">
        <v>15805</v>
      </c>
      <c r="C10717" s="352"/>
      <c r="D10717" s="152" t="s">
        <v>20298</v>
      </c>
    </row>
    <row r="10718" spans="1:4" ht="13.5" customHeight="1">
      <c r="A10718" s="150" t="s">
        <v>5776</v>
      </c>
      <c r="B10718" s="153" t="s">
        <v>15805</v>
      </c>
      <c r="C10718" s="352"/>
      <c r="D10718" s="152" t="s">
        <v>20298</v>
      </c>
    </row>
    <row r="10719" spans="1:4" ht="13.5" customHeight="1">
      <c r="A10719" s="150" t="s">
        <v>5776</v>
      </c>
      <c r="B10719" s="153" t="s">
        <v>15805</v>
      </c>
      <c r="C10719" s="352"/>
      <c r="D10719" s="152" t="s">
        <v>20298</v>
      </c>
    </row>
    <row r="10720" spans="1:4" ht="13.5" customHeight="1">
      <c r="A10720" s="150" t="s">
        <v>5758</v>
      </c>
      <c r="B10720" s="153" t="s">
        <v>15789</v>
      </c>
      <c r="C10720" s="352"/>
      <c r="D10720" s="152" t="s">
        <v>20298</v>
      </c>
    </row>
    <row r="10721" spans="1:4" ht="13.5" customHeight="1">
      <c r="A10721" s="150" t="s">
        <v>5758</v>
      </c>
      <c r="B10721" s="153" t="s">
        <v>15789</v>
      </c>
      <c r="C10721" s="352"/>
      <c r="D10721" s="152" t="s">
        <v>20298</v>
      </c>
    </row>
    <row r="10722" spans="1:4" ht="13.5" customHeight="1">
      <c r="A10722" s="150" t="s">
        <v>5798</v>
      </c>
      <c r="B10722" s="153" t="s">
        <v>15821</v>
      </c>
      <c r="C10722" s="352"/>
      <c r="D10722" s="152" t="s">
        <v>20298</v>
      </c>
    </row>
    <row r="10723" spans="1:4" ht="13.5" customHeight="1">
      <c r="A10723" s="150" t="s">
        <v>5798</v>
      </c>
      <c r="B10723" s="153" t="s">
        <v>15821</v>
      </c>
      <c r="C10723" s="352"/>
      <c r="D10723" s="152" t="s">
        <v>20298</v>
      </c>
    </row>
    <row r="10724" spans="1:4" ht="13.5" customHeight="1">
      <c r="A10724" s="150" t="s">
        <v>5799</v>
      </c>
      <c r="B10724" s="153" t="s">
        <v>15822</v>
      </c>
      <c r="C10724" s="352"/>
      <c r="D10724" s="152" t="s">
        <v>20298</v>
      </c>
    </row>
    <row r="10725" spans="1:4" ht="13.5" customHeight="1">
      <c r="A10725" s="150" t="s">
        <v>5799</v>
      </c>
      <c r="B10725" s="153" t="s">
        <v>15822</v>
      </c>
      <c r="C10725" s="352"/>
      <c r="D10725" s="152" t="s">
        <v>20298</v>
      </c>
    </row>
    <row r="10726" spans="1:4" ht="13.5" customHeight="1">
      <c r="A10726" s="150" t="s">
        <v>5800</v>
      </c>
      <c r="B10726" s="153" t="s">
        <v>15823</v>
      </c>
      <c r="C10726" s="352"/>
      <c r="D10726" s="152" t="s">
        <v>20298</v>
      </c>
    </row>
    <row r="10727" spans="1:4" ht="13.5" customHeight="1">
      <c r="A10727" s="150" t="s">
        <v>5800</v>
      </c>
      <c r="B10727" s="153" t="s">
        <v>15823</v>
      </c>
      <c r="C10727" s="352"/>
      <c r="D10727" s="152" t="s">
        <v>20298</v>
      </c>
    </row>
    <row r="10728" spans="1:4" ht="13.5" customHeight="1">
      <c r="A10728" s="150" t="s">
        <v>3731</v>
      </c>
      <c r="B10728" s="153" t="s">
        <v>13857</v>
      </c>
      <c r="C10728" s="352"/>
      <c r="D10728" s="152" t="s">
        <v>20298</v>
      </c>
    </row>
    <row r="10729" spans="1:4" ht="13.5" customHeight="1">
      <c r="A10729" s="150" t="s">
        <v>5793</v>
      </c>
      <c r="B10729" s="153" t="s">
        <v>15817</v>
      </c>
      <c r="C10729" s="352"/>
      <c r="D10729" s="152" t="s">
        <v>20298</v>
      </c>
    </row>
    <row r="10730" spans="1:4" ht="13.5" customHeight="1">
      <c r="A10730" s="150" t="s">
        <v>5793</v>
      </c>
      <c r="B10730" s="153" t="s">
        <v>15817</v>
      </c>
      <c r="C10730" s="352"/>
      <c r="D10730" s="152" t="s">
        <v>20298</v>
      </c>
    </row>
    <row r="10731" spans="1:4" ht="13.5" customHeight="1">
      <c r="A10731" s="150" t="s">
        <v>22</v>
      </c>
      <c r="B10731" s="153" t="s">
        <v>15793</v>
      </c>
      <c r="C10731" s="352"/>
      <c r="D10731" s="152" t="s">
        <v>20298</v>
      </c>
    </row>
    <row r="10732" spans="1:4" ht="13.5" customHeight="1">
      <c r="A10732" s="150" t="s">
        <v>22</v>
      </c>
      <c r="B10732" s="153" t="s">
        <v>15793</v>
      </c>
      <c r="C10732" s="352"/>
      <c r="D10732" s="152" t="s">
        <v>20298</v>
      </c>
    </row>
    <row r="10733" spans="1:4" ht="13.5" customHeight="1">
      <c r="A10733" s="150" t="s">
        <v>5762</v>
      </c>
      <c r="B10733" s="153" t="s">
        <v>15792</v>
      </c>
      <c r="C10733" s="352"/>
      <c r="D10733" s="152" t="s">
        <v>20298</v>
      </c>
    </row>
    <row r="10734" spans="1:4" ht="13.5" customHeight="1">
      <c r="A10734" s="150" t="s">
        <v>5762</v>
      </c>
      <c r="B10734" s="153" t="s">
        <v>15792</v>
      </c>
      <c r="C10734" s="352"/>
      <c r="D10734" s="152" t="s">
        <v>20298</v>
      </c>
    </row>
    <row r="10735" spans="1:4" ht="13.5" customHeight="1">
      <c r="A10735" s="150" t="s">
        <v>5761</v>
      </c>
      <c r="B10735" s="153" t="s">
        <v>15791</v>
      </c>
      <c r="C10735" s="352"/>
      <c r="D10735" s="152" t="s">
        <v>20298</v>
      </c>
    </row>
    <row r="10736" spans="1:4" ht="13.5" customHeight="1">
      <c r="A10736" s="150" t="s">
        <v>5761</v>
      </c>
      <c r="B10736" s="153" t="s">
        <v>15791</v>
      </c>
      <c r="C10736" s="352"/>
      <c r="D10736" s="152" t="s">
        <v>20298</v>
      </c>
    </row>
    <row r="10737" spans="1:4" ht="13.5" customHeight="1">
      <c r="A10737" s="150" t="s">
        <v>5763</v>
      </c>
      <c r="B10737" s="153" t="s">
        <v>15793</v>
      </c>
      <c r="C10737" s="352"/>
      <c r="D10737" s="152" t="s">
        <v>20298</v>
      </c>
    </row>
    <row r="10738" spans="1:4" ht="13.5" customHeight="1">
      <c r="A10738" s="150" t="s">
        <v>5763</v>
      </c>
      <c r="B10738" s="153" t="s">
        <v>15793</v>
      </c>
      <c r="C10738" s="352"/>
      <c r="D10738" s="152" t="s">
        <v>20298</v>
      </c>
    </row>
    <row r="10739" spans="1:4" ht="13.5" customHeight="1">
      <c r="A10739" s="150" t="s">
        <v>5765</v>
      </c>
      <c r="B10739" s="153" t="s">
        <v>15795</v>
      </c>
      <c r="C10739" s="352"/>
      <c r="D10739" s="152" t="s">
        <v>20298</v>
      </c>
    </row>
    <row r="10740" spans="1:4" ht="13.5" customHeight="1">
      <c r="A10740" s="150" t="s">
        <v>5765</v>
      </c>
      <c r="B10740" s="153" t="s">
        <v>15795</v>
      </c>
      <c r="C10740" s="352"/>
      <c r="D10740" s="152" t="s">
        <v>20298</v>
      </c>
    </row>
    <row r="10741" spans="1:4" ht="13.5" customHeight="1">
      <c r="A10741" s="150" t="s">
        <v>5797</v>
      </c>
      <c r="B10741" s="153" t="s">
        <v>15820</v>
      </c>
      <c r="C10741" s="352"/>
      <c r="D10741" s="152" t="s">
        <v>20298</v>
      </c>
    </row>
    <row r="10742" spans="1:4" ht="13.5" customHeight="1">
      <c r="A10742" s="150" t="s">
        <v>5757</v>
      </c>
      <c r="B10742" s="153" t="s">
        <v>15788</v>
      </c>
      <c r="C10742" s="352"/>
      <c r="D10742" s="152" t="s">
        <v>20298</v>
      </c>
    </row>
    <row r="10743" spans="1:4" ht="13.5" customHeight="1">
      <c r="A10743" s="150" t="s">
        <v>5794</v>
      </c>
      <c r="B10743" s="153" t="s">
        <v>15818</v>
      </c>
      <c r="C10743" s="352"/>
      <c r="D10743" s="152" t="s">
        <v>20298</v>
      </c>
    </row>
    <row r="10744" spans="1:4" ht="13.5" customHeight="1">
      <c r="A10744" s="150" t="s">
        <v>5770</v>
      </c>
      <c r="B10744" s="153" t="s">
        <v>15801</v>
      </c>
      <c r="C10744" s="352"/>
      <c r="D10744" s="152" t="s">
        <v>20298</v>
      </c>
    </row>
    <row r="10745" spans="1:4" ht="13.5" customHeight="1">
      <c r="A10745" s="150" t="s">
        <v>1217</v>
      </c>
      <c r="B10745" s="153" t="s">
        <v>11416</v>
      </c>
      <c r="C10745" s="352"/>
      <c r="D10745" s="152" t="s">
        <v>20298</v>
      </c>
    </row>
    <row r="10746" spans="1:4" ht="13.5" customHeight="1">
      <c r="A10746" s="150" t="s">
        <v>5137</v>
      </c>
      <c r="B10746" s="153" t="s">
        <v>15179</v>
      </c>
      <c r="C10746" s="352"/>
      <c r="D10746" s="152" t="s">
        <v>20298</v>
      </c>
    </row>
    <row r="10747" spans="1:4" ht="13.5" customHeight="1">
      <c r="A10747" s="150" t="s">
        <v>1944</v>
      </c>
      <c r="B10747" s="153" t="s">
        <v>12123</v>
      </c>
      <c r="C10747" s="352"/>
      <c r="D10747" s="152" t="s">
        <v>20298</v>
      </c>
    </row>
    <row r="10748" spans="1:4" ht="13.5" customHeight="1">
      <c r="A10748" s="150" t="s">
        <v>1943</v>
      </c>
      <c r="B10748" s="153" t="s">
        <v>12122</v>
      </c>
      <c r="C10748" s="352"/>
      <c r="D10748" s="152" t="s">
        <v>20298</v>
      </c>
    </row>
    <row r="10749" spans="1:4" ht="13.5" customHeight="1">
      <c r="A10749" s="150" t="s">
        <v>1941</v>
      </c>
      <c r="B10749" s="153" t="s">
        <v>12121</v>
      </c>
      <c r="C10749" s="352"/>
      <c r="D10749" s="152" t="s">
        <v>20298</v>
      </c>
    </row>
    <row r="10750" spans="1:4" ht="13.5" customHeight="1">
      <c r="A10750" s="150" t="s">
        <v>1942</v>
      </c>
      <c r="B10750" s="153" t="s">
        <v>12121</v>
      </c>
      <c r="C10750" s="352"/>
      <c r="D10750" s="152" t="s">
        <v>20298</v>
      </c>
    </row>
    <row r="10751" spans="1:4" ht="13.5" customHeight="1">
      <c r="A10751" s="150" t="s">
        <v>10683</v>
      </c>
      <c r="B10751" s="153" t="s">
        <v>20229</v>
      </c>
      <c r="C10751" s="352"/>
      <c r="D10751" s="152" t="s">
        <v>20298</v>
      </c>
    </row>
    <row r="10752" spans="1:4" ht="13.5" customHeight="1">
      <c r="A10752" s="150" t="s">
        <v>10685</v>
      </c>
      <c r="B10752" s="153" t="s">
        <v>20231</v>
      </c>
      <c r="C10752" s="352"/>
      <c r="D10752" s="152" t="s">
        <v>20298</v>
      </c>
    </row>
    <row r="10753" spans="1:4" ht="13.5" customHeight="1">
      <c r="A10753" s="150" t="s">
        <v>10684</v>
      </c>
      <c r="B10753" s="153" t="s">
        <v>20230</v>
      </c>
      <c r="C10753" s="352"/>
      <c r="D10753" s="152" t="s">
        <v>20298</v>
      </c>
    </row>
    <row r="10754" spans="1:4" ht="13.5" customHeight="1">
      <c r="A10754" s="150" t="s">
        <v>10697</v>
      </c>
      <c r="B10754" s="153" t="s">
        <v>20242</v>
      </c>
      <c r="C10754" s="352"/>
      <c r="D10754" s="152" t="s">
        <v>20298</v>
      </c>
    </row>
    <row r="10755" spans="1:4" ht="13.5" customHeight="1">
      <c r="A10755" s="150" t="s">
        <v>10693</v>
      </c>
      <c r="B10755" s="153" t="s">
        <v>20238</v>
      </c>
      <c r="C10755" s="352"/>
      <c r="D10755" s="152" t="s">
        <v>20298</v>
      </c>
    </row>
    <row r="10756" spans="1:4" ht="13.5" customHeight="1">
      <c r="A10756" s="150" t="s">
        <v>10692</v>
      </c>
      <c r="B10756" s="153" t="s">
        <v>20237</v>
      </c>
      <c r="C10756" s="352"/>
      <c r="D10756" s="152" t="s">
        <v>20298</v>
      </c>
    </row>
    <row r="10757" spans="1:4" ht="13.5" customHeight="1">
      <c r="A10757" s="150" t="s">
        <v>10694</v>
      </c>
      <c r="B10757" s="153" t="s">
        <v>20239</v>
      </c>
      <c r="C10757" s="352"/>
      <c r="D10757" s="152" t="s">
        <v>20298</v>
      </c>
    </row>
    <row r="10758" spans="1:4" ht="13.5" customHeight="1">
      <c r="A10758" s="150" t="s">
        <v>10695</v>
      </c>
      <c r="B10758" s="153" t="s">
        <v>20240</v>
      </c>
      <c r="C10758" s="352"/>
      <c r="D10758" s="152" t="s">
        <v>20298</v>
      </c>
    </row>
    <row r="10759" spans="1:4" ht="13.5" customHeight="1">
      <c r="A10759" s="150" t="s">
        <v>10696</v>
      </c>
      <c r="B10759" s="153" t="s">
        <v>20241</v>
      </c>
      <c r="C10759" s="352"/>
      <c r="D10759" s="152" t="s">
        <v>20298</v>
      </c>
    </row>
    <row r="10760" spans="1:4" ht="13.5" customHeight="1">
      <c r="A10760" s="150" t="s">
        <v>10649</v>
      </c>
      <c r="B10760" s="153" t="s">
        <v>20195</v>
      </c>
      <c r="C10760" s="352"/>
      <c r="D10760" s="152" t="s">
        <v>20298</v>
      </c>
    </row>
    <row r="10761" spans="1:4" ht="13.5" customHeight="1">
      <c r="A10761" s="150" t="s">
        <v>10650</v>
      </c>
      <c r="B10761" s="153" t="s">
        <v>20196</v>
      </c>
      <c r="C10761" s="352"/>
      <c r="D10761" s="152" t="s">
        <v>20298</v>
      </c>
    </row>
    <row r="10762" spans="1:4" ht="13.5" customHeight="1">
      <c r="A10762" s="150" t="s">
        <v>10648</v>
      </c>
      <c r="B10762" s="153" t="s">
        <v>20194</v>
      </c>
      <c r="C10762" s="352"/>
      <c r="D10762" s="152" t="s">
        <v>20298</v>
      </c>
    </row>
    <row r="10763" spans="1:4" ht="13.5" customHeight="1">
      <c r="A10763" s="150" t="s">
        <v>10645</v>
      </c>
      <c r="B10763" s="153" t="s">
        <v>20191</v>
      </c>
      <c r="C10763" s="352"/>
      <c r="D10763" s="152" t="s">
        <v>20298</v>
      </c>
    </row>
    <row r="10764" spans="1:4" ht="13.5" customHeight="1">
      <c r="A10764" s="150" t="s">
        <v>10646</v>
      </c>
      <c r="B10764" s="153" t="s">
        <v>20192</v>
      </c>
      <c r="C10764" s="352"/>
      <c r="D10764" s="152" t="s">
        <v>20298</v>
      </c>
    </row>
    <row r="10765" spans="1:4" ht="13.5" customHeight="1">
      <c r="A10765" s="150" t="s">
        <v>10647</v>
      </c>
      <c r="B10765" s="153" t="s">
        <v>20193</v>
      </c>
      <c r="C10765" s="352"/>
      <c r="D10765" s="152" t="s">
        <v>20298</v>
      </c>
    </row>
    <row r="10766" spans="1:4" ht="13.5" customHeight="1">
      <c r="A10766" s="150" t="s">
        <v>10643</v>
      </c>
      <c r="B10766" s="153" t="s">
        <v>20189</v>
      </c>
      <c r="C10766" s="352"/>
      <c r="D10766" s="152" t="s">
        <v>20298</v>
      </c>
    </row>
    <row r="10767" spans="1:4" ht="13.5" customHeight="1">
      <c r="A10767" s="150" t="s">
        <v>10642</v>
      </c>
      <c r="B10767" s="153" t="s">
        <v>20188</v>
      </c>
      <c r="C10767" s="352"/>
      <c r="D10767" s="152" t="s">
        <v>20298</v>
      </c>
    </row>
    <row r="10768" spans="1:4" ht="13.5" customHeight="1">
      <c r="A10768" s="150" t="s">
        <v>10644</v>
      </c>
      <c r="B10768" s="153" t="s">
        <v>20190</v>
      </c>
      <c r="C10768" s="352"/>
      <c r="D10768" s="152" t="s">
        <v>20298</v>
      </c>
    </row>
    <row r="10769" spans="1:4" ht="13.5" customHeight="1">
      <c r="A10769" s="150" t="s">
        <v>10641</v>
      </c>
      <c r="B10769" s="153" t="s">
        <v>20187</v>
      </c>
      <c r="C10769" s="352"/>
      <c r="D10769" s="152" t="s">
        <v>20298</v>
      </c>
    </row>
    <row r="10770" spans="1:4" ht="13.5" customHeight="1">
      <c r="A10770" s="150" t="s">
        <v>10679</v>
      </c>
      <c r="B10770" s="153" t="s">
        <v>20225</v>
      </c>
      <c r="C10770" s="352"/>
      <c r="D10770" s="152" t="s">
        <v>20298</v>
      </c>
    </row>
    <row r="10771" spans="1:4" ht="13.5" customHeight="1">
      <c r="A10771" s="150" t="s">
        <v>10680</v>
      </c>
      <c r="B10771" s="153" t="s">
        <v>20226</v>
      </c>
      <c r="C10771" s="352"/>
      <c r="D10771" s="152" t="s">
        <v>20298</v>
      </c>
    </row>
    <row r="10772" spans="1:4" ht="13.5" customHeight="1">
      <c r="A10772" s="150" t="s">
        <v>10677</v>
      </c>
      <c r="B10772" s="153" t="s">
        <v>20223</v>
      </c>
      <c r="C10772" s="352"/>
      <c r="D10772" s="152" t="s">
        <v>20298</v>
      </c>
    </row>
    <row r="10773" spans="1:4" ht="13.5" customHeight="1">
      <c r="A10773" s="150" t="s">
        <v>10682</v>
      </c>
      <c r="B10773" s="153" t="s">
        <v>20228</v>
      </c>
      <c r="C10773" s="352"/>
      <c r="D10773" s="152" t="s">
        <v>20298</v>
      </c>
    </row>
    <row r="10774" spans="1:4" ht="13.5" customHeight="1">
      <c r="A10774" s="150" t="s">
        <v>10702</v>
      </c>
      <c r="B10774" s="153" t="s">
        <v>20246</v>
      </c>
      <c r="C10774" s="352"/>
      <c r="D10774" s="152" t="s">
        <v>20298</v>
      </c>
    </row>
    <row r="10775" spans="1:4" ht="13.5" customHeight="1">
      <c r="A10775" s="150" t="s">
        <v>10711</v>
      </c>
      <c r="B10775" s="153" t="s">
        <v>20256</v>
      </c>
      <c r="C10775" s="352"/>
      <c r="D10775" s="152" t="s">
        <v>20298</v>
      </c>
    </row>
    <row r="10776" spans="1:4" ht="13.5" customHeight="1">
      <c r="A10776" s="150" t="s">
        <v>76</v>
      </c>
      <c r="B10776" s="153" t="s">
        <v>20254</v>
      </c>
      <c r="C10776" s="352"/>
      <c r="D10776" s="152" t="s">
        <v>20298</v>
      </c>
    </row>
    <row r="10777" spans="1:4" ht="13.5" customHeight="1">
      <c r="A10777" s="150" t="s">
        <v>10714</v>
      </c>
      <c r="B10777" s="153" t="s">
        <v>20259</v>
      </c>
      <c r="C10777" s="352"/>
      <c r="D10777" s="152" t="s">
        <v>20298</v>
      </c>
    </row>
    <row r="10778" spans="1:4" ht="13.5" customHeight="1">
      <c r="A10778" s="150" t="s">
        <v>10713</v>
      </c>
      <c r="B10778" s="153" t="s">
        <v>20258</v>
      </c>
      <c r="C10778" s="352"/>
      <c r="D10778" s="152" t="s">
        <v>20298</v>
      </c>
    </row>
    <row r="10779" spans="1:4" ht="13.5" customHeight="1">
      <c r="A10779" s="150" t="s">
        <v>10712</v>
      </c>
      <c r="B10779" s="153" t="s">
        <v>20257</v>
      </c>
      <c r="C10779" s="352"/>
      <c r="D10779" s="152" t="s">
        <v>20298</v>
      </c>
    </row>
    <row r="10780" spans="1:4" ht="13.5" customHeight="1">
      <c r="A10780" s="150" t="s">
        <v>10710</v>
      </c>
      <c r="B10780" s="153" t="s">
        <v>20255</v>
      </c>
      <c r="C10780" s="352"/>
      <c r="D10780" s="152" t="s">
        <v>20298</v>
      </c>
    </row>
    <row r="10781" spans="1:4" ht="13.5" customHeight="1">
      <c r="A10781" s="150" t="s">
        <v>10630</v>
      </c>
      <c r="B10781" s="153" t="s">
        <v>20177</v>
      </c>
      <c r="C10781" s="352"/>
      <c r="D10781" s="152" t="s">
        <v>20298</v>
      </c>
    </row>
    <row r="10782" spans="1:4" ht="13.5" customHeight="1">
      <c r="A10782" s="150" t="s">
        <v>10715</v>
      </c>
      <c r="B10782" s="153" t="s">
        <v>20260</v>
      </c>
      <c r="C10782" s="352"/>
      <c r="D10782" s="152" t="s">
        <v>20298</v>
      </c>
    </row>
    <row r="10783" spans="1:4" ht="13.5" customHeight="1">
      <c r="A10783" s="150" t="s">
        <v>3359</v>
      </c>
      <c r="B10783" s="153" t="s">
        <v>13496</v>
      </c>
      <c r="C10783" s="352"/>
      <c r="D10783" s="152" t="s">
        <v>20298</v>
      </c>
    </row>
    <row r="10784" spans="1:4" ht="13.5" customHeight="1">
      <c r="A10784" s="150" t="s">
        <v>10638</v>
      </c>
      <c r="B10784" s="153" t="s">
        <v>20184</v>
      </c>
      <c r="C10784" s="352"/>
      <c r="D10784" s="152" t="s">
        <v>20298</v>
      </c>
    </row>
    <row r="10785" spans="1:4" ht="13.5" customHeight="1">
      <c r="A10785" s="150" t="s">
        <v>10639</v>
      </c>
      <c r="B10785" s="153" t="s">
        <v>20185</v>
      </c>
      <c r="C10785" s="352"/>
      <c r="D10785" s="152" t="s">
        <v>20298</v>
      </c>
    </row>
    <row r="10786" spans="1:4" ht="13.5" customHeight="1">
      <c r="A10786" s="150" t="s">
        <v>10627</v>
      </c>
      <c r="B10786" s="153" t="s">
        <v>20174</v>
      </c>
      <c r="C10786" s="352"/>
      <c r="D10786" s="152" t="s">
        <v>20298</v>
      </c>
    </row>
    <row r="10787" spans="1:4" ht="13.5" customHeight="1">
      <c r="A10787" s="150" t="s">
        <v>10636</v>
      </c>
      <c r="B10787" s="153" t="s">
        <v>20182</v>
      </c>
      <c r="C10787" s="352"/>
      <c r="D10787" s="152" t="s">
        <v>20298</v>
      </c>
    </row>
    <row r="10788" spans="1:4" ht="13.5" customHeight="1">
      <c r="A10788" s="150" t="s">
        <v>10640</v>
      </c>
      <c r="B10788" s="153" t="s">
        <v>20186</v>
      </c>
      <c r="C10788" s="352"/>
      <c r="D10788" s="152" t="s">
        <v>20298</v>
      </c>
    </row>
    <row r="10789" spans="1:4" ht="13.5" customHeight="1">
      <c r="A10789" s="150" t="s">
        <v>10637</v>
      </c>
      <c r="B10789" s="153" t="s">
        <v>20183</v>
      </c>
      <c r="C10789" s="352"/>
      <c r="D10789" s="152" t="s">
        <v>20298</v>
      </c>
    </row>
    <row r="10790" spans="1:4" ht="13.5" customHeight="1">
      <c r="A10790" s="150" t="s">
        <v>10631</v>
      </c>
      <c r="B10790" s="153" t="s">
        <v>20178</v>
      </c>
      <c r="C10790" s="352"/>
      <c r="D10790" s="152" t="s">
        <v>20298</v>
      </c>
    </row>
    <row r="10791" spans="1:4" ht="13.5" customHeight="1">
      <c r="A10791" s="150" t="s">
        <v>10632</v>
      </c>
      <c r="B10791" s="153" t="s">
        <v>20179</v>
      </c>
      <c r="C10791" s="352"/>
      <c r="D10791" s="152" t="s">
        <v>20298</v>
      </c>
    </row>
    <row r="10792" spans="1:4" ht="13.5" customHeight="1">
      <c r="A10792" s="150" t="s">
        <v>10633</v>
      </c>
      <c r="B10792" s="153" t="s">
        <v>20180</v>
      </c>
      <c r="C10792" s="352"/>
      <c r="D10792" s="152" t="s">
        <v>20298</v>
      </c>
    </row>
    <row r="10793" spans="1:4" ht="13.5" customHeight="1">
      <c r="A10793" s="150" t="s">
        <v>10634</v>
      </c>
      <c r="B10793" s="153" t="s">
        <v>20180</v>
      </c>
      <c r="C10793" s="352"/>
      <c r="D10793" s="152" t="s">
        <v>20298</v>
      </c>
    </row>
    <row r="10794" spans="1:4" ht="13.5" customHeight="1">
      <c r="A10794" s="150" t="s">
        <v>10635</v>
      </c>
      <c r="B10794" s="153" t="s">
        <v>20181</v>
      </c>
      <c r="C10794" s="352"/>
      <c r="D10794" s="152" t="s">
        <v>20298</v>
      </c>
    </row>
    <row r="10795" spans="1:4" ht="13.5" customHeight="1">
      <c r="A10795" s="150" t="s">
        <v>10686</v>
      </c>
      <c r="B10795" s="153" t="s">
        <v>20232</v>
      </c>
      <c r="C10795" s="352"/>
      <c r="D10795" s="152" t="s">
        <v>20298</v>
      </c>
    </row>
    <row r="10796" spans="1:4" ht="13.5" customHeight="1">
      <c r="A10796" s="150" t="s">
        <v>10629</v>
      </c>
      <c r="B10796" s="153" t="s">
        <v>20176</v>
      </c>
      <c r="C10796" s="352"/>
      <c r="D10796" s="152" t="s">
        <v>20298</v>
      </c>
    </row>
    <row r="10797" spans="1:4" ht="13.5" customHeight="1">
      <c r="A10797" s="150" t="s">
        <v>3357</v>
      </c>
      <c r="B10797" s="153" t="s">
        <v>13494</v>
      </c>
      <c r="C10797" s="352"/>
      <c r="D10797" s="152" t="s">
        <v>20298</v>
      </c>
    </row>
    <row r="10798" spans="1:4" ht="13.5" customHeight="1">
      <c r="A10798" s="150" t="s">
        <v>10651</v>
      </c>
      <c r="B10798" s="153" t="s">
        <v>20197</v>
      </c>
      <c r="C10798" s="352"/>
      <c r="D10798" s="152" t="s">
        <v>20298</v>
      </c>
    </row>
    <row r="10799" spans="1:4" ht="13.5" customHeight="1">
      <c r="A10799" s="150" t="s">
        <v>10703</v>
      </c>
      <c r="B10799" s="153" t="s">
        <v>20247</v>
      </c>
      <c r="C10799" s="352"/>
      <c r="D10799" s="152" t="s">
        <v>20298</v>
      </c>
    </row>
    <row r="10800" spans="1:4" ht="13.5" customHeight="1">
      <c r="A10800" s="150" t="s">
        <v>10664</v>
      </c>
      <c r="B10800" s="153" t="s">
        <v>20210</v>
      </c>
      <c r="C10800" s="352"/>
      <c r="D10800" s="152" t="s">
        <v>20298</v>
      </c>
    </row>
    <row r="10801" spans="1:4" ht="13.5" customHeight="1">
      <c r="A10801" s="150" t="s">
        <v>10670</v>
      </c>
      <c r="B10801" s="153" t="s">
        <v>20216</v>
      </c>
      <c r="C10801" s="352"/>
      <c r="D10801" s="152" t="s">
        <v>20298</v>
      </c>
    </row>
    <row r="10802" spans="1:4" ht="13.5" customHeight="1">
      <c r="A10802" s="150" t="s">
        <v>10669</v>
      </c>
      <c r="B10802" s="153" t="s">
        <v>20215</v>
      </c>
      <c r="C10802" s="352"/>
      <c r="D10802" s="152" t="s">
        <v>20298</v>
      </c>
    </row>
    <row r="10803" spans="1:4" ht="13.5" customHeight="1">
      <c r="A10803" s="150" t="s">
        <v>10663</v>
      </c>
      <c r="B10803" s="153" t="s">
        <v>20209</v>
      </c>
      <c r="C10803" s="352"/>
      <c r="D10803" s="152" t="s">
        <v>20298</v>
      </c>
    </row>
    <row r="10804" spans="1:4" ht="13.5" customHeight="1">
      <c r="A10804" s="150" t="s">
        <v>10665</v>
      </c>
      <c r="B10804" s="153" t="s">
        <v>20211</v>
      </c>
      <c r="C10804" s="352"/>
      <c r="D10804" s="152" t="s">
        <v>20298</v>
      </c>
    </row>
    <row r="10805" spans="1:4" ht="13.5" customHeight="1">
      <c r="A10805" s="150" t="s">
        <v>10666</v>
      </c>
      <c r="B10805" s="153" t="s">
        <v>20212</v>
      </c>
      <c r="C10805" s="352"/>
      <c r="D10805" s="152" t="s">
        <v>20298</v>
      </c>
    </row>
    <row r="10806" spans="1:4" ht="13.5" customHeight="1">
      <c r="A10806" s="150" t="s">
        <v>10667</v>
      </c>
      <c r="B10806" s="153" t="s">
        <v>20213</v>
      </c>
      <c r="C10806" s="352"/>
      <c r="D10806" s="152" t="s">
        <v>20298</v>
      </c>
    </row>
    <row r="10807" spans="1:4" ht="13.5" customHeight="1">
      <c r="A10807" s="150" t="s">
        <v>10668</v>
      </c>
      <c r="B10807" s="153" t="s">
        <v>20214</v>
      </c>
      <c r="C10807" s="352"/>
      <c r="D10807" s="152" t="s">
        <v>20298</v>
      </c>
    </row>
    <row r="10808" spans="1:4" ht="13.5" customHeight="1">
      <c r="A10808" s="150" t="s">
        <v>10674</v>
      </c>
      <c r="B10808" s="153" t="s">
        <v>20220</v>
      </c>
      <c r="C10808" s="352"/>
      <c r="D10808" s="152" t="s">
        <v>20298</v>
      </c>
    </row>
    <row r="10809" spans="1:4" ht="13.5" customHeight="1">
      <c r="A10809" s="150" t="s">
        <v>10671</v>
      </c>
      <c r="B10809" s="153" t="s">
        <v>20217</v>
      </c>
      <c r="C10809" s="352"/>
      <c r="D10809" s="152" t="s">
        <v>20298</v>
      </c>
    </row>
    <row r="10810" spans="1:4" ht="13.5" customHeight="1">
      <c r="A10810" s="150" t="s">
        <v>10673</v>
      </c>
      <c r="B10810" s="153" t="s">
        <v>20219</v>
      </c>
      <c r="C10810" s="352"/>
      <c r="D10810" s="152" t="s">
        <v>20298</v>
      </c>
    </row>
    <row r="10811" spans="1:4" ht="13.5" customHeight="1">
      <c r="A10811" s="150" t="s">
        <v>10672</v>
      </c>
      <c r="B10811" s="153" t="s">
        <v>20218</v>
      </c>
      <c r="C10811" s="352"/>
      <c r="D10811" s="152" t="s">
        <v>20298</v>
      </c>
    </row>
    <row r="10812" spans="1:4" ht="13.5" customHeight="1">
      <c r="A10812" s="150" t="s">
        <v>10675</v>
      </c>
      <c r="B10812" s="153" t="s">
        <v>20221</v>
      </c>
      <c r="C10812" s="352"/>
      <c r="D10812" s="152" t="s">
        <v>20298</v>
      </c>
    </row>
    <row r="10813" spans="1:4" ht="13.5" customHeight="1">
      <c r="A10813" s="150" t="s">
        <v>10676</v>
      </c>
      <c r="B10813" s="153" t="s">
        <v>20222</v>
      </c>
      <c r="C10813" s="352"/>
      <c r="D10813" s="152" t="s">
        <v>20298</v>
      </c>
    </row>
    <row r="10814" spans="1:4" ht="13.5" customHeight="1">
      <c r="A10814" s="150" t="s">
        <v>10716</v>
      </c>
      <c r="B10814" s="153" t="s">
        <v>20261</v>
      </c>
      <c r="C10814" s="352"/>
      <c r="D10814" s="152" t="s">
        <v>20298</v>
      </c>
    </row>
    <row r="10815" spans="1:4" ht="13.5" customHeight="1">
      <c r="A10815" s="150" t="s">
        <v>10681</v>
      </c>
      <c r="B10815" s="153" t="s">
        <v>20227</v>
      </c>
      <c r="C10815" s="352"/>
      <c r="D10815" s="152" t="s">
        <v>20298</v>
      </c>
    </row>
    <row r="10816" spans="1:4" ht="13.5" customHeight="1">
      <c r="A10816" s="150" t="s">
        <v>10678</v>
      </c>
      <c r="B10816" s="153" t="s">
        <v>20224</v>
      </c>
      <c r="C10816" s="352"/>
      <c r="D10816" s="152" t="s">
        <v>20298</v>
      </c>
    </row>
    <row r="10817" spans="1:4" ht="13.5" customHeight="1">
      <c r="A10817" s="150" t="s">
        <v>10628</v>
      </c>
      <c r="B10817" s="153" t="s">
        <v>20175</v>
      </c>
      <c r="C10817" s="352"/>
      <c r="D10817" s="152" t="s">
        <v>20298</v>
      </c>
    </row>
    <row r="10818" spans="1:4" ht="13.5" customHeight="1">
      <c r="A10818" s="150" t="s">
        <v>10689</v>
      </c>
      <c r="B10818" s="153" t="s">
        <v>20234</v>
      </c>
      <c r="C10818" s="352"/>
      <c r="D10818" s="152" t="s">
        <v>20298</v>
      </c>
    </row>
    <row r="10819" spans="1:4" ht="13.5" customHeight="1">
      <c r="A10819" s="150" t="s">
        <v>10687</v>
      </c>
      <c r="B10819" s="153" t="s">
        <v>20233</v>
      </c>
      <c r="C10819" s="352"/>
      <c r="D10819" s="152" t="s">
        <v>20298</v>
      </c>
    </row>
    <row r="10820" spans="1:4" ht="13.5" customHeight="1">
      <c r="A10820" s="150" t="s">
        <v>10688</v>
      </c>
      <c r="B10820" s="153" t="s">
        <v>20233</v>
      </c>
      <c r="C10820" s="352"/>
      <c r="D10820" s="152" t="s">
        <v>20298</v>
      </c>
    </row>
    <row r="10821" spans="1:4" ht="13.5" customHeight="1">
      <c r="A10821" s="150" t="s">
        <v>711</v>
      </c>
      <c r="B10821" s="153" t="s">
        <v>10919</v>
      </c>
      <c r="C10821" s="352"/>
      <c r="D10821" s="152" t="s">
        <v>20298</v>
      </c>
    </row>
    <row r="10822" spans="1:4" ht="13.5" customHeight="1">
      <c r="A10822" s="150" t="s">
        <v>710</v>
      </c>
      <c r="B10822" s="153" t="s">
        <v>10918</v>
      </c>
      <c r="C10822" s="352"/>
      <c r="D10822" s="152" t="s">
        <v>20298</v>
      </c>
    </row>
    <row r="10823" spans="1:4" ht="13.5" customHeight="1">
      <c r="A10823" s="150" t="s">
        <v>10652</v>
      </c>
      <c r="B10823" s="153" t="s">
        <v>20198</v>
      </c>
      <c r="C10823" s="352"/>
      <c r="D10823" s="152" t="s">
        <v>20298</v>
      </c>
    </row>
    <row r="10824" spans="1:4" ht="13.5" customHeight="1">
      <c r="A10824" s="150" t="s">
        <v>10690</v>
      </c>
      <c r="B10824" s="153" t="s">
        <v>20235</v>
      </c>
      <c r="C10824" s="352"/>
      <c r="D10824" s="152" t="s">
        <v>20298</v>
      </c>
    </row>
    <row r="10825" spans="1:4" ht="13.5" customHeight="1">
      <c r="A10825" s="150" t="s">
        <v>10691</v>
      </c>
      <c r="B10825" s="153" t="s">
        <v>20236</v>
      </c>
      <c r="C10825" s="352"/>
      <c r="D10825" s="152" t="s">
        <v>20298</v>
      </c>
    </row>
    <row r="10826" spans="1:4" ht="13.5" customHeight="1">
      <c r="A10826" s="150" t="s">
        <v>3356</v>
      </c>
      <c r="B10826" s="153" t="s">
        <v>13493</v>
      </c>
      <c r="C10826" s="352"/>
      <c r="D10826" s="152" t="s">
        <v>20298</v>
      </c>
    </row>
    <row r="10827" spans="1:4" ht="13.5" customHeight="1">
      <c r="A10827" s="150" t="s">
        <v>10701</v>
      </c>
      <c r="B10827" s="153" t="s">
        <v>20245</v>
      </c>
      <c r="C10827" s="352"/>
      <c r="D10827" s="152" t="s">
        <v>20298</v>
      </c>
    </row>
    <row r="10828" spans="1:4" ht="13.5" customHeight="1">
      <c r="A10828" s="150" t="s">
        <v>10700</v>
      </c>
      <c r="B10828" s="153" t="s">
        <v>20244</v>
      </c>
      <c r="C10828" s="352"/>
      <c r="D10828" s="152" t="s">
        <v>20298</v>
      </c>
    </row>
    <row r="10829" spans="1:4" ht="13.5" customHeight="1">
      <c r="A10829" s="150" t="s">
        <v>10698</v>
      </c>
      <c r="B10829" s="153" t="s">
        <v>20243</v>
      </c>
      <c r="C10829" s="352"/>
      <c r="D10829" s="152" t="s">
        <v>20298</v>
      </c>
    </row>
    <row r="10830" spans="1:4" ht="13.5" customHeight="1">
      <c r="A10830" s="150" t="s">
        <v>10699</v>
      </c>
      <c r="B10830" s="153" t="s">
        <v>20243</v>
      </c>
      <c r="C10830" s="352"/>
      <c r="D10830" s="152" t="s">
        <v>20298</v>
      </c>
    </row>
    <row r="10831" spans="1:4" ht="13.5" customHeight="1">
      <c r="A10831" s="150" t="s">
        <v>3919</v>
      </c>
      <c r="B10831" s="153" t="s">
        <v>14038</v>
      </c>
      <c r="C10831" s="352"/>
      <c r="D10831" s="152" t="s">
        <v>20298</v>
      </c>
    </row>
    <row r="10832" spans="1:4" ht="13.5" customHeight="1">
      <c r="A10832" s="150" t="s">
        <v>3920</v>
      </c>
      <c r="B10832" s="153" t="s">
        <v>14039</v>
      </c>
      <c r="C10832" s="352"/>
      <c r="D10832" s="152" t="s">
        <v>20298</v>
      </c>
    </row>
    <row r="10833" spans="1:4" ht="13.5" customHeight="1">
      <c r="A10833" s="150" t="s">
        <v>3917</v>
      </c>
      <c r="B10833" s="153" t="s">
        <v>14036</v>
      </c>
      <c r="C10833" s="352"/>
      <c r="D10833" s="152" t="s">
        <v>20298</v>
      </c>
    </row>
    <row r="10834" spans="1:4" ht="13.5" customHeight="1">
      <c r="A10834" s="150" t="s">
        <v>3922</v>
      </c>
      <c r="B10834" s="153" t="s">
        <v>14041</v>
      </c>
      <c r="C10834" s="352"/>
      <c r="D10834" s="152" t="s">
        <v>20298</v>
      </c>
    </row>
    <row r="10835" spans="1:4" ht="13.5" customHeight="1">
      <c r="A10835" s="150" t="s">
        <v>3918</v>
      </c>
      <c r="B10835" s="153" t="s">
        <v>14037</v>
      </c>
      <c r="C10835" s="352"/>
      <c r="D10835" s="152" t="s">
        <v>20298</v>
      </c>
    </row>
    <row r="10836" spans="1:4" ht="13.5" customHeight="1">
      <c r="A10836" s="150" t="s">
        <v>3924</v>
      </c>
      <c r="B10836" s="153" t="s">
        <v>14043</v>
      </c>
      <c r="C10836" s="352"/>
      <c r="D10836" s="152" t="s">
        <v>20298</v>
      </c>
    </row>
    <row r="10837" spans="1:4" ht="13.5" customHeight="1">
      <c r="A10837" s="150" t="s">
        <v>3916</v>
      </c>
      <c r="B10837" s="153" t="s">
        <v>14035</v>
      </c>
      <c r="C10837" s="352"/>
      <c r="D10837" s="152" t="s">
        <v>20298</v>
      </c>
    </row>
    <row r="10838" spans="1:4" ht="13.5" customHeight="1">
      <c r="A10838" s="150" t="s">
        <v>3921</v>
      </c>
      <c r="B10838" s="153" t="s">
        <v>14040</v>
      </c>
      <c r="C10838" s="352"/>
      <c r="D10838" s="152" t="s">
        <v>20298</v>
      </c>
    </row>
    <row r="10839" spans="1:4" ht="13.5" customHeight="1">
      <c r="A10839" s="150" t="s">
        <v>3923</v>
      </c>
      <c r="B10839" s="153" t="s">
        <v>14042</v>
      </c>
      <c r="C10839" s="352"/>
      <c r="D10839" s="152" t="s">
        <v>20298</v>
      </c>
    </row>
    <row r="10840" spans="1:4" ht="13.5" customHeight="1">
      <c r="A10840" s="150" t="s">
        <v>1614</v>
      </c>
      <c r="B10840" s="153" t="s">
        <v>11814</v>
      </c>
      <c r="C10840" s="352"/>
      <c r="D10840" s="152" t="s">
        <v>20298</v>
      </c>
    </row>
    <row r="10841" spans="1:4" ht="13.5" customHeight="1">
      <c r="A10841" s="150" t="s">
        <v>3925</v>
      </c>
      <c r="B10841" s="153" t="s">
        <v>14044</v>
      </c>
      <c r="C10841" s="352"/>
      <c r="D10841" s="152" t="s">
        <v>20298</v>
      </c>
    </row>
    <row r="10842" spans="1:4" ht="13.5" customHeight="1">
      <c r="A10842" s="150" t="s">
        <v>1570</v>
      </c>
      <c r="B10842" s="153" t="s">
        <v>11772</v>
      </c>
      <c r="C10842" s="352"/>
      <c r="D10842" s="152" t="s">
        <v>20298</v>
      </c>
    </row>
    <row r="10843" spans="1:4" ht="13.5" customHeight="1">
      <c r="A10843" s="150" t="s">
        <v>1568</v>
      </c>
      <c r="B10843" s="153" t="s">
        <v>11772</v>
      </c>
      <c r="C10843" s="352"/>
      <c r="D10843" s="152" t="s">
        <v>20298</v>
      </c>
    </row>
    <row r="10844" spans="1:4" ht="13.5" customHeight="1">
      <c r="A10844" s="150" t="s">
        <v>3926</v>
      </c>
      <c r="B10844" s="153" t="s">
        <v>14045</v>
      </c>
      <c r="C10844" s="352"/>
      <c r="D10844" s="152" t="s">
        <v>20298</v>
      </c>
    </row>
    <row r="10845" spans="1:4" ht="13.5" customHeight="1">
      <c r="A10845" s="150" t="s">
        <v>3927</v>
      </c>
      <c r="B10845" s="153" t="s">
        <v>14046</v>
      </c>
      <c r="C10845" s="352"/>
      <c r="D10845" s="152" t="s">
        <v>20298</v>
      </c>
    </row>
    <row r="10846" spans="1:4" ht="13.5" customHeight="1">
      <c r="A10846" s="150" t="s">
        <v>3928</v>
      </c>
      <c r="B10846" s="153" t="s">
        <v>14047</v>
      </c>
      <c r="C10846" s="352"/>
      <c r="D10846" s="152" t="s">
        <v>20298</v>
      </c>
    </row>
    <row r="10847" spans="1:4" ht="13.5" customHeight="1">
      <c r="A10847" s="150" t="s">
        <v>3910</v>
      </c>
      <c r="B10847" s="153" t="s">
        <v>14030</v>
      </c>
      <c r="C10847" s="352"/>
      <c r="D10847" s="152" t="s">
        <v>20298</v>
      </c>
    </row>
    <row r="10848" spans="1:4" ht="13.5" customHeight="1">
      <c r="A10848" s="150" t="s">
        <v>3929</v>
      </c>
      <c r="B10848" s="153" t="s">
        <v>14048</v>
      </c>
      <c r="C10848" s="352"/>
      <c r="D10848" s="152" t="s">
        <v>20298</v>
      </c>
    </row>
    <row r="10849" spans="1:4" ht="13.5" customHeight="1">
      <c r="A10849" s="150" t="s">
        <v>1571</v>
      </c>
      <c r="B10849" s="153" t="s">
        <v>11773</v>
      </c>
      <c r="C10849" s="352"/>
      <c r="D10849" s="152" t="s">
        <v>20298</v>
      </c>
    </row>
    <row r="10850" spans="1:4" ht="13.5" customHeight="1">
      <c r="A10850" s="150" t="s">
        <v>1573</v>
      </c>
      <c r="B10850" s="153" t="s">
        <v>11775</v>
      </c>
      <c r="C10850" s="352"/>
      <c r="D10850" s="152" t="s">
        <v>20298</v>
      </c>
    </row>
    <row r="10851" spans="1:4" ht="13.5" customHeight="1">
      <c r="A10851" s="150" t="s">
        <v>1572</v>
      </c>
      <c r="B10851" s="153" t="s">
        <v>11774</v>
      </c>
      <c r="C10851" s="352"/>
      <c r="D10851" s="152" t="s">
        <v>20298</v>
      </c>
    </row>
    <row r="10852" spans="1:4" ht="13.5" customHeight="1">
      <c r="A10852" s="150" t="s">
        <v>1574</v>
      </c>
      <c r="B10852" s="153" t="s">
        <v>11776</v>
      </c>
      <c r="C10852" s="352"/>
      <c r="D10852" s="152" t="s">
        <v>20298</v>
      </c>
    </row>
    <row r="10853" spans="1:4" ht="13.5" customHeight="1">
      <c r="A10853" s="150" t="s">
        <v>1569</v>
      </c>
      <c r="B10853" s="153" t="s">
        <v>11772</v>
      </c>
      <c r="C10853" s="352"/>
      <c r="D10853" s="152" t="s">
        <v>20298</v>
      </c>
    </row>
    <row r="10854" spans="1:4" ht="13.5" customHeight="1">
      <c r="A10854" s="150" t="s">
        <v>1575</v>
      </c>
      <c r="B10854" s="153" t="s">
        <v>11777</v>
      </c>
      <c r="C10854" s="352"/>
      <c r="D10854" s="152" t="s">
        <v>20298</v>
      </c>
    </row>
    <row r="10855" spans="1:4" ht="13.5" customHeight="1">
      <c r="A10855" s="150" t="s">
        <v>1731</v>
      </c>
      <c r="B10855" s="153" t="s">
        <v>11926</v>
      </c>
      <c r="C10855" s="352"/>
      <c r="D10855" s="152" t="s">
        <v>20298</v>
      </c>
    </row>
    <row r="10856" spans="1:4" ht="13.5" customHeight="1">
      <c r="A10856" s="150" t="s">
        <v>3911</v>
      </c>
      <c r="B10856" s="153" t="s">
        <v>14031</v>
      </c>
      <c r="C10856" s="352"/>
      <c r="D10856" s="152" t="s">
        <v>20298</v>
      </c>
    </row>
    <row r="10857" spans="1:4" ht="13.5" customHeight="1">
      <c r="A10857" s="150" t="s">
        <v>3912</v>
      </c>
      <c r="B10857" s="153" t="s">
        <v>14031</v>
      </c>
      <c r="C10857" s="352"/>
      <c r="D10857" s="152" t="s">
        <v>20298</v>
      </c>
    </row>
    <row r="10858" spans="1:4" ht="13.5" customHeight="1">
      <c r="A10858" s="150" t="s">
        <v>1566</v>
      </c>
      <c r="B10858" s="153" t="s">
        <v>11770</v>
      </c>
      <c r="C10858" s="352"/>
      <c r="D10858" s="152" t="s">
        <v>20298</v>
      </c>
    </row>
    <row r="10859" spans="1:4" ht="13.5" customHeight="1">
      <c r="A10859" s="150" t="s">
        <v>3908</v>
      </c>
      <c r="B10859" s="153" t="s">
        <v>14029</v>
      </c>
      <c r="C10859" s="352"/>
      <c r="D10859" s="152" t="s">
        <v>20298</v>
      </c>
    </row>
    <row r="10860" spans="1:4" ht="13.5" customHeight="1">
      <c r="A10860" s="150" t="s">
        <v>3909</v>
      </c>
      <c r="B10860" s="153" t="s">
        <v>14029</v>
      </c>
      <c r="C10860" s="352"/>
      <c r="D10860" s="152" t="s">
        <v>20298</v>
      </c>
    </row>
    <row r="10861" spans="1:4" ht="13.5" customHeight="1">
      <c r="A10861" s="150" t="s">
        <v>3914</v>
      </c>
      <c r="B10861" s="153" t="s">
        <v>14033</v>
      </c>
      <c r="C10861" s="352"/>
      <c r="D10861" s="152" t="s">
        <v>20298</v>
      </c>
    </row>
    <row r="10862" spans="1:4" ht="13.5" customHeight="1">
      <c r="A10862" s="150" t="s">
        <v>9508</v>
      </c>
      <c r="B10862" s="153" t="s">
        <v>19099</v>
      </c>
      <c r="C10862" s="352"/>
      <c r="D10862" s="152" t="s">
        <v>20298</v>
      </c>
    </row>
    <row r="10863" spans="1:4" ht="13.5" customHeight="1">
      <c r="A10863" s="150" t="s">
        <v>1474</v>
      </c>
      <c r="B10863" s="153" t="s">
        <v>11675</v>
      </c>
      <c r="C10863" s="352"/>
      <c r="D10863" s="152" t="s">
        <v>20298</v>
      </c>
    </row>
    <row r="10864" spans="1:4" ht="13.5" customHeight="1">
      <c r="A10864" s="150" t="s">
        <v>77</v>
      </c>
      <c r="B10864" s="153" t="s">
        <v>11696</v>
      </c>
      <c r="C10864" s="352"/>
      <c r="D10864" s="152" t="s">
        <v>20298</v>
      </c>
    </row>
    <row r="10865" spans="1:4" ht="13.5" customHeight="1">
      <c r="A10865" s="150" t="s">
        <v>1484</v>
      </c>
      <c r="B10865" s="153" t="s">
        <v>11685</v>
      </c>
      <c r="C10865" s="352"/>
      <c r="D10865" s="152" t="s">
        <v>20298</v>
      </c>
    </row>
    <row r="10866" spans="1:4" ht="13.5" customHeight="1">
      <c r="A10866" s="150" t="s">
        <v>1492</v>
      </c>
      <c r="B10866" s="153" t="s">
        <v>11693</v>
      </c>
      <c r="C10866" s="352"/>
      <c r="D10866" s="152" t="s">
        <v>20298</v>
      </c>
    </row>
    <row r="10867" spans="1:4" ht="13.5" customHeight="1">
      <c r="A10867" s="150" t="s">
        <v>1495</v>
      </c>
      <c r="B10867" s="153" t="s">
        <v>11697</v>
      </c>
      <c r="C10867" s="352"/>
      <c r="D10867" s="152" t="s">
        <v>20298</v>
      </c>
    </row>
    <row r="10868" spans="1:4" ht="13.5" customHeight="1">
      <c r="A10868" s="150" t="s">
        <v>1496</v>
      </c>
      <c r="B10868" s="153" t="s">
        <v>11698</v>
      </c>
      <c r="C10868" s="352"/>
      <c r="D10868" s="152" t="s">
        <v>20298</v>
      </c>
    </row>
    <row r="10869" spans="1:4" ht="13.5" customHeight="1">
      <c r="A10869" s="150" t="s">
        <v>1497</v>
      </c>
      <c r="B10869" s="153" t="s">
        <v>11699</v>
      </c>
      <c r="C10869" s="352"/>
      <c r="D10869" s="152" t="s">
        <v>20298</v>
      </c>
    </row>
    <row r="10870" spans="1:4" ht="13.5" customHeight="1">
      <c r="A10870" s="150" t="s">
        <v>1493</v>
      </c>
      <c r="B10870" s="153" t="s">
        <v>11694</v>
      </c>
      <c r="C10870" s="352"/>
      <c r="D10870" s="152" t="s">
        <v>20298</v>
      </c>
    </row>
    <row r="10871" spans="1:4" ht="13.5" customHeight="1">
      <c r="A10871" s="150" t="s">
        <v>1494</v>
      </c>
      <c r="B10871" s="153" t="s">
        <v>11695</v>
      </c>
      <c r="C10871" s="352"/>
      <c r="D10871" s="152" t="s">
        <v>20298</v>
      </c>
    </row>
    <row r="10872" spans="1:4" ht="13.5" customHeight="1">
      <c r="A10872" s="150" t="s">
        <v>1475</v>
      </c>
      <c r="B10872" s="153" t="s">
        <v>11676</v>
      </c>
      <c r="C10872" s="352"/>
      <c r="D10872" s="152" t="s">
        <v>20298</v>
      </c>
    </row>
    <row r="10873" spans="1:4" ht="13.5" customHeight="1">
      <c r="A10873" s="150" t="s">
        <v>1481</v>
      </c>
      <c r="B10873" s="153" t="s">
        <v>11682</v>
      </c>
      <c r="C10873" s="352"/>
      <c r="D10873" s="152" t="s">
        <v>20298</v>
      </c>
    </row>
    <row r="10874" spans="1:4" ht="13.5" customHeight="1">
      <c r="A10874" s="150" t="s">
        <v>1482</v>
      </c>
      <c r="B10874" s="153" t="s">
        <v>11683</v>
      </c>
      <c r="C10874" s="352"/>
      <c r="D10874" s="152" t="s">
        <v>20298</v>
      </c>
    </row>
    <row r="10875" spans="1:4" ht="13.5" customHeight="1">
      <c r="A10875" s="150" t="s">
        <v>1483</v>
      </c>
      <c r="B10875" s="153" t="s">
        <v>11684</v>
      </c>
      <c r="C10875" s="352"/>
      <c r="D10875" s="152" t="s">
        <v>20298</v>
      </c>
    </row>
    <row r="10876" spans="1:4" ht="13.5" customHeight="1">
      <c r="A10876" s="150" t="s">
        <v>1476</v>
      </c>
      <c r="B10876" s="153" t="s">
        <v>11677</v>
      </c>
      <c r="C10876" s="352"/>
      <c r="D10876" s="152" t="s">
        <v>20298</v>
      </c>
    </row>
    <row r="10877" spans="1:4" ht="13.5" customHeight="1">
      <c r="A10877" s="150" t="s">
        <v>1477</v>
      </c>
      <c r="B10877" s="153" t="s">
        <v>11678</v>
      </c>
      <c r="C10877" s="352"/>
      <c r="D10877" s="152" t="s">
        <v>20298</v>
      </c>
    </row>
    <row r="10878" spans="1:4" ht="13.5" customHeight="1">
      <c r="A10878" s="150" t="s">
        <v>1480</v>
      </c>
      <c r="B10878" s="153" t="s">
        <v>11681</v>
      </c>
      <c r="C10878" s="352"/>
      <c r="D10878" s="152" t="s">
        <v>20298</v>
      </c>
    </row>
    <row r="10879" spans="1:4" ht="13.5" customHeight="1">
      <c r="A10879" s="150" t="s">
        <v>1479</v>
      </c>
      <c r="B10879" s="153" t="s">
        <v>11680</v>
      </c>
      <c r="C10879" s="352"/>
      <c r="D10879" s="152" t="s">
        <v>20298</v>
      </c>
    </row>
    <row r="10880" spans="1:4" ht="13.5" customHeight="1">
      <c r="A10880" s="150" t="s">
        <v>1478</v>
      </c>
      <c r="B10880" s="153" t="s">
        <v>11679</v>
      </c>
      <c r="C10880" s="352"/>
      <c r="D10880" s="152" t="s">
        <v>20298</v>
      </c>
    </row>
    <row r="10881" spans="1:4" ht="13.5" customHeight="1">
      <c r="A10881" s="150" t="s">
        <v>523</v>
      </c>
      <c r="B10881" s="154" t="s">
        <v>10732</v>
      </c>
      <c r="C10881" s="353"/>
      <c r="D10881" s="152" t="s">
        <v>20298</v>
      </c>
    </row>
    <row r="10882" spans="1:4" ht="13.5" customHeight="1">
      <c r="A10882" s="150" t="s">
        <v>10656</v>
      </c>
      <c r="B10882" s="153" t="s">
        <v>20202</v>
      </c>
      <c r="C10882" s="352"/>
      <c r="D10882" s="152" t="s">
        <v>20298</v>
      </c>
    </row>
    <row r="10883" spans="1:4" ht="13.5" customHeight="1">
      <c r="A10883" s="150" t="s">
        <v>10653</v>
      </c>
      <c r="B10883" s="153" t="s">
        <v>20199</v>
      </c>
      <c r="C10883" s="352"/>
      <c r="D10883" s="152" t="s">
        <v>20298</v>
      </c>
    </row>
    <row r="10884" spans="1:4" ht="13.5" customHeight="1">
      <c r="A10884" s="150" t="s">
        <v>10659</v>
      </c>
      <c r="B10884" s="153" t="s">
        <v>20205</v>
      </c>
      <c r="C10884" s="352"/>
      <c r="D10884" s="152" t="s">
        <v>20298</v>
      </c>
    </row>
    <row r="10885" spans="1:4" ht="13.5" customHeight="1">
      <c r="A10885" s="150" t="s">
        <v>10661</v>
      </c>
      <c r="B10885" s="153" t="s">
        <v>20207</v>
      </c>
      <c r="C10885" s="352"/>
      <c r="D10885" s="152" t="s">
        <v>20298</v>
      </c>
    </row>
    <row r="10886" spans="1:4" ht="13.5" customHeight="1">
      <c r="A10886" s="150" t="s">
        <v>10662</v>
      </c>
      <c r="B10886" s="153" t="s">
        <v>20208</v>
      </c>
      <c r="C10886" s="352"/>
      <c r="D10886" s="152" t="s">
        <v>20298</v>
      </c>
    </row>
    <row r="10887" spans="1:4" ht="13.5" customHeight="1">
      <c r="A10887" s="150" t="s">
        <v>10654</v>
      </c>
      <c r="B10887" s="153" t="s">
        <v>20200</v>
      </c>
      <c r="C10887" s="352"/>
      <c r="D10887" s="152" t="s">
        <v>20298</v>
      </c>
    </row>
    <row r="10888" spans="1:4" ht="13.5" customHeight="1">
      <c r="A10888" s="150" t="s">
        <v>10655</v>
      </c>
      <c r="B10888" s="153" t="s">
        <v>20201</v>
      </c>
      <c r="C10888" s="352"/>
      <c r="D10888" s="152" t="s">
        <v>20298</v>
      </c>
    </row>
    <row r="10889" spans="1:4" ht="13.5" customHeight="1">
      <c r="A10889" s="150" t="s">
        <v>10658</v>
      </c>
      <c r="B10889" s="153" t="s">
        <v>20204</v>
      </c>
      <c r="C10889" s="352"/>
      <c r="D10889" s="152" t="s">
        <v>20298</v>
      </c>
    </row>
    <row r="10890" spans="1:4" ht="13.5" customHeight="1">
      <c r="A10890" s="150" t="s">
        <v>10657</v>
      </c>
      <c r="B10890" s="153" t="s">
        <v>20203</v>
      </c>
      <c r="C10890" s="352"/>
      <c r="D10890" s="152" t="s">
        <v>20298</v>
      </c>
    </row>
    <row r="10891" spans="1:4" ht="13.5" customHeight="1">
      <c r="A10891" s="150" t="s">
        <v>10660</v>
      </c>
      <c r="B10891" s="153" t="s">
        <v>20206</v>
      </c>
      <c r="C10891" s="352"/>
      <c r="D10891" s="152" t="s">
        <v>20298</v>
      </c>
    </row>
    <row r="10892" spans="1:4" ht="13.5" customHeight="1">
      <c r="A10892" s="150" t="s">
        <v>10704</v>
      </c>
      <c r="B10892" s="153" t="s">
        <v>20248</v>
      </c>
      <c r="C10892" s="352"/>
      <c r="D10892" s="152" t="s">
        <v>20298</v>
      </c>
    </row>
    <row r="10893" spans="1:4" ht="13.5" customHeight="1">
      <c r="A10893" s="150" t="s">
        <v>10706</v>
      </c>
      <c r="B10893" s="153" t="s">
        <v>20250</v>
      </c>
      <c r="C10893" s="352"/>
      <c r="D10893" s="152" t="s">
        <v>20298</v>
      </c>
    </row>
    <row r="10894" spans="1:4" ht="13.5" customHeight="1">
      <c r="A10894" s="150" t="s">
        <v>10708</v>
      </c>
      <c r="B10894" s="153" t="s">
        <v>20252</v>
      </c>
      <c r="C10894" s="352"/>
      <c r="D10894" s="152" t="s">
        <v>20298</v>
      </c>
    </row>
    <row r="10895" spans="1:4" ht="13.5" customHeight="1">
      <c r="A10895" s="150" t="s">
        <v>10705</v>
      </c>
      <c r="B10895" s="153" t="s">
        <v>20249</v>
      </c>
      <c r="C10895" s="352"/>
      <c r="D10895" s="152" t="s">
        <v>20298</v>
      </c>
    </row>
    <row r="10896" spans="1:4" ht="13.5" customHeight="1">
      <c r="A10896" s="150" t="s">
        <v>10707</v>
      </c>
      <c r="B10896" s="153" t="s">
        <v>20251</v>
      </c>
      <c r="C10896" s="352"/>
      <c r="D10896" s="152" t="s">
        <v>20298</v>
      </c>
    </row>
    <row r="10897" spans="1:4" ht="13.5" customHeight="1">
      <c r="A10897" s="150" t="s">
        <v>10709</v>
      </c>
      <c r="B10897" s="153" t="s">
        <v>20253</v>
      </c>
      <c r="C10897" s="352"/>
      <c r="D10897" s="152" t="s">
        <v>20298</v>
      </c>
    </row>
    <row r="10898" spans="1:4" ht="13.5" customHeight="1">
      <c r="A10898" s="150" t="s">
        <v>4811</v>
      </c>
      <c r="B10898" s="153" t="s">
        <v>14879</v>
      </c>
      <c r="C10898" s="352"/>
      <c r="D10898" s="152" t="s">
        <v>20298</v>
      </c>
    </row>
    <row r="10899" spans="1:4" ht="13.5" customHeight="1">
      <c r="A10899" s="150" t="s">
        <v>4884</v>
      </c>
      <c r="B10899" s="153" t="s">
        <v>14946</v>
      </c>
      <c r="C10899" s="352"/>
      <c r="D10899" s="152" t="s">
        <v>20298</v>
      </c>
    </row>
    <row r="10900" spans="1:4" ht="13.5" customHeight="1">
      <c r="A10900" s="150" t="s">
        <v>4885</v>
      </c>
      <c r="B10900" s="153" t="s">
        <v>14946</v>
      </c>
      <c r="C10900" s="352"/>
      <c r="D10900" s="152" t="s">
        <v>20298</v>
      </c>
    </row>
    <row r="10901" spans="1:4" ht="13.5" customHeight="1">
      <c r="A10901" s="150" t="s">
        <v>4799</v>
      </c>
      <c r="B10901" s="153" t="s">
        <v>14867</v>
      </c>
      <c r="C10901" s="352"/>
      <c r="D10901" s="152" t="s">
        <v>20298</v>
      </c>
    </row>
    <row r="10902" spans="1:4" ht="13.5" customHeight="1">
      <c r="A10902" s="150" t="s">
        <v>4882</v>
      </c>
      <c r="B10902" s="153" t="s">
        <v>14944</v>
      </c>
      <c r="C10902" s="352"/>
      <c r="D10902" s="152" t="s">
        <v>20298</v>
      </c>
    </row>
    <row r="10903" spans="1:4" ht="13.5" customHeight="1">
      <c r="A10903" s="150" t="s">
        <v>4883</v>
      </c>
      <c r="B10903" s="153" t="s">
        <v>14945</v>
      </c>
      <c r="C10903" s="352"/>
      <c r="D10903" s="152" t="s">
        <v>20298</v>
      </c>
    </row>
    <row r="10904" spans="1:4" ht="13.5" customHeight="1">
      <c r="A10904" s="150" t="s">
        <v>4986</v>
      </c>
      <c r="B10904" s="153" t="s">
        <v>15036</v>
      </c>
      <c r="C10904" s="352"/>
      <c r="D10904" s="152" t="s">
        <v>20298</v>
      </c>
    </row>
    <row r="10905" spans="1:4" ht="13.5" customHeight="1">
      <c r="A10905" s="150" t="s">
        <v>83</v>
      </c>
      <c r="B10905" s="153" t="s">
        <v>15009</v>
      </c>
      <c r="C10905" s="352"/>
      <c r="D10905" s="152" t="s">
        <v>20298</v>
      </c>
    </row>
    <row r="10906" spans="1:4" ht="13.5" customHeight="1">
      <c r="A10906" s="150" t="s">
        <v>4945</v>
      </c>
      <c r="B10906" s="153" t="s">
        <v>15003</v>
      </c>
      <c r="C10906" s="352"/>
      <c r="D10906" s="152" t="s">
        <v>20298</v>
      </c>
    </row>
    <row r="10907" spans="1:4" ht="13.5" customHeight="1">
      <c r="A10907" s="150" t="s">
        <v>4946</v>
      </c>
      <c r="B10907" s="153" t="s">
        <v>15004</v>
      </c>
      <c r="C10907" s="352"/>
      <c r="D10907" s="152" t="s">
        <v>20298</v>
      </c>
    </row>
    <row r="10908" spans="1:4" ht="13.5" customHeight="1">
      <c r="A10908" s="150" t="s">
        <v>4985</v>
      </c>
      <c r="B10908" s="153" t="s">
        <v>15035</v>
      </c>
      <c r="C10908" s="352"/>
      <c r="D10908" s="152" t="s">
        <v>20298</v>
      </c>
    </row>
    <row r="10909" spans="1:4" ht="13.5" customHeight="1">
      <c r="A10909" s="150" t="s">
        <v>4942</v>
      </c>
      <c r="B10909" s="153" t="s">
        <v>15000</v>
      </c>
      <c r="C10909" s="352"/>
      <c r="D10909" s="152" t="s">
        <v>20298</v>
      </c>
    </row>
    <row r="10910" spans="1:4" ht="13.5" customHeight="1">
      <c r="A10910" s="150" t="s">
        <v>4947</v>
      </c>
      <c r="B10910" s="153" t="s">
        <v>15005</v>
      </c>
      <c r="C10910" s="352"/>
      <c r="D10910" s="152" t="s">
        <v>20298</v>
      </c>
    </row>
    <row r="10911" spans="1:4" ht="13.5" customHeight="1">
      <c r="A10911" s="150" t="s">
        <v>4948</v>
      </c>
      <c r="B10911" s="153" t="s">
        <v>15006</v>
      </c>
      <c r="C10911" s="352"/>
      <c r="D10911" s="152" t="s">
        <v>20298</v>
      </c>
    </row>
    <row r="10912" spans="1:4" ht="13.5" customHeight="1">
      <c r="A10912" s="150" t="s">
        <v>4809</v>
      </c>
      <c r="B10912" s="153" t="s">
        <v>14877</v>
      </c>
      <c r="C10912" s="352"/>
      <c r="D10912" s="152" t="s">
        <v>20298</v>
      </c>
    </row>
    <row r="10913" spans="1:4" ht="13.5" customHeight="1">
      <c r="A10913" s="150" t="s">
        <v>4951</v>
      </c>
      <c r="B10913" s="153" t="s">
        <v>15010</v>
      </c>
      <c r="C10913" s="352"/>
      <c r="D10913" s="152" t="s">
        <v>20298</v>
      </c>
    </row>
    <row r="10914" spans="1:4" ht="13.5" customHeight="1">
      <c r="A10914" s="150" t="s">
        <v>4949</v>
      </c>
      <c r="B10914" s="153" t="s">
        <v>15007</v>
      </c>
      <c r="C10914" s="352"/>
      <c r="D10914" s="152" t="s">
        <v>20298</v>
      </c>
    </row>
    <row r="10915" spans="1:4" ht="13.5" customHeight="1">
      <c r="A10915" s="150" t="s">
        <v>4987</v>
      </c>
      <c r="B10915" s="153" t="s">
        <v>15037</v>
      </c>
      <c r="C10915" s="352"/>
      <c r="D10915" s="152" t="s">
        <v>20298</v>
      </c>
    </row>
    <row r="10916" spans="1:4" ht="13.5" customHeight="1">
      <c r="A10916" s="150" t="s">
        <v>78</v>
      </c>
      <c r="B10916" s="153" t="s">
        <v>15038</v>
      </c>
      <c r="C10916" s="352"/>
      <c r="D10916" s="152" t="s">
        <v>20298</v>
      </c>
    </row>
    <row r="10917" spans="1:4" ht="13.5" customHeight="1">
      <c r="A10917" s="150" t="s">
        <v>4918</v>
      </c>
      <c r="B10917" s="153" t="s">
        <v>14979</v>
      </c>
      <c r="C10917" s="352"/>
      <c r="D10917" s="152" t="s">
        <v>20298</v>
      </c>
    </row>
    <row r="10918" spans="1:4" ht="13.5" customHeight="1">
      <c r="A10918" s="150" t="s">
        <v>4924</v>
      </c>
      <c r="B10918" s="153" t="s">
        <v>14984</v>
      </c>
      <c r="C10918" s="352"/>
      <c r="D10918" s="152" t="s">
        <v>20298</v>
      </c>
    </row>
    <row r="10919" spans="1:4" ht="13.5" customHeight="1">
      <c r="A10919" s="150" t="s">
        <v>4917</v>
      </c>
      <c r="B10919" s="153" t="s">
        <v>14978</v>
      </c>
      <c r="C10919" s="352"/>
      <c r="D10919" s="152" t="s">
        <v>20298</v>
      </c>
    </row>
    <row r="10920" spans="1:4" ht="13.5" customHeight="1">
      <c r="A10920" s="150" t="s">
        <v>4925</v>
      </c>
      <c r="B10920" s="153" t="s">
        <v>14984</v>
      </c>
      <c r="C10920" s="352"/>
      <c r="D10920" s="152" t="s">
        <v>20298</v>
      </c>
    </row>
    <row r="10921" spans="1:4" ht="13.5" customHeight="1">
      <c r="A10921" s="150" t="s">
        <v>4919</v>
      </c>
      <c r="B10921" s="153" t="s">
        <v>14980</v>
      </c>
      <c r="C10921" s="352"/>
      <c r="D10921" s="152" t="s">
        <v>20298</v>
      </c>
    </row>
    <row r="10922" spans="1:4" ht="13.5" customHeight="1">
      <c r="A10922" s="150" t="s">
        <v>4920</v>
      </c>
      <c r="B10922" s="153" t="s">
        <v>14980</v>
      </c>
      <c r="C10922" s="352"/>
      <c r="D10922" s="152" t="s">
        <v>20298</v>
      </c>
    </row>
    <row r="10923" spans="1:4" ht="13.5" customHeight="1">
      <c r="A10923" s="150" t="s">
        <v>4927</v>
      </c>
      <c r="B10923" s="153" t="s">
        <v>14986</v>
      </c>
      <c r="C10923" s="352"/>
      <c r="D10923" s="152" t="s">
        <v>20298</v>
      </c>
    </row>
    <row r="10924" spans="1:4" ht="13.5" customHeight="1">
      <c r="A10924" s="150" t="s">
        <v>4926</v>
      </c>
      <c r="B10924" s="153" t="s">
        <v>14985</v>
      </c>
      <c r="C10924" s="352"/>
      <c r="D10924" s="152" t="s">
        <v>20298</v>
      </c>
    </row>
    <row r="10925" spans="1:4" ht="13.5" customHeight="1">
      <c r="A10925" s="150" t="s">
        <v>4921</v>
      </c>
      <c r="B10925" s="153" t="s">
        <v>14981</v>
      </c>
      <c r="C10925" s="352"/>
      <c r="D10925" s="152" t="s">
        <v>20298</v>
      </c>
    </row>
    <row r="10926" spans="1:4" ht="13.5" customHeight="1">
      <c r="A10926" s="150" t="s">
        <v>4943</v>
      </c>
      <c r="B10926" s="153" t="s">
        <v>15001</v>
      </c>
      <c r="C10926" s="352"/>
      <c r="D10926" s="152" t="s">
        <v>20298</v>
      </c>
    </row>
    <row r="10927" spans="1:4" ht="13.5" customHeight="1">
      <c r="A10927" s="150" t="s">
        <v>4944</v>
      </c>
      <c r="B10927" s="153" t="s">
        <v>15002</v>
      </c>
      <c r="C10927" s="352"/>
      <c r="D10927" s="152" t="s">
        <v>20298</v>
      </c>
    </row>
    <row r="10928" spans="1:4" ht="13.5" customHeight="1">
      <c r="A10928" s="150" t="s">
        <v>4880</v>
      </c>
      <c r="B10928" s="153" t="s">
        <v>14942</v>
      </c>
      <c r="C10928" s="352"/>
      <c r="D10928" s="152" t="s">
        <v>20298</v>
      </c>
    </row>
    <row r="10929" spans="1:4" ht="13.5" customHeight="1">
      <c r="A10929" s="150" t="s">
        <v>4959</v>
      </c>
      <c r="B10929" s="153" t="s">
        <v>15018</v>
      </c>
      <c r="C10929" s="352"/>
      <c r="D10929" s="152" t="s">
        <v>20298</v>
      </c>
    </row>
    <row r="10930" spans="1:4" ht="13.5" customHeight="1">
      <c r="A10930" s="150" t="s">
        <v>4960</v>
      </c>
      <c r="B10930" s="153" t="s">
        <v>15019</v>
      </c>
      <c r="C10930" s="352"/>
      <c r="D10930" s="152" t="s">
        <v>20298</v>
      </c>
    </row>
    <row r="10931" spans="1:4" ht="13.5" customHeight="1">
      <c r="A10931" s="150" t="s">
        <v>4878</v>
      </c>
      <c r="B10931" s="153" t="s">
        <v>14940</v>
      </c>
      <c r="C10931" s="352"/>
      <c r="D10931" s="152" t="s">
        <v>20298</v>
      </c>
    </row>
    <row r="10932" spans="1:4" ht="13.5" customHeight="1">
      <c r="A10932" s="150" t="s">
        <v>4954</v>
      </c>
      <c r="B10932" s="153" t="s">
        <v>15013</v>
      </c>
      <c r="C10932" s="352"/>
      <c r="D10932" s="152" t="s">
        <v>20298</v>
      </c>
    </row>
    <row r="10933" spans="1:4" ht="13.5" customHeight="1">
      <c r="A10933" s="150" t="s">
        <v>4952</v>
      </c>
      <c r="B10933" s="153" t="s">
        <v>15011</v>
      </c>
      <c r="C10933" s="352"/>
      <c r="D10933" s="152" t="s">
        <v>20298</v>
      </c>
    </row>
    <row r="10934" spans="1:4" ht="13.5" customHeight="1">
      <c r="A10934" s="150" t="s">
        <v>4953</v>
      </c>
      <c r="B10934" s="153" t="s">
        <v>15012</v>
      </c>
      <c r="C10934" s="352"/>
      <c r="D10934" s="152" t="s">
        <v>20298</v>
      </c>
    </row>
    <row r="10935" spans="1:4" ht="13.5" customHeight="1">
      <c r="A10935" s="150" t="s">
        <v>4815</v>
      </c>
      <c r="B10935" s="153" t="s">
        <v>14883</v>
      </c>
      <c r="C10935" s="352"/>
      <c r="D10935" s="152" t="s">
        <v>20298</v>
      </c>
    </row>
    <row r="10936" spans="1:4" ht="13.5" customHeight="1">
      <c r="A10936" s="150" t="s">
        <v>4958</v>
      </c>
      <c r="B10936" s="153" t="s">
        <v>15017</v>
      </c>
      <c r="C10936" s="352"/>
      <c r="D10936" s="152" t="s">
        <v>20298</v>
      </c>
    </row>
    <row r="10937" spans="1:4" ht="13.5" customHeight="1">
      <c r="A10937" s="150" t="s">
        <v>4961</v>
      </c>
      <c r="B10937" s="153" t="s">
        <v>15020</v>
      </c>
      <c r="C10937" s="352"/>
      <c r="D10937" s="152" t="s">
        <v>20298</v>
      </c>
    </row>
    <row r="10938" spans="1:4" ht="13.5" customHeight="1">
      <c r="A10938" s="150" t="s">
        <v>4962</v>
      </c>
      <c r="B10938" s="153" t="s">
        <v>15021</v>
      </c>
      <c r="C10938" s="352"/>
      <c r="D10938" s="152" t="s">
        <v>20298</v>
      </c>
    </row>
    <row r="10939" spans="1:4" ht="13.5" customHeight="1">
      <c r="A10939" s="150" t="s">
        <v>4963</v>
      </c>
      <c r="B10939" s="153" t="s">
        <v>15022</v>
      </c>
      <c r="C10939" s="352"/>
      <c r="D10939" s="152" t="s">
        <v>20298</v>
      </c>
    </row>
    <row r="10940" spans="1:4" ht="13.5" customHeight="1">
      <c r="A10940" s="150" t="s">
        <v>4964</v>
      </c>
      <c r="B10940" s="153" t="s">
        <v>15023</v>
      </c>
      <c r="C10940" s="352"/>
      <c r="D10940" s="152" t="s">
        <v>20298</v>
      </c>
    </row>
    <row r="10941" spans="1:4" ht="13.5" customHeight="1">
      <c r="A10941" s="150" t="s">
        <v>4879</v>
      </c>
      <c r="B10941" s="153" t="s">
        <v>14941</v>
      </c>
      <c r="C10941" s="352"/>
      <c r="D10941" s="152" t="s">
        <v>20298</v>
      </c>
    </row>
    <row r="10942" spans="1:4" ht="13.5" customHeight="1">
      <c r="A10942" s="150" t="s">
        <v>4956</v>
      </c>
      <c r="B10942" s="153" t="s">
        <v>15015</v>
      </c>
      <c r="C10942" s="352"/>
      <c r="D10942" s="152" t="s">
        <v>20298</v>
      </c>
    </row>
    <row r="10943" spans="1:4" ht="13.5" customHeight="1">
      <c r="A10943" s="150" t="s">
        <v>4955</v>
      </c>
      <c r="B10943" s="153" t="s">
        <v>15014</v>
      </c>
      <c r="C10943" s="352"/>
      <c r="D10943" s="152" t="s">
        <v>20298</v>
      </c>
    </row>
    <row r="10944" spans="1:4" ht="13.5" customHeight="1">
      <c r="A10944" s="150" t="s">
        <v>4823</v>
      </c>
      <c r="B10944" s="153" t="s">
        <v>14890</v>
      </c>
      <c r="C10944" s="352"/>
      <c r="D10944" s="152" t="s">
        <v>20298</v>
      </c>
    </row>
    <row r="10945" spans="1:4" ht="13.5" customHeight="1">
      <c r="A10945" s="150" t="s">
        <v>4950</v>
      </c>
      <c r="B10945" s="153" t="s">
        <v>15008</v>
      </c>
      <c r="C10945" s="352"/>
      <c r="D10945" s="152" t="s">
        <v>20298</v>
      </c>
    </row>
    <row r="10946" spans="1:4" ht="13.5" customHeight="1">
      <c r="A10946" s="150" t="s">
        <v>4822</v>
      </c>
      <c r="B10946" s="153" t="s">
        <v>14889</v>
      </c>
      <c r="C10946" s="352"/>
      <c r="D10946" s="152" t="s">
        <v>20298</v>
      </c>
    </row>
    <row r="10947" spans="1:4" ht="13.5" customHeight="1">
      <c r="A10947" s="150" t="s">
        <v>4827</v>
      </c>
      <c r="B10947" s="153" t="s">
        <v>14894</v>
      </c>
      <c r="C10947" s="352"/>
      <c r="D10947" s="152" t="s">
        <v>20298</v>
      </c>
    </row>
    <row r="10948" spans="1:4" ht="13.5" customHeight="1">
      <c r="A10948" s="150" t="s">
        <v>4826</v>
      </c>
      <c r="B10948" s="153" t="s">
        <v>14893</v>
      </c>
      <c r="C10948" s="352"/>
      <c r="D10948" s="152" t="s">
        <v>20298</v>
      </c>
    </row>
    <row r="10949" spans="1:4" ht="13.5" customHeight="1">
      <c r="A10949" s="150" t="s">
        <v>4928</v>
      </c>
      <c r="B10949" s="153" t="s">
        <v>14987</v>
      </c>
      <c r="C10949" s="352"/>
      <c r="D10949" s="152" t="s">
        <v>20298</v>
      </c>
    </row>
    <row r="10950" spans="1:4" ht="13.5" customHeight="1">
      <c r="A10950" s="150" t="s">
        <v>4990</v>
      </c>
      <c r="B10950" s="153" t="s">
        <v>15040</v>
      </c>
      <c r="C10950" s="352"/>
      <c r="D10950" s="152" t="s">
        <v>20298</v>
      </c>
    </row>
    <row r="10951" spans="1:4" ht="13.5" customHeight="1">
      <c r="A10951" s="150" t="s">
        <v>4992</v>
      </c>
      <c r="B10951" s="153" t="s">
        <v>15041</v>
      </c>
      <c r="C10951" s="352"/>
      <c r="D10951" s="152" t="s">
        <v>20298</v>
      </c>
    </row>
    <row r="10952" spans="1:4" ht="13.5" customHeight="1">
      <c r="A10952" s="150" t="s">
        <v>4991</v>
      </c>
      <c r="B10952" s="153" t="s">
        <v>15041</v>
      </c>
      <c r="C10952" s="352"/>
      <c r="D10952" s="152" t="s">
        <v>20298</v>
      </c>
    </row>
    <row r="10953" spans="1:4" ht="13.5" customHeight="1">
      <c r="A10953" s="150" t="s">
        <v>4993</v>
      </c>
      <c r="B10953" s="153" t="s">
        <v>15042</v>
      </c>
      <c r="C10953" s="352"/>
      <c r="D10953" s="152" t="s">
        <v>20298</v>
      </c>
    </row>
    <row r="10954" spans="1:4" ht="13.5" customHeight="1">
      <c r="A10954" s="150" t="s">
        <v>4994</v>
      </c>
      <c r="B10954" s="153" t="s">
        <v>15042</v>
      </c>
      <c r="C10954" s="352"/>
      <c r="D10954" s="152" t="s">
        <v>20298</v>
      </c>
    </row>
    <row r="10955" spans="1:4" ht="13.5" customHeight="1">
      <c r="A10955" s="150" t="s">
        <v>4912</v>
      </c>
      <c r="B10955" s="153" t="s">
        <v>14973</v>
      </c>
      <c r="C10955" s="352"/>
      <c r="D10955" s="152" t="s">
        <v>20298</v>
      </c>
    </row>
    <row r="10956" spans="1:4" ht="13.5" customHeight="1">
      <c r="A10956" s="150"/>
      <c r="B10956" s="153"/>
      <c r="C10956" s="352"/>
      <c r="D10956" s="152" t="s">
        <v>20298</v>
      </c>
    </row>
    <row r="10957" spans="1:4" ht="13.5" customHeight="1">
      <c r="A10957" s="61"/>
      <c r="B10957" s="153"/>
      <c r="C10957" s="352"/>
      <c r="D10957" s="152" t="s">
        <v>20298</v>
      </c>
    </row>
    <row r="10958" spans="1:4" ht="13.5" customHeight="1">
      <c r="A10958" s="61"/>
      <c r="B10958" s="153"/>
      <c r="C10958" s="352"/>
      <c r="D10958" s="152" t="s">
        <v>20298</v>
      </c>
    </row>
    <row r="10959" spans="1:4" ht="13.5" customHeight="1">
      <c r="A10959" s="61"/>
      <c r="B10959" s="153"/>
      <c r="C10959" s="352"/>
      <c r="D10959" s="152" t="s">
        <v>20298</v>
      </c>
    </row>
    <row r="10960" spans="1:4" ht="13.5" customHeight="1">
      <c r="A10960" s="61"/>
      <c r="B10960" s="153"/>
      <c r="C10960" s="352"/>
      <c r="D10960" s="152" t="s">
        <v>20298</v>
      </c>
    </row>
    <row r="10961" spans="1:4" ht="13.5" customHeight="1">
      <c r="A10961" s="61"/>
      <c r="B10961" s="153"/>
      <c r="C10961" s="352"/>
      <c r="D10961" s="152" t="s">
        <v>20298</v>
      </c>
    </row>
    <row r="10962" spans="1:4" ht="13.5" customHeight="1">
      <c r="A10962" s="61"/>
      <c r="B10962" s="153"/>
      <c r="C10962" s="352"/>
      <c r="D10962" s="152" t="s">
        <v>20298</v>
      </c>
    </row>
    <row r="10963" spans="1:4" ht="13.5" customHeight="1">
      <c r="A10963" s="61"/>
      <c r="B10963" s="153"/>
      <c r="C10963" s="352"/>
      <c r="D10963" s="152" t="s">
        <v>20298</v>
      </c>
    </row>
    <row r="10964" spans="1:4" ht="13.5" customHeight="1">
      <c r="A10964" s="61"/>
      <c r="B10964" s="153"/>
      <c r="C10964" s="352"/>
      <c r="D10964" s="152" t="s">
        <v>20298</v>
      </c>
    </row>
    <row r="10965" spans="1:4" ht="13.5" customHeight="1">
      <c r="A10965" s="61"/>
      <c r="B10965" s="153"/>
      <c r="C10965" s="352"/>
      <c r="D10965" s="152" t="s">
        <v>20298</v>
      </c>
    </row>
    <row r="10966" spans="1:4" ht="13.5" customHeight="1">
      <c r="A10966" s="61"/>
      <c r="B10966" s="153"/>
      <c r="C10966" s="352"/>
      <c r="D10966" s="152" t="s">
        <v>20298</v>
      </c>
    </row>
    <row r="10967" spans="1:4" ht="13.5" customHeight="1">
      <c r="A10967" s="61"/>
      <c r="B10967" s="153"/>
      <c r="C10967" s="352"/>
      <c r="D10967" s="152" t="s">
        <v>20298</v>
      </c>
    </row>
    <row r="10968" spans="1:4" ht="13.5" customHeight="1">
      <c r="A10968" s="61"/>
      <c r="B10968" s="153"/>
      <c r="C10968" s="352"/>
      <c r="D10968" s="152" t="s">
        <v>20298</v>
      </c>
    </row>
    <row r="10969" spans="1:4" ht="13.5" customHeight="1">
      <c r="A10969" s="61"/>
      <c r="B10969" s="153"/>
      <c r="C10969" s="352"/>
      <c r="D10969" s="152" t="s">
        <v>20298</v>
      </c>
    </row>
    <row r="10970" spans="1:4" ht="13.5" customHeight="1">
      <c r="A10970" s="61"/>
      <c r="B10970" s="153"/>
      <c r="C10970" s="352"/>
      <c r="D10970" s="152" t="s">
        <v>20298</v>
      </c>
    </row>
    <row r="10971" spans="1:4" ht="13.5" customHeight="1">
      <c r="A10971" s="61"/>
      <c r="B10971" s="153"/>
      <c r="C10971" s="352"/>
      <c r="D10971" s="152" t="s">
        <v>20298</v>
      </c>
    </row>
    <row r="10972" spans="1:4" ht="13.5" customHeight="1">
      <c r="A10972" s="61"/>
      <c r="B10972" s="153"/>
      <c r="C10972" s="352"/>
      <c r="D10972" s="152" t="s">
        <v>20298</v>
      </c>
    </row>
    <row r="10973" spans="1:4" ht="13.5" customHeight="1">
      <c r="A10973" s="61"/>
      <c r="B10973" s="153"/>
      <c r="C10973" s="352"/>
      <c r="D10973" s="152" t="s">
        <v>20298</v>
      </c>
    </row>
    <row r="10974" spans="1:4" ht="13.5" customHeight="1">
      <c r="A10974" s="61"/>
      <c r="B10974" s="153"/>
      <c r="C10974" s="352"/>
      <c r="D10974" s="152" t="s">
        <v>20298</v>
      </c>
    </row>
    <row r="10975" spans="1:4" ht="13.5" customHeight="1">
      <c r="A10975" s="61"/>
      <c r="B10975" s="153"/>
      <c r="C10975" s="352"/>
      <c r="D10975" s="152" t="s">
        <v>20298</v>
      </c>
    </row>
    <row r="10976" spans="1:4" ht="13.5" customHeight="1">
      <c r="A10976" s="61"/>
      <c r="B10976" s="153"/>
      <c r="C10976" s="352"/>
      <c r="D10976" s="152" t="s">
        <v>20298</v>
      </c>
    </row>
    <row r="10977" spans="1:4" ht="13.5" customHeight="1">
      <c r="A10977" s="61"/>
      <c r="B10977" s="153"/>
      <c r="C10977" s="352"/>
      <c r="D10977" s="152" t="s">
        <v>20298</v>
      </c>
    </row>
    <row r="10978" spans="1:4" ht="13.5" customHeight="1">
      <c r="A10978" s="61"/>
      <c r="B10978" s="153"/>
      <c r="C10978" s="352"/>
      <c r="D10978" s="152" t="s">
        <v>20298</v>
      </c>
    </row>
    <row r="10979" spans="1:4" ht="13.5" customHeight="1">
      <c r="A10979" s="61"/>
      <c r="B10979" s="153"/>
      <c r="C10979" s="352"/>
      <c r="D10979" s="152" t="s">
        <v>20298</v>
      </c>
    </row>
    <row r="10980" spans="1:4" ht="13.5" customHeight="1">
      <c r="A10980" s="61"/>
      <c r="B10980" s="153"/>
      <c r="C10980" s="352"/>
      <c r="D10980" s="152" t="s">
        <v>20298</v>
      </c>
    </row>
    <row r="10981" spans="1:4" ht="13.5" customHeight="1">
      <c r="A10981" s="61"/>
      <c r="B10981" s="153"/>
      <c r="C10981" s="352"/>
      <c r="D10981" s="152" t="s">
        <v>20298</v>
      </c>
    </row>
    <row r="10982" spans="1:4" ht="13.5" customHeight="1">
      <c r="A10982" s="61"/>
      <c r="B10982" s="153"/>
      <c r="C10982" s="352"/>
      <c r="D10982" s="152" t="s">
        <v>20298</v>
      </c>
    </row>
    <row r="10983" spans="1:4" ht="13.5" customHeight="1">
      <c r="A10983" s="61"/>
      <c r="B10983" s="153"/>
      <c r="C10983" s="352"/>
      <c r="D10983" s="152" t="s">
        <v>20298</v>
      </c>
    </row>
    <row r="10984" spans="1:4" ht="13.5" customHeight="1">
      <c r="A10984" s="61"/>
      <c r="B10984" s="153"/>
      <c r="C10984" s="352"/>
      <c r="D10984" s="152" t="s">
        <v>20298</v>
      </c>
    </row>
    <row r="10985" spans="1:4" ht="13.5" customHeight="1">
      <c r="A10985" s="61"/>
      <c r="B10985" s="153"/>
      <c r="C10985" s="352"/>
      <c r="D10985" s="152" t="s">
        <v>20298</v>
      </c>
    </row>
    <row r="10986" spans="1:4" ht="13.5" customHeight="1">
      <c r="A10986" s="61"/>
      <c r="B10986" s="153"/>
      <c r="C10986" s="352"/>
      <c r="D10986" s="152" t="s">
        <v>20298</v>
      </c>
    </row>
    <row r="10987" spans="1:4" ht="13.5" customHeight="1">
      <c r="A10987" s="61"/>
      <c r="B10987" s="153"/>
      <c r="C10987" s="352"/>
      <c r="D10987" s="152" t="s">
        <v>20298</v>
      </c>
    </row>
    <row r="10988" spans="1:4" ht="13.5" customHeight="1">
      <c r="A10988" s="61"/>
      <c r="B10988" s="153"/>
      <c r="C10988" s="352"/>
      <c r="D10988" s="152" t="s">
        <v>20298</v>
      </c>
    </row>
    <row r="10989" spans="1:4" ht="13.5" customHeight="1">
      <c r="A10989" s="61"/>
      <c r="B10989" s="153"/>
      <c r="C10989" s="352"/>
      <c r="D10989" s="152" t="s">
        <v>20298</v>
      </c>
    </row>
    <row r="10990" spans="1:4" ht="13.5" customHeight="1">
      <c r="A10990" s="61"/>
      <c r="B10990" s="153"/>
      <c r="C10990" s="352"/>
      <c r="D10990" s="152" t="s">
        <v>20298</v>
      </c>
    </row>
    <row r="10991" spans="1:4" ht="13.5" customHeight="1">
      <c r="A10991" s="61"/>
      <c r="B10991" s="153"/>
      <c r="C10991" s="352"/>
      <c r="D10991" s="152" t="s">
        <v>20298</v>
      </c>
    </row>
    <row r="10992" spans="1:4" ht="13.5" customHeight="1">
      <c r="A10992" s="61"/>
      <c r="B10992" s="153"/>
      <c r="C10992" s="352"/>
      <c r="D10992" s="152" t="s">
        <v>20298</v>
      </c>
    </row>
    <row r="10993" spans="1:4" ht="13.5" customHeight="1">
      <c r="A10993" s="61"/>
      <c r="B10993" s="153"/>
      <c r="C10993" s="352"/>
      <c r="D10993" s="152" t="s">
        <v>20298</v>
      </c>
    </row>
    <row r="10994" spans="1:4" ht="13.5" customHeight="1">
      <c r="A10994" s="61"/>
      <c r="B10994" s="153"/>
      <c r="C10994" s="352"/>
      <c r="D10994" s="152" t="s">
        <v>20298</v>
      </c>
    </row>
    <row r="10995" spans="1:4" ht="13.5" customHeight="1">
      <c r="A10995" s="61"/>
      <c r="B10995" s="153"/>
      <c r="C10995" s="352"/>
      <c r="D10995" s="152" t="s">
        <v>20298</v>
      </c>
    </row>
    <row r="10996" spans="1:4" ht="13.5" customHeight="1">
      <c r="A10996" s="61"/>
      <c r="B10996" s="153"/>
      <c r="C10996" s="352"/>
      <c r="D10996" s="152" t="s">
        <v>20298</v>
      </c>
    </row>
    <row r="10997" spans="1:4" ht="13.5" customHeight="1">
      <c r="A10997" s="61"/>
      <c r="B10997" s="153"/>
      <c r="C10997" s="352"/>
      <c r="D10997" s="152" t="s">
        <v>20298</v>
      </c>
    </row>
    <row r="10998" spans="1:4" ht="13.5" customHeight="1">
      <c r="A10998" s="61"/>
      <c r="B10998" s="153"/>
      <c r="C10998" s="352"/>
      <c r="D10998" s="152" t="s">
        <v>20298</v>
      </c>
    </row>
    <row r="10999" spans="1:4" ht="13.5" customHeight="1">
      <c r="A10999" s="61"/>
      <c r="B10999" s="153"/>
      <c r="C10999" s="352"/>
      <c r="D10999" s="152" t="s">
        <v>20298</v>
      </c>
    </row>
    <row r="11000" spans="1:4" ht="13.5" customHeight="1">
      <c r="A11000" s="61"/>
      <c r="B11000" s="153"/>
      <c r="C11000" s="352"/>
      <c r="D11000" s="152" t="s">
        <v>20298</v>
      </c>
    </row>
    <row r="11001" spans="1:4" ht="13.5" customHeight="1">
      <c r="A11001" s="156"/>
      <c r="B11001" s="153"/>
      <c r="C11001" s="352"/>
      <c r="D11001" s="152" t="s">
        <v>20298</v>
      </c>
    </row>
    <row r="11002" spans="1:4" ht="13.5" customHeight="1">
      <c r="A11002" s="156"/>
      <c r="B11002" s="153"/>
      <c r="C11002" s="352"/>
      <c r="D11002" s="152" t="s">
        <v>20298</v>
      </c>
    </row>
    <row r="11003" spans="1:4" ht="13.5" customHeight="1">
      <c r="A11003" s="156"/>
      <c r="B11003" s="153"/>
      <c r="C11003" s="352"/>
      <c r="D11003" s="152" t="s">
        <v>20298</v>
      </c>
    </row>
    <row r="11004" spans="1:4" ht="13.5" customHeight="1">
      <c r="A11004" s="156"/>
      <c r="B11004" s="153"/>
      <c r="C11004" s="352"/>
      <c r="D11004" s="152" t="s">
        <v>20298</v>
      </c>
    </row>
    <row r="11005" spans="1:4" ht="13.5" customHeight="1">
      <c r="A11005" s="156"/>
      <c r="B11005" s="153"/>
      <c r="C11005" s="352"/>
      <c r="D11005" s="152" t="s">
        <v>20298</v>
      </c>
    </row>
    <row r="11006" spans="1:4" ht="13.5" customHeight="1">
      <c r="A11006" s="156"/>
      <c r="B11006" s="153"/>
      <c r="C11006" s="352"/>
      <c r="D11006" s="152" t="s">
        <v>20298</v>
      </c>
    </row>
    <row r="11007" spans="1:4" ht="13.5" customHeight="1">
      <c r="A11007" s="156"/>
      <c r="B11007" s="153"/>
      <c r="C11007" s="352"/>
      <c r="D11007" s="152" t="s">
        <v>20298</v>
      </c>
    </row>
    <row r="11008" spans="1:4" ht="13.5" customHeight="1">
      <c r="A11008" s="156"/>
      <c r="B11008" s="153"/>
      <c r="C11008" s="352"/>
      <c r="D11008" s="152" t="s">
        <v>20298</v>
      </c>
    </row>
    <row r="11009" spans="1:4" ht="13.5" customHeight="1">
      <c r="A11009" s="156"/>
      <c r="B11009" s="153"/>
      <c r="C11009" s="352"/>
      <c r="D11009" s="152" t="s">
        <v>20298</v>
      </c>
    </row>
    <row r="11010" spans="1:4" ht="13.5" customHeight="1">
      <c r="A11010" s="156"/>
      <c r="B11010" s="153"/>
      <c r="C11010" s="352"/>
      <c r="D11010" s="152" t="s">
        <v>20298</v>
      </c>
    </row>
    <row r="11011" spans="1:4" ht="13.5" customHeight="1">
      <c r="A11011" s="156"/>
      <c r="B11011" s="153"/>
      <c r="C11011" s="352"/>
      <c r="D11011" s="152" t="s">
        <v>20298</v>
      </c>
    </row>
    <row r="11012" spans="1:4" ht="13.5" customHeight="1">
      <c r="A11012" s="156"/>
      <c r="B11012" s="153"/>
      <c r="C11012" s="352"/>
      <c r="D11012" s="152" t="s">
        <v>20298</v>
      </c>
    </row>
    <row r="11013" spans="1:4" ht="13.5" customHeight="1">
      <c r="A11013" s="156"/>
      <c r="B11013" s="153"/>
      <c r="C11013" s="352"/>
      <c r="D11013" s="152" t="s">
        <v>20298</v>
      </c>
    </row>
    <row r="11014" spans="1:4" ht="13.5" customHeight="1">
      <c r="A11014" s="156"/>
      <c r="B11014" s="153"/>
      <c r="C11014" s="352"/>
      <c r="D11014" s="152" t="s">
        <v>20298</v>
      </c>
    </row>
    <row r="11015" spans="1:4" ht="13.5" customHeight="1">
      <c r="A11015" s="156"/>
      <c r="B11015" s="153"/>
      <c r="C11015" s="352"/>
      <c r="D11015" s="152" t="s">
        <v>20298</v>
      </c>
    </row>
    <row r="11016" spans="1:4" ht="13.5" customHeight="1">
      <c r="A11016" s="156"/>
      <c r="B11016" s="153"/>
      <c r="C11016" s="352"/>
      <c r="D11016" s="152" t="s">
        <v>20298</v>
      </c>
    </row>
    <row r="11017" spans="1:4" ht="13.5" customHeight="1">
      <c r="A11017" s="156"/>
      <c r="B11017" s="153"/>
      <c r="C11017" s="352"/>
      <c r="D11017" s="152" t="s">
        <v>20298</v>
      </c>
    </row>
    <row r="11018" spans="1:4" ht="13.5" customHeight="1">
      <c r="A11018" s="156"/>
      <c r="B11018" s="153"/>
      <c r="C11018" s="352"/>
      <c r="D11018" s="152" t="s">
        <v>20298</v>
      </c>
    </row>
    <row r="11019" spans="1:4" ht="13.5" customHeight="1">
      <c r="A11019" s="156"/>
      <c r="B11019" s="153"/>
      <c r="C11019" s="352"/>
      <c r="D11019" s="152" t="s">
        <v>20298</v>
      </c>
    </row>
    <row r="11020" spans="1:4" ht="13.5" customHeight="1">
      <c r="A11020" s="156"/>
      <c r="B11020" s="153"/>
      <c r="C11020" s="352"/>
      <c r="D11020" s="152" t="s">
        <v>20298</v>
      </c>
    </row>
    <row r="11021" spans="1:4" ht="13.5" customHeight="1">
      <c r="A11021" s="156"/>
      <c r="B11021" s="153"/>
      <c r="C11021" s="352"/>
      <c r="D11021" s="152" t="s">
        <v>20298</v>
      </c>
    </row>
    <row r="11022" spans="1:4" ht="13.5" customHeight="1">
      <c r="A11022" s="156"/>
      <c r="B11022" s="153"/>
      <c r="C11022" s="352"/>
      <c r="D11022" s="152" t="s">
        <v>20298</v>
      </c>
    </row>
    <row r="11023" spans="1:4" ht="13.5" customHeight="1">
      <c r="A11023" s="156"/>
      <c r="B11023" s="153"/>
      <c r="C11023" s="352"/>
      <c r="D11023" s="152" t="s">
        <v>20298</v>
      </c>
    </row>
    <row r="11024" spans="1:4" ht="13.5" customHeight="1">
      <c r="A11024" s="156"/>
      <c r="B11024" s="153"/>
      <c r="C11024" s="352"/>
      <c r="D11024" s="152" t="s">
        <v>20298</v>
      </c>
    </row>
    <row r="11025" spans="1:4" ht="13.5" customHeight="1">
      <c r="A11025" s="156"/>
      <c r="B11025" s="153"/>
      <c r="C11025" s="352"/>
      <c r="D11025" s="152" t="s">
        <v>20298</v>
      </c>
    </row>
    <row r="11026" spans="1:4" ht="13.5" customHeight="1">
      <c r="A11026" s="156"/>
      <c r="B11026" s="153"/>
      <c r="C11026" s="352"/>
      <c r="D11026" s="152" t="s">
        <v>20298</v>
      </c>
    </row>
    <row r="11027" spans="1:4" ht="13.5" customHeight="1">
      <c r="A11027" s="156"/>
      <c r="B11027" s="153"/>
      <c r="C11027" s="352"/>
      <c r="D11027" s="152" t="s">
        <v>20298</v>
      </c>
    </row>
    <row r="11028" spans="1:4" ht="13.5" customHeight="1">
      <c r="A11028" s="156"/>
      <c r="B11028" s="153"/>
      <c r="C11028" s="352"/>
      <c r="D11028" s="152" t="s">
        <v>20298</v>
      </c>
    </row>
    <row r="11029" spans="1:4" ht="13.5" customHeight="1">
      <c r="A11029" s="156"/>
      <c r="B11029" s="153"/>
      <c r="C11029" s="352"/>
      <c r="D11029" s="152" t="s">
        <v>20298</v>
      </c>
    </row>
    <row r="11030" spans="1:4" ht="13.5" customHeight="1">
      <c r="A11030" s="156"/>
      <c r="B11030" s="153"/>
      <c r="C11030" s="352"/>
      <c r="D11030" s="152" t="s">
        <v>20298</v>
      </c>
    </row>
    <row r="11031" spans="1:4" ht="13.5" customHeight="1">
      <c r="A11031" s="156"/>
      <c r="B11031" s="153"/>
      <c r="C11031" s="352"/>
      <c r="D11031" s="152" t="s">
        <v>20298</v>
      </c>
    </row>
    <row r="11032" spans="1:4" ht="13.5" customHeight="1">
      <c r="A11032" s="156"/>
      <c r="B11032" s="153"/>
      <c r="C11032" s="352"/>
      <c r="D11032" s="152" t="s">
        <v>20298</v>
      </c>
    </row>
    <row r="11033" spans="1:4" ht="13.5" customHeight="1">
      <c r="A11033" s="156"/>
      <c r="B11033" s="153"/>
      <c r="C11033" s="352"/>
      <c r="D11033" s="152" t="s">
        <v>20298</v>
      </c>
    </row>
    <row r="11034" spans="1:4" ht="13.5" customHeight="1">
      <c r="A11034" s="156"/>
      <c r="B11034" s="153"/>
      <c r="C11034" s="352"/>
      <c r="D11034" s="152" t="s">
        <v>20298</v>
      </c>
    </row>
    <row r="11035" spans="1:4" ht="13.5" customHeight="1">
      <c r="A11035" s="156"/>
      <c r="B11035" s="153"/>
      <c r="C11035" s="352"/>
      <c r="D11035" s="152" t="s">
        <v>20298</v>
      </c>
    </row>
    <row r="11036" spans="1:4" ht="13.5" customHeight="1">
      <c r="A11036" s="156"/>
      <c r="B11036" s="153"/>
      <c r="C11036" s="352"/>
      <c r="D11036" s="152" t="s">
        <v>20298</v>
      </c>
    </row>
    <row r="11037" spans="1:4" ht="13.5" customHeight="1">
      <c r="A11037" s="156"/>
      <c r="B11037" s="153"/>
      <c r="C11037" s="352"/>
      <c r="D11037" s="152" t="s">
        <v>20298</v>
      </c>
    </row>
    <row r="11038" spans="1:4" ht="13.5" customHeight="1">
      <c r="A11038" s="156"/>
      <c r="B11038" s="153"/>
      <c r="C11038" s="352"/>
      <c r="D11038" s="152" t="s">
        <v>20298</v>
      </c>
    </row>
    <row r="11039" spans="1:4" ht="13.5" customHeight="1">
      <c r="A11039" s="156"/>
      <c r="B11039" s="153"/>
      <c r="C11039" s="352"/>
      <c r="D11039" s="152" t="s">
        <v>20298</v>
      </c>
    </row>
    <row r="11040" spans="1:4" ht="13.5" customHeight="1">
      <c r="A11040" s="156"/>
      <c r="B11040" s="153"/>
      <c r="C11040" s="352"/>
      <c r="D11040" s="152" t="s">
        <v>20298</v>
      </c>
    </row>
    <row r="11041" spans="1:4" ht="13.5" customHeight="1">
      <c r="A11041" s="156"/>
      <c r="B11041" s="153"/>
      <c r="C11041" s="352"/>
      <c r="D11041" s="152" t="s">
        <v>20298</v>
      </c>
    </row>
    <row r="11042" spans="1:4" ht="13.5" customHeight="1">
      <c r="A11042" s="156"/>
      <c r="B11042" s="153"/>
      <c r="C11042" s="352"/>
      <c r="D11042" s="152" t="s">
        <v>20298</v>
      </c>
    </row>
    <row r="11043" spans="1:4" ht="13.5" customHeight="1">
      <c r="A11043" s="156"/>
      <c r="B11043" s="153"/>
      <c r="C11043" s="352"/>
      <c r="D11043" s="152" t="s">
        <v>20298</v>
      </c>
    </row>
    <row r="11044" spans="1:4" ht="13.5" customHeight="1">
      <c r="A11044" s="156"/>
      <c r="B11044" s="153"/>
      <c r="C11044" s="352"/>
      <c r="D11044" s="152" t="s">
        <v>20298</v>
      </c>
    </row>
    <row r="11045" spans="1:4" ht="13.5" customHeight="1">
      <c r="A11045" s="156"/>
      <c r="B11045" s="153"/>
      <c r="C11045" s="352"/>
      <c r="D11045" s="152" t="s">
        <v>20298</v>
      </c>
    </row>
    <row r="11046" spans="1:4" ht="13.5" customHeight="1">
      <c r="A11046" s="156"/>
      <c r="B11046" s="153"/>
      <c r="C11046" s="352"/>
      <c r="D11046" s="152" t="s">
        <v>20298</v>
      </c>
    </row>
    <row r="11047" spans="1:4" ht="13.5" customHeight="1">
      <c r="A11047" s="156"/>
      <c r="B11047" s="153"/>
      <c r="C11047" s="352"/>
      <c r="D11047" s="152" t="s">
        <v>20298</v>
      </c>
    </row>
    <row r="11048" spans="1:4" ht="13.5" customHeight="1">
      <c r="A11048" s="156"/>
      <c r="B11048" s="153"/>
      <c r="C11048" s="352"/>
      <c r="D11048" s="152" t="s">
        <v>20298</v>
      </c>
    </row>
    <row r="11049" spans="1:4" ht="13.5" customHeight="1">
      <c r="A11049" s="156"/>
      <c r="B11049" s="153"/>
      <c r="C11049" s="352"/>
      <c r="D11049" s="152" t="s">
        <v>20298</v>
      </c>
    </row>
    <row r="11050" spans="1:4" ht="13.5" customHeight="1">
      <c r="A11050" s="156"/>
      <c r="B11050" s="153"/>
      <c r="C11050" s="352"/>
      <c r="D11050" s="152" t="s">
        <v>20298</v>
      </c>
    </row>
    <row r="11051" spans="1:4" ht="13.5" customHeight="1">
      <c r="A11051" s="156"/>
      <c r="B11051" s="153"/>
      <c r="C11051" s="352"/>
      <c r="D11051" s="152" t="s">
        <v>20298</v>
      </c>
    </row>
    <row r="11052" spans="1:4" ht="13.5" customHeight="1">
      <c r="A11052" s="156"/>
      <c r="B11052" s="153"/>
      <c r="C11052" s="352"/>
      <c r="D11052" s="152" t="s">
        <v>20298</v>
      </c>
    </row>
    <row r="11053" spans="1:4" ht="13.5" customHeight="1">
      <c r="A11053" s="156"/>
      <c r="B11053" s="153"/>
      <c r="C11053" s="352"/>
      <c r="D11053" s="152" t="s">
        <v>20298</v>
      </c>
    </row>
    <row r="11054" spans="1:4" ht="13.5" customHeight="1">
      <c r="A11054" s="156"/>
      <c r="B11054" s="153"/>
      <c r="C11054" s="352"/>
      <c r="D11054" s="152" t="s">
        <v>20298</v>
      </c>
    </row>
    <row r="11055" spans="1:4" ht="13.5" customHeight="1">
      <c r="A11055" s="156"/>
      <c r="B11055" s="153"/>
      <c r="C11055" s="352"/>
      <c r="D11055" s="152" t="s">
        <v>20298</v>
      </c>
    </row>
    <row r="11056" spans="1:4" ht="13.5" customHeight="1">
      <c r="A11056" s="156"/>
      <c r="B11056" s="153"/>
      <c r="C11056" s="352"/>
      <c r="D11056" s="152" t="s">
        <v>20298</v>
      </c>
    </row>
    <row r="11057" spans="1:4" ht="13.5" customHeight="1">
      <c r="A11057" s="156"/>
      <c r="B11057" s="153"/>
      <c r="C11057" s="352"/>
      <c r="D11057" s="152" t="s">
        <v>20298</v>
      </c>
    </row>
    <row r="11058" spans="1:4" ht="13.5" customHeight="1">
      <c r="A11058" s="156"/>
      <c r="B11058" s="153"/>
      <c r="C11058" s="352"/>
      <c r="D11058" s="152" t="s">
        <v>20298</v>
      </c>
    </row>
    <row r="11059" spans="1:4" ht="13.5" customHeight="1">
      <c r="A11059" s="156"/>
      <c r="B11059" s="153"/>
      <c r="C11059" s="352"/>
      <c r="D11059" s="152" t="s">
        <v>20298</v>
      </c>
    </row>
    <row r="11060" spans="1:4" ht="13.5" customHeight="1">
      <c r="A11060" s="156"/>
      <c r="B11060" s="153"/>
      <c r="C11060" s="352"/>
      <c r="D11060" s="152" t="s">
        <v>20298</v>
      </c>
    </row>
    <row r="11061" spans="1:4" ht="13.5" customHeight="1">
      <c r="A11061" s="156"/>
      <c r="B11061" s="153"/>
      <c r="C11061" s="352"/>
      <c r="D11061" s="152" t="s">
        <v>20298</v>
      </c>
    </row>
    <row r="11062" spans="1:4" ht="13.5" customHeight="1">
      <c r="A11062" s="156"/>
      <c r="B11062" s="153"/>
      <c r="C11062" s="352"/>
      <c r="D11062" s="152" t="s">
        <v>20298</v>
      </c>
    </row>
    <row r="11063" spans="1:4" ht="13.5" customHeight="1">
      <c r="A11063" s="156"/>
      <c r="B11063" s="153"/>
      <c r="C11063" s="352"/>
      <c r="D11063" s="152" t="s">
        <v>20298</v>
      </c>
    </row>
    <row r="11064" spans="1:4" ht="13.5" customHeight="1">
      <c r="A11064" s="156"/>
      <c r="B11064" s="153"/>
      <c r="C11064" s="352"/>
      <c r="D11064" s="152" t="s">
        <v>20298</v>
      </c>
    </row>
    <row r="11065" spans="1:4" ht="13.5" customHeight="1">
      <c r="A11065" s="156"/>
      <c r="B11065" s="153"/>
      <c r="C11065" s="352"/>
      <c r="D11065" s="152" t="s">
        <v>20298</v>
      </c>
    </row>
    <row r="11066" spans="1:4" ht="13.5" customHeight="1">
      <c r="A11066" s="156"/>
      <c r="B11066" s="153"/>
      <c r="C11066" s="352"/>
      <c r="D11066" s="152" t="s">
        <v>20298</v>
      </c>
    </row>
    <row r="11067" spans="1:4" ht="13.5" customHeight="1">
      <c r="A11067" s="156"/>
      <c r="B11067" s="153"/>
      <c r="C11067" s="352"/>
      <c r="D11067" s="152" t="s">
        <v>20298</v>
      </c>
    </row>
    <row r="11068" spans="1:4" ht="13.5" customHeight="1">
      <c r="A11068" s="156"/>
      <c r="B11068" s="153"/>
      <c r="C11068" s="352"/>
      <c r="D11068" s="152" t="s">
        <v>20298</v>
      </c>
    </row>
    <row r="11069" spans="1:4" ht="13.5" customHeight="1">
      <c r="A11069" s="156"/>
      <c r="B11069" s="153"/>
      <c r="C11069" s="352"/>
      <c r="D11069" s="152" t="s">
        <v>20298</v>
      </c>
    </row>
    <row r="11070" spans="1:4" ht="13.5" customHeight="1">
      <c r="A11070" s="156"/>
      <c r="B11070" s="153"/>
      <c r="C11070" s="352"/>
      <c r="D11070" s="152" t="s">
        <v>20298</v>
      </c>
    </row>
    <row r="11071" spans="1:4" ht="13.5" customHeight="1">
      <c r="A11071" s="156"/>
      <c r="B11071" s="153"/>
      <c r="C11071" s="352"/>
      <c r="D11071" s="152" t="s">
        <v>20298</v>
      </c>
    </row>
    <row r="11072" spans="1:4" ht="13.5" customHeight="1">
      <c r="A11072" s="156"/>
      <c r="B11072" s="153"/>
      <c r="C11072" s="352"/>
      <c r="D11072" s="152" t="s">
        <v>20298</v>
      </c>
    </row>
    <row r="11073" spans="1:4" ht="13.5" customHeight="1">
      <c r="A11073" s="156"/>
      <c r="B11073" s="153"/>
      <c r="C11073" s="352"/>
      <c r="D11073" s="152" t="s">
        <v>20298</v>
      </c>
    </row>
    <row r="11074" spans="1:4" ht="13.5" customHeight="1">
      <c r="A11074" s="156"/>
      <c r="B11074" s="153"/>
      <c r="C11074" s="352"/>
      <c r="D11074" s="152" t="s">
        <v>20298</v>
      </c>
    </row>
    <row r="11075" spans="1:4" ht="13.5" customHeight="1">
      <c r="A11075" s="156"/>
      <c r="B11075" s="153"/>
      <c r="C11075" s="352"/>
      <c r="D11075" s="152" t="s">
        <v>20298</v>
      </c>
    </row>
    <row r="11076" spans="1:4" ht="13.5" customHeight="1">
      <c r="A11076" s="156"/>
      <c r="B11076" s="153"/>
      <c r="C11076" s="352"/>
      <c r="D11076" s="152" t="s">
        <v>20298</v>
      </c>
    </row>
    <row r="11077" spans="1:4" ht="13.5" customHeight="1">
      <c r="A11077" s="156"/>
      <c r="B11077" s="153"/>
      <c r="C11077" s="352"/>
      <c r="D11077" s="152" t="s">
        <v>20298</v>
      </c>
    </row>
    <row r="11078" spans="1:4" ht="13.5" customHeight="1">
      <c r="A11078" s="156"/>
      <c r="B11078" s="153"/>
      <c r="C11078" s="352"/>
      <c r="D11078" s="152" t="s">
        <v>20298</v>
      </c>
    </row>
    <row r="11079" spans="1:4" ht="13.5" customHeight="1">
      <c r="A11079" s="156"/>
      <c r="B11079" s="153"/>
      <c r="C11079" s="352"/>
      <c r="D11079" s="152" t="s">
        <v>20298</v>
      </c>
    </row>
    <row r="11080" spans="1:4" ht="13.5" customHeight="1">
      <c r="A11080" s="156"/>
      <c r="B11080" s="153"/>
      <c r="C11080" s="352"/>
      <c r="D11080" s="152" t="s">
        <v>20298</v>
      </c>
    </row>
    <row r="11081" spans="1:4" ht="13.5" customHeight="1">
      <c r="A11081" s="156"/>
      <c r="B11081" s="153"/>
      <c r="C11081" s="352"/>
      <c r="D11081" s="152" t="s">
        <v>20298</v>
      </c>
    </row>
    <row r="11082" spans="1:4" ht="13.5" customHeight="1">
      <c r="A11082" s="156"/>
      <c r="B11082" s="153"/>
      <c r="C11082" s="352"/>
      <c r="D11082" s="152" t="s">
        <v>20298</v>
      </c>
    </row>
    <row r="11083" spans="1:4" ht="13.5" customHeight="1">
      <c r="A11083" s="156"/>
      <c r="B11083" s="153"/>
      <c r="C11083" s="352"/>
      <c r="D11083" s="152" t="s">
        <v>20298</v>
      </c>
    </row>
    <row r="11084" spans="1:4" ht="13.5" customHeight="1">
      <c r="A11084" s="156"/>
      <c r="B11084" s="153"/>
      <c r="C11084" s="352"/>
      <c r="D11084" s="152" t="s">
        <v>20298</v>
      </c>
    </row>
    <row r="11085" spans="1:4" ht="13.5" customHeight="1">
      <c r="A11085" s="156"/>
      <c r="B11085" s="153"/>
      <c r="C11085" s="352"/>
      <c r="D11085" s="152" t="s">
        <v>20298</v>
      </c>
    </row>
    <row r="11086" spans="1:4" ht="13.5" customHeight="1">
      <c r="A11086" s="156"/>
      <c r="B11086" s="153"/>
      <c r="C11086" s="352"/>
      <c r="D11086" s="152" t="s">
        <v>20298</v>
      </c>
    </row>
    <row r="11087" spans="1:4" ht="13.5" customHeight="1">
      <c r="A11087" s="156"/>
      <c r="B11087" s="153"/>
      <c r="C11087" s="352"/>
      <c r="D11087" s="152" t="s">
        <v>20298</v>
      </c>
    </row>
    <row r="11088" spans="1:4" ht="13.5" customHeight="1">
      <c r="A11088" s="156"/>
      <c r="B11088" s="153"/>
      <c r="C11088" s="352"/>
      <c r="D11088" s="152" t="s">
        <v>20298</v>
      </c>
    </row>
    <row r="11089" spans="1:4" ht="13.5" customHeight="1">
      <c r="A11089" s="156"/>
      <c r="B11089" s="153"/>
      <c r="C11089" s="352"/>
      <c r="D11089" s="152" t="s">
        <v>20298</v>
      </c>
    </row>
    <row r="11090" spans="1:4" ht="13.5" customHeight="1">
      <c r="A11090" s="156"/>
      <c r="B11090" s="153"/>
      <c r="C11090" s="352"/>
      <c r="D11090" s="152" t="s">
        <v>20298</v>
      </c>
    </row>
    <row r="11091" spans="1:4" ht="13.5" customHeight="1">
      <c r="A11091" s="156"/>
      <c r="B11091" s="153"/>
      <c r="C11091" s="352"/>
      <c r="D11091" s="152" t="s">
        <v>20298</v>
      </c>
    </row>
    <row r="11092" spans="1:4" ht="13.5" customHeight="1">
      <c r="A11092" s="156"/>
      <c r="B11092" s="153"/>
      <c r="C11092" s="352"/>
      <c r="D11092" s="152" t="s">
        <v>20298</v>
      </c>
    </row>
    <row r="11093" spans="1:4" ht="13.5" customHeight="1">
      <c r="A11093" s="156"/>
      <c r="B11093" s="153"/>
      <c r="C11093" s="352"/>
      <c r="D11093" s="152" t="s">
        <v>20298</v>
      </c>
    </row>
    <row r="11094" spans="1:4" ht="13.5" customHeight="1">
      <c r="A11094" s="156"/>
      <c r="B11094" s="153"/>
      <c r="C11094" s="352"/>
      <c r="D11094" s="152" t="s">
        <v>20298</v>
      </c>
    </row>
    <row r="11095" spans="1:4" ht="13.5" customHeight="1">
      <c r="A11095" s="156"/>
      <c r="B11095" s="153"/>
      <c r="C11095" s="352"/>
      <c r="D11095" s="152" t="s">
        <v>20298</v>
      </c>
    </row>
    <row r="11096" spans="1:4" ht="13.5" customHeight="1">
      <c r="A11096" s="156"/>
      <c r="B11096" s="153"/>
      <c r="C11096" s="352"/>
      <c r="D11096" s="152" t="s">
        <v>20298</v>
      </c>
    </row>
    <row r="11097" spans="1:4" ht="13.5" customHeight="1">
      <c r="A11097" s="156"/>
      <c r="B11097" s="153"/>
      <c r="C11097" s="352"/>
      <c r="D11097" s="152" t="s">
        <v>20298</v>
      </c>
    </row>
    <row r="11098" spans="1:4" ht="13.5" customHeight="1">
      <c r="A11098" s="156"/>
      <c r="B11098" s="153"/>
      <c r="C11098" s="352"/>
      <c r="D11098" s="152" t="s">
        <v>20298</v>
      </c>
    </row>
    <row r="11099" spans="1:4" ht="13.5" customHeight="1">
      <c r="A11099" s="156"/>
      <c r="B11099" s="153"/>
      <c r="C11099" s="352"/>
      <c r="D11099" s="152" t="s">
        <v>20298</v>
      </c>
    </row>
    <row r="11100" spans="1:4" ht="13.5" customHeight="1">
      <c r="A11100" s="156"/>
      <c r="B11100" s="153"/>
      <c r="C11100" s="352"/>
      <c r="D11100" s="152" t="s">
        <v>20298</v>
      </c>
    </row>
    <row r="11101" spans="1:4" ht="13.5" customHeight="1">
      <c r="A11101" s="156"/>
      <c r="B11101" s="153"/>
      <c r="C11101" s="352"/>
      <c r="D11101" s="152" t="s">
        <v>20298</v>
      </c>
    </row>
    <row r="11102" spans="1:4" ht="13.5" customHeight="1">
      <c r="A11102" s="156"/>
      <c r="B11102" s="153"/>
      <c r="C11102" s="352"/>
      <c r="D11102" s="152" t="s">
        <v>20298</v>
      </c>
    </row>
    <row r="11103" spans="1:4" ht="13.5" customHeight="1">
      <c r="A11103" s="156"/>
      <c r="B11103" s="153"/>
      <c r="C11103" s="352"/>
      <c r="D11103" s="152" t="s">
        <v>20298</v>
      </c>
    </row>
    <row r="11104" spans="1:4" ht="13.5" customHeight="1">
      <c r="A11104" s="156"/>
      <c r="B11104" s="153"/>
      <c r="C11104" s="352"/>
      <c r="D11104" s="152" t="s">
        <v>20298</v>
      </c>
    </row>
    <row r="11105" spans="1:4" ht="13.5" customHeight="1">
      <c r="A11105" s="156"/>
      <c r="B11105" s="153"/>
      <c r="C11105" s="352"/>
      <c r="D11105" s="152" t="s">
        <v>20298</v>
      </c>
    </row>
    <row r="11106" spans="1:4" ht="13.5" customHeight="1">
      <c r="A11106" s="156"/>
      <c r="B11106" s="153"/>
      <c r="C11106" s="352"/>
      <c r="D11106" s="152" t="s">
        <v>20298</v>
      </c>
    </row>
    <row r="11107" spans="1:4" ht="13.5" customHeight="1">
      <c r="A11107" s="156"/>
      <c r="B11107" s="153"/>
      <c r="C11107" s="352"/>
      <c r="D11107" s="152" t="s">
        <v>20298</v>
      </c>
    </row>
    <row r="11108" spans="1:4" ht="13.5" customHeight="1">
      <c r="A11108" s="156"/>
      <c r="B11108" s="153"/>
      <c r="C11108" s="352"/>
      <c r="D11108" s="152" t="s">
        <v>20298</v>
      </c>
    </row>
    <row r="11109" spans="1:4" ht="13.5" customHeight="1">
      <c r="A11109" s="156"/>
      <c r="B11109" s="153"/>
      <c r="C11109" s="352"/>
      <c r="D11109" s="152" t="s">
        <v>20298</v>
      </c>
    </row>
    <row r="11110" spans="1:4" ht="13.5" customHeight="1">
      <c r="A11110" s="156"/>
      <c r="B11110" s="153"/>
      <c r="C11110" s="352"/>
      <c r="D11110" s="152" t="s">
        <v>20298</v>
      </c>
    </row>
    <row r="11111" spans="1:4" ht="13.5" customHeight="1">
      <c r="A11111" s="156"/>
      <c r="B11111" s="153"/>
      <c r="C11111" s="352"/>
      <c r="D11111" s="152" t="s">
        <v>20298</v>
      </c>
    </row>
    <row r="11112" spans="1:4" ht="13.5" customHeight="1">
      <c r="A11112" s="156"/>
      <c r="B11112" s="153"/>
      <c r="C11112" s="352"/>
      <c r="D11112" s="152" t="s">
        <v>20298</v>
      </c>
    </row>
    <row r="11113" spans="1:4" ht="13.5" customHeight="1">
      <c r="A11113" s="156"/>
      <c r="B11113" s="153"/>
      <c r="C11113" s="352"/>
      <c r="D11113" s="152" t="s">
        <v>20298</v>
      </c>
    </row>
    <row r="11114" spans="1:4" ht="13.5" customHeight="1">
      <c r="A11114" s="156"/>
      <c r="B11114" s="153"/>
      <c r="C11114" s="352"/>
      <c r="D11114" s="152" t="s">
        <v>20298</v>
      </c>
    </row>
    <row r="11115" spans="1:4" ht="13.5" customHeight="1">
      <c r="A11115" s="156"/>
      <c r="B11115" s="153"/>
      <c r="C11115" s="352"/>
      <c r="D11115" s="152" t="s">
        <v>20298</v>
      </c>
    </row>
    <row r="11116" spans="1:4" ht="13.5" customHeight="1">
      <c r="A11116" s="156"/>
      <c r="B11116" s="153"/>
      <c r="C11116" s="352"/>
      <c r="D11116" s="152" t="s">
        <v>20298</v>
      </c>
    </row>
    <row r="11117" spans="1:4" ht="13.5" customHeight="1">
      <c r="A11117" s="156"/>
      <c r="B11117" s="153"/>
      <c r="C11117" s="352"/>
      <c r="D11117" s="152" t="s">
        <v>20298</v>
      </c>
    </row>
    <row r="11118" spans="1:4" ht="13.5" customHeight="1">
      <c r="A11118" s="156"/>
      <c r="B11118" s="153"/>
      <c r="C11118" s="352"/>
      <c r="D11118" s="152" t="s">
        <v>20298</v>
      </c>
    </row>
    <row r="11119" spans="1:4" ht="13.5" customHeight="1">
      <c r="A11119" s="156"/>
      <c r="B11119" s="153"/>
      <c r="C11119" s="352"/>
      <c r="D11119" s="152" t="s">
        <v>20298</v>
      </c>
    </row>
    <row r="11120" spans="1:4" ht="13.5" customHeight="1">
      <c r="A11120" s="156"/>
      <c r="B11120" s="153"/>
      <c r="C11120" s="352"/>
      <c r="D11120" s="152" t="s">
        <v>20298</v>
      </c>
    </row>
    <row r="11121" spans="1:4" ht="13.5" customHeight="1">
      <c r="A11121" s="156"/>
      <c r="B11121" s="153"/>
      <c r="C11121" s="352"/>
      <c r="D11121" s="152" t="s">
        <v>20298</v>
      </c>
    </row>
    <row r="11122" spans="1:4" ht="13.5" customHeight="1">
      <c r="A11122" s="156"/>
      <c r="B11122" s="153"/>
      <c r="C11122" s="352"/>
      <c r="D11122" s="152" t="s">
        <v>20298</v>
      </c>
    </row>
    <row r="11123" spans="1:4" ht="13.5" customHeight="1">
      <c r="A11123" s="156"/>
      <c r="B11123" s="153"/>
      <c r="C11123" s="352"/>
      <c r="D11123" s="152" t="s">
        <v>20298</v>
      </c>
    </row>
    <row r="11124" spans="1:4" ht="13.5" customHeight="1">
      <c r="A11124" s="156"/>
      <c r="B11124" s="153"/>
      <c r="C11124" s="352"/>
      <c r="D11124" s="152" t="s">
        <v>20298</v>
      </c>
    </row>
    <row r="11125" spans="1:4" ht="13.5" customHeight="1">
      <c r="A11125" s="156"/>
      <c r="B11125" s="153"/>
      <c r="C11125" s="352"/>
      <c r="D11125" s="152" t="s">
        <v>20298</v>
      </c>
    </row>
    <row r="11126" spans="1:4" ht="13.5" customHeight="1">
      <c r="A11126" s="156"/>
      <c r="B11126" s="153"/>
      <c r="C11126" s="352"/>
      <c r="D11126" s="152" t="s">
        <v>20298</v>
      </c>
    </row>
    <row r="11127" spans="1:4" ht="13.5" customHeight="1">
      <c r="A11127" s="156"/>
      <c r="B11127" s="153"/>
      <c r="C11127" s="352"/>
      <c r="D11127" s="152" t="s">
        <v>20298</v>
      </c>
    </row>
    <row r="11128" spans="1:4" ht="13.5" customHeight="1">
      <c r="A11128" s="156"/>
      <c r="B11128" s="153"/>
      <c r="C11128" s="352"/>
      <c r="D11128" s="152" t="s">
        <v>20298</v>
      </c>
    </row>
    <row r="11129" spans="1:4" ht="13.5" customHeight="1">
      <c r="A11129" s="156"/>
      <c r="B11129" s="153"/>
      <c r="C11129" s="352"/>
      <c r="D11129" s="152" t="s">
        <v>20298</v>
      </c>
    </row>
    <row r="11130" spans="1:4" ht="13.5" customHeight="1">
      <c r="A11130" s="156"/>
      <c r="B11130" s="153"/>
      <c r="C11130" s="352"/>
      <c r="D11130" s="152" t="s">
        <v>20298</v>
      </c>
    </row>
    <row r="11131" spans="1:4" ht="13.5" customHeight="1">
      <c r="A11131" s="156"/>
      <c r="B11131" s="153"/>
      <c r="C11131" s="352"/>
      <c r="D11131" s="152" t="s">
        <v>20298</v>
      </c>
    </row>
    <row r="11132" spans="1:4" ht="13.5" customHeight="1">
      <c r="A11132" s="156"/>
      <c r="B11132" s="153"/>
      <c r="C11132" s="352"/>
      <c r="D11132" s="152" t="s">
        <v>20298</v>
      </c>
    </row>
    <row r="11133" spans="1:4" ht="13.5" customHeight="1">
      <c r="A11133" s="156"/>
      <c r="B11133" s="153"/>
      <c r="C11133" s="352"/>
      <c r="D11133" s="152" t="s">
        <v>20298</v>
      </c>
    </row>
    <row r="11134" spans="1:4" ht="13.5" customHeight="1">
      <c r="A11134" s="156"/>
      <c r="B11134" s="153"/>
      <c r="C11134" s="352"/>
      <c r="D11134" s="152" t="s">
        <v>20298</v>
      </c>
    </row>
    <row r="11135" spans="1:4" ht="13.5" customHeight="1">
      <c r="A11135" s="156"/>
      <c r="B11135" s="153"/>
      <c r="C11135" s="352"/>
      <c r="D11135" s="152" t="s">
        <v>20298</v>
      </c>
    </row>
    <row r="11136" spans="1:4" ht="13.5" customHeight="1">
      <c r="A11136" s="156"/>
      <c r="B11136" s="153"/>
      <c r="C11136" s="352"/>
      <c r="D11136" s="152" t="s">
        <v>20298</v>
      </c>
    </row>
    <row r="11137" spans="1:4" ht="13.5" customHeight="1">
      <c r="A11137" s="156"/>
      <c r="B11137" s="153"/>
      <c r="C11137" s="352"/>
      <c r="D11137" s="152" t="s">
        <v>20298</v>
      </c>
    </row>
    <row r="11138" spans="1:4" ht="13.5" customHeight="1">
      <c r="A11138" s="156"/>
      <c r="B11138" s="153"/>
      <c r="C11138" s="352"/>
      <c r="D11138" s="152" t="s">
        <v>20298</v>
      </c>
    </row>
    <row r="11139" spans="1:4" ht="13.5" customHeight="1">
      <c r="A11139" s="156"/>
      <c r="B11139" s="153"/>
      <c r="C11139" s="352"/>
      <c r="D11139" s="152" t="s">
        <v>20298</v>
      </c>
    </row>
    <row r="11140" spans="1:4" ht="13.5" customHeight="1">
      <c r="A11140" s="156"/>
      <c r="B11140" s="153"/>
      <c r="C11140" s="352"/>
      <c r="D11140" s="152" t="s">
        <v>20298</v>
      </c>
    </row>
    <row r="11141" spans="1:4" ht="13.5" customHeight="1">
      <c r="A11141" s="156"/>
      <c r="B11141" s="153"/>
      <c r="C11141" s="352"/>
      <c r="D11141" s="152" t="s">
        <v>20298</v>
      </c>
    </row>
    <row r="11142" spans="1:4" ht="13.5" customHeight="1">
      <c r="A11142" s="156"/>
      <c r="B11142" s="153"/>
      <c r="C11142" s="352"/>
      <c r="D11142" s="152" t="s">
        <v>20298</v>
      </c>
    </row>
    <row r="11143" spans="1:4" ht="13.5" customHeight="1">
      <c r="A11143" s="156"/>
      <c r="B11143" s="153"/>
      <c r="C11143" s="352"/>
      <c r="D11143" s="152" t="s">
        <v>20298</v>
      </c>
    </row>
    <row r="11144" spans="1:4" ht="13.5" customHeight="1">
      <c r="A11144" s="156"/>
      <c r="B11144" s="153"/>
      <c r="C11144" s="352"/>
      <c r="D11144" s="152" t="s">
        <v>20298</v>
      </c>
    </row>
    <row r="11145" spans="1:4" ht="13.5" customHeight="1">
      <c r="A11145" s="156"/>
      <c r="B11145" s="153"/>
      <c r="C11145" s="352"/>
      <c r="D11145" s="152" t="s">
        <v>20298</v>
      </c>
    </row>
    <row r="11146" spans="1:4" ht="13.5" customHeight="1">
      <c r="A11146" s="156"/>
      <c r="B11146" s="153"/>
      <c r="C11146" s="352"/>
      <c r="D11146" s="152" t="s">
        <v>20298</v>
      </c>
    </row>
    <row r="11147" spans="1:4" ht="13.5" customHeight="1">
      <c r="A11147" s="156"/>
      <c r="B11147" s="153"/>
      <c r="C11147" s="352"/>
      <c r="D11147" s="152" t="s">
        <v>20298</v>
      </c>
    </row>
    <row r="11148" spans="1:4" ht="13.5" customHeight="1">
      <c r="A11148" s="156"/>
      <c r="B11148" s="153"/>
      <c r="C11148" s="352"/>
      <c r="D11148" s="152" t="s">
        <v>20298</v>
      </c>
    </row>
    <row r="11149" spans="1:4" ht="13.5" customHeight="1">
      <c r="A11149" s="156"/>
      <c r="B11149" s="153"/>
      <c r="C11149" s="352"/>
      <c r="D11149" s="152" t="s">
        <v>20298</v>
      </c>
    </row>
    <row r="11150" spans="1:4" ht="13.5" customHeight="1">
      <c r="A11150" s="156"/>
      <c r="B11150" s="153"/>
      <c r="C11150" s="352"/>
      <c r="D11150" s="152" t="s">
        <v>20298</v>
      </c>
    </row>
    <row r="11151" spans="1:4" ht="13.5" customHeight="1">
      <c r="A11151" s="156"/>
      <c r="B11151" s="153"/>
      <c r="C11151" s="352"/>
      <c r="D11151" s="152" t="s">
        <v>20298</v>
      </c>
    </row>
    <row r="11152" spans="1:4" ht="13.5" customHeight="1">
      <c r="A11152" s="156"/>
      <c r="B11152" s="153"/>
      <c r="C11152" s="352"/>
      <c r="D11152" s="152" t="s">
        <v>20298</v>
      </c>
    </row>
    <row r="11153" spans="1:4" ht="13.5" customHeight="1">
      <c r="A11153" s="156"/>
      <c r="B11153" s="153"/>
      <c r="C11153" s="352"/>
      <c r="D11153" s="152" t="s">
        <v>20298</v>
      </c>
    </row>
    <row r="11154" spans="1:4" ht="13.5" customHeight="1">
      <c r="A11154" s="156"/>
      <c r="B11154" s="153"/>
      <c r="C11154" s="352"/>
      <c r="D11154" s="152" t="s">
        <v>20298</v>
      </c>
    </row>
    <row r="11155" spans="1:4" ht="13.5" customHeight="1">
      <c r="A11155" s="156"/>
      <c r="B11155" s="153"/>
      <c r="C11155" s="352"/>
      <c r="D11155" s="152" t="s">
        <v>20298</v>
      </c>
    </row>
    <row r="11156" spans="1:4" ht="13.5" customHeight="1">
      <c r="A11156" s="156"/>
      <c r="B11156" s="153"/>
      <c r="C11156" s="352"/>
      <c r="D11156" s="152" t="s">
        <v>20298</v>
      </c>
    </row>
    <row r="11157" spans="1:4" ht="13.5" customHeight="1">
      <c r="A11157" s="156"/>
      <c r="B11157" s="153"/>
      <c r="C11157" s="352"/>
      <c r="D11157" s="152" t="s">
        <v>20298</v>
      </c>
    </row>
    <row r="11158" spans="1:4" ht="13.5" customHeight="1">
      <c r="A11158" s="156"/>
      <c r="B11158" s="153"/>
      <c r="C11158" s="352"/>
      <c r="D11158" s="152" t="s">
        <v>20298</v>
      </c>
    </row>
    <row r="11159" spans="1:4" ht="13.5" customHeight="1">
      <c r="A11159" s="156"/>
      <c r="B11159" s="153"/>
      <c r="C11159" s="352"/>
      <c r="D11159" s="152" t="s">
        <v>20298</v>
      </c>
    </row>
    <row r="11160" spans="1:4" ht="13.5" customHeight="1">
      <c r="A11160" s="156"/>
      <c r="B11160" s="153"/>
      <c r="C11160" s="352"/>
      <c r="D11160" s="152" t="s">
        <v>20298</v>
      </c>
    </row>
    <row r="11161" spans="1:4" ht="13.5" customHeight="1">
      <c r="A11161" s="156"/>
      <c r="B11161" s="153"/>
      <c r="C11161" s="352"/>
      <c r="D11161" s="152" t="s">
        <v>20298</v>
      </c>
    </row>
    <row r="11162" spans="1:4" ht="13.5" customHeight="1">
      <c r="A11162" s="156"/>
      <c r="B11162" s="153"/>
      <c r="C11162" s="352"/>
      <c r="D11162" s="152" t="s">
        <v>20298</v>
      </c>
    </row>
    <row r="11163" spans="1:4" ht="13.5" customHeight="1">
      <c r="A11163" s="156"/>
      <c r="B11163" s="153"/>
      <c r="C11163" s="352"/>
      <c r="D11163" s="152" t="s">
        <v>20298</v>
      </c>
    </row>
    <row r="11164" spans="1:4" ht="13.5" customHeight="1">
      <c r="A11164" s="156"/>
      <c r="B11164" s="153"/>
      <c r="C11164" s="352"/>
      <c r="D11164" s="152" t="s">
        <v>20298</v>
      </c>
    </row>
    <row r="11165" spans="1:4" ht="13.5" customHeight="1">
      <c r="A11165" s="156"/>
      <c r="B11165" s="153"/>
      <c r="C11165" s="352"/>
      <c r="D11165" s="152" t="s">
        <v>20298</v>
      </c>
    </row>
    <row r="11166" spans="1:4" ht="13.5" customHeight="1">
      <c r="A11166" s="156"/>
      <c r="B11166" s="153"/>
      <c r="C11166" s="352"/>
      <c r="D11166" s="152" t="s">
        <v>20298</v>
      </c>
    </row>
    <row r="11167" spans="1:4" ht="13.5" customHeight="1">
      <c r="A11167" s="156"/>
      <c r="B11167" s="153"/>
      <c r="C11167" s="352"/>
      <c r="D11167" s="152" t="s">
        <v>20298</v>
      </c>
    </row>
    <row r="11168" spans="1:4" ht="13.5" customHeight="1">
      <c r="A11168" s="156"/>
      <c r="B11168" s="153"/>
      <c r="C11168" s="352"/>
      <c r="D11168" s="152" t="s">
        <v>20298</v>
      </c>
    </row>
    <row r="11169" spans="1:4" ht="13.5" customHeight="1">
      <c r="A11169" s="156"/>
      <c r="B11169" s="153"/>
      <c r="C11169" s="352"/>
      <c r="D11169" s="152" t="s">
        <v>20298</v>
      </c>
    </row>
    <row r="11170" spans="1:4" ht="13.5" customHeight="1">
      <c r="A11170" s="156"/>
      <c r="B11170" s="153"/>
      <c r="C11170" s="352"/>
      <c r="D11170" s="152" t="s">
        <v>20298</v>
      </c>
    </row>
    <row r="11171" spans="1:4" ht="13.5" customHeight="1">
      <c r="A11171" s="156"/>
      <c r="B11171" s="153"/>
      <c r="C11171" s="352"/>
      <c r="D11171" s="152" t="s">
        <v>20298</v>
      </c>
    </row>
    <row r="11172" spans="1:4" ht="13.5" customHeight="1">
      <c r="A11172" s="156"/>
      <c r="B11172" s="153"/>
      <c r="C11172" s="352"/>
      <c r="D11172" s="152" t="s">
        <v>20298</v>
      </c>
    </row>
    <row r="11173" spans="1:4" ht="13.5" customHeight="1">
      <c r="A11173" s="156"/>
      <c r="B11173" s="153"/>
      <c r="C11173" s="352"/>
      <c r="D11173" s="152" t="s">
        <v>20298</v>
      </c>
    </row>
    <row r="11174" spans="1:4" ht="13.5" customHeight="1">
      <c r="A11174" s="156"/>
      <c r="B11174" s="153"/>
      <c r="C11174" s="352"/>
      <c r="D11174" s="152" t="s">
        <v>20298</v>
      </c>
    </row>
    <row r="11175" spans="1:4" ht="13.5" customHeight="1">
      <c r="A11175" s="156"/>
      <c r="B11175" s="153"/>
      <c r="C11175" s="352"/>
      <c r="D11175" s="152" t="s">
        <v>20298</v>
      </c>
    </row>
    <row r="11176" spans="1:4" ht="13.5" customHeight="1">
      <c r="A11176" s="156"/>
      <c r="B11176" s="153"/>
      <c r="C11176" s="352"/>
      <c r="D11176" s="152" t="s">
        <v>20298</v>
      </c>
    </row>
    <row r="11177" spans="1:4" ht="13.5" customHeight="1">
      <c r="A11177" s="156"/>
      <c r="B11177" s="153"/>
      <c r="C11177" s="352"/>
      <c r="D11177" s="152" t="s">
        <v>20298</v>
      </c>
    </row>
    <row r="11178" spans="1:4" ht="13.5" customHeight="1">
      <c r="A11178" s="156"/>
      <c r="B11178" s="153"/>
      <c r="C11178" s="352"/>
      <c r="D11178" s="152" t="s">
        <v>20298</v>
      </c>
    </row>
    <row r="11179" spans="1:4" ht="13.5" customHeight="1">
      <c r="A11179" s="156"/>
      <c r="B11179" s="153"/>
      <c r="C11179" s="352"/>
      <c r="D11179" s="152" t="s">
        <v>20298</v>
      </c>
    </row>
    <row r="11180" spans="1:4" ht="13.5" customHeight="1">
      <c r="A11180" s="156"/>
      <c r="B11180" s="153"/>
      <c r="C11180" s="352"/>
      <c r="D11180" s="152" t="s">
        <v>20298</v>
      </c>
    </row>
    <row r="11181" spans="1:4" ht="13.5" customHeight="1">
      <c r="A11181" s="156"/>
      <c r="B11181" s="153"/>
      <c r="C11181" s="352"/>
      <c r="D11181" s="152" t="s">
        <v>20298</v>
      </c>
    </row>
    <row r="11182" spans="1:4" ht="13.5" customHeight="1">
      <c r="A11182" s="156"/>
      <c r="B11182" s="153"/>
      <c r="C11182" s="352"/>
      <c r="D11182" s="152" t="s">
        <v>20298</v>
      </c>
    </row>
    <row r="11183" spans="1:4" ht="13.5" customHeight="1">
      <c r="A11183" s="156"/>
      <c r="B11183" s="153"/>
      <c r="C11183" s="352"/>
      <c r="D11183" s="152" t="s">
        <v>20298</v>
      </c>
    </row>
    <row r="11184" spans="1:4" ht="13.5" customHeight="1">
      <c r="A11184" s="156"/>
      <c r="B11184" s="153"/>
      <c r="C11184" s="352"/>
      <c r="D11184" s="152" t="s">
        <v>20298</v>
      </c>
    </row>
    <row r="11185" spans="1:4" ht="13.5" customHeight="1">
      <c r="A11185" s="156"/>
      <c r="B11185" s="153"/>
      <c r="C11185" s="352"/>
      <c r="D11185" s="152" t="s">
        <v>20298</v>
      </c>
    </row>
    <row r="11186" spans="1:4" ht="13.5" customHeight="1">
      <c r="A11186" s="156"/>
      <c r="B11186" s="153"/>
      <c r="C11186" s="352"/>
      <c r="D11186" s="152" t="s">
        <v>20298</v>
      </c>
    </row>
    <row r="11187" spans="1:4" ht="13.5" customHeight="1">
      <c r="A11187" s="156"/>
      <c r="B11187" s="153"/>
      <c r="C11187" s="352"/>
      <c r="D11187" s="152" t="s">
        <v>20298</v>
      </c>
    </row>
    <row r="11188" spans="1:4" ht="13.5" customHeight="1">
      <c r="A11188" s="156"/>
      <c r="B11188" s="153"/>
      <c r="C11188" s="352"/>
      <c r="D11188" s="152" t="s">
        <v>20298</v>
      </c>
    </row>
    <row r="11189" spans="1:4" ht="13.5" customHeight="1">
      <c r="A11189" s="156"/>
      <c r="B11189" s="153"/>
      <c r="C11189" s="352"/>
      <c r="D11189" s="152" t="s">
        <v>20298</v>
      </c>
    </row>
    <row r="11190" spans="1:4" ht="13.5" customHeight="1">
      <c r="A11190" s="156"/>
      <c r="B11190" s="153"/>
      <c r="C11190" s="352"/>
      <c r="D11190" s="152" t="s">
        <v>20298</v>
      </c>
    </row>
    <row r="11191" spans="1:4" ht="13.5" customHeight="1">
      <c r="A11191" s="156"/>
      <c r="B11191" s="153"/>
      <c r="C11191" s="352"/>
      <c r="D11191" s="152" t="s">
        <v>20298</v>
      </c>
    </row>
    <row r="11192" spans="1:4" ht="13.5" customHeight="1">
      <c r="A11192" s="156"/>
      <c r="B11192" s="153"/>
      <c r="C11192" s="352"/>
      <c r="D11192" s="152" t="s">
        <v>20298</v>
      </c>
    </row>
    <row r="11193" spans="1:4" ht="13.5" customHeight="1">
      <c r="A11193" s="156"/>
      <c r="B11193" s="153"/>
      <c r="C11193" s="352"/>
      <c r="D11193" s="152" t="s">
        <v>20298</v>
      </c>
    </row>
    <row r="11194" spans="1:4" ht="13.5" customHeight="1">
      <c r="A11194" s="156"/>
      <c r="B11194" s="153"/>
      <c r="C11194" s="352"/>
      <c r="D11194" s="152" t="s">
        <v>20298</v>
      </c>
    </row>
    <row r="11195" spans="1:4" ht="13.5" customHeight="1">
      <c r="A11195" s="156"/>
      <c r="B11195" s="153"/>
      <c r="C11195" s="352"/>
      <c r="D11195" s="152" t="s">
        <v>20298</v>
      </c>
    </row>
    <row r="11196" spans="1:4" ht="13.5" customHeight="1">
      <c r="A11196" s="156"/>
      <c r="B11196" s="153"/>
      <c r="C11196" s="352"/>
      <c r="D11196" s="152" t="s">
        <v>20298</v>
      </c>
    </row>
    <row r="11197" spans="1:4" ht="13.5" customHeight="1">
      <c r="A11197" s="156"/>
      <c r="B11197" s="153"/>
      <c r="C11197" s="352"/>
      <c r="D11197" s="152" t="s">
        <v>20298</v>
      </c>
    </row>
    <row r="11198" spans="1:4" ht="13.5" customHeight="1">
      <c r="A11198" s="156"/>
      <c r="B11198" s="153"/>
      <c r="C11198" s="352"/>
      <c r="D11198" s="152" t="s">
        <v>20298</v>
      </c>
    </row>
    <row r="11199" spans="1:4" ht="13.5" customHeight="1">
      <c r="A11199" s="156"/>
      <c r="B11199" s="153"/>
      <c r="C11199" s="352"/>
      <c r="D11199" s="152" t="s">
        <v>20298</v>
      </c>
    </row>
    <row r="11200" spans="1:4" ht="13.5" customHeight="1">
      <c r="A11200" s="156"/>
      <c r="B11200" s="153"/>
      <c r="C11200" s="352"/>
      <c r="D11200" s="152" t="s">
        <v>20298</v>
      </c>
    </row>
    <row r="11201" spans="1:4" ht="13.5" customHeight="1">
      <c r="A11201" s="156"/>
      <c r="B11201" s="153"/>
      <c r="C11201" s="352"/>
      <c r="D11201" s="152" t="s">
        <v>20298</v>
      </c>
    </row>
    <row r="11202" spans="1:4" ht="13.5" customHeight="1">
      <c r="A11202" s="156"/>
      <c r="B11202" s="153"/>
      <c r="C11202" s="352"/>
      <c r="D11202" s="152" t="s">
        <v>20298</v>
      </c>
    </row>
    <row r="11203" spans="1:4" ht="13.5" customHeight="1">
      <c r="A11203" s="156"/>
      <c r="B11203" s="153"/>
      <c r="C11203" s="352"/>
      <c r="D11203" s="152" t="s">
        <v>20298</v>
      </c>
    </row>
    <row r="11204" spans="1:4" ht="13.5" customHeight="1">
      <c r="A11204" s="156"/>
      <c r="B11204" s="153"/>
      <c r="C11204" s="352"/>
      <c r="D11204" s="152" t="s">
        <v>20298</v>
      </c>
    </row>
    <row r="11205" spans="1:4" ht="13.5" customHeight="1">
      <c r="A11205" s="156"/>
      <c r="B11205" s="153"/>
      <c r="C11205" s="352"/>
      <c r="D11205" s="152" t="s">
        <v>20298</v>
      </c>
    </row>
    <row r="11206" spans="1:4" ht="13.5" customHeight="1">
      <c r="A11206" s="156"/>
      <c r="B11206" s="153"/>
      <c r="C11206" s="352"/>
      <c r="D11206" s="152" t="s">
        <v>20298</v>
      </c>
    </row>
    <row r="11207" spans="1:4" ht="13.5" customHeight="1">
      <c r="A11207" s="156"/>
      <c r="B11207" s="153"/>
      <c r="C11207" s="352"/>
      <c r="D11207" s="152" t="s">
        <v>20298</v>
      </c>
    </row>
    <row r="11208" spans="1:4" ht="13.5" customHeight="1">
      <c r="A11208" s="156"/>
      <c r="B11208" s="153"/>
      <c r="C11208" s="352"/>
      <c r="D11208" s="152" t="s">
        <v>20298</v>
      </c>
    </row>
    <row r="11209" spans="1:4" ht="13.5" customHeight="1">
      <c r="A11209" s="156"/>
      <c r="B11209" s="153"/>
      <c r="C11209" s="352"/>
      <c r="D11209" s="152" t="s">
        <v>20298</v>
      </c>
    </row>
    <row r="11210" spans="1:4" ht="13.5" customHeight="1">
      <c r="A11210" s="156"/>
      <c r="B11210" s="153"/>
      <c r="C11210" s="352"/>
      <c r="D11210" s="152" t="s">
        <v>20298</v>
      </c>
    </row>
    <row r="11211" spans="1:4" ht="13.5" customHeight="1">
      <c r="A11211" s="156"/>
      <c r="B11211" s="153"/>
      <c r="C11211" s="352"/>
      <c r="D11211" s="152" t="s">
        <v>20298</v>
      </c>
    </row>
    <row r="11212" spans="1:4" ht="13.5" customHeight="1">
      <c r="A11212" s="156"/>
      <c r="B11212" s="153"/>
      <c r="C11212" s="352"/>
      <c r="D11212" s="152" t="s">
        <v>20298</v>
      </c>
    </row>
    <row r="11213" spans="1:4" ht="13.5" customHeight="1">
      <c r="A11213" s="156"/>
      <c r="B11213" s="153"/>
      <c r="C11213" s="352"/>
      <c r="D11213" s="152" t="s">
        <v>20298</v>
      </c>
    </row>
    <row r="11214" spans="1:4" ht="13.5" customHeight="1">
      <c r="A11214" s="156"/>
      <c r="B11214" s="153"/>
      <c r="C11214" s="352"/>
      <c r="D11214" s="152" t="s">
        <v>20298</v>
      </c>
    </row>
    <row r="11215" spans="1:4" ht="13.5" customHeight="1">
      <c r="A11215" s="156"/>
      <c r="B11215" s="153"/>
      <c r="C11215" s="352"/>
      <c r="D11215" s="152" t="s">
        <v>20298</v>
      </c>
    </row>
    <row r="11216" spans="1:4" ht="13.5" customHeight="1">
      <c r="A11216" s="156"/>
      <c r="B11216" s="153"/>
      <c r="C11216" s="352"/>
      <c r="D11216" s="152" t="s">
        <v>20298</v>
      </c>
    </row>
    <row r="11217" spans="1:4" ht="13.5" customHeight="1">
      <c r="A11217" s="156"/>
      <c r="B11217" s="153"/>
      <c r="C11217" s="352"/>
      <c r="D11217" s="152" t="s">
        <v>20298</v>
      </c>
    </row>
    <row r="11218" spans="1:4" ht="13.5" customHeight="1">
      <c r="A11218" s="156"/>
      <c r="B11218" s="153"/>
      <c r="C11218" s="352"/>
      <c r="D11218" s="152" t="s">
        <v>20298</v>
      </c>
    </row>
    <row r="11219" spans="1:4" ht="13.5" customHeight="1">
      <c r="A11219" s="156"/>
      <c r="B11219" s="153"/>
      <c r="C11219" s="352"/>
      <c r="D11219" s="152" t="s">
        <v>20298</v>
      </c>
    </row>
    <row r="11220" spans="1:4" ht="13.5" customHeight="1">
      <c r="A11220" s="156"/>
      <c r="B11220" s="153"/>
      <c r="C11220" s="352"/>
      <c r="D11220" s="152" t="s">
        <v>20298</v>
      </c>
    </row>
    <row r="11221" spans="1:4" ht="13.5" customHeight="1">
      <c r="A11221" s="156"/>
      <c r="B11221" s="153"/>
      <c r="C11221" s="352"/>
      <c r="D11221" s="152" t="s">
        <v>20298</v>
      </c>
    </row>
    <row r="11222" spans="1:4" ht="13.5" customHeight="1">
      <c r="A11222" s="156"/>
      <c r="B11222" s="153"/>
      <c r="C11222" s="352"/>
      <c r="D11222" s="152" t="s">
        <v>20298</v>
      </c>
    </row>
    <row r="11223" spans="1:4" ht="13.5" customHeight="1">
      <c r="A11223" s="156"/>
      <c r="B11223" s="153"/>
      <c r="C11223" s="352"/>
      <c r="D11223" s="152" t="s">
        <v>20298</v>
      </c>
    </row>
    <row r="11224" spans="1:4" ht="13.5" customHeight="1">
      <c r="A11224" s="156"/>
      <c r="B11224" s="153"/>
      <c r="C11224" s="352"/>
      <c r="D11224" s="152" t="s">
        <v>20298</v>
      </c>
    </row>
    <row r="11225" spans="1:4" ht="13.5" customHeight="1">
      <c r="A11225" s="156"/>
      <c r="B11225" s="153"/>
      <c r="C11225" s="352"/>
      <c r="D11225" s="152" t="s">
        <v>20298</v>
      </c>
    </row>
    <row r="11226" spans="1:4" ht="13.5" customHeight="1">
      <c r="A11226" s="156"/>
      <c r="B11226" s="153"/>
      <c r="C11226" s="352"/>
      <c r="D11226" s="152" t="s">
        <v>20298</v>
      </c>
    </row>
    <row r="11227" spans="1:4" ht="13.5" customHeight="1">
      <c r="A11227" s="156"/>
      <c r="B11227" s="153"/>
      <c r="C11227" s="352"/>
      <c r="D11227" s="152" t="s">
        <v>20298</v>
      </c>
    </row>
    <row r="11228" spans="1:4" ht="13.5" customHeight="1">
      <c r="A11228" s="156"/>
      <c r="B11228" s="153"/>
      <c r="C11228" s="352"/>
      <c r="D11228" s="152" t="s">
        <v>20298</v>
      </c>
    </row>
    <row r="11229" spans="1:4" ht="13.5" customHeight="1">
      <c r="A11229" s="156"/>
      <c r="B11229" s="153"/>
      <c r="C11229" s="352"/>
      <c r="D11229" s="152" t="s">
        <v>20298</v>
      </c>
    </row>
    <row r="11230" spans="1:4" ht="13.5" customHeight="1">
      <c r="A11230" s="156"/>
      <c r="B11230" s="153"/>
      <c r="C11230" s="352"/>
      <c r="D11230" s="152" t="s">
        <v>20298</v>
      </c>
    </row>
    <row r="11231" spans="1:4" ht="13.5" customHeight="1">
      <c r="A11231" s="156"/>
      <c r="B11231" s="153"/>
      <c r="C11231" s="352"/>
      <c r="D11231" s="152" t="s">
        <v>20298</v>
      </c>
    </row>
    <row r="11232" spans="1:4" ht="13.5" customHeight="1">
      <c r="A11232" s="156"/>
      <c r="B11232" s="153"/>
      <c r="C11232" s="352"/>
      <c r="D11232" s="152" t="s">
        <v>20298</v>
      </c>
    </row>
    <row r="11233" spans="1:4" ht="13.5" customHeight="1">
      <c r="A11233" s="156"/>
      <c r="B11233" s="153"/>
      <c r="C11233" s="352"/>
      <c r="D11233" s="152" t="s">
        <v>20298</v>
      </c>
    </row>
    <row r="11234" spans="1:4" ht="13.5" customHeight="1">
      <c r="A11234" s="156"/>
      <c r="B11234" s="153"/>
      <c r="C11234" s="352"/>
      <c r="D11234" s="152" t="s">
        <v>20298</v>
      </c>
    </row>
    <row r="11235" spans="1:4" ht="13.5" customHeight="1">
      <c r="A11235" s="156"/>
      <c r="B11235" s="153"/>
      <c r="C11235" s="352"/>
      <c r="D11235" s="152" t="s">
        <v>20298</v>
      </c>
    </row>
    <row r="11236" spans="1:4" ht="13.5" customHeight="1">
      <c r="A11236" s="156"/>
      <c r="B11236" s="153"/>
      <c r="C11236" s="352"/>
      <c r="D11236" s="152" t="s">
        <v>20298</v>
      </c>
    </row>
    <row r="11237" spans="1:4" ht="13.5" customHeight="1">
      <c r="A11237" s="156"/>
      <c r="B11237" s="153"/>
      <c r="C11237" s="352"/>
      <c r="D11237" s="152" t="s">
        <v>20298</v>
      </c>
    </row>
    <row r="11238" spans="1:4" ht="13.5" customHeight="1">
      <c r="A11238" s="156"/>
      <c r="B11238" s="153"/>
      <c r="C11238" s="352"/>
      <c r="D11238" s="152" t="s">
        <v>20298</v>
      </c>
    </row>
    <row r="11239" spans="1:4" ht="13.5" customHeight="1">
      <c r="A11239" s="156"/>
      <c r="B11239" s="153"/>
      <c r="C11239" s="352"/>
      <c r="D11239" s="152" t="s">
        <v>20298</v>
      </c>
    </row>
    <row r="11240" spans="1:4" ht="13.5" customHeight="1">
      <c r="A11240" s="156"/>
      <c r="B11240" s="153"/>
      <c r="C11240" s="352"/>
      <c r="D11240" s="152" t="s">
        <v>20298</v>
      </c>
    </row>
    <row r="11241" spans="1:4" ht="13.5" customHeight="1">
      <c r="A11241" s="156"/>
      <c r="B11241" s="153"/>
      <c r="C11241" s="352"/>
      <c r="D11241" s="152" t="s">
        <v>20298</v>
      </c>
    </row>
    <row r="11242" spans="1:4" ht="13.5" customHeight="1">
      <c r="A11242" s="156"/>
      <c r="B11242" s="153"/>
      <c r="C11242" s="352"/>
      <c r="D11242" s="152" t="s">
        <v>20298</v>
      </c>
    </row>
    <row r="11243" spans="1:4" ht="13.5" customHeight="1">
      <c r="A11243" s="156"/>
      <c r="B11243" s="153"/>
      <c r="C11243" s="352"/>
      <c r="D11243" s="152" t="s">
        <v>20298</v>
      </c>
    </row>
    <row r="11244" spans="1:4" ht="13.5" customHeight="1">
      <c r="A11244" s="156"/>
      <c r="B11244" s="153"/>
      <c r="C11244" s="352"/>
      <c r="D11244" s="152" t="s">
        <v>20298</v>
      </c>
    </row>
    <row r="11245" spans="1:4" ht="13.5" customHeight="1">
      <c r="A11245" s="156"/>
      <c r="B11245" s="153"/>
      <c r="C11245" s="352"/>
      <c r="D11245" s="152" t="s">
        <v>20298</v>
      </c>
    </row>
    <row r="11246" spans="1:4" ht="13.5" customHeight="1">
      <c r="A11246" s="156"/>
      <c r="B11246" s="153"/>
      <c r="C11246" s="352"/>
      <c r="D11246" s="152" t="s">
        <v>20298</v>
      </c>
    </row>
    <row r="11247" spans="1:4" ht="13.5" customHeight="1">
      <c r="A11247" s="156"/>
      <c r="B11247" s="153"/>
      <c r="C11247" s="352"/>
      <c r="D11247" s="152" t="s">
        <v>20298</v>
      </c>
    </row>
    <row r="11248" spans="1:4" ht="13.5" customHeight="1">
      <c r="A11248" s="156"/>
      <c r="B11248" s="153"/>
      <c r="C11248" s="352"/>
      <c r="D11248" s="152" t="s">
        <v>20298</v>
      </c>
    </row>
    <row r="11249" spans="1:4" ht="13.5" customHeight="1">
      <c r="A11249" s="156"/>
      <c r="B11249" s="153"/>
      <c r="C11249" s="352"/>
      <c r="D11249" s="152" t="s">
        <v>20298</v>
      </c>
    </row>
    <row r="11250" spans="1:4" ht="13.5" customHeight="1">
      <c r="A11250" s="156"/>
      <c r="B11250" s="153"/>
      <c r="C11250" s="352"/>
      <c r="D11250" s="152" t="s">
        <v>20298</v>
      </c>
    </row>
    <row r="11251" spans="1:4" ht="13.5" customHeight="1">
      <c r="A11251" s="156"/>
      <c r="B11251" s="153"/>
      <c r="C11251" s="352"/>
      <c r="D11251" s="152" t="s">
        <v>20298</v>
      </c>
    </row>
    <row r="11252" spans="1:4" ht="13.5" customHeight="1">
      <c r="A11252" s="156"/>
      <c r="B11252" s="153"/>
      <c r="C11252" s="352"/>
      <c r="D11252" s="152" t="s">
        <v>20298</v>
      </c>
    </row>
    <row r="11253" spans="1:4" ht="13.5" customHeight="1">
      <c r="A11253" s="156"/>
      <c r="B11253" s="153"/>
      <c r="C11253" s="352"/>
      <c r="D11253" s="152" t="s">
        <v>20298</v>
      </c>
    </row>
    <row r="11254" spans="1:4" ht="13.5" customHeight="1">
      <c r="A11254" s="156"/>
      <c r="B11254" s="153"/>
      <c r="C11254" s="352"/>
      <c r="D11254" s="152" t="s">
        <v>20298</v>
      </c>
    </row>
    <row r="11255" spans="1:4" ht="13.5" customHeight="1">
      <c r="A11255" s="156"/>
      <c r="B11255" s="153"/>
      <c r="C11255" s="352"/>
      <c r="D11255" s="152" t="s">
        <v>20298</v>
      </c>
    </row>
    <row r="11256" spans="1:4" ht="13.5" customHeight="1">
      <c r="A11256" s="156"/>
      <c r="B11256" s="153"/>
      <c r="C11256" s="352"/>
      <c r="D11256" s="152" t="s">
        <v>20298</v>
      </c>
    </row>
    <row r="11257" spans="1:4" ht="13.5" customHeight="1">
      <c r="A11257" s="156"/>
      <c r="B11257" s="153"/>
      <c r="C11257" s="352"/>
      <c r="D11257" s="152" t="s">
        <v>20298</v>
      </c>
    </row>
    <row r="11258" spans="1:4" ht="13.5" customHeight="1">
      <c r="A11258" s="156"/>
      <c r="B11258" s="153"/>
      <c r="C11258" s="352"/>
      <c r="D11258" s="152" t="s">
        <v>20298</v>
      </c>
    </row>
    <row r="11259" spans="1:4" ht="13.5" customHeight="1">
      <c r="A11259" s="156"/>
      <c r="B11259" s="153"/>
      <c r="C11259" s="352"/>
      <c r="D11259" s="152" t="s">
        <v>20298</v>
      </c>
    </row>
    <row r="11260" spans="1:4" ht="13.5" customHeight="1">
      <c r="A11260" s="156"/>
      <c r="B11260" s="153"/>
      <c r="C11260" s="352"/>
      <c r="D11260" s="152" t="s">
        <v>20298</v>
      </c>
    </row>
    <row r="11261" spans="1:4" ht="13.5" customHeight="1">
      <c r="A11261" s="156"/>
      <c r="B11261" s="153"/>
      <c r="C11261" s="352"/>
      <c r="D11261" s="152" t="s">
        <v>20298</v>
      </c>
    </row>
    <row r="11262" spans="1:4" ht="13.5" customHeight="1">
      <c r="A11262" s="156"/>
      <c r="B11262" s="153"/>
      <c r="C11262" s="352"/>
      <c r="D11262" s="152" t="s">
        <v>20298</v>
      </c>
    </row>
    <row r="11263" spans="1:4" ht="13.5" customHeight="1">
      <c r="A11263" s="156"/>
      <c r="B11263" s="153"/>
      <c r="C11263" s="352"/>
      <c r="D11263" s="152" t="s">
        <v>20298</v>
      </c>
    </row>
    <row r="11264" spans="1:4" ht="13.5" customHeight="1">
      <c r="A11264" s="156"/>
      <c r="B11264" s="153"/>
      <c r="C11264" s="352"/>
      <c r="D11264" s="152" t="s">
        <v>20298</v>
      </c>
    </row>
    <row r="11265" spans="1:4" ht="13.5" customHeight="1">
      <c r="A11265" s="156"/>
      <c r="B11265" s="153"/>
      <c r="C11265" s="352"/>
      <c r="D11265" s="152" t="s">
        <v>20298</v>
      </c>
    </row>
    <row r="11266" spans="1:4" ht="13.5" customHeight="1">
      <c r="A11266" s="156"/>
      <c r="B11266" s="153"/>
      <c r="C11266" s="352"/>
      <c r="D11266" s="152" t="s">
        <v>20298</v>
      </c>
    </row>
    <row r="11267" spans="1:4" ht="13.5" customHeight="1">
      <c r="A11267" s="156"/>
      <c r="B11267" s="153"/>
      <c r="C11267" s="352"/>
      <c r="D11267" s="152" t="s">
        <v>20298</v>
      </c>
    </row>
    <row r="11268" spans="1:4" ht="13.5" customHeight="1">
      <c r="A11268" s="156"/>
      <c r="B11268" s="153"/>
      <c r="C11268" s="352"/>
      <c r="D11268" s="152" t="s">
        <v>20298</v>
      </c>
    </row>
    <row r="11269" spans="1:4" ht="13.5" customHeight="1">
      <c r="A11269" s="156"/>
      <c r="B11269" s="153"/>
      <c r="C11269" s="352"/>
      <c r="D11269" s="152" t="s">
        <v>20298</v>
      </c>
    </row>
    <row r="11270" spans="1:4" ht="13.5" customHeight="1">
      <c r="A11270" s="156"/>
      <c r="B11270" s="153"/>
      <c r="C11270" s="352"/>
      <c r="D11270" s="152" t="s">
        <v>20298</v>
      </c>
    </row>
    <row r="11271" spans="1:4" ht="13.5" customHeight="1">
      <c r="A11271" s="156"/>
      <c r="B11271" s="153"/>
      <c r="C11271" s="352"/>
      <c r="D11271" s="152" t="s">
        <v>20298</v>
      </c>
    </row>
    <row r="11272" spans="1:4" ht="13.5" customHeight="1">
      <c r="A11272" s="156"/>
      <c r="B11272" s="153"/>
      <c r="C11272" s="352"/>
      <c r="D11272" s="152" t="s">
        <v>20298</v>
      </c>
    </row>
  </sheetData>
  <conditionalFormatting sqref="D2">
    <cfRule type="expression" dxfId="3246" priority="3">
      <formula>AND(ISERROR(MATCH(D2,bu_list,0)),A2&lt;&gt;0)</formula>
    </cfRule>
  </conditionalFormatting>
  <conditionalFormatting sqref="D3:D11272">
    <cfRule type="expression" dxfId="3245" priority="1">
      <formula>AND(ISERROR(MATCH(D3,bu_list,0)),A3&lt;&gt;0)</formula>
    </cfRule>
  </conditionalFormatting>
  <dataValidations count="2">
    <dataValidation type="list" showInputMessage="1" showErrorMessage="1" errorTitle="Error in business unit code" error="THis code does not exist in the look-up table on worksheet Overheads" promptTitle="Business unit code" prompt="select from drop-down menu" sqref="D2:D11272">
      <formula1>bu_list</formula1>
    </dataValidation>
    <dataValidation type="decimal" allowBlank="1" showInputMessage="1" showErrorMessage="1" errorTitle="error in price" error="must be a number" sqref="C3:C143">
      <formula1>0</formula1>
      <formula2>99999</formula2>
    </dataValidation>
  </dataValidation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D1" sqref="D1"/>
    </sheetView>
  </sheetViews>
  <sheetFormatPr defaultColWidth="9.140625" defaultRowHeight="12.75"/>
  <cols>
    <col min="1" max="1" width="22.7109375" style="59" customWidth="1"/>
    <col min="2" max="2" width="30.7109375" style="59" customWidth="1"/>
    <col min="3" max="3" width="14" style="59" customWidth="1"/>
    <col min="4" max="16384" width="9.140625" style="59"/>
  </cols>
  <sheetData>
    <row r="1" spans="1:4" ht="13.5" customHeight="1">
      <c r="A1" s="82" t="s">
        <v>165</v>
      </c>
      <c r="B1" s="82" t="s">
        <v>20570</v>
      </c>
      <c r="C1" s="82" t="s">
        <v>144</v>
      </c>
      <c r="D1" s="82" t="s">
        <v>111</v>
      </c>
    </row>
    <row r="2" spans="1:4">
      <c r="A2" s="163" t="s">
        <v>166</v>
      </c>
      <c r="B2" s="158" t="s">
        <v>20280</v>
      </c>
      <c r="C2" s="164" t="s">
        <v>20338</v>
      </c>
      <c r="D2" s="354"/>
    </row>
    <row r="3" spans="1:4">
      <c r="A3" s="165" t="s">
        <v>167</v>
      </c>
      <c r="B3" s="158" t="s">
        <v>20281</v>
      </c>
      <c r="C3" s="164" t="s">
        <v>20338</v>
      </c>
      <c r="D3" s="354"/>
    </row>
    <row r="4" spans="1:4">
      <c r="A4" s="165" t="s">
        <v>168</v>
      </c>
      <c r="B4" s="158" t="s">
        <v>20397</v>
      </c>
      <c r="C4" s="164" t="s">
        <v>20338</v>
      </c>
      <c r="D4" s="354"/>
    </row>
    <row r="5" spans="1:4">
      <c r="A5" s="165" t="s">
        <v>169</v>
      </c>
      <c r="B5" s="158" t="s">
        <v>20494</v>
      </c>
      <c r="C5" s="164" t="s">
        <v>20338</v>
      </c>
      <c r="D5" s="354"/>
    </row>
    <row r="6" spans="1:4">
      <c r="A6" s="165" t="s">
        <v>20398</v>
      </c>
      <c r="B6" s="158" t="s">
        <v>20399</v>
      </c>
      <c r="C6" s="164" t="s">
        <v>20338</v>
      </c>
      <c r="D6" s="354"/>
    </row>
    <row r="7" spans="1:4">
      <c r="A7" s="165" t="s">
        <v>20400</v>
      </c>
      <c r="B7" s="158" t="s">
        <v>20401</v>
      </c>
      <c r="C7" s="164" t="s">
        <v>20338</v>
      </c>
      <c r="D7" s="354"/>
    </row>
    <row r="8" spans="1:4">
      <c r="A8" s="165" t="s">
        <v>20429</v>
      </c>
      <c r="B8" s="166" t="s">
        <v>20430</v>
      </c>
      <c r="C8" s="164" t="s">
        <v>20338</v>
      </c>
      <c r="D8" s="354"/>
    </row>
    <row r="9" spans="1:4">
      <c r="A9" s="165" t="s">
        <v>20431</v>
      </c>
      <c r="B9" s="166" t="s">
        <v>20432</v>
      </c>
      <c r="C9" s="164" t="s">
        <v>20338</v>
      </c>
      <c r="D9" s="354"/>
    </row>
    <row r="10" spans="1:4">
      <c r="A10" s="165" t="s">
        <v>20588</v>
      </c>
      <c r="B10" s="166" t="s">
        <v>20589</v>
      </c>
      <c r="C10" s="164" t="s">
        <v>20338</v>
      </c>
      <c r="D10" s="354"/>
    </row>
    <row r="11" spans="1:4">
      <c r="A11" s="165"/>
      <c r="B11" s="166"/>
      <c r="C11" s="164"/>
      <c r="D11" s="355"/>
    </row>
  </sheetData>
  <conditionalFormatting sqref="C2:C3 C8:C11">
    <cfRule type="expression" dxfId="3236" priority="2">
      <formula>AND(ISERROR(MATCH(C2,bu_list,0)),A2&lt;&gt;0)</formula>
    </cfRule>
  </conditionalFormatting>
  <conditionalFormatting sqref="C4:C7">
    <cfRule type="expression" dxfId="3235" priority="1">
      <formula>AND(ISERROR(MATCH(C4,bu_list,0)),A4&lt;&gt;0)</formula>
    </cfRule>
  </conditionalFormatting>
  <dataValidations count="1">
    <dataValidation type="list" allowBlank="1" showInputMessage="1" showErrorMessage="1" errorTitle="Error in Business Unit Code" error="This code does not exist in the lookup table on worksheet Overheads" promptTitle="Business Unit Code" prompt="Select from drop-down menu" sqref="C2:C11">
      <formula1>bu_list</formula1>
    </dataValidation>
  </dataValidation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33"/>
  <sheetViews>
    <sheetView workbookViewId="0"/>
  </sheetViews>
  <sheetFormatPr defaultColWidth="8.85546875" defaultRowHeight="12.75"/>
  <cols>
    <col min="1" max="1" width="12.85546875" style="59" customWidth="1"/>
    <col min="2" max="2" width="19.28515625" style="59" customWidth="1"/>
    <col min="3" max="3" width="11.42578125" style="59" customWidth="1"/>
    <col min="4" max="4" width="12" style="60" customWidth="1"/>
    <col min="5" max="5" width="12.7109375" style="59" bestFit="1" customWidth="1"/>
    <col min="6" max="6" width="20.85546875" style="59" customWidth="1"/>
    <col min="7" max="7" width="23.28515625" style="59" customWidth="1"/>
    <col min="8" max="16384" width="8.85546875" style="59"/>
  </cols>
  <sheetData>
    <row r="1" spans="1:6" ht="13.5" thickBot="1">
      <c r="A1" s="80" t="s">
        <v>20282</v>
      </c>
      <c r="B1" s="80" t="s">
        <v>20283</v>
      </c>
      <c r="C1" s="80" t="s">
        <v>116</v>
      </c>
      <c r="D1" s="81" t="s">
        <v>195</v>
      </c>
      <c r="E1" s="80" t="s">
        <v>196</v>
      </c>
      <c r="F1" s="80" t="s">
        <v>197</v>
      </c>
    </row>
    <row r="2" spans="1:6" ht="13.5" thickTop="1">
      <c r="A2" s="59">
        <v>600</v>
      </c>
      <c r="B2" s="59" t="s">
        <v>198</v>
      </c>
      <c r="C2" s="59" t="s">
        <v>20278</v>
      </c>
      <c r="D2" s="60">
        <v>12.82</v>
      </c>
      <c r="E2" s="59" t="s">
        <v>199</v>
      </c>
      <c r="F2" s="59" t="s">
        <v>200</v>
      </c>
    </row>
    <row r="3" spans="1:6">
      <c r="A3" s="61">
        <v>999</v>
      </c>
      <c r="B3" s="61" t="s">
        <v>425</v>
      </c>
      <c r="C3" s="59" t="s">
        <v>20278</v>
      </c>
      <c r="D3" s="63">
        <v>21.97</v>
      </c>
      <c r="E3" s="61" t="s">
        <v>426</v>
      </c>
      <c r="F3" s="61" t="s">
        <v>203</v>
      </c>
    </row>
    <row r="4" spans="1:6">
      <c r="A4" s="59">
        <v>601</v>
      </c>
      <c r="B4" s="59" t="s">
        <v>198</v>
      </c>
      <c r="C4" s="59" t="s">
        <v>20278</v>
      </c>
      <c r="D4" s="60">
        <v>12.82</v>
      </c>
      <c r="E4" s="59" t="s">
        <v>199</v>
      </c>
      <c r="F4" s="59" t="s">
        <v>201</v>
      </c>
    </row>
    <row r="5" spans="1:6">
      <c r="A5" s="59">
        <v>605</v>
      </c>
      <c r="B5" s="59" t="s">
        <v>198</v>
      </c>
      <c r="C5" s="59" t="s">
        <v>20278</v>
      </c>
      <c r="D5" s="60">
        <v>12.82</v>
      </c>
      <c r="E5" s="59" t="s">
        <v>199</v>
      </c>
      <c r="F5" s="59" t="s">
        <v>202</v>
      </c>
    </row>
    <row r="6" spans="1:6">
      <c r="A6" s="59">
        <v>611</v>
      </c>
      <c r="B6" s="59" t="s">
        <v>198</v>
      </c>
      <c r="C6" s="59" t="s">
        <v>20278</v>
      </c>
      <c r="D6" s="60">
        <v>12.82</v>
      </c>
      <c r="E6" s="59" t="s">
        <v>199</v>
      </c>
      <c r="F6" s="59" t="s">
        <v>203</v>
      </c>
    </row>
    <row r="7" spans="1:6">
      <c r="A7" s="59">
        <v>630</v>
      </c>
      <c r="B7" s="59" t="s">
        <v>198</v>
      </c>
      <c r="C7" s="59" t="s">
        <v>20278</v>
      </c>
      <c r="D7" s="60">
        <v>12.82</v>
      </c>
      <c r="E7" s="59" t="s">
        <v>199</v>
      </c>
      <c r="F7" s="59" t="s">
        <v>204</v>
      </c>
    </row>
    <row r="8" spans="1:6">
      <c r="A8" s="59">
        <v>640</v>
      </c>
      <c r="B8" s="59" t="s">
        <v>198</v>
      </c>
      <c r="C8" s="59" t="s">
        <v>20278</v>
      </c>
      <c r="D8" s="60">
        <v>12.82</v>
      </c>
      <c r="E8" s="59" t="s">
        <v>199</v>
      </c>
      <c r="F8" s="59" t="s">
        <v>205</v>
      </c>
    </row>
    <row r="9" spans="1:6">
      <c r="A9" s="59">
        <v>641</v>
      </c>
      <c r="B9" s="59" t="s">
        <v>198</v>
      </c>
      <c r="C9" s="59" t="s">
        <v>20278</v>
      </c>
      <c r="D9" s="60">
        <v>12.82</v>
      </c>
      <c r="E9" s="59" t="s">
        <v>199</v>
      </c>
      <c r="F9" s="59" t="s">
        <v>206</v>
      </c>
    </row>
    <row r="10" spans="1:6">
      <c r="A10" s="59">
        <v>660</v>
      </c>
      <c r="B10" s="59" t="s">
        <v>198</v>
      </c>
      <c r="C10" s="59" t="s">
        <v>20278</v>
      </c>
      <c r="D10" s="60">
        <v>12.82</v>
      </c>
      <c r="E10" s="59" t="s">
        <v>199</v>
      </c>
      <c r="F10" s="59" t="s">
        <v>207</v>
      </c>
    </row>
    <row r="11" spans="1:6">
      <c r="A11" s="59">
        <v>664</v>
      </c>
      <c r="B11" s="59" t="s">
        <v>198</v>
      </c>
      <c r="C11" s="59" t="s">
        <v>20278</v>
      </c>
      <c r="D11" s="60">
        <v>12.82</v>
      </c>
      <c r="E11" s="59" t="s">
        <v>199</v>
      </c>
      <c r="F11" s="59" t="s">
        <v>208</v>
      </c>
    </row>
    <row r="12" spans="1:6">
      <c r="A12" s="59">
        <v>665</v>
      </c>
      <c r="B12" s="59" t="s">
        <v>198</v>
      </c>
      <c r="C12" s="59" t="s">
        <v>20278</v>
      </c>
      <c r="D12" s="60">
        <v>12.82</v>
      </c>
      <c r="E12" s="59" t="s">
        <v>199</v>
      </c>
      <c r="F12" s="59" t="s">
        <v>209</v>
      </c>
    </row>
    <row r="13" spans="1:6">
      <c r="A13" s="59">
        <v>6010</v>
      </c>
      <c r="B13" s="59" t="s">
        <v>198</v>
      </c>
      <c r="C13" s="59" t="s">
        <v>20278</v>
      </c>
      <c r="D13" s="60">
        <v>12.82</v>
      </c>
      <c r="E13" s="59" t="s">
        <v>199</v>
      </c>
      <c r="F13" s="59" t="s">
        <v>210</v>
      </c>
    </row>
    <row r="14" spans="1:6">
      <c r="A14" s="59">
        <v>6011</v>
      </c>
      <c r="B14" s="59" t="s">
        <v>198</v>
      </c>
      <c r="C14" s="59" t="s">
        <v>20278</v>
      </c>
      <c r="D14" s="60">
        <v>12.82</v>
      </c>
      <c r="E14" s="59" t="s">
        <v>199</v>
      </c>
      <c r="F14" s="59" t="s">
        <v>211</v>
      </c>
    </row>
    <row r="15" spans="1:6">
      <c r="A15" s="59">
        <v>6012</v>
      </c>
      <c r="B15" s="59" t="s">
        <v>198</v>
      </c>
      <c r="C15" s="59" t="s">
        <v>20278</v>
      </c>
      <c r="D15" s="60">
        <v>12.82</v>
      </c>
      <c r="E15" s="59" t="s">
        <v>199</v>
      </c>
      <c r="F15" s="59" t="s">
        <v>212</v>
      </c>
    </row>
    <row r="16" spans="1:6">
      <c r="A16" s="59">
        <v>6013</v>
      </c>
      <c r="B16" s="59" t="s">
        <v>198</v>
      </c>
      <c r="C16" s="59" t="s">
        <v>20278</v>
      </c>
      <c r="D16" s="60">
        <v>12.82</v>
      </c>
      <c r="E16" s="59" t="s">
        <v>199</v>
      </c>
      <c r="F16" s="59" t="s">
        <v>213</v>
      </c>
    </row>
    <row r="17" spans="1:6">
      <c r="A17" s="59">
        <v>6014</v>
      </c>
      <c r="B17" s="59" t="s">
        <v>198</v>
      </c>
      <c r="C17" s="59" t="s">
        <v>20278</v>
      </c>
      <c r="D17" s="60">
        <v>12.82</v>
      </c>
      <c r="E17" s="59" t="s">
        <v>199</v>
      </c>
      <c r="F17" s="59" t="s">
        <v>214</v>
      </c>
    </row>
    <row r="18" spans="1:6">
      <c r="A18" s="59">
        <v>6015</v>
      </c>
      <c r="B18" s="59" t="s">
        <v>198</v>
      </c>
      <c r="C18" s="59" t="s">
        <v>20278</v>
      </c>
      <c r="D18" s="60">
        <v>12.82</v>
      </c>
      <c r="E18" s="59" t="s">
        <v>199</v>
      </c>
      <c r="F18" s="59" t="s">
        <v>215</v>
      </c>
    </row>
    <row r="19" spans="1:6">
      <c r="A19" s="59">
        <v>6016</v>
      </c>
      <c r="B19" s="59" t="s">
        <v>198</v>
      </c>
      <c r="C19" s="59" t="s">
        <v>20278</v>
      </c>
      <c r="D19" s="60">
        <v>12.82</v>
      </c>
      <c r="E19" s="59" t="s">
        <v>199</v>
      </c>
      <c r="F19" s="59" t="s">
        <v>216</v>
      </c>
    </row>
    <row r="20" spans="1:6">
      <c r="A20" s="59">
        <v>6017</v>
      </c>
      <c r="B20" s="59" t="s">
        <v>198</v>
      </c>
      <c r="C20" s="59" t="s">
        <v>20278</v>
      </c>
      <c r="D20" s="60">
        <v>12.82</v>
      </c>
      <c r="E20" s="59" t="s">
        <v>199</v>
      </c>
      <c r="F20" s="59" t="s">
        <v>217</v>
      </c>
    </row>
    <row r="21" spans="1:6">
      <c r="A21" s="59">
        <v>6020</v>
      </c>
      <c r="B21" s="59" t="s">
        <v>198</v>
      </c>
      <c r="C21" s="59" t="s">
        <v>20278</v>
      </c>
      <c r="D21" s="60">
        <v>12.82</v>
      </c>
      <c r="E21" s="59" t="s">
        <v>199</v>
      </c>
      <c r="F21" s="59" t="s">
        <v>218</v>
      </c>
    </row>
    <row r="22" spans="1:6">
      <c r="A22" s="59">
        <v>6021</v>
      </c>
      <c r="B22" s="59" t="s">
        <v>198</v>
      </c>
      <c r="C22" s="59" t="s">
        <v>20278</v>
      </c>
      <c r="D22" s="60">
        <v>12.82</v>
      </c>
      <c r="E22" s="59" t="s">
        <v>199</v>
      </c>
      <c r="F22" s="59" t="s">
        <v>219</v>
      </c>
    </row>
    <row r="23" spans="1:6">
      <c r="A23" s="59">
        <v>6022</v>
      </c>
      <c r="B23" s="59" t="s">
        <v>198</v>
      </c>
      <c r="C23" s="59" t="s">
        <v>20278</v>
      </c>
      <c r="D23" s="60">
        <v>12.82</v>
      </c>
      <c r="E23" s="59" t="s">
        <v>199</v>
      </c>
      <c r="F23" s="59" t="s">
        <v>220</v>
      </c>
    </row>
    <row r="24" spans="1:6">
      <c r="A24" s="59">
        <v>6023</v>
      </c>
      <c r="B24" s="59" t="s">
        <v>198</v>
      </c>
      <c r="C24" s="59" t="s">
        <v>20278</v>
      </c>
      <c r="D24" s="60">
        <v>12.82</v>
      </c>
      <c r="E24" s="59" t="s">
        <v>199</v>
      </c>
      <c r="F24" s="59" t="s">
        <v>221</v>
      </c>
    </row>
    <row r="25" spans="1:6">
      <c r="A25" s="59">
        <v>6028</v>
      </c>
      <c r="B25" s="59" t="s">
        <v>198</v>
      </c>
      <c r="C25" s="59" t="s">
        <v>20278</v>
      </c>
      <c r="D25" s="60">
        <v>12.82</v>
      </c>
      <c r="E25" s="59" t="s">
        <v>199</v>
      </c>
      <c r="F25" s="59" t="s">
        <v>222</v>
      </c>
    </row>
    <row r="26" spans="1:6">
      <c r="A26" s="59">
        <v>6029</v>
      </c>
      <c r="B26" s="59" t="s">
        <v>198</v>
      </c>
      <c r="C26" s="59" t="s">
        <v>20278</v>
      </c>
      <c r="D26" s="60">
        <v>12.82</v>
      </c>
      <c r="E26" s="59" t="s">
        <v>199</v>
      </c>
      <c r="F26" s="59" t="s">
        <v>223</v>
      </c>
    </row>
    <row r="27" spans="1:6">
      <c r="A27" s="59">
        <v>6032</v>
      </c>
      <c r="B27" s="59" t="s">
        <v>198</v>
      </c>
      <c r="C27" s="59" t="s">
        <v>20278</v>
      </c>
      <c r="D27" s="60">
        <v>12.82</v>
      </c>
      <c r="E27" s="59" t="s">
        <v>199</v>
      </c>
      <c r="F27" s="59" t="s">
        <v>224</v>
      </c>
    </row>
    <row r="28" spans="1:6">
      <c r="A28" s="59">
        <v>6100</v>
      </c>
      <c r="B28" s="59" t="s">
        <v>198</v>
      </c>
      <c r="C28" s="59" t="s">
        <v>20278</v>
      </c>
      <c r="D28" s="60">
        <v>12.82</v>
      </c>
      <c r="E28" s="59" t="s">
        <v>199</v>
      </c>
      <c r="F28" s="59" t="s">
        <v>225</v>
      </c>
    </row>
    <row r="29" spans="1:6">
      <c r="A29" s="59">
        <v>6101</v>
      </c>
      <c r="B29" s="59" t="s">
        <v>198</v>
      </c>
      <c r="C29" s="59" t="s">
        <v>20278</v>
      </c>
      <c r="D29" s="60">
        <v>12.82</v>
      </c>
      <c r="E29" s="59" t="s">
        <v>199</v>
      </c>
      <c r="F29" s="59" t="s">
        <v>226</v>
      </c>
    </row>
    <row r="30" spans="1:6">
      <c r="A30" s="59">
        <v>6102</v>
      </c>
      <c r="B30" s="59" t="s">
        <v>198</v>
      </c>
      <c r="C30" s="59" t="s">
        <v>20278</v>
      </c>
      <c r="D30" s="60">
        <v>12.82</v>
      </c>
      <c r="E30" s="59" t="s">
        <v>199</v>
      </c>
      <c r="F30" s="59" t="s">
        <v>227</v>
      </c>
    </row>
    <row r="31" spans="1:6">
      <c r="A31" s="59">
        <v>6103</v>
      </c>
      <c r="B31" s="59" t="s">
        <v>198</v>
      </c>
      <c r="C31" s="59" t="s">
        <v>20278</v>
      </c>
      <c r="D31" s="60">
        <v>12.82</v>
      </c>
      <c r="E31" s="59" t="s">
        <v>199</v>
      </c>
      <c r="F31" s="59" t="s">
        <v>228</v>
      </c>
    </row>
    <row r="32" spans="1:6">
      <c r="A32" s="59">
        <v>6110</v>
      </c>
      <c r="B32" s="59" t="s">
        <v>198</v>
      </c>
      <c r="C32" s="59" t="s">
        <v>20278</v>
      </c>
      <c r="D32" s="60">
        <v>12.82</v>
      </c>
      <c r="E32" s="59" t="s">
        <v>199</v>
      </c>
      <c r="F32" s="59" t="s">
        <v>229</v>
      </c>
    </row>
    <row r="33" spans="1:6">
      <c r="A33" s="59">
        <v>6112</v>
      </c>
      <c r="B33" s="59" t="s">
        <v>198</v>
      </c>
      <c r="C33" s="59" t="s">
        <v>20278</v>
      </c>
      <c r="D33" s="60">
        <v>12.82</v>
      </c>
      <c r="E33" s="59" t="s">
        <v>199</v>
      </c>
      <c r="F33" s="59" t="s">
        <v>230</v>
      </c>
    </row>
    <row r="34" spans="1:6">
      <c r="A34" s="59">
        <v>6220</v>
      </c>
      <c r="B34" s="59" t="s">
        <v>198</v>
      </c>
      <c r="C34" s="59" t="s">
        <v>20278</v>
      </c>
      <c r="D34" s="60">
        <v>12.82</v>
      </c>
      <c r="E34" s="59" t="s">
        <v>199</v>
      </c>
      <c r="F34" s="59" t="s">
        <v>231</v>
      </c>
    </row>
    <row r="35" spans="1:6">
      <c r="A35" s="59">
        <v>6221</v>
      </c>
      <c r="B35" s="59" t="s">
        <v>198</v>
      </c>
      <c r="C35" s="59" t="s">
        <v>20278</v>
      </c>
      <c r="D35" s="60">
        <v>12.82</v>
      </c>
      <c r="E35" s="59" t="s">
        <v>199</v>
      </c>
      <c r="F35" s="59" t="s">
        <v>232</v>
      </c>
    </row>
    <row r="36" spans="1:6">
      <c r="A36" s="59">
        <v>6222</v>
      </c>
      <c r="B36" s="59" t="s">
        <v>198</v>
      </c>
      <c r="C36" s="59" t="s">
        <v>20278</v>
      </c>
      <c r="D36" s="60">
        <v>12.82</v>
      </c>
      <c r="E36" s="59" t="s">
        <v>199</v>
      </c>
      <c r="F36" s="59" t="s">
        <v>233</v>
      </c>
    </row>
    <row r="37" spans="1:6">
      <c r="A37" s="59">
        <v>6223</v>
      </c>
      <c r="B37" s="59" t="s">
        <v>198</v>
      </c>
      <c r="C37" s="59" t="s">
        <v>20278</v>
      </c>
      <c r="D37" s="60">
        <v>12.82</v>
      </c>
      <c r="E37" s="59" t="s">
        <v>199</v>
      </c>
      <c r="F37" s="59" t="s">
        <v>234</v>
      </c>
    </row>
    <row r="38" spans="1:6">
      <c r="A38" s="59">
        <v>6224</v>
      </c>
      <c r="B38" s="59" t="s">
        <v>198</v>
      </c>
      <c r="C38" s="59" t="s">
        <v>20278</v>
      </c>
      <c r="D38" s="60">
        <v>12.82</v>
      </c>
      <c r="E38" s="59" t="s">
        <v>199</v>
      </c>
      <c r="F38" s="59" t="s">
        <v>235</v>
      </c>
    </row>
    <row r="39" spans="1:6">
      <c r="A39" s="59">
        <v>6225</v>
      </c>
      <c r="B39" s="59" t="s">
        <v>198</v>
      </c>
      <c r="C39" s="59" t="s">
        <v>20278</v>
      </c>
      <c r="D39" s="60">
        <v>12.82</v>
      </c>
      <c r="E39" s="59" t="s">
        <v>199</v>
      </c>
      <c r="F39" s="59" t="s">
        <v>236</v>
      </c>
    </row>
    <row r="40" spans="1:6">
      <c r="A40" s="59">
        <v>6226</v>
      </c>
      <c r="B40" s="59" t="s">
        <v>198</v>
      </c>
      <c r="C40" s="59" t="s">
        <v>20278</v>
      </c>
      <c r="D40" s="60">
        <v>12.82</v>
      </c>
      <c r="E40" s="59" t="s">
        <v>199</v>
      </c>
      <c r="F40" s="59" t="s">
        <v>237</v>
      </c>
    </row>
    <row r="41" spans="1:6">
      <c r="A41" s="59">
        <v>6229</v>
      </c>
      <c r="B41" s="59" t="s">
        <v>198</v>
      </c>
      <c r="C41" s="59" t="s">
        <v>20278</v>
      </c>
      <c r="D41" s="60">
        <v>12.82</v>
      </c>
      <c r="E41" s="59" t="s">
        <v>199</v>
      </c>
      <c r="F41" s="59" t="s">
        <v>238</v>
      </c>
    </row>
    <row r="42" spans="1:6">
      <c r="A42" s="59">
        <v>6230</v>
      </c>
      <c r="B42" s="59" t="s">
        <v>198</v>
      </c>
      <c r="C42" s="59" t="s">
        <v>20278</v>
      </c>
      <c r="D42" s="60">
        <v>12.82</v>
      </c>
      <c r="E42" s="59" t="s">
        <v>199</v>
      </c>
      <c r="F42" s="59" t="s">
        <v>239</v>
      </c>
    </row>
    <row r="43" spans="1:6">
      <c r="A43" s="59">
        <v>6231</v>
      </c>
      <c r="B43" s="59" t="s">
        <v>198</v>
      </c>
      <c r="C43" s="59" t="s">
        <v>20278</v>
      </c>
      <c r="D43" s="60">
        <v>12.82</v>
      </c>
      <c r="E43" s="59" t="s">
        <v>199</v>
      </c>
      <c r="F43" s="59" t="s">
        <v>240</v>
      </c>
    </row>
    <row r="44" spans="1:6">
      <c r="A44" s="59">
        <v>6232</v>
      </c>
      <c r="B44" s="59" t="s">
        <v>198</v>
      </c>
      <c r="C44" s="59" t="s">
        <v>20278</v>
      </c>
      <c r="D44" s="60">
        <v>12.82</v>
      </c>
      <c r="E44" s="59" t="s">
        <v>199</v>
      </c>
      <c r="F44" s="59" t="s">
        <v>241</v>
      </c>
    </row>
    <row r="45" spans="1:6">
      <c r="A45" s="59">
        <v>6234</v>
      </c>
      <c r="B45" s="59" t="s">
        <v>198</v>
      </c>
      <c r="C45" s="59" t="s">
        <v>20278</v>
      </c>
      <c r="D45" s="60">
        <v>12.82</v>
      </c>
      <c r="E45" s="59" t="s">
        <v>199</v>
      </c>
      <c r="F45" s="59" t="s">
        <v>242</v>
      </c>
    </row>
    <row r="46" spans="1:6">
      <c r="A46" s="59">
        <v>6235</v>
      </c>
      <c r="B46" s="59" t="s">
        <v>198</v>
      </c>
      <c r="C46" s="59" t="s">
        <v>20278</v>
      </c>
      <c r="D46" s="60">
        <v>12.82</v>
      </c>
      <c r="E46" s="59" t="s">
        <v>199</v>
      </c>
      <c r="F46" s="59" t="s">
        <v>243</v>
      </c>
    </row>
    <row r="47" spans="1:6">
      <c r="A47" s="59">
        <v>6236</v>
      </c>
      <c r="B47" s="59" t="s">
        <v>198</v>
      </c>
      <c r="C47" s="59" t="s">
        <v>20278</v>
      </c>
      <c r="D47" s="60">
        <v>12.82</v>
      </c>
      <c r="E47" s="59" t="s">
        <v>199</v>
      </c>
      <c r="F47" s="59" t="s">
        <v>244</v>
      </c>
    </row>
    <row r="48" spans="1:6">
      <c r="A48" s="59">
        <v>6238</v>
      </c>
      <c r="B48" s="59" t="s">
        <v>198</v>
      </c>
      <c r="C48" s="59" t="s">
        <v>20278</v>
      </c>
      <c r="D48" s="60">
        <v>12.82</v>
      </c>
      <c r="E48" s="59" t="s">
        <v>199</v>
      </c>
      <c r="F48" s="59" t="s">
        <v>245</v>
      </c>
    </row>
    <row r="49" spans="1:6">
      <c r="A49" s="59">
        <v>6240</v>
      </c>
      <c r="B49" s="59" t="s">
        <v>198</v>
      </c>
      <c r="C49" s="59" t="s">
        <v>20278</v>
      </c>
      <c r="D49" s="60">
        <v>12.82</v>
      </c>
      <c r="E49" s="59" t="s">
        <v>199</v>
      </c>
      <c r="F49" s="59" t="s">
        <v>246</v>
      </c>
    </row>
    <row r="50" spans="1:6">
      <c r="A50" s="59">
        <v>6241</v>
      </c>
      <c r="B50" s="59" t="s">
        <v>198</v>
      </c>
      <c r="C50" s="59" t="s">
        <v>20278</v>
      </c>
      <c r="D50" s="60">
        <v>12.82</v>
      </c>
      <c r="E50" s="59" t="s">
        <v>199</v>
      </c>
      <c r="F50" s="59" t="s">
        <v>247</v>
      </c>
    </row>
    <row r="51" spans="1:6">
      <c r="A51" s="59">
        <v>6242</v>
      </c>
      <c r="B51" s="59" t="s">
        <v>198</v>
      </c>
      <c r="C51" s="59" t="s">
        <v>20278</v>
      </c>
      <c r="D51" s="60">
        <v>12.82</v>
      </c>
      <c r="E51" s="59" t="s">
        <v>199</v>
      </c>
      <c r="F51" s="59" t="s">
        <v>248</v>
      </c>
    </row>
    <row r="52" spans="1:6">
      <c r="A52" s="59">
        <v>6243</v>
      </c>
      <c r="B52" s="59" t="s">
        <v>198</v>
      </c>
      <c r="C52" s="59" t="s">
        <v>20278</v>
      </c>
      <c r="D52" s="60">
        <v>12.82</v>
      </c>
      <c r="E52" s="59" t="s">
        <v>199</v>
      </c>
      <c r="F52" s="59" t="s">
        <v>249</v>
      </c>
    </row>
    <row r="53" spans="1:6">
      <c r="A53" s="59">
        <v>6244</v>
      </c>
      <c r="B53" s="59" t="s">
        <v>198</v>
      </c>
      <c r="C53" s="59" t="s">
        <v>20278</v>
      </c>
      <c r="D53" s="60">
        <v>12.82</v>
      </c>
      <c r="E53" s="59" t="s">
        <v>199</v>
      </c>
      <c r="F53" s="59" t="s">
        <v>250</v>
      </c>
    </row>
    <row r="54" spans="1:6">
      <c r="A54" s="59">
        <v>6306</v>
      </c>
      <c r="B54" s="59" t="s">
        <v>198</v>
      </c>
      <c r="C54" s="59" t="s">
        <v>20278</v>
      </c>
      <c r="D54" s="60">
        <v>12.82</v>
      </c>
      <c r="E54" s="59" t="s">
        <v>199</v>
      </c>
      <c r="F54" s="59" t="s">
        <v>251</v>
      </c>
    </row>
    <row r="55" spans="1:6">
      <c r="A55" s="59">
        <v>6307</v>
      </c>
      <c r="B55" s="59" t="s">
        <v>198</v>
      </c>
      <c r="C55" s="59" t="s">
        <v>20278</v>
      </c>
      <c r="D55" s="60">
        <v>12.82</v>
      </c>
      <c r="E55" s="59" t="s">
        <v>199</v>
      </c>
      <c r="F55" s="59" t="s">
        <v>252</v>
      </c>
    </row>
    <row r="56" spans="1:6">
      <c r="A56" s="59">
        <v>6308</v>
      </c>
      <c r="B56" s="59" t="s">
        <v>198</v>
      </c>
      <c r="C56" s="59" t="s">
        <v>20278</v>
      </c>
      <c r="D56" s="60">
        <v>12.82</v>
      </c>
      <c r="E56" s="59" t="s">
        <v>199</v>
      </c>
      <c r="F56" s="59" t="s">
        <v>252</v>
      </c>
    </row>
    <row r="57" spans="1:6">
      <c r="A57" s="59">
        <v>6320</v>
      </c>
      <c r="B57" s="59" t="s">
        <v>198</v>
      </c>
      <c r="C57" s="59" t="s">
        <v>20278</v>
      </c>
      <c r="D57" s="60">
        <v>12.82</v>
      </c>
      <c r="E57" s="59" t="s">
        <v>199</v>
      </c>
      <c r="F57" s="59" t="s">
        <v>253</v>
      </c>
    </row>
    <row r="58" spans="1:6">
      <c r="A58" s="59">
        <v>6342</v>
      </c>
      <c r="B58" s="59" t="s">
        <v>198</v>
      </c>
      <c r="C58" s="59" t="s">
        <v>20278</v>
      </c>
      <c r="D58" s="60">
        <v>12.82</v>
      </c>
      <c r="E58" s="59" t="s">
        <v>199</v>
      </c>
      <c r="F58" s="59" t="s">
        <v>254</v>
      </c>
    </row>
    <row r="59" spans="1:6">
      <c r="A59" s="59">
        <v>6343</v>
      </c>
      <c r="B59" s="59" t="s">
        <v>198</v>
      </c>
      <c r="C59" s="59" t="s">
        <v>20278</v>
      </c>
      <c r="D59" s="60">
        <v>12.82</v>
      </c>
      <c r="E59" s="59" t="s">
        <v>199</v>
      </c>
      <c r="F59" s="59" t="s">
        <v>255</v>
      </c>
    </row>
    <row r="60" spans="1:6">
      <c r="A60" s="59">
        <v>6344</v>
      </c>
      <c r="B60" s="59" t="s">
        <v>198</v>
      </c>
      <c r="C60" s="59" t="s">
        <v>20278</v>
      </c>
      <c r="D60" s="60">
        <v>12.82</v>
      </c>
      <c r="E60" s="59" t="s">
        <v>199</v>
      </c>
      <c r="F60" s="59" t="s">
        <v>256</v>
      </c>
    </row>
    <row r="61" spans="1:6">
      <c r="A61" s="59">
        <v>6345</v>
      </c>
      <c r="B61" s="59" t="s">
        <v>198</v>
      </c>
      <c r="C61" s="59" t="s">
        <v>20278</v>
      </c>
      <c r="D61" s="60">
        <v>12.82</v>
      </c>
      <c r="E61" s="59" t="s">
        <v>199</v>
      </c>
      <c r="F61" s="59" t="s">
        <v>257</v>
      </c>
    </row>
    <row r="62" spans="1:6">
      <c r="A62" s="59">
        <v>6346</v>
      </c>
      <c r="B62" s="59" t="s">
        <v>198</v>
      </c>
      <c r="C62" s="59" t="s">
        <v>20278</v>
      </c>
      <c r="D62" s="60">
        <v>12.82</v>
      </c>
      <c r="E62" s="59" t="s">
        <v>199</v>
      </c>
      <c r="F62" s="59" t="s">
        <v>258</v>
      </c>
    </row>
    <row r="63" spans="1:6">
      <c r="A63" s="59">
        <v>6347</v>
      </c>
      <c r="B63" s="59" t="s">
        <v>198</v>
      </c>
      <c r="C63" s="59" t="s">
        <v>20278</v>
      </c>
      <c r="D63" s="60">
        <v>12.82</v>
      </c>
      <c r="E63" s="59" t="s">
        <v>199</v>
      </c>
      <c r="F63" s="59" t="s">
        <v>259</v>
      </c>
    </row>
    <row r="64" spans="1:6">
      <c r="A64" s="59">
        <v>6400</v>
      </c>
      <c r="B64" s="59" t="s">
        <v>198</v>
      </c>
      <c r="C64" s="59" t="s">
        <v>20278</v>
      </c>
      <c r="D64" s="60">
        <v>12.82</v>
      </c>
      <c r="E64" s="59" t="s">
        <v>199</v>
      </c>
      <c r="F64" s="59" t="s">
        <v>260</v>
      </c>
    </row>
    <row r="65" spans="1:6">
      <c r="A65" s="59">
        <v>6401</v>
      </c>
      <c r="B65" s="59" t="s">
        <v>198</v>
      </c>
      <c r="C65" s="59" t="s">
        <v>20278</v>
      </c>
      <c r="D65" s="60">
        <v>12.82</v>
      </c>
      <c r="E65" s="59" t="s">
        <v>199</v>
      </c>
      <c r="F65" s="59" t="s">
        <v>261</v>
      </c>
    </row>
    <row r="66" spans="1:6">
      <c r="A66" s="59">
        <v>6402</v>
      </c>
      <c r="B66" s="59" t="s">
        <v>198</v>
      </c>
      <c r="C66" s="59" t="s">
        <v>20278</v>
      </c>
      <c r="D66" s="60">
        <v>12.82</v>
      </c>
      <c r="E66" s="59" t="s">
        <v>199</v>
      </c>
      <c r="F66" s="59" t="s">
        <v>262</v>
      </c>
    </row>
    <row r="67" spans="1:6">
      <c r="A67" s="59">
        <v>6404</v>
      </c>
      <c r="B67" s="59" t="s">
        <v>198</v>
      </c>
      <c r="C67" s="59" t="s">
        <v>20278</v>
      </c>
      <c r="D67" s="60">
        <v>12.82</v>
      </c>
      <c r="E67" s="59" t="s">
        <v>199</v>
      </c>
      <c r="F67" s="59" t="s">
        <v>263</v>
      </c>
    </row>
    <row r="68" spans="1:6">
      <c r="A68" s="59">
        <v>6405</v>
      </c>
      <c r="B68" s="59" t="s">
        <v>198</v>
      </c>
      <c r="C68" s="59" t="s">
        <v>20278</v>
      </c>
      <c r="D68" s="60">
        <v>12.82</v>
      </c>
      <c r="E68" s="59" t="s">
        <v>199</v>
      </c>
      <c r="F68" s="59" t="s">
        <v>264</v>
      </c>
    </row>
    <row r="69" spans="1:6">
      <c r="A69" s="59">
        <v>6406</v>
      </c>
      <c r="B69" s="59" t="s">
        <v>198</v>
      </c>
      <c r="C69" s="59" t="s">
        <v>20278</v>
      </c>
      <c r="D69" s="60">
        <v>12.82</v>
      </c>
      <c r="E69" s="59" t="s">
        <v>199</v>
      </c>
      <c r="F69" s="59" t="s">
        <v>265</v>
      </c>
    </row>
    <row r="70" spans="1:6">
      <c r="A70" s="59">
        <v>6407</v>
      </c>
      <c r="B70" s="59" t="s">
        <v>198</v>
      </c>
      <c r="C70" s="59" t="s">
        <v>20278</v>
      </c>
      <c r="D70" s="60">
        <v>12.82</v>
      </c>
      <c r="E70" s="59" t="s">
        <v>199</v>
      </c>
      <c r="F70" s="59" t="s">
        <v>266</v>
      </c>
    </row>
    <row r="71" spans="1:6">
      <c r="A71" s="59">
        <v>6410</v>
      </c>
      <c r="B71" s="59" t="s">
        <v>198</v>
      </c>
      <c r="C71" s="59" t="s">
        <v>20278</v>
      </c>
      <c r="D71" s="60">
        <v>12.82</v>
      </c>
      <c r="E71" s="59" t="s">
        <v>199</v>
      </c>
      <c r="F71" s="59" t="s">
        <v>267</v>
      </c>
    </row>
    <row r="72" spans="1:6">
      <c r="A72" s="59">
        <v>6411</v>
      </c>
      <c r="B72" s="59" t="s">
        <v>198</v>
      </c>
      <c r="C72" s="59" t="s">
        <v>20278</v>
      </c>
      <c r="D72" s="60">
        <v>12.82</v>
      </c>
      <c r="E72" s="59" t="s">
        <v>199</v>
      </c>
      <c r="F72" s="59" t="s">
        <v>268</v>
      </c>
    </row>
    <row r="73" spans="1:6">
      <c r="A73" s="59">
        <v>6412</v>
      </c>
      <c r="B73" s="59" t="s">
        <v>198</v>
      </c>
      <c r="C73" s="59" t="s">
        <v>20278</v>
      </c>
      <c r="D73" s="60">
        <v>12.82</v>
      </c>
      <c r="E73" s="59" t="s">
        <v>199</v>
      </c>
      <c r="F73" s="59" t="s">
        <v>269</v>
      </c>
    </row>
    <row r="74" spans="1:6">
      <c r="A74" s="59">
        <v>6413</v>
      </c>
      <c r="B74" s="59" t="s">
        <v>198</v>
      </c>
      <c r="C74" s="59" t="s">
        <v>20278</v>
      </c>
      <c r="D74" s="60">
        <v>12.82</v>
      </c>
      <c r="E74" s="59" t="s">
        <v>199</v>
      </c>
      <c r="F74" s="59" t="s">
        <v>270</v>
      </c>
    </row>
    <row r="75" spans="1:6">
      <c r="A75" s="59">
        <v>6414</v>
      </c>
      <c r="B75" s="59" t="s">
        <v>198</v>
      </c>
      <c r="C75" s="59" t="s">
        <v>20278</v>
      </c>
      <c r="D75" s="60">
        <v>12.82</v>
      </c>
      <c r="E75" s="59" t="s">
        <v>199</v>
      </c>
      <c r="F75" s="59" t="s">
        <v>271</v>
      </c>
    </row>
    <row r="76" spans="1:6">
      <c r="A76" s="59">
        <v>6415</v>
      </c>
      <c r="B76" s="59" t="s">
        <v>198</v>
      </c>
      <c r="C76" s="59" t="s">
        <v>20278</v>
      </c>
      <c r="D76" s="60">
        <v>12.82</v>
      </c>
      <c r="E76" s="59" t="s">
        <v>199</v>
      </c>
      <c r="F76" s="59" t="s">
        <v>272</v>
      </c>
    </row>
    <row r="77" spans="1:6">
      <c r="A77" s="59">
        <v>6416</v>
      </c>
      <c r="B77" s="59" t="s">
        <v>198</v>
      </c>
      <c r="C77" s="59" t="s">
        <v>20278</v>
      </c>
      <c r="D77" s="60">
        <v>12.82</v>
      </c>
      <c r="E77" s="59" t="s">
        <v>199</v>
      </c>
      <c r="F77" s="59" t="s">
        <v>273</v>
      </c>
    </row>
    <row r="78" spans="1:6">
      <c r="A78" s="59">
        <v>6417</v>
      </c>
      <c r="B78" s="59" t="s">
        <v>198</v>
      </c>
      <c r="C78" s="59" t="s">
        <v>20278</v>
      </c>
      <c r="D78" s="60">
        <v>12.82</v>
      </c>
      <c r="E78" s="59" t="s">
        <v>199</v>
      </c>
      <c r="F78" s="59" t="s">
        <v>274</v>
      </c>
    </row>
    <row r="79" spans="1:6">
      <c r="A79" s="59">
        <v>6418</v>
      </c>
      <c r="B79" s="59" t="s">
        <v>198</v>
      </c>
      <c r="C79" s="59" t="s">
        <v>20278</v>
      </c>
      <c r="D79" s="60">
        <v>12.82</v>
      </c>
      <c r="E79" s="59" t="s">
        <v>199</v>
      </c>
      <c r="F79" s="59" t="s">
        <v>275</v>
      </c>
    </row>
    <row r="80" spans="1:6">
      <c r="A80" s="59">
        <v>6419</v>
      </c>
      <c r="B80" s="59" t="s">
        <v>198</v>
      </c>
      <c r="C80" s="59" t="s">
        <v>20278</v>
      </c>
      <c r="D80" s="60">
        <v>12.82</v>
      </c>
      <c r="E80" s="59" t="s">
        <v>199</v>
      </c>
      <c r="F80" s="59" t="s">
        <v>276</v>
      </c>
    </row>
    <row r="81" spans="1:6">
      <c r="A81" s="59">
        <v>6420</v>
      </c>
      <c r="B81" s="59" t="s">
        <v>198</v>
      </c>
      <c r="C81" s="59" t="s">
        <v>20278</v>
      </c>
      <c r="D81" s="60">
        <v>12.82</v>
      </c>
      <c r="E81" s="59" t="s">
        <v>199</v>
      </c>
      <c r="F81" s="59" t="s">
        <v>277</v>
      </c>
    </row>
    <row r="82" spans="1:6">
      <c r="A82" s="59">
        <v>6421</v>
      </c>
      <c r="B82" s="59" t="s">
        <v>198</v>
      </c>
      <c r="C82" s="59" t="s">
        <v>20278</v>
      </c>
      <c r="D82" s="60">
        <v>12.82</v>
      </c>
      <c r="E82" s="59" t="s">
        <v>199</v>
      </c>
      <c r="F82" s="59" t="s">
        <v>278</v>
      </c>
    </row>
    <row r="83" spans="1:6">
      <c r="A83" s="59">
        <v>6422</v>
      </c>
      <c r="B83" s="59" t="s">
        <v>198</v>
      </c>
      <c r="C83" s="59" t="s">
        <v>20278</v>
      </c>
      <c r="D83" s="60">
        <v>12.82</v>
      </c>
      <c r="E83" s="59" t="s">
        <v>199</v>
      </c>
      <c r="F83" s="59" t="s">
        <v>279</v>
      </c>
    </row>
    <row r="84" spans="1:6">
      <c r="A84" s="59">
        <v>6423</v>
      </c>
      <c r="B84" s="59" t="s">
        <v>198</v>
      </c>
      <c r="C84" s="59" t="s">
        <v>20278</v>
      </c>
      <c r="D84" s="60">
        <v>12.82</v>
      </c>
      <c r="E84" s="59" t="s">
        <v>199</v>
      </c>
      <c r="F84" s="59" t="s">
        <v>280</v>
      </c>
    </row>
    <row r="85" spans="1:6">
      <c r="A85" s="59">
        <v>6425</v>
      </c>
      <c r="B85" s="59" t="s">
        <v>198</v>
      </c>
      <c r="C85" s="59" t="s">
        <v>20278</v>
      </c>
      <c r="D85" s="60">
        <v>12.82</v>
      </c>
      <c r="E85" s="59" t="s">
        <v>199</v>
      </c>
      <c r="F85" s="59" t="s">
        <v>281</v>
      </c>
    </row>
    <row r="86" spans="1:6">
      <c r="A86" s="59">
        <v>6426</v>
      </c>
      <c r="B86" s="59" t="s">
        <v>198</v>
      </c>
      <c r="C86" s="59" t="s">
        <v>20278</v>
      </c>
      <c r="D86" s="60">
        <v>12.82</v>
      </c>
      <c r="E86" s="59" t="s">
        <v>199</v>
      </c>
      <c r="F86" s="59" t="s">
        <v>282</v>
      </c>
    </row>
    <row r="87" spans="1:6">
      <c r="A87" s="59">
        <v>6427</v>
      </c>
      <c r="B87" s="59" t="s">
        <v>198</v>
      </c>
      <c r="C87" s="59" t="s">
        <v>20278</v>
      </c>
      <c r="D87" s="60">
        <v>12.82</v>
      </c>
      <c r="E87" s="59" t="s">
        <v>199</v>
      </c>
      <c r="F87" s="59" t="s">
        <v>281</v>
      </c>
    </row>
    <row r="88" spans="1:6">
      <c r="A88" s="59">
        <v>6430</v>
      </c>
      <c r="B88" s="59" t="s">
        <v>198</v>
      </c>
      <c r="C88" s="59" t="s">
        <v>20278</v>
      </c>
      <c r="D88" s="60">
        <v>12.82</v>
      </c>
      <c r="E88" s="59" t="s">
        <v>199</v>
      </c>
      <c r="F88" s="59" t="s">
        <v>265</v>
      </c>
    </row>
    <row r="89" spans="1:6">
      <c r="A89" s="59">
        <v>6432</v>
      </c>
      <c r="B89" s="59" t="s">
        <v>198</v>
      </c>
      <c r="C89" s="59" t="s">
        <v>20278</v>
      </c>
      <c r="D89" s="60">
        <v>12.82</v>
      </c>
      <c r="E89" s="59" t="s">
        <v>199</v>
      </c>
      <c r="F89" s="59" t="s">
        <v>283</v>
      </c>
    </row>
    <row r="90" spans="1:6">
      <c r="A90" s="59">
        <v>6434</v>
      </c>
      <c r="B90" s="59" t="s">
        <v>198</v>
      </c>
      <c r="C90" s="59" t="s">
        <v>20278</v>
      </c>
      <c r="D90" s="60">
        <v>12.82</v>
      </c>
      <c r="E90" s="59" t="s">
        <v>199</v>
      </c>
      <c r="F90" s="59" t="s">
        <v>284</v>
      </c>
    </row>
    <row r="91" spans="1:6">
      <c r="A91" s="59">
        <v>6437</v>
      </c>
      <c r="B91" s="59" t="s">
        <v>198</v>
      </c>
      <c r="C91" s="59" t="s">
        <v>20278</v>
      </c>
      <c r="D91" s="60">
        <v>12.82</v>
      </c>
      <c r="E91" s="59" t="s">
        <v>199</v>
      </c>
      <c r="F91" s="59" t="s">
        <v>285</v>
      </c>
    </row>
    <row r="92" spans="1:6">
      <c r="A92" s="59">
        <v>6438</v>
      </c>
      <c r="B92" s="59" t="s">
        <v>198</v>
      </c>
      <c r="C92" s="59" t="s">
        <v>20278</v>
      </c>
      <c r="D92" s="60">
        <v>12.82</v>
      </c>
      <c r="E92" s="59" t="s">
        <v>199</v>
      </c>
      <c r="F92" s="59" t="s">
        <v>286</v>
      </c>
    </row>
    <row r="93" spans="1:6">
      <c r="A93" s="59">
        <v>6439</v>
      </c>
      <c r="B93" s="59" t="s">
        <v>198</v>
      </c>
      <c r="C93" s="59" t="s">
        <v>20278</v>
      </c>
      <c r="D93" s="60">
        <v>12.82</v>
      </c>
      <c r="E93" s="59" t="s">
        <v>199</v>
      </c>
      <c r="F93" s="59" t="s">
        <v>287</v>
      </c>
    </row>
    <row r="94" spans="1:6">
      <c r="A94" s="59">
        <v>6442</v>
      </c>
      <c r="B94" s="59" t="s">
        <v>198</v>
      </c>
      <c r="C94" s="59" t="s">
        <v>20278</v>
      </c>
      <c r="D94" s="60">
        <v>12.82</v>
      </c>
      <c r="E94" s="59" t="s">
        <v>199</v>
      </c>
      <c r="F94" s="59" t="s">
        <v>288</v>
      </c>
    </row>
    <row r="95" spans="1:6">
      <c r="A95" s="59">
        <v>6443</v>
      </c>
      <c r="B95" s="59" t="s">
        <v>198</v>
      </c>
      <c r="C95" s="59" t="s">
        <v>20278</v>
      </c>
      <c r="D95" s="60">
        <v>12.82</v>
      </c>
      <c r="E95" s="59" t="s">
        <v>199</v>
      </c>
      <c r="F95" s="59" t="s">
        <v>289</v>
      </c>
    </row>
    <row r="96" spans="1:6">
      <c r="A96" s="59">
        <v>6444</v>
      </c>
      <c r="B96" s="59" t="s">
        <v>198</v>
      </c>
      <c r="C96" s="59" t="s">
        <v>20278</v>
      </c>
      <c r="D96" s="60">
        <v>12.82</v>
      </c>
      <c r="E96" s="59" t="s">
        <v>199</v>
      </c>
      <c r="F96" s="59" t="s">
        <v>290</v>
      </c>
    </row>
    <row r="97" spans="1:6">
      <c r="A97" s="59">
        <v>6450</v>
      </c>
      <c r="B97" s="59" t="s">
        <v>198</v>
      </c>
      <c r="C97" s="59" t="s">
        <v>20278</v>
      </c>
      <c r="D97" s="60">
        <v>12.82</v>
      </c>
      <c r="E97" s="59" t="s">
        <v>199</v>
      </c>
      <c r="F97" s="59" t="s">
        <v>291</v>
      </c>
    </row>
    <row r="98" spans="1:6">
      <c r="A98" s="59">
        <v>6452</v>
      </c>
      <c r="B98" s="59" t="s">
        <v>198</v>
      </c>
      <c r="C98" s="59" t="s">
        <v>20278</v>
      </c>
      <c r="D98" s="60">
        <v>12.82</v>
      </c>
      <c r="E98" s="59" t="s">
        <v>199</v>
      </c>
      <c r="F98" s="59" t="s">
        <v>292</v>
      </c>
    </row>
    <row r="99" spans="1:6">
      <c r="A99" s="59">
        <v>6456</v>
      </c>
      <c r="B99" s="59" t="s">
        <v>198</v>
      </c>
      <c r="C99" s="59" t="s">
        <v>20278</v>
      </c>
      <c r="D99" s="60">
        <v>12.82</v>
      </c>
      <c r="E99" s="59" t="s">
        <v>199</v>
      </c>
      <c r="F99" s="59" t="s">
        <v>293</v>
      </c>
    </row>
    <row r="100" spans="1:6">
      <c r="A100" s="59">
        <v>6458</v>
      </c>
      <c r="B100" s="59" t="s">
        <v>198</v>
      </c>
      <c r="C100" s="59" t="s">
        <v>20278</v>
      </c>
      <c r="D100" s="60">
        <v>12.82</v>
      </c>
      <c r="E100" s="59" t="s">
        <v>199</v>
      </c>
      <c r="F100" s="59" t="s">
        <v>294</v>
      </c>
    </row>
    <row r="101" spans="1:6">
      <c r="A101" s="59">
        <v>6459</v>
      </c>
      <c r="B101" s="59" t="s">
        <v>198</v>
      </c>
      <c r="C101" s="59" t="s">
        <v>20278</v>
      </c>
      <c r="D101" s="60">
        <v>12.82</v>
      </c>
      <c r="E101" s="59" t="s">
        <v>199</v>
      </c>
      <c r="F101" s="59" t="s">
        <v>295</v>
      </c>
    </row>
    <row r="102" spans="1:6">
      <c r="A102" s="59">
        <v>6460</v>
      </c>
      <c r="B102" s="59" t="s">
        <v>198</v>
      </c>
      <c r="C102" s="59" t="s">
        <v>20278</v>
      </c>
      <c r="D102" s="60">
        <v>12.82</v>
      </c>
      <c r="E102" s="59" t="s">
        <v>199</v>
      </c>
      <c r="F102" s="59" t="s">
        <v>296</v>
      </c>
    </row>
    <row r="103" spans="1:6">
      <c r="A103" s="59">
        <v>6461</v>
      </c>
      <c r="B103" s="59" t="s">
        <v>198</v>
      </c>
      <c r="C103" s="59" t="s">
        <v>20278</v>
      </c>
      <c r="D103" s="60">
        <v>12.82</v>
      </c>
      <c r="E103" s="59" t="s">
        <v>199</v>
      </c>
      <c r="F103" s="59" t="s">
        <v>297</v>
      </c>
    </row>
    <row r="104" spans="1:6">
      <c r="A104" s="59">
        <v>6462</v>
      </c>
      <c r="B104" s="59" t="s">
        <v>198</v>
      </c>
      <c r="C104" s="59" t="s">
        <v>20278</v>
      </c>
      <c r="D104" s="60">
        <v>12.82</v>
      </c>
      <c r="E104" s="59" t="s">
        <v>199</v>
      </c>
      <c r="F104" s="59" t="s">
        <v>298</v>
      </c>
    </row>
    <row r="105" spans="1:6">
      <c r="A105" s="59">
        <v>6463</v>
      </c>
      <c r="B105" s="59" t="s">
        <v>198</v>
      </c>
      <c r="C105" s="59" t="s">
        <v>20278</v>
      </c>
      <c r="D105" s="60">
        <v>12.82</v>
      </c>
      <c r="E105" s="59" t="s">
        <v>199</v>
      </c>
      <c r="F105" s="59" t="s">
        <v>299</v>
      </c>
    </row>
    <row r="106" spans="1:6">
      <c r="A106" s="59">
        <v>6464</v>
      </c>
      <c r="B106" s="59" t="s">
        <v>198</v>
      </c>
      <c r="C106" s="59" t="s">
        <v>20278</v>
      </c>
      <c r="D106" s="60">
        <v>12.82</v>
      </c>
      <c r="E106" s="59" t="s">
        <v>199</v>
      </c>
      <c r="F106" s="59" t="s">
        <v>300</v>
      </c>
    </row>
    <row r="107" spans="1:6">
      <c r="A107" s="59">
        <v>6470</v>
      </c>
      <c r="B107" s="59" t="s">
        <v>198</v>
      </c>
      <c r="C107" s="59" t="s">
        <v>20278</v>
      </c>
      <c r="D107" s="60">
        <v>12.82</v>
      </c>
      <c r="E107" s="59" t="s">
        <v>199</v>
      </c>
      <c r="F107" s="59" t="s">
        <v>301</v>
      </c>
    </row>
    <row r="108" spans="1:6">
      <c r="A108" s="59">
        <v>6472</v>
      </c>
      <c r="B108" s="59" t="s">
        <v>198</v>
      </c>
      <c r="C108" s="59" t="s">
        <v>20278</v>
      </c>
      <c r="D108" s="60">
        <v>12.82</v>
      </c>
      <c r="E108" s="59" t="s">
        <v>199</v>
      </c>
      <c r="F108" s="59" t="s">
        <v>302</v>
      </c>
    </row>
    <row r="109" spans="1:6">
      <c r="A109" s="59">
        <v>6473</v>
      </c>
      <c r="B109" s="59" t="s">
        <v>198</v>
      </c>
      <c r="C109" s="59" t="s">
        <v>20278</v>
      </c>
      <c r="D109" s="60">
        <v>12.82</v>
      </c>
      <c r="E109" s="59" t="s">
        <v>199</v>
      </c>
      <c r="F109" s="59" t="s">
        <v>303</v>
      </c>
    </row>
    <row r="110" spans="1:6">
      <c r="A110" s="59">
        <v>6480</v>
      </c>
      <c r="B110" s="59" t="s">
        <v>198</v>
      </c>
      <c r="C110" s="59" t="s">
        <v>20278</v>
      </c>
      <c r="D110" s="60">
        <v>12.82</v>
      </c>
      <c r="E110" s="59" t="s">
        <v>199</v>
      </c>
      <c r="F110" s="59" t="s">
        <v>304</v>
      </c>
    </row>
    <row r="111" spans="1:6">
      <c r="A111" s="59">
        <v>6482</v>
      </c>
      <c r="B111" s="59" t="s">
        <v>198</v>
      </c>
      <c r="C111" s="59" t="s">
        <v>20278</v>
      </c>
      <c r="D111" s="60">
        <v>12.82</v>
      </c>
      <c r="E111" s="59" t="s">
        <v>199</v>
      </c>
      <c r="F111" s="59" t="s">
        <v>305</v>
      </c>
    </row>
    <row r="112" spans="1:6">
      <c r="A112" s="59">
        <v>6483</v>
      </c>
      <c r="B112" s="59" t="s">
        <v>198</v>
      </c>
      <c r="C112" s="59" t="s">
        <v>20278</v>
      </c>
      <c r="D112" s="60">
        <v>12.82</v>
      </c>
      <c r="E112" s="59" t="s">
        <v>199</v>
      </c>
      <c r="F112" s="59" t="s">
        <v>306</v>
      </c>
    </row>
    <row r="113" spans="1:6">
      <c r="A113" s="59">
        <v>6484</v>
      </c>
      <c r="B113" s="59" t="s">
        <v>198</v>
      </c>
      <c r="C113" s="59" t="s">
        <v>20278</v>
      </c>
      <c r="D113" s="60">
        <v>12.82</v>
      </c>
      <c r="E113" s="59" t="s">
        <v>199</v>
      </c>
      <c r="F113" s="59" t="s">
        <v>307</v>
      </c>
    </row>
    <row r="114" spans="1:6">
      <c r="A114" s="59">
        <v>6486</v>
      </c>
      <c r="B114" s="59" t="s">
        <v>198</v>
      </c>
      <c r="C114" s="59" t="s">
        <v>20278</v>
      </c>
      <c r="D114" s="60">
        <v>12.82</v>
      </c>
      <c r="E114" s="59" t="s">
        <v>199</v>
      </c>
      <c r="F114" s="59" t="s">
        <v>308</v>
      </c>
    </row>
    <row r="115" spans="1:6">
      <c r="A115" s="59">
        <v>6490</v>
      </c>
      <c r="B115" s="59" t="s">
        <v>198</v>
      </c>
      <c r="C115" s="59" t="s">
        <v>20278</v>
      </c>
      <c r="D115" s="60">
        <v>12.82</v>
      </c>
      <c r="E115" s="59" t="s">
        <v>199</v>
      </c>
      <c r="F115" s="59" t="s">
        <v>309</v>
      </c>
    </row>
    <row r="116" spans="1:6">
      <c r="A116" s="59">
        <v>6492</v>
      </c>
      <c r="B116" s="59" t="s">
        <v>198</v>
      </c>
      <c r="C116" s="59" t="s">
        <v>20278</v>
      </c>
      <c r="D116" s="60">
        <v>12.82</v>
      </c>
      <c r="E116" s="59" t="s">
        <v>199</v>
      </c>
      <c r="F116" s="59" t="s">
        <v>310</v>
      </c>
    </row>
    <row r="117" spans="1:6">
      <c r="A117" s="59">
        <v>6500</v>
      </c>
      <c r="B117" s="59" t="s">
        <v>198</v>
      </c>
      <c r="C117" s="59" t="s">
        <v>20278</v>
      </c>
      <c r="D117" s="60">
        <v>12.82</v>
      </c>
      <c r="E117" s="59" t="s">
        <v>199</v>
      </c>
      <c r="F117" s="59" t="s">
        <v>311</v>
      </c>
    </row>
    <row r="118" spans="1:6">
      <c r="A118" s="59">
        <v>6502</v>
      </c>
      <c r="B118" s="59" t="s">
        <v>198</v>
      </c>
      <c r="C118" s="59" t="s">
        <v>20278</v>
      </c>
      <c r="D118" s="60">
        <v>12.82</v>
      </c>
      <c r="E118" s="59" t="s">
        <v>199</v>
      </c>
      <c r="F118" s="59" t="s">
        <v>312</v>
      </c>
    </row>
    <row r="119" spans="1:6">
      <c r="A119" s="59">
        <v>6503</v>
      </c>
      <c r="B119" s="59" t="s">
        <v>198</v>
      </c>
      <c r="C119" s="59" t="s">
        <v>20278</v>
      </c>
      <c r="D119" s="60">
        <v>12.82</v>
      </c>
      <c r="E119" s="59" t="s">
        <v>199</v>
      </c>
      <c r="F119" s="59" t="s">
        <v>313</v>
      </c>
    </row>
    <row r="120" spans="1:6">
      <c r="A120" s="59">
        <v>6504</v>
      </c>
      <c r="B120" s="59" t="s">
        <v>198</v>
      </c>
      <c r="C120" s="59" t="s">
        <v>20278</v>
      </c>
      <c r="D120" s="60">
        <v>12.82</v>
      </c>
      <c r="E120" s="59" t="s">
        <v>199</v>
      </c>
      <c r="F120" s="59" t="s">
        <v>314</v>
      </c>
    </row>
    <row r="121" spans="1:6">
      <c r="A121" s="59">
        <v>6505</v>
      </c>
      <c r="B121" s="59" t="s">
        <v>198</v>
      </c>
      <c r="C121" s="59" t="s">
        <v>20278</v>
      </c>
      <c r="D121" s="60">
        <v>12.82</v>
      </c>
      <c r="E121" s="59" t="s">
        <v>199</v>
      </c>
      <c r="F121" s="59" t="s">
        <v>315</v>
      </c>
    </row>
    <row r="122" spans="1:6">
      <c r="A122" s="59">
        <v>6506</v>
      </c>
      <c r="B122" s="59" t="s">
        <v>198</v>
      </c>
      <c r="C122" s="59" t="s">
        <v>20278</v>
      </c>
      <c r="D122" s="60">
        <v>12.82</v>
      </c>
      <c r="E122" s="59" t="s">
        <v>199</v>
      </c>
      <c r="F122" s="59" t="s">
        <v>316</v>
      </c>
    </row>
    <row r="123" spans="1:6">
      <c r="A123" s="59">
        <v>6507</v>
      </c>
      <c r="B123" s="59" t="s">
        <v>198</v>
      </c>
      <c r="C123" s="59" t="s">
        <v>20278</v>
      </c>
      <c r="D123" s="60">
        <v>12.82</v>
      </c>
      <c r="E123" s="59" t="s">
        <v>199</v>
      </c>
      <c r="F123" s="59" t="s">
        <v>317</v>
      </c>
    </row>
    <row r="124" spans="1:6">
      <c r="A124" s="59">
        <v>6508</v>
      </c>
      <c r="B124" s="59" t="s">
        <v>198</v>
      </c>
      <c r="C124" s="59" t="s">
        <v>20278</v>
      </c>
      <c r="D124" s="60">
        <v>12.82</v>
      </c>
      <c r="E124" s="59" t="s">
        <v>199</v>
      </c>
      <c r="F124" s="59" t="s">
        <v>318</v>
      </c>
    </row>
    <row r="125" spans="1:6">
      <c r="A125" s="59">
        <v>6509</v>
      </c>
      <c r="B125" s="59" t="s">
        <v>198</v>
      </c>
      <c r="C125" s="59" t="s">
        <v>20278</v>
      </c>
      <c r="D125" s="60">
        <v>12.82</v>
      </c>
      <c r="E125" s="59" t="s">
        <v>199</v>
      </c>
      <c r="F125" s="59" t="s">
        <v>319</v>
      </c>
    </row>
    <row r="126" spans="1:6">
      <c r="A126" s="59">
        <v>6510</v>
      </c>
      <c r="B126" s="59" t="s">
        <v>198</v>
      </c>
      <c r="C126" s="59" t="s">
        <v>20278</v>
      </c>
      <c r="D126" s="60">
        <v>12.82</v>
      </c>
      <c r="E126" s="59" t="s">
        <v>199</v>
      </c>
      <c r="F126" s="59" t="s">
        <v>320</v>
      </c>
    </row>
    <row r="127" spans="1:6">
      <c r="A127" s="59">
        <v>6511</v>
      </c>
      <c r="B127" s="59" t="s">
        <v>198</v>
      </c>
      <c r="C127" s="59" t="s">
        <v>20278</v>
      </c>
      <c r="D127" s="60">
        <v>12.82</v>
      </c>
      <c r="E127" s="59" t="s">
        <v>199</v>
      </c>
      <c r="F127" s="59" t="s">
        <v>321</v>
      </c>
    </row>
    <row r="128" spans="1:6">
      <c r="A128" s="59">
        <v>6512</v>
      </c>
      <c r="B128" s="59" t="s">
        <v>198</v>
      </c>
      <c r="C128" s="59" t="s">
        <v>20278</v>
      </c>
      <c r="D128" s="60">
        <v>12.82</v>
      </c>
      <c r="E128" s="59" t="s">
        <v>199</v>
      </c>
      <c r="F128" s="59" t="s">
        <v>322</v>
      </c>
    </row>
    <row r="129" spans="1:6">
      <c r="A129" s="59">
        <v>6513</v>
      </c>
      <c r="B129" s="59" t="s">
        <v>198</v>
      </c>
      <c r="C129" s="59" t="s">
        <v>20278</v>
      </c>
      <c r="D129" s="60">
        <v>12.82</v>
      </c>
      <c r="E129" s="59" t="s">
        <v>199</v>
      </c>
      <c r="F129" s="59" t="s">
        <v>323</v>
      </c>
    </row>
    <row r="130" spans="1:6">
      <c r="A130" s="59">
        <v>6517</v>
      </c>
      <c r="B130" s="59" t="s">
        <v>198</v>
      </c>
      <c r="C130" s="59" t="s">
        <v>20278</v>
      </c>
      <c r="D130" s="60">
        <v>12.82</v>
      </c>
      <c r="E130" s="59" t="s">
        <v>199</v>
      </c>
      <c r="F130" s="59" t="s">
        <v>324</v>
      </c>
    </row>
    <row r="131" spans="1:6">
      <c r="A131" s="59">
        <v>6518</v>
      </c>
      <c r="B131" s="59" t="s">
        <v>198</v>
      </c>
      <c r="C131" s="59" t="s">
        <v>20278</v>
      </c>
      <c r="D131" s="60">
        <v>12.82</v>
      </c>
      <c r="E131" s="59" t="s">
        <v>199</v>
      </c>
      <c r="F131" s="59" t="s">
        <v>325</v>
      </c>
    </row>
    <row r="132" spans="1:6">
      <c r="A132" s="59">
        <v>6519</v>
      </c>
      <c r="B132" s="59" t="s">
        <v>198</v>
      </c>
      <c r="C132" s="59" t="s">
        <v>20278</v>
      </c>
      <c r="D132" s="60">
        <v>12.82</v>
      </c>
      <c r="E132" s="59" t="s">
        <v>199</v>
      </c>
      <c r="F132" s="59" t="s">
        <v>326</v>
      </c>
    </row>
    <row r="133" spans="1:6">
      <c r="A133" s="59">
        <v>6520</v>
      </c>
      <c r="B133" s="59" t="s">
        <v>198</v>
      </c>
      <c r="C133" s="59" t="s">
        <v>20278</v>
      </c>
      <c r="D133" s="60">
        <v>12.82</v>
      </c>
      <c r="E133" s="59" t="s">
        <v>199</v>
      </c>
      <c r="F133" s="59" t="s">
        <v>327</v>
      </c>
    </row>
    <row r="134" spans="1:6">
      <c r="A134" s="59">
        <v>6521</v>
      </c>
      <c r="B134" s="59" t="s">
        <v>198</v>
      </c>
      <c r="C134" s="59" t="s">
        <v>20278</v>
      </c>
      <c r="D134" s="60">
        <v>12.82</v>
      </c>
      <c r="E134" s="59" t="s">
        <v>199</v>
      </c>
      <c r="F134" s="59" t="s">
        <v>328</v>
      </c>
    </row>
    <row r="135" spans="1:6">
      <c r="A135" s="59">
        <v>6522</v>
      </c>
      <c r="B135" s="59" t="s">
        <v>198</v>
      </c>
      <c r="C135" s="59" t="s">
        <v>20278</v>
      </c>
      <c r="D135" s="60">
        <v>12.82</v>
      </c>
      <c r="E135" s="59" t="s">
        <v>199</v>
      </c>
      <c r="F135" s="59" t="s">
        <v>329</v>
      </c>
    </row>
    <row r="136" spans="1:6">
      <c r="A136" s="59">
        <v>6620</v>
      </c>
      <c r="B136" s="59" t="s">
        <v>198</v>
      </c>
      <c r="C136" s="59" t="s">
        <v>20278</v>
      </c>
      <c r="D136" s="60">
        <v>12.82</v>
      </c>
      <c r="E136" s="59" t="s">
        <v>199</v>
      </c>
      <c r="F136" s="59" t="s">
        <v>330</v>
      </c>
    </row>
    <row r="137" spans="1:6">
      <c r="A137" s="59">
        <v>6622</v>
      </c>
      <c r="B137" s="59" t="s">
        <v>198</v>
      </c>
      <c r="C137" s="59" t="s">
        <v>20278</v>
      </c>
      <c r="D137" s="60">
        <v>12.82</v>
      </c>
      <c r="E137" s="59" t="s">
        <v>199</v>
      </c>
      <c r="F137" s="59" t="s">
        <v>331</v>
      </c>
    </row>
    <row r="138" spans="1:6">
      <c r="A138" s="59">
        <v>6623</v>
      </c>
      <c r="B138" s="59" t="s">
        <v>198</v>
      </c>
      <c r="C138" s="59" t="s">
        <v>20278</v>
      </c>
      <c r="D138" s="60">
        <v>12.82</v>
      </c>
      <c r="E138" s="59" t="s">
        <v>199</v>
      </c>
      <c r="F138" s="59" t="s">
        <v>332</v>
      </c>
    </row>
    <row r="139" spans="1:6">
      <c r="A139" s="59">
        <v>6624</v>
      </c>
      <c r="B139" s="59" t="s">
        <v>198</v>
      </c>
      <c r="C139" s="59" t="s">
        <v>20278</v>
      </c>
      <c r="D139" s="60">
        <v>12.82</v>
      </c>
      <c r="E139" s="59" t="s">
        <v>199</v>
      </c>
      <c r="F139" s="59" t="s">
        <v>333</v>
      </c>
    </row>
    <row r="140" spans="1:6">
      <c r="A140" s="59">
        <v>6625</v>
      </c>
      <c r="B140" s="59" t="s">
        <v>198</v>
      </c>
      <c r="C140" s="59" t="s">
        <v>20278</v>
      </c>
      <c r="D140" s="60">
        <v>12.82</v>
      </c>
      <c r="E140" s="59" t="s">
        <v>199</v>
      </c>
      <c r="F140" s="59" t="s">
        <v>334</v>
      </c>
    </row>
    <row r="141" spans="1:6">
      <c r="A141" s="59">
        <v>6630</v>
      </c>
      <c r="B141" s="59" t="s">
        <v>198</v>
      </c>
      <c r="C141" s="59" t="s">
        <v>20278</v>
      </c>
      <c r="D141" s="60">
        <v>12.82</v>
      </c>
      <c r="E141" s="59" t="s">
        <v>199</v>
      </c>
      <c r="F141" s="59" t="s">
        <v>335</v>
      </c>
    </row>
    <row r="142" spans="1:6">
      <c r="A142" s="59">
        <v>6632</v>
      </c>
      <c r="B142" s="59" t="s">
        <v>198</v>
      </c>
      <c r="C142" s="59" t="s">
        <v>20278</v>
      </c>
      <c r="D142" s="60">
        <v>12.82</v>
      </c>
      <c r="E142" s="59" t="s">
        <v>199</v>
      </c>
      <c r="F142" s="59" t="s">
        <v>336</v>
      </c>
    </row>
    <row r="143" spans="1:6">
      <c r="A143" s="59">
        <v>6633</v>
      </c>
      <c r="B143" s="59" t="s">
        <v>198</v>
      </c>
      <c r="C143" s="59" t="s">
        <v>20278</v>
      </c>
      <c r="D143" s="60">
        <v>12.82</v>
      </c>
      <c r="E143" s="59" t="s">
        <v>199</v>
      </c>
      <c r="F143" s="59" t="s">
        <v>337</v>
      </c>
    </row>
    <row r="144" spans="1:6">
      <c r="A144" s="59">
        <v>6634</v>
      </c>
      <c r="B144" s="59" t="s">
        <v>198</v>
      </c>
      <c r="C144" s="59" t="s">
        <v>20278</v>
      </c>
      <c r="D144" s="60">
        <v>12.82</v>
      </c>
      <c r="E144" s="59" t="s">
        <v>199</v>
      </c>
      <c r="F144" s="59" t="s">
        <v>338</v>
      </c>
    </row>
    <row r="145" spans="1:6">
      <c r="A145" s="59">
        <v>6635</v>
      </c>
      <c r="B145" s="59" t="s">
        <v>198</v>
      </c>
      <c r="C145" s="59" t="s">
        <v>20278</v>
      </c>
      <c r="D145" s="60">
        <v>12.82</v>
      </c>
      <c r="E145" s="59" t="s">
        <v>199</v>
      </c>
      <c r="F145" s="59" t="s">
        <v>339</v>
      </c>
    </row>
    <row r="146" spans="1:6">
      <c r="A146" s="59">
        <v>6636</v>
      </c>
      <c r="B146" s="59" t="s">
        <v>198</v>
      </c>
      <c r="C146" s="59" t="s">
        <v>20278</v>
      </c>
      <c r="D146" s="60">
        <v>12.82</v>
      </c>
      <c r="E146" s="59" t="s">
        <v>199</v>
      </c>
      <c r="F146" s="59" t="s">
        <v>340</v>
      </c>
    </row>
    <row r="147" spans="1:6">
      <c r="A147" s="59">
        <v>6637</v>
      </c>
      <c r="B147" s="59" t="s">
        <v>198</v>
      </c>
      <c r="C147" s="59" t="s">
        <v>20278</v>
      </c>
      <c r="D147" s="60">
        <v>12.82</v>
      </c>
      <c r="E147" s="59" t="s">
        <v>199</v>
      </c>
      <c r="F147" s="59" t="s">
        <v>341</v>
      </c>
    </row>
    <row r="148" spans="1:6">
      <c r="A148" s="59">
        <v>6640</v>
      </c>
      <c r="B148" s="59" t="s">
        <v>198</v>
      </c>
      <c r="C148" s="59" t="s">
        <v>20278</v>
      </c>
      <c r="D148" s="60">
        <v>12.82</v>
      </c>
      <c r="E148" s="59" t="s">
        <v>199</v>
      </c>
      <c r="F148" s="59" t="s">
        <v>342</v>
      </c>
    </row>
    <row r="149" spans="1:6">
      <c r="A149" s="59">
        <v>6642</v>
      </c>
      <c r="B149" s="59" t="s">
        <v>198</v>
      </c>
      <c r="C149" s="59" t="s">
        <v>20278</v>
      </c>
      <c r="D149" s="60">
        <v>12.82</v>
      </c>
      <c r="E149" s="59" t="s">
        <v>199</v>
      </c>
      <c r="F149" s="59" t="s">
        <v>343</v>
      </c>
    </row>
    <row r="150" spans="1:6">
      <c r="A150" s="59">
        <v>6643</v>
      </c>
      <c r="B150" s="59" t="s">
        <v>198</v>
      </c>
      <c r="C150" s="59" t="s">
        <v>20278</v>
      </c>
      <c r="D150" s="60">
        <v>12.82</v>
      </c>
      <c r="E150" s="59" t="s">
        <v>199</v>
      </c>
      <c r="F150" s="59" t="s">
        <v>344</v>
      </c>
    </row>
    <row r="151" spans="1:6">
      <c r="A151" s="59">
        <v>6644</v>
      </c>
      <c r="B151" s="59" t="s">
        <v>198</v>
      </c>
      <c r="C151" s="59" t="s">
        <v>20278</v>
      </c>
      <c r="D151" s="60">
        <v>12.82</v>
      </c>
      <c r="E151" s="59" t="s">
        <v>199</v>
      </c>
      <c r="F151" s="59" t="s">
        <v>345</v>
      </c>
    </row>
    <row r="152" spans="1:6">
      <c r="A152" s="59">
        <v>6645</v>
      </c>
      <c r="B152" s="59" t="s">
        <v>198</v>
      </c>
      <c r="C152" s="59" t="s">
        <v>20278</v>
      </c>
      <c r="D152" s="60">
        <v>12.82</v>
      </c>
      <c r="E152" s="59" t="s">
        <v>199</v>
      </c>
      <c r="F152" s="59" t="s">
        <v>346</v>
      </c>
    </row>
    <row r="153" spans="1:6">
      <c r="A153" s="59">
        <v>6646</v>
      </c>
      <c r="B153" s="59" t="s">
        <v>198</v>
      </c>
      <c r="C153" s="59" t="s">
        <v>20278</v>
      </c>
      <c r="D153" s="60">
        <v>12.82</v>
      </c>
      <c r="E153" s="59" t="s">
        <v>199</v>
      </c>
      <c r="F153" s="59" t="s">
        <v>347</v>
      </c>
    </row>
    <row r="154" spans="1:6">
      <c r="A154" s="59">
        <v>6648</v>
      </c>
      <c r="B154" s="59" t="s">
        <v>198</v>
      </c>
      <c r="C154" s="59" t="s">
        <v>20278</v>
      </c>
      <c r="D154" s="60">
        <v>12.82</v>
      </c>
      <c r="E154" s="59" t="s">
        <v>199</v>
      </c>
      <c r="F154" s="59" t="s">
        <v>348</v>
      </c>
    </row>
    <row r="155" spans="1:6">
      <c r="A155" s="59">
        <v>6649</v>
      </c>
      <c r="B155" s="59" t="s">
        <v>198</v>
      </c>
      <c r="C155" s="59" t="s">
        <v>20278</v>
      </c>
      <c r="D155" s="60">
        <v>12.82</v>
      </c>
      <c r="E155" s="59" t="s">
        <v>199</v>
      </c>
      <c r="F155" s="59" t="s">
        <v>349</v>
      </c>
    </row>
    <row r="156" spans="1:6">
      <c r="A156" s="59">
        <v>6652</v>
      </c>
      <c r="B156" s="59" t="s">
        <v>198</v>
      </c>
      <c r="C156" s="59" t="s">
        <v>20278</v>
      </c>
      <c r="D156" s="60">
        <v>12.82</v>
      </c>
      <c r="E156" s="59" t="s">
        <v>199</v>
      </c>
      <c r="F156" s="59" t="s">
        <v>350</v>
      </c>
    </row>
    <row r="157" spans="1:6">
      <c r="A157" s="59">
        <v>6654</v>
      </c>
      <c r="B157" s="59" t="s">
        <v>198</v>
      </c>
      <c r="C157" s="59" t="s">
        <v>20278</v>
      </c>
      <c r="D157" s="60">
        <v>12.82</v>
      </c>
      <c r="E157" s="59" t="s">
        <v>199</v>
      </c>
      <c r="F157" s="59" t="s">
        <v>351</v>
      </c>
    </row>
    <row r="158" spans="1:6">
      <c r="A158" s="59">
        <v>6655</v>
      </c>
      <c r="B158" s="59" t="s">
        <v>198</v>
      </c>
      <c r="C158" s="59" t="s">
        <v>20278</v>
      </c>
      <c r="D158" s="60">
        <v>12.82</v>
      </c>
      <c r="E158" s="59" t="s">
        <v>199</v>
      </c>
      <c r="F158" s="59" t="s">
        <v>352</v>
      </c>
    </row>
    <row r="159" spans="1:6">
      <c r="A159" s="59">
        <v>6657</v>
      </c>
      <c r="B159" s="59" t="s">
        <v>198</v>
      </c>
      <c r="C159" s="59" t="s">
        <v>20278</v>
      </c>
      <c r="D159" s="60">
        <v>12.82</v>
      </c>
      <c r="E159" s="59" t="s">
        <v>199</v>
      </c>
      <c r="F159" s="59" t="s">
        <v>353</v>
      </c>
    </row>
    <row r="160" spans="1:6">
      <c r="A160" s="59">
        <v>6660</v>
      </c>
      <c r="B160" s="59" t="s">
        <v>198</v>
      </c>
      <c r="C160" s="59" t="s">
        <v>20278</v>
      </c>
      <c r="D160" s="60">
        <v>12.82</v>
      </c>
      <c r="E160" s="59" t="s">
        <v>199</v>
      </c>
      <c r="F160" s="59" t="s">
        <v>354</v>
      </c>
    </row>
    <row r="161" spans="1:6">
      <c r="A161" s="59">
        <v>6662</v>
      </c>
      <c r="B161" s="59" t="s">
        <v>198</v>
      </c>
      <c r="C161" s="59" t="s">
        <v>20278</v>
      </c>
      <c r="D161" s="60">
        <v>12.82</v>
      </c>
      <c r="E161" s="59" t="s">
        <v>199</v>
      </c>
      <c r="F161" s="59" t="s">
        <v>355</v>
      </c>
    </row>
    <row r="162" spans="1:6">
      <c r="A162" s="59">
        <v>6665</v>
      </c>
      <c r="B162" s="59" t="s">
        <v>198</v>
      </c>
      <c r="C162" s="59" t="s">
        <v>20278</v>
      </c>
      <c r="D162" s="60">
        <v>12.82</v>
      </c>
      <c r="E162" s="59" t="s">
        <v>199</v>
      </c>
      <c r="F162" s="59" t="s">
        <v>356</v>
      </c>
    </row>
    <row r="163" spans="1:6">
      <c r="A163" s="59">
        <v>6680</v>
      </c>
      <c r="B163" s="59" t="s">
        <v>198</v>
      </c>
      <c r="C163" s="59" t="s">
        <v>20278</v>
      </c>
      <c r="D163" s="60">
        <v>12.82</v>
      </c>
      <c r="E163" s="59" t="s">
        <v>199</v>
      </c>
      <c r="F163" s="59" t="s">
        <v>357</v>
      </c>
    </row>
    <row r="164" spans="1:6">
      <c r="A164" s="59">
        <v>6681</v>
      </c>
      <c r="B164" s="59" t="s">
        <v>198</v>
      </c>
      <c r="C164" s="59" t="s">
        <v>20278</v>
      </c>
      <c r="D164" s="60">
        <v>12.82</v>
      </c>
      <c r="E164" s="59" t="s">
        <v>199</v>
      </c>
      <c r="F164" s="59" t="s">
        <v>358</v>
      </c>
    </row>
    <row r="165" spans="1:6">
      <c r="A165" s="59">
        <v>6685</v>
      </c>
      <c r="B165" s="59" t="s">
        <v>198</v>
      </c>
      <c r="C165" s="59" t="s">
        <v>20278</v>
      </c>
      <c r="D165" s="60">
        <v>12.82</v>
      </c>
      <c r="E165" s="59" t="s">
        <v>199</v>
      </c>
      <c r="F165" s="59" t="s">
        <v>359</v>
      </c>
    </row>
    <row r="166" spans="1:6">
      <c r="A166" s="59">
        <v>6686</v>
      </c>
      <c r="B166" s="59" t="s">
        <v>198</v>
      </c>
      <c r="C166" s="59" t="s">
        <v>20278</v>
      </c>
      <c r="D166" s="60">
        <v>12.82</v>
      </c>
      <c r="E166" s="59" t="s">
        <v>199</v>
      </c>
      <c r="F166" s="59" t="s">
        <v>360</v>
      </c>
    </row>
    <row r="167" spans="1:6">
      <c r="A167" s="59">
        <v>6690</v>
      </c>
      <c r="B167" s="59" t="s">
        <v>198</v>
      </c>
      <c r="C167" s="59" t="s">
        <v>20278</v>
      </c>
      <c r="D167" s="60">
        <v>12.82</v>
      </c>
      <c r="E167" s="59" t="s">
        <v>199</v>
      </c>
      <c r="F167" s="59" t="s">
        <v>361</v>
      </c>
    </row>
    <row r="168" spans="1:6">
      <c r="A168" s="59">
        <v>6750</v>
      </c>
      <c r="B168" s="59" t="s">
        <v>198</v>
      </c>
      <c r="C168" s="59" t="s">
        <v>20278</v>
      </c>
      <c r="D168" s="60">
        <v>12.82</v>
      </c>
      <c r="E168" s="59" t="s">
        <v>199</v>
      </c>
      <c r="F168" s="59" t="s">
        <v>362</v>
      </c>
    </row>
    <row r="169" spans="1:6">
      <c r="A169" s="59">
        <v>6820</v>
      </c>
      <c r="B169" s="59" t="s">
        <v>198</v>
      </c>
      <c r="C169" s="59" t="s">
        <v>20278</v>
      </c>
      <c r="D169" s="60">
        <v>12.82</v>
      </c>
      <c r="E169" s="59" t="s">
        <v>199</v>
      </c>
      <c r="F169" s="59" t="s">
        <v>363</v>
      </c>
    </row>
    <row r="170" spans="1:6">
      <c r="A170" s="59">
        <v>6825</v>
      </c>
      <c r="B170" s="59" t="s">
        <v>198</v>
      </c>
      <c r="C170" s="59" t="s">
        <v>20278</v>
      </c>
      <c r="D170" s="60">
        <v>12.82</v>
      </c>
      <c r="E170" s="59" t="s">
        <v>199</v>
      </c>
      <c r="F170" s="59" t="s">
        <v>364</v>
      </c>
    </row>
    <row r="171" spans="1:6">
      <c r="A171" s="59">
        <v>6830</v>
      </c>
      <c r="B171" s="59" t="s">
        <v>198</v>
      </c>
      <c r="C171" s="59" t="s">
        <v>20278</v>
      </c>
      <c r="D171" s="60">
        <v>12.82</v>
      </c>
      <c r="E171" s="59" t="s">
        <v>199</v>
      </c>
      <c r="F171" s="59" t="s">
        <v>365</v>
      </c>
    </row>
    <row r="172" spans="1:6">
      <c r="A172" s="59">
        <v>6831</v>
      </c>
      <c r="B172" s="59" t="s">
        <v>198</v>
      </c>
      <c r="C172" s="59" t="s">
        <v>20278</v>
      </c>
      <c r="D172" s="60">
        <v>12.82</v>
      </c>
      <c r="E172" s="59" t="s">
        <v>199</v>
      </c>
      <c r="F172" s="59" t="s">
        <v>366</v>
      </c>
    </row>
    <row r="173" spans="1:6">
      <c r="A173" s="59">
        <v>6832</v>
      </c>
      <c r="B173" s="59" t="s">
        <v>198</v>
      </c>
      <c r="C173" s="59" t="s">
        <v>20278</v>
      </c>
      <c r="D173" s="60">
        <v>12.82</v>
      </c>
      <c r="E173" s="59" t="s">
        <v>199</v>
      </c>
      <c r="F173" s="59" t="s">
        <v>367</v>
      </c>
    </row>
    <row r="174" spans="1:6">
      <c r="A174" s="59">
        <v>6833</v>
      </c>
      <c r="B174" s="59" t="s">
        <v>198</v>
      </c>
      <c r="C174" s="59" t="s">
        <v>20278</v>
      </c>
      <c r="D174" s="60">
        <v>12.82</v>
      </c>
      <c r="E174" s="59" t="s">
        <v>199</v>
      </c>
      <c r="F174" s="59" t="s">
        <v>368</v>
      </c>
    </row>
    <row r="175" spans="1:6">
      <c r="A175" s="59">
        <v>6834</v>
      </c>
      <c r="B175" s="59" t="s">
        <v>198</v>
      </c>
      <c r="C175" s="59" t="s">
        <v>20278</v>
      </c>
      <c r="D175" s="60">
        <v>12.82</v>
      </c>
      <c r="E175" s="59" t="s">
        <v>199</v>
      </c>
      <c r="F175" s="59" t="s">
        <v>369</v>
      </c>
    </row>
    <row r="176" spans="1:6">
      <c r="A176" s="59">
        <v>6901</v>
      </c>
      <c r="B176" s="59" t="s">
        <v>198</v>
      </c>
      <c r="C176" s="59" t="s">
        <v>20278</v>
      </c>
      <c r="D176" s="60">
        <v>12.82</v>
      </c>
      <c r="E176" s="59" t="s">
        <v>199</v>
      </c>
      <c r="F176" s="59" t="s">
        <v>370</v>
      </c>
    </row>
    <row r="177" spans="1:6">
      <c r="A177" s="59">
        <v>6902</v>
      </c>
      <c r="B177" s="59" t="s">
        <v>198</v>
      </c>
      <c r="C177" s="59" t="s">
        <v>20278</v>
      </c>
      <c r="D177" s="60">
        <v>12.82</v>
      </c>
      <c r="E177" s="59" t="s">
        <v>199</v>
      </c>
      <c r="F177" s="59" t="s">
        <v>371</v>
      </c>
    </row>
    <row r="178" spans="1:6">
      <c r="A178" s="59">
        <v>6903</v>
      </c>
      <c r="B178" s="59" t="s">
        <v>198</v>
      </c>
      <c r="C178" s="59" t="s">
        <v>20278</v>
      </c>
      <c r="D178" s="60">
        <v>12.82</v>
      </c>
      <c r="E178" s="59" t="s">
        <v>199</v>
      </c>
      <c r="F178" s="59" t="s">
        <v>372</v>
      </c>
    </row>
    <row r="179" spans="1:6">
      <c r="A179" s="59">
        <v>6998</v>
      </c>
      <c r="B179" s="59" t="s">
        <v>198</v>
      </c>
      <c r="C179" s="59" t="s">
        <v>20278</v>
      </c>
      <c r="D179" s="60">
        <v>12.82</v>
      </c>
      <c r="E179" s="59" t="s">
        <v>199</v>
      </c>
      <c r="F179" s="59" t="s">
        <v>373</v>
      </c>
    </row>
    <row r="180" spans="1:6">
      <c r="A180" s="59">
        <v>6999</v>
      </c>
      <c r="B180" s="59" t="s">
        <v>198</v>
      </c>
      <c r="C180" s="59" t="s">
        <v>20278</v>
      </c>
      <c r="D180" s="60">
        <v>12.82</v>
      </c>
      <c r="E180" s="59" t="s">
        <v>199</v>
      </c>
      <c r="F180" s="59" t="s">
        <v>374</v>
      </c>
    </row>
    <row r="181" spans="1:6">
      <c r="A181" s="59">
        <v>9001</v>
      </c>
      <c r="B181" s="59" t="s">
        <v>198</v>
      </c>
      <c r="C181" s="59" t="s">
        <v>20278</v>
      </c>
      <c r="D181" s="60">
        <v>12.82</v>
      </c>
      <c r="E181" s="59" t="s">
        <v>199</v>
      </c>
      <c r="F181" s="59" t="s">
        <v>375</v>
      </c>
    </row>
    <row r="182" spans="1:6">
      <c r="A182" s="59">
        <v>600</v>
      </c>
      <c r="B182" s="59" t="s">
        <v>376</v>
      </c>
      <c r="C182" s="59" t="s">
        <v>20278</v>
      </c>
      <c r="D182" s="60">
        <v>15.84</v>
      </c>
      <c r="E182" s="59" t="s">
        <v>377</v>
      </c>
      <c r="F182" s="59" t="s">
        <v>200</v>
      </c>
    </row>
    <row r="183" spans="1:6">
      <c r="A183" s="59">
        <v>601</v>
      </c>
      <c r="B183" s="59" t="s">
        <v>376</v>
      </c>
      <c r="C183" s="59" t="s">
        <v>20278</v>
      </c>
      <c r="D183" s="60">
        <v>15.84</v>
      </c>
      <c r="E183" s="59" t="s">
        <v>377</v>
      </c>
      <c r="F183" s="59" t="s">
        <v>201</v>
      </c>
    </row>
    <row r="184" spans="1:6">
      <c r="A184" s="59">
        <v>605</v>
      </c>
      <c r="B184" s="59" t="s">
        <v>376</v>
      </c>
      <c r="C184" s="59" t="s">
        <v>20278</v>
      </c>
      <c r="D184" s="60">
        <v>15.84</v>
      </c>
      <c r="E184" s="59" t="s">
        <v>377</v>
      </c>
      <c r="F184" s="59" t="s">
        <v>202</v>
      </c>
    </row>
    <row r="185" spans="1:6">
      <c r="A185" s="59">
        <v>611</v>
      </c>
      <c r="B185" s="59" t="s">
        <v>376</v>
      </c>
      <c r="C185" s="59" t="s">
        <v>20278</v>
      </c>
      <c r="D185" s="60">
        <v>15.84</v>
      </c>
      <c r="E185" s="59" t="s">
        <v>377</v>
      </c>
      <c r="F185" s="59" t="s">
        <v>203</v>
      </c>
    </row>
    <row r="186" spans="1:6">
      <c r="A186" s="59">
        <v>630</v>
      </c>
      <c r="B186" s="59" t="s">
        <v>376</v>
      </c>
      <c r="C186" s="59" t="s">
        <v>20278</v>
      </c>
      <c r="D186" s="60">
        <v>15.84</v>
      </c>
      <c r="E186" s="59" t="s">
        <v>377</v>
      </c>
      <c r="F186" s="59" t="s">
        <v>204</v>
      </c>
    </row>
    <row r="187" spans="1:6">
      <c r="A187" s="59">
        <v>640</v>
      </c>
      <c r="B187" s="59" t="s">
        <v>376</v>
      </c>
      <c r="C187" s="59" t="s">
        <v>20278</v>
      </c>
      <c r="D187" s="60">
        <v>15.84</v>
      </c>
      <c r="E187" s="59" t="s">
        <v>377</v>
      </c>
      <c r="F187" s="59" t="s">
        <v>205</v>
      </c>
    </row>
    <row r="188" spans="1:6">
      <c r="A188" s="59">
        <v>641</v>
      </c>
      <c r="B188" s="59" t="s">
        <v>376</v>
      </c>
      <c r="C188" s="59" t="s">
        <v>20278</v>
      </c>
      <c r="D188" s="60">
        <v>15.84</v>
      </c>
      <c r="E188" s="59" t="s">
        <v>377</v>
      </c>
      <c r="F188" s="59" t="s">
        <v>206</v>
      </c>
    </row>
    <row r="189" spans="1:6">
      <c r="A189" s="59">
        <v>660</v>
      </c>
      <c r="B189" s="59" t="s">
        <v>376</v>
      </c>
      <c r="C189" s="59" t="s">
        <v>20278</v>
      </c>
      <c r="D189" s="60">
        <v>15.84</v>
      </c>
      <c r="E189" s="59" t="s">
        <v>377</v>
      </c>
      <c r="F189" s="59" t="s">
        <v>207</v>
      </c>
    </row>
    <row r="190" spans="1:6">
      <c r="A190" s="59">
        <v>664</v>
      </c>
      <c r="B190" s="59" t="s">
        <v>376</v>
      </c>
      <c r="C190" s="59" t="s">
        <v>20278</v>
      </c>
      <c r="D190" s="60">
        <v>15.84</v>
      </c>
      <c r="E190" s="59" t="s">
        <v>377</v>
      </c>
      <c r="F190" s="59" t="s">
        <v>208</v>
      </c>
    </row>
    <row r="191" spans="1:6">
      <c r="A191" s="59">
        <v>665</v>
      </c>
      <c r="B191" s="59" t="s">
        <v>376</v>
      </c>
      <c r="C191" s="59" t="s">
        <v>20278</v>
      </c>
      <c r="D191" s="60">
        <v>15.84</v>
      </c>
      <c r="E191" s="59" t="s">
        <v>377</v>
      </c>
      <c r="F191" s="59" t="s">
        <v>209</v>
      </c>
    </row>
    <row r="192" spans="1:6">
      <c r="A192" s="59">
        <v>6010</v>
      </c>
      <c r="B192" s="59" t="s">
        <v>376</v>
      </c>
      <c r="C192" s="59" t="s">
        <v>20278</v>
      </c>
      <c r="D192" s="60">
        <v>15.84</v>
      </c>
      <c r="E192" s="59" t="s">
        <v>377</v>
      </c>
      <c r="F192" s="59" t="s">
        <v>210</v>
      </c>
    </row>
    <row r="193" spans="1:6">
      <c r="A193" s="59">
        <v>6011</v>
      </c>
      <c r="B193" s="59" t="s">
        <v>376</v>
      </c>
      <c r="C193" s="59" t="s">
        <v>20278</v>
      </c>
      <c r="D193" s="60">
        <v>15.84</v>
      </c>
      <c r="E193" s="59" t="s">
        <v>377</v>
      </c>
      <c r="F193" s="59" t="s">
        <v>211</v>
      </c>
    </row>
    <row r="194" spans="1:6">
      <c r="A194" s="59">
        <v>6012</v>
      </c>
      <c r="B194" s="59" t="s">
        <v>376</v>
      </c>
      <c r="C194" s="59" t="s">
        <v>20278</v>
      </c>
      <c r="D194" s="60">
        <v>15.84</v>
      </c>
      <c r="E194" s="59" t="s">
        <v>377</v>
      </c>
      <c r="F194" s="59" t="s">
        <v>212</v>
      </c>
    </row>
    <row r="195" spans="1:6">
      <c r="A195" s="59">
        <v>6013</v>
      </c>
      <c r="B195" s="59" t="s">
        <v>376</v>
      </c>
      <c r="C195" s="59" t="s">
        <v>20278</v>
      </c>
      <c r="D195" s="60">
        <v>15.84</v>
      </c>
      <c r="E195" s="59" t="s">
        <v>377</v>
      </c>
      <c r="F195" s="59" t="s">
        <v>213</v>
      </c>
    </row>
    <row r="196" spans="1:6">
      <c r="A196" s="59">
        <v>6014</v>
      </c>
      <c r="B196" s="59" t="s">
        <v>376</v>
      </c>
      <c r="C196" s="59" t="s">
        <v>20278</v>
      </c>
      <c r="D196" s="60">
        <v>15.84</v>
      </c>
      <c r="E196" s="59" t="s">
        <v>377</v>
      </c>
      <c r="F196" s="59" t="s">
        <v>214</v>
      </c>
    </row>
    <row r="197" spans="1:6">
      <c r="A197" s="59">
        <v>6015</v>
      </c>
      <c r="B197" s="59" t="s">
        <v>376</v>
      </c>
      <c r="C197" s="59" t="s">
        <v>20278</v>
      </c>
      <c r="D197" s="60">
        <v>15.84</v>
      </c>
      <c r="E197" s="59" t="s">
        <v>377</v>
      </c>
      <c r="F197" s="59" t="s">
        <v>215</v>
      </c>
    </row>
    <row r="198" spans="1:6">
      <c r="A198" s="59">
        <v>6016</v>
      </c>
      <c r="B198" s="59" t="s">
        <v>376</v>
      </c>
      <c r="C198" s="59" t="s">
        <v>20278</v>
      </c>
      <c r="D198" s="60">
        <v>15.84</v>
      </c>
      <c r="E198" s="59" t="s">
        <v>377</v>
      </c>
      <c r="F198" s="59" t="s">
        <v>216</v>
      </c>
    </row>
    <row r="199" spans="1:6">
      <c r="A199" s="59">
        <v>6017</v>
      </c>
      <c r="B199" s="59" t="s">
        <v>376</v>
      </c>
      <c r="C199" s="59" t="s">
        <v>20278</v>
      </c>
      <c r="D199" s="60">
        <v>15.84</v>
      </c>
      <c r="E199" s="59" t="s">
        <v>377</v>
      </c>
      <c r="F199" s="59" t="s">
        <v>217</v>
      </c>
    </row>
    <row r="200" spans="1:6">
      <c r="A200" s="59">
        <v>6020</v>
      </c>
      <c r="B200" s="59" t="s">
        <v>376</v>
      </c>
      <c r="C200" s="59" t="s">
        <v>20278</v>
      </c>
      <c r="D200" s="60">
        <v>15.84</v>
      </c>
      <c r="E200" s="59" t="s">
        <v>377</v>
      </c>
      <c r="F200" s="59" t="s">
        <v>218</v>
      </c>
    </row>
    <row r="201" spans="1:6">
      <c r="A201" s="59">
        <v>6021</v>
      </c>
      <c r="B201" s="59" t="s">
        <v>376</v>
      </c>
      <c r="C201" s="59" t="s">
        <v>20278</v>
      </c>
      <c r="D201" s="60">
        <v>15.84</v>
      </c>
      <c r="E201" s="59" t="s">
        <v>377</v>
      </c>
      <c r="F201" s="59" t="s">
        <v>219</v>
      </c>
    </row>
    <row r="202" spans="1:6">
      <c r="A202" s="59">
        <v>6022</v>
      </c>
      <c r="B202" s="59" t="s">
        <v>376</v>
      </c>
      <c r="C202" s="59" t="s">
        <v>20278</v>
      </c>
      <c r="D202" s="60">
        <v>15.84</v>
      </c>
      <c r="E202" s="59" t="s">
        <v>377</v>
      </c>
      <c r="F202" s="59" t="s">
        <v>220</v>
      </c>
    </row>
    <row r="203" spans="1:6">
      <c r="A203" s="59">
        <v>6023</v>
      </c>
      <c r="B203" s="59" t="s">
        <v>376</v>
      </c>
      <c r="C203" s="59" t="s">
        <v>20278</v>
      </c>
      <c r="D203" s="60">
        <v>15.84</v>
      </c>
      <c r="E203" s="59" t="s">
        <v>377</v>
      </c>
      <c r="F203" s="59" t="s">
        <v>221</v>
      </c>
    </row>
    <row r="204" spans="1:6">
      <c r="A204" s="59">
        <v>6028</v>
      </c>
      <c r="B204" s="59" t="s">
        <v>376</v>
      </c>
      <c r="C204" s="59" t="s">
        <v>20278</v>
      </c>
      <c r="D204" s="60">
        <v>15.84</v>
      </c>
      <c r="E204" s="59" t="s">
        <v>377</v>
      </c>
      <c r="F204" s="59" t="s">
        <v>222</v>
      </c>
    </row>
    <row r="205" spans="1:6">
      <c r="A205" s="59">
        <v>6029</v>
      </c>
      <c r="B205" s="59" t="s">
        <v>376</v>
      </c>
      <c r="C205" s="59" t="s">
        <v>20278</v>
      </c>
      <c r="D205" s="60">
        <v>15.84</v>
      </c>
      <c r="E205" s="59" t="s">
        <v>377</v>
      </c>
      <c r="F205" s="59" t="s">
        <v>223</v>
      </c>
    </row>
    <row r="206" spans="1:6">
      <c r="A206" s="59">
        <v>6032</v>
      </c>
      <c r="B206" s="59" t="s">
        <v>376</v>
      </c>
      <c r="C206" s="59" t="s">
        <v>20278</v>
      </c>
      <c r="D206" s="60">
        <v>15.84</v>
      </c>
      <c r="E206" s="59" t="s">
        <v>377</v>
      </c>
      <c r="F206" s="59" t="s">
        <v>224</v>
      </c>
    </row>
    <row r="207" spans="1:6">
      <c r="A207" s="59">
        <v>6100</v>
      </c>
      <c r="B207" s="59" t="s">
        <v>376</v>
      </c>
      <c r="C207" s="59" t="s">
        <v>20278</v>
      </c>
      <c r="D207" s="60">
        <v>15.84</v>
      </c>
      <c r="E207" s="59" t="s">
        <v>377</v>
      </c>
      <c r="F207" s="59" t="s">
        <v>225</v>
      </c>
    </row>
    <row r="208" spans="1:6">
      <c r="A208" s="59">
        <v>6101</v>
      </c>
      <c r="B208" s="59" t="s">
        <v>376</v>
      </c>
      <c r="C208" s="59" t="s">
        <v>20278</v>
      </c>
      <c r="D208" s="60">
        <v>15.84</v>
      </c>
      <c r="E208" s="59" t="s">
        <v>377</v>
      </c>
      <c r="F208" s="59" t="s">
        <v>226</v>
      </c>
    </row>
    <row r="209" spans="1:6">
      <c r="A209" s="59">
        <v>6102</v>
      </c>
      <c r="B209" s="59" t="s">
        <v>376</v>
      </c>
      <c r="C209" s="59" t="s">
        <v>20278</v>
      </c>
      <c r="D209" s="60">
        <v>15.84</v>
      </c>
      <c r="E209" s="59" t="s">
        <v>377</v>
      </c>
      <c r="F209" s="59" t="s">
        <v>227</v>
      </c>
    </row>
    <row r="210" spans="1:6">
      <c r="A210" s="59">
        <v>6103</v>
      </c>
      <c r="B210" s="59" t="s">
        <v>376</v>
      </c>
      <c r="C210" s="59" t="s">
        <v>20278</v>
      </c>
      <c r="D210" s="60">
        <v>15.84</v>
      </c>
      <c r="E210" s="59" t="s">
        <v>377</v>
      </c>
      <c r="F210" s="59" t="s">
        <v>228</v>
      </c>
    </row>
    <row r="211" spans="1:6">
      <c r="A211" s="59">
        <v>6110</v>
      </c>
      <c r="B211" s="59" t="s">
        <v>376</v>
      </c>
      <c r="C211" s="59" t="s">
        <v>20278</v>
      </c>
      <c r="D211" s="60">
        <v>15.84</v>
      </c>
      <c r="E211" s="59" t="s">
        <v>377</v>
      </c>
      <c r="F211" s="59" t="s">
        <v>229</v>
      </c>
    </row>
    <row r="212" spans="1:6">
      <c r="A212" s="59">
        <v>6112</v>
      </c>
      <c r="B212" s="59" t="s">
        <v>376</v>
      </c>
      <c r="C212" s="59" t="s">
        <v>20278</v>
      </c>
      <c r="D212" s="60">
        <v>15.84</v>
      </c>
      <c r="E212" s="59" t="s">
        <v>377</v>
      </c>
      <c r="F212" s="59" t="s">
        <v>230</v>
      </c>
    </row>
    <row r="213" spans="1:6">
      <c r="A213" s="59">
        <v>6220</v>
      </c>
      <c r="B213" s="59" t="s">
        <v>376</v>
      </c>
      <c r="C213" s="59" t="s">
        <v>20278</v>
      </c>
      <c r="D213" s="60">
        <v>15.84</v>
      </c>
      <c r="E213" s="59" t="s">
        <v>377</v>
      </c>
      <c r="F213" s="59" t="s">
        <v>231</v>
      </c>
    </row>
    <row r="214" spans="1:6">
      <c r="A214" s="59">
        <v>6221</v>
      </c>
      <c r="B214" s="59" t="s">
        <v>376</v>
      </c>
      <c r="C214" s="59" t="s">
        <v>20278</v>
      </c>
      <c r="D214" s="60">
        <v>15.84</v>
      </c>
      <c r="E214" s="59" t="s">
        <v>377</v>
      </c>
      <c r="F214" s="59" t="s">
        <v>232</v>
      </c>
    </row>
    <row r="215" spans="1:6">
      <c r="A215" s="59">
        <v>6222</v>
      </c>
      <c r="B215" s="59" t="s">
        <v>376</v>
      </c>
      <c r="C215" s="59" t="s">
        <v>20278</v>
      </c>
      <c r="D215" s="60">
        <v>15.84</v>
      </c>
      <c r="E215" s="59" t="s">
        <v>377</v>
      </c>
      <c r="F215" s="59" t="s">
        <v>233</v>
      </c>
    </row>
    <row r="216" spans="1:6">
      <c r="A216" s="59">
        <v>6223</v>
      </c>
      <c r="B216" s="59" t="s">
        <v>376</v>
      </c>
      <c r="C216" s="59" t="s">
        <v>20278</v>
      </c>
      <c r="D216" s="60">
        <v>15.84</v>
      </c>
      <c r="E216" s="59" t="s">
        <v>377</v>
      </c>
      <c r="F216" s="59" t="s">
        <v>234</v>
      </c>
    </row>
    <row r="217" spans="1:6">
      <c r="A217" s="59">
        <v>6224</v>
      </c>
      <c r="B217" s="59" t="s">
        <v>376</v>
      </c>
      <c r="C217" s="59" t="s">
        <v>20278</v>
      </c>
      <c r="D217" s="60">
        <v>15.84</v>
      </c>
      <c r="E217" s="59" t="s">
        <v>377</v>
      </c>
      <c r="F217" s="59" t="s">
        <v>235</v>
      </c>
    </row>
    <row r="218" spans="1:6">
      <c r="A218" s="59">
        <v>6225</v>
      </c>
      <c r="B218" s="59" t="s">
        <v>376</v>
      </c>
      <c r="C218" s="59" t="s">
        <v>20278</v>
      </c>
      <c r="D218" s="60">
        <v>15.84</v>
      </c>
      <c r="E218" s="59" t="s">
        <v>377</v>
      </c>
      <c r="F218" s="59" t="s">
        <v>236</v>
      </c>
    </row>
    <row r="219" spans="1:6">
      <c r="A219" s="59">
        <v>6226</v>
      </c>
      <c r="B219" s="59" t="s">
        <v>376</v>
      </c>
      <c r="C219" s="59" t="s">
        <v>20278</v>
      </c>
      <c r="D219" s="60">
        <v>15.84</v>
      </c>
      <c r="E219" s="59" t="s">
        <v>377</v>
      </c>
      <c r="F219" s="59" t="s">
        <v>237</v>
      </c>
    </row>
    <row r="220" spans="1:6">
      <c r="A220" s="59">
        <v>6229</v>
      </c>
      <c r="B220" s="59" t="s">
        <v>376</v>
      </c>
      <c r="C220" s="59" t="s">
        <v>20278</v>
      </c>
      <c r="D220" s="60">
        <v>15.84</v>
      </c>
      <c r="E220" s="59" t="s">
        <v>377</v>
      </c>
      <c r="F220" s="59" t="s">
        <v>238</v>
      </c>
    </row>
    <row r="221" spans="1:6">
      <c r="A221" s="59">
        <v>6230</v>
      </c>
      <c r="B221" s="59" t="s">
        <v>376</v>
      </c>
      <c r="C221" s="59" t="s">
        <v>20278</v>
      </c>
      <c r="D221" s="60">
        <v>15.84</v>
      </c>
      <c r="E221" s="59" t="s">
        <v>377</v>
      </c>
      <c r="F221" s="59" t="s">
        <v>239</v>
      </c>
    </row>
    <row r="222" spans="1:6">
      <c r="A222" s="59">
        <v>6231</v>
      </c>
      <c r="B222" s="59" t="s">
        <v>376</v>
      </c>
      <c r="C222" s="59" t="s">
        <v>20278</v>
      </c>
      <c r="D222" s="60">
        <v>15.84</v>
      </c>
      <c r="E222" s="59" t="s">
        <v>377</v>
      </c>
      <c r="F222" s="59" t="s">
        <v>240</v>
      </c>
    </row>
    <row r="223" spans="1:6">
      <c r="A223" s="59">
        <v>6232</v>
      </c>
      <c r="B223" s="59" t="s">
        <v>376</v>
      </c>
      <c r="C223" s="59" t="s">
        <v>20278</v>
      </c>
      <c r="D223" s="60">
        <v>15.84</v>
      </c>
      <c r="E223" s="59" t="s">
        <v>377</v>
      </c>
      <c r="F223" s="59" t="s">
        <v>241</v>
      </c>
    </row>
    <row r="224" spans="1:6">
      <c r="A224" s="59">
        <v>6234</v>
      </c>
      <c r="B224" s="59" t="s">
        <v>376</v>
      </c>
      <c r="C224" s="59" t="s">
        <v>20278</v>
      </c>
      <c r="D224" s="60">
        <v>15.84</v>
      </c>
      <c r="E224" s="59" t="s">
        <v>377</v>
      </c>
      <c r="F224" s="59" t="s">
        <v>242</v>
      </c>
    </row>
    <row r="225" spans="1:6">
      <c r="A225" s="59">
        <v>6235</v>
      </c>
      <c r="B225" s="59" t="s">
        <v>376</v>
      </c>
      <c r="C225" s="59" t="s">
        <v>20278</v>
      </c>
      <c r="D225" s="60">
        <v>15.84</v>
      </c>
      <c r="E225" s="59" t="s">
        <v>377</v>
      </c>
      <c r="F225" s="59" t="s">
        <v>243</v>
      </c>
    </row>
    <row r="226" spans="1:6">
      <c r="A226" s="59">
        <v>6236</v>
      </c>
      <c r="B226" s="59" t="s">
        <v>376</v>
      </c>
      <c r="C226" s="59" t="s">
        <v>20278</v>
      </c>
      <c r="D226" s="60">
        <v>15.84</v>
      </c>
      <c r="E226" s="59" t="s">
        <v>377</v>
      </c>
      <c r="F226" s="59" t="s">
        <v>244</v>
      </c>
    </row>
    <row r="227" spans="1:6">
      <c r="A227" s="59">
        <v>6238</v>
      </c>
      <c r="B227" s="59" t="s">
        <v>376</v>
      </c>
      <c r="C227" s="59" t="s">
        <v>20278</v>
      </c>
      <c r="D227" s="60">
        <v>15.84</v>
      </c>
      <c r="E227" s="59" t="s">
        <v>377</v>
      </c>
      <c r="F227" s="59" t="s">
        <v>245</v>
      </c>
    </row>
    <row r="228" spans="1:6">
      <c r="A228" s="59">
        <v>6240</v>
      </c>
      <c r="B228" s="59" t="s">
        <v>376</v>
      </c>
      <c r="C228" s="59" t="s">
        <v>20278</v>
      </c>
      <c r="D228" s="60">
        <v>15.84</v>
      </c>
      <c r="E228" s="59" t="s">
        <v>377</v>
      </c>
      <c r="F228" s="59" t="s">
        <v>246</v>
      </c>
    </row>
    <row r="229" spans="1:6">
      <c r="A229" s="59">
        <v>6241</v>
      </c>
      <c r="B229" s="59" t="s">
        <v>376</v>
      </c>
      <c r="C229" s="59" t="s">
        <v>20278</v>
      </c>
      <c r="D229" s="60">
        <v>15.84</v>
      </c>
      <c r="E229" s="59" t="s">
        <v>377</v>
      </c>
      <c r="F229" s="59" t="s">
        <v>247</v>
      </c>
    </row>
    <row r="230" spans="1:6">
      <c r="A230" s="59">
        <v>6242</v>
      </c>
      <c r="B230" s="59" t="s">
        <v>376</v>
      </c>
      <c r="C230" s="59" t="s">
        <v>20278</v>
      </c>
      <c r="D230" s="60">
        <v>15.84</v>
      </c>
      <c r="E230" s="59" t="s">
        <v>377</v>
      </c>
      <c r="F230" s="59" t="s">
        <v>248</v>
      </c>
    </row>
    <row r="231" spans="1:6">
      <c r="A231" s="59">
        <v>6243</v>
      </c>
      <c r="B231" s="59" t="s">
        <v>376</v>
      </c>
      <c r="C231" s="59" t="s">
        <v>20278</v>
      </c>
      <c r="D231" s="60">
        <v>15.84</v>
      </c>
      <c r="E231" s="59" t="s">
        <v>377</v>
      </c>
      <c r="F231" s="59" t="s">
        <v>249</v>
      </c>
    </row>
    <row r="232" spans="1:6">
      <c r="A232" s="59">
        <v>6244</v>
      </c>
      <c r="B232" s="59" t="s">
        <v>376</v>
      </c>
      <c r="C232" s="59" t="s">
        <v>20278</v>
      </c>
      <c r="D232" s="60">
        <v>15.84</v>
      </c>
      <c r="E232" s="59" t="s">
        <v>377</v>
      </c>
      <c r="F232" s="59" t="s">
        <v>250</v>
      </c>
    </row>
    <row r="233" spans="1:6">
      <c r="A233" s="59">
        <v>6306</v>
      </c>
      <c r="B233" s="59" t="s">
        <v>376</v>
      </c>
      <c r="C233" s="59" t="s">
        <v>20278</v>
      </c>
      <c r="D233" s="60">
        <v>15.84</v>
      </c>
      <c r="E233" s="59" t="s">
        <v>377</v>
      </c>
      <c r="F233" s="59" t="s">
        <v>251</v>
      </c>
    </row>
    <row r="234" spans="1:6">
      <c r="A234" s="59">
        <v>6307</v>
      </c>
      <c r="B234" s="59" t="s">
        <v>376</v>
      </c>
      <c r="C234" s="59" t="s">
        <v>20278</v>
      </c>
      <c r="D234" s="60">
        <v>15.84</v>
      </c>
      <c r="E234" s="59" t="s">
        <v>377</v>
      </c>
      <c r="F234" s="59" t="s">
        <v>252</v>
      </c>
    </row>
    <row r="235" spans="1:6">
      <c r="A235" s="59">
        <v>6308</v>
      </c>
      <c r="B235" s="59" t="s">
        <v>376</v>
      </c>
      <c r="C235" s="59" t="s">
        <v>20278</v>
      </c>
      <c r="D235" s="60">
        <v>15.84</v>
      </c>
      <c r="E235" s="59" t="s">
        <v>377</v>
      </c>
      <c r="F235" s="59" t="s">
        <v>252</v>
      </c>
    </row>
    <row r="236" spans="1:6">
      <c r="A236" s="59">
        <v>6320</v>
      </c>
      <c r="B236" s="59" t="s">
        <v>376</v>
      </c>
      <c r="C236" s="59" t="s">
        <v>20278</v>
      </c>
      <c r="D236" s="60">
        <v>15.84</v>
      </c>
      <c r="E236" s="59" t="s">
        <v>377</v>
      </c>
      <c r="F236" s="59" t="s">
        <v>253</v>
      </c>
    </row>
    <row r="237" spans="1:6">
      <c r="A237" s="59">
        <v>6342</v>
      </c>
      <c r="B237" s="59" t="s">
        <v>376</v>
      </c>
      <c r="C237" s="59" t="s">
        <v>20278</v>
      </c>
      <c r="D237" s="60">
        <v>15.84</v>
      </c>
      <c r="E237" s="59" t="s">
        <v>377</v>
      </c>
      <c r="F237" s="59" t="s">
        <v>254</v>
      </c>
    </row>
    <row r="238" spans="1:6">
      <c r="A238" s="59">
        <v>6343</v>
      </c>
      <c r="B238" s="59" t="s">
        <v>376</v>
      </c>
      <c r="C238" s="59" t="s">
        <v>20278</v>
      </c>
      <c r="D238" s="60">
        <v>15.84</v>
      </c>
      <c r="E238" s="59" t="s">
        <v>377</v>
      </c>
      <c r="F238" s="59" t="s">
        <v>255</v>
      </c>
    </row>
    <row r="239" spans="1:6">
      <c r="A239" s="59">
        <v>6344</v>
      </c>
      <c r="B239" s="59" t="s">
        <v>376</v>
      </c>
      <c r="C239" s="59" t="s">
        <v>20278</v>
      </c>
      <c r="D239" s="60">
        <v>15.84</v>
      </c>
      <c r="E239" s="59" t="s">
        <v>377</v>
      </c>
      <c r="F239" s="59" t="s">
        <v>256</v>
      </c>
    </row>
    <row r="240" spans="1:6">
      <c r="A240" s="59">
        <v>6345</v>
      </c>
      <c r="B240" s="59" t="s">
        <v>376</v>
      </c>
      <c r="C240" s="59" t="s">
        <v>20278</v>
      </c>
      <c r="D240" s="60">
        <v>15.84</v>
      </c>
      <c r="E240" s="59" t="s">
        <v>377</v>
      </c>
      <c r="F240" s="59" t="s">
        <v>257</v>
      </c>
    </row>
    <row r="241" spans="1:6">
      <c r="A241" s="59">
        <v>6346</v>
      </c>
      <c r="B241" s="59" t="s">
        <v>376</v>
      </c>
      <c r="C241" s="59" t="s">
        <v>20278</v>
      </c>
      <c r="D241" s="60">
        <v>15.84</v>
      </c>
      <c r="E241" s="59" t="s">
        <v>377</v>
      </c>
      <c r="F241" s="59" t="s">
        <v>258</v>
      </c>
    </row>
    <row r="242" spans="1:6">
      <c r="A242" s="59">
        <v>6347</v>
      </c>
      <c r="B242" s="59" t="s">
        <v>376</v>
      </c>
      <c r="C242" s="59" t="s">
        <v>20278</v>
      </c>
      <c r="D242" s="60">
        <v>15.84</v>
      </c>
      <c r="E242" s="59" t="s">
        <v>377</v>
      </c>
      <c r="F242" s="59" t="s">
        <v>259</v>
      </c>
    </row>
    <row r="243" spans="1:6">
      <c r="A243" s="59">
        <v>6400</v>
      </c>
      <c r="B243" s="59" t="s">
        <v>376</v>
      </c>
      <c r="C243" s="59" t="s">
        <v>20278</v>
      </c>
      <c r="D243" s="60">
        <v>15.84</v>
      </c>
      <c r="E243" s="59" t="s">
        <v>377</v>
      </c>
      <c r="F243" s="59" t="s">
        <v>260</v>
      </c>
    </row>
    <row r="244" spans="1:6">
      <c r="A244" s="59">
        <v>6401</v>
      </c>
      <c r="B244" s="59" t="s">
        <v>376</v>
      </c>
      <c r="C244" s="59" t="s">
        <v>20278</v>
      </c>
      <c r="D244" s="60">
        <v>15.84</v>
      </c>
      <c r="E244" s="59" t="s">
        <v>377</v>
      </c>
      <c r="F244" s="59" t="s">
        <v>261</v>
      </c>
    </row>
    <row r="245" spans="1:6">
      <c r="A245" s="59">
        <v>6402</v>
      </c>
      <c r="B245" s="59" t="s">
        <v>376</v>
      </c>
      <c r="C245" s="59" t="s">
        <v>20278</v>
      </c>
      <c r="D245" s="60">
        <v>15.84</v>
      </c>
      <c r="E245" s="59" t="s">
        <v>377</v>
      </c>
      <c r="F245" s="59" t="s">
        <v>262</v>
      </c>
    </row>
    <row r="246" spans="1:6">
      <c r="A246" s="59">
        <v>6404</v>
      </c>
      <c r="B246" s="59" t="s">
        <v>376</v>
      </c>
      <c r="C246" s="59" t="s">
        <v>20278</v>
      </c>
      <c r="D246" s="60">
        <v>15.84</v>
      </c>
      <c r="E246" s="59" t="s">
        <v>377</v>
      </c>
      <c r="F246" s="59" t="s">
        <v>263</v>
      </c>
    </row>
    <row r="247" spans="1:6">
      <c r="A247" s="59">
        <v>6405</v>
      </c>
      <c r="B247" s="59" t="s">
        <v>376</v>
      </c>
      <c r="C247" s="59" t="s">
        <v>20278</v>
      </c>
      <c r="D247" s="60">
        <v>15.84</v>
      </c>
      <c r="E247" s="59" t="s">
        <v>377</v>
      </c>
      <c r="F247" s="59" t="s">
        <v>264</v>
      </c>
    </row>
    <row r="248" spans="1:6">
      <c r="A248" s="59">
        <v>6406</v>
      </c>
      <c r="B248" s="59" t="s">
        <v>376</v>
      </c>
      <c r="C248" s="59" t="s">
        <v>20278</v>
      </c>
      <c r="D248" s="60">
        <v>15.84</v>
      </c>
      <c r="E248" s="59" t="s">
        <v>377</v>
      </c>
      <c r="F248" s="59" t="s">
        <v>265</v>
      </c>
    </row>
    <row r="249" spans="1:6">
      <c r="A249" s="59">
        <v>6407</v>
      </c>
      <c r="B249" s="59" t="s">
        <v>376</v>
      </c>
      <c r="C249" s="59" t="s">
        <v>20278</v>
      </c>
      <c r="D249" s="60">
        <v>15.84</v>
      </c>
      <c r="E249" s="59" t="s">
        <v>377</v>
      </c>
      <c r="F249" s="59" t="s">
        <v>266</v>
      </c>
    </row>
    <row r="250" spans="1:6">
      <c r="A250" s="59">
        <v>6410</v>
      </c>
      <c r="B250" s="59" t="s">
        <v>376</v>
      </c>
      <c r="C250" s="59" t="s">
        <v>20278</v>
      </c>
      <c r="D250" s="60">
        <v>15.84</v>
      </c>
      <c r="E250" s="59" t="s">
        <v>377</v>
      </c>
      <c r="F250" s="59" t="s">
        <v>267</v>
      </c>
    </row>
    <row r="251" spans="1:6">
      <c r="A251" s="59">
        <v>6411</v>
      </c>
      <c r="B251" s="59" t="s">
        <v>376</v>
      </c>
      <c r="C251" s="59" t="s">
        <v>20278</v>
      </c>
      <c r="D251" s="60">
        <v>15.84</v>
      </c>
      <c r="E251" s="59" t="s">
        <v>377</v>
      </c>
      <c r="F251" s="59" t="s">
        <v>268</v>
      </c>
    </row>
    <row r="252" spans="1:6">
      <c r="A252" s="59">
        <v>6412</v>
      </c>
      <c r="B252" s="59" t="s">
        <v>376</v>
      </c>
      <c r="C252" s="59" t="s">
        <v>20278</v>
      </c>
      <c r="D252" s="60">
        <v>15.84</v>
      </c>
      <c r="E252" s="59" t="s">
        <v>377</v>
      </c>
      <c r="F252" s="59" t="s">
        <v>269</v>
      </c>
    </row>
    <row r="253" spans="1:6">
      <c r="A253" s="59">
        <v>6413</v>
      </c>
      <c r="B253" s="59" t="s">
        <v>376</v>
      </c>
      <c r="C253" s="59" t="s">
        <v>20278</v>
      </c>
      <c r="D253" s="60">
        <v>15.84</v>
      </c>
      <c r="E253" s="59" t="s">
        <v>377</v>
      </c>
      <c r="F253" s="59" t="s">
        <v>270</v>
      </c>
    </row>
    <row r="254" spans="1:6">
      <c r="A254" s="59">
        <v>6414</v>
      </c>
      <c r="B254" s="59" t="s">
        <v>376</v>
      </c>
      <c r="C254" s="59" t="s">
        <v>20278</v>
      </c>
      <c r="D254" s="60">
        <v>15.84</v>
      </c>
      <c r="E254" s="59" t="s">
        <v>377</v>
      </c>
      <c r="F254" s="59" t="s">
        <v>271</v>
      </c>
    </row>
    <row r="255" spans="1:6">
      <c r="A255" s="59">
        <v>6415</v>
      </c>
      <c r="B255" s="59" t="s">
        <v>376</v>
      </c>
      <c r="C255" s="59" t="s">
        <v>20278</v>
      </c>
      <c r="D255" s="60">
        <v>15.84</v>
      </c>
      <c r="E255" s="59" t="s">
        <v>377</v>
      </c>
      <c r="F255" s="59" t="s">
        <v>272</v>
      </c>
    </row>
    <row r="256" spans="1:6">
      <c r="A256" s="59">
        <v>6416</v>
      </c>
      <c r="B256" s="59" t="s">
        <v>376</v>
      </c>
      <c r="C256" s="59" t="s">
        <v>20278</v>
      </c>
      <c r="D256" s="60">
        <v>15.84</v>
      </c>
      <c r="E256" s="59" t="s">
        <v>377</v>
      </c>
      <c r="F256" s="59" t="s">
        <v>273</v>
      </c>
    </row>
    <row r="257" spans="1:6">
      <c r="A257" s="59">
        <v>6417</v>
      </c>
      <c r="B257" s="59" t="s">
        <v>376</v>
      </c>
      <c r="C257" s="59" t="s">
        <v>20278</v>
      </c>
      <c r="D257" s="60">
        <v>15.84</v>
      </c>
      <c r="E257" s="59" t="s">
        <v>377</v>
      </c>
      <c r="F257" s="59" t="s">
        <v>274</v>
      </c>
    </row>
    <row r="258" spans="1:6">
      <c r="A258" s="59">
        <v>6418</v>
      </c>
      <c r="B258" s="59" t="s">
        <v>376</v>
      </c>
      <c r="C258" s="59" t="s">
        <v>20278</v>
      </c>
      <c r="D258" s="60">
        <v>15.84</v>
      </c>
      <c r="E258" s="59" t="s">
        <v>377</v>
      </c>
      <c r="F258" s="59" t="s">
        <v>275</v>
      </c>
    </row>
    <row r="259" spans="1:6">
      <c r="A259" s="59">
        <v>6419</v>
      </c>
      <c r="B259" s="59" t="s">
        <v>376</v>
      </c>
      <c r="C259" s="59" t="s">
        <v>20278</v>
      </c>
      <c r="D259" s="60">
        <v>15.84</v>
      </c>
      <c r="E259" s="59" t="s">
        <v>377</v>
      </c>
      <c r="F259" s="59" t="s">
        <v>276</v>
      </c>
    </row>
    <row r="260" spans="1:6">
      <c r="A260" s="59">
        <v>6420</v>
      </c>
      <c r="B260" s="59" t="s">
        <v>376</v>
      </c>
      <c r="C260" s="59" t="s">
        <v>20278</v>
      </c>
      <c r="D260" s="60">
        <v>15.84</v>
      </c>
      <c r="E260" s="59" t="s">
        <v>377</v>
      </c>
      <c r="F260" s="59" t="s">
        <v>277</v>
      </c>
    </row>
    <row r="261" spans="1:6">
      <c r="A261" s="59">
        <v>6421</v>
      </c>
      <c r="B261" s="59" t="s">
        <v>376</v>
      </c>
      <c r="C261" s="59" t="s">
        <v>20278</v>
      </c>
      <c r="D261" s="60">
        <v>15.84</v>
      </c>
      <c r="E261" s="59" t="s">
        <v>377</v>
      </c>
      <c r="F261" s="59" t="s">
        <v>278</v>
      </c>
    </row>
    <row r="262" spans="1:6">
      <c r="A262" s="59">
        <v>6422</v>
      </c>
      <c r="B262" s="59" t="s">
        <v>376</v>
      </c>
      <c r="C262" s="59" t="s">
        <v>20278</v>
      </c>
      <c r="D262" s="60">
        <v>15.84</v>
      </c>
      <c r="E262" s="59" t="s">
        <v>377</v>
      </c>
      <c r="F262" s="59" t="s">
        <v>279</v>
      </c>
    </row>
    <row r="263" spans="1:6">
      <c r="A263" s="59">
        <v>6423</v>
      </c>
      <c r="B263" s="59" t="s">
        <v>376</v>
      </c>
      <c r="C263" s="59" t="s">
        <v>20278</v>
      </c>
      <c r="D263" s="60">
        <v>15.84</v>
      </c>
      <c r="E263" s="59" t="s">
        <v>377</v>
      </c>
      <c r="F263" s="59" t="s">
        <v>280</v>
      </c>
    </row>
    <row r="264" spans="1:6">
      <c r="A264" s="59">
        <v>6425</v>
      </c>
      <c r="B264" s="59" t="s">
        <v>376</v>
      </c>
      <c r="C264" s="59" t="s">
        <v>20278</v>
      </c>
      <c r="D264" s="60">
        <v>15.84</v>
      </c>
      <c r="E264" s="59" t="s">
        <v>377</v>
      </c>
      <c r="F264" s="59" t="s">
        <v>281</v>
      </c>
    </row>
    <row r="265" spans="1:6">
      <c r="A265" s="59">
        <v>6426</v>
      </c>
      <c r="B265" s="59" t="s">
        <v>376</v>
      </c>
      <c r="C265" s="59" t="s">
        <v>20278</v>
      </c>
      <c r="D265" s="60">
        <v>15.84</v>
      </c>
      <c r="E265" s="59" t="s">
        <v>377</v>
      </c>
      <c r="F265" s="59" t="s">
        <v>282</v>
      </c>
    </row>
    <row r="266" spans="1:6">
      <c r="A266" s="59">
        <v>6427</v>
      </c>
      <c r="B266" s="59" t="s">
        <v>376</v>
      </c>
      <c r="C266" s="59" t="s">
        <v>20278</v>
      </c>
      <c r="D266" s="60">
        <v>15.84</v>
      </c>
      <c r="E266" s="59" t="s">
        <v>377</v>
      </c>
      <c r="F266" s="59" t="s">
        <v>281</v>
      </c>
    </row>
    <row r="267" spans="1:6">
      <c r="A267" s="59">
        <v>6430</v>
      </c>
      <c r="B267" s="59" t="s">
        <v>376</v>
      </c>
      <c r="C267" s="59" t="s">
        <v>20278</v>
      </c>
      <c r="D267" s="60">
        <v>15.84</v>
      </c>
      <c r="E267" s="59" t="s">
        <v>377</v>
      </c>
      <c r="F267" s="59" t="s">
        <v>265</v>
      </c>
    </row>
    <row r="268" spans="1:6">
      <c r="A268" s="59">
        <v>6432</v>
      </c>
      <c r="B268" s="59" t="s">
        <v>376</v>
      </c>
      <c r="C268" s="59" t="s">
        <v>20278</v>
      </c>
      <c r="D268" s="60">
        <v>15.84</v>
      </c>
      <c r="E268" s="59" t="s">
        <v>377</v>
      </c>
      <c r="F268" s="59" t="s">
        <v>283</v>
      </c>
    </row>
    <row r="269" spans="1:6">
      <c r="A269" s="59">
        <v>6434</v>
      </c>
      <c r="B269" s="59" t="s">
        <v>376</v>
      </c>
      <c r="C269" s="59" t="s">
        <v>20278</v>
      </c>
      <c r="D269" s="60">
        <v>15.84</v>
      </c>
      <c r="E269" s="59" t="s">
        <v>377</v>
      </c>
      <c r="F269" s="59" t="s">
        <v>284</v>
      </c>
    </row>
    <row r="270" spans="1:6">
      <c r="A270" s="59">
        <v>6437</v>
      </c>
      <c r="B270" s="59" t="s">
        <v>376</v>
      </c>
      <c r="C270" s="59" t="s">
        <v>20278</v>
      </c>
      <c r="D270" s="60">
        <v>15.84</v>
      </c>
      <c r="E270" s="59" t="s">
        <v>377</v>
      </c>
      <c r="F270" s="59" t="s">
        <v>285</v>
      </c>
    </row>
    <row r="271" spans="1:6">
      <c r="A271" s="59">
        <v>6438</v>
      </c>
      <c r="B271" s="59" t="s">
        <v>376</v>
      </c>
      <c r="C271" s="59" t="s">
        <v>20278</v>
      </c>
      <c r="D271" s="60">
        <v>15.84</v>
      </c>
      <c r="E271" s="59" t="s">
        <v>377</v>
      </c>
      <c r="F271" s="59" t="s">
        <v>286</v>
      </c>
    </row>
    <row r="272" spans="1:6">
      <c r="A272" s="59">
        <v>6439</v>
      </c>
      <c r="B272" s="59" t="s">
        <v>376</v>
      </c>
      <c r="C272" s="59" t="s">
        <v>20278</v>
      </c>
      <c r="D272" s="60">
        <v>15.84</v>
      </c>
      <c r="E272" s="59" t="s">
        <v>377</v>
      </c>
      <c r="F272" s="59" t="s">
        <v>287</v>
      </c>
    </row>
    <row r="273" spans="1:6">
      <c r="A273" s="59">
        <v>6442</v>
      </c>
      <c r="B273" s="59" t="s">
        <v>376</v>
      </c>
      <c r="C273" s="59" t="s">
        <v>20278</v>
      </c>
      <c r="D273" s="60">
        <v>15.84</v>
      </c>
      <c r="E273" s="59" t="s">
        <v>377</v>
      </c>
      <c r="F273" s="59" t="s">
        <v>288</v>
      </c>
    </row>
    <row r="274" spans="1:6">
      <c r="A274" s="59">
        <v>6443</v>
      </c>
      <c r="B274" s="59" t="s">
        <v>376</v>
      </c>
      <c r="C274" s="59" t="s">
        <v>20278</v>
      </c>
      <c r="D274" s="60">
        <v>15.84</v>
      </c>
      <c r="E274" s="59" t="s">
        <v>377</v>
      </c>
      <c r="F274" s="59" t="s">
        <v>289</v>
      </c>
    </row>
    <row r="275" spans="1:6">
      <c r="A275" s="59">
        <v>6444</v>
      </c>
      <c r="B275" s="59" t="s">
        <v>376</v>
      </c>
      <c r="C275" s="59" t="s">
        <v>20278</v>
      </c>
      <c r="D275" s="60">
        <v>15.84</v>
      </c>
      <c r="E275" s="59" t="s">
        <v>377</v>
      </c>
      <c r="F275" s="59" t="s">
        <v>290</v>
      </c>
    </row>
    <row r="276" spans="1:6">
      <c r="A276" s="59">
        <v>6450</v>
      </c>
      <c r="B276" s="59" t="s">
        <v>376</v>
      </c>
      <c r="C276" s="59" t="s">
        <v>20278</v>
      </c>
      <c r="D276" s="60">
        <v>15.84</v>
      </c>
      <c r="E276" s="59" t="s">
        <v>377</v>
      </c>
      <c r="F276" s="59" t="s">
        <v>291</v>
      </c>
    </row>
    <row r="277" spans="1:6">
      <c r="A277" s="59">
        <v>6452</v>
      </c>
      <c r="B277" s="59" t="s">
        <v>376</v>
      </c>
      <c r="C277" s="59" t="s">
        <v>20278</v>
      </c>
      <c r="D277" s="60">
        <v>15.84</v>
      </c>
      <c r="E277" s="59" t="s">
        <v>377</v>
      </c>
      <c r="F277" s="59" t="s">
        <v>292</v>
      </c>
    </row>
    <row r="278" spans="1:6">
      <c r="A278" s="59">
        <v>6456</v>
      </c>
      <c r="B278" s="59" t="s">
        <v>376</v>
      </c>
      <c r="C278" s="59" t="s">
        <v>20278</v>
      </c>
      <c r="D278" s="60">
        <v>15.84</v>
      </c>
      <c r="E278" s="59" t="s">
        <v>377</v>
      </c>
      <c r="F278" s="59" t="s">
        <v>293</v>
      </c>
    </row>
    <row r="279" spans="1:6">
      <c r="A279" s="59">
        <v>6458</v>
      </c>
      <c r="B279" s="59" t="s">
        <v>376</v>
      </c>
      <c r="C279" s="59" t="s">
        <v>20278</v>
      </c>
      <c r="D279" s="60">
        <v>15.84</v>
      </c>
      <c r="E279" s="59" t="s">
        <v>377</v>
      </c>
      <c r="F279" s="59" t="s">
        <v>294</v>
      </c>
    </row>
    <row r="280" spans="1:6">
      <c r="A280" s="59">
        <v>6459</v>
      </c>
      <c r="B280" s="59" t="s">
        <v>376</v>
      </c>
      <c r="C280" s="59" t="s">
        <v>20278</v>
      </c>
      <c r="D280" s="60">
        <v>15.84</v>
      </c>
      <c r="E280" s="59" t="s">
        <v>377</v>
      </c>
      <c r="F280" s="59" t="s">
        <v>295</v>
      </c>
    </row>
    <row r="281" spans="1:6">
      <c r="A281" s="59">
        <v>6460</v>
      </c>
      <c r="B281" s="59" t="s">
        <v>376</v>
      </c>
      <c r="C281" s="59" t="s">
        <v>20278</v>
      </c>
      <c r="D281" s="60">
        <v>15.84</v>
      </c>
      <c r="E281" s="59" t="s">
        <v>377</v>
      </c>
      <c r="F281" s="59" t="s">
        <v>296</v>
      </c>
    </row>
    <row r="282" spans="1:6">
      <c r="A282" s="59">
        <v>6461</v>
      </c>
      <c r="B282" s="59" t="s">
        <v>376</v>
      </c>
      <c r="C282" s="59" t="s">
        <v>20278</v>
      </c>
      <c r="D282" s="60">
        <v>15.84</v>
      </c>
      <c r="E282" s="59" t="s">
        <v>377</v>
      </c>
      <c r="F282" s="59" t="s">
        <v>297</v>
      </c>
    </row>
    <row r="283" spans="1:6">
      <c r="A283" s="59">
        <v>6462</v>
      </c>
      <c r="B283" s="59" t="s">
        <v>376</v>
      </c>
      <c r="C283" s="59" t="s">
        <v>20278</v>
      </c>
      <c r="D283" s="60">
        <v>15.84</v>
      </c>
      <c r="E283" s="59" t="s">
        <v>377</v>
      </c>
      <c r="F283" s="59" t="s">
        <v>298</v>
      </c>
    </row>
    <row r="284" spans="1:6">
      <c r="A284" s="59">
        <v>6463</v>
      </c>
      <c r="B284" s="59" t="s">
        <v>376</v>
      </c>
      <c r="C284" s="59" t="s">
        <v>20278</v>
      </c>
      <c r="D284" s="60">
        <v>15.84</v>
      </c>
      <c r="E284" s="59" t="s">
        <v>377</v>
      </c>
      <c r="F284" s="59" t="s">
        <v>299</v>
      </c>
    </row>
    <row r="285" spans="1:6">
      <c r="A285" s="59">
        <v>6464</v>
      </c>
      <c r="B285" s="59" t="s">
        <v>376</v>
      </c>
      <c r="C285" s="59" t="s">
        <v>20278</v>
      </c>
      <c r="D285" s="60">
        <v>15.84</v>
      </c>
      <c r="E285" s="59" t="s">
        <v>377</v>
      </c>
      <c r="F285" s="59" t="s">
        <v>300</v>
      </c>
    </row>
    <row r="286" spans="1:6">
      <c r="A286" s="59">
        <v>6470</v>
      </c>
      <c r="B286" s="59" t="s">
        <v>376</v>
      </c>
      <c r="C286" s="59" t="s">
        <v>20278</v>
      </c>
      <c r="D286" s="60">
        <v>15.84</v>
      </c>
      <c r="E286" s="59" t="s">
        <v>377</v>
      </c>
      <c r="F286" s="59" t="s">
        <v>301</v>
      </c>
    </row>
    <row r="287" spans="1:6">
      <c r="A287" s="59">
        <v>6472</v>
      </c>
      <c r="B287" s="59" t="s">
        <v>376</v>
      </c>
      <c r="C287" s="59" t="s">
        <v>20278</v>
      </c>
      <c r="D287" s="60">
        <v>15.84</v>
      </c>
      <c r="E287" s="59" t="s">
        <v>377</v>
      </c>
      <c r="F287" s="59" t="s">
        <v>302</v>
      </c>
    </row>
    <row r="288" spans="1:6">
      <c r="A288" s="59">
        <v>6473</v>
      </c>
      <c r="B288" s="59" t="s">
        <v>376</v>
      </c>
      <c r="C288" s="59" t="s">
        <v>20278</v>
      </c>
      <c r="D288" s="60">
        <v>15.84</v>
      </c>
      <c r="E288" s="59" t="s">
        <v>377</v>
      </c>
      <c r="F288" s="59" t="s">
        <v>303</v>
      </c>
    </row>
    <row r="289" spans="1:6">
      <c r="A289" s="59">
        <v>6480</v>
      </c>
      <c r="B289" s="59" t="s">
        <v>376</v>
      </c>
      <c r="C289" s="59" t="s">
        <v>20278</v>
      </c>
      <c r="D289" s="60">
        <v>15.84</v>
      </c>
      <c r="E289" s="59" t="s">
        <v>377</v>
      </c>
      <c r="F289" s="59" t="s">
        <v>304</v>
      </c>
    </row>
    <row r="290" spans="1:6">
      <c r="A290" s="59">
        <v>6482</v>
      </c>
      <c r="B290" s="59" t="s">
        <v>376</v>
      </c>
      <c r="C290" s="59" t="s">
        <v>20278</v>
      </c>
      <c r="D290" s="60">
        <v>15.84</v>
      </c>
      <c r="E290" s="59" t="s">
        <v>377</v>
      </c>
      <c r="F290" s="59" t="s">
        <v>305</v>
      </c>
    </row>
    <row r="291" spans="1:6">
      <c r="A291" s="59">
        <v>6483</v>
      </c>
      <c r="B291" s="59" t="s">
        <v>376</v>
      </c>
      <c r="C291" s="59" t="s">
        <v>20278</v>
      </c>
      <c r="D291" s="60">
        <v>15.84</v>
      </c>
      <c r="E291" s="59" t="s">
        <v>377</v>
      </c>
      <c r="F291" s="59" t="s">
        <v>306</v>
      </c>
    </row>
    <row r="292" spans="1:6">
      <c r="A292" s="59">
        <v>6484</v>
      </c>
      <c r="B292" s="59" t="s">
        <v>376</v>
      </c>
      <c r="C292" s="59" t="s">
        <v>20278</v>
      </c>
      <c r="D292" s="60">
        <v>15.84</v>
      </c>
      <c r="E292" s="59" t="s">
        <v>377</v>
      </c>
      <c r="F292" s="59" t="s">
        <v>307</v>
      </c>
    </row>
    <row r="293" spans="1:6">
      <c r="A293" s="59">
        <v>6486</v>
      </c>
      <c r="B293" s="59" t="s">
        <v>376</v>
      </c>
      <c r="C293" s="59" t="s">
        <v>20278</v>
      </c>
      <c r="D293" s="60">
        <v>15.84</v>
      </c>
      <c r="E293" s="59" t="s">
        <v>377</v>
      </c>
      <c r="F293" s="59" t="s">
        <v>308</v>
      </c>
    </row>
    <row r="294" spans="1:6">
      <c r="A294" s="59">
        <v>6490</v>
      </c>
      <c r="B294" s="59" t="s">
        <v>376</v>
      </c>
      <c r="C294" s="59" t="s">
        <v>20278</v>
      </c>
      <c r="D294" s="60">
        <v>15.84</v>
      </c>
      <c r="E294" s="59" t="s">
        <v>377</v>
      </c>
      <c r="F294" s="59" t="s">
        <v>309</v>
      </c>
    </row>
    <row r="295" spans="1:6">
      <c r="A295" s="59">
        <v>6492</v>
      </c>
      <c r="B295" s="59" t="s">
        <v>376</v>
      </c>
      <c r="C295" s="59" t="s">
        <v>20278</v>
      </c>
      <c r="D295" s="60">
        <v>15.84</v>
      </c>
      <c r="E295" s="59" t="s">
        <v>377</v>
      </c>
      <c r="F295" s="59" t="s">
        <v>310</v>
      </c>
    </row>
    <row r="296" spans="1:6">
      <c r="A296" s="59">
        <v>6500</v>
      </c>
      <c r="B296" s="59" t="s">
        <v>376</v>
      </c>
      <c r="C296" s="59" t="s">
        <v>20278</v>
      </c>
      <c r="D296" s="60">
        <v>15.84</v>
      </c>
      <c r="E296" s="59" t="s">
        <v>377</v>
      </c>
      <c r="F296" s="59" t="s">
        <v>311</v>
      </c>
    </row>
    <row r="297" spans="1:6">
      <c r="A297" s="59">
        <v>6502</v>
      </c>
      <c r="B297" s="59" t="s">
        <v>376</v>
      </c>
      <c r="C297" s="59" t="s">
        <v>20278</v>
      </c>
      <c r="D297" s="60">
        <v>15.84</v>
      </c>
      <c r="E297" s="59" t="s">
        <v>377</v>
      </c>
      <c r="F297" s="59" t="s">
        <v>312</v>
      </c>
    </row>
    <row r="298" spans="1:6">
      <c r="A298" s="59">
        <v>6503</v>
      </c>
      <c r="B298" s="59" t="s">
        <v>376</v>
      </c>
      <c r="C298" s="59" t="s">
        <v>20278</v>
      </c>
      <c r="D298" s="60">
        <v>15.84</v>
      </c>
      <c r="E298" s="59" t="s">
        <v>377</v>
      </c>
      <c r="F298" s="59" t="s">
        <v>313</v>
      </c>
    </row>
    <row r="299" spans="1:6">
      <c r="A299" s="59">
        <v>6504</v>
      </c>
      <c r="B299" s="59" t="s">
        <v>376</v>
      </c>
      <c r="C299" s="59" t="s">
        <v>20278</v>
      </c>
      <c r="D299" s="60">
        <v>15.84</v>
      </c>
      <c r="E299" s="59" t="s">
        <v>377</v>
      </c>
      <c r="F299" s="59" t="s">
        <v>314</v>
      </c>
    </row>
    <row r="300" spans="1:6">
      <c r="A300" s="59">
        <v>6505</v>
      </c>
      <c r="B300" s="59" t="s">
        <v>376</v>
      </c>
      <c r="C300" s="59" t="s">
        <v>20278</v>
      </c>
      <c r="D300" s="60">
        <v>15.84</v>
      </c>
      <c r="E300" s="59" t="s">
        <v>377</v>
      </c>
      <c r="F300" s="59" t="s">
        <v>315</v>
      </c>
    </row>
    <row r="301" spans="1:6">
      <c r="A301" s="59">
        <v>6506</v>
      </c>
      <c r="B301" s="59" t="s">
        <v>376</v>
      </c>
      <c r="C301" s="59" t="s">
        <v>20278</v>
      </c>
      <c r="D301" s="60">
        <v>15.84</v>
      </c>
      <c r="E301" s="59" t="s">
        <v>377</v>
      </c>
      <c r="F301" s="59" t="s">
        <v>316</v>
      </c>
    </row>
    <row r="302" spans="1:6">
      <c r="A302" s="59">
        <v>6507</v>
      </c>
      <c r="B302" s="59" t="s">
        <v>376</v>
      </c>
      <c r="C302" s="59" t="s">
        <v>20278</v>
      </c>
      <c r="D302" s="60">
        <v>15.84</v>
      </c>
      <c r="E302" s="59" t="s">
        <v>377</v>
      </c>
      <c r="F302" s="59" t="s">
        <v>317</v>
      </c>
    </row>
    <row r="303" spans="1:6">
      <c r="A303" s="59">
        <v>6508</v>
      </c>
      <c r="B303" s="59" t="s">
        <v>376</v>
      </c>
      <c r="C303" s="59" t="s">
        <v>20278</v>
      </c>
      <c r="D303" s="60">
        <v>15.84</v>
      </c>
      <c r="E303" s="59" t="s">
        <v>377</v>
      </c>
      <c r="F303" s="59" t="s">
        <v>318</v>
      </c>
    </row>
    <row r="304" spans="1:6">
      <c r="A304" s="59">
        <v>6509</v>
      </c>
      <c r="B304" s="59" t="s">
        <v>376</v>
      </c>
      <c r="C304" s="59" t="s">
        <v>20278</v>
      </c>
      <c r="D304" s="60">
        <v>15.84</v>
      </c>
      <c r="E304" s="59" t="s">
        <v>377</v>
      </c>
      <c r="F304" s="59" t="s">
        <v>319</v>
      </c>
    </row>
    <row r="305" spans="1:6">
      <c r="A305" s="59">
        <v>6510</v>
      </c>
      <c r="B305" s="59" t="s">
        <v>376</v>
      </c>
      <c r="C305" s="59" t="s">
        <v>20278</v>
      </c>
      <c r="D305" s="60">
        <v>15.84</v>
      </c>
      <c r="E305" s="59" t="s">
        <v>377</v>
      </c>
      <c r="F305" s="59" t="s">
        <v>320</v>
      </c>
    </row>
    <row r="306" spans="1:6">
      <c r="A306" s="59">
        <v>6511</v>
      </c>
      <c r="B306" s="59" t="s">
        <v>376</v>
      </c>
      <c r="C306" s="59" t="s">
        <v>20278</v>
      </c>
      <c r="D306" s="60">
        <v>15.84</v>
      </c>
      <c r="E306" s="59" t="s">
        <v>377</v>
      </c>
      <c r="F306" s="59" t="s">
        <v>321</v>
      </c>
    </row>
    <row r="307" spans="1:6">
      <c r="A307" s="59">
        <v>6512</v>
      </c>
      <c r="B307" s="59" t="s">
        <v>376</v>
      </c>
      <c r="C307" s="59" t="s">
        <v>20278</v>
      </c>
      <c r="D307" s="60">
        <v>15.84</v>
      </c>
      <c r="E307" s="59" t="s">
        <v>377</v>
      </c>
      <c r="F307" s="59" t="s">
        <v>322</v>
      </c>
    </row>
    <row r="308" spans="1:6">
      <c r="A308" s="59">
        <v>6513</v>
      </c>
      <c r="B308" s="59" t="s">
        <v>376</v>
      </c>
      <c r="C308" s="59" t="s">
        <v>20278</v>
      </c>
      <c r="D308" s="60">
        <v>15.84</v>
      </c>
      <c r="E308" s="59" t="s">
        <v>377</v>
      </c>
      <c r="F308" s="59" t="s">
        <v>323</v>
      </c>
    </row>
    <row r="309" spans="1:6">
      <c r="A309" s="59">
        <v>6517</v>
      </c>
      <c r="B309" s="59" t="s">
        <v>376</v>
      </c>
      <c r="C309" s="59" t="s">
        <v>20278</v>
      </c>
      <c r="D309" s="60">
        <v>15.84</v>
      </c>
      <c r="E309" s="59" t="s">
        <v>377</v>
      </c>
      <c r="F309" s="59" t="s">
        <v>324</v>
      </c>
    </row>
    <row r="310" spans="1:6">
      <c r="A310" s="59">
        <v>6518</v>
      </c>
      <c r="B310" s="59" t="s">
        <v>376</v>
      </c>
      <c r="C310" s="59" t="s">
        <v>20278</v>
      </c>
      <c r="D310" s="60">
        <v>15.84</v>
      </c>
      <c r="E310" s="59" t="s">
        <v>377</v>
      </c>
      <c r="F310" s="59" t="s">
        <v>325</v>
      </c>
    </row>
    <row r="311" spans="1:6">
      <c r="A311" s="59">
        <v>6519</v>
      </c>
      <c r="B311" s="59" t="s">
        <v>376</v>
      </c>
      <c r="C311" s="59" t="s">
        <v>20278</v>
      </c>
      <c r="D311" s="60">
        <v>15.84</v>
      </c>
      <c r="E311" s="59" t="s">
        <v>377</v>
      </c>
      <c r="F311" s="59" t="s">
        <v>326</v>
      </c>
    </row>
    <row r="312" spans="1:6">
      <c r="A312" s="59">
        <v>6520</v>
      </c>
      <c r="B312" s="59" t="s">
        <v>376</v>
      </c>
      <c r="C312" s="59" t="s">
        <v>20278</v>
      </c>
      <c r="D312" s="60">
        <v>15.84</v>
      </c>
      <c r="E312" s="59" t="s">
        <v>377</v>
      </c>
      <c r="F312" s="59" t="s">
        <v>327</v>
      </c>
    </row>
    <row r="313" spans="1:6">
      <c r="A313" s="59">
        <v>6521</v>
      </c>
      <c r="B313" s="59" t="s">
        <v>376</v>
      </c>
      <c r="C313" s="59" t="s">
        <v>20278</v>
      </c>
      <c r="D313" s="60">
        <v>15.84</v>
      </c>
      <c r="E313" s="59" t="s">
        <v>377</v>
      </c>
      <c r="F313" s="59" t="s">
        <v>328</v>
      </c>
    </row>
    <row r="314" spans="1:6">
      <c r="A314" s="59">
        <v>6522</v>
      </c>
      <c r="B314" s="59" t="s">
        <v>376</v>
      </c>
      <c r="C314" s="59" t="s">
        <v>20278</v>
      </c>
      <c r="D314" s="60">
        <v>15.84</v>
      </c>
      <c r="E314" s="59" t="s">
        <v>377</v>
      </c>
      <c r="F314" s="59" t="s">
        <v>329</v>
      </c>
    </row>
    <row r="315" spans="1:6">
      <c r="A315" s="59">
        <v>6620</v>
      </c>
      <c r="B315" s="59" t="s">
        <v>376</v>
      </c>
      <c r="C315" s="59" t="s">
        <v>20278</v>
      </c>
      <c r="D315" s="60">
        <v>15.84</v>
      </c>
      <c r="E315" s="59" t="s">
        <v>377</v>
      </c>
      <c r="F315" s="59" t="s">
        <v>330</v>
      </c>
    </row>
    <row r="316" spans="1:6">
      <c r="A316" s="59">
        <v>6622</v>
      </c>
      <c r="B316" s="59" t="s">
        <v>376</v>
      </c>
      <c r="C316" s="59" t="s">
        <v>20278</v>
      </c>
      <c r="D316" s="60">
        <v>15.84</v>
      </c>
      <c r="E316" s="59" t="s">
        <v>377</v>
      </c>
      <c r="F316" s="59" t="s">
        <v>331</v>
      </c>
    </row>
    <row r="317" spans="1:6">
      <c r="A317" s="59">
        <v>6623</v>
      </c>
      <c r="B317" s="59" t="s">
        <v>376</v>
      </c>
      <c r="C317" s="59" t="s">
        <v>20278</v>
      </c>
      <c r="D317" s="60">
        <v>15.84</v>
      </c>
      <c r="E317" s="59" t="s">
        <v>377</v>
      </c>
      <c r="F317" s="59" t="s">
        <v>332</v>
      </c>
    </row>
    <row r="318" spans="1:6">
      <c r="A318" s="59">
        <v>6624</v>
      </c>
      <c r="B318" s="59" t="s">
        <v>376</v>
      </c>
      <c r="C318" s="59" t="s">
        <v>20278</v>
      </c>
      <c r="D318" s="60">
        <v>15.84</v>
      </c>
      <c r="E318" s="59" t="s">
        <v>377</v>
      </c>
      <c r="F318" s="59" t="s">
        <v>333</v>
      </c>
    </row>
    <row r="319" spans="1:6">
      <c r="A319" s="59">
        <v>6625</v>
      </c>
      <c r="B319" s="59" t="s">
        <v>376</v>
      </c>
      <c r="C319" s="59" t="s">
        <v>20278</v>
      </c>
      <c r="D319" s="60">
        <v>15.84</v>
      </c>
      <c r="E319" s="59" t="s">
        <v>377</v>
      </c>
      <c r="F319" s="59" t="s">
        <v>334</v>
      </c>
    </row>
    <row r="320" spans="1:6">
      <c r="A320" s="59">
        <v>6630</v>
      </c>
      <c r="B320" s="59" t="s">
        <v>376</v>
      </c>
      <c r="C320" s="59" t="s">
        <v>20278</v>
      </c>
      <c r="D320" s="60">
        <v>15.84</v>
      </c>
      <c r="E320" s="59" t="s">
        <v>377</v>
      </c>
      <c r="F320" s="59" t="s">
        <v>335</v>
      </c>
    </row>
    <row r="321" spans="1:6">
      <c r="A321" s="59">
        <v>6632</v>
      </c>
      <c r="B321" s="59" t="s">
        <v>376</v>
      </c>
      <c r="C321" s="59" t="s">
        <v>20278</v>
      </c>
      <c r="D321" s="60">
        <v>15.84</v>
      </c>
      <c r="E321" s="59" t="s">
        <v>377</v>
      </c>
      <c r="F321" s="59" t="s">
        <v>336</v>
      </c>
    </row>
    <row r="322" spans="1:6">
      <c r="A322" s="59">
        <v>6633</v>
      </c>
      <c r="B322" s="59" t="s">
        <v>376</v>
      </c>
      <c r="C322" s="59" t="s">
        <v>20278</v>
      </c>
      <c r="D322" s="60">
        <v>15.84</v>
      </c>
      <c r="E322" s="59" t="s">
        <v>377</v>
      </c>
      <c r="F322" s="59" t="s">
        <v>337</v>
      </c>
    </row>
    <row r="323" spans="1:6">
      <c r="A323" s="59">
        <v>6634</v>
      </c>
      <c r="B323" s="59" t="s">
        <v>376</v>
      </c>
      <c r="C323" s="59" t="s">
        <v>20278</v>
      </c>
      <c r="D323" s="60">
        <v>15.84</v>
      </c>
      <c r="E323" s="59" t="s">
        <v>377</v>
      </c>
      <c r="F323" s="59" t="s">
        <v>338</v>
      </c>
    </row>
    <row r="324" spans="1:6">
      <c r="A324" s="59">
        <v>6635</v>
      </c>
      <c r="B324" s="59" t="s">
        <v>376</v>
      </c>
      <c r="C324" s="59" t="s">
        <v>20278</v>
      </c>
      <c r="D324" s="60">
        <v>15.84</v>
      </c>
      <c r="E324" s="59" t="s">
        <v>377</v>
      </c>
      <c r="F324" s="59" t="s">
        <v>339</v>
      </c>
    </row>
    <row r="325" spans="1:6">
      <c r="A325" s="59">
        <v>6636</v>
      </c>
      <c r="B325" s="59" t="s">
        <v>376</v>
      </c>
      <c r="C325" s="59" t="s">
        <v>20278</v>
      </c>
      <c r="D325" s="60">
        <v>15.84</v>
      </c>
      <c r="E325" s="59" t="s">
        <v>377</v>
      </c>
      <c r="F325" s="59" t="s">
        <v>340</v>
      </c>
    </row>
    <row r="326" spans="1:6">
      <c r="A326" s="59">
        <v>6637</v>
      </c>
      <c r="B326" s="59" t="s">
        <v>376</v>
      </c>
      <c r="C326" s="59" t="s">
        <v>20278</v>
      </c>
      <c r="D326" s="60">
        <v>15.84</v>
      </c>
      <c r="E326" s="59" t="s">
        <v>377</v>
      </c>
      <c r="F326" s="59" t="s">
        <v>341</v>
      </c>
    </row>
    <row r="327" spans="1:6">
      <c r="A327" s="59">
        <v>6640</v>
      </c>
      <c r="B327" s="59" t="s">
        <v>376</v>
      </c>
      <c r="C327" s="59" t="s">
        <v>20278</v>
      </c>
      <c r="D327" s="60">
        <v>15.84</v>
      </c>
      <c r="E327" s="59" t="s">
        <v>377</v>
      </c>
      <c r="F327" s="59" t="s">
        <v>342</v>
      </c>
    </row>
    <row r="328" spans="1:6">
      <c r="A328" s="59">
        <v>6642</v>
      </c>
      <c r="B328" s="59" t="s">
        <v>376</v>
      </c>
      <c r="C328" s="59" t="s">
        <v>20278</v>
      </c>
      <c r="D328" s="60">
        <v>15.84</v>
      </c>
      <c r="E328" s="59" t="s">
        <v>377</v>
      </c>
      <c r="F328" s="59" t="s">
        <v>343</v>
      </c>
    </row>
    <row r="329" spans="1:6">
      <c r="A329" s="59">
        <v>6643</v>
      </c>
      <c r="B329" s="59" t="s">
        <v>376</v>
      </c>
      <c r="C329" s="59" t="s">
        <v>20278</v>
      </c>
      <c r="D329" s="60">
        <v>15.84</v>
      </c>
      <c r="E329" s="59" t="s">
        <v>377</v>
      </c>
      <c r="F329" s="59" t="s">
        <v>344</v>
      </c>
    </row>
    <row r="330" spans="1:6">
      <c r="A330" s="59">
        <v>6644</v>
      </c>
      <c r="B330" s="59" t="s">
        <v>376</v>
      </c>
      <c r="C330" s="59" t="s">
        <v>20278</v>
      </c>
      <c r="D330" s="60">
        <v>15.84</v>
      </c>
      <c r="E330" s="59" t="s">
        <v>377</v>
      </c>
      <c r="F330" s="59" t="s">
        <v>345</v>
      </c>
    </row>
    <row r="331" spans="1:6">
      <c r="A331" s="59">
        <v>6645</v>
      </c>
      <c r="B331" s="59" t="s">
        <v>376</v>
      </c>
      <c r="C331" s="59" t="s">
        <v>20278</v>
      </c>
      <c r="D331" s="60">
        <v>15.84</v>
      </c>
      <c r="E331" s="59" t="s">
        <v>377</v>
      </c>
      <c r="F331" s="59" t="s">
        <v>346</v>
      </c>
    </row>
    <row r="332" spans="1:6">
      <c r="A332" s="59">
        <v>6646</v>
      </c>
      <c r="B332" s="59" t="s">
        <v>376</v>
      </c>
      <c r="C332" s="59" t="s">
        <v>20278</v>
      </c>
      <c r="D332" s="60">
        <v>15.84</v>
      </c>
      <c r="E332" s="59" t="s">
        <v>377</v>
      </c>
      <c r="F332" s="59" t="s">
        <v>347</v>
      </c>
    </row>
    <row r="333" spans="1:6">
      <c r="A333" s="59">
        <v>6648</v>
      </c>
      <c r="B333" s="59" t="s">
        <v>376</v>
      </c>
      <c r="C333" s="59" t="s">
        <v>20278</v>
      </c>
      <c r="D333" s="60">
        <v>15.84</v>
      </c>
      <c r="E333" s="59" t="s">
        <v>377</v>
      </c>
      <c r="F333" s="59" t="s">
        <v>348</v>
      </c>
    </row>
    <row r="334" spans="1:6">
      <c r="A334" s="59">
        <v>6649</v>
      </c>
      <c r="B334" s="59" t="s">
        <v>376</v>
      </c>
      <c r="C334" s="59" t="s">
        <v>20278</v>
      </c>
      <c r="D334" s="60">
        <v>15.84</v>
      </c>
      <c r="E334" s="59" t="s">
        <v>377</v>
      </c>
      <c r="F334" s="59" t="s">
        <v>349</v>
      </c>
    </row>
    <row r="335" spans="1:6">
      <c r="A335" s="59">
        <v>6652</v>
      </c>
      <c r="B335" s="59" t="s">
        <v>376</v>
      </c>
      <c r="C335" s="59" t="s">
        <v>20278</v>
      </c>
      <c r="D335" s="60">
        <v>15.84</v>
      </c>
      <c r="E335" s="59" t="s">
        <v>377</v>
      </c>
      <c r="F335" s="59" t="s">
        <v>350</v>
      </c>
    </row>
    <row r="336" spans="1:6">
      <c r="A336" s="59">
        <v>6654</v>
      </c>
      <c r="B336" s="59" t="s">
        <v>376</v>
      </c>
      <c r="C336" s="59" t="s">
        <v>20278</v>
      </c>
      <c r="D336" s="60">
        <v>15.84</v>
      </c>
      <c r="E336" s="59" t="s">
        <v>377</v>
      </c>
      <c r="F336" s="59" t="s">
        <v>351</v>
      </c>
    </row>
    <row r="337" spans="1:6">
      <c r="A337" s="59">
        <v>6655</v>
      </c>
      <c r="B337" s="59" t="s">
        <v>376</v>
      </c>
      <c r="C337" s="59" t="s">
        <v>20278</v>
      </c>
      <c r="D337" s="60">
        <v>15.84</v>
      </c>
      <c r="E337" s="59" t="s">
        <v>377</v>
      </c>
      <c r="F337" s="59" t="s">
        <v>352</v>
      </c>
    </row>
    <row r="338" spans="1:6">
      <c r="A338" s="59">
        <v>6657</v>
      </c>
      <c r="B338" s="59" t="s">
        <v>376</v>
      </c>
      <c r="C338" s="59" t="s">
        <v>20278</v>
      </c>
      <c r="D338" s="60">
        <v>15.84</v>
      </c>
      <c r="E338" s="59" t="s">
        <v>377</v>
      </c>
      <c r="F338" s="59" t="s">
        <v>353</v>
      </c>
    </row>
    <row r="339" spans="1:6">
      <c r="A339" s="59">
        <v>6660</v>
      </c>
      <c r="B339" s="59" t="s">
        <v>376</v>
      </c>
      <c r="C339" s="59" t="s">
        <v>20278</v>
      </c>
      <c r="D339" s="60">
        <v>15.84</v>
      </c>
      <c r="E339" s="59" t="s">
        <v>377</v>
      </c>
      <c r="F339" s="59" t="s">
        <v>354</v>
      </c>
    </row>
    <row r="340" spans="1:6">
      <c r="A340" s="59">
        <v>6662</v>
      </c>
      <c r="B340" s="59" t="s">
        <v>376</v>
      </c>
      <c r="C340" s="59" t="s">
        <v>20278</v>
      </c>
      <c r="D340" s="60">
        <v>15.84</v>
      </c>
      <c r="E340" s="59" t="s">
        <v>377</v>
      </c>
      <c r="F340" s="59" t="s">
        <v>355</v>
      </c>
    </row>
    <row r="341" spans="1:6">
      <c r="A341" s="59">
        <v>6665</v>
      </c>
      <c r="B341" s="59" t="s">
        <v>376</v>
      </c>
      <c r="C341" s="59" t="s">
        <v>20278</v>
      </c>
      <c r="D341" s="60">
        <v>15.84</v>
      </c>
      <c r="E341" s="59" t="s">
        <v>377</v>
      </c>
      <c r="F341" s="59" t="s">
        <v>356</v>
      </c>
    </row>
    <row r="342" spans="1:6">
      <c r="A342" s="59">
        <v>6680</v>
      </c>
      <c r="B342" s="59" t="s">
        <v>376</v>
      </c>
      <c r="C342" s="59" t="s">
        <v>20278</v>
      </c>
      <c r="D342" s="60">
        <v>15.84</v>
      </c>
      <c r="E342" s="59" t="s">
        <v>377</v>
      </c>
      <c r="F342" s="59" t="s">
        <v>357</v>
      </c>
    </row>
    <row r="343" spans="1:6">
      <c r="A343" s="59">
        <v>6681</v>
      </c>
      <c r="B343" s="59" t="s">
        <v>376</v>
      </c>
      <c r="C343" s="59" t="s">
        <v>20278</v>
      </c>
      <c r="D343" s="60">
        <v>15.84</v>
      </c>
      <c r="E343" s="59" t="s">
        <v>377</v>
      </c>
      <c r="F343" s="59" t="s">
        <v>358</v>
      </c>
    </row>
    <row r="344" spans="1:6">
      <c r="A344" s="59">
        <v>6685</v>
      </c>
      <c r="B344" s="59" t="s">
        <v>376</v>
      </c>
      <c r="C344" s="59" t="s">
        <v>20278</v>
      </c>
      <c r="D344" s="60">
        <v>15.84</v>
      </c>
      <c r="E344" s="59" t="s">
        <v>377</v>
      </c>
      <c r="F344" s="59" t="s">
        <v>359</v>
      </c>
    </row>
    <row r="345" spans="1:6">
      <c r="A345" s="59">
        <v>6686</v>
      </c>
      <c r="B345" s="59" t="s">
        <v>376</v>
      </c>
      <c r="C345" s="59" t="s">
        <v>20278</v>
      </c>
      <c r="D345" s="60">
        <v>15.84</v>
      </c>
      <c r="E345" s="59" t="s">
        <v>377</v>
      </c>
      <c r="F345" s="59" t="s">
        <v>360</v>
      </c>
    </row>
    <row r="346" spans="1:6">
      <c r="A346" s="59">
        <v>6690</v>
      </c>
      <c r="B346" s="59" t="s">
        <v>376</v>
      </c>
      <c r="C346" s="59" t="s">
        <v>20278</v>
      </c>
      <c r="D346" s="60">
        <v>15.84</v>
      </c>
      <c r="E346" s="59" t="s">
        <v>377</v>
      </c>
      <c r="F346" s="59" t="s">
        <v>361</v>
      </c>
    </row>
    <row r="347" spans="1:6">
      <c r="A347" s="59">
        <v>6750</v>
      </c>
      <c r="B347" s="59" t="s">
        <v>376</v>
      </c>
      <c r="C347" s="59" t="s">
        <v>20278</v>
      </c>
      <c r="D347" s="60">
        <v>15.84</v>
      </c>
      <c r="E347" s="59" t="s">
        <v>377</v>
      </c>
      <c r="F347" s="59" t="s">
        <v>362</v>
      </c>
    </row>
    <row r="348" spans="1:6">
      <c r="A348" s="59">
        <v>6820</v>
      </c>
      <c r="B348" s="59" t="s">
        <v>376</v>
      </c>
      <c r="C348" s="59" t="s">
        <v>20278</v>
      </c>
      <c r="D348" s="60">
        <v>15.84</v>
      </c>
      <c r="E348" s="59" t="s">
        <v>377</v>
      </c>
      <c r="F348" s="59" t="s">
        <v>363</v>
      </c>
    </row>
    <row r="349" spans="1:6">
      <c r="A349" s="59">
        <v>6825</v>
      </c>
      <c r="B349" s="59" t="s">
        <v>376</v>
      </c>
      <c r="C349" s="59" t="s">
        <v>20278</v>
      </c>
      <c r="D349" s="60">
        <v>15.84</v>
      </c>
      <c r="E349" s="59" t="s">
        <v>377</v>
      </c>
      <c r="F349" s="59" t="s">
        <v>364</v>
      </c>
    </row>
    <row r="350" spans="1:6">
      <c r="A350" s="59">
        <v>6830</v>
      </c>
      <c r="B350" s="59" t="s">
        <v>376</v>
      </c>
      <c r="C350" s="59" t="s">
        <v>20278</v>
      </c>
      <c r="D350" s="60">
        <v>15.84</v>
      </c>
      <c r="E350" s="59" t="s">
        <v>377</v>
      </c>
      <c r="F350" s="59" t="s">
        <v>365</v>
      </c>
    </row>
    <row r="351" spans="1:6">
      <c r="A351" s="59">
        <v>6831</v>
      </c>
      <c r="B351" s="59" t="s">
        <v>376</v>
      </c>
      <c r="C351" s="59" t="s">
        <v>20278</v>
      </c>
      <c r="D351" s="60">
        <v>15.84</v>
      </c>
      <c r="E351" s="59" t="s">
        <v>377</v>
      </c>
      <c r="F351" s="59" t="s">
        <v>366</v>
      </c>
    </row>
    <row r="352" spans="1:6">
      <c r="A352" s="59">
        <v>6832</v>
      </c>
      <c r="B352" s="59" t="s">
        <v>376</v>
      </c>
      <c r="C352" s="59" t="s">
        <v>20278</v>
      </c>
      <c r="D352" s="60">
        <v>15.84</v>
      </c>
      <c r="E352" s="59" t="s">
        <v>377</v>
      </c>
      <c r="F352" s="59" t="s">
        <v>367</v>
      </c>
    </row>
    <row r="353" spans="1:6">
      <c r="A353" s="59">
        <v>6833</v>
      </c>
      <c r="B353" s="59" t="s">
        <v>376</v>
      </c>
      <c r="C353" s="59" t="s">
        <v>20278</v>
      </c>
      <c r="D353" s="60">
        <v>15.84</v>
      </c>
      <c r="E353" s="59" t="s">
        <v>377</v>
      </c>
      <c r="F353" s="59" t="s">
        <v>368</v>
      </c>
    </row>
    <row r="354" spans="1:6">
      <c r="A354" s="59">
        <v>6834</v>
      </c>
      <c r="B354" s="59" t="s">
        <v>376</v>
      </c>
      <c r="C354" s="59" t="s">
        <v>20278</v>
      </c>
      <c r="D354" s="60">
        <v>15.84</v>
      </c>
      <c r="E354" s="59" t="s">
        <v>377</v>
      </c>
      <c r="F354" s="59" t="s">
        <v>369</v>
      </c>
    </row>
    <row r="355" spans="1:6">
      <c r="A355" s="59">
        <v>6901</v>
      </c>
      <c r="B355" s="59" t="s">
        <v>376</v>
      </c>
      <c r="C355" s="59" t="s">
        <v>20278</v>
      </c>
      <c r="D355" s="60">
        <v>15.84</v>
      </c>
      <c r="E355" s="59" t="s">
        <v>377</v>
      </c>
      <c r="F355" s="59" t="s">
        <v>370</v>
      </c>
    </row>
    <row r="356" spans="1:6">
      <c r="A356" s="59">
        <v>6902</v>
      </c>
      <c r="B356" s="59" t="s">
        <v>376</v>
      </c>
      <c r="C356" s="59" t="s">
        <v>20278</v>
      </c>
      <c r="D356" s="60">
        <v>15.84</v>
      </c>
      <c r="E356" s="59" t="s">
        <v>377</v>
      </c>
      <c r="F356" s="59" t="s">
        <v>371</v>
      </c>
    </row>
    <row r="357" spans="1:6">
      <c r="A357" s="59">
        <v>6903</v>
      </c>
      <c r="B357" s="59" t="s">
        <v>376</v>
      </c>
      <c r="C357" s="59" t="s">
        <v>20278</v>
      </c>
      <c r="D357" s="60">
        <v>15.84</v>
      </c>
      <c r="E357" s="59" t="s">
        <v>377</v>
      </c>
      <c r="F357" s="59" t="s">
        <v>372</v>
      </c>
    </row>
    <row r="358" spans="1:6">
      <c r="A358" s="59">
        <v>6998</v>
      </c>
      <c r="B358" s="59" t="s">
        <v>376</v>
      </c>
      <c r="C358" s="59" t="s">
        <v>20278</v>
      </c>
      <c r="D358" s="60">
        <v>15.84</v>
      </c>
      <c r="E358" s="59" t="s">
        <v>377</v>
      </c>
      <c r="F358" s="59" t="s">
        <v>373</v>
      </c>
    </row>
    <row r="359" spans="1:6">
      <c r="A359" s="59">
        <v>6999</v>
      </c>
      <c r="B359" s="59" t="s">
        <v>376</v>
      </c>
      <c r="C359" s="59" t="s">
        <v>20278</v>
      </c>
      <c r="D359" s="60">
        <v>15.84</v>
      </c>
      <c r="E359" s="59" t="s">
        <v>377</v>
      </c>
      <c r="F359" s="59" t="s">
        <v>374</v>
      </c>
    </row>
    <row r="360" spans="1:6">
      <c r="A360" s="59">
        <v>9001</v>
      </c>
      <c r="B360" s="59" t="s">
        <v>376</v>
      </c>
      <c r="C360" s="59" t="s">
        <v>20278</v>
      </c>
      <c r="D360" s="60">
        <v>15.84</v>
      </c>
      <c r="E360" s="59" t="s">
        <v>377</v>
      </c>
      <c r="F360" s="59" t="s">
        <v>375</v>
      </c>
    </row>
    <row r="361" spans="1:6">
      <c r="A361" s="59">
        <v>600</v>
      </c>
      <c r="B361" s="59" t="s">
        <v>378</v>
      </c>
      <c r="C361" s="59" t="s">
        <v>20278</v>
      </c>
      <c r="D361" s="60">
        <v>20.99</v>
      </c>
      <c r="E361" s="59" t="s">
        <v>379</v>
      </c>
      <c r="F361" s="59" t="s">
        <v>200</v>
      </c>
    </row>
    <row r="362" spans="1:6">
      <c r="A362" s="59">
        <v>601</v>
      </c>
      <c r="B362" s="59" t="s">
        <v>378</v>
      </c>
      <c r="C362" s="59" t="s">
        <v>20278</v>
      </c>
      <c r="D362" s="60">
        <v>20.99</v>
      </c>
      <c r="E362" s="59" t="s">
        <v>379</v>
      </c>
      <c r="F362" s="59" t="s">
        <v>201</v>
      </c>
    </row>
    <row r="363" spans="1:6">
      <c r="A363" s="59">
        <v>605</v>
      </c>
      <c r="B363" s="59" t="s">
        <v>378</v>
      </c>
      <c r="C363" s="59" t="s">
        <v>20278</v>
      </c>
      <c r="D363" s="60">
        <v>20.99</v>
      </c>
      <c r="E363" s="59" t="s">
        <v>379</v>
      </c>
      <c r="F363" s="59" t="s">
        <v>202</v>
      </c>
    </row>
    <row r="364" spans="1:6">
      <c r="A364" s="59">
        <v>611</v>
      </c>
      <c r="B364" s="59" t="s">
        <v>378</v>
      </c>
      <c r="C364" s="59" t="s">
        <v>20278</v>
      </c>
      <c r="D364" s="60">
        <v>20.99</v>
      </c>
      <c r="E364" s="59" t="s">
        <v>379</v>
      </c>
      <c r="F364" s="59" t="s">
        <v>203</v>
      </c>
    </row>
    <row r="365" spans="1:6">
      <c r="A365" s="59">
        <v>630</v>
      </c>
      <c r="B365" s="59" t="s">
        <v>378</v>
      </c>
      <c r="C365" s="59" t="s">
        <v>20278</v>
      </c>
      <c r="D365" s="60">
        <v>20.99</v>
      </c>
      <c r="E365" s="59" t="s">
        <v>379</v>
      </c>
      <c r="F365" s="59" t="s">
        <v>204</v>
      </c>
    </row>
    <row r="366" spans="1:6">
      <c r="A366" s="59">
        <v>640</v>
      </c>
      <c r="B366" s="59" t="s">
        <v>378</v>
      </c>
      <c r="C366" s="59" t="s">
        <v>20278</v>
      </c>
      <c r="D366" s="60">
        <v>20.99</v>
      </c>
      <c r="E366" s="59" t="s">
        <v>379</v>
      </c>
      <c r="F366" s="59" t="s">
        <v>205</v>
      </c>
    </row>
    <row r="367" spans="1:6">
      <c r="A367" s="59">
        <v>641</v>
      </c>
      <c r="B367" s="59" t="s">
        <v>378</v>
      </c>
      <c r="C367" s="59" t="s">
        <v>20278</v>
      </c>
      <c r="D367" s="60">
        <v>20.99</v>
      </c>
      <c r="E367" s="59" t="s">
        <v>379</v>
      </c>
      <c r="F367" s="59" t="s">
        <v>206</v>
      </c>
    </row>
    <row r="368" spans="1:6">
      <c r="A368" s="59">
        <v>660</v>
      </c>
      <c r="B368" s="59" t="s">
        <v>378</v>
      </c>
      <c r="C368" s="59" t="s">
        <v>20278</v>
      </c>
      <c r="D368" s="60">
        <v>20.99</v>
      </c>
      <c r="E368" s="59" t="s">
        <v>379</v>
      </c>
      <c r="F368" s="59" t="s">
        <v>207</v>
      </c>
    </row>
    <row r="369" spans="1:6">
      <c r="A369" s="59">
        <v>664</v>
      </c>
      <c r="B369" s="59" t="s">
        <v>378</v>
      </c>
      <c r="C369" s="59" t="s">
        <v>20278</v>
      </c>
      <c r="D369" s="60">
        <v>20.99</v>
      </c>
      <c r="E369" s="59" t="s">
        <v>379</v>
      </c>
      <c r="F369" s="59" t="s">
        <v>208</v>
      </c>
    </row>
    <row r="370" spans="1:6">
      <c r="A370" s="59">
        <v>665</v>
      </c>
      <c r="B370" s="59" t="s">
        <v>378</v>
      </c>
      <c r="C370" s="59" t="s">
        <v>20278</v>
      </c>
      <c r="D370" s="60">
        <v>20.99</v>
      </c>
      <c r="E370" s="59" t="s">
        <v>379</v>
      </c>
      <c r="F370" s="59" t="s">
        <v>209</v>
      </c>
    </row>
    <row r="371" spans="1:6">
      <c r="A371" s="59">
        <v>6010</v>
      </c>
      <c r="B371" s="59" t="s">
        <v>378</v>
      </c>
      <c r="C371" s="59" t="s">
        <v>20278</v>
      </c>
      <c r="D371" s="60">
        <v>20.99</v>
      </c>
      <c r="E371" s="59" t="s">
        <v>379</v>
      </c>
      <c r="F371" s="59" t="s">
        <v>210</v>
      </c>
    </row>
    <row r="372" spans="1:6">
      <c r="A372" s="59">
        <v>6011</v>
      </c>
      <c r="B372" s="59" t="s">
        <v>378</v>
      </c>
      <c r="C372" s="59" t="s">
        <v>20278</v>
      </c>
      <c r="D372" s="60">
        <v>20.99</v>
      </c>
      <c r="E372" s="59" t="s">
        <v>379</v>
      </c>
      <c r="F372" s="59" t="s">
        <v>211</v>
      </c>
    </row>
    <row r="373" spans="1:6">
      <c r="A373" s="59">
        <v>6012</v>
      </c>
      <c r="B373" s="59" t="s">
        <v>378</v>
      </c>
      <c r="C373" s="59" t="s">
        <v>20278</v>
      </c>
      <c r="D373" s="60">
        <v>20.99</v>
      </c>
      <c r="E373" s="59" t="s">
        <v>379</v>
      </c>
      <c r="F373" s="59" t="s">
        <v>212</v>
      </c>
    </row>
    <row r="374" spans="1:6">
      <c r="A374" s="59">
        <v>6013</v>
      </c>
      <c r="B374" s="59" t="s">
        <v>378</v>
      </c>
      <c r="C374" s="59" t="s">
        <v>20278</v>
      </c>
      <c r="D374" s="60">
        <v>20.99</v>
      </c>
      <c r="E374" s="59" t="s">
        <v>379</v>
      </c>
      <c r="F374" s="59" t="s">
        <v>213</v>
      </c>
    </row>
    <row r="375" spans="1:6">
      <c r="A375" s="59">
        <v>6014</v>
      </c>
      <c r="B375" s="59" t="s">
        <v>378</v>
      </c>
      <c r="C375" s="59" t="s">
        <v>20278</v>
      </c>
      <c r="D375" s="60">
        <v>20.99</v>
      </c>
      <c r="E375" s="59" t="s">
        <v>379</v>
      </c>
      <c r="F375" s="59" t="s">
        <v>214</v>
      </c>
    </row>
    <row r="376" spans="1:6">
      <c r="A376" s="59">
        <v>6015</v>
      </c>
      <c r="B376" s="59" t="s">
        <v>378</v>
      </c>
      <c r="C376" s="59" t="s">
        <v>20278</v>
      </c>
      <c r="D376" s="60">
        <v>20.99</v>
      </c>
      <c r="E376" s="59" t="s">
        <v>379</v>
      </c>
      <c r="F376" s="59" t="s">
        <v>215</v>
      </c>
    </row>
    <row r="377" spans="1:6">
      <c r="A377" s="59">
        <v>6016</v>
      </c>
      <c r="B377" s="59" t="s">
        <v>378</v>
      </c>
      <c r="C377" s="59" t="s">
        <v>20278</v>
      </c>
      <c r="D377" s="60">
        <v>20.99</v>
      </c>
      <c r="E377" s="59" t="s">
        <v>379</v>
      </c>
      <c r="F377" s="59" t="s">
        <v>216</v>
      </c>
    </row>
    <row r="378" spans="1:6">
      <c r="A378" s="59">
        <v>6017</v>
      </c>
      <c r="B378" s="59" t="s">
        <v>378</v>
      </c>
      <c r="C378" s="59" t="s">
        <v>20278</v>
      </c>
      <c r="D378" s="60">
        <v>20.99</v>
      </c>
      <c r="E378" s="59" t="s">
        <v>379</v>
      </c>
      <c r="F378" s="59" t="s">
        <v>217</v>
      </c>
    </row>
    <row r="379" spans="1:6">
      <c r="A379" s="59">
        <v>6020</v>
      </c>
      <c r="B379" s="59" t="s">
        <v>378</v>
      </c>
      <c r="C379" s="59" t="s">
        <v>20278</v>
      </c>
      <c r="D379" s="60">
        <v>20.99</v>
      </c>
      <c r="E379" s="59" t="s">
        <v>379</v>
      </c>
      <c r="F379" s="59" t="s">
        <v>218</v>
      </c>
    </row>
    <row r="380" spans="1:6">
      <c r="A380" s="59">
        <v>6021</v>
      </c>
      <c r="B380" s="59" t="s">
        <v>378</v>
      </c>
      <c r="C380" s="59" t="s">
        <v>20278</v>
      </c>
      <c r="D380" s="60">
        <v>20.99</v>
      </c>
      <c r="E380" s="59" t="s">
        <v>379</v>
      </c>
      <c r="F380" s="59" t="s">
        <v>219</v>
      </c>
    </row>
    <row r="381" spans="1:6">
      <c r="A381" s="59">
        <v>6022</v>
      </c>
      <c r="B381" s="59" t="s">
        <v>378</v>
      </c>
      <c r="C381" s="59" t="s">
        <v>20278</v>
      </c>
      <c r="D381" s="60">
        <v>20.99</v>
      </c>
      <c r="E381" s="59" t="s">
        <v>379</v>
      </c>
      <c r="F381" s="59" t="s">
        <v>220</v>
      </c>
    </row>
    <row r="382" spans="1:6">
      <c r="A382" s="59">
        <v>6023</v>
      </c>
      <c r="B382" s="59" t="s">
        <v>378</v>
      </c>
      <c r="C382" s="59" t="s">
        <v>20278</v>
      </c>
      <c r="D382" s="60">
        <v>20.99</v>
      </c>
      <c r="E382" s="59" t="s">
        <v>379</v>
      </c>
      <c r="F382" s="59" t="s">
        <v>221</v>
      </c>
    </row>
    <row r="383" spans="1:6">
      <c r="A383" s="59">
        <v>6100</v>
      </c>
      <c r="B383" s="59" t="s">
        <v>378</v>
      </c>
      <c r="C383" s="59" t="s">
        <v>20278</v>
      </c>
      <c r="D383" s="60">
        <v>20.99</v>
      </c>
      <c r="E383" s="59" t="s">
        <v>379</v>
      </c>
      <c r="F383" s="59" t="s">
        <v>225</v>
      </c>
    </row>
    <row r="384" spans="1:6">
      <c r="A384" s="59">
        <v>6101</v>
      </c>
      <c r="B384" s="59" t="s">
        <v>378</v>
      </c>
      <c r="C384" s="59" t="s">
        <v>20278</v>
      </c>
      <c r="D384" s="60">
        <v>20.99</v>
      </c>
      <c r="E384" s="59" t="s">
        <v>379</v>
      </c>
      <c r="F384" s="59" t="s">
        <v>226</v>
      </c>
    </row>
    <row r="385" spans="1:6">
      <c r="A385" s="59">
        <v>6102</v>
      </c>
      <c r="B385" s="59" t="s">
        <v>378</v>
      </c>
      <c r="C385" s="59" t="s">
        <v>20278</v>
      </c>
      <c r="D385" s="60">
        <v>20.99</v>
      </c>
      <c r="E385" s="59" t="s">
        <v>379</v>
      </c>
      <c r="F385" s="59" t="s">
        <v>227</v>
      </c>
    </row>
    <row r="386" spans="1:6">
      <c r="A386" s="59">
        <v>6103</v>
      </c>
      <c r="B386" s="59" t="s">
        <v>378</v>
      </c>
      <c r="C386" s="59" t="s">
        <v>20278</v>
      </c>
      <c r="D386" s="60">
        <v>20.99</v>
      </c>
      <c r="E386" s="59" t="s">
        <v>379</v>
      </c>
      <c r="F386" s="59" t="s">
        <v>228</v>
      </c>
    </row>
    <row r="387" spans="1:6">
      <c r="A387" s="59">
        <v>6110</v>
      </c>
      <c r="B387" s="59" t="s">
        <v>378</v>
      </c>
      <c r="C387" s="59" t="s">
        <v>20278</v>
      </c>
      <c r="D387" s="60">
        <v>20.99</v>
      </c>
      <c r="E387" s="59" t="s">
        <v>379</v>
      </c>
      <c r="F387" s="59" t="s">
        <v>229</v>
      </c>
    </row>
    <row r="388" spans="1:6">
      <c r="A388" s="59">
        <v>6220</v>
      </c>
      <c r="B388" s="59" t="s">
        <v>378</v>
      </c>
      <c r="C388" s="59" t="s">
        <v>20278</v>
      </c>
      <c r="D388" s="60">
        <v>20.99</v>
      </c>
      <c r="E388" s="59" t="s">
        <v>379</v>
      </c>
      <c r="F388" s="59" t="s">
        <v>231</v>
      </c>
    </row>
    <row r="389" spans="1:6">
      <c r="A389" s="59">
        <v>6221</v>
      </c>
      <c r="B389" s="59" t="s">
        <v>378</v>
      </c>
      <c r="C389" s="59" t="s">
        <v>20278</v>
      </c>
      <c r="D389" s="60">
        <v>20.99</v>
      </c>
      <c r="E389" s="59" t="s">
        <v>379</v>
      </c>
      <c r="F389" s="59" t="s">
        <v>232</v>
      </c>
    </row>
    <row r="390" spans="1:6">
      <c r="A390" s="59">
        <v>6222</v>
      </c>
      <c r="B390" s="59" t="s">
        <v>378</v>
      </c>
      <c r="C390" s="59" t="s">
        <v>20278</v>
      </c>
      <c r="D390" s="60">
        <v>20.99</v>
      </c>
      <c r="E390" s="59" t="s">
        <v>379</v>
      </c>
      <c r="F390" s="59" t="s">
        <v>233</v>
      </c>
    </row>
    <row r="391" spans="1:6">
      <c r="A391" s="59">
        <v>6223</v>
      </c>
      <c r="B391" s="59" t="s">
        <v>378</v>
      </c>
      <c r="C391" s="59" t="s">
        <v>20278</v>
      </c>
      <c r="D391" s="60">
        <v>20.99</v>
      </c>
      <c r="E391" s="59" t="s">
        <v>379</v>
      </c>
      <c r="F391" s="59" t="s">
        <v>234</v>
      </c>
    </row>
    <row r="392" spans="1:6">
      <c r="A392" s="59">
        <v>6224</v>
      </c>
      <c r="B392" s="59" t="s">
        <v>378</v>
      </c>
      <c r="C392" s="59" t="s">
        <v>20278</v>
      </c>
      <c r="D392" s="60">
        <v>20.99</v>
      </c>
      <c r="E392" s="59" t="s">
        <v>379</v>
      </c>
      <c r="F392" s="59" t="s">
        <v>235</v>
      </c>
    </row>
    <row r="393" spans="1:6">
      <c r="A393" s="59">
        <v>6225</v>
      </c>
      <c r="B393" s="59" t="s">
        <v>378</v>
      </c>
      <c r="C393" s="59" t="s">
        <v>20278</v>
      </c>
      <c r="D393" s="60">
        <v>20.99</v>
      </c>
      <c r="E393" s="59" t="s">
        <v>379</v>
      </c>
      <c r="F393" s="59" t="s">
        <v>236</v>
      </c>
    </row>
    <row r="394" spans="1:6">
      <c r="A394" s="59">
        <v>6226</v>
      </c>
      <c r="B394" s="59" t="s">
        <v>378</v>
      </c>
      <c r="C394" s="59" t="s">
        <v>20278</v>
      </c>
      <c r="D394" s="60">
        <v>20.99</v>
      </c>
      <c r="E394" s="59" t="s">
        <v>379</v>
      </c>
      <c r="F394" s="59" t="s">
        <v>237</v>
      </c>
    </row>
    <row r="395" spans="1:6">
      <c r="A395" s="59">
        <v>6229</v>
      </c>
      <c r="B395" s="59" t="s">
        <v>378</v>
      </c>
      <c r="C395" s="59" t="s">
        <v>20278</v>
      </c>
      <c r="D395" s="60">
        <v>20.99</v>
      </c>
      <c r="E395" s="59" t="s">
        <v>379</v>
      </c>
      <c r="F395" s="59" t="s">
        <v>238</v>
      </c>
    </row>
    <row r="396" spans="1:6">
      <c r="A396" s="59">
        <v>6230</v>
      </c>
      <c r="B396" s="59" t="s">
        <v>378</v>
      </c>
      <c r="C396" s="59" t="s">
        <v>20278</v>
      </c>
      <c r="D396" s="60">
        <v>20.99</v>
      </c>
      <c r="E396" s="59" t="s">
        <v>379</v>
      </c>
      <c r="F396" s="59" t="s">
        <v>239</v>
      </c>
    </row>
    <row r="397" spans="1:6">
      <c r="A397" s="59">
        <v>6231</v>
      </c>
      <c r="B397" s="59" t="s">
        <v>378</v>
      </c>
      <c r="C397" s="59" t="s">
        <v>20278</v>
      </c>
      <c r="D397" s="60">
        <v>20.99</v>
      </c>
      <c r="E397" s="59" t="s">
        <v>379</v>
      </c>
      <c r="F397" s="59" t="s">
        <v>240</v>
      </c>
    </row>
    <row r="398" spans="1:6">
      <c r="A398" s="59">
        <v>6232</v>
      </c>
      <c r="B398" s="59" t="s">
        <v>378</v>
      </c>
      <c r="C398" s="59" t="s">
        <v>20278</v>
      </c>
      <c r="D398" s="60">
        <v>20.99</v>
      </c>
      <c r="E398" s="59" t="s">
        <v>379</v>
      </c>
      <c r="F398" s="59" t="s">
        <v>241</v>
      </c>
    </row>
    <row r="399" spans="1:6">
      <c r="A399" s="59">
        <v>6234</v>
      </c>
      <c r="B399" s="59" t="s">
        <v>378</v>
      </c>
      <c r="C399" s="59" t="s">
        <v>20278</v>
      </c>
      <c r="D399" s="60">
        <v>20.99</v>
      </c>
      <c r="E399" s="59" t="s">
        <v>379</v>
      </c>
      <c r="F399" s="59" t="s">
        <v>242</v>
      </c>
    </row>
    <row r="400" spans="1:6">
      <c r="A400" s="59">
        <v>6235</v>
      </c>
      <c r="B400" s="59" t="s">
        <v>378</v>
      </c>
      <c r="C400" s="59" t="s">
        <v>20278</v>
      </c>
      <c r="D400" s="60">
        <v>20.99</v>
      </c>
      <c r="E400" s="59" t="s">
        <v>379</v>
      </c>
      <c r="F400" s="59" t="s">
        <v>243</v>
      </c>
    </row>
    <row r="401" spans="1:6">
      <c r="A401" s="59">
        <v>6236</v>
      </c>
      <c r="B401" s="59" t="s">
        <v>378</v>
      </c>
      <c r="C401" s="59" t="s">
        <v>20278</v>
      </c>
      <c r="D401" s="60">
        <v>20.99</v>
      </c>
      <c r="E401" s="59" t="s">
        <v>379</v>
      </c>
      <c r="F401" s="59" t="s">
        <v>244</v>
      </c>
    </row>
    <row r="402" spans="1:6">
      <c r="A402" s="59">
        <v>6238</v>
      </c>
      <c r="B402" s="59" t="s">
        <v>378</v>
      </c>
      <c r="C402" s="59" t="s">
        <v>20278</v>
      </c>
      <c r="D402" s="60">
        <v>20.99</v>
      </c>
      <c r="E402" s="59" t="s">
        <v>379</v>
      </c>
      <c r="F402" s="59" t="s">
        <v>245</v>
      </c>
    </row>
    <row r="403" spans="1:6">
      <c r="A403" s="59">
        <v>6240</v>
      </c>
      <c r="B403" s="59" t="s">
        <v>378</v>
      </c>
      <c r="C403" s="59" t="s">
        <v>20278</v>
      </c>
      <c r="D403" s="60">
        <v>20.99</v>
      </c>
      <c r="E403" s="59" t="s">
        <v>379</v>
      </c>
      <c r="F403" s="59" t="s">
        <v>246</v>
      </c>
    </row>
    <row r="404" spans="1:6">
      <c r="A404" s="59">
        <v>6241</v>
      </c>
      <c r="B404" s="59" t="s">
        <v>378</v>
      </c>
      <c r="C404" s="59" t="s">
        <v>20278</v>
      </c>
      <c r="D404" s="60">
        <v>20.99</v>
      </c>
      <c r="E404" s="59" t="s">
        <v>379</v>
      </c>
      <c r="F404" s="59" t="s">
        <v>247</v>
      </c>
    </row>
    <row r="405" spans="1:6">
      <c r="A405" s="59">
        <v>6242</v>
      </c>
      <c r="B405" s="59" t="s">
        <v>378</v>
      </c>
      <c r="C405" s="59" t="s">
        <v>20278</v>
      </c>
      <c r="D405" s="60">
        <v>20.99</v>
      </c>
      <c r="E405" s="59" t="s">
        <v>379</v>
      </c>
      <c r="F405" s="59" t="s">
        <v>248</v>
      </c>
    </row>
    <row r="406" spans="1:6">
      <c r="A406" s="59">
        <v>6243</v>
      </c>
      <c r="B406" s="59" t="s">
        <v>378</v>
      </c>
      <c r="C406" s="59" t="s">
        <v>20278</v>
      </c>
      <c r="D406" s="60">
        <v>20.99</v>
      </c>
      <c r="E406" s="59" t="s">
        <v>379</v>
      </c>
      <c r="F406" s="59" t="s">
        <v>249</v>
      </c>
    </row>
    <row r="407" spans="1:6">
      <c r="A407" s="59">
        <v>6244</v>
      </c>
      <c r="B407" s="59" t="s">
        <v>378</v>
      </c>
      <c r="C407" s="59" t="s">
        <v>20278</v>
      </c>
      <c r="D407" s="60">
        <v>20.99</v>
      </c>
      <c r="E407" s="59" t="s">
        <v>379</v>
      </c>
      <c r="F407" s="59" t="s">
        <v>250</v>
      </c>
    </row>
    <row r="408" spans="1:6">
      <c r="A408" s="59">
        <v>6320</v>
      </c>
      <c r="B408" s="59" t="s">
        <v>378</v>
      </c>
      <c r="C408" s="59" t="s">
        <v>20278</v>
      </c>
      <c r="D408" s="60">
        <v>20.99</v>
      </c>
      <c r="E408" s="59" t="s">
        <v>379</v>
      </c>
      <c r="F408" s="59" t="s">
        <v>253</v>
      </c>
    </row>
    <row r="409" spans="1:6">
      <c r="A409" s="59">
        <v>6342</v>
      </c>
      <c r="B409" s="59" t="s">
        <v>378</v>
      </c>
      <c r="C409" s="59" t="s">
        <v>20278</v>
      </c>
      <c r="D409" s="60">
        <v>20.99</v>
      </c>
      <c r="E409" s="59" t="s">
        <v>379</v>
      </c>
      <c r="F409" s="59" t="s">
        <v>254</v>
      </c>
    </row>
    <row r="410" spans="1:6">
      <c r="A410" s="59">
        <v>6343</v>
      </c>
      <c r="B410" s="59" t="s">
        <v>378</v>
      </c>
      <c r="C410" s="59" t="s">
        <v>20278</v>
      </c>
      <c r="D410" s="60">
        <v>20.99</v>
      </c>
      <c r="E410" s="59" t="s">
        <v>379</v>
      </c>
      <c r="F410" s="59" t="s">
        <v>255</v>
      </c>
    </row>
    <row r="411" spans="1:6">
      <c r="A411" s="59">
        <v>6344</v>
      </c>
      <c r="B411" s="59" t="s">
        <v>378</v>
      </c>
      <c r="C411" s="59" t="s">
        <v>20278</v>
      </c>
      <c r="D411" s="60">
        <v>20.99</v>
      </c>
      <c r="E411" s="59" t="s">
        <v>379</v>
      </c>
      <c r="F411" s="59" t="s">
        <v>256</v>
      </c>
    </row>
    <row r="412" spans="1:6">
      <c r="A412" s="59">
        <v>6345</v>
      </c>
      <c r="B412" s="59" t="s">
        <v>378</v>
      </c>
      <c r="C412" s="59" t="s">
        <v>20278</v>
      </c>
      <c r="D412" s="60">
        <v>20.99</v>
      </c>
      <c r="E412" s="59" t="s">
        <v>379</v>
      </c>
      <c r="F412" s="59" t="s">
        <v>257</v>
      </c>
    </row>
    <row r="413" spans="1:6">
      <c r="A413" s="59">
        <v>6346</v>
      </c>
      <c r="B413" s="59" t="s">
        <v>378</v>
      </c>
      <c r="C413" s="59" t="s">
        <v>20278</v>
      </c>
      <c r="D413" s="60">
        <v>20.99</v>
      </c>
      <c r="E413" s="59" t="s">
        <v>379</v>
      </c>
      <c r="F413" s="59" t="s">
        <v>258</v>
      </c>
    </row>
    <row r="414" spans="1:6">
      <c r="A414" s="59">
        <v>6347</v>
      </c>
      <c r="B414" s="59" t="s">
        <v>378</v>
      </c>
      <c r="C414" s="59" t="s">
        <v>20278</v>
      </c>
      <c r="D414" s="60">
        <v>20.99</v>
      </c>
      <c r="E414" s="59" t="s">
        <v>379</v>
      </c>
      <c r="F414" s="59" t="s">
        <v>259</v>
      </c>
    </row>
    <row r="415" spans="1:6">
      <c r="A415" s="59">
        <v>6400</v>
      </c>
      <c r="B415" s="59" t="s">
        <v>378</v>
      </c>
      <c r="C415" s="59" t="s">
        <v>20278</v>
      </c>
      <c r="D415" s="60">
        <v>20.99</v>
      </c>
      <c r="E415" s="59" t="s">
        <v>379</v>
      </c>
      <c r="F415" s="59" t="s">
        <v>260</v>
      </c>
    </row>
    <row r="416" spans="1:6">
      <c r="A416" s="59">
        <v>6401</v>
      </c>
      <c r="B416" s="59" t="s">
        <v>378</v>
      </c>
      <c r="C416" s="59" t="s">
        <v>20278</v>
      </c>
      <c r="D416" s="60">
        <v>20.99</v>
      </c>
      <c r="E416" s="59" t="s">
        <v>379</v>
      </c>
      <c r="F416" s="59" t="s">
        <v>261</v>
      </c>
    </row>
    <row r="417" spans="1:6">
      <c r="A417" s="59">
        <v>6402</v>
      </c>
      <c r="B417" s="59" t="s">
        <v>378</v>
      </c>
      <c r="C417" s="59" t="s">
        <v>20278</v>
      </c>
      <c r="D417" s="60">
        <v>20.99</v>
      </c>
      <c r="E417" s="59" t="s">
        <v>379</v>
      </c>
      <c r="F417" s="59" t="s">
        <v>262</v>
      </c>
    </row>
    <row r="418" spans="1:6">
      <c r="A418" s="59">
        <v>6404</v>
      </c>
      <c r="B418" s="59" t="s">
        <v>378</v>
      </c>
      <c r="C418" s="59" t="s">
        <v>20278</v>
      </c>
      <c r="D418" s="60">
        <v>20.99</v>
      </c>
      <c r="E418" s="59" t="s">
        <v>379</v>
      </c>
      <c r="F418" s="59" t="s">
        <v>263</v>
      </c>
    </row>
    <row r="419" spans="1:6">
      <c r="A419" s="59">
        <v>6405</v>
      </c>
      <c r="B419" s="59" t="s">
        <v>378</v>
      </c>
      <c r="C419" s="59" t="s">
        <v>20278</v>
      </c>
      <c r="D419" s="60">
        <v>20.99</v>
      </c>
      <c r="E419" s="59" t="s">
        <v>379</v>
      </c>
      <c r="F419" s="59" t="s">
        <v>264</v>
      </c>
    </row>
    <row r="420" spans="1:6">
      <c r="A420" s="59">
        <v>6406</v>
      </c>
      <c r="B420" s="59" t="s">
        <v>378</v>
      </c>
      <c r="C420" s="59" t="s">
        <v>20278</v>
      </c>
      <c r="D420" s="60">
        <v>20.99</v>
      </c>
      <c r="E420" s="59" t="s">
        <v>379</v>
      </c>
      <c r="F420" s="59" t="s">
        <v>265</v>
      </c>
    </row>
    <row r="421" spans="1:6">
      <c r="A421" s="59">
        <v>6407</v>
      </c>
      <c r="B421" s="59" t="s">
        <v>378</v>
      </c>
      <c r="C421" s="59" t="s">
        <v>20278</v>
      </c>
      <c r="D421" s="60">
        <v>20.99</v>
      </c>
      <c r="E421" s="59" t="s">
        <v>379</v>
      </c>
      <c r="F421" s="59" t="s">
        <v>266</v>
      </c>
    </row>
    <row r="422" spans="1:6">
      <c r="A422" s="59">
        <v>6410</v>
      </c>
      <c r="B422" s="59" t="s">
        <v>378</v>
      </c>
      <c r="C422" s="59" t="s">
        <v>20278</v>
      </c>
      <c r="D422" s="60">
        <v>20.99</v>
      </c>
      <c r="E422" s="59" t="s">
        <v>379</v>
      </c>
      <c r="F422" s="59" t="s">
        <v>267</v>
      </c>
    </row>
    <row r="423" spans="1:6">
      <c r="A423" s="59">
        <v>6411</v>
      </c>
      <c r="B423" s="59" t="s">
        <v>378</v>
      </c>
      <c r="C423" s="59" t="s">
        <v>20278</v>
      </c>
      <c r="D423" s="60">
        <v>20.99</v>
      </c>
      <c r="E423" s="59" t="s">
        <v>379</v>
      </c>
      <c r="F423" s="59" t="s">
        <v>268</v>
      </c>
    </row>
    <row r="424" spans="1:6">
      <c r="A424" s="59">
        <v>6412</v>
      </c>
      <c r="B424" s="59" t="s">
        <v>378</v>
      </c>
      <c r="C424" s="59" t="s">
        <v>20278</v>
      </c>
      <c r="D424" s="60">
        <v>20.99</v>
      </c>
      <c r="E424" s="59" t="s">
        <v>379</v>
      </c>
      <c r="F424" s="59" t="s">
        <v>269</v>
      </c>
    </row>
    <row r="425" spans="1:6">
      <c r="A425" s="59">
        <v>6413</v>
      </c>
      <c r="B425" s="59" t="s">
        <v>378</v>
      </c>
      <c r="C425" s="59" t="s">
        <v>20278</v>
      </c>
      <c r="D425" s="60">
        <v>20.99</v>
      </c>
      <c r="E425" s="59" t="s">
        <v>379</v>
      </c>
      <c r="F425" s="59" t="s">
        <v>270</v>
      </c>
    </row>
    <row r="426" spans="1:6">
      <c r="A426" s="59">
        <v>6414</v>
      </c>
      <c r="B426" s="59" t="s">
        <v>378</v>
      </c>
      <c r="C426" s="59" t="s">
        <v>20278</v>
      </c>
      <c r="D426" s="60">
        <v>20.99</v>
      </c>
      <c r="E426" s="59" t="s">
        <v>379</v>
      </c>
      <c r="F426" s="59" t="s">
        <v>271</v>
      </c>
    </row>
    <row r="427" spans="1:6">
      <c r="A427" s="59">
        <v>6415</v>
      </c>
      <c r="B427" s="59" t="s">
        <v>378</v>
      </c>
      <c r="C427" s="59" t="s">
        <v>20278</v>
      </c>
      <c r="D427" s="60">
        <v>20.99</v>
      </c>
      <c r="E427" s="59" t="s">
        <v>379</v>
      </c>
      <c r="F427" s="59" t="s">
        <v>272</v>
      </c>
    </row>
    <row r="428" spans="1:6">
      <c r="A428" s="59">
        <v>6416</v>
      </c>
      <c r="B428" s="59" t="s">
        <v>378</v>
      </c>
      <c r="C428" s="59" t="s">
        <v>20278</v>
      </c>
      <c r="D428" s="60">
        <v>20.99</v>
      </c>
      <c r="E428" s="59" t="s">
        <v>379</v>
      </c>
      <c r="F428" s="59" t="s">
        <v>273</v>
      </c>
    </row>
    <row r="429" spans="1:6">
      <c r="A429" s="59">
        <v>6417</v>
      </c>
      <c r="B429" s="59" t="s">
        <v>378</v>
      </c>
      <c r="C429" s="59" t="s">
        <v>20278</v>
      </c>
      <c r="D429" s="60">
        <v>20.99</v>
      </c>
      <c r="E429" s="59" t="s">
        <v>379</v>
      </c>
      <c r="F429" s="59" t="s">
        <v>274</v>
      </c>
    </row>
    <row r="430" spans="1:6">
      <c r="A430" s="59">
        <v>6418</v>
      </c>
      <c r="B430" s="59" t="s">
        <v>378</v>
      </c>
      <c r="C430" s="59" t="s">
        <v>20278</v>
      </c>
      <c r="D430" s="60">
        <v>20.99</v>
      </c>
      <c r="E430" s="59" t="s">
        <v>379</v>
      </c>
      <c r="F430" s="59" t="s">
        <v>275</v>
      </c>
    </row>
    <row r="431" spans="1:6">
      <c r="A431" s="59">
        <v>6419</v>
      </c>
      <c r="B431" s="59" t="s">
        <v>378</v>
      </c>
      <c r="C431" s="59" t="s">
        <v>20278</v>
      </c>
      <c r="D431" s="60">
        <v>20.99</v>
      </c>
      <c r="E431" s="59" t="s">
        <v>379</v>
      </c>
      <c r="F431" s="59" t="s">
        <v>276</v>
      </c>
    </row>
    <row r="432" spans="1:6">
      <c r="A432" s="59">
        <v>6420</v>
      </c>
      <c r="B432" s="59" t="s">
        <v>378</v>
      </c>
      <c r="C432" s="59" t="s">
        <v>20278</v>
      </c>
      <c r="D432" s="60">
        <v>20.99</v>
      </c>
      <c r="E432" s="59" t="s">
        <v>379</v>
      </c>
      <c r="F432" s="59" t="s">
        <v>277</v>
      </c>
    </row>
    <row r="433" spans="1:6">
      <c r="A433" s="59">
        <v>6421</v>
      </c>
      <c r="B433" s="59" t="s">
        <v>378</v>
      </c>
      <c r="C433" s="59" t="s">
        <v>20278</v>
      </c>
      <c r="D433" s="60">
        <v>20.99</v>
      </c>
      <c r="E433" s="59" t="s">
        <v>379</v>
      </c>
      <c r="F433" s="59" t="s">
        <v>278</v>
      </c>
    </row>
    <row r="434" spans="1:6">
      <c r="A434" s="59">
        <v>6422</v>
      </c>
      <c r="B434" s="59" t="s">
        <v>378</v>
      </c>
      <c r="C434" s="59" t="s">
        <v>20278</v>
      </c>
      <c r="D434" s="60">
        <v>20.99</v>
      </c>
      <c r="E434" s="59" t="s">
        <v>379</v>
      </c>
      <c r="F434" s="59" t="s">
        <v>279</v>
      </c>
    </row>
    <row r="435" spans="1:6">
      <c r="A435" s="59">
        <v>6423</v>
      </c>
      <c r="B435" s="59" t="s">
        <v>378</v>
      </c>
      <c r="C435" s="59" t="s">
        <v>20278</v>
      </c>
      <c r="D435" s="60">
        <v>20.99</v>
      </c>
      <c r="E435" s="59" t="s">
        <v>379</v>
      </c>
      <c r="F435" s="59" t="s">
        <v>280</v>
      </c>
    </row>
    <row r="436" spans="1:6">
      <c r="A436" s="59">
        <v>6425</v>
      </c>
      <c r="B436" s="59" t="s">
        <v>378</v>
      </c>
      <c r="C436" s="59" t="s">
        <v>20278</v>
      </c>
      <c r="D436" s="60">
        <v>20.99</v>
      </c>
      <c r="E436" s="59" t="s">
        <v>379</v>
      </c>
      <c r="F436" s="59" t="s">
        <v>281</v>
      </c>
    </row>
    <row r="437" spans="1:6">
      <c r="A437" s="59">
        <v>6426</v>
      </c>
      <c r="B437" s="59" t="s">
        <v>378</v>
      </c>
      <c r="C437" s="59" t="s">
        <v>20278</v>
      </c>
      <c r="D437" s="60">
        <v>20.99</v>
      </c>
      <c r="E437" s="59" t="s">
        <v>379</v>
      </c>
      <c r="F437" s="59" t="s">
        <v>282</v>
      </c>
    </row>
    <row r="438" spans="1:6">
      <c r="A438" s="59">
        <v>6427</v>
      </c>
      <c r="B438" s="59" t="s">
        <v>378</v>
      </c>
      <c r="C438" s="59" t="s">
        <v>20278</v>
      </c>
      <c r="D438" s="60">
        <v>20.99</v>
      </c>
      <c r="E438" s="59" t="s">
        <v>379</v>
      </c>
      <c r="F438" s="59" t="s">
        <v>281</v>
      </c>
    </row>
    <row r="439" spans="1:6">
      <c r="A439" s="59">
        <v>6430</v>
      </c>
      <c r="B439" s="59" t="s">
        <v>378</v>
      </c>
      <c r="C439" s="59" t="s">
        <v>20278</v>
      </c>
      <c r="D439" s="60">
        <v>20.99</v>
      </c>
      <c r="E439" s="59" t="s">
        <v>379</v>
      </c>
      <c r="F439" s="59" t="s">
        <v>265</v>
      </c>
    </row>
    <row r="440" spans="1:6">
      <c r="A440" s="59">
        <v>6432</v>
      </c>
      <c r="B440" s="59" t="s">
        <v>378</v>
      </c>
      <c r="C440" s="59" t="s">
        <v>20278</v>
      </c>
      <c r="D440" s="60">
        <v>20.99</v>
      </c>
      <c r="E440" s="59" t="s">
        <v>379</v>
      </c>
      <c r="F440" s="59" t="s">
        <v>283</v>
      </c>
    </row>
    <row r="441" spans="1:6">
      <c r="A441" s="59">
        <v>6434</v>
      </c>
      <c r="B441" s="59" t="s">
        <v>378</v>
      </c>
      <c r="C441" s="59" t="s">
        <v>20278</v>
      </c>
      <c r="D441" s="60">
        <v>20.99</v>
      </c>
      <c r="E441" s="59" t="s">
        <v>379</v>
      </c>
      <c r="F441" s="59" t="s">
        <v>284</v>
      </c>
    </row>
    <row r="442" spans="1:6">
      <c r="A442" s="59">
        <v>6437</v>
      </c>
      <c r="B442" s="59" t="s">
        <v>378</v>
      </c>
      <c r="C442" s="59" t="s">
        <v>20278</v>
      </c>
      <c r="D442" s="60">
        <v>20.99</v>
      </c>
      <c r="E442" s="59" t="s">
        <v>379</v>
      </c>
      <c r="F442" s="59" t="s">
        <v>285</v>
      </c>
    </row>
    <row r="443" spans="1:6">
      <c r="A443" s="59">
        <v>6438</v>
      </c>
      <c r="B443" s="59" t="s">
        <v>378</v>
      </c>
      <c r="C443" s="59" t="s">
        <v>20278</v>
      </c>
      <c r="D443" s="60">
        <v>20.99</v>
      </c>
      <c r="E443" s="59" t="s">
        <v>379</v>
      </c>
      <c r="F443" s="59" t="s">
        <v>286</v>
      </c>
    </row>
    <row r="444" spans="1:6">
      <c r="A444" s="59">
        <v>6439</v>
      </c>
      <c r="B444" s="59" t="s">
        <v>378</v>
      </c>
      <c r="C444" s="59" t="s">
        <v>20278</v>
      </c>
      <c r="D444" s="60">
        <v>20.99</v>
      </c>
      <c r="E444" s="59" t="s">
        <v>379</v>
      </c>
      <c r="F444" s="59" t="s">
        <v>287</v>
      </c>
    </row>
    <row r="445" spans="1:6">
      <c r="A445" s="59">
        <v>6442</v>
      </c>
      <c r="B445" s="59" t="s">
        <v>378</v>
      </c>
      <c r="C445" s="59" t="s">
        <v>20278</v>
      </c>
      <c r="D445" s="60">
        <v>20.99</v>
      </c>
      <c r="E445" s="59" t="s">
        <v>379</v>
      </c>
      <c r="F445" s="59" t="s">
        <v>288</v>
      </c>
    </row>
    <row r="446" spans="1:6">
      <c r="A446" s="59">
        <v>6443</v>
      </c>
      <c r="B446" s="59" t="s">
        <v>378</v>
      </c>
      <c r="C446" s="59" t="s">
        <v>20278</v>
      </c>
      <c r="D446" s="60">
        <v>20.99</v>
      </c>
      <c r="E446" s="59" t="s">
        <v>379</v>
      </c>
      <c r="F446" s="59" t="s">
        <v>289</v>
      </c>
    </row>
    <row r="447" spans="1:6">
      <c r="A447" s="59">
        <v>6444</v>
      </c>
      <c r="B447" s="59" t="s">
        <v>378</v>
      </c>
      <c r="C447" s="59" t="s">
        <v>20278</v>
      </c>
      <c r="D447" s="60">
        <v>20.99</v>
      </c>
      <c r="E447" s="59" t="s">
        <v>379</v>
      </c>
      <c r="F447" s="59" t="s">
        <v>290</v>
      </c>
    </row>
    <row r="448" spans="1:6">
      <c r="A448" s="59">
        <v>6450</v>
      </c>
      <c r="B448" s="59" t="s">
        <v>378</v>
      </c>
      <c r="C448" s="59" t="s">
        <v>20278</v>
      </c>
      <c r="D448" s="60">
        <v>20.99</v>
      </c>
      <c r="E448" s="59" t="s">
        <v>379</v>
      </c>
      <c r="F448" s="59" t="s">
        <v>291</v>
      </c>
    </row>
    <row r="449" spans="1:6">
      <c r="A449" s="59">
        <v>6452</v>
      </c>
      <c r="B449" s="59" t="s">
        <v>378</v>
      </c>
      <c r="C449" s="59" t="s">
        <v>20278</v>
      </c>
      <c r="D449" s="60">
        <v>20.99</v>
      </c>
      <c r="E449" s="59" t="s">
        <v>379</v>
      </c>
      <c r="F449" s="59" t="s">
        <v>292</v>
      </c>
    </row>
    <row r="450" spans="1:6">
      <c r="A450" s="59">
        <v>6456</v>
      </c>
      <c r="B450" s="59" t="s">
        <v>378</v>
      </c>
      <c r="C450" s="59" t="s">
        <v>20278</v>
      </c>
      <c r="D450" s="60">
        <v>20.99</v>
      </c>
      <c r="E450" s="59" t="s">
        <v>379</v>
      </c>
      <c r="F450" s="59" t="s">
        <v>293</v>
      </c>
    </row>
    <row r="451" spans="1:6">
      <c r="A451" s="59">
        <v>6459</v>
      </c>
      <c r="B451" s="59" t="s">
        <v>378</v>
      </c>
      <c r="C451" s="59" t="s">
        <v>20278</v>
      </c>
      <c r="D451" s="60">
        <v>20.99</v>
      </c>
      <c r="E451" s="59" t="s">
        <v>379</v>
      </c>
      <c r="F451" s="59" t="s">
        <v>295</v>
      </c>
    </row>
    <row r="452" spans="1:6">
      <c r="A452" s="59">
        <v>6462</v>
      </c>
      <c r="B452" s="59" t="s">
        <v>378</v>
      </c>
      <c r="C452" s="59" t="s">
        <v>20278</v>
      </c>
      <c r="D452" s="60">
        <v>20.99</v>
      </c>
      <c r="E452" s="59" t="s">
        <v>379</v>
      </c>
      <c r="F452" s="59" t="s">
        <v>298</v>
      </c>
    </row>
    <row r="453" spans="1:6">
      <c r="A453" s="59">
        <v>6463</v>
      </c>
      <c r="B453" s="59" t="s">
        <v>378</v>
      </c>
      <c r="C453" s="59" t="s">
        <v>20278</v>
      </c>
      <c r="D453" s="60">
        <v>20.99</v>
      </c>
      <c r="E453" s="59" t="s">
        <v>379</v>
      </c>
      <c r="F453" s="59" t="s">
        <v>299</v>
      </c>
    </row>
    <row r="454" spans="1:6">
      <c r="A454" s="59">
        <v>6464</v>
      </c>
      <c r="B454" s="59" t="s">
        <v>378</v>
      </c>
      <c r="C454" s="59" t="s">
        <v>20278</v>
      </c>
      <c r="D454" s="60">
        <v>20.99</v>
      </c>
      <c r="E454" s="59" t="s">
        <v>379</v>
      </c>
      <c r="F454" s="59" t="s">
        <v>300</v>
      </c>
    </row>
    <row r="455" spans="1:6">
      <c r="A455" s="59">
        <v>6470</v>
      </c>
      <c r="B455" s="59" t="s">
        <v>378</v>
      </c>
      <c r="C455" s="59" t="s">
        <v>20278</v>
      </c>
      <c r="D455" s="60">
        <v>20.99</v>
      </c>
      <c r="E455" s="59" t="s">
        <v>379</v>
      </c>
      <c r="F455" s="59" t="s">
        <v>301</v>
      </c>
    </row>
    <row r="456" spans="1:6">
      <c r="A456" s="59">
        <v>6472</v>
      </c>
      <c r="B456" s="59" t="s">
        <v>378</v>
      </c>
      <c r="C456" s="59" t="s">
        <v>20278</v>
      </c>
      <c r="D456" s="60">
        <v>20.99</v>
      </c>
      <c r="E456" s="59" t="s">
        <v>379</v>
      </c>
      <c r="F456" s="59" t="s">
        <v>302</v>
      </c>
    </row>
    <row r="457" spans="1:6">
      <c r="A457" s="59">
        <v>6473</v>
      </c>
      <c r="B457" s="59" t="s">
        <v>378</v>
      </c>
      <c r="C457" s="59" t="s">
        <v>20278</v>
      </c>
      <c r="D457" s="60">
        <v>20.99</v>
      </c>
      <c r="E457" s="59" t="s">
        <v>379</v>
      </c>
      <c r="F457" s="59" t="s">
        <v>303</v>
      </c>
    </row>
    <row r="458" spans="1:6">
      <c r="A458" s="59">
        <v>6480</v>
      </c>
      <c r="B458" s="59" t="s">
        <v>378</v>
      </c>
      <c r="C458" s="59" t="s">
        <v>20278</v>
      </c>
      <c r="D458" s="60">
        <v>20.99</v>
      </c>
      <c r="E458" s="59" t="s">
        <v>379</v>
      </c>
      <c r="F458" s="59" t="s">
        <v>304</v>
      </c>
    </row>
    <row r="459" spans="1:6">
      <c r="A459" s="59">
        <v>6482</v>
      </c>
      <c r="B459" s="59" t="s">
        <v>378</v>
      </c>
      <c r="C459" s="59" t="s">
        <v>20278</v>
      </c>
      <c r="D459" s="60">
        <v>20.99</v>
      </c>
      <c r="E459" s="59" t="s">
        <v>379</v>
      </c>
      <c r="F459" s="59" t="s">
        <v>305</v>
      </c>
    </row>
    <row r="460" spans="1:6">
      <c r="A460" s="59">
        <v>6483</v>
      </c>
      <c r="B460" s="59" t="s">
        <v>378</v>
      </c>
      <c r="C460" s="59" t="s">
        <v>20278</v>
      </c>
      <c r="D460" s="60">
        <v>20.99</v>
      </c>
      <c r="E460" s="59" t="s">
        <v>379</v>
      </c>
      <c r="F460" s="59" t="s">
        <v>306</v>
      </c>
    </row>
    <row r="461" spans="1:6">
      <c r="A461" s="59">
        <v>6484</v>
      </c>
      <c r="B461" s="59" t="s">
        <v>378</v>
      </c>
      <c r="C461" s="59" t="s">
        <v>20278</v>
      </c>
      <c r="D461" s="60">
        <v>20.99</v>
      </c>
      <c r="E461" s="59" t="s">
        <v>379</v>
      </c>
      <c r="F461" s="59" t="s">
        <v>307</v>
      </c>
    </row>
    <row r="462" spans="1:6">
      <c r="A462" s="59">
        <v>6486</v>
      </c>
      <c r="B462" s="59" t="s">
        <v>378</v>
      </c>
      <c r="C462" s="59" t="s">
        <v>20278</v>
      </c>
      <c r="D462" s="60">
        <v>20.99</v>
      </c>
      <c r="E462" s="59" t="s">
        <v>379</v>
      </c>
      <c r="F462" s="59" t="s">
        <v>308</v>
      </c>
    </row>
    <row r="463" spans="1:6">
      <c r="A463" s="59">
        <v>6490</v>
      </c>
      <c r="B463" s="59" t="s">
        <v>378</v>
      </c>
      <c r="C463" s="59" t="s">
        <v>20278</v>
      </c>
      <c r="D463" s="60">
        <v>20.99</v>
      </c>
      <c r="E463" s="59" t="s">
        <v>379</v>
      </c>
      <c r="F463" s="59" t="s">
        <v>309</v>
      </c>
    </row>
    <row r="464" spans="1:6">
      <c r="A464" s="59">
        <v>6492</v>
      </c>
      <c r="B464" s="59" t="s">
        <v>378</v>
      </c>
      <c r="C464" s="59" t="s">
        <v>20278</v>
      </c>
      <c r="D464" s="60">
        <v>20.99</v>
      </c>
      <c r="E464" s="59" t="s">
        <v>379</v>
      </c>
      <c r="F464" s="59" t="s">
        <v>310</v>
      </c>
    </row>
    <row r="465" spans="1:6">
      <c r="A465" s="59">
        <v>6500</v>
      </c>
      <c r="B465" s="59" t="s">
        <v>378</v>
      </c>
      <c r="C465" s="59" t="s">
        <v>20278</v>
      </c>
      <c r="D465" s="60">
        <v>20.99</v>
      </c>
      <c r="E465" s="59" t="s">
        <v>379</v>
      </c>
      <c r="F465" s="59" t="s">
        <v>311</v>
      </c>
    </row>
    <row r="466" spans="1:6">
      <c r="A466" s="59">
        <v>6502</v>
      </c>
      <c r="B466" s="59" t="s">
        <v>378</v>
      </c>
      <c r="C466" s="59" t="s">
        <v>20278</v>
      </c>
      <c r="D466" s="60">
        <v>20.99</v>
      </c>
      <c r="E466" s="59" t="s">
        <v>379</v>
      </c>
      <c r="F466" s="59" t="s">
        <v>312</v>
      </c>
    </row>
    <row r="467" spans="1:6">
      <c r="A467" s="59">
        <v>6503</v>
      </c>
      <c r="B467" s="59" t="s">
        <v>378</v>
      </c>
      <c r="C467" s="59" t="s">
        <v>20278</v>
      </c>
      <c r="D467" s="60">
        <v>20.99</v>
      </c>
      <c r="E467" s="59" t="s">
        <v>379</v>
      </c>
      <c r="F467" s="59" t="s">
        <v>313</v>
      </c>
    </row>
    <row r="468" spans="1:6">
      <c r="A468" s="59">
        <v>6504</v>
      </c>
      <c r="B468" s="59" t="s">
        <v>378</v>
      </c>
      <c r="C468" s="59" t="s">
        <v>20278</v>
      </c>
      <c r="D468" s="60">
        <v>20.99</v>
      </c>
      <c r="E468" s="59" t="s">
        <v>379</v>
      </c>
      <c r="F468" s="59" t="s">
        <v>314</v>
      </c>
    </row>
    <row r="469" spans="1:6">
      <c r="A469" s="59">
        <v>6505</v>
      </c>
      <c r="B469" s="59" t="s">
        <v>378</v>
      </c>
      <c r="C469" s="59" t="s">
        <v>20278</v>
      </c>
      <c r="D469" s="60">
        <v>20.99</v>
      </c>
      <c r="E469" s="59" t="s">
        <v>379</v>
      </c>
      <c r="F469" s="59" t="s">
        <v>315</v>
      </c>
    </row>
    <row r="470" spans="1:6">
      <c r="A470" s="59">
        <v>6506</v>
      </c>
      <c r="B470" s="59" t="s">
        <v>378</v>
      </c>
      <c r="C470" s="59" t="s">
        <v>20278</v>
      </c>
      <c r="D470" s="60">
        <v>20.99</v>
      </c>
      <c r="E470" s="59" t="s">
        <v>379</v>
      </c>
      <c r="F470" s="59" t="s">
        <v>316</v>
      </c>
    </row>
    <row r="471" spans="1:6">
      <c r="A471" s="59">
        <v>6507</v>
      </c>
      <c r="B471" s="59" t="s">
        <v>378</v>
      </c>
      <c r="C471" s="59" t="s">
        <v>20278</v>
      </c>
      <c r="D471" s="60">
        <v>20.99</v>
      </c>
      <c r="E471" s="59" t="s">
        <v>379</v>
      </c>
      <c r="F471" s="59" t="s">
        <v>317</v>
      </c>
    </row>
    <row r="472" spans="1:6">
      <c r="A472" s="59">
        <v>6508</v>
      </c>
      <c r="B472" s="59" t="s">
        <v>378</v>
      </c>
      <c r="C472" s="59" t="s">
        <v>20278</v>
      </c>
      <c r="D472" s="60">
        <v>20.99</v>
      </c>
      <c r="E472" s="59" t="s">
        <v>379</v>
      </c>
      <c r="F472" s="59" t="s">
        <v>318</v>
      </c>
    </row>
    <row r="473" spans="1:6">
      <c r="A473" s="59">
        <v>6509</v>
      </c>
      <c r="B473" s="59" t="s">
        <v>378</v>
      </c>
      <c r="C473" s="59" t="s">
        <v>20278</v>
      </c>
      <c r="D473" s="60">
        <v>20.99</v>
      </c>
      <c r="E473" s="59" t="s">
        <v>379</v>
      </c>
      <c r="F473" s="59" t="s">
        <v>319</v>
      </c>
    </row>
    <row r="474" spans="1:6">
      <c r="A474" s="59">
        <v>6510</v>
      </c>
      <c r="B474" s="59" t="s">
        <v>378</v>
      </c>
      <c r="C474" s="59" t="s">
        <v>20278</v>
      </c>
      <c r="D474" s="60">
        <v>20.99</v>
      </c>
      <c r="E474" s="59" t="s">
        <v>379</v>
      </c>
      <c r="F474" s="59" t="s">
        <v>320</v>
      </c>
    </row>
    <row r="475" spans="1:6">
      <c r="A475" s="59">
        <v>6511</v>
      </c>
      <c r="B475" s="59" t="s">
        <v>378</v>
      </c>
      <c r="C475" s="59" t="s">
        <v>20278</v>
      </c>
      <c r="D475" s="60">
        <v>20.99</v>
      </c>
      <c r="E475" s="59" t="s">
        <v>379</v>
      </c>
      <c r="F475" s="59" t="s">
        <v>321</v>
      </c>
    </row>
    <row r="476" spans="1:6">
      <c r="A476" s="59">
        <v>6512</v>
      </c>
      <c r="B476" s="59" t="s">
        <v>378</v>
      </c>
      <c r="C476" s="59" t="s">
        <v>20278</v>
      </c>
      <c r="D476" s="60">
        <v>20.99</v>
      </c>
      <c r="E476" s="59" t="s">
        <v>379</v>
      </c>
      <c r="F476" s="59" t="s">
        <v>322</v>
      </c>
    </row>
    <row r="477" spans="1:6">
      <c r="A477" s="59">
        <v>6513</v>
      </c>
      <c r="B477" s="59" t="s">
        <v>378</v>
      </c>
      <c r="C477" s="59" t="s">
        <v>20278</v>
      </c>
      <c r="D477" s="60">
        <v>20.99</v>
      </c>
      <c r="E477" s="59" t="s">
        <v>379</v>
      </c>
      <c r="F477" s="59" t="s">
        <v>323</v>
      </c>
    </row>
    <row r="478" spans="1:6">
      <c r="A478" s="59">
        <v>6517</v>
      </c>
      <c r="B478" s="59" t="s">
        <v>378</v>
      </c>
      <c r="C478" s="59" t="s">
        <v>20278</v>
      </c>
      <c r="D478" s="60">
        <v>20.99</v>
      </c>
      <c r="E478" s="59" t="s">
        <v>379</v>
      </c>
      <c r="F478" s="59" t="s">
        <v>324</v>
      </c>
    </row>
    <row r="479" spans="1:6">
      <c r="A479" s="59">
        <v>6518</v>
      </c>
      <c r="B479" s="59" t="s">
        <v>378</v>
      </c>
      <c r="C479" s="59" t="s">
        <v>20278</v>
      </c>
      <c r="D479" s="60">
        <v>20.99</v>
      </c>
      <c r="E479" s="59" t="s">
        <v>379</v>
      </c>
      <c r="F479" s="59" t="s">
        <v>325</v>
      </c>
    </row>
    <row r="480" spans="1:6">
      <c r="A480" s="59">
        <v>6519</v>
      </c>
      <c r="B480" s="59" t="s">
        <v>378</v>
      </c>
      <c r="C480" s="59" t="s">
        <v>20278</v>
      </c>
      <c r="D480" s="60">
        <v>20.99</v>
      </c>
      <c r="E480" s="59" t="s">
        <v>379</v>
      </c>
      <c r="F480" s="59" t="s">
        <v>326</v>
      </c>
    </row>
    <row r="481" spans="1:6">
      <c r="A481" s="59">
        <v>6520</v>
      </c>
      <c r="B481" s="59" t="s">
        <v>378</v>
      </c>
      <c r="C481" s="59" t="s">
        <v>20278</v>
      </c>
      <c r="D481" s="60">
        <v>20.99</v>
      </c>
      <c r="E481" s="59" t="s">
        <v>379</v>
      </c>
      <c r="F481" s="59" t="s">
        <v>327</v>
      </c>
    </row>
    <row r="482" spans="1:6">
      <c r="A482" s="59">
        <v>6521</v>
      </c>
      <c r="B482" s="59" t="s">
        <v>378</v>
      </c>
      <c r="C482" s="59" t="s">
        <v>20278</v>
      </c>
      <c r="D482" s="60">
        <v>20.99</v>
      </c>
      <c r="E482" s="59" t="s">
        <v>379</v>
      </c>
      <c r="F482" s="59" t="s">
        <v>328</v>
      </c>
    </row>
    <row r="483" spans="1:6">
      <c r="A483" s="59">
        <v>6522</v>
      </c>
      <c r="B483" s="59" t="s">
        <v>378</v>
      </c>
      <c r="C483" s="59" t="s">
        <v>20278</v>
      </c>
      <c r="D483" s="60">
        <v>20.99</v>
      </c>
      <c r="E483" s="59" t="s">
        <v>379</v>
      </c>
      <c r="F483" s="59" t="s">
        <v>329</v>
      </c>
    </row>
    <row r="484" spans="1:6">
      <c r="A484" s="59">
        <v>6620</v>
      </c>
      <c r="B484" s="59" t="s">
        <v>378</v>
      </c>
      <c r="C484" s="59" t="s">
        <v>20278</v>
      </c>
      <c r="D484" s="60">
        <v>20.99</v>
      </c>
      <c r="E484" s="59" t="s">
        <v>379</v>
      </c>
      <c r="F484" s="59" t="s">
        <v>330</v>
      </c>
    </row>
    <row r="485" spans="1:6">
      <c r="A485" s="59">
        <v>6622</v>
      </c>
      <c r="B485" s="59" t="s">
        <v>378</v>
      </c>
      <c r="C485" s="59" t="s">
        <v>20278</v>
      </c>
      <c r="D485" s="60">
        <v>20.99</v>
      </c>
      <c r="E485" s="59" t="s">
        <v>379</v>
      </c>
      <c r="F485" s="59" t="s">
        <v>331</v>
      </c>
    </row>
    <row r="486" spans="1:6">
      <c r="A486" s="59">
        <v>6623</v>
      </c>
      <c r="B486" s="59" t="s">
        <v>378</v>
      </c>
      <c r="C486" s="59" t="s">
        <v>20278</v>
      </c>
      <c r="D486" s="60">
        <v>20.99</v>
      </c>
      <c r="E486" s="59" t="s">
        <v>379</v>
      </c>
      <c r="F486" s="59" t="s">
        <v>332</v>
      </c>
    </row>
    <row r="487" spans="1:6">
      <c r="A487" s="59">
        <v>6624</v>
      </c>
      <c r="B487" s="59" t="s">
        <v>378</v>
      </c>
      <c r="C487" s="59" t="s">
        <v>20278</v>
      </c>
      <c r="D487" s="60">
        <v>20.99</v>
      </c>
      <c r="E487" s="59" t="s">
        <v>379</v>
      </c>
      <c r="F487" s="59" t="s">
        <v>333</v>
      </c>
    </row>
    <row r="488" spans="1:6">
      <c r="A488" s="59">
        <v>6625</v>
      </c>
      <c r="B488" s="59" t="s">
        <v>378</v>
      </c>
      <c r="C488" s="59" t="s">
        <v>20278</v>
      </c>
      <c r="D488" s="60">
        <v>20.99</v>
      </c>
      <c r="E488" s="59" t="s">
        <v>379</v>
      </c>
      <c r="F488" s="59" t="s">
        <v>334</v>
      </c>
    </row>
    <row r="489" spans="1:6">
      <c r="A489" s="59">
        <v>6630</v>
      </c>
      <c r="B489" s="59" t="s">
        <v>378</v>
      </c>
      <c r="C489" s="59" t="s">
        <v>20278</v>
      </c>
      <c r="D489" s="60">
        <v>20.99</v>
      </c>
      <c r="E489" s="59" t="s">
        <v>379</v>
      </c>
      <c r="F489" s="59" t="s">
        <v>335</v>
      </c>
    </row>
    <row r="490" spans="1:6">
      <c r="A490" s="59">
        <v>6632</v>
      </c>
      <c r="B490" s="59" t="s">
        <v>378</v>
      </c>
      <c r="C490" s="59" t="s">
        <v>20278</v>
      </c>
      <c r="D490" s="60">
        <v>20.99</v>
      </c>
      <c r="E490" s="59" t="s">
        <v>379</v>
      </c>
      <c r="F490" s="59" t="s">
        <v>336</v>
      </c>
    </row>
    <row r="491" spans="1:6">
      <c r="A491" s="59">
        <v>6633</v>
      </c>
      <c r="B491" s="59" t="s">
        <v>378</v>
      </c>
      <c r="C491" s="59" t="s">
        <v>20278</v>
      </c>
      <c r="D491" s="60">
        <v>20.99</v>
      </c>
      <c r="E491" s="59" t="s">
        <v>379</v>
      </c>
      <c r="F491" s="59" t="s">
        <v>337</v>
      </c>
    </row>
    <row r="492" spans="1:6">
      <c r="A492" s="59">
        <v>6634</v>
      </c>
      <c r="B492" s="59" t="s">
        <v>378</v>
      </c>
      <c r="C492" s="59" t="s">
        <v>20278</v>
      </c>
      <c r="D492" s="60">
        <v>20.99</v>
      </c>
      <c r="E492" s="59" t="s">
        <v>379</v>
      </c>
      <c r="F492" s="59" t="s">
        <v>338</v>
      </c>
    </row>
    <row r="493" spans="1:6">
      <c r="A493" s="59">
        <v>6635</v>
      </c>
      <c r="B493" s="59" t="s">
        <v>378</v>
      </c>
      <c r="C493" s="59" t="s">
        <v>20278</v>
      </c>
      <c r="D493" s="60">
        <v>20.99</v>
      </c>
      <c r="E493" s="59" t="s">
        <v>379</v>
      </c>
      <c r="F493" s="59" t="s">
        <v>339</v>
      </c>
    </row>
    <row r="494" spans="1:6">
      <c r="A494" s="59">
        <v>6636</v>
      </c>
      <c r="B494" s="59" t="s">
        <v>378</v>
      </c>
      <c r="C494" s="59" t="s">
        <v>20278</v>
      </c>
      <c r="D494" s="60">
        <v>20.99</v>
      </c>
      <c r="E494" s="59" t="s">
        <v>379</v>
      </c>
      <c r="F494" s="59" t="s">
        <v>340</v>
      </c>
    </row>
    <row r="495" spans="1:6">
      <c r="A495" s="59">
        <v>6637</v>
      </c>
      <c r="B495" s="59" t="s">
        <v>378</v>
      </c>
      <c r="C495" s="59" t="s">
        <v>20278</v>
      </c>
      <c r="D495" s="60">
        <v>20.99</v>
      </c>
      <c r="E495" s="59" t="s">
        <v>379</v>
      </c>
      <c r="F495" s="59" t="s">
        <v>341</v>
      </c>
    </row>
    <row r="496" spans="1:6">
      <c r="A496" s="59">
        <v>6640</v>
      </c>
      <c r="B496" s="59" t="s">
        <v>378</v>
      </c>
      <c r="C496" s="59" t="s">
        <v>20278</v>
      </c>
      <c r="D496" s="60">
        <v>20.99</v>
      </c>
      <c r="E496" s="59" t="s">
        <v>379</v>
      </c>
      <c r="F496" s="59" t="s">
        <v>342</v>
      </c>
    </row>
    <row r="497" spans="1:6">
      <c r="A497" s="59">
        <v>6642</v>
      </c>
      <c r="B497" s="59" t="s">
        <v>378</v>
      </c>
      <c r="C497" s="59" t="s">
        <v>20278</v>
      </c>
      <c r="D497" s="60">
        <v>20.99</v>
      </c>
      <c r="E497" s="59" t="s">
        <v>379</v>
      </c>
      <c r="F497" s="59" t="s">
        <v>343</v>
      </c>
    </row>
    <row r="498" spans="1:6">
      <c r="A498" s="59">
        <v>6643</v>
      </c>
      <c r="B498" s="59" t="s">
        <v>378</v>
      </c>
      <c r="C498" s="59" t="s">
        <v>20278</v>
      </c>
      <c r="D498" s="60">
        <v>20.99</v>
      </c>
      <c r="E498" s="59" t="s">
        <v>379</v>
      </c>
      <c r="F498" s="59" t="s">
        <v>344</v>
      </c>
    </row>
    <row r="499" spans="1:6">
      <c r="A499" s="59">
        <v>6644</v>
      </c>
      <c r="B499" s="59" t="s">
        <v>378</v>
      </c>
      <c r="C499" s="59" t="s">
        <v>20278</v>
      </c>
      <c r="D499" s="60">
        <v>20.99</v>
      </c>
      <c r="E499" s="59" t="s">
        <v>379</v>
      </c>
      <c r="F499" s="59" t="s">
        <v>345</v>
      </c>
    </row>
    <row r="500" spans="1:6">
      <c r="A500" s="59">
        <v>6645</v>
      </c>
      <c r="B500" s="59" t="s">
        <v>378</v>
      </c>
      <c r="C500" s="59" t="s">
        <v>20278</v>
      </c>
      <c r="D500" s="60">
        <v>20.99</v>
      </c>
      <c r="E500" s="59" t="s">
        <v>379</v>
      </c>
      <c r="F500" s="59" t="s">
        <v>346</v>
      </c>
    </row>
    <row r="501" spans="1:6">
      <c r="A501" s="59">
        <v>6646</v>
      </c>
      <c r="B501" s="59" t="s">
        <v>378</v>
      </c>
      <c r="C501" s="59" t="s">
        <v>20278</v>
      </c>
      <c r="D501" s="60">
        <v>20.99</v>
      </c>
      <c r="E501" s="59" t="s">
        <v>379</v>
      </c>
      <c r="F501" s="59" t="s">
        <v>347</v>
      </c>
    </row>
    <row r="502" spans="1:6">
      <c r="A502" s="59">
        <v>6648</v>
      </c>
      <c r="B502" s="59" t="s">
        <v>378</v>
      </c>
      <c r="C502" s="59" t="s">
        <v>20278</v>
      </c>
      <c r="D502" s="60">
        <v>20.99</v>
      </c>
      <c r="E502" s="59" t="s">
        <v>379</v>
      </c>
      <c r="F502" s="59" t="s">
        <v>348</v>
      </c>
    </row>
    <row r="503" spans="1:6">
      <c r="A503" s="59">
        <v>6649</v>
      </c>
      <c r="B503" s="59" t="s">
        <v>378</v>
      </c>
      <c r="C503" s="59" t="s">
        <v>20278</v>
      </c>
      <c r="D503" s="60">
        <v>20.99</v>
      </c>
      <c r="E503" s="59" t="s">
        <v>379</v>
      </c>
      <c r="F503" s="59" t="s">
        <v>349</v>
      </c>
    </row>
    <row r="504" spans="1:6">
      <c r="A504" s="59">
        <v>6652</v>
      </c>
      <c r="B504" s="59" t="s">
        <v>378</v>
      </c>
      <c r="C504" s="59" t="s">
        <v>20278</v>
      </c>
      <c r="D504" s="60">
        <v>20.99</v>
      </c>
      <c r="E504" s="59" t="s">
        <v>379</v>
      </c>
      <c r="F504" s="59" t="s">
        <v>350</v>
      </c>
    </row>
    <row r="505" spans="1:6">
      <c r="A505" s="59">
        <v>6654</v>
      </c>
      <c r="B505" s="59" t="s">
        <v>378</v>
      </c>
      <c r="C505" s="59" t="s">
        <v>20278</v>
      </c>
      <c r="D505" s="60">
        <v>20.99</v>
      </c>
      <c r="E505" s="59" t="s">
        <v>379</v>
      </c>
      <c r="F505" s="59" t="s">
        <v>351</v>
      </c>
    </row>
    <row r="506" spans="1:6">
      <c r="A506" s="59">
        <v>6655</v>
      </c>
      <c r="B506" s="59" t="s">
        <v>378</v>
      </c>
      <c r="C506" s="59" t="s">
        <v>20278</v>
      </c>
      <c r="D506" s="60">
        <v>20.99</v>
      </c>
      <c r="E506" s="59" t="s">
        <v>379</v>
      </c>
      <c r="F506" s="59" t="s">
        <v>352</v>
      </c>
    </row>
    <row r="507" spans="1:6">
      <c r="A507" s="59">
        <v>6657</v>
      </c>
      <c r="B507" s="59" t="s">
        <v>378</v>
      </c>
      <c r="C507" s="59" t="s">
        <v>20278</v>
      </c>
      <c r="D507" s="60">
        <v>20.99</v>
      </c>
      <c r="E507" s="59" t="s">
        <v>379</v>
      </c>
      <c r="F507" s="59" t="s">
        <v>353</v>
      </c>
    </row>
    <row r="508" spans="1:6">
      <c r="A508" s="59">
        <v>6660</v>
      </c>
      <c r="B508" s="59" t="s">
        <v>378</v>
      </c>
      <c r="C508" s="59" t="s">
        <v>20278</v>
      </c>
      <c r="D508" s="60">
        <v>20.99</v>
      </c>
      <c r="E508" s="59" t="s">
        <v>379</v>
      </c>
      <c r="F508" s="59" t="s">
        <v>354</v>
      </c>
    </row>
    <row r="509" spans="1:6">
      <c r="A509" s="59">
        <v>6662</v>
      </c>
      <c r="B509" s="59" t="s">
        <v>378</v>
      </c>
      <c r="C509" s="59" t="s">
        <v>20278</v>
      </c>
      <c r="D509" s="60">
        <v>20.99</v>
      </c>
      <c r="E509" s="59" t="s">
        <v>379</v>
      </c>
      <c r="F509" s="59" t="s">
        <v>355</v>
      </c>
    </row>
    <row r="510" spans="1:6">
      <c r="A510" s="59">
        <v>6665</v>
      </c>
      <c r="B510" s="59" t="s">
        <v>378</v>
      </c>
      <c r="C510" s="59" t="s">
        <v>20278</v>
      </c>
      <c r="D510" s="60">
        <v>20.99</v>
      </c>
      <c r="E510" s="59" t="s">
        <v>379</v>
      </c>
      <c r="F510" s="59" t="s">
        <v>356</v>
      </c>
    </row>
    <row r="511" spans="1:6">
      <c r="A511" s="59">
        <v>6680</v>
      </c>
      <c r="B511" s="59" t="s">
        <v>378</v>
      </c>
      <c r="C511" s="59" t="s">
        <v>20278</v>
      </c>
      <c r="D511" s="60">
        <v>20.99</v>
      </c>
      <c r="E511" s="59" t="s">
        <v>379</v>
      </c>
      <c r="F511" s="59" t="s">
        <v>357</v>
      </c>
    </row>
    <row r="512" spans="1:6">
      <c r="A512" s="59">
        <v>6681</v>
      </c>
      <c r="B512" s="59" t="s">
        <v>378</v>
      </c>
      <c r="C512" s="59" t="s">
        <v>20278</v>
      </c>
      <c r="D512" s="60">
        <v>20.99</v>
      </c>
      <c r="E512" s="59" t="s">
        <v>379</v>
      </c>
      <c r="F512" s="59" t="s">
        <v>358</v>
      </c>
    </row>
    <row r="513" spans="1:6">
      <c r="A513" s="59">
        <v>6685</v>
      </c>
      <c r="B513" s="59" t="s">
        <v>378</v>
      </c>
      <c r="C513" s="59" t="s">
        <v>20278</v>
      </c>
      <c r="D513" s="60">
        <v>20.99</v>
      </c>
      <c r="E513" s="59" t="s">
        <v>379</v>
      </c>
      <c r="F513" s="59" t="s">
        <v>359</v>
      </c>
    </row>
    <row r="514" spans="1:6">
      <c r="A514" s="59">
        <v>6686</v>
      </c>
      <c r="B514" s="59" t="s">
        <v>378</v>
      </c>
      <c r="C514" s="59" t="s">
        <v>20278</v>
      </c>
      <c r="D514" s="60">
        <v>20.99</v>
      </c>
      <c r="E514" s="59" t="s">
        <v>379</v>
      </c>
      <c r="F514" s="59" t="s">
        <v>360</v>
      </c>
    </row>
    <row r="515" spans="1:6">
      <c r="A515" s="59">
        <v>6690</v>
      </c>
      <c r="B515" s="59" t="s">
        <v>378</v>
      </c>
      <c r="C515" s="59" t="s">
        <v>20278</v>
      </c>
      <c r="D515" s="60">
        <v>20.99</v>
      </c>
      <c r="E515" s="59" t="s">
        <v>379</v>
      </c>
      <c r="F515" s="59" t="s">
        <v>361</v>
      </c>
    </row>
    <row r="516" spans="1:6">
      <c r="A516" s="59">
        <v>6750</v>
      </c>
      <c r="B516" s="59" t="s">
        <v>378</v>
      </c>
      <c r="C516" s="59" t="s">
        <v>20278</v>
      </c>
      <c r="D516" s="60">
        <v>20.99</v>
      </c>
      <c r="E516" s="59" t="s">
        <v>379</v>
      </c>
      <c r="F516" s="59" t="s">
        <v>362</v>
      </c>
    </row>
    <row r="517" spans="1:6">
      <c r="A517" s="59">
        <v>6820</v>
      </c>
      <c r="B517" s="59" t="s">
        <v>378</v>
      </c>
      <c r="C517" s="59" t="s">
        <v>20278</v>
      </c>
      <c r="D517" s="60">
        <v>20.99</v>
      </c>
      <c r="E517" s="59" t="s">
        <v>379</v>
      </c>
      <c r="F517" s="59" t="s">
        <v>363</v>
      </c>
    </row>
    <row r="518" spans="1:6">
      <c r="A518" s="59">
        <v>6825</v>
      </c>
      <c r="B518" s="59" t="s">
        <v>378</v>
      </c>
      <c r="C518" s="59" t="s">
        <v>20278</v>
      </c>
      <c r="D518" s="60">
        <v>20.99</v>
      </c>
      <c r="E518" s="59" t="s">
        <v>379</v>
      </c>
      <c r="F518" s="59" t="s">
        <v>364</v>
      </c>
    </row>
    <row r="519" spans="1:6">
      <c r="A519" s="59">
        <v>6830</v>
      </c>
      <c r="B519" s="59" t="s">
        <v>378</v>
      </c>
      <c r="C519" s="59" t="s">
        <v>20278</v>
      </c>
      <c r="D519" s="60">
        <v>20.99</v>
      </c>
      <c r="E519" s="59" t="s">
        <v>379</v>
      </c>
      <c r="F519" s="59" t="s">
        <v>365</v>
      </c>
    </row>
    <row r="520" spans="1:6">
      <c r="A520" s="59">
        <v>6831</v>
      </c>
      <c r="B520" s="59" t="s">
        <v>378</v>
      </c>
      <c r="C520" s="59" t="s">
        <v>20278</v>
      </c>
      <c r="D520" s="60">
        <v>20.99</v>
      </c>
      <c r="E520" s="59" t="s">
        <v>379</v>
      </c>
      <c r="F520" s="59" t="s">
        <v>366</v>
      </c>
    </row>
    <row r="521" spans="1:6">
      <c r="A521" s="59">
        <v>6832</v>
      </c>
      <c r="B521" s="59" t="s">
        <v>378</v>
      </c>
      <c r="C521" s="59" t="s">
        <v>20278</v>
      </c>
      <c r="D521" s="60">
        <v>20.99</v>
      </c>
      <c r="E521" s="59" t="s">
        <v>379</v>
      </c>
      <c r="F521" s="59" t="s">
        <v>367</v>
      </c>
    </row>
    <row r="522" spans="1:6">
      <c r="A522" s="59">
        <v>6833</v>
      </c>
      <c r="B522" s="59" t="s">
        <v>378</v>
      </c>
      <c r="C522" s="59" t="s">
        <v>20278</v>
      </c>
      <c r="D522" s="60">
        <v>20.99</v>
      </c>
      <c r="E522" s="59" t="s">
        <v>379</v>
      </c>
      <c r="F522" s="59" t="s">
        <v>368</v>
      </c>
    </row>
    <row r="523" spans="1:6">
      <c r="A523" s="59">
        <v>6834</v>
      </c>
      <c r="B523" s="59" t="s">
        <v>378</v>
      </c>
      <c r="C523" s="59" t="s">
        <v>20278</v>
      </c>
      <c r="D523" s="60">
        <v>20.99</v>
      </c>
      <c r="E523" s="59" t="s">
        <v>379</v>
      </c>
      <c r="F523" s="59" t="s">
        <v>369</v>
      </c>
    </row>
    <row r="524" spans="1:6">
      <c r="A524" s="59">
        <v>6901</v>
      </c>
      <c r="B524" s="59" t="s">
        <v>378</v>
      </c>
      <c r="C524" s="59" t="s">
        <v>20278</v>
      </c>
      <c r="D524" s="60">
        <v>20.99</v>
      </c>
      <c r="E524" s="59" t="s">
        <v>379</v>
      </c>
      <c r="F524" s="59" t="s">
        <v>370</v>
      </c>
    </row>
    <row r="525" spans="1:6">
      <c r="A525" s="59">
        <v>6903</v>
      </c>
      <c r="B525" s="59" t="s">
        <v>378</v>
      </c>
      <c r="C525" s="59" t="s">
        <v>20278</v>
      </c>
      <c r="D525" s="60">
        <v>20.99</v>
      </c>
      <c r="E525" s="59" t="s">
        <v>379</v>
      </c>
      <c r="F525" s="59" t="s">
        <v>372</v>
      </c>
    </row>
    <row r="526" spans="1:6">
      <c r="A526" s="59">
        <v>6998</v>
      </c>
      <c r="B526" s="59" t="s">
        <v>378</v>
      </c>
      <c r="C526" s="59" t="s">
        <v>20278</v>
      </c>
      <c r="D526" s="60">
        <v>20.99</v>
      </c>
      <c r="E526" s="59" t="s">
        <v>379</v>
      </c>
      <c r="F526" s="59" t="s">
        <v>373</v>
      </c>
    </row>
    <row r="527" spans="1:6">
      <c r="A527" s="59">
        <v>6999</v>
      </c>
      <c r="B527" s="59" t="s">
        <v>378</v>
      </c>
      <c r="C527" s="59" t="s">
        <v>20278</v>
      </c>
      <c r="D527" s="60">
        <v>20.99</v>
      </c>
      <c r="E527" s="59" t="s">
        <v>379</v>
      </c>
      <c r="F527" s="59" t="s">
        <v>374</v>
      </c>
    </row>
    <row r="528" spans="1:6">
      <c r="A528" s="59">
        <v>9001</v>
      </c>
      <c r="B528" s="59" t="s">
        <v>378</v>
      </c>
      <c r="C528" s="59" t="s">
        <v>20278</v>
      </c>
      <c r="D528" s="60">
        <v>20.99</v>
      </c>
      <c r="E528" s="59" t="s">
        <v>379</v>
      </c>
      <c r="F528" s="59" t="s">
        <v>375</v>
      </c>
    </row>
    <row r="529" spans="1:6">
      <c r="A529" s="59">
        <v>600</v>
      </c>
      <c r="B529" s="59" t="s">
        <v>380</v>
      </c>
      <c r="C529" s="59" t="s">
        <v>20278</v>
      </c>
      <c r="D529" s="60">
        <v>20.99</v>
      </c>
      <c r="E529" s="59" t="s">
        <v>381</v>
      </c>
      <c r="F529" s="59" t="s">
        <v>200</v>
      </c>
    </row>
    <row r="530" spans="1:6">
      <c r="A530" s="59">
        <v>601</v>
      </c>
      <c r="B530" s="59" t="s">
        <v>380</v>
      </c>
      <c r="C530" s="59" t="s">
        <v>20278</v>
      </c>
      <c r="D530" s="60">
        <v>20.99</v>
      </c>
      <c r="E530" s="59" t="s">
        <v>381</v>
      </c>
      <c r="F530" s="59" t="s">
        <v>201</v>
      </c>
    </row>
    <row r="531" spans="1:6">
      <c r="A531" s="59">
        <v>605</v>
      </c>
      <c r="B531" s="59" t="s">
        <v>380</v>
      </c>
      <c r="C531" s="59" t="s">
        <v>20278</v>
      </c>
      <c r="D531" s="60">
        <v>20.99</v>
      </c>
      <c r="E531" s="59" t="s">
        <v>381</v>
      </c>
      <c r="F531" s="59" t="s">
        <v>202</v>
      </c>
    </row>
    <row r="532" spans="1:6">
      <c r="A532" s="59">
        <v>611</v>
      </c>
      <c r="B532" s="59" t="s">
        <v>380</v>
      </c>
      <c r="C532" s="59" t="s">
        <v>20278</v>
      </c>
      <c r="D532" s="60">
        <v>20.99</v>
      </c>
      <c r="E532" s="59" t="s">
        <v>381</v>
      </c>
      <c r="F532" s="59" t="s">
        <v>203</v>
      </c>
    </row>
    <row r="533" spans="1:6">
      <c r="A533" s="59">
        <v>630</v>
      </c>
      <c r="B533" s="59" t="s">
        <v>380</v>
      </c>
      <c r="C533" s="59" t="s">
        <v>20278</v>
      </c>
      <c r="D533" s="60">
        <v>20.99</v>
      </c>
      <c r="E533" s="59" t="s">
        <v>381</v>
      </c>
      <c r="F533" s="59" t="s">
        <v>204</v>
      </c>
    </row>
    <row r="534" spans="1:6">
      <c r="A534" s="59">
        <v>640</v>
      </c>
      <c r="B534" s="59" t="s">
        <v>380</v>
      </c>
      <c r="C534" s="59" t="s">
        <v>20278</v>
      </c>
      <c r="D534" s="60">
        <v>20.99</v>
      </c>
      <c r="E534" s="59" t="s">
        <v>381</v>
      </c>
      <c r="F534" s="59" t="s">
        <v>205</v>
      </c>
    </row>
    <row r="535" spans="1:6">
      <c r="A535" s="59">
        <v>641</v>
      </c>
      <c r="B535" s="59" t="s">
        <v>380</v>
      </c>
      <c r="C535" s="59" t="s">
        <v>20278</v>
      </c>
      <c r="D535" s="60">
        <v>20.99</v>
      </c>
      <c r="E535" s="59" t="s">
        <v>381</v>
      </c>
      <c r="F535" s="59" t="s">
        <v>206</v>
      </c>
    </row>
    <row r="536" spans="1:6">
      <c r="A536" s="59">
        <v>660</v>
      </c>
      <c r="B536" s="59" t="s">
        <v>380</v>
      </c>
      <c r="C536" s="59" t="s">
        <v>20278</v>
      </c>
      <c r="D536" s="60">
        <v>20.99</v>
      </c>
      <c r="E536" s="59" t="s">
        <v>381</v>
      </c>
      <c r="F536" s="59" t="s">
        <v>207</v>
      </c>
    </row>
    <row r="537" spans="1:6">
      <c r="A537" s="59">
        <v>664</v>
      </c>
      <c r="B537" s="59" t="s">
        <v>380</v>
      </c>
      <c r="C537" s="59" t="s">
        <v>20278</v>
      </c>
      <c r="D537" s="60">
        <v>20.99</v>
      </c>
      <c r="E537" s="59" t="s">
        <v>381</v>
      </c>
      <c r="F537" s="59" t="s">
        <v>208</v>
      </c>
    </row>
    <row r="538" spans="1:6">
      <c r="A538" s="59">
        <v>665</v>
      </c>
      <c r="B538" s="59" t="s">
        <v>380</v>
      </c>
      <c r="C538" s="59" t="s">
        <v>20278</v>
      </c>
      <c r="D538" s="60">
        <v>20.99</v>
      </c>
      <c r="E538" s="59" t="s">
        <v>381</v>
      </c>
      <c r="F538" s="59" t="s">
        <v>209</v>
      </c>
    </row>
    <row r="539" spans="1:6">
      <c r="A539" s="59">
        <v>6010</v>
      </c>
      <c r="B539" s="59" t="s">
        <v>380</v>
      </c>
      <c r="C539" s="59" t="s">
        <v>20278</v>
      </c>
      <c r="D539" s="60">
        <v>20.99</v>
      </c>
      <c r="E539" s="59" t="s">
        <v>381</v>
      </c>
      <c r="F539" s="59" t="s">
        <v>210</v>
      </c>
    </row>
    <row r="540" spans="1:6">
      <c r="A540" s="59">
        <v>6011</v>
      </c>
      <c r="B540" s="59" t="s">
        <v>380</v>
      </c>
      <c r="C540" s="59" t="s">
        <v>20278</v>
      </c>
      <c r="D540" s="60">
        <v>20.99</v>
      </c>
      <c r="E540" s="59" t="s">
        <v>381</v>
      </c>
      <c r="F540" s="59" t="s">
        <v>211</v>
      </c>
    </row>
    <row r="541" spans="1:6">
      <c r="A541" s="59">
        <v>6012</v>
      </c>
      <c r="B541" s="59" t="s">
        <v>380</v>
      </c>
      <c r="C541" s="59" t="s">
        <v>20278</v>
      </c>
      <c r="D541" s="60">
        <v>20.99</v>
      </c>
      <c r="E541" s="59" t="s">
        <v>381</v>
      </c>
      <c r="F541" s="59" t="s">
        <v>212</v>
      </c>
    </row>
    <row r="542" spans="1:6">
      <c r="A542" s="59">
        <v>6013</v>
      </c>
      <c r="B542" s="59" t="s">
        <v>380</v>
      </c>
      <c r="C542" s="59" t="s">
        <v>20278</v>
      </c>
      <c r="D542" s="60">
        <v>20.99</v>
      </c>
      <c r="E542" s="59" t="s">
        <v>381</v>
      </c>
      <c r="F542" s="59" t="s">
        <v>213</v>
      </c>
    </row>
    <row r="543" spans="1:6">
      <c r="A543" s="59">
        <v>6014</v>
      </c>
      <c r="B543" s="59" t="s">
        <v>380</v>
      </c>
      <c r="C543" s="59" t="s">
        <v>20278</v>
      </c>
      <c r="D543" s="60">
        <v>20.99</v>
      </c>
      <c r="E543" s="59" t="s">
        <v>381</v>
      </c>
      <c r="F543" s="59" t="s">
        <v>214</v>
      </c>
    </row>
    <row r="544" spans="1:6">
      <c r="A544" s="59">
        <v>6015</v>
      </c>
      <c r="B544" s="59" t="s">
        <v>380</v>
      </c>
      <c r="C544" s="59" t="s">
        <v>20278</v>
      </c>
      <c r="D544" s="60">
        <v>20.99</v>
      </c>
      <c r="E544" s="59" t="s">
        <v>381</v>
      </c>
      <c r="F544" s="59" t="s">
        <v>215</v>
      </c>
    </row>
    <row r="545" spans="1:6">
      <c r="A545" s="59">
        <v>6016</v>
      </c>
      <c r="B545" s="59" t="s">
        <v>380</v>
      </c>
      <c r="C545" s="59" t="s">
        <v>20278</v>
      </c>
      <c r="D545" s="60">
        <v>20.99</v>
      </c>
      <c r="E545" s="59" t="s">
        <v>381</v>
      </c>
      <c r="F545" s="59" t="s">
        <v>216</v>
      </c>
    </row>
    <row r="546" spans="1:6">
      <c r="A546" s="59">
        <v>6017</v>
      </c>
      <c r="B546" s="59" t="s">
        <v>380</v>
      </c>
      <c r="C546" s="59" t="s">
        <v>20278</v>
      </c>
      <c r="D546" s="60">
        <v>20.99</v>
      </c>
      <c r="E546" s="59" t="s">
        <v>381</v>
      </c>
      <c r="F546" s="59" t="s">
        <v>217</v>
      </c>
    </row>
    <row r="547" spans="1:6">
      <c r="A547" s="59">
        <v>6020</v>
      </c>
      <c r="B547" s="59" t="s">
        <v>380</v>
      </c>
      <c r="C547" s="59" t="s">
        <v>20278</v>
      </c>
      <c r="D547" s="60">
        <v>20.99</v>
      </c>
      <c r="E547" s="59" t="s">
        <v>381</v>
      </c>
      <c r="F547" s="59" t="s">
        <v>218</v>
      </c>
    </row>
    <row r="548" spans="1:6">
      <c r="A548" s="59">
        <v>6021</v>
      </c>
      <c r="B548" s="59" t="s">
        <v>380</v>
      </c>
      <c r="C548" s="59" t="s">
        <v>20278</v>
      </c>
      <c r="D548" s="60">
        <v>20.99</v>
      </c>
      <c r="E548" s="59" t="s">
        <v>381</v>
      </c>
      <c r="F548" s="59" t="s">
        <v>219</v>
      </c>
    </row>
    <row r="549" spans="1:6">
      <c r="A549" s="59">
        <v>6022</v>
      </c>
      <c r="B549" s="59" t="s">
        <v>380</v>
      </c>
      <c r="C549" s="59" t="s">
        <v>20278</v>
      </c>
      <c r="D549" s="60">
        <v>20.99</v>
      </c>
      <c r="E549" s="59" t="s">
        <v>381</v>
      </c>
      <c r="F549" s="59" t="s">
        <v>220</v>
      </c>
    </row>
    <row r="550" spans="1:6">
      <c r="A550" s="59">
        <v>6023</v>
      </c>
      <c r="B550" s="59" t="s">
        <v>380</v>
      </c>
      <c r="C550" s="59" t="s">
        <v>20278</v>
      </c>
      <c r="D550" s="60">
        <v>20.99</v>
      </c>
      <c r="E550" s="59" t="s">
        <v>381</v>
      </c>
      <c r="F550" s="59" t="s">
        <v>221</v>
      </c>
    </row>
    <row r="551" spans="1:6">
      <c r="A551" s="59">
        <v>6028</v>
      </c>
      <c r="B551" s="59" t="s">
        <v>380</v>
      </c>
      <c r="C551" s="59" t="s">
        <v>20278</v>
      </c>
      <c r="D551" s="60">
        <v>20.99</v>
      </c>
      <c r="E551" s="59" t="s">
        <v>381</v>
      </c>
      <c r="F551" s="59" t="s">
        <v>222</v>
      </c>
    </row>
    <row r="552" spans="1:6">
      <c r="A552" s="59">
        <v>6029</v>
      </c>
      <c r="B552" s="59" t="s">
        <v>380</v>
      </c>
      <c r="C552" s="59" t="s">
        <v>20278</v>
      </c>
      <c r="D552" s="60">
        <v>20.99</v>
      </c>
      <c r="E552" s="59" t="s">
        <v>381</v>
      </c>
      <c r="F552" s="59" t="s">
        <v>223</v>
      </c>
    </row>
    <row r="553" spans="1:6">
      <c r="A553" s="59">
        <v>6032</v>
      </c>
      <c r="B553" s="59" t="s">
        <v>380</v>
      </c>
      <c r="C553" s="59" t="s">
        <v>20278</v>
      </c>
      <c r="D553" s="60">
        <v>20.99</v>
      </c>
      <c r="E553" s="59" t="s">
        <v>381</v>
      </c>
      <c r="F553" s="59" t="s">
        <v>224</v>
      </c>
    </row>
    <row r="554" spans="1:6">
      <c r="A554" s="59">
        <v>6100</v>
      </c>
      <c r="B554" s="59" t="s">
        <v>380</v>
      </c>
      <c r="C554" s="59" t="s">
        <v>20278</v>
      </c>
      <c r="D554" s="60">
        <v>20.99</v>
      </c>
      <c r="E554" s="59" t="s">
        <v>381</v>
      </c>
      <c r="F554" s="59" t="s">
        <v>225</v>
      </c>
    </row>
    <row r="555" spans="1:6">
      <c r="A555" s="59">
        <v>6101</v>
      </c>
      <c r="B555" s="59" t="s">
        <v>380</v>
      </c>
      <c r="C555" s="59" t="s">
        <v>20278</v>
      </c>
      <c r="D555" s="60">
        <v>20.99</v>
      </c>
      <c r="E555" s="59" t="s">
        <v>381</v>
      </c>
      <c r="F555" s="59" t="s">
        <v>226</v>
      </c>
    </row>
    <row r="556" spans="1:6">
      <c r="A556" s="59">
        <v>6102</v>
      </c>
      <c r="B556" s="59" t="s">
        <v>380</v>
      </c>
      <c r="C556" s="59" t="s">
        <v>20278</v>
      </c>
      <c r="D556" s="60">
        <v>20.99</v>
      </c>
      <c r="E556" s="59" t="s">
        <v>381</v>
      </c>
      <c r="F556" s="59" t="s">
        <v>227</v>
      </c>
    </row>
    <row r="557" spans="1:6">
      <c r="A557" s="59">
        <v>6103</v>
      </c>
      <c r="B557" s="59" t="s">
        <v>380</v>
      </c>
      <c r="C557" s="59" t="s">
        <v>20278</v>
      </c>
      <c r="D557" s="60">
        <v>20.99</v>
      </c>
      <c r="E557" s="59" t="s">
        <v>381</v>
      </c>
      <c r="F557" s="59" t="s">
        <v>228</v>
      </c>
    </row>
    <row r="558" spans="1:6">
      <c r="A558" s="59">
        <v>6110</v>
      </c>
      <c r="B558" s="59" t="s">
        <v>380</v>
      </c>
      <c r="C558" s="59" t="s">
        <v>20278</v>
      </c>
      <c r="D558" s="60">
        <v>20.99</v>
      </c>
      <c r="E558" s="59" t="s">
        <v>381</v>
      </c>
      <c r="F558" s="59" t="s">
        <v>229</v>
      </c>
    </row>
    <row r="559" spans="1:6">
      <c r="A559" s="59">
        <v>6112</v>
      </c>
      <c r="B559" s="59" t="s">
        <v>380</v>
      </c>
      <c r="C559" s="59" t="s">
        <v>20278</v>
      </c>
      <c r="D559" s="60">
        <v>20.99</v>
      </c>
      <c r="E559" s="59" t="s">
        <v>381</v>
      </c>
      <c r="F559" s="59" t="s">
        <v>230</v>
      </c>
    </row>
    <row r="560" spans="1:6">
      <c r="A560" s="59">
        <v>6220</v>
      </c>
      <c r="B560" s="59" t="s">
        <v>380</v>
      </c>
      <c r="C560" s="59" t="s">
        <v>20278</v>
      </c>
      <c r="D560" s="60">
        <v>20.99</v>
      </c>
      <c r="E560" s="59" t="s">
        <v>381</v>
      </c>
      <c r="F560" s="59" t="s">
        <v>231</v>
      </c>
    </row>
    <row r="561" spans="1:6">
      <c r="A561" s="59">
        <v>6221</v>
      </c>
      <c r="B561" s="59" t="s">
        <v>380</v>
      </c>
      <c r="C561" s="59" t="s">
        <v>20278</v>
      </c>
      <c r="D561" s="60">
        <v>20.99</v>
      </c>
      <c r="E561" s="59" t="s">
        <v>381</v>
      </c>
      <c r="F561" s="59" t="s">
        <v>232</v>
      </c>
    </row>
    <row r="562" spans="1:6">
      <c r="A562" s="59">
        <v>6222</v>
      </c>
      <c r="B562" s="59" t="s">
        <v>380</v>
      </c>
      <c r="C562" s="59" t="s">
        <v>20278</v>
      </c>
      <c r="D562" s="60">
        <v>20.99</v>
      </c>
      <c r="E562" s="59" t="s">
        <v>381</v>
      </c>
      <c r="F562" s="59" t="s">
        <v>233</v>
      </c>
    </row>
    <row r="563" spans="1:6">
      <c r="A563" s="59">
        <v>6223</v>
      </c>
      <c r="B563" s="59" t="s">
        <v>380</v>
      </c>
      <c r="C563" s="59" t="s">
        <v>20278</v>
      </c>
      <c r="D563" s="60">
        <v>20.99</v>
      </c>
      <c r="E563" s="59" t="s">
        <v>381</v>
      </c>
      <c r="F563" s="59" t="s">
        <v>234</v>
      </c>
    </row>
    <row r="564" spans="1:6">
      <c r="A564" s="59">
        <v>6224</v>
      </c>
      <c r="B564" s="59" t="s">
        <v>380</v>
      </c>
      <c r="C564" s="59" t="s">
        <v>20278</v>
      </c>
      <c r="D564" s="60">
        <v>20.99</v>
      </c>
      <c r="E564" s="59" t="s">
        <v>381</v>
      </c>
      <c r="F564" s="59" t="s">
        <v>235</v>
      </c>
    </row>
    <row r="565" spans="1:6">
      <c r="A565" s="59">
        <v>6225</v>
      </c>
      <c r="B565" s="59" t="s">
        <v>380</v>
      </c>
      <c r="C565" s="59" t="s">
        <v>20278</v>
      </c>
      <c r="D565" s="60">
        <v>20.99</v>
      </c>
      <c r="E565" s="59" t="s">
        <v>381</v>
      </c>
      <c r="F565" s="59" t="s">
        <v>236</v>
      </c>
    </row>
    <row r="566" spans="1:6">
      <c r="A566" s="59">
        <v>6226</v>
      </c>
      <c r="B566" s="59" t="s">
        <v>380</v>
      </c>
      <c r="C566" s="59" t="s">
        <v>20278</v>
      </c>
      <c r="D566" s="60">
        <v>20.99</v>
      </c>
      <c r="E566" s="59" t="s">
        <v>381</v>
      </c>
      <c r="F566" s="59" t="s">
        <v>237</v>
      </c>
    </row>
    <row r="567" spans="1:6">
      <c r="A567" s="59">
        <v>6229</v>
      </c>
      <c r="B567" s="59" t="s">
        <v>380</v>
      </c>
      <c r="C567" s="59" t="s">
        <v>20278</v>
      </c>
      <c r="D567" s="60">
        <v>20.99</v>
      </c>
      <c r="E567" s="59" t="s">
        <v>381</v>
      </c>
      <c r="F567" s="59" t="s">
        <v>238</v>
      </c>
    </row>
    <row r="568" spans="1:6">
      <c r="A568" s="59">
        <v>6230</v>
      </c>
      <c r="B568" s="59" t="s">
        <v>380</v>
      </c>
      <c r="C568" s="59" t="s">
        <v>20278</v>
      </c>
      <c r="D568" s="60">
        <v>20.99</v>
      </c>
      <c r="E568" s="59" t="s">
        <v>381</v>
      </c>
      <c r="F568" s="59" t="s">
        <v>239</v>
      </c>
    </row>
    <row r="569" spans="1:6">
      <c r="A569" s="59">
        <v>6231</v>
      </c>
      <c r="B569" s="59" t="s">
        <v>380</v>
      </c>
      <c r="C569" s="59" t="s">
        <v>20278</v>
      </c>
      <c r="D569" s="60">
        <v>20.99</v>
      </c>
      <c r="E569" s="59" t="s">
        <v>381</v>
      </c>
      <c r="F569" s="59" t="s">
        <v>240</v>
      </c>
    </row>
    <row r="570" spans="1:6">
      <c r="A570" s="59">
        <v>6232</v>
      </c>
      <c r="B570" s="59" t="s">
        <v>380</v>
      </c>
      <c r="C570" s="59" t="s">
        <v>20278</v>
      </c>
      <c r="D570" s="60">
        <v>20.99</v>
      </c>
      <c r="E570" s="59" t="s">
        <v>381</v>
      </c>
      <c r="F570" s="59" t="s">
        <v>241</v>
      </c>
    </row>
    <row r="571" spans="1:6">
      <c r="A571" s="59">
        <v>6234</v>
      </c>
      <c r="B571" s="59" t="s">
        <v>380</v>
      </c>
      <c r="C571" s="59" t="s">
        <v>20278</v>
      </c>
      <c r="D571" s="60">
        <v>20.99</v>
      </c>
      <c r="E571" s="59" t="s">
        <v>381</v>
      </c>
      <c r="F571" s="59" t="s">
        <v>242</v>
      </c>
    </row>
    <row r="572" spans="1:6">
      <c r="A572" s="59">
        <v>6235</v>
      </c>
      <c r="B572" s="59" t="s">
        <v>380</v>
      </c>
      <c r="C572" s="59" t="s">
        <v>20278</v>
      </c>
      <c r="D572" s="60">
        <v>20.99</v>
      </c>
      <c r="E572" s="59" t="s">
        <v>381</v>
      </c>
      <c r="F572" s="59" t="s">
        <v>243</v>
      </c>
    </row>
    <row r="573" spans="1:6">
      <c r="A573" s="59">
        <v>6236</v>
      </c>
      <c r="B573" s="59" t="s">
        <v>380</v>
      </c>
      <c r="C573" s="59" t="s">
        <v>20278</v>
      </c>
      <c r="D573" s="60">
        <v>20.99</v>
      </c>
      <c r="E573" s="59" t="s">
        <v>381</v>
      </c>
      <c r="F573" s="59" t="s">
        <v>244</v>
      </c>
    </row>
    <row r="574" spans="1:6">
      <c r="A574" s="59">
        <v>6238</v>
      </c>
      <c r="B574" s="59" t="s">
        <v>380</v>
      </c>
      <c r="C574" s="59" t="s">
        <v>20278</v>
      </c>
      <c r="D574" s="60">
        <v>20.99</v>
      </c>
      <c r="E574" s="59" t="s">
        <v>381</v>
      </c>
      <c r="F574" s="59" t="s">
        <v>245</v>
      </c>
    </row>
    <row r="575" spans="1:6">
      <c r="A575" s="59">
        <v>6240</v>
      </c>
      <c r="B575" s="59" t="s">
        <v>380</v>
      </c>
      <c r="C575" s="59" t="s">
        <v>20278</v>
      </c>
      <c r="D575" s="60">
        <v>20.99</v>
      </c>
      <c r="E575" s="59" t="s">
        <v>381</v>
      </c>
      <c r="F575" s="59" t="s">
        <v>246</v>
      </c>
    </row>
    <row r="576" spans="1:6">
      <c r="A576" s="59">
        <v>6241</v>
      </c>
      <c r="B576" s="59" t="s">
        <v>380</v>
      </c>
      <c r="C576" s="59" t="s">
        <v>20278</v>
      </c>
      <c r="D576" s="60">
        <v>20.99</v>
      </c>
      <c r="E576" s="59" t="s">
        <v>381</v>
      </c>
      <c r="F576" s="59" t="s">
        <v>247</v>
      </c>
    </row>
    <row r="577" spans="1:6">
      <c r="A577" s="59">
        <v>6242</v>
      </c>
      <c r="B577" s="59" t="s">
        <v>380</v>
      </c>
      <c r="C577" s="59" t="s">
        <v>20278</v>
      </c>
      <c r="D577" s="60">
        <v>20.99</v>
      </c>
      <c r="E577" s="59" t="s">
        <v>381</v>
      </c>
      <c r="F577" s="59" t="s">
        <v>248</v>
      </c>
    </row>
    <row r="578" spans="1:6">
      <c r="A578" s="59">
        <v>6243</v>
      </c>
      <c r="B578" s="59" t="s">
        <v>380</v>
      </c>
      <c r="C578" s="59" t="s">
        <v>20278</v>
      </c>
      <c r="D578" s="60">
        <v>20.99</v>
      </c>
      <c r="E578" s="59" t="s">
        <v>381</v>
      </c>
      <c r="F578" s="59" t="s">
        <v>249</v>
      </c>
    </row>
    <row r="579" spans="1:6">
      <c r="A579" s="59">
        <v>6244</v>
      </c>
      <c r="B579" s="59" t="s">
        <v>380</v>
      </c>
      <c r="C579" s="59" t="s">
        <v>20278</v>
      </c>
      <c r="D579" s="60">
        <v>20.99</v>
      </c>
      <c r="E579" s="59" t="s">
        <v>381</v>
      </c>
      <c r="F579" s="59" t="s">
        <v>250</v>
      </c>
    </row>
    <row r="580" spans="1:6">
      <c r="A580" s="59">
        <v>6306</v>
      </c>
      <c r="B580" s="59" t="s">
        <v>380</v>
      </c>
      <c r="C580" s="59" t="s">
        <v>20278</v>
      </c>
      <c r="D580" s="60">
        <v>20.99</v>
      </c>
      <c r="E580" s="59" t="s">
        <v>381</v>
      </c>
      <c r="F580" s="59" t="s">
        <v>251</v>
      </c>
    </row>
    <row r="581" spans="1:6">
      <c r="A581" s="59">
        <v>6307</v>
      </c>
      <c r="B581" s="59" t="s">
        <v>380</v>
      </c>
      <c r="C581" s="59" t="s">
        <v>20278</v>
      </c>
      <c r="D581" s="60">
        <v>20.99</v>
      </c>
      <c r="E581" s="59" t="s">
        <v>381</v>
      </c>
      <c r="F581" s="59" t="s">
        <v>252</v>
      </c>
    </row>
    <row r="582" spans="1:6">
      <c r="A582" s="59">
        <v>6308</v>
      </c>
      <c r="B582" s="59" t="s">
        <v>380</v>
      </c>
      <c r="C582" s="59" t="s">
        <v>20278</v>
      </c>
      <c r="D582" s="60">
        <v>20.99</v>
      </c>
      <c r="E582" s="59" t="s">
        <v>381</v>
      </c>
      <c r="F582" s="59" t="s">
        <v>252</v>
      </c>
    </row>
    <row r="583" spans="1:6">
      <c r="A583" s="59">
        <v>6320</v>
      </c>
      <c r="B583" s="59" t="s">
        <v>380</v>
      </c>
      <c r="C583" s="59" t="s">
        <v>20278</v>
      </c>
      <c r="D583" s="60">
        <v>20.99</v>
      </c>
      <c r="E583" s="59" t="s">
        <v>381</v>
      </c>
      <c r="F583" s="59" t="s">
        <v>253</v>
      </c>
    </row>
    <row r="584" spans="1:6">
      <c r="A584" s="59">
        <v>6342</v>
      </c>
      <c r="B584" s="59" t="s">
        <v>380</v>
      </c>
      <c r="C584" s="59" t="s">
        <v>20278</v>
      </c>
      <c r="D584" s="60">
        <v>20.99</v>
      </c>
      <c r="E584" s="59" t="s">
        <v>381</v>
      </c>
      <c r="F584" s="59" t="s">
        <v>254</v>
      </c>
    </row>
    <row r="585" spans="1:6">
      <c r="A585" s="59">
        <v>6343</v>
      </c>
      <c r="B585" s="59" t="s">
        <v>380</v>
      </c>
      <c r="C585" s="59" t="s">
        <v>20278</v>
      </c>
      <c r="D585" s="60">
        <v>20.99</v>
      </c>
      <c r="E585" s="59" t="s">
        <v>381</v>
      </c>
      <c r="F585" s="59" t="s">
        <v>255</v>
      </c>
    </row>
    <row r="586" spans="1:6">
      <c r="A586" s="59">
        <v>6344</v>
      </c>
      <c r="B586" s="59" t="s">
        <v>380</v>
      </c>
      <c r="C586" s="59" t="s">
        <v>20278</v>
      </c>
      <c r="D586" s="60">
        <v>20.99</v>
      </c>
      <c r="E586" s="59" t="s">
        <v>381</v>
      </c>
      <c r="F586" s="59" t="s">
        <v>256</v>
      </c>
    </row>
    <row r="587" spans="1:6">
      <c r="A587" s="59">
        <v>6345</v>
      </c>
      <c r="B587" s="59" t="s">
        <v>380</v>
      </c>
      <c r="C587" s="59" t="s">
        <v>20278</v>
      </c>
      <c r="D587" s="60">
        <v>20.99</v>
      </c>
      <c r="E587" s="59" t="s">
        <v>381</v>
      </c>
      <c r="F587" s="59" t="s">
        <v>257</v>
      </c>
    </row>
    <row r="588" spans="1:6">
      <c r="A588" s="59">
        <v>6346</v>
      </c>
      <c r="B588" s="59" t="s">
        <v>380</v>
      </c>
      <c r="C588" s="59" t="s">
        <v>20278</v>
      </c>
      <c r="D588" s="60">
        <v>20.99</v>
      </c>
      <c r="E588" s="59" t="s">
        <v>381</v>
      </c>
      <c r="F588" s="59" t="s">
        <v>258</v>
      </c>
    </row>
    <row r="589" spans="1:6">
      <c r="A589" s="59">
        <v>6347</v>
      </c>
      <c r="B589" s="59" t="s">
        <v>380</v>
      </c>
      <c r="C589" s="59" t="s">
        <v>20278</v>
      </c>
      <c r="D589" s="60">
        <v>20.99</v>
      </c>
      <c r="E589" s="59" t="s">
        <v>381</v>
      </c>
      <c r="F589" s="59" t="s">
        <v>259</v>
      </c>
    </row>
    <row r="590" spans="1:6">
      <c r="A590" s="59">
        <v>6400</v>
      </c>
      <c r="B590" s="59" t="s">
        <v>380</v>
      </c>
      <c r="C590" s="59" t="s">
        <v>20278</v>
      </c>
      <c r="D590" s="60">
        <v>20.99</v>
      </c>
      <c r="E590" s="59" t="s">
        <v>381</v>
      </c>
      <c r="F590" s="59" t="s">
        <v>260</v>
      </c>
    </row>
    <row r="591" spans="1:6">
      <c r="A591" s="59">
        <v>6401</v>
      </c>
      <c r="B591" s="59" t="s">
        <v>380</v>
      </c>
      <c r="C591" s="59" t="s">
        <v>20278</v>
      </c>
      <c r="D591" s="60">
        <v>20.99</v>
      </c>
      <c r="E591" s="59" t="s">
        <v>381</v>
      </c>
      <c r="F591" s="59" t="s">
        <v>261</v>
      </c>
    </row>
    <row r="592" spans="1:6">
      <c r="A592" s="59">
        <v>6402</v>
      </c>
      <c r="B592" s="59" t="s">
        <v>380</v>
      </c>
      <c r="C592" s="59" t="s">
        <v>20278</v>
      </c>
      <c r="D592" s="60">
        <v>20.99</v>
      </c>
      <c r="E592" s="59" t="s">
        <v>381</v>
      </c>
      <c r="F592" s="59" t="s">
        <v>262</v>
      </c>
    </row>
    <row r="593" spans="1:6">
      <c r="A593" s="59">
        <v>6404</v>
      </c>
      <c r="B593" s="59" t="s">
        <v>380</v>
      </c>
      <c r="C593" s="59" t="s">
        <v>20278</v>
      </c>
      <c r="D593" s="60">
        <v>20.99</v>
      </c>
      <c r="E593" s="59" t="s">
        <v>381</v>
      </c>
      <c r="F593" s="59" t="s">
        <v>263</v>
      </c>
    </row>
    <row r="594" spans="1:6">
      <c r="A594" s="59">
        <v>6405</v>
      </c>
      <c r="B594" s="59" t="s">
        <v>380</v>
      </c>
      <c r="C594" s="59" t="s">
        <v>20278</v>
      </c>
      <c r="D594" s="60">
        <v>20.99</v>
      </c>
      <c r="E594" s="59" t="s">
        <v>381</v>
      </c>
      <c r="F594" s="59" t="s">
        <v>264</v>
      </c>
    </row>
    <row r="595" spans="1:6">
      <c r="A595" s="59">
        <v>6406</v>
      </c>
      <c r="B595" s="59" t="s">
        <v>380</v>
      </c>
      <c r="C595" s="59" t="s">
        <v>20278</v>
      </c>
      <c r="D595" s="60">
        <v>20.99</v>
      </c>
      <c r="E595" s="59" t="s">
        <v>381</v>
      </c>
      <c r="F595" s="59" t="s">
        <v>265</v>
      </c>
    </row>
    <row r="596" spans="1:6">
      <c r="A596" s="59">
        <v>6407</v>
      </c>
      <c r="B596" s="59" t="s">
        <v>380</v>
      </c>
      <c r="C596" s="59" t="s">
        <v>20278</v>
      </c>
      <c r="D596" s="60">
        <v>20.99</v>
      </c>
      <c r="E596" s="59" t="s">
        <v>381</v>
      </c>
      <c r="F596" s="59" t="s">
        <v>266</v>
      </c>
    </row>
    <row r="597" spans="1:6">
      <c r="A597" s="59">
        <v>6410</v>
      </c>
      <c r="B597" s="59" t="s">
        <v>380</v>
      </c>
      <c r="C597" s="59" t="s">
        <v>20278</v>
      </c>
      <c r="D597" s="60">
        <v>20.99</v>
      </c>
      <c r="E597" s="59" t="s">
        <v>381</v>
      </c>
      <c r="F597" s="59" t="s">
        <v>267</v>
      </c>
    </row>
    <row r="598" spans="1:6">
      <c r="A598" s="59">
        <v>6411</v>
      </c>
      <c r="B598" s="59" t="s">
        <v>380</v>
      </c>
      <c r="C598" s="59" t="s">
        <v>20278</v>
      </c>
      <c r="D598" s="60">
        <v>20.99</v>
      </c>
      <c r="E598" s="59" t="s">
        <v>381</v>
      </c>
      <c r="F598" s="59" t="s">
        <v>268</v>
      </c>
    </row>
    <row r="599" spans="1:6">
      <c r="A599" s="59">
        <v>6412</v>
      </c>
      <c r="B599" s="59" t="s">
        <v>380</v>
      </c>
      <c r="C599" s="59" t="s">
        <v>20278</v>
      </c>
      <c r="D599" s="60">
        <v>20.99</v>
      </c>
      <c r="E599" s="59" t="s">
        <v>381</v>
      </c>
      <c r="F599" s="59" t="s">
        <v>269</v>
      </c>
    </row>
    <row r="600" spans="1:6">
      <c r="A600" s="59">
        <v>6413</v>
      </c>
      <c r="B600" s="59" t="s">
        <v>380</v>
      </c>
      <c r="C600" s="59" t="s">
        <v>20278</v>
      </c>
      <c r="D600" s="60">
        <v>20.99</v>
      </c>
      <c r="E600" s="59" t="s">
        <v>381</v>
      </c>
      <c r="F600" s="59" t="s">
        <v>270</v>
      </c>
    </row>
    <row r="601" spans="1:6">
      <c r="A601" s="59">
        <v>6414</v>
      </c>
      <c r="B601" s="59" t="s">
        <v>380</v>
      </c>
      <c r="C601" s="59" t="s">
        <v>20278</v>
      </c>
      <c r="D601" s="60">
        <v>20.99</v>
      </c>
      <c r="E601" s="59" t="s">
        <v>381</v>
      </c>
      <c r="F601" s="59" t="s">
        <v>271</v>
      </c>
    </row>
    <row r="602" spans="1:6">
      <c r="A602" s="59">
        <v>6415</v>
      </c>
      <c r="B602" s="59" t="s">
        <v>380</v>
      </c>
      <c r="C602" s="59" t="s">
        <v>20278</v>
      </c>
      <c r="D602" s="60">
        <v>20.99</v>
      </c>
      <c r="E602" s="59" t="s">
        <v>381</v>
      </c>
      <c r="F602" s="59" t="s">
        <v>272</v>
      </c>
    </row>
    <row r="603" spans="1:6">
      <c r="A603" s="59">
        <v>6416</v>
      </c>
      <c r="B603" s="59" t="s">
        <v>380</v>
      </c>
      <c r="C603" s="59" t="s">
        <v>20278</v>
      </c>
      <c r="D603" s="60">
        <v>20.99</v>
      </c>
      <c r="E603" s="59" t="s">
        <v>381</v>
      </c>
      <c r="F603" s="59" t="s">
        <v>273</v>
      </c>
    </row>
    <row r="604" spans="1:6">
      <c r="A604" s="59">
        <v>6417</v>
      </c>
      <c r="B604" s="59" t="s">
        <v>380</v>
      </c>
      <c r="C604" s="59" t="s">
        <v>20278</v>
      </c>
      <c r="D604" s="60">
        <v>20.99</v>
      </c>
      <c r="E604" s="59" t="s">
        <v>381</v>
      </c>
      <c r="F604" s="59" t="s">
        <v>274</v>
      </c>
    </row>
    <row r="605" spans="1:6">
      <c r="A605" s="59">
        <v>6418</v>
      </c>
      <c r="B605" s="59" t="s">
        <v>380</v>
      </c>
      <c r="C605" s="59" t="s">
        <v>20278</v>
      </c>
      <c r="D605" s="60">
        <v>20.99</v>
      </c>
      <c r="E605" s="59" t="s">
        <v>381</v>
      </c>
      <c r="F605" s="59" t="s">
        <v>275</v>
      </c>
    </row>
    <row r="606" spans="1:6">
      <c r="A606" s="59">
        <v>6419</v>
      </c>
      <c r="B606" s="59" t="s">
        <v>380</v>
      </c>
      <c r="C606" s="59" t="s">
        <v>20278</v>
      </c>
      <c r="D606" s="60">
        <v>20.99</v>
      </c>
      <c r="E606" s="59" t="s">
        <v>381</v>
      </c>
      <c r="F606" s="59" t="s">
        <v>276</v>
      </c>
    </row>
    <row r="607" spans="1:6">
      <c r="A607" s="59">
        <v>6420</v>
      </c>
      <c r="B607" s="59" t="s">
        <v>380</v>
      </c>
      <c r="C607" s="59" t="s">
        <v>20278</v>
      </c>
      <c r="D607" s="60">
        <v>20.99</v>
      </c>
      <c r="E607" s="59" t="s">
        <v>381</v>
      </c>
      <c r="F607" s="59" t="s">
        <v>277</v>
      </c>
    </row>
    <row r="608" spans="1:6">
      <c r="A608" s="59">
        <v>6421</v>
      </c>
      <c r="B608" s="59" t="s">
        <v>380</v>
      </c>
      <c r="C608" s="59" t="s">
        <v>20278</v>
      </c>
      <c r="D608" s="60">
        <v>20.99</v>
      </c>
      <c r="E608" s="59" t="s">
        <v>381</v>
      </c>
      <c r="F608" s="59" t="s">
        <v>278</v>
      </c>
    </row>
    <row r="609" spans="1:6">
      <c r="A609" s="59">
        <v>6422</v>
      </c>
      <c r="B609" s="59" t="s">
        <v>380</v>
      </c>
      <c r="C609" s="59" t="s">
        <v>20278</v>
      </c>
      <c r="D609" s="60">
        <v>20.99</v>
      </c>
      <c r="E609" s="59" t="s">
        <v>381</v>
      </c>
      <c r="F609" s="59" t="s">
        <v>279</v>
      </c>
    </row>
    <row r="610" spans="1:6">
      <c r="A610" s="59">
        <v>6423</v>
      </c>
      <c r="B610" s="59" t="s">
        <v>380</v>
      </c>
      <c r="C610" s="59" t="s">
        <v>20278</v>
      </c>
      <c r="D610" s="60">
        <v>20.99</v>
      </c>
      <c r="E610" s="59" t="s">
        <v>381</v>
      </c>
      <c r="F610" s="59" t="s">
        <v>280</v>
      </c>
    </row>
    <row r="611" spans="1:6">
      <c r="A611" s="59">
        <v>6425</v>
      </c>
      <c r="B611" s="59" t="s">
        <v>380</v>
      </c>
      <c r="C611" s="59" t="s">
        <v>20278</v>
      </c>
      <c r="D611" s="60">
        <v>20.99</v>
      </c>
      <c r="E611" s="59" t="s">
        <v>381</v>
      </c>
      <c r="F611" s="59" t="s">
        <v>281</v>
      </c>
    </row>
    <row r="612" spans="1:6">
      <c r="A612" s="59">
        <v>6426</v>
      </c>
      <c r="B612" s="59" t="s">
        <v>380</v>
      </c>
      <c r="C612" s="59" t="s">
        <v>20278</v>
      </c>
      <c r="D612" s="60">
        <v>20.99</v>
      </c>
      <c r="E612" s="59" t="s">
        <v>381</v>
      </c>
      <c r="F612" s="59" t="s">
        <v>282</v>
      </c>
    </row>
    <row r="613" spans="1:6">
      <c r="A613" s="59">
        <v>6427</v>
      </c>
      <c r="B613" s="59" t="s">
        <v>380</v>
      </c>
      <c r="C613" s="59" t="s">
        <v>20278</v>
      </c>
      <c r="D613" s="60">
        <v>20.99</v>
      </c>
      <c r="E613" s="59" t="s">
        <v>381</v>
      </c>
      <c r="F613" s="59" t="s">
        <v>281</v>
      </c>
    </row>
    <row r="614" spans="1:6">
      <c r="A614" s="59">
        <v>6430</v>
      </c>
      <c r="B614" s="59" t="s">
        <v>380</v>
      </c>
      <c r="C614" s="59" t="s">
        <v>20278</v>
      </c>
      <c r="D614" s="60">
        <v>20.99</v>
      </c>
      <c r="E614" s="59" t="s">
        <v>381</v>
      </c>
      <c r="F614" s="59" t="s">
        <v>265</v>
      </c>
    </row>
    <row r="615" spans="1:6">
      <c r="A615" s="59">
        <v>6432</v>
      </c>
      <c r="B615" s="59" t="s">
        <v>380</v>
      </c>
      <c r="C615" s="59" t="s">
        <v>20278</v>
      </c>
      <c r="D615" s="60">
        <v>20.99</v>
      </c>
      <c r="E615" s="59" t="s">
        <v>381</v>
      </c>
      <c r="F615" s="59" t="s">
        <v>283</v>
      </c>
    </row>
    <row r="616" spans="1:6">
      <c r="A616" s="59">
        <v>6434</v>
      </c>
      <c r="B616" s="59" t="s">
        <v>380</v>
      </c>
      <c r="C616" s="59" t="s">
        <v>20278</v>
      </c>
      <c r="D616" s="60">
        <v>20.99</v>
      </c>
      <c r="E616" s="59" t="s">
        <v>381</v>
      </c>
      <c r="F616" s="59" t="s">
        <v>284</v>
      </c>
    </row>
    <row r="617" spans="1:6">
      <c r="A617" s="59">
        <v>6437</v>
      </c>
      <c r="B617" s="59" t="s">
        <v>380</v>
      </c>
      <c r="C617" s="59" t="s">
        <v>20278</v>
      </c>
      <c r="D617" s="60">
        <v>20.99</v>
      </c>
      <c r="E617" s="59" t="s">
        <v>381</v>
      </c>
      <c r="F617" s="59" t="s">
        <v>285</v>
      </c>
    </row>
    <row r="618" spans="1:6">
      <c r="A618" s="59">
        <v>6438</v>
      </c>
      <c r="B618" s="59" t="s">
        <v>380</v>
      </c>
      <c r="C618" s="59" t="s">
        <v>20278</v>
      </c>
      <c r="D618" s="60">
        <v>20.99</v>
      </c>
      <c r="E618" s="59" t="s">
        <v>381</v>
      </c>
      <c r="F618" s="59" t="s">
        <v>286</v>
      </c>
    </row>
    <row r="619" spans="1:6">
      <c r="A619" s="59">
        <v>6439</v>
      </c>
      <c r="B619" s="59" t="s">
        <v>380</v>
      </c>
      <c r="C619" s="59" t="s">
        <v>20278</v>
      </c>
      <c r="D619" s="60">
        <v>20.99</v>
      </c>
      <c r="E619" s="59" t="s">
        <v>381</v>
      </c>
      <c r="F619" s="59" t="s">
        <v>287</v>
      </c>
    </row>
    <row r="620" spans="1:6">
      <c r="A620" s="59">
        <v>6442</v>
      </c>
      <c r="B620" s="59" t="s">
        <v>380</v>
      </c>
      <c r="C620" s="59" t="s">
        <v>20278</v>
      </c>
      <c r="D620" s="60">
        <v>20.99</v>
      </c>
      <c r="E620" s="59" t="s">
        <v>381</v>
      </c>
      <c r="F620" s="59" t="s">
        <v>288</v>
      </c>
    </row>
    <row r="621" spans="1:6">
      <c r="A621" s="59">
        <v>6443</v>
      </c>
      <c r="B621" s="59" t="s">
        <v>380</v>
      </c>
      <c r="C621" s="59" t="s">
        <v>20278</v>
      </c>
      <c r="D621" s="60">
        <v>20.99</v>
      </c>
      <c r="E621" s="59" t="s">
        <v>381</v>
      </c>
      <c r="F621" s="59" t="s">
        <v>289</v>
      </c>
    </row>
    <row r="622" spans="1:6">
      <c r="A622" s="59">
        <v>6444</v>
      </c>
      <c r="B622" s="59" t="s">
        <v>380</v>
      </c>
      <c r="C622" s="59" t="s">
        <v>20278</v>
      </c>
      <c r="D622" s="60">
        <v>20.99</v>
      </c>
      <c r="E622" s="59" t="s">
        <v>381</v>
      </c>
      <c r="F622" s="59" t="s">
        <v>290</v>
      </c>
    </row>
    <row r="623" spans="1:6">
      <c r="A623" s="59">
        <v>6450</v>
      </c>
      <c r="B623" s="59" t="s">
        <v>380</v>
      </c>
      <c r="C623" s="59" t="s">
        <v>20278</v>
      </c>
      <c r="D623" s="60">
        <v>20.99</v>
      </c>
      <c r="E623" s="59" t="s">
        <v>381</v>
      </c>
      <c r="F623" s="59" t="s">
        <v>291</v>
      </c>
    </row>
    <row r="624" spans="1:6">
      <c r="A624" s="59">
        <v>6452</v>
      </c>
      <c r="B624" s="59" t="s">
        <v>380</v>
      </c>
      <c r="C624" s="59" t="s">
        <v>20278</v>
      </c>
      <c r="D624" s="60">
        <v>20.99</v>
      </c>
      <c r="E624" s="59" t="s">
        <v>381</v>
      </c>
      <c r="F624" s="59" t="s">
        <v>292</v>
      </c>
    </row>
    <row r="625" spans="1:6">
      <c r="A625" s="59">
        <v>6456</v>
      </c>
      <c r="B625" s="59" t="s">
        <v>380</v>
      </c>
      <c r="C625" s="59" t="s">
        <v>20278</v>
      </c>
      <c r="D625" s="60">
        <v>20.99</v>
      </c>
      <c r="E625" s="59" t="s">
        <v>381</v>
      </c>
      <c r="F625" s="59" t="s">
        <v>293</v>
      </c>
    </row>
    <row r="626" spans="1:6">
      <c r="A626" s="59">
        <v>6458</v>
      </c>
      <c r="B626" s="59" t="s">
        <v>380</v>
      </c>
      <c r="C626" s="59" t="s">
        <v>20278</v>
      </c>
      <c r="D626" s="60">
        <v>20.99</v>
      </c>
      <c r="E626" s="59" t="s">
        <v>381</v>
      </c>
      <c r="F626" s="59" t="s">
        <v>294</v>
      </c>
    </row>
    <row r="627" spans="1:6">
      <c r="A627" s="59">
        <v>6459</v>
      </c>
      <c r="B627" s="59" t="s">
        <v>380</v>
      </c>
      <c r="C627" s="59" t="s">
        <v>20278</v>
      </c>
      <c r="D627" s="60">
        <v>20.99</v>
      </c>
      <c r="E627" s="59" t="s">
        <v>381</v>
      </c>
      <c r="F627" s="59" t="s">
        <v>295</v>
      </c>
    </row>
    <row r="628" spans="1:6">
      <c r="A628" s="59">
        <v>6460</v>
      </c>
      <c r="B628" s="59" t="s">
        <v>380</v>
      </c>
      <c r="C628" s="59" t="s">
        <v>20278</v>
      </c>
      <c r="D628" s="60">
        <v>20.99</v>
      </c>
      <c r="E628" s="59" t="s">
        <v>381</v>
      </c>
      <c r="F628" s="59" t="s">
        <v>296</v>
      </c>
    </row>
    <row r="629" spans="1:6">
      <c r="A629" s="59">
        <v>6461</v>
      </c>
      <c r="B629" s="59" t="s">
        <v>380</v>
      </c>
      <c r="C629" s="59" t="s">
        <v>20278</v>
      </c>
      <c r="D629" s="60">
        <v>20.99</v>
      </c>
      <c r="E629" s="59" t="s">
        <v>381</v>
      </c>
      <c r="F629" s="59" t="s">
        <v>297</v>
      </c>
    </row>
    <row r="630" spans="1:6">
      <c r="A630" s="59">
        <v>6462</v>
      </c>
      <c r="B630" s="59" t="s">
        <v>380</v>
      </c>
      <c r="C630" s="59" t="s">
        <v>20278</v>
      </c>
      <c r="D630" s="60">
        <v>20.99</v>
      </c>
      <c r="E630" s="59" t="s">
        <v>381</v>
      </c>
      <c r="F630" s="59" t="s">
        <v>298</v>
      </c>
    </row>
    <row r="631" spans="1:6">
      <c r="A631" s="59">
        <v>6463</v>
      </c>
      <c r="B631" s="59" t="s">
        <v>380</v>
      </c>
      <c r="C631" s="59" t="s">
        <v>20278</v>
      </c>
      <c r="D631" s="60">
        <v>20.99</v>
      </c>
      <c r="E631" s="59" t="s">
        <v>381</v>
      </c>
      <c r="F631" s="59" t="s">
        <v>299</v>
      </c>
    </row>
    <row r="632" spans="1:6">
      <c r="A632" s="59">
        <v>6464</v>
      </c>
      <c r="B632" s="59" t="s">
        <v>380</v>
      </c>
      <c r="C632" s="59" t="s">
        <v>20278</v>
      </c>
      <c r="D632" s="60">
        <v>20.99</v>
      </c>
      <c r="E632" s="59" t="s">
        <v>381</v>
      </c>
      <c r="F632" s="59" t="s">
        <v>300</v>
      </c>
    </row>
    <row r="633" spans="1:6">
      <c r="A633" s="59">
        <v>6470</v>
      </c>
      <c r="B633" s="59" t="s">
        <v>380</v>
      </c>
      <c r="C633" s="59" t="s">
        <v>20278</v>
      </c>
      <c r="D633" s="60">
        <v>20.99</v>
      </c>
      <c r="E633" s="59" t="s">
        <v>381</v>
      </c>
      <c r="F633" s="59" t="s">
        <v>301</v>
      </c>
    </row>
    <row r="634" spans="1:6">
      <c r="A634" s="59">
        <v>6472</v>
      </c>
      <c r="B634" s="59" t="s">
        <v>380</v>
      </c>
      <c r="C634" s="59" t="s">
        <v>20278</v>
      </c>
      <c r="D634" s="60">
        <v>20.99</v>
      </c>
      <c r="E634" s="59" t="s">
        <v>381</v>
      </c>
      <c r="F634" s="59" t="s">
        <v>302</v>
      </c>
    </row>
    <row r="635" spans="1:6">
      <c r="A635" s="59">
        <v>6473</v>
      </c>
      <c r="B635" s="59" t="s">
        <v>380</v>
      </c>
      <c r="C635" s="59" t="s">
        <v>20278</v>
      </c>
      <c r="D635" s="60">
        <v>20.99</v>
      </c>
      <c r="E635" s="59" t="s">
        <v>381</v>
      </c>
      <c r="F635" s="59" t="s">
        <v>303</v>
      </c>
    </row>
    <row r="636" spans="1:6">
      <c r="A636" s="59">
        <v>6480</v>
      </c>
      <c r="B636" s="59" t="s">
        <v>380</v>
      </c>
      <c r="C636" s="59" t="s">
        <v>20278</v>
      </c>
      <c r="D636" s="60">
        <v>20.99</v>
      </c>
      <c r="E636" s="59" t="s">
        <v>381</v>
      </c>
      <c r="F636" s="59" t="s">
        <v>304</v>
      </c>
    </row>
    <row r="637" spans="1:6">
      <c r="A637" s="59">
        <v>6482</v>
      </c>
      <c r="B637" s="59" t="s">
        <v>380</v>
      </c>
      <c r="C637" s="59" t="s">
        <v>20278</v>
      </c>
      <c r="D637" s="60">
        <v>20.99</v>
      </c>
      <c r="E637" s="59" t="s">
        <v>381</v>
      </c>
      <c r="F637" s="59" t="s">
        <v>305</v>
      </c>
    </row>
    <row r="638" spans="1:6">
      <c r="A638" s="59">
        <v>6483</v>
      </c>
      <c r="B638" s="59" t="s">
        <v>380</v>
      </c>
      <c r="C638" s="59" t="s">
        <v>20278</v>
      </c>
      <c r="D638" s="60">
        <v>20.99</v>
      </c>
      <c r="E638" s="59" t="s">
        <v>381</v>
      </c>
      <c r="F638" s="59" t="s">
        <v>306</v>
      </c>
    </row>
    <row r="639" spans="1:6">
      <c r="A639" s="59">
        <v>6484</v>
      </c>
      <c r="B639" s="59" t="s">
        <v>380</v>
      </c>
      <c r="C639" s="59" t="s">
        <v>20278</v>
      </c>
      <c r="D639" s="60">
        <v>20.99</v>
      </c>
      <c r="E639" s="59" t="s">
        <v>381</v>
      </c>
      <c r="F639" s="59" t="s">
        <v>307</v>
      </c>
    </row>
    <row r="640" spans="1:6">
      <c r="A640" s="59">
        <v>6486</v>
      </c>
      <c r="B640" s="59" t="s">
        <v>380</v>
      </c>
      <c r="C640" s="59" t="s">
        <v>20278</v>
      </c>
      <c r="D640" s="60">
        <v>20.99</v>
      </c>
      <c r="E640" s="59" t="s">
        <v>381</v>
      </c>
      <c r="F640" s="59" t="s">
        <v>308</v>
      </c>
    </row>
    <row r="641" spans="1:6">
      <c r="A641" s="59">
        <v>6490</v>
      </c>
      <c r="B641" s="59" t="s">
        <v>380</v>
      </c>
      <c r="C641" s="59" t="s">
        <v>20278</v>
      </c>
      <c r="D641" s="60">
        <v>20.99</v>
      </c>
      <c r="E641" s="59" t="s">
        <v>381</v>
      </c>
      <c r="F641" s="59" t="s">
        <v>309</v>
      </c>
    </row>
    <row r="642" spans="1:6">
      <c r="A642" s="59">
        <v>6492</v>
      </c>
      <c r="B642" s="59" t="s">
        <v>380</v>
      </c>
      <c r="C642" s="59" t="s">
        <v>20278</v>
      </c>
      <c r="D642" s="60">
        <v>20.99</v>
      </c>
      <c r="E642" s="59" t="s">
        <v>381</v>
      </c>
      <c r="F642" s="59" t="s">
        <v>310</v>
      </c>
    </row>
    <row r="643" spans="1:6">
      <c r="A643" s="59">
        <v>6500</v>
      </c>
      <c r="B643" s="59" t="s">
        <v>380</v>
      </c>
      <c r="C643" s="59" t="s">
        <v>20278</v>
      </c>
      <c r="D643" s="60">
        <v>20.99</v>
      </c>
      <c r="E643" s="59" t="s">
        <v>381</v>
      </c>
      <c r="F643" s="59" t="s">
        <v>311</v>
      </c>
    </row>
    <row r="644" spans="1:6">
      <c r="A644" s="59">
        <v>6502</v>
      </c>
      <c r="B644" s="59" t="s">
        <v>380</v>
      </c>
      <c r="C644" s="59" t="s">
        <v>20278</v>
      </c>
      <c r="D644" s="60">
        <v>20.99</v>
      </c>
      <c r="E644" s="59" t="s">
        <v>381</v>
      </c>
      <c r="F644" s="59" t="s">
        <v>312</v>
      </c>
    </row>
    <row r="645" spans="1:6">
      <c r="A645" s="59">
        <v>6503</v>
      </c>
      <c r="B645" s="59" t="s">
        <v>380</v>
      </c>
      <c r="C645" s="59" t="s">
        <v>20278</v>
      </c>
      <c r="D645" s="60">
        <v>20.99</v>
      </c>
      <c r="E645" s="59" t="s">
        <v>381</v>
      </c>
      <c r="F645" s="59" t="s">
        <v>313</v>
      </c>
    </row>
    <row r="646" spans="1:6">
      <c r="A646" s="59">
        <v>6504</v>
      </c>
      <c r="B646" s="59" t="s">
        <v>380</v>
      </c>
      <c r="C646" s="59" t="s">
        <v>20278</v>
      </c>
      <c r="D646" s="60">
        <v>20.99</v>
      </c>
      <c r="E646" s="59" t="s">
        <v>381</v>
      </c>
      <c r="F646" s="59" t="s">
        <v>314</v>
      </c>
    </row>
    <row r="647" spans="1:6">
      <c r="A647" s="59">
        <v>6505</v>
      </c>
      <c r="B647" s="59" t="s">
        <v>380</v>
      </c>
      <c r="C647" s="59" t="s">
        <v>20278</v>
      </c>
      <c r="D647" s="60">
        <v>20.99</v>
      </c>
      <c r="E647" s="59" t="s">
        <v>381</v>
      </c>
      <c r="F647" s="59" t="s">
        <v>315</v>
      </c>
    </row>
    <row r="648" spans="1:6">
      <c r="A648" s="59">
        <v>6506</v>
      </c>
      <c r="B648" s="59" t="s">
        <v>380</v>
      </c>
      <c r="C648" s="59" t="s">
        <v>20278</v>
      </c>
      <c r="D648" s="60">
        <v>20.99</v>
      </c>
      <c r="E648" s="59" t="s">
        <v>381</v>
      </c>
      <c r="F648" s="59" t="s">
        <v>316</v>
      </c>
    </row>
    <row r="649" spans="1:6">
      <c r="A649" s="59">
        <v>6507</v>
      </c>
      <c r="B649" s="59" t="s">
        <v>380</v>
      </c>
      <c r="C649" s="59" t="s">
        <v>20278</v>
      </c>
      <c r="D649" s="60">
        <v>20.99</v>
      </c>
      <c r="E649" s="59" t="s">
        <v>381</v>
      </c>
      <c r="F649" s="59" t="s">
        <v>317</v>
      </c>
    </row>
    <row r="650" spans="1:6">
      <c r="A650" s="59">
        <v>6508</v>
      </c>
      <c r="B650" s="59" t="s">
        <v>380</v>
      </c>
      <c r="C650" s="59" t="s">
        <v>20278</v>
      </c>
      <c r="D650" s="60">
        <v>20.99</v>
      </c>
      <c r="E650" s="59" t="s">
        <v>381</v>
      </c>
      <c r="F650" s="59" t="s">
        <v>318</v>
      </c>
    </row>
    <row r="651" spans="1:6">
      <c r="A651" s="59">
        <v>6509</v>
      </c>
      <c r="B651" s="59" t="s">
        <v>380</v>
      </c>
      <c r="C651" s="59" t="s">
        <v>20278</v>
      </c>
      <c r="D651" s="60">
        <v>20.99</v>
      </c>
      <c r="E651" s="59" t="s">
        <v>381</v>
      </c>
      <c r="F651" s="59" t="s">
        <v>319</v>
      </c>
    </row>
    <row r="652" spans="1:6">
      <c r="A652" s="59">
        <v>6510</v>
      </c>
      <c r="B652" s="59" t="s">
        <v>380</v>
      </c>
      <c r="C652" s="59" t="s">
        <v>20278</v>
      </c>
      <c r="D652" s="60">
        <v>20.99</v>
      </c>
      <c r="E652" s="59" t="s">
        <v>381</v>
      </c>
      <c r="F652" s="59" t="s">
        <v>320</v>
      </c>
    </row>
    <row r="653" spans="1:6">
      <c r="A653" s="59">
        <v>6511</v>
      </c>
      <c r="B653" s="59" t="s">
        <v>380</v>
      </c>
      <c r="C653" s="59" t="s">
        <v>20278</v>
      </c>
      <c r="D653" s="60">
        <v>20.99</v>
      </c>
      <c r="E653" s="59" t="s">
        <v>381</v>
      </c>
      <c r="F653" s="59" t="s">
        <v>321</v>
      </c>
    </row>
    <row r="654" spans="1:6">
      <c r="A654" s="59">
        <v>6512</v>
      </c>
      <c r="B654" s="59" t="s">
        <v>380</v>
      </c>
      <c r="C654" s="59" t="s">
        <v>20278</v>
      </c>
      <c r="D654" s="60">
        <v>20.99</v>
      </c>
      <c r="E654" s="59" t="s">
        <v>381</v>
      </c>
      <c r="F654" s="59" t="s">
        <v>322</v>
      </c>
    </row>
    <row r="655" spans="1:6">
      <c r="A655" s="59">
        <v>6513</v>
      </c>
      <c r="B655" s="59" t="s">
        <v>380</v>
      </c>
      <c r="C655" s="59" t="s">
        <v>20278</v>
      </c>
      <c r="D655" s="60">
        <v>20.99</v>
      </c>
      <c r="E655" s="59" t="s">
        <v>381</v>
      </c>
      <c r="F655" s="59" t="s">
        <v>323</v>
      </c>
    </row>
    <row r="656" spans="1:6">
      <c r="A656" s="59">
        <v>6517</v>
      </c>
      <c r="B656" s="59" t="s">
        <v>380</v>
      </c>
      <c r="C656" s="59" t="s">
        <v>20278</v>
      </c>
      <c r="D656" s="60">
        <v>20.99</v>
      </c>
      <c r="E656" s="59" t="s">
        <v>381</v>
      </c>
      <c r="F656" s="59" t="s">
        <v>324</v>
      </c>
    </row>
    <row r="657" spans="1:6">
      <c r="A657" s="59">
        <v>6518</v>
      </c>
      <c r="B657" s="59" t="s">
        <v>380</v>
      </c>
      <c r="C657" s="59" t="s">
        <v>20278</v>
      </c>
      <c r="D657" s="60">
        <v>20.99</v>
      </c>
      <c r="E657" s="59" t="s">
        <v>381</v>
      </c>
      <c r="F657" s="59" t="s">
        <v>325</v>
      </c>
    </row>
    <row r="658" spans="1:6">
      <c r="A658" s="59">
        <v>6519</v>
      </c>
      <c r="B658" s="59" t="s">
        <v>380</v>
      </c>
      <c r="C658" s="59" t="s">
        <v>20278</v>
      </c>
      <c r="D658" s="60">
        <v>20.99</v>
      </c>
      <c r="E658" s="59" t="s">
        <v>381</v>
      </c>
      <c r="F658" s="59" t="s">
        <v>326</v>
      </c>
    </row>
    <row r="659" spans="1:6">
      <c r="A659" s="59">
        <v>6520</v>
      </c>
      <c r="B659" s="59" t="s">
        <v>380</v>
      </c>
      <c r="C659" s="59" t="s">
        <v>20278</v>
      </c>
      <c r="D659" s="60">
        <v>20.99</v>
      </c>
      <c r="E659" s="59" t="s">
        <v>381</v>
      </c>
      <c r="F659" s="59" t="s">
        <v>327</v>
      </c>
    </row>
    <row r="660" spans="1:6">
      <c r="A660" s="59">
        <v>6521</v>
      </c>
      <c r="B660" s="59" t="s">
        <v>380</v>
      </c>
      <c r="C660" s="59" t="s">
        <v>20278</v>
      </c>
      <c r="D660" s="60">
        <v>20.99</v>
      </c>
      <c r="E660" s="59" t="s">
        <v>381</v>
      </c>
      <c r="F660" s="59" t="s">
        <v>328</v>
      </c>
    </row>
    <row r="661" spans="1:6">
      <c r="A661" s="59">
        <v>6522</v>
      </c>
      <c r="B661" s="59" t="s">
        <v>380</v>
      </c>
      <c r="C661" s="59" t="s">
        <v>20278</v>
      </c>
      <c r="D661" s="60">
        <v>20.99</v>
      </c>
      <c r="E661" s="59" t="s">
        <v>381</v>
      </c>
      <c r="F661" s="59" t="s">
        <v>329</v>
      </c>
    </row>
    <row r="662" spans="1:6">
      <c r="A662" s="59">
        <v>6620</v>
      </c>
      <c r="B662" s="59" t="s">
        <v>380</v>
      </c>
      <c r="C662" s="59" t="s">
        <v>20278</v>
      </c>
      <c r="D662" s="60">
        <v>20.99</v>
      </c>
      <c r="E662" s="59" t="s">
        <v>381</v>
      </c>
      <c r="F662" s="59" t="s">
        <v>330</v>
      </c>
    </row>
    <row r="663" spans="1:6">
      <c r="A663" s="59">
        <v>6622</v>
      </c>
      <c r="B663" s="59" t="s">
        <v>380</v>
      </c>
      <c r="C663" s="59" t="s">
        <v>20278</v>
      </c>
      <c r="D663" s="60">
        <v>20.99</v>
      </c>
      <c r="E663" s="59" t="s">
        <v>381</v>
      </c>
      <c r="F663" s="59" t="s">
        <v>331</v>
      </c>
    </row>
    <row r="664" spans="1:6">
      <c r="A664" s="59">
        <v>6623</v>
      </c>
      <c r="B664" s="59" t="s">
        <v>380</v>
      </c>
      <c r="C664" s="59" t="s">
        <v>20278</v>
      </c>
      <c r="D664" s="60">
        <v>20.99</v>
      </c>
      <c r="E664" s="59" t="s">
        <v>381</v>
      </c>
      <c r="F664" s="59" t="s">
        <v>332</v>
      </c>
    </row>
    <row r="665" spans="1:6">
      <c r="A665" s="59">
        <v>6624</v>
      </c>
      <c r="B665" s="59" t="s">
        <v>380</v>
      </c>
      <c r="C665" s="59" t="s">
        <v>20278</v>
      </c>
      <c r="D665" s="60">
        <v>20.99</v>
      </c>
      <c r="E665" s="59" t="s">
        <v>381</v>
      </c>
      <c r="F665" s="59" t="s">
        <v>333</v>
      </c>
    </row>
    <row r="666" spans="1:6">
      <c r="A666" s="59">
        <v>6625</v>
      </c>
      <c r="B666" s="59" t="s">
        <v>380</v>
      </c>
      <c r="C666" s="59" t="s">
        <v>20278</v>
      </c>
      <c r="D666" s="60">
        <v>20.99</v>
      </c>
      <c r="E666" s="59" t="s">
        <v>381</v>
      </c>
      <c r="F666" s="59" t="s">
        <v>334</v>
      </c>
    </row>
    <row r="667" spans="1:6">
      <c r="A667" s="59">
        <v>6630</v>
      </c>
      <c r="B667" s="59" t="s">
        <v>380</v>
      </c>
      <c r="C667" s="59" t="s">
        <v>20278</v>
      </c>
      <c r="D667" s="60">
        <v>20.99</v>
      </c>
      <c r="E667" s="59" t="s">
        <v>381</v>
      </c>
      <c r="F667" s="59" t="s">
        <v>335</v>
      </c>
    </row>
    <row r="668" spans="1:6">
      <c r="A668" s="59">
        <v>6632</v>
      </c>
      <c r="B668" s="59" t="s">
        <v>380</v>
      </c>
      <c r="C668" s="59" t="s">
        <v>20278</v>
      </c>
      <c r="D668" s="60">
        <v>20.99</v>
      </c>
      <c r="E668" s="59" t="s">
        <v>381</v>
      </c>
      <c r="F668" s="59" t="s">
        <v>336</v>
      </c>
    </row>
    <row r="669" spans="1:6">
      <c r="A669" s="59">
        <v>6633</v>
      </c>
      <c r="B669" s="59" t="s">
        <v>380</v>
      </c>
      <c r="C669" s="59" t="s">
        <v>20278</v>
      </c>
      <c r="D669" s="60">
        <v>20.99</v>
      </c>
      <c r="E669" s="59" t="s">
        <v>381</v>
      </c>
      <c r="F669" s="59" t="s">
        <v>337</v>
      </c>
    </row>
    <row r="670" spans="1:6">
      <c r="A670" s="59">
        <v>6634</v>
      </c>
      <c r="B670" s="59" t="s">
        <v>380</v>
      </c>
      <c r="C670" s="59" t="s">
        <v>20278</v>
      </c>
      <c r="D670" s="60">
        <v>20.99</v>
      </c>
      <c r="E670" s="59" t="s">
        <v>381</v>
      </c>
      <c r="F670" s="59" t="s">
        <v>338</v>
      </c>
    </row>
    <row r="671" spans="1:6">
      <c r="A671" s="59">
        <v>6635</v>
      </c>
      <c r="B671" s="59" t="s">
        <v>380</v>
      </c>
      <c r="C671" s="59" t="s">
        <v>20278</v>
      </c>
      <c r="D671" s="60">
        <v>20.99</v>
      </c>
      <c r="E671" s="59" t="s">
        <v>381</v>
      </c>
      <c r="F671" s="59" t="s">
        <v>339</v>
      </c>
    </row>
    <row r="672" spans="1:6">
      <c r="A672" s="59">
        <v>6636</v>
      </c>
      <c r="B672" s="59" t="s">
        <v>380</v>
      </c>
      <c r="C672" s="59" t="s">
        <v>20278</v>
      </c>
      <c r="D672" s="60">
        <v>20.99</v>
      </c>
      <c r="E672" s="59" t="s">
        <v>381</v>
      </c>
      <c r="F672" s="59" t="s">
        <v>340</v>
      </c>
    </row>
    <row r="673" spans="1:6">
      <c r="A673" s="59">
        <v>6637</v>
      </c>
      <c r="B673" s="59" t="s">
        <v>380</v>
      </c>
      <c r="C673" s="59" t="s">
        <v>20278</v>
      </c>
      <c r="D673" s="60">
        <v>20.99</v>
      </c>
      <c r="E673" s="59" t="s">
        <v>381</v>
      </c>
      <c r="F673" s="59" t="s">
        <v>341</v>
      </c>
    </row>
    <row r="674" spans="1:6">
      <c r="A674" s="59">
        <v>6640</v>
      </c>
      <c r="B674" s="59" t="s">
        <v>380</v>
      </c>
      <c r="C674" s="59" t="s">
        <v>20278</v>
      </c>
      <c r="D674" s="60">
        <v>20.99</v>
      </c>
      <c r="E674" s="59" t="s">
        <v>381</v>
      </c>
      <c r="F674" s="59" t="s">
        <v>342</v>
      </c>
    </row>
    <row r="675" spans="1:6">
      <c r="A675" s="59">
        <v>6642</v>
      </c>
      <c r="B675" s="59" t="s">
        <v>380</v>
      </c>
      <c r="C675" s="59" t="s">
        <v>20278</v>
      </c>
      <c r="D675" s="60">
        <v>20.99</v>
      </c>
      <c r="E675" s="59" t="s">
        <v>381</v>
      </c>
      <c r="F675" s="59" t="s">
        <v>343</v>
      </c>
    </row>
    <row r="676" spans="1:6">
      <c r="A676" s="59">
        <v>6643</v>
      </c>
      <c r="B676" s="59" t="s">
        <v>380</v>
      </c>
      <c r="C676" s="59" t="s">
        <v>20278</v>
      </c>
      <c r="D676" s="60">
        <v>20.99</v>
      </c>
      <c r="E676" s="59" t="s">
        <v>381</v>
      </c>
      <c r="F676" s="59" t="s">
        <v>344</v>
      </c>
    </row>
    <row r="677" spans="1:6">
      <c r="A677" s="59">
        <v>6644</v>
      </c>
      <c r="B677" s="59" t="s">
        <v>380</v>
      </c>
      <c r="C677" s="59" t="s">
        <v>20278</v>
      </c>
      <c r="D677" s="60">
        <v>20.99</v>
      </c>
      <c r="E677" s="59" t="s">
        <v>381</v>
      </c>
      <c r="F677" s="59" t="s">
        <v>345</v>
      </c>
    </row>
    <row r="678" spans="1:6">
      <c r="A678" s="59">
        <v>6645</v>
      </c>
      <c r="B678" s="59" t="s">
        <v>380</v>
      </c>
      <c r="C678" s="59" t="s">
        <v>20278</v>
      </c>
      <c r="D678" s="60">
        <v>20.99</v>
      </c>
      <c r="E678" s="59" t="s">
        <v>381</v>
      </c>
      <c r="F678" s="59" t="s">
        <v>346</v>
      </c>
    </row>
    <row r="679" spans="1:6">
      <c r="A679" s="59">
        <v>6646</v>
      </c>
      <c r="B679" s="59" t="s">
        <v>380</v>
      </c>
      <c r="C679" s="59" t="s">
        <v>20278</v>
      </c>
      <c r="D679" s="60">
        <v>20.99</v>
      </c>
      <c r="E679" s="59" t="s">
        <v>381</v>
      </c>
      <c r="F679" s="59" t="s">
        <v>347</v>
      </c>
    </row>
    <row r="680" spans="1:6">
      <c r="A680" s="59">
        <v>6648</v>
      </c>
      <c r="B680" s="59" t="s">
        <v>380</v>
      </c>
      <c r="C680" s="59" t="s">
        <v>20278</v>
      </c>
      <c r="D680" s="60">
        <v>20.99</v>
      </c>
      <c r="E680" s="59" t="s">
        <v>381</v>
      </c>
      <c r="F680" s="59" t="s">
        <v>348</v>
      </c>
    </row>
    <row r="681" spans="1:6">
      <c r="A681" s="59">
        <v>6649</v>
      </c>
      <c r="B681" s="59" t="s">
        <v>380</v>
      </c>
      <c r="C681" s="59" t="s">
        <v>20278</v>
      </c>
      <c r="D681" s="60">
        <v>20.99</v>
      </c>
      <c r="E681" s="59" t="s">
        <v>381</v>
      </c>
      <c r="F681" s="59" t="s">
        <v>349</v>
      </c>
    </row>
    <row r="682" spans="1:6">
      <c r="A682" s="59">
        <v>6652</v>
      </c>
      <c r="B682" s="59" t="s">
        <v>380</v>
      </c>
      <c r="C682" s="59" t="s">
        <v>20278</v>
      </c>
      <c r="D682" s="60">
        <v>20.99</v>
      </c>
      <c r="E682" s="59" t="s">
        <v>381</v>
      </c>
      <c r="F682" s="59" t="s">
        <v>350</v>
      </c>
    </row>
    <row r="683" spans="1:6">
      <c r="A683" s="59">
        <v>6654</v>
      </c>
      <c r="B683" s="59" t="s">
        <v>380</v>
      </c>
      <c r="C683" s="59" t="s">
        <v>20278</v>
      </c>
      <c r="D683" s="60">
        <v>20.99</v>
      </c>
      <c r="E683" s="59" t="s">
        <v>381</v>
      </c>
      <c r="F683" s="59" t="s">
        <v>351</v>
      </c>
    </row>
    <row r="684" spans="1:6">
      <c r="A684" s="59">
        <v>6655</v>
      </c>
      <c r="B684" s="59" t="s">
        <v>380</v>
      </c>
      <c r="C684" s="59" t="s">
        <v>20278</v>
      </c>
      <c r="D684" s="60">
        <v>20.99</v>
      </c>
      <c r="E684" s="59" t="s">
        <v>381</v>
      </c>
      <c r="F684" s="59" t="s">
        <v>352</v>
      </c>
    </row>
    <row r="685" spans="1:6">
      <c r="A685" s="59">
        <v>6657</v>
      </c>
      <c r="B685" s="59" t="s">
        <v>380</v>
      </c>
      <c r="C685" s="59" t="s">
        <v>20278</v>
      </c>
      <c r="D685" s="60">
        <v>20.99</v>
      </c>
      <c r="E685" s="59" t="s">
        <v>381</v>
      </c>
      <c r="F685" s="59" t="s">
        <v>353</v>
      </c>
    </row>
    <row r="686" spans="1:6">
      <c r="A686" s="59">
        <v>6660</v>
      </c>
      <c r="B686" s="59" t="s">
        <v>380</v>
      </c>
      <c r="C686" s="59" t="s">
        <v>20278</v>
      </c>
      <c r="D686" s="60">
        <v>20.99</v>
      </c>
      <c r="E686" s="59" t="s">
        <v>381</v>
      </c>
      <c r="F686" s="59" t="s">
        <v>354</v>
      </c>
    </row>
    <row r="687" spans="1:6">
      <c r="A687" s="59">
        <v>6662</v>
      </c>
      <c r="B687" s="59" t="s">
        <v>380</v>
      </c>
      <c r="C687" s="59" t="s">
        <v>20278</v>
      </c>
      <c r="D687" s="60">
        <v>20.99</v>
      </c>
      <c r="E687" s="59" t="s">
        <v>381</v>
      </c>
      <c r="F687" s="59" t="s">
        <v>355</v>
      </c>
    </row>
    <row r="688" spans="1:6">
      <c r="A688" s="59">
        <v>6665</v>
      </c>
      <c r="B688" s="59" t="s">
        <v>380</v>
      </c>
      <c r="C688" s="59" t="s">
        <v>20278</v>
      </c>
      <c r="D688" s="60">
        <v>20.99</v>
      </c>
      <c r="E688" s="59" t="s">
        <v>381</v>
      </c>
      <c r="F688" s="59" t="s">
        <v>356</v>
      </c>
    </row>
    <row r="689" spans="1:6">
      <c r="A689" s="59">
        <v>6680</v>
      </c>
      <c r="B689" s="59" t="s">
        <v>380</v>
      </c>
      <c r="C689" s="59" t="s">
        <v>20278</v>
      </c>
      <c r="D689" s="60">
        <v>20.99</v>
      </c>
      <c r="E689" s="59" t="s">
        <v>381</v>
      </c>
      <c r="F689" s="59" t="s">
        <v>357</v>
      </c>
    </row>
    <row r="690" spans="1:6">
      <c r="A690" s="59">
        <v>6681</v>
      </c>
      <c r="B690" s="59" t="s">
        <v>380</v>
      </c>
      <c r="C690" s="59" t="s">
        <v>20278</v>
      </c>
      <c r="D690" s="60">
        <v>20.99</v>
      </c>
      <c r="E690" s="59" t="s">
        <v>381</v>
      </c>
      <c r="F690" s="59" t="s">
        <v>358</v>
      </c>
    </row>
    <row r="691" spans="1:6">
      <c r="A691" s="59">
        <v>6685</v>
      </c>
      <c r="B691" s="59" t="s">
        <v>380</v>
      </c>
      <c r="C691" s="59" t="s">
        <v>20278</v>
      </c>
      <c r="D691" s="60">
        <v>20.99</v>
      </c>
      <c r="E691" s="59" t="s">
        <v>381</v>
      </c>
      <c r="F691" s="59" t="s">
        <v>359</v>
      </c>
    </row>
    <row r="692" spans="1:6">
      <c r="A692" s="59">
        <v>6686</v>
      </c>
      <c r="B692" s="59" t="s">
        <v>380</v>
      </c>
      <c r="C692" s="59" t="s">
        <v>20278</v>
      </c>
      <c r="D692" s="60">
        <v>20.99</v>
      </c>
      <c r="E692" s="59" t="s">
        <v>381</v>
      </c>
      <c r="F692" s="59" t="s">
        <v>360</v>
      </c>
    </row>
    <row r="693" spans="1:6">
      <c r="A693" s="59">
        <v>6690</v>
      </c>
      <c r="B693" s="59" t="s">
        <v>380</v>
      </c>
      <c r="C693" s="59" t="s">
        <v>20278</v>
      </c>
      <c r="D693" s="60">
        <v>20.99</v>
      </c>
      <c r="E693" s="59" t="s">
        <v>381</v>
      </c>
      <c r="F693" s="59" t="s">
        <v>361</v>
      </c>
    </row>
    <row r="694" spans="1:6">
      <c r="A694" s="59">
        <v>6750</v>
      </c>
      <c r="B694" s="59" t="s">
        <v>380</v>
      </c>
      <c r="C694" s="59" t="s">
        <v>20278</v>
      </c>
      <c r="D694" s="60">
        <v>20.99</v>
      </c>
      <c r="E694" s="59" t="s">
        <v>381</v>
      </c>
      <c r="F694" s="59" t="s">
        <v>362</v>
      </c>
    </row>
    <row r="695" spans="1:6">
      <c r="A695" s="59">
        <v>6820</v>
      </c>
      <c r="B695" s="59" t="s">
        <v>380</v>
      </c>
      <c r="C695" s="59" t="s">
        <v>20278</v>
      </c>
      <c r="D695" s="60">
        <v>20.99</v>
      </c>
      <c r="E695" s="59" t="s">
        <v>381</v>
      </c>
      <c r="F695" s="59" t="s">
        <v>363</v>
      </c>
    </row>
    <row r="696" spans="1:6">
      <c r="A696" s="59">
        <v>6825</v>
      </c>
      <c r="B696" s="59" t="s">
        <v>380</v>
      </c>
      <c r="C696" s="59" t="s">
        <v>20278</v>
      </c>
      <c r="D696" s="60">
        <v>20.99</v>
      </c>
      <c r="E696" s="59" t="s">
        <v>381</v>
      </c>
      <c r="F696" s="59" t="s">
        <v>364</v>
      </c>
    </row>
    <row r="697" spans="1:6">
      <c r="A697" s="59">
        <v>6830</v>
      </c>
      <c r="B697" s="59" t="s">
        <v>380</v>
      </c>
      <c r="C697" s="59" t="s">
        <v>20278</v>
      </c>
      <c r="D697" s="60">
        <v>20.99</v>
      </c>
      <c r="E697" s="59" t="s">
        <v>381</v>
      </c>
      <c r="F697" s="59" t="s">
        <v>365</v>
      </c>
    </row>
    <row r="698" spans="1:6">
      <c r="A698" s="59">
        <v>6831</v>
      </c>
      <c r="B698" s="59" t="s">
        <v>380</v>
      </c>
      <c r="C698" s="59" t="s">
        <v>20278</v>
      </c>
      <c r="D698" s="60">
        <v>20.99</v>
      </c>
      <c r="E698" s="59" t="s">
        <v>381</v>
      </c>
      <c r="F698" s="59" t="s">
        <v>366</v>
      </c>
    </row>
    <row r="699" spans="1:6">
      <c r="A699" s="59">
        <v>6832</v>
      </c>
      <c r="B699" s="59" t="s">
        <v>380</v>
      </c>
      <c r="C699" s="59" t="s">
        <v>20278</v>
      </c>
      <c r="D699" s="60">
        <v>20.99</v>
      </c>
      <c r="E699" s="59" t="s">
        <v>381</v>
      </c>
      <c r="F699" s="59" t="s">
        <v>367</v>
      </c>
    </row>
    <row r="700" spans="1:6">
      <c r="A700" s="59">
        <v>6833</v>
      </c>
      <c r="B700" s="59" t="s">
        <v>380</v>
      </c>
      <c r="C700" s="59" t="s">
        <v>20278</v>
      </c>
      <c r="D700" s="60">
        <v>20.99</v>
      </c>
      <c r="E700" s="59" t="s">
        <v>381</v>
      </c>
      <c r="F700" s="59" t="s">
        <v>368</v>
      </c>
    </row>
    <row r="701" spans="1:6">
      <c r="A701" s="59">
        <v>6834</v>
      </c>
      <c r="B701" s="59" t="s">
        <v>380</v>
      </c>
      <c r="C701" s="59" t="s">
        <v>20278</v>
      </c>
      <c r="D701" s="60">
        <v>20.99</v>
      </c>
      <c r="E701" s="59" t="s">
        <v>381</v>
      </c>
      <c r="F701" s="59" t="s">
        <v>369</v>
      </c>
    </row>
    <row r="702" spans="1:6">
      <c r="A702" s="59">
        <v>6901</v>
      </c>
      <c r="B702" s="59" t="s">
        <v>380</v>
      </c>
      <c r="C702" s="59" t="s">
        <v>20278</v>
      </c>
      <c r="D702" s="60">
        <v>20.99</v>
      </c>
      <c r="E702" s="59" t="s">
        <v>381</v>
      </c>
      <c r="F702" s="59" t="s">
        <v>370</v>
      </c>
    </row>
    <row r="703" spans="1:6">
      <c r="A703" s="59">
        <v>6902</v>
      </c>
      <c r="B703" s="59" t="s">
        <v>380</v>
      </c>
      <c r="C703" s="59" t="s">
        <v>20278</v>
      </c>
      <c r="D703" s="60">
        <v>20.99</v>
      </c>
      <c r="E703" s="59" t="s">
        <v>381</v>
      </c>
      <c r="F703" s="59" t="s">
        <v>371</v>
      </c>
    </row>
    <row r="704" spans="1:6">
      <c r="A704" s="59">
        <v>6903</v>
      </c>
      <c r="B704" s="59" t="s">
        <v>380</v>
      </c>
      <c r="C704" s="59" t="s">
        <v>20278</v>
      </c>
      <c r="D704" s="60">
        <v>20.99</v>
      </c>
      <c r="E704" s="59" t="s">
        <v>381</v>
      </c>
      <c r="F704" s="59" t="s">
        <v>372</v>
      </c>
    </row>
    <row r="705" spans="1:6">
      <c r="A705" s="59">
        <v>6998</v>
      </c>
      <c r="B705" s="59" t="s">
        <v>380</v>
      </c>
      <c r="C705" s="59" t="s">
        <v>20278</v>
      </c>
      <c r="D705" s="60">
        <v>20.99</v>
      </c>
      <c r="E705" s="59" t="s">
        <v>381</v>
      </c>
      <c r="F705" s="59" t="s">
        <v>373</v>
      </c>
    </row>
    <row r="706" spans="1:6">
      <c r="A706" s="59">
        <v>6999</v>
      </c>
      <c r="B706" s="59" t="s">
        <v>380</v>
      </c>
      <c r="C706" s="59" t="s">
        <v>20278</v>
      </c>
      <c r="D706" s="60">
        <v>20.99</v>
      </c>
      <c r="E706" s="59" t="s">
        <v>381</v>
      </c>
      <c r="F706" s="59" t="s">
        <v>374</v>
      </c>
    </row>
    <row r="707" spans="1:6">
      <c r="A707" s="59">
        <v>9001</v>
      </c>
      <c r="B707" s="59" t="s">
        <v>380</v>
      </c>
      <c r="C707" s="59" t="s">
        <v>20278</v>
      </c>
      <c r="D707" s="60">
        <v>20.99</v>
      </c>
      <c r="E707" s="59" t="s">
        <v>381</v>
      </c>
      <c r="F707" s="59" t="s">
        <v>375</v>
      </c>
    </row>
    <row r="708" spans="1:6">
      <c r="A708" s="59">
        <v>600</v>
      </c>
      <c r="B708" s="59" t="s">
        <v>382</v>
      </c>
      <c r="C708" s="59" t="s">
        <v>20278</v>
      </c>
      <c r="D708" s="60">
        <v>12.82</v>
      </c>
      <c r="E708" s="59" t="s">
        <v>383</v>
      </c>
      <c r="F708" s="59" t="s">
        <v>200</v>
      </c>
    </row>
    <row r="709" spans="1:6">
      <c r="A709" s="59">
        <v>601</v>
      </c>
      <c r="B709" s="59" t="s">
        <v>382</v>
      </c>
      <c r="C709" s="59" t="s">
        <v>20278</v>
      </c>
      <c r="D709" s="60">
        <v>12.82</v>
      </c>
      <c r="E709" s="59" t="s">
        <v>383</v>
      </c>
      <c r="F709" s="59" t="s">
        <v>201</v>
      </c>
    </row>
    <row r="710" spans="1:6">
      <c r="A710" s="59">
        <v>605</v>
      </c>
      <c r="B710" s="59" t="s">
        <v>382</v>
      </c>
      <c r="C710" s="59" t="s">
        <v>20278</v>
      </c>
      <c r="D710" s="60">
        <v>12.82</v>
      </c>
      <c r="E710" s="59" t="s">
        <v>383</v>
      </c>
      <c r="F710" s="59" t="s">
        <v>202</v>
      </c>
    </row>
    <row r="711" spans="1:6">
      <c r="A711" s="59">
        <v>611</v>
      </c>
      <c r="B711" s="59" t="s">
        <v>382</v>
      </c>
      <c r="C711" s="59" t="s">
        <v>20278</v>
      </c>
      <c r="D711" s="60">
        <v>12.82</v>
      </c>
      <c r="E711" s="59" t="s">
        <v>383</v>
      </c>
      <c r="F711" s="59" t="s">
        <v>203</v>
      </c>
    </row>
    <row r="712" spans="1:6">
      <c r="A712" s="59">
        <v>630</v>
      </c>
      <c r="B712" s="59" t="s">
        <v>382</v>
      </c>
      <c r="C712" s="59" t="s">
        <v>20278</v>
      </c>
      <c r="D712" s="60">
        <v>12.82</v>
      </c>
      <c r="E712" s="59" t="s">
        <v>383</v>
      </c>
      <c r="F712" s="59" t="s">
        <v>204</v>
      </c>
    </row>
    <row r="713" spans="1:6">
      <c r="A713" s="59">
        <v>640</v>
      </c>
      <c r="B713" s="59" t="s">
        <v>382</v>
      </c>
      <c r="C713" s="59" t="s">
        <v>20278</v>
      </c>
      <c r="D713" s="60">
        <v>12.82</v>
      </c>
      <c r="E713" s="59" t="s">
        <v>383</v>
      </c>
      <c r="F713" s="59" t="s">
        <v>205</v>
      </c>
    </row>
    <row r="714" spans="1:6">
      <c r="A714" s="59">
        <v>641</v>
      </c>
      <c r="B714" s="59" t="s">
        <v>382</v>
      </c>
      <c r="C714" s="59" t="s">
        <v>20278</v>
      </c>
      <c r="D714" s="60">
        <v>12.82</v>
      </c>
      <c r="E714" s="59" t="s">
        <v>383</v>
      </c>
      <c r="F714" s="59" t="s">
        <v>206</v>
      </c>
    </row>
    <row r="715" spans="1:6">
      <c r="A715" s="59">
        <v>660</v>
      </c>
      <c r="B715" s="59" t="s">
        <v>382</v>
      </c>
      <c r="C715" s="59" t="s">
        <v>20278</v>
      </c>
      <c r="D715" s="60">
        <v>12.82</v>
      </c>
      <c r="E715" s="59" t="s">
        <v>383</v>
      </c>
      <c r="F715" s="59" t="s">
        <v>207</v>
      </c>
    </row>
    <row r="716" spans="1:6">
      <c r="A716" s="59">
        <v>664</v>
      </c>
      <c r="B716" s="59" t="s">
        <v>382</v>
      </c>
      <c r="C716" s="59" t="s">
        <v>20278</v>
      </c>
      <c r="D716" s="60">
        <v>12.82</v>
      </c>
      <c r="E716" s="59" t="s">
        <v>383</v>
      </c>
      <c r="F716" s="59" t="s">
        <v>208</v>
      </c>
    </row>
    <row r="717" spans="1:6">
      <c r="A717" s="59">
        <v>665</v>
      </c>
      <c r="B717" s="59" t="s">
        <v>382</v>
      </c>
      <c r="C717" s="59" t="s">
        <v>20278</v>
      </c>
      <c r="D717" s="60">
        <v>12.82</v>
      </c>
      <c r="E717" s="59" t="s">
        <v>383</v>
      </c>
      <c r="F717" s="59" t="s">
        <v>209</v>
      </c>
    </row>
    <row r="718" spans="1:6">
      <c r="A718" s="59">
        <v>6010</v>
      </c>
      <c r="B718" s="59" t="s">
        <v>382</v>
      </c>
      <c r="C718" s="59" t="s">
        <v>20278</v>
      </c>
      <c r="D718" s="60">
        <v>12.82</v>
      </c>
      <c r="E718" s="59" t="s">
        <v>383</v>
      </c>
      <c r="F718" s="59" t="s">
        <v>210</v>
      </c>
    </row>
    <row r="719" spans="1:6">
      <c r="A719" s="59">
        <v>6011</v>
      </c>
      <c r="B719" s="59" t="s">
        <v>382</v>
      </c>
      <c r="C719" s="59" t="s">
        <v>20278</v>
      </c>
      <c r="D719" s="60">
        <v>12.82</v>
      </c>
      <c r="E719" s="59" t="s">
        <v>383</v>
      </c>
      <c r="F719" s="59" t="s">
        <v>211</v>
      </c>
    </row>
    <row r="720" spans="1:6">
      <c r="A720" s="59">
        <v>6012</v>
      </c>
      <c r="B720" s="59" t="s">
        <v>382</v>
      </c>
      <c r="C720" s="59" t="s">
        <v>20278</v>
      </c>
      <c r="D720" s="60">
        <v>12.82</v>
      </c>
      <c r="E720" s="59" t="s">
        <v>383</v>
      </c>
      <c r="F720" s="59" t="s">
        <v>212</v>
      </c>
    </row>
    <row r="721" spans="1:6">
      <c r="A721" s="59">
        <v>6013</v>
      </c>
      <c r="B721" s="59" t="s">
        <v>382</v>
      </c>
      <c r="C721" s="59" t="s">
        <v>20278</v>
      </c>
      <c r="D721" s="60">
        <v>12.82</v>
      </c>
      <c r="E721" s="59" t="s">
        <v>383</v>
      </c>
      <c r="F721" s="59" t="s">
        <v>213</v>
      </c>
    </row>
    <row r="722" spans="1:6">
      <c r="A722" s="59">
        <v>6014</v>
      </c>
      <c r="B722" s="59" t="s">
        <v>382</v>
      </c>
      <c r="C722" s="59" t="s">
        <v>20278</v>
      </c>
      <c r="D722" s="60">
        <v>12.82</v>
      </c>
      <c r="E722" s="59" t="s">
        <v>383</v>
      </c>
      <c r="F722" s="59" t="s">
        <v>214</v>
      </c>
    </row>
    <row r="723" spans="1:6">
      <c r="A723" s="59">
        <v>6015</v>
      </c>
      <c r="B723" s="59" t="s">
        <v>382</v>
      </c>
      <c r="C723" s="59" t="s">
        <v>20278</v>
      </c>
      <c r="D723" s="60">
        <v>12.82</v>
      </c>
      <c r="E723" s="59" t="s">
        <v>383</v>
      </c>
      <c r="F723" s="59" t="s">
        <v>215</v>
      </c>
    </row>
    <row r="724" spans="1:6">
      <c r="A724" s="59">
        <v>6016</v>
      </c>
      <c r="B724" s="59" t="s">
        <v>382</v>
      </c>
      <c r="C724" s="59" t="s">
        <v>20278</v>
      </c>
      <c r="D724" s="60">
        <v>12.82</v>
      </c>
      <c r="E724" s="59" t="s">
        <v>383</v>
      </c>
      <c r="F724" s="59" t="s">
        <v>216</v>
      </c>
    </row>
    <row r="725" spans="1:6">
      <c r="A725" s="59">
        <v>6017</v>
      </c>
      <c r="B725" s="59" t="s">
        <v>382</v>
      </c>
      <c r="C725" s="59" t="s">
        <v>20278</v>
      </c>
      <c r="D725" s="60">
        <v>12.82</v>
      </c>
      <c r="E725" s="59" t="s">
        <v>383</v>
      </c>
      <c r="F725" s="59" t="s">
        <v>217</v>
      </c>
    </row>
    <row r="726" spans="1:6">
      <c r="A726" s="59">
        <v>6020</v>
      </c>
      <c r="B726" s="59" t="s">
        <v>382</v>
      </c>
      <c r="C726" s="59" t="s">
        <v>20278</v>
      </c>
      <c r="D726" s="60">
        <v>12.82</v>
      </c>
      <c r="E726" s="59" t="s">
        <v>383</v>
      </c>
      <c r="F726" s="59" t="s">
        <v>218</v>
      </c>
    </row>
    <row r="727" spans="1:6">
      <c r="A727" s="59">
        <v>6021</v>
      </c>
      <c r="B727" s="59" t="s">
        <v>382</v>
      </c>
      <c r="C727" s="59" t="s">
        <v>20278</v>
      </c>
      <c r="D727" s="60">
        <v>12.82</v>
      </c>
      <c r="E727" s="59" t="s">
        <v>383</v>
      </c>
      <c r="F727" s="59" t="s">
        <v>219</v>
      </c>
    </row>
    <row r="728" spans="1:6">
      <c r="A728" s="59">
        <v>6022</v>
      </c>
      <c r="B728" s="59" t="s">
        <v>382</v>
      </c>
      <c r="C728" s="59" t="s">
        <v>20278</v>
      </c>
      <c r="D728" s="60">
        <v>12.82</v>
      </c>
      <c r="E728" s="59" t="s">
        <v>383</v>
      </c>
      <c r="F728" s="59" t="s">
        <v>220</v>
      </c>
    </row>
    <row r="729" spans="1:6">
      <c r="A729" s="59">
        <v>6023</v>
      </c>
      <c r="B729" s="59" t="s">
        <v>382</v>
      </c>
      <c r="C729" s="59" t="s">
        <v>20278</v>
      </c>
      <c r="D729" s="60">
        <v>12.82</v>
      </c>
      <c r="E729" s="59" t="s">
        <v>383</v>
      </c>
      <c r="F729" s="59" t="s">
        <v>221</v>
      </c>
    </row>
    <row r="730" spans="1:6">
      <c r="A730" s="59">
        <v>6100</v>
      </c>
      <c r="B730" s="59" t="s">
        <v>382</v>
      </c>
      <c r="C730" s="59" t="s">
        <v>20278</v>
      </c>
      <c r="D730" s="60">
        <v>12.82</v>
      </c>
      <c r="E730" s="59" t="s">
        <v>383</v>
      </c>
      <c r="F730" s="59" t="s">
        <v>225</v>
      </c>
    </row>
    <row r="731" spans="1:6">
      <c r="A731" s="59">
        <v>6101</v>
      </c>
      <c r="B731" s="59" t="s">
        <v>382</v>
      </c>
      <c r="C731" s="59" t="s">
        <v>20278</v>
      </c>
      <c r="D731" s="60">
        <v>12.82</v>
      </c>
      <c r="E731" s="59" t="s">
        <v>383</v>
      </c>
      <c r="F731" s="59" t="s">
        <v>226</v>
      </c>
    </row>
    <row r="732" spans="1:6">
      <c r="A732" s="59">
        <v>6102</v>
      </c>
      <c r="B732" s="59" t="s">
        <v>382</v>
      </c>
      <c r="C732" s="59" t="s">
        <v>20278</v>
      </c>
      <c r="D732" s="60">
        <v>12.82</v>
      </c>
      <c r="E732" s="59" t="s">
        <v>383</v>
      </c>
      <c r="F732" s="59" t="s">
        <v>227</v>
      </c>
    </row>
    <row r="733" spans="1:6">
      <c r="A733" s="59">
        <v>6103</v>
      </c>
      <c r="B733" s="59" t="s">
        <v>382</v>
      </c>
      <c r="C733" s="59" t="s">
        <v>20278</v>
      </c>
      <c r="D733" s="60">
        <v>12.82</v>
      </c>
      <c r="E733" s="59" t="s">
        <v>383</v>
      </c>
      <c r="F733" s="59" t="s">
        <v>228</v>
      </c>
    </row>
    <row r="734" spans="1:6">
      <c r="A734" s="59">
        <v>6110</v>
      </c>
      <c r="B734" s="59" t="s">
        <v>382</v>
      </c>
      <c r="C734" s="59" t="s">
        <v>20278</v>
      </c>
      <c r="D734" s="60">
        <v>12.82</v>
      </c>
      <c r="E734" s="59" t="s">
        <v>383</v>
      </c>
      <c r="F734" s="59" t="s">
        <v>229</v>
      </c>
    </row>
    <row r="735" spans="1:6">
      <c r="A735" s="59">
        <v>6220</v>
      </c>
      <c r="B735" s="59" t="s">
        <v>382</v>
      </c>
      <c r="C735" s="59" t="s">
        <v>20278</v>
      </c>
      <c r="D735" s="60">
        <v>12.82</v>
      </c>
      <c r="E735" s="59" t="s">
        <v>383</v>
      </c>
      <c r="F735" s="59" t="s">
        <v>231</v>
      </c>
    </row>
    <row r="736" spans="1:6">
      <c r="A736" s="59">
        <v>6221</v>
      </c>
      <c r="B736" s="59" t="s">
        <v>382</v>
      </c>
      <c r="C736" s="59" t="s">
        <v>20278</v>
      </c>
      <c r="D736" s="60">
        <v>12.82</v>
      </c>
      <c r="E736" s="59" t="s">
        <v>383</v>
      </c>
      <c r="F736" s="59" t="s">
        <v>232</v>
      </c>
    </row>
    <row r="737" spans="1:6">
      <c r="A737" s="59">
        <v>6222</v>
      </c>
      <c r="B737" s="59" t="s">
        <v>382</v>
      </c>
      <c r="C737" s="59" t="s">
        <v>20278</v>
      </c>
      <c r="D737" s="60">
        <v>12.82</v>
      </c>
      <c r="E737" s="59" t="s">
        <v>383</v>
      </c>
      <c r="F737" s="59" t="s">
        <v>233</v>
      </c>
    </row>
    <row r="738" spans="1:6">
      <c r="A738" s="59">
        <v>6223</v>
      </c>
      <c r="B738" s="59" t="s">
        <v>382</v>
      </c>
      <c r="C738" s="59" t="s">
        <v>20278</v>
      </c>
      <c r="D738" s="60">
        <v>12.82</v>
      </c>
      <c r="E738" s="59" t="s">
        <v>383</v>
      </c>
      <c r="F738" s="59" t="s">
        <v>234</v>
      </c>
    </row>
    <row r="739" spans="1:6">
      <c r="A739" s="59">
        <v>6224</v>
      </c>
      <c r="B739" s="59" t="s">
        <v>382</v>
      </c>
      <c r="C739" s="59" t="s">
        <v>20278</v>
      </c>
      <c r="D739" s="60">
        <v>12.82</v>
      </c>
      <c r="E739" s="59" t="s">
        <v>383</v>
      </c>
      <c r="F739" s="59" t="s">
        <v>235</v>
      </c>
    </row>
    <row r="740" spans="1:6">
      <c r="A740" s="59">
        <v>6225</v>
      </c>
      <c r="B740" s="59" t="s">
        <v>382</v>
      </c>
      <c r="C740" s="59" t="s">
        <v>20278</v>
      </c>
      <c r="D740" s="60">
        <v>12.82</v>
      </c>
      <c r="E740" s="59" t="s">
        <v>383</v>
      </c>
      <c r="F740" s="59" t="s">
        <v>236</v>
      </c>
    </row>
    <row r="741" spans="1:6">
      <c r="A741" s="59">
        <v>6226</v>
      </c>
      <c r="B741" s="59" t="s">
        <v>382</v>
      </c>
      <c r="C741" s="59" t="s">
        <v>20278</v>
      </c>
      <c r="D741" s="60">
        <v>12.82</v>
      </c>
      <c r="E741" s="59" t="s">
        <v>383</v>
      </c>
      <c r="F741" s="59" t="s">
        <v>237</v>
      </c>
    </row>
    <row r="742" spans="1:6">
      <c r="A742" s="59">
        <v>6229</v>
      </c>
      <c r="B742" s="59" t="s">
        <v>382</v>
      </c>
      <c r="C742" s="59" t="s">
        <v>20278</v>
      </c>
      <c r="D742" s="60">
        <v>12.82</v>
      </c>
      <c r="E742" s="59" t="s">
        <v>383</v>
      </c>
      <c r="F742" s="59" t="s">
        <v>238</v>
      </c>
    </row>
    <row r="743" spans="1:6">
      <c r="A743" s="59">
        <v>6230</v>
      </c>
      <c r="B743" s="59" t="s">
        <v>382</v>
      </c>
      <c r="C743" s="59" t="s">
        <v>20278</v>
      </c>
      <c r="D743" s="60">
        <v>12.82</v>
      </c>
      <c r="E743" s="59" t="s">
        <v>383</v>
      </c>
      <c r="F743" s="59" t="s">
        <v>239</v>
      </c>
    </row>
    <row r="744" spans="1:6">
      <c r="A744" s="59">
        <v>6231</v>
      </c>
      <c r="B744" s="59" t="s">
        <v>382</v>
      </c>
      <c r="C744" s="59" t="s">
        <v>20278</v>
      </c>
      <c r="D744" s="60">
        <v>12.82</v>
      </c>
      <c r="E744" s="59" t="s">
        <v>383</v>
      </c>
      <c r="F744" s="59" t="s">
        <v>240</v>
      </c>
    </row>
    <row r="745" spans="1:6">
      <c r="A745" s="59">
        <v>6232</v>
      </c>
      <c r="B745" s="59" t="s">
        <v>382</v>
      </c>
      <c r="C745" s="59" t="s">
        <v>20278</v>
      </c>
      <c r="D745" s="60">
        <v>12.82</v>
      </c>
      <c r="E745" s="59" t="s">
        <v>383</v>
      </c>
      <c r="F745" s="59" t="s">
        <v>241</v>
      </c>
    </row>
    <row r="746" spans="1:6">
      <c r="A746" s="59">
        <v>6234</v>
      </c>
      <c r="B746" s="59" t="s">
        <v>382</v>
      </c>
      <c r="C746" s="59" t="s">
        <v>20278</v>
      </c>
      <c r="D746" s="60">
        <v>12.82</v>
      </c>
      <c r="E746" s="59" t="s">
        <v>383</v>
      </c>
      <c r="F746" s="59" t="s">
        <v>242</v>
      </c>
    </row>
    <row r="747" spans="1:6">
      <c r="A747" s="59">
        <v>6235</v>
      </c>
      <c r="B747" s="59" t="s">
        <v>382</v>
      </c>
      <c r="C747" s="59" t="s">
        <v>20278</v>
      </c>
      <c r="D747" s="60">
        <v>12.82</v>
      </c>
      <c r="E747" s="59" t="s">
        <v>383</v>
      </c>
      <c r="F747" s="59" t="s">
        <v>243</v>
      </c>
    </row>
    <row r="748" spans="1:6">
      <c r="A748" s="59">
        <v>6236</v>
      </c>
      <c r="B748" s="59" t="s">
        <v>382</v>
      </c>
      <c r="C748" s="59" t="s">
        <v>20278</v>
      </c>
      <c r="D748" s="60">
        <v>12.82</v>
      </c>
      <c r="E748" s="59" t="s">
        <v>383</v>
      </c>
      <c r="F748" s="59" t="s">
        <v>244</v>
      </c>
    </row>
    <row r="749" spans="1:6">
      <c r="A749" s="59">
        <v>6238</v>
      </c>
      <c r="B749" s="59" t="s">
        <v>382</v>
      </c>
      <c r="C749" s="59" t="s">
        <v>20278</v>
      </c>
      <c r="D749" s="60">
        <v>12.82</v>
      </c>
      <c r="E749" s="59" t="s">
        <v>383</v>
      </c>
      <c r="F749" s="59" t="s">
        <v>245</v>
      </c>
    </row>
    <row r="750" spans="1:6">
      <c r="A750" s="59">
        <v>6240</v>
      </c>
      <c r="B750" s="59" t="s">
        <v>382</v>
      </c>
      <c r="C750" s="59" t="s">
        <v>20278</v>
      </c>
      <c r="D750" s="60">
        <v>12.82</v>
      </c>
      <c r="E750" s="59" t="s">
        <v>383</v>
      </c>
      <c r="F750" s="59" t="s">
        <v>246</v>
      </c>
    </row>
    <row r="751" spans="1:6">
      <c r="A751" s="59">
        <v>6241</v>
      </c>
      <c r="B751" s="59" t="s">
        <v>382</v>
      </c>
      <c r="C751" s="59" t="s">
        <v>20278</v>
      </c>
      <c r="D751" s="60">
        <v>12.82</v>
      </c>
      <c r="E751" s="59" t="s">
        <v>383</v>
      </c>
      <c r="F751" s="59" t="s">
        <v>247</v>
      </c>
    </row>
    <row r="752" spans="1:6">
      <c r="A752" s="59">
        <v>6242</v>
      </c>
      <c r="B752" s="59" t="s">
        <v>382</v>
      </c>
      <c r="C752" s="59" t="s">
        <v>20278</v>
      </c>
      <c r="D752" s="60">
        <v>12.82</v>
      </c>
      <c r="E752" s="59" t="s">
        <v>383</v>
      </c>
      <c r="F752" s="59" t="s">
        <v>248</v>
      </c>
    </row>
    <row r="753" spans="1:6">
      <c r="A753" s="59">
        <v>6243</v>
      </c>
      <c r="B753" s="59" t="s">
        <v>382</v>
      </c>
      <c r="C753" s="59" t="s">
        <v>20278</v>
      </c>
      <c r="D753" s="60">
        <v>12.82</v>
      </c>
      <c r="E753" s="59" t="s">
        <v>383</v>
      </c>
      <c r="F753" s="59" t="s">
        <v>249</v>
      </c>
    </row>
    <row r="754" spans="1:6">
      <c r="A754" s="59">
        <v>6244</v>
      </c>
      <c r="B754" s="59" t="s">
        <v>382</v>
      </c>
      <c r="C754" s="59" t="s">
        <v>20278</v>
      </c>
      <c r="D754" s="60">
        <v>12.82</v>
      </c>
      <c r="E754" s="59" t="s">
        <v>383</v>
      </c>
      <c r="F754" s="59" t="s">
        <v>250</v>
      </c>
    </row>
    <row r="755" spans="1:6">
      <c r="A755" s="59">
        <v>6306</v>
      </c>
      <c r="B755" s="59" t="s">
        <v>382</v>
      </c>
      <c r="C755" s="59" t="s">
        <v>20278</v>
      </c>
      <c r="D755" s="60">
        <v>12.82</v>
      </c>
      <c r="E755" s="59" t="s">
        <v>383</v>
      </c>
      <c r="F755" s="59" t="s">
        <v>251</v>
      </c>
    </row>
    <row r="756" spans="1:6">
      <c r="A756" s="59">
        <v>6307</v>
      </c>
      <c r="B756" s="59" t="s">
        <v>382</v>
      </c>
      <c r="C756" s="59" t="s">
        <v>20278</v>
      </c>
      <c r="D756" s="60">
        <v>12.82</v>
      </c>
      <c r="E756" s="59" t="s">
        <v>383</v>
      </c>
      <c r="F756" s="59" t="s">
        <v>252</v>
      </c>
    </row>
    <row r="757" spans="1:6">
      <c r="A757" s="59">
        <v>6308</v>
      </c>
      <c r="B757" s="59" t="s">
        <v>382</v>
      </c>
      <c r="C757" s="59" t="s">
        <v>20278</v>
      </c>
      <c r="D757" s="60">
        <v>12.82</v>
      </c>
      <c r="E757" s="59" t="s">
        <v>383</v>
      </c>
      <c r="F757" s="59" t="s">
        <v>252</v>
      </c>
    </row>
    <row r="758" spans="1:6">
      <c r="A758" s="59">
        <v>6320</v>
      </c>
      <c r="B758" s="59" t="s">
        <v>382</v>
      </c>
      <c r="C758" s="59" t="s">
        <v>20278</v>
      </c>
      <c r="D758" s="60">
        <v>12.82</v>
      </c>
      <c r="E758" s="59" t="s">
        <v>383</v>
      </c>
      <c r="F758" s="59" t="s">
        <v>253</v>
      </c>
    </row>
    <row r="759" spans="1:6">
      <c r="A759" s="59">
        <v>6342</v>
      </c>
      <c r="B759" s="59" t="s">
        <v>382</v>
      </c>
      <c r="C759" s="59" t="s">
        <v>20278</v>
      </c>
      <c r="D759" s="60">
        <v>12.82</v>
      </c>
      <c r="E759" s="59" t="s">
        <v>383</v>
      </c>
      <c r="F759" s="59" t="s">
        <v>254</v>
      </c>
    </row>
    <row r="760" spans="1:6">
      <c r="A760" s="59">
        <v>6343</v>
      </c>
      <c r="B760" s="59" t="s">
        <v>382</v>
      </c>
      <c r="C760" s="59" t="s">
        <v>20278</v>
      </c>
      <c r="D760" s="60">
        <v>12.82</v>
      </c>
      <c r="E760" s="59" t="s">
        <v>383</v>
      </c>
      <c r="F760" s="59" t="s">
        <v>255</v>
      </c>
    </row>
    <row r="761" spans="1:6">
      <c r="A761" s="59">
        <v>6344</v>
      </c>
      <c r="B761" s="59" t="s">
        <v>382</v>
      </c>
      <c r="C761" s="59" t="s">
        <v>20278</v>
      </c>
      <c r="D761" s="60">
        <v>12.82</v>
      </c>
      <c r="E761" s="59" t="s">
        <v>383</v>
      </c>
      <c r="F761" s="59" t="s">
        <v>256</v>
      </c>
    </row>
    <row r="762" spans="1:6">
      <c r="A762" s="59">
        <v>6345</v>
      </c>
      <c r="B762" s="59" t="s">
        <v>382</v>
      </c>
      <c r="C762" s="59" t="s">
        <v>20278</v>
      </c>
      <c r="D762" s="60">
        <v>12.82</v>
      </c>
      <c r="E762" s="59" t="s">
        <v>383</v>
      </c>
      <c r="F762" s="59" t="s">
        <v>257</v>
      </c>
    </row>
    <row r="763" spans="1:6">
      <c r="A763" s="59">
        <v>6346</v>
      </c>
      <c r="B763" s="59" t="s">
        <v>382</v>
      </c>
      <c r="C763" s="59" t="s">
        <v>20278</v>
      </c>
      <c r="D763" s="60">
        <v>12.82</v>
      </c>
      <c r="E763" s="59" t="s">
        <v>383</v>
      </c>
      <c r="F763" s="59" t="s">
        <v>258</v>
      </c>
    </row>
    <row r="764" spans="1:6">
      <c r="A764" s="59">
        <v>6347</v>
      </c>
      <c r="B764" s="59" t="s">
        <v>382</v>
      </c>
      <c r="C764" s="59" t="s">
        <v>20278</v>
      </c>
      <c r="D764" s="60">
        <v>12.82</v>
      </c>
      <c r="E764" s="59" t="s">
        <v>383</v>
      </c>
      <c r="F764" s="59" t="s">
        <v>259</v>
      </c>
    </row>
    <row r="765" spans="1:6">
      <c r="A765" s="59">
        <v>6400</v>
      </c>
      <c r="B765" s="59" t="s">
        <v>382</v>
      </c>
      <c r="C765" s="59" t="s">
        <v>20278</v>
      </c>
      <c r="D765" s="60">
        <v>12.82</v>
      </c>
      <c r="E765" s="59" t="s">
        <v>383</v>
      </c>
      <c r="F765" s="59" t="s">
        <v>260</v>
      </c>
    </row>
    <row r="766" spans="1:6">
      <c r="A766" s="59">
        <v>6401</v>
      </c>
      <c r="B766" s="59" t="s">
        <v>382</v>
      </c>
      <c r="C766" s="59" t="s">
        <v>20278</v>
      </c>
      <c r="D766" s="60">
        <v>12.82</v>
      </c>
      <c r="E766" s="59" t="s">
        <v>383</v>
      </c>
      <c r="F766" s="59" t="s">
        <v>261</v>
      </c>
    </row>
    <row r="767" spans="1:6">
      <c r="A767" s="59">
        <v>6402</v>
      </c>
      <c r="B767" s="59" t="s">
        <v>382</v>
      </c>
      <c r="C767" s="59" t="s">
        <v>20278</v>
      </c>
      <c r="D767" s="60">
        <v>12.82</v>
      </c>
      <c r="E767" s="59" t="s">
        <v>383</v>
      </c>
      <c r="F767" s="59" t="s">
        <v>262</v>
      </c>
    </row>
    <row r="768" spans="1:6">
      <c r="A768" s="59">
        <v>6404</v>
      </c>
      <c r="B768" s="59" t="s">
        <v>382</v>
      </c>
      <c r="C768" s="59" t="s">
        <v>20278</v>
      </c>
      <c r="D768" s="60">
        <v>12.82</v>
      </c>
      <c r="E768" s="59" t="s">
        <v>383</v>
      </c>
      <c r="F768" s="59" t="s">
        <v>263</v>
      </c>
    </row>
    <row r="769" spans="1:6">
      <c r="A769" s="59">
        <v>6405</v>
      </c>
      <c r="B769" s="59" t="s">
        <v>382</v>
      </c>
      <c r="C769" s="59" t="s">
        <v>20278</v>
      </c>
      <c r="D769" s="60">
        <v>12.82</v>
      </c>
      <c r="E769" s="59" t="s">
        <v>383</v>
      </c>
      <c r="F769" s="59" t="s">
        <v>264</v>
      </c>
    </row>
    <row r="770" spans="1:6">
      <c r="A770" s="59">
        <v>6406</v>
      </c>
      <c r="B770" s="59" t="s">
        <v>382</v>
      </c>
      <c r="C770" s="59" t="s">
        <v>20278</v>
      </c>
      <c r="D770" s="60">
        <v>12.82</v>
      </c>
      <c r="E770" s="59" t="s">
        <v>383</v>
      </c>
      <c r="F770" s="59" t="s">
        <v>265</v>
      </c>
    </row>
    <row r="771" spans="1:6">
      <c r="A771" s="59">
        <v>6407</v>
      </c>
      <c r="B771" s="59" t="s">
        <v>382</v>
      </c>
      <c r="C771" s="59" t="s">
        <v>20278</v>
      </c>
      <c r="D771" s="60">
        <v>12.82</v>
      </c>
      <c r="E771" s="59" t="s">
        <v>383</v>
      </c>
      <c r="F771" s="59" t="s">
        <v>266</v>
      </c>
    </row>
    <row r="772" spans="1:6">
      <c r="A772" s="59">
        <v>6410</v>
      </c>
      <c r="B772" s="59" t="s">
        <v>382</v>
      </c>
      <c r="C772" s="59" t="s">
        <v>20278</v>
      </c>
      <c r="D772" s="60">
        <v>12.82</v>
      </c>
      <c r="E772" s="59" t="s">
        <v>383</v>
      </c>
      <c r="F772" s="59" t="s">
        <v>267</v>
      </c>
    </row>
    <row r="773" spans="1:6">
      <c r="A773" s="59">
        <v>6411</v>
      </c>
      <c r="B773" s="59" t="s">
        <v>382</v>
      </c>
      <c r="C773" s="59" t="s">
        <v>20278</v>
      </c>
      <c r="D773" s="60">
        <v>12.82</v>
      </c>
      <c r="E773" s="59" t="s">
        <v>383</v>
      </c>
      <c r="F773" s="59" t="s">
        <v>268</v>
      </c>
    </row>
    <row r="774" spans="1:6">
      <c r="A774" s="59">
        <v>6412</v>
      </c>
      <c r="B774" s="59" t="s">
        <v>382</v>
      </c>
      <c r="C774" s="59" t="s">
        <v>20278</v>
      </c>
      <c r="D774" s="60">
        <v>12.82</v>
      </c>
      <c r="E774" s="59" t="s">
        <v>383</v>
      </c>
      <c r="F774" s="59" t="s">
        <v>269</v>
      </c>
    </row>
    <row r="775" spans="1:6">
      <c r="A775" s="59">
        <v>6413</v>
      </c>
      <c r="B775" s="59" t="s">
        <v>382</v>
      </c>
      <c r="C775" s="59" t="s">
        <v>20278</v>
      </c>
      <c r="D775" s="60">
        <v>12.82</v>
      </c>
      <c r="E775" s="59" t="s">
        <v>383</v>
      </c>
      <c r="F775" s="59" t="s">
        <v>270</v>
      </c>
    </row>
    <row r="776" spans="1:6">
      <c r="A776" s="59">
        <v>6414</v>
      </c>
      <c r="B776" s="59" t="s">
        <v>382</v>
      </c>
      <c r="C776" s="59" t="s">
        <v>20278</v>
      </c>
      <c r="D776" s="60">
        <v>12.82</v>
      </c>
      <c r="E776" s="59" t="s">
        <v>383</v>
      </c>
      <c r="F776" s="59" t="s">
        <v>271</v>
      </c>
    </row>
    <row r="777" spans="1:6">
      <c r="A777" s="59">
        <v>6415</v>
      </c>
      <c r="B777" s="59" t="s">
        <v>382</v>
      </c>
      <c r="C777" s="59" t="s">
        <v>20278</v>
      </c>
      <c r="D777" s="60">
        <v>12.82</v>
      </c>
      <c r="E777" s="59" t="s">
        <v>383</v>
      </c>
      <c r="F777" s="59" t="s">
        <v>272</v>
      </c>
    </row>
    <row r="778" spans="1:6">
      <c r="A778" s="59">
        <v>6416</v>
      </c>
      <c r="B778" s="59" t="s">
        <v>382</v>
      </c>
      <c r="C778" s="59" t="s">
        <v>20278</v>
      </c>
      <c r="D778" s="60">
        <v>12.82</v>
      </c>
      <c r="E778" s="59" t="s">
        <v>383</v>
      </c>
      <c r="F778" s="59" t="s">
        <v>273</v>
      </c>
    </row>
    <row r="779" spans="1:6">
      <c r="A779" s="59">
        <v>6417</v>
      </c>
      <c r="B779" s="59" t="s">
        <v>382</v>
      </c>
      <c r="C779" s="59" t="s">
        <v>20278</v>
      </c>
      <c r="D779" s="60">
        <v>12.82</v>
      </c>
      <c r="E779" s="59" t="s">
        <v>383</v>
      </c>
      <c r="F779" s="59" t="s">
        <v>274</v>
      </c>
    </row>
    <row r="780" spans="1:6">
      <c r="A780" s="59">
        <v>6418</v>
      </c>
      <c r="B780" s="59" t="s">
        <v>382</v>
      </c>
      <c r="C780" s="59" t="s">
        <v>20278</v>
      </c>
      <c r="D780" s="60">
        <v>12.82</v>
      </c>
      <c r="E780" s="59" t="s">
        <v>383</v>
      </c>
      <c r="F780" s="59" t="s">
        <v>275</v>
      </c>
    </row>
    <row r="781" spans="1:6">
      <c r="A781" s="59">
        <v>6419</v>
      </c>
      <c r="B781" s="59" t="s">
        <v>382</v>
      </c>
      <c r="C781" s="59" t="s">
        <v>20278</v>
      </c>
      <c r="D781" s="60">
        <v>12.82</v>
      </c>
      <c r="E781" s="59" t="s">
        <v>383</v>
      </c>
      <c r="F781" s="59" t="s">
        <v>276</v>
      </c>
    </row>
    <row r="782" spans="1:6">
      <c r="A782" s="59">
        <v>6420</v>
      </c>
      <c r="B782" s="59" t="s">
        <v>382</v>
      </c>
      <c r="C782" s="59" t="s">
        <v>20278</v>
      </c>
      <c r="D782" s="60">
        <v>12.82</v>
      </c>
      <c r="E782" s="59" t="s">
        <v>383</v>
      </c>
      <c r="F782" s="59" t="s">
        <v>277</v>
      </c>
    </row>
    <row r="783" spans="1:6">
      <c r="A783" s="59">
        <v>6421</v>
      </c>
      <c r="B783" s="59" t="s">
        <v>382</v>
      </c>
      <c r="C783" s="59" t="s">
        <v>20278</v>
      </c>
      <c r="D783" s="60">
        <v>12.82</v>
      </c>
      <c r="E783" s="59" t="s">
        <v>383</v>
      </c>
      <c r="F783" s="59" t="s">
        <v>278</v>
      </c>
    </row>
    <row r="784" spans="1:6">
      <c r="A784" s="59">
        <v>6422</v>
      </c>
      <c r="B784" s="59" t="s">
        <v>382</v>
      </c>
      <c r="C784" s="59" t="s">
        <v>20278</v>
      </c>
      <c r="D784" s="60">
        <v>12.82</v>
      </c>
      <c r="E784" s="59" t="s">
        <v>383</v>
      </c>
      <c r="F784" s="59" t="s">
        <v>279</v>
      </c>
    </row>
    <row r="785" spans="1:6">
      <c r="A785" s="59">
        <v>6423</v>
      </c>
      <c r="B785" s="59" t="s">
        <v>382</v>
      </c>
      <c r="C785" s="59" t="s">
        <v>20278</v>
      </c>
      <c r="D785" s="60">
        <v>12.82</v>
      </c>
      <c r="E785" s="59" t="s">
        <v>383</v>
      </c>
      <c r="F785" s="59" t="s">
        <v>280</v>
      </c>
    </row>
    <row r="786" spans="1:6">
      <c r="A786" s="59">
        <v>6425</v>
      </c>
      <c r="B786" s="59" t="s">
        <v>382</v>
      </c>
      <c r="C786" s="59" t="s">
        <v>20278</v>
      </c>
      <c r="D786" s="60">
        <v>12.82</v>
      </c>
      <c r="E786" s="59" t="s">
        <v>383</v>
      </c>
      <c r="F786" s="59" t="s">
        <v>281</v>
      </c>
    </row>
    <row r="787" spans="1:6">
      <c r="A787" s="59">
        <v>6426</v>
      </c>
      <c r="B787" s="59" t="s">
        <v>382</v>
      </c>
      <c r="C787" s="59" t="s">
        <v>20278</v>
      </c>
      <c r="D787" s="60">
        <v>12.82</v>
      </c>
      <c r="E787" s="59" t="s">
        <v>383</v>
      </c>
      <c r="F787" s="59" t="s">
        <v>282</v>
      </c>
    </row>
    <row r="788" spans="1:6">
      <c r="A788" s="59">
        <v>6427</v>
      </c>
      <c r="B788" s="59" t="s">
        <v>382</v>
      </c>
      <c r="C788" s="59" t="s">
        <v>20278</v>
      </c>
      <c r="D788" s="60">
        <v>12.82</v>
      </c>
      <c r="E788" s="59" t="s">
        <v>383</v>
      </c>
      <c r="F788" s="59" t="s">
        <v>281</v>
      </c>
    </row>
    <row r="789" spans="1:6">
      <c r="A789" s="59">
        <v>6430</v>
      </c>
      <c r="B789" s="59" t="s">
        <v>382</v>
      </c>
      <c r="C789" s="59" t="s">
        <v>20278</v>
      </c>
      <c r="D789" s="60">
        <v>12.82</v>
      </c>
      <c r="E789" s="59" t="s">
        <v>383</v>
      </c>
      <c r="F789" s="59" t="s">
        <v>265</v>
      </c>
    </row>
    <row r="790" spans="1:6">
      <c r="A790" s="59">
        <v>6432</v>
      </c>
      <c r="B790" s="59" t="s">
        <v>382</v>
      </c>
      <c r="C790" s="59" t="s">
        <v>20278</v>
      </c>
      <c r="D790" s="60">
        <v>12.82</v>
      </c>
      <c r="E790" s="59" t="s">
        <v>383</v>
      </c>
      <c r="F790" s="59" t="s">
        <v>283</v>
      </c>
    </row>
    <row r="791" spans="1:6">
      <c r="A791" s="59">
        <v>6434</v>
      </c>
      <c r="B791" s="59" t="s">
        <v>382</v>
      </c>
      <c r="C791" s="59" t="s">
        <v>20278</v>
      </c>
      <c r="D791" s="60">
        <v>12.82</v>
      </c>
      <c r="E791" s="59" t="s">
        <v>383</v>
      </c>
      <c r="F791" s="59" t="s">
        <v>284</v>
      </c>
    </row>
    <row r="792" spans="1:6">
      <c r="A792" s="59">
        <v>6437</v>
      </c>
      <c r="B792" s="59" t="s">
        <v>382</v>
      </c>
      <c r="C792" s="59" t="s">
        <v>20278</v>
      </c>
      <c r="D792" s="60">
        <v>12.82</v>
      </c>
      <c r="E792" s="59" t="s">
        <v>383</v>
      </c>
      <c r="F792" s="59" t="s">
        <v>285</v>
      </c>
    </row>
    <row r="793" spans="1:6">
      <c r="A793" s="59">
        <v>6438</v>
      </c>
      <c r="B793" s="59" t="s">
        <v>382</v>
      </c>
      <c r="C793" s="59" t="s">
        <v>20278</v>
      </c>
      <c r="D793" s="60">
        <v>12.82</v>
      </c>
      <c r="E793" s="59" t="s">
        <v>383</v>
      </c>
      <c r="F793" s="59" t="s">
        <v>286</v>
      </c>
    </row>
    <row r="794" spans="1:6">
      <c r="A794" s="59">
        <v>6439</v>
      </c>
      <c r="B794" s="59" t="s">
        <v>382</v>
      </c>
      <c r="C794" s="59" t="s">
        <v>20278</v>
      </c>
      <c r="D794" s="60">
        <v>12.82</v>
      </c>
      <c r="E794" s="59" t="s">
        <v>383</v>
      </c>
      <c r="F794" s="59" t="s">
        <v>287</v>
      </c>
    </row>
    <row r="795" spans="1:6">
      <c r="A795" s="59">
        <v>6442</v>
      </c>
      <c r="B795" s="59" t="s">
        <v>382</v>
      </c>
      <c r="C795" s="59" t="s">
        <v>20278</v>
      </c>
      <c r="D795" s="60">
        <v>12.82</v>
      </c>
      <c r="E795" s="59" t="s">
        <v>383</v>
      </c>
      <c r="F795" s="59" t="s">
        <v>288</v>
      </c>
    </row>
    <row r="796" spans="1:6">
      <c r="A796" s="59">
        <v>6443</v>
      </c>
      <c r="B796" s="59" t="s">
        <v>382</v>
      </c>
      <c r="C796" s="59" t="s">
        <v>20278</v>
      </c>
      <c r="D796" s="60">
        <v>12.82</v>
      </c>
      <c r="E796" s="59" t="s">
        <v>383</v>
      </c>
      <c r="F796" s="59" t="s">
        <v>289</v>
      </c>
    </row>
    <row r="797" spans="1:6">
      <c r="A797" s="59">
        <v>6444</v>
      </c>
      <c r="B797" s="59" t="s">
        <v>382</v>
      </c>
      <c r="C797" s="59" t="s">
        <v>20278</v>
      </c>
      <c r="D797" s="60">
        <v>12.82</v>
      </c>
      <c r="E797" s="59" t="s">
        <v>383</v>
      </c>
      <c r="F797" s="59" t="s">
        <v>290</v>
      </c>
    </row>
    <row r="798" spans="1:6">
      <c r="A798" s="59">
        <v>6450</v>
      </c>
      <c r="B798" s="59" t="s">
        <v>382</v>
      </c>
      <c r="C798" s="59" t="s">
        <v>20278</v>
      </c>
      <c r="D798" s="60">
        <v>12.82</v>
      </c>
      <c r="E798" s="59" t="s">
        <v>383</v>
      </c>
      <c r="F798" s="59" t="s">
        <v>291</v>
      </c>
    </row>
    <row r="799" spans="1:6">
      <c r="A799" s="59">
        <v>6452</v>
      </c>
      <c r="B799" s="59" t="s">
        <v>382</v>
      </c>
      <c r="C799" s="59" t="s">
        <v>20278</v>
      </c>
      <c r="D799" s="60">
        <v>12.82</v>
      </c>
      <c r="E799" s="59" t="s">
        <v>383</v>
      </c>
      <c r="F799" s="59" t="s">
        <v>292</v>
      </c>
    </row>
    <row r="800" spans="1:6">
      <c r="A800" s="59">
        <v>6456</v>
      </c>
      <c r="B800" s="59" t="s">
        <v>382</v>
      </c>
      <c r="C800" s="59" t="s">
        <v>20278</v>
      </c>
      <c r="D800" s="60">
        <v>12.82</v>
      </c>
      <c r="E800" s="59" t="s">
        <v>383</v>
      </c>
      <c r="F800" s="59" t="s">
        <v>293</v>
      </c>
    </row>
    <row r="801" spans="1:6">
      <c r="A801" s="59">
        <v>6459</v>
      </c>
      <c r="B801" s="59" t="s">
        <v>382</v>
      </c>
      <c r="C801" s="59" t="s">
        <v>20278</v>
      </c>
      <c r="D801" s="60">
        <v>12.82</v>
      </c>
      <c r="E801" s="59" t="s">
        <v>383</v>
      </c>
      <c r="F801" s="59" t="s">
        <v>295</v>
      </c>
    </row>
    <row r="802" spans="1:6">
      <c r="A802" s="59">
        <v>6462</v>
      </c>
      <c r="B802" s="59" t="s">
        <v>382</v>
      </c>
      <c r="C802" s="59" t="s">
        <v>20278</v>
      </c>
      <c r="D802" s="60">
        <v>12.82</v>
      </c>
      <c r="E802" s="59" t="s">
        <v>383</v>
      </c>
      <c r="F802" s="59" t="s">
        <v>298</v>
      </c>
    </row>
    <row r="803" spans="1:6">
      <c r="A803" s="59">
        <v>6463</v>
      </c>
      <c r="B803" s="59" t="s">
        <v>382</v>
      </c>
      <c r="C803" s="59" t="s">
        <v>20278</v>
      </c>
      <c r="D803" s="60">
        <v>12.82</v>
      </c>
      <c r="E803" s="59" t="s">
        <v>383</v>
      </c>
      <c r="F803" s="59" t="s">
        <v>299</v>
      </c>
    </row>
    <row r="804" spans="1:6">
      <c r="A804" s="59">
        <v>6464</v>
      </c>
      <c r="B804" s="59" t="s">
        <v>382</v>
      </c>
      <c r="C804" s="59" t="s">
        <v>20278</v>
      </c>
      <c r="D804" s="60">
        <v>12.82</v>
      </c>
      <c r="E804" s="59" t="s">
        <v>383</v>
      </c>
      <c r="F804" s="59" t="s">
        <v>300</v>
      </c>
    </row>
    <row r="805" spans="1:6">
      <c r="A805" s="59">
        <v>6470</v>
      </c>
      <c r="B805" s="59" t="s">
        <v>382</v>
      </c>
      <c r="C805" s="59" t="s">
        <v>20278</v>
      </c>
      <c r="D805" s="60">
        <v>12.82</v>
      </c>
      <c r="E805" s="59" t="s">
        <v>383</v>
      </c>
      <c r="F805" s="59" t="s">
        <v>301</v>
      </c>
    </row>
    <row r="806" spans="1:6">
      <c r="A806" s="59">
        <v>6472</v>
      </c>
      <c r="B806" s="59" t="s">
        <v>382</v>
      </c>
      <c r="C806" s="59" t="s">
        <v>20278</v>
      </c>
      <c r="D806" s="60">
        <v>12.82</v>
      </c>
      <c r="E806" s="59" t="s">
        <v>383</v>
      </c>
      <c r="F806" s="59" t="s">
        <v>302</v>
      </c>
    </row>
    <row r="807" spans="1:6">
      <c r="A807" s="59">
        <v>6473</v>
      </c>
      <c r="B807" s="59" t="s">
        <v>382</v>
      </c>
      <c r="C807" s="59" t="s">
        <v>20278</v>
      </c>
      <c r="D807" s="60">
        <v>12.82</v>
      </c>
      <c r="E807" s="59" t="s">
        <v>383</v>
      </c>
      <c r="F807" s="59" t="s">
        <v>303</v>
      </c>
    </row>
    <row r="808" spans="1:6">
      <c r="A808" s="59">
        <v>6480</v>
      </c>
      <c r="B808" s="59" t="s">
        <v>382</v>
      </c>
      <c r="C808" s="59" t="s">
        <v>20278</v>
      </c>
      <c r="D808" s="60">
        <v>12.82</v>
      </c>
      <c r="E808" s="59" t="s">
        <v>383</v>
      </c>
      <c r="F808" s="59" t="s">
        <v>304</v>
      </c>
    </row>
    <row r="809" spans="1:6">
      <c r="A809" s="59">
        <v>6482</v>
      </c>
      <c r="B809" s="59" t="s">
        <v>382</v>
      </c>
      <c r="C809" s="59" t="s">
        <v>20278</v>
      </c>
      <c r="D809" s="60">
        <v>12.82</v>
      </c>
      <c r="E809" s="59" t="s">
        <v>383</v>
      </c>
      <c r="F809" s="59" t="s">
        <v>305</v>
      </c>
    </row>
    <row r="810" spans="1:6">
      <c r="A810" s="59">
        <v>6483</v>
      </c>
      <c r="B810" s="59" t="s">
        <v>382</v>
      </c>
      <c r="C810" s="59" t="s">
        <v>20278</v>
      </c>
      <c r="D810" s="60">
        <v>12.82</v>
      </c>
      <c r="E810" s="59" t="s">
        <v>383</v>
      </c>
      <c r="F810" s="59" t="s">
        <v>306</v>
      </c>
    </row>
    <row r="811" spans="1:6">
      <c r="A811" s="59">
        <v>6484</v>
      </c>
      <c r="B811" s="59" t="s">
        <v>382</v>
      </c>
      <c r="C811" s="59" t="s">
        <v>20278</v>
      </c>
      <c r="D811" s="60">
        <v>12.82</v>
      </c>
      <c r="E811" s="59" t="s">
        <v>383</v>
      </c>
      <c r="F811" s="59" t="s">
        <v>307</v>
      </c>
    </row>
    <row r="812" spans="1:6">
      <c r="A812" s="59">
        <v>6486</v>
      </c>
      <c r="B812" s="59" t="s">
        <v>382</v>
      </c>
      <c r="C812" s="59" t="s">
        <v>20278</v>
      </c>
      <c r="D812" s="60">
        <v>12.82</v>
      </c>
      <c r="E812" s="59" t="s">
        <v>383</v>
      </c>
      <c r="F812" s="59" t="s">
        <v>308</v>
      </c>
    </row>
    <row r="813" spans="1:6">
      <c r="A813" s="59">
        <v>6490</v>
      </c>
      <c r="B813" s="59" t="s">
        <v>382</v>
      </c>
      <c r="C813" s="59" t="s">
        <v>20278</v>
      </c>
      <c r="D813" s="60">
        <v>12.82</v>
      </c>
      <c r="E813" s="59" t="s">
        <v>383</v>
      </c>
      <c r="F813" s="59" t="s">
        <v>309</v>
      </c>
    </row>
    <row r="814" spans="1:6">
      <c r="A814" s="59">
        <v>6492</v>
      </c>
      <c r="B814" s="59" t="s">
        <v>382</v>
      </c>
      <c r="C814" s="59" t="s">
        <v>20278</v>
      </c>
      <c r="D814" s="60">
        <v>12.82</v>
      </c>
      <c r="E814" s="59" t="s">
        <v>383</v>
      </c>
      <c r="F814" s="59" t="s">
        <v>310</v>
      </c>
    </row>
    <row r="815" spans="1:6">
      <c r="A815" s="59">
        <v>6500</v>
      </c>
      <c r="B815" s="59" t="s">
        <v>382</v>
      </c>
      <c r="C815" s="59" t="s">
        <v>20278</v>
      </c>
      <c r="D815" s="60">
        <v>12.82</v>
      </c>
      <c r="E815" s="59" t="s">
        <v>383</v>
      </c>
      <c r="F815" s="59" t="s">
        <v>311</v>
      </c>
    </row>
    <row r="816" spans="1:6">
      <c r="A816" s="59">
        <v>6502</v>
      </c>
      <c r="B816" s="59" t="s">
        <v>382</v>
      </c>
      <c r="C816" s="59" t="s">
        <v>20278</v>
      </c>
      <c r="D816" s="60">
        <v>12.82</v>
      </c>
      <c r="E816" s="59" t="s">
        <v>383</v>
      </c>
      <c r="F816" s="59" t="s">
        <v>312</v>
      </c>
    </row>
    <row r="817" spans="1:6">
      <c r="A817" s="59">
        <v>6503</v>
      </c>
      <c r="B817" s="59" t="s">
        <v>382</v>
      </c>
      <c r="C817" s="59" t="s">
        <v>20278</v>
      </c>
      <c r="D817" s="60">
        <v>12.82</v>
      </c>
      <c r="E817" s="59" t="s">
        <v>383</v>
      </c>
      <c r="F817" s="59" t="s">
        <v>313</v>
      </c>
    </row>
    <row r="818" spans="1:6">
      <c r="A818" s="59">
        <v>6504</v>
      </c>
      <c r="B818" s="59" t="s">
        <v>382</v>
      </c>
      <c r="C818" s="59" t="s">
        <v>20278</v>
      </c>
      <c r="D818" s="60">
        <v>12.82</v>
      </c>
      <c r="E818" s="59" t="s">
        <v>383</v>
      </c>
      <c r="F818" s="59" t="s">
        <v>314</v>
      </c>
    </row>
    <row r="819" spans="1:6">
      <c r="A819" s="59">
        <v>6505</v>
      </c>
      <c r="B819" s="59" t="s">
        <v>382</v>
      </c>
      <c r="C819" s="59" t="s">
        <v>20278</v>
      </c>
      <c r="D819" s="60">
        <v>12.82</v>
      </c>
      <c r="E819" s="59" t="s">
        <v>383</v>
      </c>
      <c r="F819" s="59" t="s">
        <v>315</v>
      </c>
    </row>
    <row r="820" spans="1:6">
      <c r="A820" s="59">
        <v>6506</v>
      </c>
      <c r="B820" s="59" t="s">
        <v>382</v>
      </c>
      <c r="C820" s="59" t="s">
        <v>20278</v>
      </c>
      <c r="D820" s="60">
        <v>12.82</v>
      </c>
      <c r="E820" s="59" t="s">
        <v>383</v>
      </c>
      <c r="F820" s="59" t="s">
        <v>316</v>
      </c>
    </row>
    <row r="821" spans="1:6">
      <c r="A821" s="59">
        <v>6507</v>
      </c>
      <c r="B821" s="59" t="s">
        <v>382</v>
      </c>
      <c r="C821" s="59" t="s">
        <v>20278</v>
      </c>
      <c r="D821" s="60">
        <v>12.82</v>
      </c>
      <c r="E821" s="59" t="s">
        <v>383</v>
      </c>
      <c r="F821" s="59" t="s">
        <v>317</v>
      </c>
    </row>
    <row r="822" spans="1:6">
      <c r="A822" s="59">
        <v>6508</v>
      </c>
      <c r="B822" s="59" t="s">
        <v>382</v>
      </c>
      <c r="C822" s="59" t="s">
        <v>20278</v>
      </c>
      <c r="D822" s="60">
        <v>12.82</v>
      </c>
      <c r="E822" s="59" t="s">
        <v>383</v>
      </c>
      <c r="F822" s="59" t="s">
        <v>318</v>
      </c>
    </row>
    <row r="823" spans="1:6">
      <c r="A823" s="59">
        <v>6509</v>
      </c>
      <c r="B823" s="59" t="s">
        <v>382</v>
      </c>
      <c r="C823" s="59" t="s">
        <v>20278</v>
      </c>
      <c r="D823" s="60">
        <v>12.82</v>
      </c>
      <c r="E823" s="59" t="s">
        <v>383</v>
      </c>
      <c r="F823" s="59" t="s">
        <v>319</v>
      </c>
    </row>
    <row r="824" spans="1:6">
      <c r="A824" s="59">
        <v>6510</v>
      </c>
      <c r="B824" s="59" t="s">
        <v>382</v>
      </c>
      <c r="C824" s="59" t="s">
        <v>20278</v>
      </c>
      <c r="D824" s="60">
        <v>12.82</v>
      </c>
      <c r="E824" s="59" t="s">
        <v>383</v>
      </c>
      <c r="F824" s="59" t="s">
        <v>320</v>
      </c>
    </row>
    <row r="825" spans="1:6">
      <c r="A825" s="59">
        <v>6511</v>
      </c>
      <c r="B825" s="59" t="s">
        <v>382</v>
      </c>
      <c r="C825" s="59" t="s">
        <v>20278</v>
      </c>
      <c r="D825" s="60">
        <v>12.82</v>
      </c>
      <c r="E825" s="59" t="s">
        <v>383</v>
      </c>
      <c r="F825" s="59" t="s">
        <v>321</v>
      </c>
    </row>
    <row r="826" spans="1:6">
      <c r="A826" s="59">
        <v>6512</v>
      </c>
      <c r="B826" s="59" t="s">
        <v>382</v>
      </c>
      <c r="C826" s="59" t="s">
        <v>20278</v>
      </c>
      <c r="D826" s="60">
        <v>12.82</v>
      </c>
      <c r="E826" s="59" t="s">
        <v>383</v>
      </c>
      <c r="F826" s="59" t="s">
        <v>322</v>
      </c>
    </row>
    <row r="827" spans="1:6">
      <c r="A827" s="59">
        <v>6513</v>
      </c>
      <c r="B827" s="59" t="s">
        <v>382</v>
      </c>
      <c r="C827" s="59" t="s">
        <v>20278</v>
      </c>
      <c r="D827" s="60">
        <v>12.82</v>
      </c>
      <c r="E827" s="59" t="s">
        <v>383</v>
      </c>
      <c r="F827" s="59" t="s">
        <v>323</v>
      </c>
    </row>
    <row r="828" spans="1:6">
      <c r="A828" s="59">
        <v>6517</v>
      </c>
      <c r="B828" s="59" t="s">
        <v>382</v>
      </c>
      <c r="C828" s="59" t="s">
        <v>20278</v>
      </c>
      <c r="D828" s="60">
        <v>12.82</v>
      </c>
      <c r="E828" s="59" t="s">
        <v>383</v>
      </c>
      <c r="F828" s="59" t="s">
        <v>324</v>
      </c>
    </row>
    <row r="829" spans="1:6">
      <c r="A829" s="59">
        <v>6518</v>
      </c>
      <c r="B829" s="59" t="s">
        <v>382</v>
      </c>
      <c r="C829" s="59" t="s">
        <v>20278</v>
      </c>
      <c r="D829" s="60">
        <v>12.82</v>
      </c>
      <c r="E829" s="59" t="s">
        <v>383</v>
      </c>
      <c r="F829" s="59" t="s">
        <v>325</v>
      </c>
    </row>
    <row r="830" spans="1:6">
      <c r="A830" s="59">
        <v>6519</v>
      </c>
      <c r="B830" s="59" t="s">
        <v>382</v>
      </c>
      <c r="C830" s="59" t="s">
        <v>20278</v>
      </c>
      <c r="D830" s="60">
        <v>12.82</v>
      </c>
      <c r="E830" s="59" t="s">
        <v>383</v>
      </c>
      <c r="F830" s="59" t="s">
        <v>326</v>
      </c>
    </row>
    <row r="831" spans="1:6">
      <c r="A831" s="59">
        <v>6520</v>
      </c>
      <c r="B831" s="59" t="s">
        <v>382</v>
      </c>
      <c r="C831" s="59" t="s">
        <v>20278</v>
      </c>
      <c r="D831" s="60">
        <v>12.82</v>
      </c>
      <c r="E831" s="59" t="s">
        <v>383</v>
      </c>
      <c r="F831" s="59" t="s">
        <v>327</v>
      </c>
    </row>
    <row r="832" spans="1:6">
      <c r="A832" s="59">
        <v>6521</v>
      </c>
      <c r="B832" s="59" t="s">
        <v>382</v>
      </c>
      <c r="C832" s="59" t="s">
        <v>20278</v>
      </c>
      <c r="D832" s="60">
        <v>12.82</v>
      </c>
      <c r="E832" s="59" t="s">
        <v>383</v>
      </c>
      <c r="F832" s="59" t="s">
        <v>328</v>
      </c>
    </row>
    <row r="833" spans="1:6">
      <c r="A833" s="59">
        <v>6522</v>
      </c>
      <c r="B833" s="59" t="s">
        <v>382</v>
      </c>
      <c r="C833" s="59" t="s">
        <v>20278</v>
      </c>
      <c r="D833" s="60">
        <v>12.82</v>
      </c>
      <c r="E833" s="59" t="s">
        <v>383</v>
      </c>
      <c r="F833" s="59" t="s">
        <v>329</v>
      </c>
    </row>
    <row r="834" spans="1:6">
      <c r="A834" s="59">
        <v>6620</v>
      </c>
      <c r="B834" s="59" t="s">
        <v>382</v>
      </c>
      <c r="C834" s="59" t="s">
        <v>20278</v>
      </c>
      <c r="D834" s="60">
        <v>12.82</v>
      </c>
      <c r="E834" s="59" t="s">
        <v>383</v>
      </c>
      <c r="F834" s="59" t="s">
        <v>330</v>
      </c>
    </row>
    <row r="835" spans="1:6">
      <c r="A835" s="59">
        <v>6622</v>
      </c>
      <c r="B835" s="59" t="s">
        <v>382</v>
      </c>
      <c r="C835" s="59" t="s">
        <v>20278</v>
      </c>
      <c r="D835" s="60">
        <v>12.82</v>
      </c>
      <c r="E835" s="59" t="s">
        <v>383</v>
      </c>
      <c r="F835" s="59" t="s">
        <v>331</v>
      </c>
    </row>
    <row r="836" spans="1:6">
      <c r="A836" s="59">
        <v>6623</v>
      </c>
      <c r="B836" s="59" t="s">
        <v>382</v>
      </c>
      <c r="C836" s="59" t="s">
        <v>20278</v>
      </c>
      <c r="D836" s="60">
        <v>12.82</v>
      </c>
      <c r="E836" s="59" t="s">
        <v>383</v>
      </c>
      <c r="F836" s="59" t="s">
        <v>332</v>
      </c>
    </row>
    <row r="837" spans="1:6">
      <c r="A837" s="59">
        <v>6624</v>
      </c>
      <c r="B837" s="59" t="s">
        <v>382</v>
      </c>
      <c r="C837" s="59" t="s">
        <v>20278</v>
      </c>
      <c r="D837" s="60">
        <v>12.82</v>
      </c>
      <c r="E837" s="59" t="s">
        <v>383</v>
      </c>
      <c r="F837" s="59" t="s">
        <v>333</v>
      </c>
    </row>
    <row r="838" spans="1:6">
      <c r="A838" s="59">
        <v>6625</v>
      </c>
      <c r="B838" s="59" t="s">
        <v>382</v>
      </c>
      <c r="C838" s="59" t="s">
        <v>20278</v>
      </c>
      <c r="D838" s="60">
        <v>12.82</v>
      </c>
      <c r="E838" s="59" t="s">
        <v>383</v>
      </c>
      <c r="F838" s="59" t="s">
        <v>334</v>
      </c>
    </row>
    <row r="839" spans="1:6">
      <c r="A839" s="59">
        <v>6630</v>
      </c>
      <c r="B839" s="59" t="s">
        <v>382</v>
      </c>
      <c r="C839" s="59" t="s">
        <v>20278</v>
      </c>
      <c r="D839" s="60">
        <v>12.82</v>
      </c>
      <c r="E839" s="59" t="s">
        <v>383</v>
      </c>
      <c r="F839" s="59" t="s">
        <v>335</v>
      </c>
    </row>
    <row r="840" spans="1:6">
      <c r="A840" s="59">
        <v>6632</v>
      </c>
      <c r="B840" s="59" t="s">
        <v>382</v>
      </c>
      <c r="C840" s="59" t="s">
        <v>20278</v>
      </c>
      <c r="D840" s="60">
        <v>12.82</v>
      </c>
      <c r="E840" s="59" t="s">
        <v>383</v>
      </c>
      <c r="F840" s="59" t="s">
        <v>336</v>
      </c>
    </row>
    <row r="841" spans="1:6">
      <c r="A841" s="59">
        <v>6633</v>
      </c>
      <c r="B841" s="59" t="s">
        <v>382</v>
      </c>
      <c r="C841" s="59" t="s">
        <v>20278</v>
      </c>
      <c r="D841" s="60">
        <v>12.82</v>
      </c>
      <c r="E841" s="59" t="s">
        <v>383</v>
      </c>
      <c r="F841" s="59" t="s">
        <v>337</v>
      </c>
    </row>
    <row r="842" spans="1:6">
      <c r="A842" s="59">
        <v>6634</v>
      </c>
      <c r="B842" s="59" t="s">
        <v>382</v>
      </c>
      <c r="C842" s="59" t="s">
        <v>20278</v>
      </c>
      <c r="D842" s="60">
        <v>12.82</v>
      </c>
      <c r="E842" s="59" t="s">
        <v>383</v>
      </c>
      <c r="F842" s="59" t="s">
        <v>338</v>
      </c>
    </row>
    <row r="843" spans="1:6">
      <c r="A843" s="59">
        <v>6635</v>
      </c>
      <c r="B843" s="59" t="s">
        <v>382</v>
      </c>
      <c r="C843" s="59" t="s">
        <v>20278</v>
      </c>
      <c r="D843" s="60">
        <v>12.82</v>
      </c>
      <c r="E843" s="59" t="s">
        <v>383</v>
      </c>
      <c r="F843" s="59" t="s">
        <v>339</v>
      </c>
    </row>
    <row r="844" spans="1:6">
      <c r="A844" s="59">
        <v>6636</v>
      </c>
      <c r="B844" s="59" t="s">
        <v>382</v>
      </c>
      <c r="C844" s="59" t="s">
        <v>20278</v>
      </c>
      <c r="D844" s="60">
        <v>12.82</v>
      </c>
      <c r="E844" s="59" t="s">
        <v>383</v>
      </c>
      <c r="F844" s="59" t="s">
        <v>340</v>
      </c>
    </row>
    <row r="845" spans="1:6">
      <c r="A845" s="59">
        <v>6637</v>
      </c>
      <c r="B845" s="59" t="s">
        <v>382</v>
      </c>
      <c r="C845" s="59" t="s">
        <v>20278</v>
      </c>
      <c r="D845" s="60">
        <v>12.82</v>
      </c>
      <c r="E845" s="59" t="s">
        <v>383</v>
      </c>
      <c r="F845" s="59" t="s">
        <v>341</v>
      </c>
    </row>
    <row r="846" spans="1:6">
      <c r="A846" s="59">
        <v>6640</v>
      </c>
      <c r="B846" s="59" t="s">
        <v>382</v>
      </c>
      <c r="C846" s="59" t="s">
        <v>20278</v>
      </c>
      <c r="D846" s="60">
        <v>12.82</v>
      </c>
      <c r="E846" s="59" t="s">
        <v>383</v>
      </c>
      <c r="F846" s="59" t="s">
        <v>342</v>
      </c>
    </row>
    <row r="847" spans="1:6">
      <c r="A847" s="59">
        <v>6642</v>
      </c>
      <c r="B847" s="59" t="s">
        <v>382</v>
      </c>
      <c r="C847" s="59" t="s">
        <v>20278</v>
      </c>
      <c r="D847" s="60">
        <v>12.82</v>
      </c>
      <c r="E847" s="59" t="s">
        <v>383</v>
      </c>
      <c r="F847" s="59" t="s">
        <v>343</v>
      </c>
    </row>
    <row r="848" spans="1:6">
      <c r="A848" s="59">
        <v>6643</v>
      </c>
      <c r="B848" s="59" t="s">
        <v>382</v>
      </c>
      <c r="C848" s="59" t="s">
        <v>20278</v>
      </c>
      <c r="D848" s="60">
        <v>12.82</v>
      </c>
      <c r="E848" s="59" t="s">
        <v>383</v>
      </c>
      <c r="F848" s="59" t="s">
        <v>344</v>
      </c>
    </row>
    <row r="849" spans="1:6">
      <c r="A849" s="59">
        <v>6644</v>
      </c>
      <c r="B849" s="59" t="s">
        <v>382</v>
      </c>
      <c r="C849" s="59" t="s">
        <v>20278</v>
      </c>
      <c r="D849" s="60">
        <v>12.82</v>
      </c>
      <c r="E849" s="59" t="s">
        <v>383</v>
      </c>
      <c r="F849" s="59" t="s">
        <v>345</v>
      </c>
    </row>
    <row r="850" spans="1:6">
      <c r="A850" s="59">
        <v>6645</v>
      </c>
      <c r="B850" s="59" t="s">
        <v>382</v>
      </c>
      <c r="C850" s="59" t="s">
        <v>20278</v>
      </c>
      <c r="D850" s="60">
        <v>12.82</v>
      </c>
      <c r="E850" s="59" t="s">
        <v>383</v>
      </c>
      <c r="F850" s="59" t="s">
        <v>346</v>
      </c>
    </row>
    <row r="851" spans="1:6">
      <c r="A851" s="59">
        <v>6646</v>
      </c>
      <c r="B851" s="59" t="s">
        <v>382</v>
      </c>
      <c r="C851" s="59" t="s">
        <v>20278</v>
      </c>
      <c r="D851" s="60">
        <v>12.82</v>
      </c>
      <c r="E851" s="59" t="s">
        <v>383</v>
      </c>
      <c r="F851" s="59" t="s">
        <v>347</v>
      </c>
    </row>
    <row r="852" spans="1:6">
      <c r="A852" s="59">
        <v>6648</v>
      </c>
      <c r="B852" s="59" t="s">
        <v>382</v>
      </c>
      <c r="C852" s="59" t="s">
        <v>20278</v>
      </c>
      <c r="D852" s="60">
        <v>12.82</v>
      </c>
      <c r="E852" s="59" t="s">
        <v>383</v>
      </c>
      <c r="F852" s="59" t="s">
        <v>348</v>
      </c>
    </row>
    <row r="853" spans="1:6">
      <c r="A853" s="59">
        <v>6649</v>
      </c>
      <c r="B853" s="59" t="s">
        <v>382</v>
      </c>
      <c r="C853" s="59" t="s">
        <v>20278</v>
      </c>
      <c r="D853" s="60">
        <v>12.82</v>
      </c>
      <c r="E853" s="59" t="s">
        <v>383</v>
      </c>
      <c r="F853" s="59" t="s">
        <v>349</v>
      </c>
    </row>
    <row r="854" spans="1:6">
      <c r="A854" s="59">
        <v>6652</v>
      </c>
      <c r="B854" s="59" t="s">
        <v>382</v>
      </c>
      <c r="C854" s="59" t="s">
        <v>20278</v>
      </c>
      <c r="D854" s="60">
        <v>12.82</v>
      </c>
      <c r="E854" s="59" t="s">
        <v>383</v>
      </c>
      <c r="F854" s="59" t="s">
        <v>350</v>
      </c>
    </row>
    <row r="855" spans="1:6">
      <c r="A855" s="59">
        <v>6654</v>
      </c>
      <c r="B855" s="59" t="s">
        <v>382</v>
      </c>
      <c r="C855" s="59" t="s">
        <v>20278</v>
      </c>
      <c r="D855" s="60">
        <v>12.82</v>
      </c>
      <c r="E855" s="59" t="s">
        <v>383</v>
      </c>
      <c r="F855" s="59" t="s">
        <v>351</v>
      </c>
    </row>
    <row r="856" spans="1:6">
      <c r="A856" s="59">
        <v>6655</v>
      </c>
      <c r="B856" s="59" t="s">
        <v>382</v>
      </c>
      <c r="C856" s="59" t="s">
        <v>20278</v>
      </c>
      <c r="D856" s="60">
        <v>12.82</v>
      </c>
      <c r="E856" s="59" t="s">
        <v>383</v>
      </c>
      <c r="F856" s="59" t="s">
        <v>352</v>
      </c>
    </row>
    <row r="857" spans="1:6">
      <c r="A857" s="59">
        <v>6657</v>
      </c>
      <c r="B857" s="59" t="s">
        <v>382</v>
      </c>
      <c r="C857" s="59" t="s">
        <v>20278</v>
      </c>
      <c r="D857" s="60">
        <v>12.82</v>
      </c>
      <c r="E857" s="59" t="s">
        <v>383</v>
      </c>
      <c r="F857" s="59" t="s">
        <v>353</v>
      </c>
    </row>
    <row r="858" spans="1:6">
      <c r="A858" s="59">
        <v>6660</v>
      </c>
      <c r="B858" s="59" t="s">
        <v>382</v>
      </c>
      <c r="C858" s="59" t="s">
        <v>20278</v>
      </c>
      <c r="D858" s="60">
        <v>12.82</v>
      </c>
      <c r="E858" s="59" t="s">
        <v>383</v>
      </c>
      <c r="F858" s="59" t="s">
        <v>354</v>
      </c>
    </row>
    <row r="859" spans="1:6">
      <c r="A859" s="59">
        <v>6662</v>
      </c>
      <c r="B859" s="59" t="s">
        <v>382</v>
      </c>
      <c r="C859" s="59" t="s">
        <v>20278</v>
      </c>
      <c r="D859" s="60">
        <v>12.82</v>
      </c>
      <c r="E859" s="59" t="s">
        <v>383</v>
      </c>
      <c r="F859" s="59" t="s">
        <v>355</v>
      </c>
    </row>
    <row r="860" spans="1:6">
      <c r="A860" s="59">
        <v>6665</v>
      </c>
      <c r="B860" s="59" t="s">
        <v>382</v>
      </c>
      <c r="C860" s="59" t="s">
        <v>20278</v>
      </c>
      <c r="D860" s="60">
        <v>12.82</v>
      </c>
      <c r="E860" s="59" t="s">
        <v>383</v>
      </c>
      <c r="F860" s="59" t="s">
        <v>356</v>
      </c>
    </row>
    <row r="861" spans="1:6">
      <c r="A861" s="59">
        <v>6680</v>
      </c>
      <c r="B861" s="59" t="s">
        <v>382</v>
      </c>
      <c r="C861" s="59" t="s">
        <v>20278</v>
      </c>
      <c r="D861" s="60">
        <v>12.82</v>
      </c>
      <c r="E861" s="59" t="s">
        <v>383</v>
      </c>
      <c r="F861" s="59" t="s">
        <v>357</v>
      </c>
    </row>
    <row r="862" spans="1:6">
      <c r="A862" s="59">
        <v>6681</v>
      </c>
      <c r="B862" s="59" t="s">
        <v>382</v>
      </c>
      <c r="C862" s="59" t="s">
        <v>20278</v>
      </c>
      <c r="D862" s="60">
        <v>12.82</v>
      </c>
      <c r="E862" s="59" t="s">
        <v>383</v>
      </c>
      <c r="F862" s="59" t="s">
        <v>358</v>
      </c>
    </row>
    <row r="863" spans="1:6">
      <c r="A863" s="59">
        <v>6685</v>
      </c>
      <c r="B863" s="59" t="s">
        <v>382</v>
      </c>
      <c r="C863" s="59" t="s">
        <v>20278</v>
      </c>
      <c r="D863" s="60">
        <v>12.82</v>
      </c>
      <c r="E863" s="59" t="s">
        <v>383</v>
      </c>
      <c r="F863" s="59" t="s">
        <v>359</v>
      </c>
    </row>
    <row r="864" spans="1:6">
      <c r="A864" s="59">
        <v>6686</v>
      </c>
      <c r="B864" s="59" t="s">
        <v>382</v>
      </c>
      <c r="C864" s="59" t="s">
        <v>20278</v>
      </c>
      <c r="D864" s="60">
        <v>12.82</v>
      </c>
      <c r="E864" s="59" t="s">
        <v>383</v>
      </c>
      <c r="F864" s="59" t="s">
        <v>360</v>
      </c>
    </row>
    <row r="865" spans="1:6">
      <c r="A865" s="59">
        <v>6690</v>
      </c>
      <c r="B865" s="59" t="s">
        <v>382</v>
      </c>
      <c r="C865" s="59" t="s">
        <v>20278</v>
      </c>
      <c r="D865" s="60">
        <v>12.82</v>
      </c>
      <c r="E865" s="59" t="s">
        <v>383</v>
      </c>
      <c r="F865" s="59" t="s">
        <v>361</v>
      </c>
    </row>
    <row r="866" spans="1:6">
      <c r="A866" s="59">
        <v>6750</v>
      </c>
      <c r="B866" s="59" t="s">
        <v>382</v>
      </c>
      <c r="C866" s="59" t="s">
        <v>20278</v>
      </c>
      <c r="D866" s="60">
        <v>12.82</v>
      </c>
      <c r="E866" s="59" t="s">
        <v>383</v>
      </c>
      <c r="F866" s="59" t="s">
        <v>362</v>
      </c>
    </row>
    <row r="867" spans="1:6">
      <c r="A867" s="59">
        <v>6820</v>
      </c>
      <c r="B867" s="59" t="s">
        <v>382</v>
      </c>
      <c r="C867" s="59" t="s">
        <v>20278</v>
      </c>
      <c r="D867" s="60">
        <v>12.82</v>
      </c>
      <c r="E867" s="59" t="s">
        <v>383</v>
      </c>
      <c r="F867" s="59" t="s">
        <v>363</v>
      </c>
    </row>
    <row r="868" spans="1:6">
      <c r="A868" s="59">
        <v>6825</v>
      </c>
      <c r="B868" s="59" t="s">
        <v>382</v>
      </c>
      <c r="C868" s="59" t="s">
        <v>20278</v>
      </c>
      <c r="D868" s="60">
        <v>12.82</v>
      </c>
      <c r="E868" s="59" t="s">
        <v>383</v>
      </c>
      <c r="F868" s="59" t="s">
        <v>364</v>
      </c>
    </row>
    <row r="869" spans="1:6">
      <c r="A869" s="59">
        <v>6830</v>
      </c>
      <c r="B869" s="59" t="s">
        <v>382</v>
      </c>
      <c r="C869" s="59" t="s">
        <v>20278</v>
      </c>
      <c r="D869" s="60">
        <v>12.82</v>
      </c>
      <c r="E869" s="59" t="s">
        <v>383</v>
      </c>
      <c r="F869" s="59" t="s">
        <v>365</v>
      </c>
    </row>
    <row r="870" spans="1:6">
      <c r="A870" s="59">
        <v>6831</v>
      </c>
      <c r="B870" s="59" t="s">
        <v>382</v>
      </c>
      <c r="C870" s="59" t="s">
        <v>20278</v>
      </c>
      <c r="D870" s="60">
        <v>12.82</v>
      </c>
      <c r="E870" s="59" t="s">
        <v>383</v>
      </c>
      <c r="F870" s="59" t="s">
        <v>366</v>
      </c>
    </row>
    <row r="871" spans="1:6">
      <c r="A871" s="59">
        <v>6832</v>
      </c>
      <c r="B871" s="59" t="s">
        <v>382</v>
      </c>
      <c r="C871" s="59" t="s">
        <v>20278</v>
      </c>
      <c r="D871" s="60">
        <v>12.82</v>
      </c>
      <c r="E871" s="59" t="s">
        <v>383</v>
      </c>
      <c r="F871" s="59" t="s">
        <v>367</v>
      </c>
    </row>
    <row r="872" spans="1:6">
      <c r="A872" s="59">
        <v>6833</v>
      </c>
      <c r="B872" s="59" t="s">
        <v>382</v>
      </c>
      <c r="C872" s="59" t="s">
        <v>20278</v>
      </c>
      <c r="D872" s="60">
        <v>12.82</v>
      </c>
      <c r="E872" s="59" t="s">
        <v>383</v>
      </c>
      <c r="F872" s="59" t="s">
        <v>368</v>
      </c>
    </row>
    <row r="873" spans="1:6">
      <c r="A873" s="59">
        <v>6834</v>
      </c>
      <c r="B873" s="59" t="s">
        <v>382</v>
      </c>
      <c r="C873" s="59" t="s">
        <v>20278</v>
      </c>
      <c r="D873" s="60">
        <v>12.82</v>
      </c>
      <c r="E873" s="59" t="s">
        <v>383</v>
      </c>
      <c r="F873" s="59" t="s">
        <v>369</v>
      </c>
    </row>
    <row r="874" spans="1:6">
      <c r="A874" s="59">
        <v>6901</v>
      </c>
      <c r="B874" s="59" t="s">
        <v>382</v>
      </c>
      <c r="C874" s="59" t="s">
        <v>20278</v>
      </c>
      <c r="D874" s="60">
        <v>12.82</v>
      </c>
      <c r="E874" s="59" t="s">
        <v>383</v>
      </c>
      <c r="F874" s="59" t="s">
        <v>370</v>
      </c>
    </row>
    <row r="875" spans="1:6">
      <c r="A875" s="59">
        <v>6903</v>
      </c>
      <c r="B875" s="59" t="s">
        <v>382</v>
      </c>
      <c r="C875" s="59" t="s">
        <v>20278</v>
      </c>
      <c r="D875" s="60">
        <v>12.82</v>
      </c>
      <c r="E875" s="59" t="s">
        <v>383</v>
      </c>
      <c r="F875" s="59" t="s">
        <v>372</v>
      </c>
    </row>
    <row r="876" spans="1:6">
      <c r="A876" s="59">
        <v>6998</v>
      </c>
      <c r="B876" s="59" t="s">
        <v>382</v>
      </c>
      <c r="C876" s="59" t="s">
        <v>20278</v>
      </c>
      <c r="D876" s="60">
        <v>12.82</v>
      </c>
      <c r="E876" s="59" t="s">
        <v>383</v>
      </c>
      <c r="F876" s="59" t="s">
        <v>373</v>
      </c>
    </row>
    <row r="877" spans="1:6">
      <c r="A877" s="59">
        <v>6999</v>
      </c>
      <c r="B877" s="59" t="s">
        <v>382</v>
      </c>
      <c r="C877" s="59" t="s">
        <v>20278</v>
      </c>
      <c r="D877" s="60">
        <v>12.82</v>
      </c>
      <c r="E877" s="59" t="s">
        <v>383</v>
      </c>
      <c r="F877" s="59" t="s">
        <v>374</v>
      </c>
    </row>
    <row r="878" spans="1:6">
      <c r="A878" s="59">
        <v>9001</v>
      </c>
      <c r="B878" s="59" t="s">
        <v>382</v>
      </c>
      <c r="C878" s="59" t="s">
        <v>20278</v>
      </c>
      <c r="D878" s="60">
        <v>12.82</v>
      </c>
      <c r="E878" s="59" t="s">
        <v>383</v>
      </c>
      <c r="F878" s="59" t="s">
        <v>375</v>
      </c>
    </row>
    <row r="879" spans="1:6">
      <c r="A879" s="59">
        <v>600</v>
      </c>
      <c r="B879" s="59" t="s">
        <v>384</v>
      </c>
      <c r="C879" s="59" t="s">
        <v>20278</v>
      </c>
      <c r="D879" s="60">
        <v>15.84</v>
      </c>
      <c r="E879" s="59" t="s">
        <v>385</v>
      </c>
      <c r="F879" s="59" t="s">
        <v>200</v>
      </c>
    </row>
    <row r="880" spans="1:6">
      <c r="A880" s="59">
        <v>601</v>
      </c>
      <c r="B880" s="59" t="s">
        <v>384</v>
      </c>
      <c r="C880" s="59" t="s">
        <v>20278</v>
      </c>
      <c r="D880" s="60">
        <v>15.84</v>
      </c>
      <c r="E880" s="59" t="s">
        <v>385</v>
      </c>
      <c r="F880" s="59" t="s">
        <v>201</v>
      </c>
    </row>
    <row r="881" spans="1:6">
      <c r="A881" s="59">
        <v>605</v>
      </c>
      <c r="B881" s="59" t="s">
        <v>384</v>
      </c>
      <c r="C881" s="59" t="s">
        <v>20278</v>
      </c>
      <c r="D881" s="60">
        <v>15.84</v>
      </c>
      <c r="E881" s="59" t="s">
        <v>385</v>
      </c>
      <c r="F881" s="59" t="s">
        <v>202</v>
      </c>
    </row>
    <row r="882" spans="1:6">
      <c r="A882" s="59">
        <v>611</v>
      </c>
      <c r="B882" s="59" t="s">
        <v>384</v>
      </c>
      <c r="C882" s="59" t="s">
        <v>20278</v>
      </c>
      <c r="D882" s="60">
        <v>15.84</v>
      </c>
      <c r="E882" s="59" t="s">
        <v>385</v>
      </c>
      <c r="F882" s="59" t="s">
        <v>203</v>
      </c>
    </row>
    <row r="883" spans="1:6">
      <c r="A883" s="59">
        <v>630</v>
      </c>
      <c r="B883" s="59" t="s">
        <v>384</v>
      </c>
      <c r="C883" s="59" t="s">
        <v>20278</v>
      </c>
      <c r="D883" s="60">
        <v>15.84</v>
      </c>
      <c r="E883" s="59" t="s">
        <v>385</v>
      </c>
      <c r="F883" s="59" t="s">
        <v>204</v>
      </c>
    </row>
    <row r="884" spans="1:6">
      <c r="A884" s="59">
        <v>640</v>
      </c>
      <c r="B884" s="59" t="s">
        <v>384</v>
      </c>
      <c r="C884" s="59" t="s">
        <v>20278</v>
      </c>
      <c r="D884" s="60">
        <v>15.84</v>
      </c>
      <c r="E884" s="59" t="s">
        <v>385</v>
      </c>
      <c r="F884" s="59" t="s">
        <v>205</v>
      </c>
    </row>
    <row r="885" spans="1:6">
      <c r="A885" s="59">
        <v>641</v>
      </c>
      <c r="B885" s="59" t="s">
        <v>384</v>
      </c>
      <c r="C885" s="59" t="s">
        <v>20278</v>
      </c>
      <c r="D885" s="60">
        <v>15.84</v>
      </c>
      <c r="E885" s="59" t="s">
        <v>385</v>
      </c>
      <c r="F885" s="59" t="s">
        <v>206</v>
      </c>
    </row>
    <row r="886" spans="1:6">
      <c r="A886" s="59">
        <v>660</v>
      </c>
      <c r="B886" s="59" t="s">
        <v>384</v>
      </c>
      <c r="C886" s="59" t="s">
        <v>20278</v>
      </c>
      <c r="D886" s="60">
        <v>15.84</v>
      </c>
      <c r="E886" s="59" t="s">
        <v>385</v>
      </c>
      <c r="F886" s="59" t="s">
        <v>207</v>
      </c>
    </row>
    <row r="887" spans="1:6">
      <c r="A887" s="59">
        <v>664</v>
      </c>
      <c r="B887" s="59" t="s">
        <v>384</v>
      </c>
      <c r="C887" s="59" t="s">
        <v>20278</v>
      </c>
      <c r="D887" s="60">
        <v>15.84</v>
      </c>
      <c r="E887" s="59" t="s">
        <v>385</v>
      </c>
      <c r="F887" s="59" t="s">
        <v>208</v>
      </c>
    </row>
    <row r="888" spans="1:6">
      <c r="A888" s="59">
        <v>665</v>
      </c>
      <c r="B888" s="59" t="s">
        <v>384</v>
      </c>
      <c r="C888" s="59" t="s">
        <v>20278</v>
      </c>
      <c r="D888" s="60">
        <v>15.84</v>
      </c>
      <c r="E888" s="59" t="s">
        <v>385</v>
      </c>
      <c r="F888" s="59" t="s">
        <v>209</v>
      </c>
    </row>
    <row r="889" spans="1:6">
      <c r="A889" s="59">
        <v>6010</v>
      </c>
      <c r="B889" s="59" t="s">
        <v>384</v>
      </c>
      <c r="C889" s="59" t="s">
        <v>20278</v>
      </c>
      <c r="D889" s="60">
        <v>15.84</v>
      </c>
      <c r="E889" s="59" t="s">
        <v>385</v>
      </c>
      <c r="F889" s="59" t="s">
        <v>210</v>
      </c>
    </row>
    <row r="890" spans="1:6">
      <c r="A890" s="59">
        <v>6011</v>
      </c>
      <c r="B890" s="59" t="s">
        <v>384</v>
      </c>
      <c r="C890" s="59" t="s">
        <v>20278</v>
      </c>
      <c r="D890" s="60">
        <v>15.84</v>
      </c>
      <c r="E890" s="59" t="s">
        <v>385</v>
      </c>
      <c r="F890" s="59" t="s">
        <v>211</v>
      </c>
    </row>
    <row r="891" spans="1:6">
      <c r="A891" s="59">
        <v>6012</v>
      </c>
      <c r="B891" s="59" t="s">
        <v>384</v>
      </c>
      <c r="C891" s="59" t="s">
        <v>20278</v>
      </c>
      <c r="D891" s="60">
        <v>15.84</v>
      </c>
      <c r="E891" s="59" t="s">
        <v>385</v>
      </c>
      <c r="F891" s="59" t="s">
        <v>212</v>
      </c>
    </row>
    <row r="892" spans="1:6">
      <c r="A892" s="59">
        <v>6013</v>
      </c>
      <c r="B892" s="59" t="s">
        <v>384</v>
      </c>
      <c r="C892" s="59" t="s">
        <v>20278</v>
      </c>
      <c r="D892" s="60">
        <v>15.84</v>
      </c>
      <c r="E892" s="59" t="s">
        <v>385</v>
      </c>
      <c r="F892" s="59" t="s">
        <v>213</v>
      </c>
    </row>
    <row r="893" spans="1:6">
      <c r="A893" s="59">
        <v>6014</v>
      </c>
      <c r="B893" s="59" t="s">
        <v>384</v>
      </c>
      <c r="C893" s="59" t="s">
        <v>20278</v>
      </c>
      <c r="D893" s="60">
        <v>15.84</v>
      </c>
      <c r="E893" s="59" t="s">
        <v>385</v>
      </c>
      <c r="F893" s="59" t="s">
        <v>214</v>
      </c>
    </row>
    <row r="894" spans="1:6">
      <c r="A894" s="59">
        <v>6015</v>
      </c>
      <c r="B894" s="59" t="s">
        <v>384</v>
      </c>
      <c r="C894" s="59" t="s">
        <v>20278</v>
      </c>
      <c r="D894" s="60">
        <v>15.84</v>
      </c>
      <c r="E894" s="59" t="s">
        <v>385</v>
      </c>
      <c r="F894" s="59" t="s">
        <v>215</v>
      </c>
    </row>
    <row r="895" spans="1:6">
      <c r="A895" s="59">
        <v>6016</v>
      </c>
      <c r="B895" s="59" t="s">
        <v>384</v>
      </c>
      <c r="C895" s="59" t="s">
        <v>20278</v>
      </c>
      <c r="D895" s="60">
        <v>15.84</v>
      </c>
      <c r="E895" s="59" t="s">
        <v>385</v>
      </c>
      <c r="F895" s="59" t="s">
        <v>216</v>
      </c>
    </row>
    <row r="896" spans="1:6">
      <c r="A896" s="59">
        <v>6017</v>
      </c>
      <c r="B896" s="59" t="s">
        <v>384</v>
      </c>
      <c r="C896" s="59" t="s">
        <v>20278</v>
      </c>
      <c r="D896" s="60">
        <v>15.84</v>
      </c>
      <c r="E896" s="59" t="s">
        <v>385</v>
      </c>
      <c r="F896" s="59" t="s">
        <v>217</v>
      </c>
    </row>
    <row r="897" spans="1:6">
      <c r="A897" s="59">
        <v>6020</v>
      </c>
      <c r="B897" s="59" t="s">
        <v>384</v>
      </c>
      <c r="C897" s="59" t="s">
        <v>20278</v>
      </c>
      <c r="D897" s="60">
        <v>15.84</v>
      </c>
      <c r="E897" s="59" t="s">
        <v>385</v>
      </c>
      <c r="F897" s="59" t="s">
        <v>218</v>
      </c>
    </row>
    <row r="898" spans="1:6">
      <c r="A898" s="59">
        <v>6021</v>
      </c>
      <c r="B898" s="59" t="s">
        <v>384</v>
      </c>
      <c r="C898" s="59" t="s">
        <v>20278</v>
      </c>
      <c r="D898" s="60">
        <v>15.84</v>
      </c>
      <c r="E898" s="59" t="s">
        <v>385</v>
      </c>
      <c r="F898" s="59" t="s">
        <v>219</v>
      </c>
    </row>
    <row r="899" spans="1:6">
      <c r="A899" s="59">
        <v>6022</v>
      </c>
      <c r="B899" s="59" t="s">
        <v>384</v>
      </c>
      <c r="C899" s="59" t="s">
        <v>20278</v>
      </c>
      <c r="D899" s="60">
        <v>15.84</v>
      </c>
      <c r="E899" s="59" t="s">
        <v>385</v>
      </c>
      <c r="F899" s="59" t="s">
        <v>220</v>
      </c>
    </row>
    <row r="900" spans="1:6">
      <c r="A900" s="59">
        <v>6023</v>
      </c>
      <c r="B900" s="59" t="s">
        <v>384</v>
      </c>
      <c r="C900" s="59" t="s">
        <v>20278</v>
      </c>
      <c r="D900" s="60">
        <v>15.84</v>
      </c>
      <c r="E900" s="59" t="s">
        <v>385</v>
      </c>
      <c r="F900" s="59" t="s">
        <v>221</v>
      </c>
    </row>
    <row r="901" spans="1:6">
      <c r="A901" s="59">
        <v>6100</v>
      </c>
      <c r="B901" s="59" t="s">
        <v>384</v>
      </c>
      <c r="C901" s="59" t="s">
        <v>20278</v>
      </c>
      <c r="D901" s="60">
        <v>15.84</v>
      </c>
      <c r="E901" s="59" t="s">
        <v>385</v>
      </c>
      <c r="F901" s="59" t="s">
        <v>225</v>
      </c>
    </row>
    <row r="902" spans="1:6">
      <c r="A902" s="59">
        <v>6101</v>
      </c>
      <c r="B902" s="59" t="s">
        <v>384</v>
      </c>
      <c r="C902" s="59" t="s">
        <v>20278</v>
      </c>
      <c r="D902" s="60">
        <v>15.84</v>
      </c>
      <c r="E902" s="59" t="s">
        <v>385</v>
      </c>
      <c r="F902" s="59" t="s">
        <v>226</v>
      </c>
    </row>
    <row r="903" spans="1:6">
      <c r="A903" s="59">
        <v>6102</v>
      </c>
      <c r="B903" s="59" t="s">
        <v>384</v>
      </c>
      <c r="C903" s="59" t="s">
        <v>20278</v>
      </c>
      <c r="D903" s="60">
        <v>15.84</v>
      </c>
      <c r="E903" s="59" t="s">
        <v>385</v>
      </c>
      <c r="F903" s="59" t="s">
        <v>227</v>
      </c>
    </row>
    <row r="904" spans="1:6">
      <c r="A904" s="59">
        <v>6103</v>
      </c>
      <c r="B904" s="59" t="s">
        <v>384</v>
      </c>
      <c r="C904" s="59" t="s">
        <v>20278</v>
      </c>
      <c r="D904" s="60">
        <v>15.84</v>
      </c>
      <c r="E904" s="59" t="s">
        <v>385</v>
      </c>
      <c r="F904" s="59" t="s">
        <v>228</v>
      </c>
    </row>
    <row r="905" spans="1:6">
      <c r="A905" s="59">
        <v>6110</v>
      </c>
      <c r="B905" s="59" t="s">
        <v>384</v>
      </c>
      <c r="C905" s="59" t="s">
        <v>20278</v>
      </c>
      <c r="D905" s="60">
        <v>15.84</v>
      </c>
      <c r="E905" s="59" t="s">
        <v>385</v>
      </c>
      <c r="F905" s="59" t="s">
        <v>229</v>
      </c>
    </row>
    <row r="906" spans="1:6">
      <c r="A906" s="59">
        <v>6220</v>
      </c>
      <c r="B906" s="59" t="s">
        <v>384</v>
      </c>
      <c r="C906" s="59" t="s">
        <v>20278</v>
      </c>
      <c r="D906" s="60">
        <v>15.84</v>
      </c>
      <c r="E906" s="59" t="s">
        <v>385</v>
      </c>
      <c r="F906" s="59" t="s">
        <v>231</v>
      </c>
    </row>
    <row r="907" spans="1:6">
      <c r="A907" s="59">
        <v>6221</v>
      </c>
      <c r="B907" s="59" t="s">
        <v>384</v>
      </c>
      <c r="C907" s="59" t="s">
        <v>20278</v>
      </c>
      <c r="D907" s="60">
        <v>15.84</v>
      </c>
      <c r="E907" s="59" t="s">
        <v>385</v>
      </c>
      <c r="F907" s="59" t="s">
        <v>232</v>
      </c>
    </row>
    <row r="908" spans="1:6">
      <c r="A908" s="59">
        <v>6222</v>
      </c>
      <c r="B908" s="59" t="s">
        <v>384</v>
      </c>
      <c r="C908" s="59" t="s">
        <v>20278</v>
      </c>
      <c r="D908" s="60">
        <v>15.84</v>
      </c>
      <c r="E908" s="59" t="s">
        <v>385</v>
      </c>
      <c r="F908" s="59" t="s">
        <v>233</v>
      </c>
    </row>
    <row r="909" spans="1:6">
      <c r="A909" s="59">
        <v>6223</v>
      </c>
      <c r="B909" s="59" t="s">
        <v>384</v>
      </c>
      <c r="C909" s="59" t="s">
        <v>20278</v>
      </c>
      <c r="D909" s="60">
        <v>15.84</v>
      </c>
      <c r="E909" s="59" t="s">
        <v>385</v>
      </c>
      <c r="F909" s="59" t="s">
        <v>234</v>
      </c>
    </row>
    <row r="910" spans="1:6">
      <c r="A910" s="59">
        <v>6224</v>
      </c>
      <c r="B910" s="59" t="s">
        <v>384</v>
      </c>
      <c r="C910" s="59" t="s">
        <v>20278</v>
      </c>
      <c r="D910" s="60">
        <v>15.84</v>
      </c>
      <c r="E910" s="59" t="s">
        <v>385</v>
      </c>
      <c r="F910" s="59" t="s">
        <v>235</v>
      </c>
    </row>
    <row r="911" spans="1:6">
      <c r="A911" s="59">
        <v>6225</v>
      </c>
      <c r="B911" s="59" t="s">
        <v>384</v>
      </c>
      <c r="C911" s="59" t="s">
        <v>20278</v>
      </c>
      <c r="D911" s="60">
        <v>15.84</v>
      </c>
      <c r="E911" s="59" t="s">
        <v>385</v>
      </c>
      <c r="F911" s="59" t="s">
        <v>236</v>
      </c>
    </row>
    <row r="912" spans="1:6">
      <c r="A912" s="59">
        <v>6226</v>
      </c>
      <c r="B912" s="59" t="s">
        <v>384</v>
      </c>
      <c r="C912" s="59" t="s">
        <v>20278</v>
      </c>
      <c r="D912" s="60">
        <v>15.84</v>
      </c>
      <c r="E912" s="59" t="s">
        <v>385</v>
      </c>
      <c r="F912" s="59" t="s">
        <v>237</v>
      </c>
    </row>
    <row r="913" spans="1:6">
      <c r="A913" s="59">
        <v>6229</v>
      </c>
      <c r="B913" s="59" t="s">
        <v>384</v>
      </c>
      <c r="C913" s="59" t="s">
        <v>20278</v>
      </c>
      <c r="D913" s="60">
        <v>15.84</v>
      </c>
      <c r="E913" s="59" t="s">
        <v>385</v>
      </c>
      <c r="F913" s="59" t="s">
        <v>238</v>
      </c>
    </row>
    <row r="914" spans="1:6">
      <c r="A914" s="59">
        <v>6230</v>
      </c>
      <c r="B914" s="59" t="s">
        <v>384</v>
      </c>
      <c r="C914" s="59" t="s">
        <v>20278</v>
      </c>
      <c r="D914" s="60">
        <v>15.84</v>
      </c>
      <c r="E914" s="59" t="s">
        <v>385</v>
      </c>
      <c r="F914" s="59" t="s">
        <v>239</v>
      </c>
    </row>
    <row r="915" spans="1:6">
      <c r="A915" s="59">
        <v>6231</v>
      </c>
      <c r="B915" s="59" t="s">
        <v>384</v>
      </c>
      <c r="C915" s="59" t="s">
        <v>20278</v>
      </c>
      <c r="D915" s="60">
        <v>15.84</v>
      </c>
      <c r="E915" s="59" t="s">
        <v>385</v>
      </c>
      <c r="F915" s="59" t="s">
        <v>240</v>
      </c>
    </row>
    <row r="916" spans="1:6">
      <c r="A916" s="59">
        <v>6232</v>
      </c>
      <c r="B916" s="59" t="s">
        <v>384</v>
      </c>
      <c r="C916" s="59" t="s">
        <v>20278</v>
      </c>
      <c r="D916" s="60">
        <v>15.84</v>
      </c>
      <c r="E916" s="59" t="s">
        <v>385</v>
      </c>
      <c r="F916" s="59" t="s">
        <v>241</v>
      </c>
    </row>
    <row r="917" spans="1:6">
      <c r="A917" s="59">
        <v>6234</v>
      </c>
      <c r="B917" s="59" t="s">
        <v>384</v>
      </c>
      <c r="C917" s="59" t="s">
        <v>20278</v>
      </c>
      <c r="D917" s="60">
        <v>15.84</v>
      </c>
      <c r="E917" s="59" t="s">
        <v>385</v>
      </c>
      <c r="F917" s="59" t="s">
        <v>242</v>
      </c>
    </row>
    <row r="918" spans="1:6">
      <c r="A918" s="59">
        <v>6235</v>
      </c>
      <c r="B918" s="59" t="s">
        <v>384</v>
      </c>
      <c r="C918" s="59" t="s">
        <v>20278</v>
      </c>
      <c r="D918" s="60">
        <v>15.84</v>
      </c>
      <c r="E918" s="59" t="s">
        <v>385</v>
      </c>
      <c r="F918" s="59" t="s">
        <v>243</v>
      </c>
    </row>
    <row r="919" spans="1:6">
      <c r="A919" s="59">
        <v>6236</v>
      </c>
      <c r="B919" s="59" t="s">
        <v>384</v>
      </c>
      <c r="C919" s="59" t="s">
        <v>20278</v>
      </c>
      <c r="D919" s="60">
        <v>15.84</v>
      </c>
      <c r="E919" s="59" t="s">
        <v>385</v>
      </c>
      <c r="F919" s="59" t="s">
        <v>244</v>
      </c>
    </row>
    <row r="920" spans="1:6">
      <c r="A920" s="59">
        <v>6238</v>
      </c>
      <c r="B920" s="59" t="s">
        <v>384</v>
      </c>
      <c r="C920" s="59" t="s">
        <v>20278</v>
      </c>
      <c r="D920" s="60">
        <v>15.84</v>
      </c>
      <c r="E920" s="59" t="s">
        <v>385</v>
      </c>
      <c r="F920" s="59" t="s">
        <v>245</v>
      </c>
    </row>
    <row r="921" spans="1:6">
      <c r="A921" s="59">
        <v>6240</v>
      </c>
      <c r="B921" s="59" t="s">
        <v>384</v>
      </c>
      <c r="C921" s="59" t="s">
        <v>20278</v>
      </c>
      <c r="D921" s="60">
        <v>15.84</v>
      </c>
      <c r="E921" s="59" t="s">
        <v>385</v>
      </c>
      <c r="F921" s="59" t="s">
        <v>246</v>
      </c>
    </row>
    <row r="922" spans="1:6">
      <c r="A922" s="59">
        <v>6241</v>
      </c>
      <c r="B922" s="59" t="s">
        <v>384</v>
      </c>
      <c r="C922" s="59" t="s">
        <v>20278</v>
      </c>
      <c r="D922" s="60">
        <v>15.84</v>
      </c>
      <c r="E922" s="59" t="s">
        <v>385</v>
      </c>
      <c r="F922" s="59" t="s">
        <v>247</v>
      </c>
    </row>
    <row r="923" spans="1:6">
      <c r="A923" s="59">
        <v>6242</v>
      </c>
      <c r="B923" s="59" t="s">
        <v>384</v>
      </c>
      <c r="C923" s="59" t="s">
        <v>20278</v>
      </c>
      <c r="D923" s="60">
        <v>15.84</v>
      </c>
      <c r="E923" s="59" t="s">
        <v>385</v>
      </c>
      <c r="F923" s="59" t="s">
        <v>248</v>
      </c>
    </row>
    <row r="924" spans="1:6">
      <c r="A924" s="59">
        <v>6243</v>
      </c>
      <c r="B924" s="59" t="s">
        <v>384</v>
      </c>
      <c r="C924" s="59" t="s">
        <v>20278</v>
      </c>
      <c r="D924" s="60">
        <v>15.84</v>
      </c>
      <c r="E924" s="59" t="s">
        <v>385</v>
      </c>
      <c r="F924" s="59" t="s">
        <v>249</v>
      </c>
    </row>
    <row r="925" spans="1:6">
      <c r="A925" s="59">
        <v>6244</v>
      </c>
      <c r="B925" s="59" t="s">
        <v>384</v>
      </c>
      <c r="C925" s="59" t="s">
        <v>20278</v>
      </c>
      <c r="D925" s="60">
        <v>15.84</v>
      </c>
      <c r="E925" s="59" t="s">
        <v>385</v>
      </c>
      <c r="F925" s="59" t="s">
        <v>250</v>
      </c>
    </row>
    <row r="926" spans="1:6">
      <c r="A926" s="59">
        <v>6306</v>
      </c>
      <c r="B926" s="59" t="s">
        <v>384</v>
      </c>
      <c r="C926" s="59" t="s">
        <v>20278</v>
      </c>
      <c r="D926" s="60">
        <v>15.84</v>
      </c>
      <c r="E926" s="59" t="s">
        <v>385</v>
      </c>
      <c r="F926" s="59" t="s">
        <v>251</v>
      </c>
    </row>
    <row r="927" spans="1:6">
      <c r="A927" s="59">
        <v>6307</v>
      </c>
      <c r="B927" s="59" t="s">
        <v>384</v>
      </c>
      <c r="C927" s="59" t="s">
        <v>20278</v>
      </c>
      <c r="D927" s="60">
        <v>15.84</v>
      </c>
      <c r="E927" s="59" t="s">
        <v>385</v>
      </c>
      <c r="F927" s="59" t="s">
        <v>252</v>
      </c>
    </row>
    <row r="928" spans="1:6">
      <c r="A928" s="59">
        <v>6308</v>
      </c>
      <c r="B928" s="59" t="s">
        <v>384</v>
      </c>
      <c r="C928" s="59" t="s">
        <v>20278</v>
      </c>
      <c r="D928" s="60">
        <v>15.84</v>
      </c>
      <c r="E928" s="59" t="s">
        <v>385</v>
      </c>
      <c r="F928" s="59" t="s">
        <v>252</v>
      </c>
    </row>
    <row r="929" spans="1:6">
      <c r="A929" s="59">
        <v>6320</v>
      </c>
      <c r="B929" s="59" t="s">
        <v>384</v>
      </c>
      <c r="C929" s="59" t="s">
        <v>20278</v>
      </c>
      <c r="D929" s="60">
        <v>15.84</v>
      </c>
      <c r="E929" s="59" t="s">
        <v>385</v>
      </c>
      <c r="F929" s="59" t="s">
        <v>253</v>
      </c>
    </row>
    <row r="930" spans="1:6">
      <c r="A930" s="59">
        <v>6342</v>
      </c>
      <c r="B930" s="59" t="s">
        <v>384</v>
      </c>
      <c r="C930" s="59" t="s">
        <v>20278</v>
      </c>
      <c r="D930" s="60">
        <v>15.84</v>
      </c>
      <c r="E930" s="59" t="s">
        <v>385</v>
      </c>
      <c r="F930" s="59" t="s">
        <v>254</v>
      </c>
    </row>
    <row r="931" spans="1:6">
      <c r="A931" s="59">
        <v>6343</v>
      </c>
      <c r="B931" s="59" t="s">
        <v>384</v>
      </c>
      <c r="C931" s="59" t="s">
        <v>20278</v>
      </c>
      <c r="D931" s="60">
        <v>15.84</v>
      </c>
      <c r="E931" s="59" t="s">
        <v>385</v>
      </c>
      <c r="F931" s="59" t="s">
        <v>255</v>
      </c>
    </row>
    <row r="932" spans="1:6">
      <c r="A932" s="59">
        <v>6344</v>
      </c>
      <c r="B932" s="59" t="s">
        <v>384</v>
      </c>
      <c r="C932" s="59" t="s">
        <v>20278</v>
      </c>
      <c r="D932" s="60">
        <v>15.84</v>
      </c>
      <c r="E932" s="59" t="s">
        <v>385</v>
      </c>
      <c r="F932" s="59" t="s">
        <v>256</v>
      </c>
    </row>
    <row r="933" spans="1:6">
      <c r="A933" s="59">
        <v>6345</v>
      </c>
      <c r="B933" s="59" t="s">
        <v>384</v>
      </c>
      <c r="C933" s="59" t="s">
        <v>20278</v>
      </c>
      <c r="D933" s="60">
        <v>15.84</v>
      </c>
      <c r="E933" s="59" t="s">
        <v>385</v>
      </c>
      <c r="F933" s="59" t="s">
        <v>257</v>
      </c>
    </row>
    <row r="934" spans="1:6">
      <c r="A934" s="59">
        <v>6346</v>
      </c>
      <c r="B934" s="59" t="s">
        <v>384</v>
      </c>
      <c r="C934" s="59" t="s">
        <v>20278</v>
      </c>
      <c r="D934" s="60">
        <v>15.84</v>
      </c>
      <c r="E934" s="59" t="s">
        <v>385</v>
      </c>
      <c r="F934" s="59" t="s">
        <v>258</v>
      </c>
    </row>
    <row r="935" spans="1:6">
      <c r="A935" s="59">
        <v>6347</v>
      </c>
      <c r="B935" s="59" t="s">
        <v>384</v>
      </c>
      <c r="C935" s="59" t="s">
        <v>20278</v>
      </c>
      <c r="D935" s="60">
        <v>15.84</v>
      </c>
      <c r="E935" s="59" t="s">
        <v>385</v>
      </c>
      <c r="F935" s="59" t="s">
        <v>259</v>
      </c>
    </row>
    <row r="936" spans="1:6">
      <c r="A936" s="59">
        <v>6400</v>
      </c>
      <c r="B936" s="59" t="s">
        <v>384</v>
      </c>
      <c r="C936" s="59" t="s">
        <v>20278</v>
      </c>
      <c r="D936" s="60">
        <v>15.84</v>
      </c>
      <c r="E936" s="59" t="s">
        <v>385</v>
      </c>
      <c r="F936" s="59" t="s">
        <v>260</v>
      </c>
    </row>
    <row r="937" spans="1:6">
      <c r="A937" s="59">
        <v>6401</v>
      </c>
      <c r="B937" s="59" t="s">
        <v>384</v>
      </c>
      <c r="C937" s="59" t="s">
        <v>20278</v>
      </c>
      <c r="D937" s="60">
        <v>15.84</v>
      </c>
      <c r="E937" s="59" t="s">
        <v>385</v>
      </c>
      <c r="F937" s="59" t="s">
        <v>261</v>
      </c>
    </row>
    <row r="938" spans="1:6">
      <c r="A938" s="59">
        <v>6402</v>
      </c>
      <c r="B938" s="59" t="s">
        <v>384</v>
      </c>
      <c r="C938" s="59" t="s">
        <v>20278</v>
      </c>
      <c r="D938" s="60">
        <v>15.84</v>
      </c>
      <c r="E938" s="59" t="s">
        <v>385</v>
      </c>
      <c r="F938" s="59" t="s">
        <v>262</v>
      </c>
    </row>
    <row r="939" spans="1:6">
      <c r="A939" s="59">
        <v>6404</v>
      </c>
      <c r="B939" s="59" t="s">
        <v>384</v>
      </c>
      <c r="C939" s="59" t="s">
        <v>20278</v>
      </c>
      <c r="D939" s="60">
        <v>15.84</v>
      </c>
      <c r="E939" s="59" t="s">
        <v>385</v>
      </c>
      <c r="F939" s="59" t="s">
        <v>263</v>
      </c>
    </row>
    <row r="940" spans="1:6">
      <c r="A940" s="59">
        <v>6405</v>
      </c>
      <c r="B940" s="59" t="s">
        <v>384</v>
      </c>
      <c r="C940" s="59" t="s">
        <v>20278</v>
      </c>
      <c r="D940" s="60">
        <v>15.84</v>
      </c>
      <c r="E940" s="59" t="s">
        <v>385</v>
      </c>
      <c r="F940" s="59" t="s">
        <v>264</v>
      </c>
    </row>
    <row r="941" spans="1:6">
      <c r="A941" s="59">
        <v>6406</v>
      </c>
      <c r="B941" s="59" t="s">
        <v>384</v>
      </c>
      <c r="C941" s="59" t="s">
        <v>20278</v>
      </c>
      <c r="D941" s="60">
        <v>15.84</v>
      </c>
      <c r="E941" s="59" t="s">
        <v>385</v>
      </c>
      <c r="F941" s="59" t="s">
        <v>265</v>
      </c>
    </row>
    <row r="942" spans="1:6">
      <c r="A942" s="59">
        <v>6407</v>
      </c>
      <c r="B942" s="59" t="s">
        <v>384</v>
      </c>
      <c r="C942" s="59" t="s">
        <v>20278</v>
      </c>
      <c r="D942" s="60">
        <v>15.84</v>
      </c>
      <c r="E942" s="59" t="s">
        <v>385</v>
      </c>
      <c r="F942" s="59" t="s">
        <v>266</v>
      </c>
    </row>
    <row r="943" spans="1:6">
      <c r="A943" s="59">
        <v>6410</v>
      </c>
      <c r="B943" s="59" t="s">
        <v>384</v>
      </c>
      <c r="C943" s="59" t="s">
        <v>20278</v>
      </c>
      <c r="D943" s="60">
        <v>15.84</v>
      </c>
      <c r="E943" s="59" t="s">
        <v>385</v>
      </c>
      <c r="F943" s="59" t="s">
        <v>267</v>
      </c>
    </row>
    <row r="944" spans="1:6">
      <c r="A944" s="59">
        <v>6411</v>
      </c>
      <c r="B944" s="59" t="s">
        <v>384</v>
      </c>
      <c r="C944" s="59" t="s">
        <v>20278</v>
      </c>
      <c r="D944" s="60">
        <v>15.84</v>
      </c>
      <c r="E944" s="59" t="s">
        <v>385</v>
      </c>
      <c r="F944" s="59" t="s">
        <v>268</v>
      </c>
    </row>
    <row r="945" spans="1:6">
      <c r="A945" s="59">
        <v>6412</v>
      </c>
      <c r="B945" s="59" t="s">
        <v>384</v>
      </c>
      <c r="C945" s="59" t="s">
        <v>20278</v>
      </c>
      <c r="D945" s="60">
        <v>15.84</v>
      </c>
      <c r="E945" s="59" t="s">
        <v>385</v>
      </c>
      <c r="F945" s="59" t="s">
        <v>269</v>
      </c>
    </row>
    <row r="946" spans="1:6">
      <c r="A946" s="59">
        <v>6413</v>
      </c>
      <c r="B946" s="59" t="s">
        <v>384</v>
      </c>
      <c r="C946" s="59" t="s">
        <v>20278</v>
      </c>
      <c r="D946" s="60">
        <v>15.84</v>
      </c>
      <c r="E946" s="59" t="s">
        <v>385</v>
      </c>
      <c r="F946" s="59" t="s">
        <v>270</v>
      </c>
    </row>
    <row r="947" spans="1:6">
      <c r="A947" s="59">
        <v>6414</v>
      </c>
      <c r="B947" s="59" t="s">
        <v>384</v>
      </c>
      <c r="C947" s="59" t="s">
        <v>20278</v>
      </c>
      <c r="D947" s="60">
        <v>15.84</v>
      </c>
      <c r="E947" s="59" t="s">
        <v>385</v>
      </c>
      <c r="F947" s="59" t="s">
        <v>271</v>
      </c>
    </row>
    <row r="948" spans="1:6">
      <c r="A948" s="59">
        <v>6415</v>
      </c>
      <c r="B948" s="59" t="s">
        <v>384</v>
      </c>
      <c r="C948" s="59" t="s">
        <v>20278</v>
      </c>
      <c r="D948" s="60">
        <v>15.84</v>
      </c>
      <c r="E948" s="59" t="s">
        <v>385</v>
      </c>
      <c r="F948" s="59" t="s">
        <v>272</v>
      </c>
    </row>
    <row r="949" spans="1:6">
      <c r="A949" s="59">
        <v>6416</v>
      </c>
      <c r="B949" s="59" t="s">
        <v>384</v>
      </c>
      <c r="C949" s="59" t="s">
        <v>20278</v>
      </c>
      <c r="D949" s="60">
        <v>15.84</v>
      </c>
      <c r="E949" s="59" t="s">
        <v>385</v>
      </c>
      <c r="F949" s="59" t="s">
        <v>273</v>
      </c>
    </row>
    <row r="950" spans="1:6">
      <c r="A950" s="59">
        <v>6417</v>
      </c>
      <c r="B950" s="59" t="s">
        <v>384</v>
      </c>
      <c r="C950" s="59" t="s">
        <v>20278</v>
      </c>
      <c r="D950" s="60">
        <v>15.84</v>
      </c>
      <c r="E950" s="59" t="s">
        <v>385</v>
      </c>
      <c r="F950" s="59" t="s">
        <v>274</v>
      </c>
    </row>
    <row r="951" spans="1:6">
      <c r="A951" s="59">
        <v>6418</v>
      </c>
      <c r="B951" s="59" t="s">
        <v>384</v>
      </c>
      <c r="C951" s="59" t="s">
        <v>20278</v>
      </c>
      <c r="D951" s="60">
        <v>15.84</v>
      </c>
      <c r="E951" s="59" t="s">
        <v>385</v>
      </c>
      <c r="F951" s="59" t="s">
        <v>275</v>
      </c>
    </row>
    <row r="952" spans="1:6">
      <c r="A952" s="59">
        <v>6419</v>
      </c>
      <c r="B952" s="59" t="s">
        <v>384</v>
      </c>
      <c r="C952" s="59" t="s">
        <v>20278</v>
      </c>
      <c r="D952" s="60">
        <v>15.84</v>
      </c>
      <c r="E952" s="59" t="s">
        <v>385</v>
      </c>
      <c r="F952" s="59" t="s">
        <v>276</v>
      </c>
    </row>
    <row r="953" spans="1:6">
      <c r="A953" s="59">
        <v>6420</v>
      </c>
      <c r="B953" s="59" t="s">
        <v>384</v>
      </c>
      <c r="C953" s="59" t="s">
        <v>20278</v>
      </c>
      <c r="D953" s="60">
        <v>15.84</v>
      </c>
      <c r="E953" s="59" t="s">
        <v>385</v>
      </c>
      <c r="F953" s="59" t="s">
        <v>277</v>
      </c>
    </row>
    <row r="954" spans="1:6">
      <c r="A954" s="59">
        <v>6421</v>
      </c>
      <c r="B954" s="59" t="s">
        <v>384</v>
      </c>
      <c r="C954" s="59" t="s">
        <v>20278</v>
      </c>
      <c r="D954" s="60">
        <v>15.84</v>
      </c>
      <c r="E954" s="59" t="s">
        <v>385</v>
      </c>
      <c r="F954" s="59" t="s">
        <v>278</v>
      </c>
    </row>
    <row r="955" spans="1:6">
      <c r="A955" s="59">
        <v>6422</v>
      </c>
      <c r="B955" s="59" t="s">
        <v>384</v>
      </c>
      <c r="C955" s="59" t="s">
        <v>20278</v>
      </c>
      <c r="D955" s="60">
        <v>15.84</v>
      </c>
      <c r="E955" s="59" t="s">
        <v>385</v>
      </c>
      <c r="F955" s="59" t="s">
        <v>279</v>
      </c>
    </row>
    <row r="956" spans="1:6">
      <c r="A956" s="59">
        <v>6423</v>
      </c>
      <c r="B956" s="59" t="s">
        <v>384</v>
      </c>
      <c r="C956" s="59" t="s">
        <v>20278</v>
      </c>
      <c r="D956" s="60">
        <v>15.84</v>
      </c>
      <c r="E956" s="59" t="s">
        <v>385</v>
      </c>
      <c r="F956" s="59" t="s">
        <v>280</v>
      </c>
    </row>
    <row r="957" spans="1:6">
      <c r="A957" s="59">
        <v>6425</v>
      </c>
      <c r="B957" s="59" t="s">
        <v>384</v>
      </c>
      <c r="C957" s="59" t="s">
        <v>20278</v>
      </c>
      <c r="D957" s="60">
        <v>15.84</v>
      </c>
      <c r="E957" s="59" t="s">
        <v>385</v>
      </c>
      <c r="F957" s="59" t="s">
        <v>281</v>
      </c>
    </row>
    <row r="958" spans="1:6">
      <c r="A958" s="59">
        <v>6426</v>
      </c>
      <c r="B958" s="59" t="s">
        <v>384</v>
      </c>
      <c r="C958" s="59" t="s">
        <v>20278</v>
      </c>
      <c r="D958" s="60">
        <v>15.84</v>
      </c>
      <c r="E958" s="59" t="s">
        <v>385</v>
      </c>
      <c r="F958" s="59" t="s">
        <v>282</v>
      </c>
    </row>
    <row r="959" spans="1:6">
      <c r="A959" s="59">
        <v>6427</v>
      </c>
      <c r="B959" s="59" t="s">
        <v>384</v>
      </c>
      <c r="C959" s="59" t="s">
        <v>20278</v>
      </c>
      <c r="D959" s="60">
        <v>15.84</v>
      </c>
      <c r="E959" s="59" t="s">
        <v>385</v>
      </c>
      <c r="F959" s="59" t="s">
        <v>281</v>
      </c>
    </row>
    <row r="960" spans="1:6">
      <c r="A960" s="59">
        <v>6430</v>
      </c>
      <c r="B960" s="59" t="s">
        <v>384</v>
      </c>
      <c r="C960" s="59" t="s">
        <v>20278</v>
      </c>
      <c r="D960" s="60">
        <v>15.84</v>
      </c>
      <c r="E960" s="59" t="s">
        <v>385</v>
      </c>
      <c r="F960" s="59" t="s">
        <v>265</v>
      </c>
    </row>
    <row r="961" spans="1:6">
      <c r="A961" s="59">
        <v>6432</v>
      </c>
      <c r="B961" s="59" t="s">
        <v>384</v>
      </c>
      <c r="C961" s="59" t="s">
        <v>20278</v>
      </c>
      <c r="D961" s="60">
        <v>15.84</v>
      </c>
      <c r="E961" s="59" t="s">
        <v>385</v>
      </c>
      <c r="F961" s="59" t="s">
        <v>283</v>
      </c>
    </row>
    <row r="962" spans="1:6">
      <c r="A962" s="59">
        <v>6434</v>
      </c>
      <c r="B962" s="59" t="s">
        <v>384</v>
      </c>
      <c r="C962" s="59" t="s">
        <v>20278</v>
      </c>
      <c r="D962" s="60">
        <v>15.84</v>
      </c>
      <c r="E962" s="59" t="s">
        <v>385</v>
      </c>
      <c r="F962" s="59" t="s">
        <v>284</v>
      </c>
    </row>
    <row r="963" spans="1:6">
      <c r="A963" s="59">
        <v>6437</v>
      </c>
      <c r="B963" s="59" t="s">
        <v>384</v>
      </c>
      <c r="C963" s="59" t="s">
        <v>20278</v>
      </c>
      <c r="D963" s="60">
        <v>15.84</v>
      </c>
      <c r="E963" s="59" t="s">
        <v>385</v>
      </c>
      <c r="F963" s="59" t="s">
        <v>285</v>
      </c>
    </row>
    <row r="964" spans="1:6">
      <c r="A964" s="59">
        <v>6438</v>
      </c>
      <c r="B964" s="59" t="s">
        <v>384</v>
      </c>
      <c r="C964" s="59" t="s">
        <v>20278</v>
      </c>
      <c r="D964" s="60">
        <v>15.84</v>
      </c>
      <c r="E964" s="59" t="s">
        <v>385</v>
      </c>
      <c r="F964" s="59" t="s">
        <v>286</v>
      </c>
    </row>
    <row r="965" spans="1:6">
      <c r="A965" s="59">
        <v>6439</v>
      </c>
      <c r="B965" s="59" t="s">
        <v>384</v>
      </c>
      <c r="C965" s="59" t="s">
        <v>20278</v>
      </c>
      <c r="D965" s="60">
        <v>15.84</v>
      </c>
      <c r="E965" s="59" t="s">
        <v>385</v>
      </c>
      <c r="F965" s="59" t="s">
        <v>287</v>
      </c>
    </row>
    <row r="966" spans="1:6">
      <c r="A966" s="59">
        <v>6442</v>
      </c>
      <c r="B966" s="59" t="s">
        <v>384</v>
      </c>
      <c r="C966" s="59" t="s">
        <v>20278</v>
      </c>
      <c r="D966" s="60">
        <v>15.84</v>
      </c>
      <c r="E966" s="59" t="s">
        <v>385</v>
      </c>
      <c r="F966" s="59" t="s">
        <v>288</v>
      </c>
    </row>
    <row r="967" spans="1:6">
      <c r="A967" s="59">
        <v>6443</v>
      </c>
      <c r="B967" s="59" t="s">
        <v>384</v>
      </c>
      <c r="C967" s="59" t="s">
        <v>20278</v>
      </c>
      <c r="D967" s="60">
        <v>15.84</v>
      </c>
      <c r="E967" s="59" t="s">
        <v>385</v>
      </c>
      <c r="F967" s="59" t="s">
        <v>289</v>
      </c>
    </row>
    <row r="968" spans="1:6">
      <c r="A968" s="59">
        <v>6444</v>
      </c>
      <c r="B968" s="59" t="s">
        <v>384</v>
      </c>
      <c r="C968" s="59" t="s">
        <v>20278</v>
      </c>
      <c r="D968" s="60">
        <v>15.84</v>
      </c>
      <c r="E968" s="59" t="s">
        <v>385</v>
      </c>
      <c r="F968" s="59" t="s">
        <v>290</v>
      </c>
    </row>
    <row r="969" spans="1:6">
      <c r="A969" s="59">
        <v>6450</v>
      </c>
      <c r="B969" s="59" t="s">
        <v>384</v>
      </c>
      <c r="C969" s="59" t="s">
        <v>20278</v>
      </c>
      <c r="D969" s="60">
        <v>15.84</v>
      </c>
      <c r="E969" s="59" t="s">
        <v>385</v>
      </c>
      <c r="F969" s="59" t="s">
        <v>291</v>
      </c>
    </row>
    <row r="970" spans="1:6">
      <c r="A970" s="59">
        <v>6452</v>
      </c>
      <c r="B970" s="59" t="s">
        <v>384</v>
      </c>
      <c r="C970" s="59" t="s">
        <v>20278</v>
      </c>
      <c r="D970" s="60">
        <v>15.84</v>
      </c>
      <c r="E970" s="59" t="s">
        <v>385</v>
      </c>
      <c r="F970" s="59" t="s">
        <v>292</v>
      </c>
    </row>
    <row r="971" spans="1:6">
      <c r="A971" s="59">
        <v>6456</v>
      </c>
      <c r="B971" s="59" t="s">
        <v>384</v>
      </c>
      <c r="C971" s="59" t="s">
        <v>20278</v>
      </c>
      <c r="D971" s="60">
        <v>15.84</v>
      </c>
      <c r="E971" s="59" t="s">
        <v>385</v>
      </c>
      <c r="F971" s="59" t="s">
        <v>293</v>
      </c>
    </row>
    <row r="972" spans="1:6">
      <c r="A972" s="59">
        <v>6459</v>
      </c>
      <c r="B972" s="59" t="s">
        <v>384</v>
      </c>
      <c r="C972" s="59" t="s">
        <v>20278</v>
      </c>
      <c r="D972" s="60">
        <v>15.84</v>
      </c>
      <c r="E972" s="59" t="s">
        <v>385</v>
      </c>
      <c r="F972" s="59" t="s">
        <v>295</v>
      </c>
    </row>
    <row r="973" spans="1:6">
      <c r="A973" s="59">
        <v>6462</v>
      </c>
      <c r="B973" s="59" t="s">
        <v>384</v>
      </c>
      <c r="C973" s="59" t="s">
        <v>20278</v>
      </c>
      <c r="D973" s="60">
        <v>15.84</v>
      </c>
      <c r="E973" s="59" t="s">
        <v>385</v>
      </c>
      <c r="F973" s="59" t="s">
        <v>298</v>
      </c>
    </row>
    <row r="974" spans="1:6">
      <c r="A974" s="59">
        <v>6463</v>
      </c>
      <c r="B974" s="59" t="s">
        <v>384</v>
      </c>
      <c r="C974" s="59" t="s">
        <v>20278</v>
      </c>
      <c r="D974" s="60">
        <v>15.84</v>
      </c>
      <c r="E974" s="59" t="s">
        <v>385</v>
      </c>
      <c r="F974" s="59" t="s">
        <v>299</v>
      </c>
    </row>
    <row r="975" spans="1:6">
      <c r="A975" s="59">
        <v>6464</v>
      </c>
      <c r="B975" s="59" t="s">
        <v>384</v>
      </c>
      <c r="C975" s="59" t="s">
        <v>20278</v>
      </c>
      <c r="D975" s="60">
        <v>15.84</v>
      </c>
      <c r="E975" s="59" t="s">
        <v>385</v>
      </c>
      <c r="F975" s="59" t="s">
        <v>300</v>
      </c>
    </row>
    <row r="976" spans="1:6">
      <c r="A976" s="59">
        <v>6470</v>
      </c>
      <c r="B976" s="59" t="s">
        <v>384</v>
      </c>
      <c r="C976" s="59" t="s">
        <v>20278</v>
      </c>
      <c r="D976" s="60">
        <v>15.84</v>
      </c>
      <c r="E976" s="59" t="s">
        <v>385</v>
      </c>
      <c r="F976" s="59" t="s">
        <v>301</v>
      </c>
    </row>
    <row r="977" spans="1:6">
      <c r="A977" s="59">
        <v>6472</v>
      </c>
      <c r="B977" s="59" t="s">
        <v>384</v>
      </c>
      <c r="C977" s="59" t="s">
        <v>20278</v>
      </c>
      <c r="D977" s="60">
        <v>15.84</v>
      </c>
      <c r="E977" s="59" t="s">
        <v>385</v>
      </c>
      <c r="F977" s="59" t="s">
        <v>302</v>
      </c>
    </row>
    <row r="978" spans="1:6">
      <c r="A978" s="59">
        <v>6473</v>
      </c>
      <c r="B978" s="59" t="s">
        <v>384</v>
      </c>
      <c r="C978" s="59" t="s">
        <v>20278</v>
      </c>
      <c r="D978" s="60">
        <v>15.84</v>
      </c>
      <c r="E978" s="59" t="s">
        <v>385</v>
      </c>
      <c r="F978" s="59" t="s">
        <v>303</v>
      </c>
    </row>
    <row r="979" spans="1:6">
      <c r="A979" s="59">
        <v>6480</v>
      </c>
      <c r="B979" s="59" t="s">
        <v>384</v>
      </c>
      <c r="C979" s="59" t="s">
        <v>20278</v>
      </c>
      <c r="D979" s="60">
        <v>15.84</v>
      </c>
      <c r="E979" s="59" t="s">
        <v>385</v>
      </c>
      <c r="F979" s="59" t="s">
        <v>304</v>
      </c>
    </row>
    <row r="980" spans="1:6">
      <c r="A980" s="59">
        <v>6482</v>
      </c>
      <c r="B980" s="59" t="s">
        <v>384</v>
      </c>
      <c r="C980" s="59" t="s">
        <v>20278</v>
      </c>
      <c r="D980" s="60">
        <v>15.84</v>
      </c>
      <c r="E980" s="59" t="s">
        <v>385</v>
      </c>
      <c r="F980" s="59" t="s">
        <v>305</v>
      </c>
    </row>
    <row r="981" spans="1:6">
      <c r="A981" s="59">
        <v>6483</v>
      </c>
      <c r="B981" s="59" t="s">
        <v>384</v>
      </c>
      <c r="C981" s="59" t="s">
        <v>20278</v>
      </c>
      <c r="D981" s="60">
        <v>15.84</v>
      </c>
      <c r="E981" s="59" t="s">
        <v>385</v>
      </c>
      <c r="F981" s="59" t="s">
        <v>306</v>
      </c>
    </row>
    <row r="982" spans="1:6">
      <c r="A982" s="59">
        <v>6484</v>
      </c>
      <c r="B982" s="59" t="s">
        <v>384</v>
      </c>
      <c r="C982" s="59" t="s">
        <v>20278</v>
      </c>
      <c r="D982" s="60">
        <v>15.84</v>
      </c>
      <c r="E982" s="59" t="s">
        <v>385</v>
      </c>
      <c r="F982" s="59" t="s">
        <v>307</v>
      </c>
    </row>
    <row r="983" spans="1:6">
      <c r="A983" s="59">
        <v>6486</v>
      </c>
      <c r="B983" s="59" t="s">
        <v>384</v>
      </c>
      <c r="C983" s="59" t="s">
        <v>20278</v>
      </c>
      <c r="D983" s="60">
        <v>15.84</v>
      </c>
      <c r="E983" s="59" t="s">
        <v>385</v>
      </c>
      <c r="F983" s="59" t="s">
        <v>308</v>
      </c>
    </row>
    <row r="984" spans="1:6">
      <c r="A984" s="59">
        <v>6490</v>
      </c>
      <c r="B984" s="59" t="s">
        <v>384</v>
      </c>
      <c r="C984" s="59" t="s">
        <v>20278</v>
      </c>
      <c r="D984" s="60">
        <v>15.84</v>
      </c>
      <c r="E984" s="59" t="s">
        <v>385</v>
      </c>
      <c r="F984" s="59" t="s">
        <v>309</v>
      </c>
    </row>
    <row r="985" spans="1:6">
      <c r="A985" s="59">
        <v>6492</v>
      </c>
      <c r="B985" s="59" t="s">
        <v>384</v>
      </c>
      <c r="C985" s="59" t="s">
        <v>20278</v>
      </c>
      <c r="D985" s="60">
        <v>15.84</v>
      </c>
      <c r="E985" s="59" t="s">
        <v>385</v>
      </c>
      <c r="F985" s="59" t="s">
        <v>310</v>
      </c>
    </row>
    <row r="986" spans="1:6">
      <c r="A986" s="59">
        <v>6500</v>
      </c>
      <c r="B986" s="59" t="s">
        <v>384</v>
      </c>
      <c r="C986" s="59" t="s">
        <v>20278</v>
      </c>
      <c r="D986" s="60">
        <v>15.84</v>
      </c>
      <c r="E986" s="59" t="s">
        <v>385</v>
      </c>
      <c r="F986" s="59" t="s">
        <v>311</v>
      </c>
    </row>
    <row r="987" spans="1:6">
      <c r="A987" s="59">
        <v>6502</v>
      </c>
      <c r="B987" s="59" t="s">
        <v>384</v>
      </c>
      <c r="C987" s="59" t="s">
        <v>20278</v>
      </c>
      <c r="D987" s="60">
        <v>15.84</v>
      </c>
      <c r="E987" s="59" t="s">
        <v>385</v>
      </c>
      <c r="F987" s="59" t="s">
        <v>312</v>
      </c>
    </row>
    <row r="988" spans="1:6">
      <c r="A988" s="59">
        <v>6503</v>
      </c>
      <c r="B988" s="59" t="s">
        <v>384</v>
      </c>
      <c r="C988" s="59" t="s">
        <v>20278</v>
      </c>
      <c r="D988" s="60">
        <v>15.84</v>
      </c>
      <c r="E988" s="59" t="s">
        <v>385</v>
      </c>
      <c r="F988" s="59" t="s">
        <v>313</v>
      </c>
    </row>
    <row r="989" spans="1:6">
      <c r="A989" s="59">
        <v>6504</v>
      </c>
      <c r="B989" s="59" t="s">
        <v>384</v>
      </c>
      <c r="C989" s="59" t="s">
        <v>20278</v>
      </c>
      <c r="D989" s="60">
        <v>15.84</v>
      </c>
      <c r="E989" s="59" t="s">
        <v>385</v>
      </c>
      <c r="F989" s="59" t="s">
        <v>314</v>
      </c>
    </row>
    <row r="990" spans="1:6">
      <c r="A990" s="59">
        <v>6505</v>
      </c>
      <c r="B990" s="59" t="s">
        <v>384</v>
      </c>
      <c r="C990" s="59" t="s">
        <v>20278</v>
      </c>
      <c r="D990" s="60">
        <v>15.84</v>
      </c>
      <c r="E990" s="59" t="s">
        <v>385</v>
      </c>
      <c r="F990" s="59" t="s">
        <v>315</v>
      </c>
    </row>
    <row r="991" spans="1:6">
      <c r="A991" s="59">
        <v>6506</v>
      </c>
      <c r="B991" s="59" t="s">
        <v>384</v>
      </c>
      <c r="C991" s="59" t="s">
        <v>20278</v>
      </c>
      <c r="D991" s="60">
        <v>15.84</v>
      </c>
      <c r="E991" s="59" t="s">
        <v>385</v>
      </c>
      <c r="F991" s="59" t="s">
        <v>316</v>
      </c>
    </row>
    <row r="992" spans="1:6">
      <c r="A992" s="59">
        <v>6507</v>
      </c>
      <c r="B992" s="59" t="s">
        <v>384</v>
      </c>
      <c r="C992" s="59" t="s">
        <v>20278</v>
      </c>
      <c r="D992" s="60">
        <v>15.84</v>
      </c>
      <c r="E992" s="59" t="s">
        <v>385</v>
      </c>
      <c r="F992" s="59" t="s">
        <v>317</v>
      </c>
    </row>
    <row r="993" spans="1:6">
      <c r="A993" s="59">
        <v>6508</v>
      </c>
      <c r="B993" s="59" t="s">
        <v>384</v>
      </c>
      <c r="C993" s="59" t="s">
        <v>20278</v>
      </c>
      <c r="D993" s="60">
        <v>15.84</v>
      </c>
      <c r="E993" s="59" t="s">
        <v>385</v>
      </c>
      <c r="F993" s="59" t="s">
        <v>318</v>
      </c>
    </row>
    <row r="994" spans="1:6">
      <c r="A994" s="59">
        <v>6509</v>
      </c>
      <c r="B994" s="59" t="s">
        <v>384</v>
      </c>
      <c r="C994" s="59" t="s">
        <v>20278</v>
      </c>
      <c r="D994" s="60">
        <v>15.84</v>
      </c>
      <c r="E994" s="59" t="s">
        <v>385</v>
      </c>
      <c r="F994" s="59" t="s">
        <v>319</v>
      </c>
    </row>
    <row r="995" spans="1:6">
      <c r="A995" s="59">
        <v>6510</v>
      </c>
      <c r="B995" s="59" t="s">
        <v>384</v>
      </c>
      <c r="C995" s="59" t="s">
        <v>20278</v>
      </c>
      <c r="D995" s="60">
        <v>15.84</v>
      </c>
      <c r="E995" s="59" t="s">
        <v>385</v>
      </c>
      <c r="F995" s="59" t="s">
        <v>320</v>
      </c>
    </row>
    <row r="996" spans="1:6">
      <c r="A996" s="59">
        <v>6511</v>
      </c>
      <c r="B996" s="59" t="s">
        <v>384</v>
      </c>
      <c r="C996" s="59" t="s">
        <v>20278</v>
      </c>
      <c r="D996" s="60">
        <v>15.84</v>
      </c>
      <c r="E996" s="59" t="s">
        <v>385</v>
      </c>
      <c r="F996" s="59" t="s">
        <v>321</v>
      </c>
    </row>
    <row r="997" spans="1:6">
      <c r="A997" s="59">
        <v>6512</v>
      </c>
      <c r="B997" s="59" t="s">
        <v>384</v>
      </c>
      <c r="C997" s="59" t="s">
        <v>20278</v>
      </c>
      <c r="D997" s="60">
        <v>15.84</v>
      </c>
      <c r="E997" s="59" t="s">
        <v>385</v>
      </c>
      <c r="F997" s="59" t="s">
        <v>322</v>
      </c>
    </row>
    <row r="998" spans="1:6">
      <c r="A998" s="59">
        <v>6513</v>
      </c>
      <c r="B998" s="59" t="s">
        <v>384</v>
      </c>
      <c r="C998" s="59" t="s">
        <v>20278</v>
      </c>
      <c r="D998" s="60">
        <v>15.84</v>
      </c>
      <c r="E998" s="59" t="s">
        <v>385</v>
      </c>
      <c r="F998" s="59" t="s">
        <v>323</v>
      </c>
    </row>
    <row r="999" spans="1:6">
      <c r="A999" s="59">
        <v>6517</v>
      </c>
      <c r="B999" s="59" t="s">
        <v>384</v>
      </c>
      <c r="C999" s="59" t="s">
        <v>20278</v>
      </c>
      <c r="D999" s="60">
        <v>15.84</v>
      </c>
      <c r="E999" s="59" t="s">
        <v>385</v>
      </c>
      <c r="F999" s="59" t="s">
        <v>324</v>
      </c>
    </row>
    <row r="1000" spans="1:6">
      <c r="A1000" s="59">
        <v>6518</v>
      </c>
      <c r="B1000" s="59" t="s">
        <v>384</v>
      </c>
      <c r="C1000" s="59" t="s">
        <v>20278</v>
      </c>
      <c r="D1000" s="60">
        <v>15.84</v>
      </c>
      <c r="E1000" s="59" t="s">
        <v>385</v>
      </c>
      <c r="F1000" s="59" t="s">
        <v>325</v>
      </c>
    </row>
    <row r="1001" spans="1:6">
      <c r="A1001" s="59">
        <v>6519</v>
      </c>
      <c r="B1001" s="59" t="s">
        <v>384</v>
      </c>
      <c r="C1001" s="59" t="s">
        <v>20278</v>
      </c>
      <c r="D1001" s="60">
        <v>15.84</v>
      </c>
      <c r="E1001" s="59" t="s">
        <v>385</v>
      </c>
      <c r="F1001" s="59" t="s">
        <v>326</v>
      </c>
    </row>
    <row r="1002" spans="1:6">
      <c r="A1002" s="59">
        <v>6520</v>
      </c>
      <c r="B1002" s="59" t="s">
        <v>384</v>
      </c>
      <c r="C1002" s="59" t="s">
        <v>20278</v>
      </c>
      <c r="D1002" s="60">
        <v>15.84</v>
      </c>
      <c r="E1002" s="59" t="s">
        <v>385</v>
      </c>
      <c r="F1002" s="59" t="s">
        <v>327</v>
      </c>
    </row>
    <row r="1003" spans="1:6">
      <c r="A1003" s="59">
        <v>6521</v>
      </c>
      <c r="B1003" s="59" t="s">
        <v>384</v>
      </c>
      <c r="C1003" s="59" t="s">
        <v>20278</v>
      </c>
      <c r="D1003" s="60">
        <v>15.84</v>
      </c>
      <c r="E1003" s="59" t="s">
        <v>385</v>
      </c>
      <c r="F1003" s="59" t="s">
        <v>328</v>
      </c>
    </row>
    <row r="1004" spans="1:6">
      <c r="A1004" s="59">
        <v>6522</v>
      </c>
      <c r="B1004" s="59" t="s">
        <v>384</v>
      </c>
      <c r="C1004" s="59" t="s">
        <v>20278</v>
      </c>
      <c r="D1004" s="60">
        <v>15.84</v>
      </c>
      <c r="E1004" s="59" t="s">
        <v>385</v>
      </c>
      <c r="F1004" s="59" t="s">
        <v>329</v>
      </c>
    </row>
    <row r="1005" spans="1:6">
      <c r="A1005" s="59">
        <v>6620</v>
      </c>
      <c r="B1005" s="59" t="s">
        <v>384</v>
      </c>
      <c r="C1005" s="59" t="s">
        <v>20278</v>
      </c>
      <c r="D1005" s="60">
        <v>15.84</v>
      </c>
      <c r="E1005" s="59" t="s">
        <v>385</v>
      </c>
      <c r="F1005" s="59" t="s">
        <v>330</v>
      </c>
    </row>
    <row r="1006" spans="1:6">
      <c r="A1006" s="59">
        <v>6622</v>
      </c>
      <c r="B1006" s="59" t="s">
        <v>384</v>
      </c>
      <c r="C1006" s="59" t="s">
        <v>20278</v>
      </c>
      <c r="D1006" s="60">
        <v>15.84</v>
      </c>
      <c r="E1006" s="59" t="s">
        <v>385</v>
      </c>
      <c r="F1006" s="59" t="s">
        <v>331</v>
      </c>
    </row>
    <row r="1007" spans="1:6">
      <c r="A1007" s="59">
        <v>6623</v>
      </c>
      <c r="B1007" s="59" t="s">
        <v>384</v>
      </c>
      <c r="C1007" s="59" t="s">
        <v>20278</v>
      </c>
      <c r="D1007" s="60">
        <v>15.84</v>
      </c>
      <c r="E1007" s="59" t="s">
        <v>385</v>
      </c>
      <c r="F1007" s="59" t="s">
        <v>332</v>
      </c>
    </row>
    <row r="1008" spans="1:6">
      <c r="A1008" s="59">
        <v>6624</v>
      </c>
      <c r="B1008" s="59" t="s">
        <v>384</v>
      </c>
      <c r="C1008" s="59" t="s">
        <v>20278</v>
      </c>
      <c r="D1008" s="60">
        <v>15.84</v>
      </c>
      <c r="E1008" s="59" t="s">
        <v>385</v>
      </c>
      <c r="F1008" s="59" t="s">
        <v>333</v>
      </c>
    </row>
    <row r="1009" spans="1:6">
      <c r="A1009" s="59">
        <v>6625</v>
      </c>
      <c r="B1009" s="59" t="s">
        <v>384</v>
      </c>
      <c r="C1009" s="59" t="s">
        <v>20278</v>
      </c>
      <c r="D1009" s="60">
        <v>15.84</v>
      </c>
      <c r="E1009" s="59" t="s">
        <v>385</v>
      </c>
      <c r="F1009" s="59" t="s">
        <v>334</v>
      </c>
    </row>
    <row r="1010" spans="1:6">
      <c r="A1010" s="59">
        <v>6630</v>
      </c>
      <c r="B1010" s="59" t="s">
        <v>384</v>
      </c>
      <c r="C1010" s="59" t="s">
        <v>20278</v>
      </c>
      <c r="D1010" s="60">
        <v>15.84</v>
      </c>
      <c r="E1010" s="59" t="s">
        <v>385</v>
      </c>
      <c r="F1010" s="59" t="s">
        <v>335</v>
      </c>
    </row>
    <row r="1011" spans="1:6">
      <c r="A1011" s="59">
        <v>6632</v>
      </c>
      <c r="B1011" s="59" t="s">
        <v>384</v>
      </c>
      <c r="C1011" s="59" t="s">
        <v>20278</v>
      </c>
      <c r="D1011" s="60">
        <v>15.84</v>
      </c>
      <c r="E1011" s="59" t="s">
        <v>385</v>
      </c>
      <c r="F1011" s="59" t="s">
        <v>336</v>
      </c>
    </row>
    <row r="1012" spans="1:6">
      <c r="A1012" s="59">
        <v>6633</v>
      </c>
      <c r="B1012" s="59" t="s">
        <v>384</v>
      </c>
      <c r="C1012" s="59" t="s">
        <v>20278</v>
      </c>
      <c r="D1012" s="60">
        <v>15.84</v>
      </c>
      <c r="E1012" s="59" t="s">
        <v>385</v>
      </c>
      <c r="F1012" s="59" t="s">
        <v>337</v>
      </c>
    </row>
    <row r="1013" spans="1:6">
      <c r="A1013" s="59">
        <v>6634</v>
      </c>
      <c r="B1013" s="59" t="s">
        <v>384</v>
      </c>
      <c r="C1013" s="59" t="s">
        <v>20278</v>
      </c>
      <c r="D1013" s="60">
        <v>15.84</v>
      </c>
      <c r="E1013" s="59" t="s">
        <v>385</v>
      </c>
      <c r="F1013" s="59" t="s">
        <v>338</v>
      </c>
    </row>
    <row r="1014" spans="1:6">
      <c r="A1014" s="59">
        <v>6635</v>
      </c>
      <c r="B1014" s="59" t="s">
        <v>384</v>
      </c>
      <c r="C1014" s="59" t="s">
        <v>20278</v>
      </c>
      <c r="D1014" s="60">
        <v>15.84</v>
      </c>
      <c r="E1014" s="59" t="s">
        <v>385</v>
      </c>
      <c r="F1014" s="59" t="s">
        <v>339</v>
      </c>
    </row>
    <row r="1015" spans="1:6">
      <c r="A1015" s="59">
        <v>6636</v>
      </c>
      <c r="B1015" s="59" t="s">
        <v>384</v>
      </c>
      <c r="C1015" s="59" t="s">
        <v>20278</v>
      </c>
      <c r="D1015" s="60">
        <v>15.84</v>
      </c>
      <c r="E1015" s="59" t="s">
        <v>385</v>
      </c>
      <c r="F1015" s="59" t="s">
        <v>340</v>
      </c>
    </row>
    <row r="1016" spans="1:6">
      <c r="A1016" s="59">
        <v>6637</v>
      </c>
      <c r="B1016" s="59" t="s">
        <v>384</v>
      </c>
      <c r="C1016" s="59" t="s">
        <v>20278</v>
      </c>
      <c r="D1016" s="60">
        <v>15.84</v>
      </c>
      <c r="E1016" s="59" t="s">
        <v>385</v>
      </c>
      <c r="F1016" s="59" t="s">
        <v>341</v>
      </c>
    </row>
    <row r="1017" spans="1:6">
      <c r="A1017" s="59">
        <v>6640</v>
      </c>
      <c r="B1017" s="59" t="s">
        <v>384</v>
      </c>
      <c r="C1017" s="59" t="s">
        <v>20278</v>
      </c>
      <c r="D1017" s="60">
        <v>15.84</v>
      </c>
      <c r="E1017" s="59" t="s">
        <v>385</v>
      </c>
      <c r="F1017" s="59" t="s">
        <v>342</v>
      </c>
    </row>
    <row r="1018" spans="1:6">
      <c r="A1018" s="59">
        <v>6642</v>
      </c>
      <c r="B1018" s="59" t="s">
        <v>384</v>
      </c>
      <c r="C1018" s="59" t="s">
        <v>20278</v>
      </c>
      <c r="D1018" s="60">
        <v>15.84</v>
      </c>
      <c r="E1018" s="59" t="s">
        <v>385</v>
      </c>
      <c r="F1018" s="59" t="s">
        <v>343</v>
      </c>
    </row>
    <row r="1019" spans="1:6">
      <c r="A1019" s="59">
        <v>6643</v>
      </c>
      <c r="B1019" s="59" t="s">
        <v>384</v>
      </c>
      <c r="C1019" s="59" t="s">
        <v>20278</v>
      </c>
      <c r="D1019" s="60">
        <v>15.84</v>
      </c>
      <c r="E1019" s="59" t="s">
        <v>385</v>
      </c>
      <c r="F1019" s="59" t="s">
        <v>344</v>
      </c>
    </row>
    <row r="1020" spans="1:6">
      <c r="A1020" s="59">
        <v>6644</v>
      </c>
      <c r="B1020" s="59" t="s">
        <v>384</v>
      </c>
      <c r="C1020" s="59" t="s">
        <v>20278</v>
      </c>
      <c r="D1020" s="60">
        <v>15.84</v>
      </c>
      <c r="E1020" s="59" t="s">
        <v>385</v>
      </c>
      <c r="F1020" s="59" t="s">
        <v>345</v>
      </c>
    </row>
    <row r="1021" spans="1:6">
      <c r="A1021" s="59">
        <v>6645</v>
      </c>
      <c r="B1021" s="59" t="s">
        <v>384</v>
      </c>
      <c r="C1021" s="59" t="s">
        <v>20278</v>
      </c>
      <c r="D1021" s="60">
        <v>15.84</v>
      </c>
      <c r="E1021" s="59" t="s">
        <v>385</v>
      </c>
      <c r="F1021" s="59" t="s">
        <v>346</v>
      </c>
    </row>
    <row r="1022" spans="1:6">
      <c r="A1022" s="59">
        <v>6646</v>
      </c>
      <c r="B1022" s="59" t="s">
        <v>384</v>
      </c>
      <c r="C1022" s="59" t="s">
        <v>20278</v>
      </c>
      <c r="D1022" s="60">
        <v>15.84</v>
      </c>
      <c r="E1022" s="59" t="s">
        <v>385</v>
      </c>
      <c r="F1022" s="59" t="s">
        <v>347</v>
      </c>
    </row>
    <row r="1023" spans="1:6">
      <c r="A1023" s="59">
        <v>6648</v>
      </c>
      <c r="B1023" s="59" t="s">
        <v>384</v>
      </c>
      <c r="C1023" s="59" t="s">
        <v>20278</v>
      </c>
      <c r="D1023" s="60">
        <v>15.84</v>
      </c>
      <c r="E1023" s="59" t="s">
        <v>385</v>
      </c>
      <c r="F1023" s="59" t="s">
        <v>348</v>
      </c>
    </row>
    <row r="1024" spans="1:6">
      <c r="A1024" s="59">
        <v>6649</v>
      </c>
      <c r="B1024" s="59" t="s">
        <v>384</v>
      </c>
      <c r="C1024" s="59" t="s">
        <v>20278</v>
      </c>
      <c r="D1024" s="60">
        <v>15.84</v>
      </c>
      <c r="E1024" s="59" t="s">
        <v>385</v>
      </c>
      <c r="F1024" s="59" t="s">
        <v>349</v>
      </c>
    </row>
    <row r="1025" spans="1:6">
      <c r="A1025" s="59">
        <v>6652</v>
      </c>
      <c r="B1025" s="59" t="s">
        <v>384</v>
      </c>
      <c r="C1025" s="59" t="s">
        <v>20278</v>
      </c>
      <c r="D1025" s="60">
        <v>15.84</v>
      </c>
      <c r="E1025" s="59" t="s">
        <v>385</v>
      </c>
      <c r="F1025" s="59" t="s">
        <v>350</v>
      </c>
    </row>
    <row r="1026" spans="1:6">
      <c r="A1026" s="59">
        <v>6654</v>
      </c>
      <c r="B1026" s="59" t="s">
        <v>384</v>
      </c>
      <c r="C1026" s="59" t="s">
        <v>20278</v>
      </c>
      <c r="D1026" s="60">
        <v>15.84</v>
      </c>
      <c r="E1026" s="59" t="s">
        <v>385</v>
      </c>
      <c r="F1026" s="59" t="s">
        <v>351</v>
      </c>
    </row>
    <row r="1027" spans="1:6">
      <c r="A1027" s="59">
        <v>6655</v>
      </c>
      <c r="B1027" s="59" t="s">
        <v>384</v>
      </c>
      <c r="C1027" s="59" t="s">
        <v>20278</v>
      </c>
      <c r="D1027" s="60">
        <v>15.84</v>
      </c>
      <c r="E1027" s="59" t="s">
        <v>385</v>
      </c>
      <c r="F1027" s="59" t="s">
        <v>352</v>
      </c>
    </row>
    <row r="1028" spans="1:6">
      <c r="A1028" s="59">
        <v>6657</v>
      </c>
      <c r="B1028" s="59" t="s">
        <v>384</v>
      </c>
      <c r="C1028" s="59" t="s">
        <v>20278</v>
      </c>
      <c r="D1028" s="60">
        <v>15.84</v>
      </c>
      <c r="E1028" s="59" t="s">
        <v>385</v>
      </c>
      <c r="F1028" s="59" t="s">
        <v>353</v>
      </c>
    </row>
    <row r="1029" spans="1:6">
      <c r="A1029" s="59">
        <v>6660</v>
      </c>
      <c r="B1029" s="59" t="s">
        <v>384</v>
      </c>
      <c r="C1029" s="59" t="s">
        <v>20278</v>
      </c>
      <c r="D1029" s="60">
        <v>15.84</v>
      </c>
      <c r="E1029" s="59" t="s">
        <v>385</v>
      </c>
      <c r="F1029" s="59" t="s">
        <v>354</v>
      </c>
    </row>
    <row r="1030" spans="1:6">
      <c r="A1030" s="59">
        <v>6662</v>
      </c>
      <c r="B1030" s="59" t="s">
        <v>384</v>
      </c>
      <c r="C1030" s="59" t="s">
        <v>20278</v>
      </c>
      <c r="D1030" s="60">
        <v>15.84</v>
      </c>
      <c r="E1030" s="59" t="s">
        <v>385</v>
      </c>
      <c r="F1030" s="59" t="s">
        <v>355</v>
      </c>
    </row>
    <row r="1031" spans="1:6">
      <c r="A1031" s="59">
        <v>6665</v>
      </c>
      <c r="B1031" s="59" t="s">
        <v>384</v>
      </c>
      <c r="C1031" s="59" t="s">
        <v>20278</v>
      </c>
      <c r="D1031" s="60">
        <v>15.84</v>
      </c>
      <c r="E1031" s="59" t="s">
        <v>385</v>
      </c>
      <c r="F1031" s="59" t="s">
        <v>356</v>
      </c>
    </row>
    <row r="1032" spans="1:6">
      <c r="A1032" s="59">
        <v>6680</v>
      </c>
      <c r="B1032" s="59" t="s">
        <v>384</v>
      </c>
      <c r="C1032" s="59" t="s">
        <v>20278</v>
      </c>
      <c r="D1032" s="60">
        <v>15.84</v>
      </c>
      <c r="E1032" s="59" t="s">
        <v>385</v>
      </c>
      <c r="F1032" s="59" t="s">
        <v>357</v>
      </c>
    </row>
    <row r="1033" spans="1:6">
      <c r="A1033" s="59">
        <v>6681</v>
      </c>
      <c r="B1033" s="59" t="s">
        <v>384</v>
      </c>
      <c r="C1033" s="59" t="s">
        <v>20278</v>
      </c>
      <c r="D1033" s="60">
        <v>15.84</v>
      </c>
      <c r="E1033" s="59" t="s">
        <v>385</v>
      </c>
      <c r="F1033" s="59" t="s">
        <v>358</v>
      </c>
    </row>
    <row r="1034" spans="1:6">
      <c r="A1034" s="59">
        <v>6685</v>
      </c>
      <c r="B1034" s="59" t="s">
        <v>384</v>
      </c>
      <c r="C1034" s="59" t="s">
        <v>20278</v>
      </c>
      <c r="D1034" s="60">
        <v>15.84</v>
      </c>
      <c r="E1034" s="59" t="s">
        <v>385</v>
      </c>
      <c r="F1034" s="59" t="s">
        <v>359</v>
      </c>
    </row>
    <row r="1035" spans="1:6">
      <c r="A1035" s="59">
        <v>6686</v>
      </c>
      <c r="B1035" s="59" t="s">
        <v>384</v>
      </c>
      <c r="C1035" s="59" t="s">
        <v>20278</v>
      </c>
      <c r="D1035" s="60">
        <v>15.84</v>
      </c>
      <c r="E1035" s="59" t="s">
        <v>385</v>
      </c>
      <c r="F1035" s="59" t="s">
        <v>360</v>
      </c>
    </row>
    <row r="1036" spans="1:6">
      <c r="A1036" s="59">
        <v>6690</v>
      </c>
      <c r="B1036" s="59" t="s">
        <v>384</v>
      </c>
      <c r="C1036" s="59" t="s">
        <v>20278</v>
      </c>
      <c r="D1036" s="60">
        <v>15.84</v>
      </c>
      <c r="E1036" s="59" t="s">
        <v>385</v>
      </c>
      <c r="F1036" s="59" t="s">
        <v>361</v>
      </c>
    </row>
    <row r="1037" spans="1:6">
      <c r="A1037" s="59">
        <v>6750</v>
      </c>
      <c r="B1037" s="59" t="s">
        <v>384</v>
      </c>
      <c r="C1037" s="59" t="s">
        <v>20278</v>
      </c>
      <c r="D1037" s="60">
        <v>15.84</v>
      </c>
      <c r="E1037" s="59" t="s">
        <v>385</v>
      </c>
      <c r="F1037" s="59" t="s">
        <v>362</v>
      </c>
    </row>
    <row r="1038" spans="1:6">
      <c r="A1038" s="59">
        <v>6820</v>
      </c>
      <c r="B1038" s="59" t="s">
        <v>384</v>
      </c>
      <c r="C1038" s="59" t="s">
        <v>20278</v>
      </c>
      <c r="D1038" s="60">
        <v>15.84</v>
      </c>
      <c r="E1038" s="59" t="s">
        <v>385</v>
      </c>
      <c r="F1038" s="59" t="s">
        <v>363</v>
      </c>
    </row>
    <row r="1039" spans="1:6">
      <c r="A1039" s="59">
        <v>6825</v>
      </c>
      <c r="B1039" s="59" t="s">
        <v>384</v>
      </c>
      <c r="C1039" s="59" t="s">
        <v>20278</v>
      </c>
      <c r="D1039" s="60">
        <v>15.84</v>
      </c>
      <c r="E1039" s="59" t="s">
        <v>385</v>
      </c>
      <c r="F1039" s="59" t="s">
        <v>364</v>
      </c>
    </row>
    <row r="1040" spans="1:6">
      <c r="A1040" s="59">
        <v>6830</v>
      </c>
      <c r="B1040" s="59" t="s">
        <v>384</v>
      </c>
      <c r="C1040" s="59" t="s">
        <v>20278</v>
      </c>
      <c r="D1040" s="60">
        <v>15.84</v>
      </c>
      <c r="E1040" s="59" t="s">
        <v>385</v>
      </c>
      <c r="F1040" s="59" t="s">
        <v>365</v>
      </c>
    </row>
    <row r="1041" spans="1:6">
      <c r="A1041" s="59">
        <v>6831</v>
      </c>
      <c r="B1041" s="59" t="s">
        <v>384</v>
      </c>
      <c r="C1041" s="59" t="s">
        <v>20278</v>
      </c>
      <c r="D1041" s="60">
        <v>15.84</v>
      </c>
      <c r="E1041" s="59" t="s">
        <v>385</v>
      </c>
      <c r="F1041" s="59" t="s">
        <v>366</v>
      </c>
    </row>
    <row r="1042" spans="1:6">
      <c r="A1042" s="59">
        <v>6832</v>
      </c>
      <c r="B1042" s="59" t="s">
        <v>384</v>
      </c>
      <c r="C1042" s="59" t="s">
        <v>20278</v>
      </c>
      <c r="D1042" s="60">
        <v>15.84</v>
      </c>
      <c r="E1042" s="59" t="s">
        <v>385</v>
      </c>
      <c r="F1042" s="59" t="s">
        <v>367</v>
      </c>
    </row>
    <row r="1043" spans="1:6">
      <c r="A1043" s="59">
        <v>6833</v>
      </c>
      <c r="B1043" s="59" t="s">
        <v>384</v>
      </c>
      <c r="C1043" s="59" t="s">
        <v>20278</v>
      </c>
      <c r="D1043" s="60">
        <v>15.84</v>
      </c>
      <c r="E1043" s="59" t="s">
        <v>385</v>
      </c>
      <c r="F1043" s="59" t="s">
        <v>368</v>
      </c>
    </row>
    <row r="1044" spans="1:6">
      <c r="A1044" s="59">
        <v>6834</v>
      </c>
      <c r="B1044" s="59" t="s">
        <v>384</v>
      </c>
      <c r="C1044" s="59" t="s">
        <v>20278</v>
      </c>
      <c r="D1044" s="60">
        <v>15.84</v>
      </c>
      <c r="E1044" s="59" t="s">
        <v>385</v>
      </c>
      <c r="F1044" s="59" t="s">
        <v>369</v>
      </c>
    </row>
    <row r="1045" spans="1:6">
      <c r="A1045" s="59">
        <v>6901</v>
      </c>
      <c r="B1045" s="59" t="s">
        <v>384</v>
      </c>
      <c r="C1045" s="59" t="s">
        <v>20278</v>
      </c>
      <c r="D1045" s="60">
        <v>15.84</v>
      </c>
      <c r="E1045" s="59" t="s">
        <v>385</v>
      </c>
      <c r="F1045" s="59" t="s">
        <v>370</v>
      </c>
    </row>
    <row r="1046" spans="1:6">
      <c r="A1046" s="59">
        <v>6903</v>
      </c>
      <c r="B1046" s="59" t="s">
        <v>384</v>
      </c>
      <c r="C1046" s="59" t="s">
        <v>20278</v>
      </c>
      <c r="D1046" s="60">
        <v>15.84</v>
      </c>
      <c r="E1046" s="59" t="s">
        <v>385</v>
      </c>
      <c r="F1046" s="59" t="s">
        <v>372</v>
      </c>
    </row>
    <row r="1047" spans="1:6">
      <c r="A1047" s="59">
        <v>6998</v>
      </c>
      <c r="B1047" s="59" t="s">
        <v>384</v>
      </c>
      <c r="C1047" s="59" t="s">
        <v>20278</v>
      </c>
      <c r="D1047" s="60">
        <v>15.84</v>
      </c>
      <c r="E1047" s="59" t="s">
        <v>385</v>
      </c>
      <c r="F1047" s="59" t="s">
        <v>373</v>
      </c>
    </row>
    <row r="1048" spans="1:6">
      <c r="A1048" s="59">
        <v>6999</v>
      </c>
      <c r="B1048" s="59" t="s">
        <v>384</v>
      </c>
      <c r="C1048" s="59" t="s">
        <v>20278</v>
      </c>
      <c r="D1048" s="60">
        <v>15.84</v>
      </c>
      <c r="E1048" s="59" t="s">
        <v>385</v>
      </c>
      <c r="F1048" s="59" t="s">
        <v>374</v>
      </c>
    </row>
    <row r="1049" spans="1:6">
      <c r="A1049" s="59">
        <v>9001</v>
      </c>
      <c r="B1049" s="59" t="s">
        <v>384</v>
      </c>
      <c r="C1049" s="59" t="s">
        <v>20278</v>
      </c>
      <c r="D1049" s="60">
        <v>15.84</v>
      </c>
      <c r="E1049" s="59" t="s">
        <v>385</v>
      </c>
      <c r="F1049" s="59" t="s">
        <v>375</v>
      </c>
    </row>
    <row r="1050" spans="1:6">
      <c r="A1050" s="59">
        <v>6023</v>
      </c>
      <c r="B1050" s="59" t="s">
        <v>386</v>
      </c>
      <c r="C1050" s="59" t="s">
        <v>20278</v>
      </c>
      <c r="D1050" s="60">
        <v>82.68</v>
      </c>
      <c r="E1050" s="59" t="s">
        <v>387</v>
      </c>
      <c r="F1050" s="59" t="s">
        <v>221</v>
      </c>
    </row>
    <row r="1051" spans="1:6">
      <c r="A1051" s="59">
        <v>6023</v>
      </c>
      <c r="B1051" s="59" t="s">
        <v>388</v>
      </c>
      <c r="C1051" s="59" t="s">
        <v>20278</v>
      </c>
      <c r="D1051" s="60">
        <v>82.68</v>
      </c>
      <c r="E1051" s="59" t="s">
        <v>389</v>
      </c>
      <c r="F1051" s="59" t="s">
        <v>221</v>
      </c>
    </row>
    <row r="1052" spans="1:6">
      <c r="A1052" s="59">
        <v>6023</v>
      </c>
      <c r="B1052" s="59" t="s">
        <v>390</v>
      </c>
      <c r="C1052" s="59" t="s">
        <v>20278</v>
      </c>
      <c r="D1052" s="60">
        <v>82.68</v>
      </c>
      <c r="E1052" s="59" t="s">
        <v>391</v>
      </c>
      <c r="F1052" s="59" t="s">
        <v>221</v>
      </c>
    </row>
    <row r="1053" spans="1:6">
      <c r="A1053" s="59">
        <v>6023</v>
      </c>
      <c r="B1053" s="59" t="s">
        <v>392</v>
      </c>
      <c r="C1053" s="59" t="s">
        <v>20278</v>
      </c>
      <c r="D1053" s="60">
        <v>82.68</v>
      </c>
      <c r="E1053" s="59" t="s">
        <v>393</v>
      </c>
      <c r="F1053" s="59" t="s">
        <v>221</v>
      </c>
    </row>
    <row r="1054" spans="1:6">
      <c r="A1054" s="59" t="s">
        <v>20438</v>
      </c>
      <c r="B1054" s="59" t="s">
        <v>394</v>
      </c>
      <c r="C1054" s="59" t="s">
        <v>20278</v>
      </c>
      <c r="D1054" s="60">
        <v>66.25</v>
      </c>
      <c r="E1054" s="59" t="s">
        <v>395</v>
      </c>
      <c r="F1054" s="59" t="s">
        <v>200</v>
      </c>
    </row>
    <row r="1055" spans="1:6">
      <c r="A1055" s="59" t="s">
        <v>20439</v>
      </c>
      <c r="B1055" s="59" t="s">
        <v>394</v>
      </c>
      <c r="C1055" s="59" t="s">
        <v>20278</v>
      </c>
      <c r="D1055" s="60">
        <v>66.25</v>
      </c>
      <c r="E1055" s="59" t="s">
        <v>395</v>
      </c>
      <c r="F1055" s="59" t="s">
        <v>201</v>
      </c>
    </row>
    <row r="1056" spans="1:6">
      <c r="A1056" s="59" t="s">
        <v>20440</v>
      </c>
      <c r="B1056" s="59" t="s">
        <v>394</v>
      </c>
      <c r="C1056" s="59" t="s">
        <v>20278</v>
      </c>
      <c r="D1056" s="60">
        <v>66.25</v>
      </c>
      <c r="E1056" s="59" t="s">
        <v>395</v>
      </c>
      <c r="F1056" s="59" t="s">
        <v>202</v>
      </c>
    </row>
    <row r="1057" spans="1:6">
      <c r="A1057" s="59" t="s">
        <v>20441</v>
      </c>
      <c r="B1057" s="59" t="s">
        <v>394</v>
      </c>
      <c r="C1057" s="59" t="s">
        <v>20278</v>
      </c>
      <c r="D1057" s="60">
        <v>66.25</v>
      </c>
      <c r="E1057" s="59" t="s">
        <v>395</v>
      </c>
      <c r="F1057" s="59" t="s">
        <v>203</v>
      </c>
    </row>
    <row r="1058" spans="1:6">
      <c r="A1058" s="59" t="s">
        <v>20442</v>
      </c>
      <c r="B1058" s="59" t="s">
        <v>394</v>
      </c>
      <c r="C1058" s="59" t="s">
        <v>20278</v>
      </c>
      <c r="D1058" s="60">
        <v>66.25</v>
      </c>
      <c r="E1058" s="59" t="s">
        <v>395</v>
      </c>
      <c r="F1058" s="59" t="s">
        <v>204</v>
      </c>
    </row>
    <row r="1059" spans="1:6">
      <c r="A1059" s="59" t="s">
        <v>20443</v>
      </c>
      <c r="B1059" s="59" t="s">
        <v>394</v>
      </c>
      <c r="C1059" s="59" t="s">
        <v>20278</v>
      </c>
      <c r="D1059" s="60">
        <v>66.25</v>
      </c>
      <c r="E1059" s="59" t="s">
        <v>395</v>
      </c>
      <c r="F1059" s="59" t="s">
        <v>205</v>
      </c>
    </row>
    <row r="1060" spans="1:6">
      <c r="A1060" s="59" t="s">
        <v>20444</v>
      </c>
      <c r="B1060" s="59" t="s">
        <v>394</v>
      </c>
      <c r="C1060" s="59" t="s">
        <v>20278</v>
      </c>
      <c r="D1060" s="60">
        <v>66.25</v>
      </c>
      <c r="E1060" s="59" t="s">
        <v>395</v>
      </c>
      <c r="F1060" s="59" t="s">
        <v>206</v>
      </c>
    </row>
    <row r="1061" spans="1:6">
      <c r="A1061" s="59" t="s">
        <v>20445</v>
      </c>
      <c r="B1061" s="59" t="s">
        <v>394</v>
      </c>
      <c r="C1061" s="59" t="s">
        <v>20278</v>
      </c>
      <c r="D1061" s="60">
        <v>66.25</v>
      </c>
      <c r="E1061" s="59" t="s">
        <v>395</v>
      </c>
      <c r="F1061" s="59" t="s">
        <v>207</v>
      </c>
    </row>
    <row r="1062" spans="1:6">
      <c r="A1062" s="59" t="s">
        <v>20446</v>
      </c>
      <c r="B1062" s="59" t="s">
        <v>394</v>
      </c>
      <c r="C1062" s="59" t="s">
        <v>20278</v>
      </c>
      <c r="D1062" s="60">
        <v>66.25</v>
      </c>
      <c r="E1062" s="59" t="s">
        <v>395</v>
      </c>
      <c r="F1062" s="59" t="s">
        <v>208</v>
      </c>
    </row>
    <row r="1063" spans="1:6">
      <c r="A1063" s="59" t="s">
        <v>20447</v>
      </c>
      <c r="B1063" s="59" t="s">
        <v>394</v>
      </c>
      <c r="C1063" s="59" t="s">
        <v>20278</v>
      </c>
      <c r="D1063" s="60">
        <v>66.25</v>
      </c>
      <c r="E1063" s="59" t="s">
        <v>395</v>
      </c>
      <c r="F1063" s="59" t="s">
        <v>209</v>
      </c>
    </row>
    <row r="1064" spans="1:6">
      <c r="A1064" s="59">
        <v>6010</v>
      </c>
      <c r="B1064" s="59" t="s">
        <v>394</v>
      </c>
      <c r="C1064" s="59" t="s">
        <v>20278</v>
      </c>
      <c r="D1064" s="60">
        <v>66.25</v>
      </c>
      <c r="E1064" s="59" t="s">
        <v>395</v>
      </c>
      <c r="F1064" s="59" t="s">
        <v>210</v>
      </c>
    </row>
    <row r="1065" spans="1:6">
      <c r="A1065" s="59">
        <v>6011</v>
      </c>
      <c r="B1065" s="59" t="s">
        <v>394</v>
      </c>
      <c r="C1065" s="59" t="s">
        <v>20278</v>
      </c>
      <c r="D1065" s="60">
        <v>66.25</v>
      </c>
      <c r="E1065" s="59" t="s">
        <v>395</v>
      </c>
      <c r="F1065" s="59" t="s">
        <v>211</v>
      </c>
    </row>
    <row r="1066" spans="1:6">
      <c r="A1066" s="59">
        <v>6012</v>
      </c>
      <c r="B1066" s="59" t="s">
        <v>394</v>
      </c>
      <c r="C1066" s="59" t="s">
        <v>20278</v>
      </c>
      <c r="D1066" s="60">
        <v>66.25</v>
      </c>
      <c r="E1066" s="59" t="s">
        <v>395</v>
      </c>
      <c r="F1066" s="59" t="s">
        <v>212</v>
      </c>
    </row>
    <row r="1067" spans="1:6">
      <c r="A1067" s="59">
        <v>6013</v>
      </c>
      <c r="B1067" s="59" t="s">
        <v>394</v>
      </c>
      <c r="C1067" s="59" t="s">
        <v>20278</v>
      </c>
      <c r="D1067" s="60">
        <v>66.25</v>
      </c>
      <c r="E1067" s="59" t="s">
        <v>395</v>
      </c>
      <c r="F1067" s="59" t="s">
        <v>213</v>
      </c>
    </row>
    <row r="1068" spans="1:6">
      <c r="A1068" s="59">
        <v>6014</v>
      </c>
      <c r="B1068" s="59" t="s">
        <v>394</v>
      </c>
      <c r="C1068" s="59" t="s">
        <v>20278</v>
      </c>
      <c r="D1068" s="60">
        <v>66.25</v>
      </c>
      <c r="E1068" s="59" t="s">
        <v>395</v>
      </c>
      <c r="F1068" s="59" t="s">
        <v>214</v>
      </c>
    </row>
    <row r="1069" spans="1:6">
      <c r="A1069" s="59">
        <v>6015</v>
      </c>
      <c r="B1069" s="59" t="s">
        <v>394</v>
      </c>
      <c r="C1069" s="59" t="s">
        <v>20278</v>
      </c>
      <c r="D1069" s="60">
        <v>66.25</v>
      </c>
      <c r="E1069" s="59" t="s">
        <v>395</v>
      </c>
      <c r="F1069" s="59" t="s">
        <v>215</v>
      </c>
    </row>
    <row r="1070" spans="1:6">
      <c r="A1070" s="59">
        <v>6016</v>
      </c>
      <c r="B1070" s="59" t="s">
        <v>394</v>
      </c>
      <c r="C1070" s="59" t="s">
        <v>20278</v>
      </c>
      <c r="D1070" s="60">
        <v>66.25</v>
      </c>
      <c r="E1070" s="59" t="s">
        <v>395</v>
      </c>
      <c r="F1070" s="59" t="s">
        <v>216</v>
      </c>
    </row>
    <row r="1071" spans="1:6">
      <c r="A1071" s="59">
        <v>6017</v>
      </c>
      <c r="B1071" s="59" t="s">
        <v>394</v>
      </c>
      <c r="C1071" s="59" t="s">
        <v>20278</v>
      </c>
      <c r="D1071" s="60">
        <v>66.25</v>
      </c>
      <c r="E1071" s="59" t="s">
        <v>395</v>
      </c>
      <c r="F1071" s="59" t="s">
        <v>217</v>
      </c>
    </row>
    <row r="1072" spans="1:6">
      <c r="A1072" s="59">
        <v>6020</v>
      </c>
      <c r="B1072" s="59" t="s">
        <v>394</v>
      </c>
      <c r="C1072" s="59" t="s">
        <v>20278</v>
      </c>
      <c r="D1072" s="60">
        <v>66.25</v>
      </c>
      <c r="E1072" s="59" t="s">
        <v>395</v>
      </c>
      <c r="F1072" s="59" t="s">
        <v>218</v>
      </c>
    </row>
    <row r="1073" spans="1:6">
      <c r="A1073" s="59">
        <v>6021</v>
      </c>
      <c r="B1073" s="59" t="s">
        <v>394</v>
      </c>
      <c r="C1073" s="59" t="s">
        <v>20278</v>
      </c>
      <c r="D1073" s="60">
        <v>66.25</v>
      </c>
      <c r="E1073" s="59" t="s">
        <v>395</v>
      </c>
      <c r="F1073" s="59" t="s">
        <v>219</v>
      </c>
    </row>
    <row r="1074" spans="1:6">
      <c r="A1074" s="59">
        <v>6022</v>
      </c>
      <c r="B1074" s="59" t="s">
        <v>394</v>
      </c>
      <c r="C1074" s="59" t="s">
        <v>20278</v>
      </c>
      <c r="D1074" s="60">
        <v>66.25</v>
      </c>
      <c r="E1074" s="59" t="s">
        <v>395</v>
      </c>
      <c r="F1074" s="59" t="s">
        <v>220</v>
      </c>
    </row>
    <row r="1075" spans="1:6">
      <c r="A1075" s="59">
        <v>6023</v>
      </c>
      <c r="B1075" s="59" t="s">
        <v>394</v>
      </c>
      <c r="C1075" s="59" t="s">
        <v>20278</v>
      </c>
      <c r="D1075" s="60">
        <v>66.25</v>
      </c>
      <c r="E1075" s="59" t="s">
        <v>395</v>
      </c>
      <c r="F1075" s="59" t="s">
        <v>221</v>
      </c>
    </row>
    <row r="1076" spans="1:6">
      <c r="A1076" s="59">
        <v>6028</v>
      </c>
      <c r="B1076" s="59" t="s">
        <v>394</v>
      </c>
      <c r="C1076" s="59" t="s">
        <v>20278</v>
      </c>
      <c r="D1076" s="60">
        <v>66.25</v>
      </c>
      <c r="E1076" s="59" t="s">
        <v>395</v>
      </c>
      <c r="F1076" s="59" t="s">
        <v>222</v>
      </c>
    </row>
    <row r="1077" spans="1:6">
      <c r="A1077" s="59">
        <v>6029</v>
      </c>
      <c r="B1077" s="59" t="s">
        <v>394</v>
      </c>
      <c r="C1077" s="59" t="s">
        <v>20278</v>
      </c>
      <c r="D1077" s="60">
        <v>66.25</v>
      </c>
      <c r="E1077" s="59" t="s">
        <v>395</v>
      </c>
      <c r="F1077" s="59" t="s">
        <v>223</v>
      </c>
    </row>
    <row r="1078" spans="1:6">
      <c r="A1078" s="59">
        <v>6032</v>
      </c>
      <c r="B1078" s="59" t="s">
        <v>394</v>
      </c>
      <c r="C1078" s="59" t="s">
        <v>20278</v>
      </c>
      <c r="D1078" s="60">
        <v>66.25</v>
      </c>
      <c r="E1078" s="59" t="s">
        <v>395</v>
      </c>
      <c r="F1078" s="59" t="s">
        <v>224</v>
      </c>
    </row>
    <row r="1079" spans="1:6">
      <c r="A1079" s="59">
        <v>6100</v>
      </c>
      <c r="B1079" s="59" t="s">
        <v>394</v>
      </c>
      <c r="C1079" s="59" t="s">
        <v>20278</v>
      </c>
      <c r="D1079" s="60">
        <v>66.25</v>
      </c>
      <c r="E1079" s="59" t="s">
        <v>395</v>
      </c>
      <c r="F1079" s="59" t="s">
        <v>225</v>
      </c>
    </row>
    <row r="1080" spans="1:6">
      <c r="A1080" s="59">
        <v>6101</v>
      </c>
      <c r="B1080" s="59" t="s">
        <v>394</v>
      </c>
      <c r="C1080" s="59" t="s">
        <v>20278</v>
      </c>
      <c r="D1080" s="60">
        <v>66.25</v>
      </c>
      <c r="E1080" s="59" t="s">
        <v>395</v>
      </c>
      <c r="F1080" s="59" t="s">
        <v>226</v>
      </c>
    </row>
    <row r="1081" spans="1:6">
      <c r="A1081" s="59">
        <v>6102</v>
      </c>
      <c r="B1081" s="59" t="s">
        <v>394</v>
      </c>
      <c r="C1081" s="59" t="s">
        <v>20278</v>
      </c>
      <c r="D1081" s="60">
        <v>66.25</v>
      </c>
      <c r="E1081" s="59" t="s">
        <v>395</v>
      </c>
      <c r="F1081" s="59" t="s">
        <v>227</v>
      </c>
    </row>
    <row r="1082" spans="1:6">
      <c r="A1082" s="59">
        <v>6103</v>
      </c>
      <c r="B1082" s="59" t="s">
        <v>394</v>
      </c>
      <c r="C1082" s="59" t="s">
        <v>20278</v>
      </c>
      <c r="D1082" s="60">
        <v>66.25</v>
      </c>
      <c r="E1082" s="59" t="s">
        <v>395</v>
      </c>
      <c r="F1082" s="59" t="s">
        <v>228</v>
      </c>
    </row>
    <row r="1083" spans="1:6">
      <c r="A1083" s="59">
        <v>6110</v>
      </c>
      <c r="B1083" s="59" t="s">
        <v>394</v>
      </c>
      <c r="C1083" s="59" t="s">
        <v>20278</v>
      </c>
      <c r="D1083" s="60">
        <v>66.25</v>
      </c>
      <c r="E1083" s="59" t="s">
        <v>395</v>
      </c>
      <c r="F1083" s="59" t="s">
        <v>229</v>
      </c>
    </row>
    <row r="1084" spans="1:6">
      <c r="A1084" s="59">
        <v>6112</v>
      </c>
      <c r="B1084" s="59" t="s">
        <v>394</v>
      </c>
      <c r="C1084" s="59" t="s">
        <v>20278</v>
      </c>
      <c r="D1084" s="60">
        <v>66.25</v>
      </c>
      <c r="E1084" s="59" t="s">
        <v>395</v>
      </c>
      <c r="F1084" s="59" t="s">
        <v>230</v>
      </c>
    </row>
    <row r="1085" spans="1:6">
      <c r="A1085" s="59">
        <v>6220</v>
      </c>
      <c r="B1085" s="59" t="s">
        <v>394</v>
      </c>
      <c r="C1085" s="59" t="s">
        <v>20278</v>
      </c>
      <c r="D1085" s="60">
        <v>66.25</v>
      </c>
      <c r="E1085" s="59" t="s">
        <v>395</v>
      </c>
      <c r="F1085" s="59" t="s">
        <v>231</v>
      </c>
    </row>
    <row r="1086" spans="1:6">
      <c r="A1086" s="59">
        <v>6221</v>
      </c>
      <c r="B1086" s="59" t="s">
        <v>394</v>
      </c>
      <c r="C1086" s="59" t="s">
        <v>20278</v>
      </c>
      <c r="D1086" s="60">
        <v>66.25</v>
      </c>
      <c r="E1086" s="59" t="s">
        <v>395</v>
      </c>
      <c r="F1086" s="59" t="s">
        <v>232</v>
      </c>
    </row>
    <row r="1087" spans="1:6">
      <c r="A1087" s="59">
        <v>6222</v>
      </c>
      <c r="B1087" s="59" t="s">
        <v>394</v>
      </c>
      <c r="C1087" s="59" t="s">
        <v>20278</v>
      </c>
      <c r="D1087" s="60">
        <v>66.25</v>
      </c>
      <c r="E1087" s="59" t="s">
        <v>395</v>
      </c>
      <c r="F1087" s="59" t="s">
        <v>233</v>
      </c>
    </row>
    <row r="1088" spans="1:6">
      <c r="A1088" s="59">
        <v>6223</v>
      </c>
      <c r="B1088" s="59" t="s">
        <v>394</v>
      </c>
      <c r="C1088" s="59" t="s">
        <v>20278</v>
      </c>
      <c r="D1088" s="60">
        <v>66.25</v>
      </c>
      <c r="E1088" s="59" t="s">
        <v>395</v>
      </c>
      <c r="F1088" s="59" t="s">
        <v>234</v>
      </c>
    </row>
    <row r="1089" spans="1:6">
      <c r="A1089" s="59">
        <v>6224</v>
      </c>
      <c r="B1089" s="59" t="s">
        <v>394</v>
      </c>
      <c r="C1089" s="59" t="s">
        <v>20278</v>
      </c>
      <c r="D1089" s="60">
        <v>66.25</v>
      </c>
      <c r="E1089" s="59" t="s">
        <v>395</v>
      </c>
      <c r="F1089" s="59" t="s">
        <v>235</v>
      </c>
    </row>
    <row r="1090" spans="1:6">
      <c r="A1090" s="59">
        <v>6225</v>
      </c>
      <c r="B1090" s="59" t="s">
        <v>394</v>
      </c>
      <c r="C1090" s="59" t="s">
        <v>20278</v>
      </c>
      <c r="D1090" s="60">
        <v>66.25</v>
      </c>
      <c r="E1090" s="59" t="s">
        <v>395</v>
      </c>
      <c r="F1090" s="59" t="s">
        <v>236</v>
      </c>
    </row>
    <row r="1091" spans="1:6">
      <c r="A1091" s="59">
        <v>6226</v>
      </c>
      <c r="B1091" s="59" t="s">
        <v>394</v>
      </c>
      <c r="C1091" s="59" t="s">
        <v>20278</v>
      </c>
      <c r="D1091" s="60">
        <v>66.25</v>
      </c>
      <c r="E1091" s="59" t="s">
        <v>395</v>
      </c>
      <c r="F1091" s="59" t="s">
        <v>237</v>
      </c>
    </row>
    <row r="1092" spans="1:6">
      <c r="A1092" s="59">
        <v>6229</v>
      </c>
      <c r="B1092" s="59" t="s">
        <v>394</v>
      </c>
      <c r="C1092" s="59" t="s">
        <v>20278</v>
      </c>
      <c r="D1092" s="60">
        <v>66.25</v>
      </c>
      <c r="E1092" s="59" t="s">
        <v>395</v>
      </c>
      <c r="F1092" s="59" t="s">
        <v>238</v>
      </c>
    </row>
    <row r="1093" spans="1:6">
      <c r="A1093" s="59">
        <v>6230</v>
      </c>
      <c r="B1093" s="59" t="s">
        <v>394</v>
      </c>
      <c r="C1093" s="59" t="s">
        <v>20278</v>
      </c>
      <c r="D1093" s="60">
        <v>66.25</v>
      </c>
      <c r="E1093" s="59" t="s">
        <v>395</v>
      </c>
      <c r="F1093" s="59" t="s">
        <v>239</v>
      </c>
    </row>
    <row r="1094" spans="1:6">
      <c r="A1094" s="59">
        <v>6231</v>
      </c>
      <c r="B1094" s="59" t="s">
        <v>394</v>
      </c>
      <c r="C1094" s="59" t="s">
        <v>20278</v>
      </c>
      <c r="D1094" s="60">
        <v>66.25</v>
      </c>
      <c r="E1094" s="59" t="s">
        <v>395</v>
      </c>
      <c r="F1094" s="59" t="s">
        <v>240</v>
      </c>
    </row>
    <row r="1095" spans="1:6">
      <c r="A1095" s="59">
        <v>6232</v>
      </c>
      <c r="B1095" s="59" t="s">
        <v>394</v>
      </c>
      <c r="C1095" s="59" t="s">
        <v>20278</v>
      </c>
      <c r="D1095" s="60">
        <v>66.25</v>
      </c>
      <c r="E1095" s="59" t="s">
        <v>395</v>
      </c>
      <c r="F1095" s="59" t="s">
        <v>241</v>
      </c>
    </row>
    <row r="1096" spans="1:6">
      <c r="A1096" s="59">
        <v>6234</v>
      </c>
      <c r="B1096" s="59" t="s">
        <v>394</v>
      </c>
      <c r="C1096" s="59" t="s">
        <v>20278</v>
      </c>
      <c r="D1096" s="60">
        <v>66.25</v>
      </c>
      <c r="E1096" s="59" t="s">
        <v>395</v>
      </c>
      <c r="F1096" s="59" t="s">
        <v>242</v>
      </c>
    </row>
    <row r="1097" spans="1:6">
      <c r="A1097" s="59">
        <v>6235</v>
      </c>
      <c r="B1097" s="59" t="s">
        <v>394</v>
      </c>
      <c r="C1097" s="59" t="s">
        <v>20278</v>
      </c>
      <c r="D1097" s="60">
        <v>66.25</v>
      </c>
      <c r="E1097" s="59" t="s">
        <v>395</v>
      </c>
      <c r="F1097" s="59" t="s">
        <v>243</v>
      </c>
    </row>
    <row r="1098" spans="1:6">
      <c r="A1098" s="59">
        <v>6236</v>
      </c>
      <c r="B1098" s="59" t="s">
        <v>394</v>
      </c>
      <c r="C1098" s="59" t="s">
        <v>20278</v>
      </c>
      <c r="D1098" s="60">
        <v>66.25</v>
      </c>
      <c r="E1098" s="59" t="s">
        <v>395</v>
      </c>
      <c r="F1098" s="59" t="s">
        <v>244</v>
      </c>
    </row>
    <row r="1099" spans="1:6">
      <c r="A1099" s="59">
        <v>6238</v>
      </c>
      <c r="B1099" s="59" t="s">
        <v>394</v>
      </c>
      <c r="C1099" s="59" t="s">
        <v>20278</v>
      </c>
      <c r="D1099" s="60">
        <v>66.25</v>
      </c>
      <c r="E1099" s="59" t="s">
        <v>395</v>
      </c>
      <c r="F1099" s="59" t="s">
        <v>245</v>
      </c>
    </row>
    <row r="1100" spans="1:6">
      <c r="A1100" s="59">
        <v>6240</v>
      </c>
      <c r="B1100" s="59" t="s">
        <v>394</v>
      </c>
      <c r="C1100" s="59" t="s">
        <v>20278</v>
      </c>
      <c r="D1100" s="60">
        <v>66.25</v>
      </c>
      <c r="E1100" s="59" t="s">
        <v>395</v>
      </c>
      <c r="F1100" s="59" t="s">
        <v>246</v>
      </c>
    </row>
    <row r="1101" spans="1:6">
      <c r="A1101" s="59">
        <v>6241</v>
      </c>
      <c r="B1101" s="59" t="s">
        <v>394</v>
      </c>
      <c r="C1101" s="59" t="s">
        <v>20278</v>
      </c>
      <c r="D1101" s="60">
        <v>66.25</v>
      </c>
      <c r="E1101" s="59" t="s">
        <v>395</v>
      </c>
      <c r="F1101" s="59" t="s">
        <v>247</v>
      </c>
    </row>
    <row r="1102" spans="1:6">
      <c r="A1102" s="59">
        <v>6242</v>
      </c>
      <c r="B1102" s="59" t="s">
        <v>394</v>
      </c>
      <c r="C1102" s="59" t="s">
        <v>20278</v>
      </c>
      <c r="D1102" s="60">
        <v>66.25</v>
      </c>
      <c r="E1102" s="59" t="s">
        <v>395</v>
      </c>
      <c r="F1102" s="59" t="s">
        <v>248</v>
      </c>
    </row>
    <row r="1103" spans="1:6">
      <c r="A1103" s="59">
        <v>6243</v>
      </c>
      <c r="B1103" s="59" t="s">
        <v>394</v>
      </c>
      <c r="C1103" s="59" t="s">
        <v>20278</v>
      </c>
      <c r="D1103" s="60">
        <v>66.25</v>
      </c>
      <c r="E1103" s="59" t="s">
        <v>395</v>
      </c>
      <c r="F1103" s="59" t="s">
        <v>249</v>
      </c>
    </row>
    <row r="1104" spans="1:6">
      <c r="A1104" s="59">
        <v>6244</v>
      </c>
      <c r="B1104" s="59" t="s">
        <v>394</v>
      </c>
      <c r="C1104" s="59" t="s">
        <v>20278</v>
      </c>
      <c r="D1104" s="60">
        <v>66.25</v>
      </c>
      <c r="E1104" s="59" t="s">
        <v>395</v>
      </c>
      <c r="F1104" s="59" t="s">
        <v>250</v>
      </c>
    </row>
    <row r="1105" spans="1:6">
      <c r="A1105" s="59">
        <v>6306</v>
      </c>
      <c r="B1105" s="59" t="s">
        <v>394</v>
      </c>
      <c r="C1105" s="59" t="s">
        <v>20278</v>
      </c>
      <c r="D1105" s="60">
        <v>66.25</v>
      </c>
      <c r="E1105" s="59" t="s">
        <v>395</v>
      </c>
      <c r="F1105" s="59" t="s">
        <v>251</v>
      </c>
    </row>
    <row r="1106" spans="1:6">
      <c r="A1106" s="59">
        <v>6307</v>
      </c>
      <c r="B1106" s="59" t="s">
        <v>394</v>
      </c>
      <c r="C1106" s="59" t="s">
        <v>20278</v>
      </c>
      <c r="D1106" s="60">
        <v>66.25</v>
      </c>
      <c r="E1106" s="59" t="s">
        <v>395</v>
      </c>
      <c r="F1106" s="59" t="s">
        <v>252</v>
      </c>
    </row>
    <row r="1107" spans="1:6">
      <c r="A1107" s="59">
        <v>6308</v>
      </c>
      <c r="B1107" s="59" t="s">
        <v>394</v>
      </c>
      <c r="C1107" s="59" t="s">
        <v>20278</v>
      </c>
      <c r="D1107" s="60">
        <v>66.25</v>
      </c>
      <c r="E1107" s="59" t="s">
        <v>395</v>
      </c>
      <c r="F1107" s="59" t="s">
        <v>252</v>
      </c>
    </row>
    <row r="1108" spans="1:6">
      <c r="A1108" s="59">
        <v>6320</v>
      </c>
      <c r="B1108" s="59" t="s">
        <v>394</v>
      </c>
      <c r="C1108" s="59" t="s">
        <v>20278</v>
      </c>
      <c r="D1108" s="60">
        <v>66.25</v>
      </c>
      <c r="E1108" s="59" t="s">
        <v>395</v>
      </c>
      <c r="F1108" s="59" t="s">
        <v>253</v>
      </c>
    </row>
    <row r="1109" spans="1:6">
      <c r="A1109" s="59">
        <v>6342</v>
      </c>
      <c r="B1109" s="59" t="s">
        <v>394</v>
      </c>
      <c r="C1109" s="59" t="s">
        <v>20278</v>
      </c>
      <c r="D1109" s="60">
        <v>66.25</v>
      </c>
      <c r="E1109" s="59" t="s">
        <v>395</v>
      </c>
      <c r="F1109" s="59" t="s">
        <v>254</v>
      </c>
    </row>
    <row r="1110" spans="1:6">
      <c r="A1110" s="59">
        <v>6343</v>
      </c>
      <c r="B1110" s="59" t="s">
        <v>394</v>
      </c>
      <c r="C1110" s="59" t="s">
        <v>20278</v>
      </c>
      <c r="D1110" s="60">
        <v>66.25</v>
      </c>
      <c r="E1110" s="59" t="s">
        <v>395</v>
      </c>
      <c r="F1110" s="59" t="s">
        <v>255</v>
      </c>
    </row>
    <row r="1111" spans="1:6">
      <c r="A1111" s="59">
        <v>6344</v>
      </c>
      <c r="B1111" s="59" t="s">
        <v>394</v>
      </c>
      <c r="C1111" s="59" t="s">
        <v>20278</v>
      </c>
      <c r="D1111" s="60">
        <v>66.25</v>
      </c>
      <c r="E1111" s="59" t="s">
        <v>395</v>
      </c>
      <c r="F1111" s="59" t="s">
        <v>256</v>
      </c>
    </row>
    <row r="1112" spans="1:6">
      <c r="A1112" s="59">
        <v>6345</v>
      </c>
      <c r="B1112" s="59" t="s">
        <v>394</v>
      </c>
      <c r="C1112" s="59" t="s">
        <v>20278</v>
      </c>
      <c r="D1112" s="60">
        <v>66.25</v>
      </c>
      <c r="E1112" s="59" t="s">
        <v>395</v>
      </c>
      <c r="F1112" s="59" t="s">
        <v>257</v>
      </c>
    </row>
    <row r="1113" spans="1:6">
      <c r="A1113" s="59">
        <v>6346</v>
      </c>
      <c r="B1113" s="59" t="s">
        <v>394</v>
      </c>
      <c r="C1113" s="59" t="s">
        <v>20278</v>
      </c>
      <c r="D1113" s="60">
        <v>66.25</v>
      </c>
      <c r="E1113" s="59" t="s">
        <v>395</v>
      </c>
      <c r="F1113" s="59" t="s">
        <v>258</v>
      </c>
    </row>
    <row r="1114" spans="1:6">
      <c r="A1114" s="59">
        <v>6347</v>
      </c>
      <c r="B1114" s="59" t="s">
        <v>394</v>
      </c>
      <c r="C1114" s="59" t="s">
        <v>20278</v>
      </c>
      <c r="D1114" s="60">
        <v>66.25</v>
      </c>
      <c r="E1114" s="59" t="s">
        <v>395</v>
      </c>
      <c r="F1114" s="59" t="s">
        <v>259</v>
      </c>
    </row>
    <row r="1115" spans="1:6">
      <c r="A1115" s="59">
        <v>6400</v>
      </c>
      <c r="B1115" s="59" t="s">
        <v>394</v>
      </c>
      <c r="C1115" s="59" t="s">
        <v>20278</v>
      </c>
      <c r="D1115" s="60">
        <v>66.25</v>
      </c>
      <c r="E1115" s="59" t="s">
        <v>395</v>
      </c>
      <c r="F1115" s="59" t="s">
        <v>260</v>
      </c>
    </row>
    <row r="1116" spans="1:6">
      <c r="A1116" s="59">
        <v>6401</v>
      </c>
      <c r="B1116" s="59" t="s">
        <v>394</v>
      </c>
      <c r="C1116" s="59" t="s">
        <v>20278</v>
      </c>
      <c r="D1116" s="60">
        <v>66.25</v>
      </c>
      <c r="E1116" s="59" t="s">
        <v>395</v>
      </c>
      <c r="F1116" s="59" t="s">
        <v>261</v>
      </c>
    </row>
    <row r="1117" spans="1:6">
      <c r="A1117" s="59">
        <v>6402</v>
      </c>
      <c r="B1117" s="59" t="s">
        <v>394</v>
      </c>
      <c r="C1117" s="59" t="s">
        <v>20278</v>
      </c>
      <c r="D1117" s="60">
        <v>66.25</v>
      </c>
      <c r="E1117" s="59" t="s">
        <v>395</v>
      </c>
      <c r="F1117" s="59" t="s">
        <v>262</v>
      </c>
    </row>
    <row r="1118" spans="1:6">
      <c r="A1118" s="59">
        <v>6404</v>
      </c>
      <c r="B1118" s="59" t="s">
        <v>394</v>
      </c>
      <c r="C1118" s="59" t="s">
        <v>20278</v>
      </c>
      <c r="D1118" s="60">
        <v>66.25</v>
      </c>
      <c r="E1118" s="59" t="s">
        <v>395</v>
      </c>
      <c r="F1118" s="59" t="s">
        <v>263</v>
      </c>
    </row>
    <row r="1119" spans="1:6">
      <c r="A1119" s="59">
        <v>6405</v>
      </c>
      <c r="B1119" s="59" t="s">
        <v>394</v>
      </c>
      <c r="C1119" s="59" t="s">
        <v>20278</v>
      </c>
      <c r="D1119" s="60">
        <v>66.25</v>
      </c>
      <c r="E1119" s="59" t="s">
        <v>395</v>
      </c>
      <c r="F1119" s="59" t="s">
        <v>264</v>
      </c>
    </row>
    <row r="1120" spans="1:6">
      <c r="A1120" s="59">
        <v>6406</v>
      </c>
      <c r="B1120" s="59" t="s">
        <v>394</v>
      </c>
      <c r="C1120" s="59" t="s">
        <v>20278</v>
      </c>
      <c r="D1120" s="60">
        <v>66.25</v>
      </c>
      <c r="E1120" s="59" t="s">
        <v>395</v>
      </c>
      <c r="F1120" s="59" t="s">
        <v>265</v>
      </c>
    </row>
    <row r="1121" spans="1:6">
      <c r="A1121" s="59">
        <v>6407</v>
      </c>
      <c r="B1121" s="59" t="s">
        <v>394</v>
      </c>
      <c r="C1121" s="59" t="s">
        <v>20278</v>
      </c>
      <c r="D1121" s="60">
        <v>66.25</v>
      </c>
      <c r="E1121" s="59" t="s">
        <v>395</v>
      </c>
      <c r="F1121" s="59" t="s">
        <v>266</v>
      </c>
    </row>
    <row r="1122" spans="1:6">
      <c r="A1122" s="59">
        <v>6410</v>
      </c>
      <c r="B1122" s="59" t="s">
        <v>394</v>
      </c>
      <c r="C1122" s="59" t="s">
        <v>20278</v>
      </c>
      <c r="D1122" s="60">
        <v>66.25</v>
      </c>
      <c r="E1122" s="59" t="s">
        <v>395</v>
      </c>
      <c r="F1122" s="59" t="s">
        <v>267</v>
      </c>
    </row>
    <row r="1123" spans="1:6">
      <c r="A1123" s="59">
        <v>6411</v>
      </c>
      <c r="B1123" s="59" t="s">
        <v>394</v>
      </c>
      <c r="C1123" s="59" t="s">
        <v>20278</v>
      </c>
      <c r="D1123" s="60">
        <v>66.25</v>
      </c>
      <c r="E1123" s="59" t="s">
        <v>395</v>
      </c>
      <c r="F1123" s="59" t="s">
        <v>268</v>
      </c>
    </row>
    <row r="1124" spans="1:6">
      <c r="A1124" s="59">
        <v>6412</v>
      </c>
      <c r="B1124" s="59" t="s">
        <v>394</v>
      </c>
      <c r="C1124" s="59" t="s">
        <v>20278</v>
      </c>
      <c r="D1124" s="60">
        <v>66.25</v>
      </c>
      <c r="E1124" s="59" t="s">
        <v>395</v>
      </c>
      <c r="F1124" s="59" t="s">
        <v>269</v>
      </c>
    </row>
    <row r="1125" spans="1:6">
      <c r="A1125" s="59">
        <v>6413</v>
      </c>
      <c r="B1125" s="59" t="s">
        <v>394</v>
      </c>
      <c r="C1125" s="59" t="s">
        <v>20278</v>
      </c>
      <c r="D1125" s="60">
        <v>66.25</v>
      </c>
      <c r="E1125" s="59" t="s">
        <v>395</v>
      </c>
      <c r="F1125" s="59" t="s">
        <v>270</v>
      </c>
    </row>
    <row r="1126" spans="1:6">
      <c r="A1126" s="59">
        <v>6414</v>
      </c>
      <c r="B1126" s="59" t="s">
        <v>394</v>
      </c>
      <c r="C1126" s="59" t="s">
        <v>20278</v>
      </c>
      <c r="D1126" s="60">
        <v>66.25</v>
      </c>
      <c r="E1126" s="59" t="s">
        <v>395</v>
      </c>
      <c r="F1126" s="59" t="s">
        <v>271</v>
      </c>
    </row>
    <row r="1127" spans="1:6">
      <c r="A1127" s="59">
        <v>6415</v>
      </c>
      <c r="B1127" s="59" t="s">
        <v>394</v>
      </c>
      <c r="C1127" s="59" t="s">
        <v>20278</v>
      </c>
      <c r="D1127" s="60">
        <v>66.25</v>
      </c>
      <c r="E1127" s="59" t="s">
        <v>395</v>
      </c>
      <c r="F1127" s="59" t="s">
        <v>272</v>
      </c>
    </row>
    <row r="1128" spans="1:6">
      <c r="A1128" s="59">
        <v>6416</v>
      </c>
      <c r="B1128" s="59" t="s">
        <v>394</v>
      </c>
      <c r="C1128" s="59" t="s">
        <v>20278</v>
      </c>
      <c r="D1128" s="60">
        <v>66.25</v>
      </c>
      <c r="E1128" s="59" t="s">
        <v>395</v>
      </c>
      <c r="F1128" s="59" t="s">
        <v>273</v>
      </c>
    </row>
    <row r="1129" spans="1:6">
      <c r="A1129" s="59">
        <v>6417</v>
      </c>
      <c r="B1129" s="59" t="s">
        <v>394</v>
      </c>
      <c r="C1129" s="59" t="s">
        <v>20278</v>
      </c>
      <c r="D1129" s="60">
        <v>66.25</v>
      </c>
      <c r="E1129" s="59" t="s">
        <v>395</v>
      </c>
      <c r="F1129" s="59" t="s">
        <v>274</v>
      </c>
    </row>
    <row r="1130" spans="1:6">
      <c r="A1130" s="59">
        <v>6418</v>
      </c>
      <c r="B1130" s="59" t="s">
        <v>394</v>
      </c>
      <c r="C1130" s="59" t="s">
        <v>20278</v>
      </c>
      <c r="D1130" s="60">
        <v>66.25</v>
      </c>
      <c r="E1130" s="59" t="s">
        <v>395</v>
      </c>
      <c r="F1130" s="59" t="s">
        <v>275</v>
      </c>
    </row>
    <row r="1131" spans="1:6">
      <c r="A1131" s="59">
        <v>6419</v>
      </c>
      <c r="B1131" s="59" t="s">
        <v>394</v>
      </c>
      <c r="C1131" s="59" t="s">
        <v>20278</v>
      </c>
      <c r="D1131" s="60">
        <v>66.25</v>
      </c>
      <c r="E1131" s="59" t="s">
        <v>395</v>
      </c>
      <c r="F1131" s="59" t="s">
        <v>276</v>
      </c>
    </row>
    <row r="1132" spans="1:6">
      <c r="A1132" s="59">
        <v>6420</v>
      </c>
      <c r="B1132" s="59" t="s">
        <v>394</v>
      </c>
      <c r="C1132" s="59" t="s">
        <v>20278</v>
      </c>
      <c r="D1132" s="60">
        <v>66.25</v>
      </c>
      <c r="E1132" s="59" t="s">
        <v>395</v>
      </c>
      <c r="F1132" s="59" t="s">
        <v>277</v>
      </c>
    </row>
    <row r="1133" spans="1:6">
      <c r="A1133" s="59">
        <v>6421</v>
      </c>
      <c r="B1133" s="59" t="s">
        <v>394</v>
      </c>
      <c r="C1133" s="59" t="s">
        <v>20278</v>
      </c>
      <c r="D1133" s="60">
        <v>66.25</v>
      </c>
      <c r="E1133" s="59" t="s">
        <v>395</v>
      </c>
      <c r="F1133" s="59" t="s">
        <v>278</v>
      </c>
    </row>
    <row r="1134" spans="1:6">
      <c r="A1134" s="59">
        <v>6422</v>
      </c>
      <c r="B1134" s="59" t="s">
        <v>394</v>
      </c>
      <c r="C1134" s="59" t="s">
        <v>20278</v>
      </c>
      <c r="D1134" s="60">
        <v>66.25</v>
      </c>
      <c r="E1134" s="59" t="s">
        <v>395</v>
      </c>
      <c r="F1134" s="59" t="s">
        <v>279</v>
      </c>
    </row>
    <row r="1135" spans="1:6">
      <c r="A1135" s="59">
        <v>6423</v>
      </c>
      <c r="B1135" s="59" t="s">
        <v>394</v>
      </c>
      <c r="C1135" s="59" t="s">
        <v>20278</v>
      </c>
      <c r="D1135" s="60">
        <v>66.25</v>
      </c>
      <c r="E1135" s="59" t="s">
        <v>395</v>
      </c>
      <c r="F1135" s="59" t="s">
        <v>280</v>
      </c>
    </row>
    <row r="1136" spans="1:6">
      <c r="A1136" s="59">
        <v>6425</v>
      </c>
      <c r="B1136" s="59" t="s">
        <v>394</v>
      </c>
      <c r="C1136" s="59" t="s">
        <v>20278</v>
      </c>
      <c r="D1136" s="60">
        <v>66.25</v>
      </c>
      <c r="E1136" s="59" t="s">
        <v>395</v>
      </c>
      <c r="F1136" s="59" t="s">
        <v>281</v>
      </c>
    </row>
    <row r="1137" spans="1:6">
      <c r="A1137" s="59">
        <v>6426</v>
      </c>
      <c r="B1137" s="59" t="s">
        <v>394</v>
      </c>
      <c r="C1137" s="59" t="s">
        <v>20278</v>
      </c>
      <c r="D1137" s="60">
        <v>66.25</v>
      </c>
      <c r="E1137" s="59" t="s">
        <v>395</v>
      </c>
      <c r="F1137" s="59" t="s">
        <v>282</v>
      </c>
    </row>
    <row r="1138" spans="1:6">
      <c r="A1138" s="59">
        <v>6427</v>
      </c>
      <c r="B1138" s="59" t="s">
        <v>394</v>
      </c>
      <c r="C1138" s="59" t="s">
        <v>20278</v>
      </c>
      <c r="D1138" s="60">
        <v>66.25</v>
      </c>
      <c r="E1138" s="59" t="s">
        <v>395</v>
      </c>
      <c r="F1138" s="59" t="s">
        <v>281</v>
      </c>
    </row>
    <row r="1139" spans="1:6">
      <c r="A1139" s="59">
        <v>6430</v>
      </c>
      <c r="B1139" s="59" t="s">
        <v>394</v>
      </c>
      <c r="C1139" s="59" t="s">
        <v>20278</v>
      </c>
      <c r="D1139" s="60">
        <v>66.25</v>
      </c>
      <c r="E1139" s="59" t="s">
        <v>395</v>
      </c>
      <c r="F1139" s="59" t="s">
        <v>265</v>
      </c>
    </row>
    <row r="1140" spans="1:6">
      <c r="A1140" s="59">
        <v>6432</v>
      </c>
      <c r="B1140" s="59" t="s">
        <v>394</v>
      </c>
      <c r="C1140" s="59" t="s">
        <v>20278</v>
      </c>
      <c r="D1140" s="60">
        <v>66.25</v>
      </c>
      <c r="E1140" s="59" t="s">
        <v>395</v>
      </c>
      <c r="F1140" s="59" t="s">
        <v>283</v>
      </c>
    </row>
    <row r="1141" spans="1:6">
      <c r="A1141" s="59">
        <v>6434</v>
      </c>
      <c r="B1141" s="59" t="s">
        <v>394</v>
      </c>
      <c r="C1141" s="59" t="s">
        <v>20278</v>
      </c>
      <c r="D1141" s="60">
        <v>66.25</v>
      </c>
      <c r="E1141" s="59" t="s">
        <v>395</v>
      </c>
      <c r="F1141" s="59" t="s">
        <v>284</v>
      </c>
    </row>
    <row r="1142" spans="1:6">
      <c r="A1142" s="59">
        <v>6437</v>
      </c>
      <c r="B1142" s="59" t="s">
        <v>394</v>
      </c>
      <c r="C1142" s="59" t="s">
        <v>20278</v>
      </c>
      <c r="D1142" s="60">
        <v>66.25</v>
      </c>
      <c r="E1142" s="59" t="s">
        <v>395</v>
      </c>
      <c r="F1142" s="59" t="s">
        <v>285</v>
      </c>
    </row>
    <row r="1143" spans="1:6">
      <c r="A1143" s="59">
        <v>6438</v>
      </c>
      <c r="B1143" s="59" t="s">
        <v>394</v>
      </c>
      <c r="C1143" s="59" t="s">
        <v>20278</v>
      </c>
      <c r="D1143" s="60">
        <v>66.25</v>
      </c>
      <c r="E1143" s="59" t="s">
        <v>395</v>
      </c>
      <c r="F1143" s="59" t="s">
        <v>286</v>
      </c>
    </row>
    <row r="1144" spans="1:6">
      <c r="A1144" s="59">
        <v>6439</v>
      </c>
      <c r="B1144" s="59" t="s">
        <v>394</v>
      </c>
      <c r="C1144" s="59" t="s">
        <v>20278</v>
      </c>
      <c r="D1144" s="60">
        <v>66.25</v>
      </c>
      <c r="E1144" s="59" t="s">
        <v>395</v>
      </c>
      <c r="F1144" s="59" t="s">
        <v>287</v>
      </c>
    </row>
    <row r="1145" spans="1:6">
      <c r="A1145" s="59">
        <v>6442</v>
      </c>
      <c r="B1145" s="59" t="s">
        <v>394</v>
      </c>
      <c r="C1145" s="59" t="s">
        <v>20278</v>
      </c>
      <c r="D1145" s="60">
        <v>66.25</v>
      </c>
      <c r="E1145" s="59" t="s">
        <v>395</v>
      </c>
      <c r="F1145" s="59" t="s">
        <v>288</v>
      </c>
    </row>
    <row r="1146" spans="1:6">
      <c r="A1146" s="59">
        <v>6443</v>
      </c>
      <c r="B1146" s="59" t="s">
        <v>394</v>
      </c>
      <c r="C1146" s="59" t="s">
        <v>20278</v>
      </c>
      <c r="D1146" s="60">
        <v>66.25</v>
      </c>
      <c r="E1146" s="59" t="s">
        <v>395</v>
      </c>
      <c r="F1146" s="59" t="s">
        <v>289</v>
      </c>
    </row>
    <row r="1147" spans="1:6">
      <c r="A1147" s="59">
        <v>6444</v>
      </c>
      <c r="B1147" s="59" t="s">
        <v>394</v>
      </c>
      <c r="C1147" s="59" t="s">
        <v>20278</v>
      </c>
      <c r="D1147" s="60">
        <v>66.25</v>
      </c>
      <c r="E1147" s="59" t="s">
        <v>395</v>
      </c>
      <c r="F1147" s="59" t="s">
        <v>290</v>
      </c>
    </row>
    <row r="1148" spans="1:6">
      <c r="A1148" s="59">
        <v>6450</v>
      </c>
      <c r="B1148" s="59" t="s">
        <v>394</v>
      </c>
      <c r="C1148" s="59" t="s">
        <v>20278</v>
      </c>
      <c r="D1148" s="60">
        <v>66.25</v>
      </c>
      <c r="E1148" s="59" t="s">
        <v>395</v>
      </c>
      <c r="F1148" s="59" t="s">
        <v>291</v>
      </c>
    </row>
    <row r="1149" spans="1:6">
      <c r="A1149" s="59">
        <v>6452</v>
      </c>
      <c r="B1149" s="59" t="s">
        <v>394</v>
      </c>
      <c r="C1149" s="59" t="s">
        <v>20278</v>
      </c>
      <c r="D1149" s="60">
        <v>66.25</v>
      </c>
      <c r="E1149" s="59" t="s">
        <v>395</v>
      </c>
      <c r="F1149" s="59" t="s">
        <v>292</v>
      </c>
    </row>
    <row r="1150" spans="1:6">
      <c r="A1150" s="59">
        <v>6456</v>
      </c>
      <c r="B1150" s="59" t="s">
        <v>394</v>
      </c>
      <c r="C1150" s="59" t="s">
        <v>20278</v>
      </c>
      <c r="D1150" s="60">
        <v>66.25</v>
      </c>
      <c r="E1150" s="59" t="s">
        <v>395</v>
      </c>
      <c r="F1150" s="59" t="s">
        <v>293</v>
      </c>
    </row>
    <row r="1151" spans="1:6">
      <c r="A1151" s="59">
        <v>6458</v>
      </c>
      <c r="B1151" s="59" t="s">
        <v>394</v>
      </c>
      <c r="C1151" s="59" t="s">
        <v>20278</v>
      </c>
      <c r="D1151" s="60">
        <v>66.25</v>
      </c>
      <c r="E1151" s="59" t="s">
        <v>395</v>
      </c>
      <c r="F1151" s="59" t="s">
        <v>294</v>
      </c>
    </row>
    <row r="1152" spans="1:6">
      <c r="A1152" s="59">
        <v>6459</v>
      </c>
      <c r="B1152" s="59" t="s">
        <v>394</v>
      </c>
      <c r="C1152" s="59" t="s">
        <v>20278</v>
      </c>
      <c r="D1152" s="60">
        <v>66.25</v>
      </c>
      <c r="E1152" s="59" t="s">
        <v>395</v>
      </c>
      <c r="F1152" s="59" t="s">
        <v>295</v>
      </c>
    </row>
    <row r="1153" spans="1:6">
      <c r="A1153" s="59">
        <v>6460</v>
      </c>
      <c r="B1153" s="59" t="s">
        <v>394</v>
      </c>
      <c r="C1153" s="59" t="s">
        <v>20278</v>
      </c>
      <c r="D1153" s="60">
        <v>66.25</v>
      </c>
      <c r="E1153" s="59" t="s">
        <v>395</v>
      </c>
      <c r="F1153" s="59" t="s">
        <v>296</v>
      </c>
    </row>
    <row r="1154" spans="1:6">
      <c r="A1154" s="59">
        <v>6461</v>
      </c>
      <c r="B1154" s="59" t="s">
        <v>394</v>
      </c>
      <c r="C1154" s="59" t="s">
        <v>20278</v>
      </c>
      <c r="D1154" s="60">
        <v>66.25</v>
      </c>
      <c r="E1154" s="59" t="s">
        <v>395</v>
      </c>
      <c r="F1154" s="59" t="s">
        <v>297</v>
      </c>
    </row>
    <row r="1155" spans="1:6">
      <c r="A1155" s="59">
        <v>6462</v>
      </c>
      <c r="B1155" s="59" t="s">
        <v>394</v>
      </c>
      <c r="C1155" s="59" t="s">
        <v>20278</v>
      </c>
      <c r="D1155" s="60">
        <v>66.25</v>
      </c>
      <c r="E1155" s="59" t="s">
        <v>395</v>
      </c>
      <c r="F1155" s="59" t="s">
        <v>298</v>
      </c>
    </row>
    <row r="1156" spans="1:6">
      <c r="A1156" s="59">
        <v>6463</v>
      </c>
      <c r="B1156" s="59" t="s">
        <v>394</v>
      </c>
      <c r="C1156" s="59" t="s">
        <v>20278</v>
      </c>
      <c r="D1156" s="60">
        <v>66.25</v>
      </c>
      <c r="E1156" s="59" t="s">
        <v>395</v>
      </c>
      <c r="F1156" s="59" t="s">
        <v>299</v>
      </c>
    </row>
    <row r="1157" spans="1:6">
      <c r="A1157" s="59">
        <v>6464</v>
      </c>
      <c r="B1157" s="59" t="s">
        <v>394</v>
      </c>
      <c r="C1157" s="59" t="s">
        <v>20278</v>
      </c>
      <c r="D1157" s="60">
        <v>66.25</v>
      </c>
      <c r="E1157" s="59" t="s">
        <v>395</v>
      </c>
      <c r="F1157" s="59" t="s">
        <v>300</v>
      </c>
    </row>
    <row r="1158" spans="1:6">
      <c r="A1158" s="59">
        <v>6470</v>
      </c>
      <c r="B1158" s="59" t="s">
        <v>394</v>
      </c>
      <c r="C1158" s="59" t="s">
        <v>20278</v>
      </c>
      <c r="D1158" s="60">
        <v>66.25</v>
      </c>
      <c r="E1158" s="59" t="s">
        <v>395</v>
      </c>
      <c r="F1158" s="59" t="s">
        <v>301</v>
      </c>
    </row>
    <row r="1159" spans="1:6">
      <c r="A1159" s="59">
        <v>6472</v>
      </c>
      <c r="B1159" s="59" t="s">
        <v>394</v>
      </c>
      <c r="C1159" s="59" t="s">
        <v>20278</v>
      </c>
      <c r="D1159" s="60">
        <v>66.25</v>
      </c>
      <c r="E1159" s="59" t="s">
        <v>395</v>
      </c>
      <c r="F1159" s="59" t="s">
        <v>302</v>
      </c>
    </row>
    <row r="1160" spans="1:6">
      <c r="A1160" s="59">
        <v>6473</v>
      </c>
      <c r="B1160" s="59" t="s">
        <v>394</v>
      </c>
      <c r="C1160" s="59" t="s">
        <v>20278</v>
      </c>
      <c r="D1160" s="60">
        <v>66.25</v>
      </c>
      <c r="E1160" s="59" t="s">
        <v>395</v>
      </c>
      <c r="F1160" s="59" t="s">
        <v>303</v>
      </c>
    </row>
    <row r="1161" spans="1:6">
      <c r="A1161" s="59">
        <v>6480</v>
      </c>
      <c r="B1161" s="59" t="s">
        <v>394</v>
      </c>
      <c r="C1161" s="59" t="s">
        <v>20278</v>
      </c>
      <c r="D1161" s="60">
        <v>66.25</v>
      </c>
      <c r="E1161" s="59" t="s">
        <v>395</v>
      </c>
      <c r="F1161" s="59" t="s">
        <v>304</v>
      </c>
    </row>
    <row r="1162" spans="1:6">
      <c r="A1162" s="59">
        <v>6482</v>
      </c>
      <c r="B1162" s="59" t="s">
        <v>394</v>
      </c>
      <c r="C1162" s="59" t="s">
        <v>20278</v>
      </c>
      <c r="D1162" s="60">
        <v>66.25</v>
      </c>
      <c r="E1162" s="59" t="s">
        <v>395</v>
      </c>
      <c r="F1162" s="59" t="s">
        <v>305</v>
      </c>
    </row>
    <row r="1163" spans="1:6">
      <c r="A1163" s="59">
        <v>6483</v>
      </c>
      <c r="B1163" s="59" t="s">
        <v>394</v>
      </c>
      <c r="C1163" s="59" t="s">
        <v>20278</v>
      </c>
      <c r="D1163" s="60">
        <v>66.25</v>
      </c>
      <c r="E1163" s="59" t="s">
        <v>395</v>
      </c>
      <c r="F1163" s="59" t="s">
        <v>306</v>
      </c>
    </row>
    <row r="1164" spans="1:6">
      <c r="A1164" s="59">
        <v>6484</v>
      </c>
      <c r="B1164" s="59" t="s">
        <v>394</v>
      </c>
      <c r="C1164" s="59" t="s">
        <v>20278</v>
      </c>
      <c r="D1164" s="60">
        <v>66.25</v>
      </c>
      <c r="E1164" s="59" t="s">
        <v>395</v>
      </c>
      <c r="F1164" s="59" t="s">
        <v>307</v>
      </c>
    </row>
    <row r="1165" spans="1:6">
      <c r="A1165" s="59">
        <v>6486</v>
      </c>
      <c r="B1165" s="59" t="s">
        <v>394</v>
      </c>
      <c r="C1165" s="59" t="s">
        <v>20278</v>
      </c>
      <c r="D1165" s="60">
        <v>66.25</v>
      </c>
      <c r="E1165" s="59" t="s">
        <v>395</v>
      </c>
      <c r="F1165" s="59" t="s">
        <v>308</v>
      </c>
    </row>
    <row r="1166" spans="1:6">
      <c r="A1166" s="59">
        <v>6490</v>
      </c>
      <c r="B1166" s="59" t="s">
        <v>394</v>
      </c>
      <c r="C1166" s="59" t="s">
        <v>20278</v>
      </c>
      <c r="D1166" s="60">
        <v>66.25</v>
      </c>
      <c r="E1166" s="59" t="s">
        <v>395</v>
      </c>
      <c r="F1166" s="59" t="s">
        <v>309</v>
      </c>
    </row>
    <row r="1167" spans="1:6">
      <c r="A1167" s="59">
        <v>6492</v>
      </c>
      <c r="B1167" s="59" t="s">
        <v>394</v>
      </c>
      <c r="C1167" s="59" t="s">
        <v>20278</v>
      </c>
      <c r="D1167" s="60">
        <v>66.25</v>
      </c>
      <c r="E1167" s="59" t="s">
        <v>395</v>
      </c>
      <c r="F1167" s="59" t="s">
        <v>310</v>
      </c>
    </row>
    <row r="1168" spans="1:6">
      <c r="A1168" s="59">
        <v>6500</v>
      </c>
      <c r="B1168" s="59" t="s">
        <v>394</v>
      </c>
      <c r="C1168" s="59" t="s">
        <v>20278</v>
      </c>
      <c r="D1168" s="60">
        <v>66.25</v>
      </c>
      <c r="E1168" s="59" t="s">
        <v>395</v>
      </c>
      <c r="F1168" s="59" t="s">
        <v>311</v>
      </c>
    </row>
    <row r="1169" spans="1:6">
      <c r="A1169" s="59">
        <v>6502</v>
      </c>
      <c r="B1169" s="59" t="s">
        <v>394</v>
      </c>
      <c r="C1169" s="59" t="s">
        <v>20278</v>
      </c>
      <c r="D1169" s="60">
        <v>66.25</v>
      </c>
      <c r="E1169" s="59" t="s">
        <v>395</v>
      </c>
      <c r="F1169" s="59" t="s">
        <v>312</v>
      </c>
    </row>
    <row r="1170" spans="1:6">
      <c r="A1170" s="59">
        <v>6503</v>
      </c>
      <c r="B1170" s="59" t="s">
        <v>394</v>
      </c>
      <c r="C1170" s="59" t="s">
        <v>20278</v>
      </c>
      <c r="D1170" s="60">
        <v>66.25</v>
      </c>
      <c r="E1170" s="59" t="s">
        <v>395</v>
      </c>
      <c r="F1170" s="59" t="s">
        <v>313</v>
      </c>
    </row>
    <row r="1171" spans="1:6">
      <c r="A1171" s="59">
        <v>6504</v>
      </c>
      <c r="B1171" s="59" t="s">
        <v>394</v>
      </c>
      <c r="C1171" s="59" t="s">
        <v>20278</v>
      </c>
      <c r="D1171" s="60">
        <v>66.25</v>
      </c>
      <c r="E1171" s="59" t="s">
        <v>395</v>
      </c>
      <c r="F1171" s="59" t="s">
        <v>314</v>
      </c>
    </row>
    <row r="1172" spans="1:6">
      <c r="A1172" s="59">
        <v>6505</v>
      </c>
      <c r="B1172" s="59" t="s">
        <v>394</v>
      </c>
      <c r="C1172" s="59" t="s">
        <v>20278</v>
      </c>
      <c r="D1172" s="60">
        <v>66.25</v>
      </c>
      <c r="E1172" s="59" t="s">
        <v>395</v>
      </c>
      <c r="F1172" s="59" t="s">
        <v>315</v>
      </c>
    </row>
    <row r="1173" spans="1:6">
      <c r="A1173" s="59">
        <v>6506</v>
      </c>
      <c r="B1173" s="59" t="s">
        <v>394</v>
      </c>
      <c r="C1173" s="59" t="s">
        <v>20278</v>
      </c>
      <c r="D1173" s="60">
        <v>66.25</v>
      </c>
      <c r="E1173" s="59" t="s">
        <v>395</v>
      </c>
      <c r="F1173" s="59" t="s">
        <v>316</v>
      </c>
    </row>
    <row r="1174" spans="1:6">
      <c r="A1174" s="59">
        <v>6507</v>
      </c>
      <c r="B1174" s="59" t="s">
        <v>394</v>
      </c>
      <c r="C1174" s="59" t="s">
        <v>20278</v>
      </c>
      <c r="D1174" s="60">
        <v>66.25</v>
      </c>
      <c r="E1174" s="59" t="s">
        <v>395</v>
      </c>
      <c r="F1174" s="59" t="s">
        <v>317</v>
      </c>
    </row>
    <row r="1175" spans="1:6">
      <c r="A1175" s="59">
        <v>6508</v>
      </c>
      <c r="B1175" s="59" t="s">
        <v>394</v>
      </c>
      <c r="C1175" s="59" t="s">
        <v>20278</v>
      </c>
      <c r="D1175" s="60">
        <v>66.25</v>
      </c>
      <c r="E1175" s="59" t="s">
        <v>395</v>
      </c>
      <c r="F1175" s="59" t="s">
        <v>318</v>
      </c>
    </row>
    <row r="1176" spans="1:6">
      <c r="A1176" s="59">
        <v>6509</v>
      </c>
      <c r="B1176" s="59" t="s">
        <v>394</v>
      </c>
      <c r="C1176" s="59" t="s">
        <v>20278</v>
      </c>
      <c r="D1176" s="60">
        <v>66.25</v>
      </c>
      <c r="E1176" s="59" t="s">
        <v>395</v>
      </c>
      <c r="F1176" s="59" t="s">
        <v>319</v>
      </c>
    </row>
    <row r="1177" spans="1:6">
      <c r="A1177" s="59">
        <v>6510</v>
      </c>
      <c r="B1177" s="59" t="s">
        <v>394</v>
      </c>
      <c r="C1177" s="59" t="s">
        <v>20278</v>
      </c>
      <c r="D1177" s="60">
        <v>66.25</v>
      </c>
      <c r="E1177" s="59" t="s">
        <v>395</v>
      </c>
      <c r="F1177" s="59" t="s">
        <v>320</v>
      </c>
    </row>
    <row r="1178" spans="1:6">
      <c r="A1178" s="59">
        <v>6511</v>
      </c>
      <c r="B1178" s="59" t="s">
        <v>394</v>
      </c>
      <c r="C1178" s="59" t="s">
        <v>20278</v>
      </c>
      <c r="D1178" s="60">
        <v>66.25</v>
      </c>
      <c r="E1178" s="59" t="s">
        <v>395</v>
      </c>
      <c r="F1178" s="59" t="s">
        <v>321</v>
      </c>
    </row>
    <row r="1179" spans="1:6">
      <c r="A1179" s="59">
        <v>6512</v>
      </c>
      <c r="B1179" s="59" t="s">
        <v>394</v>
      </c>
      <c r="C1179" s="59" t="s">
        <v>20278</v>
      </c>
      <c r="D1179" s="60">
        <v>66.25</v>
      </c>
      <c r="E1179" s="59" t="s">
        <v>395</v>
      </c>
      <c r="F1179" s="59" t="s">
        <v>322</v>
      </c>
    </row>
    <row r="1180" spans="1:6">
      <c r="A1180" s="59">
        <v>6513</v>
      </c>
      <c r="B1180" s="59" t="s">
        <v>394</v>
      </c>
      <c r="C1180" s="59" t="s">
        <v>20278</v>
      </c>
      <c r="D1180" s="60">
        <v>66.25</v>
      </c>
      <c r="E1180" s="59" t="s">
        <v>395</v>
      </c>
      <c r="F1180" s="59" t="s">
        <v>323</v>
      </c>
    </row>
    <row r="1181" spans="1:6">
      <c r="A1181" s="59">
        <v>6517</v>
      </c>
      <c r="B1181" s="59" t="s">
        <v>394</v>
      </c>
      <c r="C1181" s="59" t="s">
        <v>20278</v>
      </c>
      <c r="D1181" s="60">
        <v>66.25</v>
      </c>
      <c r="E1181" s="59" t="s">
        <v>395</v>
      </c>
      <c r="F1181" s="59" t="s">
        <v>324</v>
      </c>
    </row>
    <row r="1182" spans="1:6">
      <c r="A1182" s="59">
        <v>6518</v>
      </c>
      <c r="B1182" s="59" t="s">
        <v>394</v>
      </c>
      <c r="C1182" s="59" t="s">
        <v>20278</v>
      </c>
      <c r="D1182" s="60">
        <v>66.25</v>
      </c>
      <c r="E1182" s="59" t="s">
        <v>395</v>
      </c>
      <c r="F1182" s="59" t="s">
        <v>325</v>
      </c>
    </row>
    <row r="1183" spans="1:6">
      <c r="A1183" s="59">
        <v>6519</v>
      </c>
      <c r="B1183" s="59" t="s">
        <v>394</v>
      </c>
      <c r="C1183" s="59" t="s">
        <v>20278</v>
      </c>
      <c r="D1183" s="60">
        <v>66.25</v>
      </c>
      <c r="E1183" s="59" t="s">
        <v>395</v>
      </c>
      <c r="F1183" s="59" t="s">
        <v>326</v>
      </c>
    </row>
    <row r="1184" spans="1:6">
      <c r="A1184" s="59">
        <v>6520</v>
      </c>
      <c r="B1184" s="59" t="s">
        <v>394</v>
      </c>
      <c r="C1184" s="59" t="s">
        <v>20278</v>
      </c>
      <c r="D1184" s="60">
        <v>66.25</v>
      </c>
      <c r="E1184" s="59" t="s">
        <v>395</v>
      </c>
      <c r="F1184" s="59" t="s">
        <v>327</v>
      </c>
    </row>
    <row r="1185" spans="1:6">
      <c r="A1185" s="59">
        <v>6521</v>
      </c>
      <c r="B1185" s="59" t="s">
        <v>394</v>
      </c>
      <c r="C1185" s="59" t="s">
        <v>20278</v>
      </c>
      <c r="D1185" s="60">
        <v>66.25</v>
      </c>
      <c r="E1185" s="59" t="s">
        <v>395</v>
      </c>
      <c r="F1185" s="59" t="s">
        <v>328</v>
      </c>
    </row>
    <row r="1186" spans="1:6">
      <c r="A1186" s="59">
        <v>6522</v>
      </c>
      <c r="B1186" s="59" t="s">
        <v>394</v>
      </c>
      <c r="C1186" s="59" t="s">
        <v>20278</v>
      </c>
      <c r="D1186" s="60">
        <v>66.25</v>
      </c>
      <c r="E1186" s="59" t="s">
        <v>395</v>
      </c>
      <c r="F1186" s="59" t="s">
        <v>329</v>
      </c>
    </row>
    <row r="1187" spans="1:6">
      <c r="A1187" s="59">
        <v>6620</v>
      </c>
      <c r="B1187" s="59" t="s">
        <v>394</v>
      </c>
      <c r="C1187" s="59" t="s">
        <v>20278</v>
      </c>
      <c r="D1187" s="60">
        <v>66.25</v>
      </c>
      <c r="E1187" s="59" t="s">
        <v>395</v>
      </c>
      <c r="F1187" s="59" t="s">
        <v>330</v>
      </c>
    </row>
    <row r="1188" spans="1:6">
      <c r="A1188" s="59">
        <v>6622</v>
      </c>
      <c r="B1188" s="59" t="s">
        <v>394</v>
      </c>
      <c r="C1188" s="59" t="s">
        <v>20278</v>
      </c>
      <c r="D1188" s="60">
        <v>66.25</v>
      </c>
      <c r="E1188" s="59" t="s">
        <v>395</v>
      </c>
      <c r="F1188" s="59" t="s">
        <v>331</v>
      </c>
    </row>
    <row r="1189" spans="1:6">
      <c r="A1189" s="59">
        <v>6623</v>
      </c>
      <c r="B1189" s="59" t="s">
        <v>394</v>
      </c>
      <c r="C1189" s="59" t="s">
        <v>20278</v>
      </c>
      <c r="D1189" s="60">
        <v>66.25</v>
      </c>
      <c r="E1189" s="59" t="s">
        <v>395</v>
      </c>
      <c r="F1189" s="59" t="s">
        <v>332</v>
      </c>
    </row>
    <row r="1190" spans="1:6">
      <c r="A1190" s="59">
        <v>6624</v>
      </c>
      <c r="B1190" s="59" t="s">
        <v>394</v>
      </c>
      <c r="C1190" s="59" t="s">
        <v>20278</v>
      </c>
      <c r="D1190" s="60">
        <v>66.25</v>
      </c>
      <c r="E1190" s="59" t="s">
        <v>395</v>
      </c>
      <c r="F1190" s="59" t="s">
        <v>333</v>
      </c>
    </row>
    <row r="1191" spans="1:6">
      <c r="A1191" s="59">
        <v>6625</v>
      </c>
      <c r="B1191" s="59" t="s">
        <v>394</v>
      </c>
      <c r="C1191" s="59" t="s">
        <v>20278</v>
      </c>
      <c r="D1191" s="60">
        <v>66.25</v>
      </c>
      <c r="E1191" s="59" t="s">
        <v>395</v>
      </c>
      <c r="F1191" s="59" t="s">
        <v>334</v>
      </c>
    </row>
    <row r="1192" spans="1:6">
      <c r="A1192" s="59">
        <v>6630</v>
      </c>
      <c r="B1192" s="59" t="s">
        <v>394</v>
      </c>
      <c r="C1192" s="59" t="s">
        <v>20278</v>
      </c>
      <c r="D1192" s="60">
        <v>66.25</v>
      </c>
      <c r="E1192" s="59" t="s">
        <v>395</v>
      </c>
      <c r="F1192" s="59" t="s">
        <v>335</v>
      </c>
    </row>
    <row r="1193" spans="1:6">
      <c r="A1193" s="59">
        <v>6632</v>
      </c>
      <c r="B1193" s="59" t="s">
        <v>394</v>
      </c>
      <c r="C1193" s="59" t="s">
        <v>20278</v>
      </c>
      <c r="D1193" s="60">
        <v>66.25</v>
      </c>
      <c r="E1193" s="59" t="s">
        <v>395</v>
      </c>
      <c r="F1193" s="59" t="s">
        <v>336</v>
      </c>
    </row>
    <row r="1194" spans="1:6">
      <c r="A1194" s="59">
        <v>6633</v>
      </c>
      <c r="B1194" s="59" t="s">
        <v>394</v>
      </c>
      <c r="C1194" s="59" t="s">
        <v>20278</v>
      </c>
      <c r="D1194" s="60">
        <v>66.25</v>
      </c>
      <c r="E1194" s="59" t="s">
        <v>395</v>
      </c>
      <c r="F1194" s="59" t="s">
        <v>337</v>
      </c>
    </row>
    <row r="1195" spans="1:6">
      <c r="A1195" s="59">
        <v>6634</v>
      </c>
      <c r="B1195" s="59" t="s">
        <v>394</v>
      </c>
      <c r="C1195" s="59" t="s">
        <v>20278</v>
      </c>
      <c r="D1195" s="60">
        <v>66.25</v>
      </c>
      <c r="E1195" s="59" t="s">
        <v>395</v>
      </c>
      <c r="F1195" s="59" t="s">
        <v>338</v>
      </c>
    </row>
    <row r="1196" spans="1:6">
      <c r="A1196" s="59">
        <v>6635</v>
      </c>
      <c r="B1196" s="59" t="s">
        <v>394</v>
      </c>
      <c r="C1196" s="59" t="s">
        <v>20278</v>
      </c>
      <c r="D1196" s="60">
        <v>66.25</v>
      </c>
      <c r="E1196" s="59" t="s">
        <v>395</v>
      </c>
      <c r="F1196" s="59" t="s">
        <v>339</v>
      </c>
    </row>
    <row r="1197" spans="1:6">
      <c r="A1197" s="59">
        <v>6636</v>
      </c>
      <c r="B1197" s="59" t="s">
        <v>394</v>
      </c>
      <c r="C1197" s="59" t="s">
        <v>20278</v>
      </c>
      <c r="D1197" s="60">
        <v>66.25</v>
      </c>
      <c r="E1197" s="59" t="s">
        <v>395</v>
      </c>
      <c r="F1197" s="59" t="s">
        <v>340</v>
      </c>
    </row>
    <row r="1198" spans="1:6">
      <c r="A1198" s="59">
        <v>6637</v>
      </c>
      <c r="B1198" s="59" t="s">
        <v>394</v>
      </c>
      <c r="C1198" s="59" t="s">
        <v>20278</v>
      </c>
      <c r="D1198" s="60">
        <v>66.25</v>
      </c>
      <c r="E1198" s="59" t="s">
        <v>395</v>
      </c>
      <c r="F1198" s="59" t="s">
        <v>341</v>
      </c>
    </row>
    <row r="1199" spans="1:6">
      <c r="A1199" s="59">
        <v>6640</v>
      </c>
      <c r="B1199" s="59" t="s">
        <v>394</v>
      </c>
      <c r="C1199" s="59" t="s">
        <v>20278</v>
      </c>
      <c r="D1199" s="60">
        <v>66.25</v>
      </c>
      <c r="E1199" s="59" t="s">
        <v>395</v>
      </c>
      <c r="F1199" s="59" t="s">
        <v>342</v>
      </c>
    </row>
    <row r="1200" spans="1:6">
      <c r="A1200" s="59">
        <v>6642</v>
      </c>
      <c r="B1200" s="59" t="s">
        <v>394</v>
      </c>
      <c r="C1200" s="59" t="s">
        <v>20278</v>
      </c>
      <c r="D1200" s="60">
        <v>66.25</v>
      </c>
      <c r="E1200" s="59" t="s">
        <v>395</v>
      </c>
      <c r="F1200" s="59" t="s">
        <v>343</v>
      </c>
    </row>
    <row r="1201" spans="1:6">
      <c r="A1201" s="59">
        <v>6643</v>
      </c>
      <c r="B1201" s="59" t="s">
        <v>394</v>
      </c>
      <c r="C1201" s="59" t="s">
        <v>20278</v>
      </c>
      <c r="D1201" s="60">
        <v>66.25</v>
      </c>
      <c r="E1201" s="59" t="s">
        <v>395</v>
      </c>
      <c r="F1201" s="59" t="s">
        <v>344</v>
      </c>
    </row>
    <row r="1202" spans="1:6">
      <c r="A1202" s="59">
        <v>6644</v>
      </c>
      <c r="B1202" s="59" t="s">
        <v>394</v>
      </c>
      <c r="C1202" s="59" t="s">
        <v>20278</v>
      </c>
      <c r="D1202" s="60">
        <v>66.25</v>
      </c>
      <c r="E1202" s="59" t="s">
        <v>395</v>
      </c>
      <c r="F1202" s="59" t="s">
        <v>345</v>
      </c>
    </row>
    <row r="1203" spans="1:6">
      <c r="A1203" s="59">
        <v>6645</v>
      </c>
      <c r="B1203" s="59" t="s">
        <v>394</v>
      </c>
      <c r="C1203" s="59" t="s">
        <v>20278</v>
      </c>
      <c r="D1203" s="60">
        <v>66.25</v>
      </c>
      <c r="E1203" s="59" t="s">
        <v>395</v>
      </c>
      <c r="F1203" s="59" t="s">
        <v>346</v>
      </c>
    </row>
    <row r="1204" spans="1:6">
      <c r="A1204" s="59">
        <v>6646</v>
      </c>
      <c r="B1204" s="59" t="s">
        <v>394</v>
      </c>
      <c r="C1204" s="59" t="s">
        <v>20278</v>
      </c>
      <c r="D1204" s="60">
        <v>66.25</v>
      </c>
      <c r="E1204" s="59" t="s">
        <v>395</v>
      </c>
      <c r="F1204" s="59" t="s">
        <v>347</v>
      </c>
    </row>
    <row r="1205" spans="1:6">
      <c r="A1205" s="59">
        <v>6648</v>
      </c>
      <c r="B1205" s="59" t="s">
        <v>394</v>
      </c>
      <c r="C1205" s="59" t="s">
        <v>20278</v>
      </c>
      <c r="D1205" s="60">
        <v>66.25</v>
      </c>
      <c r="E1205" s="59" t="s">
        <v>395</v>
      </c>
      <c r="F1205" s="59" t="s">
        <v>348</v>
      </c>
    </row>
    <row r="1206" spans="1:6">
      <c r="A1206" s="59">
        <v>6649</v>
      </c>
      <c r="B1206" s="59" t="s">
        <v>394</v>
      </c>
      <c r="C1206" s="59" t="s">
        <v>20278</v>
      </c>
      <c r="D1206" s="60">
        <v>66.25</v>
      </c>
      <c r="E1206" s="59" t="s">
        <v>395</v>
      </c>
      <c r="F1206" s="59" t="s">
        <v>349</v>
      </c>
    </row>
    <row r="1207" spans="1:6">
      <c r="A1207" s="59">
        <v>6652</v>
      </c>
      <c r="B1207" s="59" t="s">
        <v>394</v>
      </c>
      <c r="C1207" s="59" t="s">
        <v>20278</v>
      </c>
      <c r="D1207" s="60">
        <v>66.25</v>
      </c>
      <c r="E1207" s="59" t="s">
        <v>395</v>
      </c>
      <c r="F1207" s="59" t="s">
        <v>350</v>
      </c>
    </row>
    <row r="1208" spans="1:6">
      <c r="A1208" s="59">
        <v>6654</v>
      </c>
      <c r="B1208" s="59" t="s">
        <v>394</v>
      </c>
      <c r="C1208" s="59" t="s">
        <v>20278</v>
      </c>
      <c r="D1208" s="60">
        <v>66.25</v>
      </c>
      <c r="E1208" s="59" t="s">
        <v>395</v>
      </c>
      <c r="F1208" s="59" t="s">
        <v>351</v>
      </c>
    </row>
    <row r="1209" spans="1:6">
      <c r="A1209" s="59">
        <v>6655</v>
      </c>
      <c r="B1209" s="59" t="s">
        <v>394</v>
      </c>
      <c r="C1209" s="59" t="s">
        <v>20278</v>
      </c>
      <c r="D1209" s="60">
        <v>66.25</v>
      </c>
      <c r="E1209" s="59" t="s">
        <v>395</v>
      </c>
      <c r="F1209" s="59" t="s">
        <v>352</v>
      </c>
    </row>
    <row r="1210" spans="1:6">
      <c r="A1210" s="59">
        <v>6657</v>
      </c>
      <c r="B1210" s="59" t="s">
        <v>394</v>
      </c>
      <c r="C1210" s="59" t="s">
        <v>20278</v>
      </c>
      <c r="D1210" s="60">
        <v>66.25</v>
      </c>
      <c r="E1210" s="59" t="s">
        <v>395</v>
      </c>
      <c r="F1210" s="59" t="s">
        <v>353</v>
      </c>
    </row>
    <row r="1211" spans="1:6">
      <c r="A1211" s="59">
        <v>6660</v>
      </c>
      <c r="B1211" s="59" t="s">
        <v>394</v>
      </c>
      <c r="C1211" s="59" t="s">
        <v>20278</v>
      </c>
      <c r="D1211" s="60">
        <v>66.25</v>
      </c>
      <c r="E1211" s="59" t="s">
        <v>395</v>
      </c>
      <c r="F1211" s="59" t="s">
        <v>354</v>
      </c>
    </row>
    <row r="1212" spans="1:6">
      <c r="A1212" s="59">
        <v>6662</v>
      </c>
      <c r="B1212" s="59" t="s">
        <v>394</v>
      </c>
      <c r="C1212" s="59" t="s">
        <v>20278</v>
      </c>
      <c r="D1212" s="60">
        <v>66.25</v>
      </c>
      <c r="E1212" s="59" t="s">
        <v>395</v>
      </c>
      <c r="F1212" s="59" t="s">
        <v>355</v>
      </c>
    </row>
    <row r="1213" spans="1:6">
      <c r="A1213" s="59">
        <v>6665</v>
      </c>
      <c r="B1213" s="59" t="s">
        <v>394</v>
      </c>
      <c r="C1213" s="59" t="s">
        <v>20278</v>
      </c>
      <c r="D1213" s="60">
        <v>66.25</v>
      </c>
      <c r="E1213" s="59" t="s">
        <v>395</v>
      </c>
      <c r="F1213" s="59" t="s">
        <v>356</v>
      </c>
    </row>
    <row r="1214" spans="1:6">
      <c r="A1214" s="59">
        <v>6680</v>
      </c>
      <c r="B1214" s="59" t="s">
        <v>394</v>
      </c>
      <c r="C1214" s="59" t="s">
        <v>20278</v>
      </c>
      <c r="D1214" s="60">
        <v>66.25</v>
      </c>
      <c r="E1214" s="59" t="s">
        <v>395</v>
      </c>
      <c r="F1214" s="59" t="s">
        <v>357</v>
      </c>
    </row>
    <row r="1215" spans="1:6">
      <c r="A1215" s="59">
        <v>6681</v>
      </c>
      <c r="B1215" s="59" t="s">
        <v>394</v>
      </c>
      <c r="C1215" s="59" t="s">
        <v>20278</v>
      </c>
      <c r="D1215" s="60">
        <v>66.25</v>
      </c>
      <c r="E1215" s="59" t="s">
        <v>395</v>
      </c>
      <c r="F1215" s="59" t="s">
        <v>358</v>
      </c>
    </row>
    <row r="1216" spans="1:6">
      <c r="A1216" s="59">
        <v>6685</v>
      </c>
      <c r="B1216" s="59" t="s">
        <v>394</v>
      </c>
      <c r="C1216" s="59" t="s">
        <v>20278</v>
      </c>
      <c r="D1216" s="60">
        <v>66.25</v>
      </c>
      <c r="E1216" s="59" t="s">
        <v>395</v>
      </c>
      <c r="F1216" s="59" t="s">
        <v>359</v>
      </c>
    </row>
    <row r="1217" spans="1:6">
      <c r="A1217" s="59">
        <v>6686</v>
      </c>
      <c r="B1217" s="59" t="s">
        <v>394</v>
      </c>
      <c r="C1217" s="59" t="s">
        <v>20278</v>
      </c>
      <c r="D1217" s="60">
        <v>66.25</v>
      </c>
      <c r="E1217" s="59" t="s">
        <v>395</v>
      </c>
      <c r="F1217" s="59" t="s">
        <v>360</v>
      </c>
    </row>
    <row r="1218" spans="1:6">
      <c r="A1218" s="59">
        <v>6690</v>
      </c>
      <c r="B1218" s="59" t="s">
        <v>394</v>
      </c>
      <c r="C1218" s="59" t="s">
        <v>20278</v>
      </c>
      <c r="D1218" s="60">
        <v>66.25</v>
      </c>
      <c r="E1218" s="59" t="s">
        <v>395</v>
      </c>
      <c r="F1218" s="59" t="s">
        <v>361</v>
      </c>
    </row>
    <row r="1219" spans="1:6">
      <c r="A1219" s="59">
        <v>6750</v>
      </c>
      <c r="B1219" s="59" t="s">
        <v>394</v>
      </c>
      <c r="C1219" s="59" t="s">
        <v>20278</v>
      </c>
      <c r="D1219" s="60">
        <v>66.25</v>
      </c>
      <c r="E1219" s="59" t="s">
        <v>395</v>
      </c>
      <c r="F1219" s="59" t="s">
        <v>362</v>
      </c>
    </row>
    <row r="1220" spans="1:6">
      <c r="A1220" s="59">
        <v>6820</v>
      </c>
      <c r="B1220" s="59" t="s">
        <v>394</v>
      </c>
      <c r="C1220" s="59" t="s">
        <v>20278</v>
      </c>
      <c r="D1220" s="60">
        <v>66.25</v>
      </c>
      <c r="E1220" s="59" t="s">
        <v>395</v>
      </c>
      <c r="F1220" s="59" t="s">
        <v>363</v>
      </c>
    </row>
    <row r="1221" spans="1:6">
      <c r="A1221" s="59">
        <v>6825</v>
      </c>
      <c r="B1221" s="59" t="s">
        <v>394</v>
      </c>
      <c r="C1221" s="59" t="s">
        <v>20278</v>
      </c>
      <c r="D1221" s="60">
        <v>66.25</v>
      </c>
      <c r="E1221" s="59" t="s">
        <v>395</v>
      </c>
      <c r="F1221" s="59" t="s">
        <v>364</v>
      </c>
    </row>
    <row r="1222" spans="1:6">
      <c r="A1222" s="59">
        <v>6830</v>
      </c>
      <c r="B1222" s="59" t="s">
        <v>394</v>
      </c>
      <c r="C1222" s="59" t="s">
        <v>20278</v>
      </c>
      <c r="D1222" s="60">
        <v>66.25</v>
      </c>
      <c r="E1222" s="59" t="s">
        <v>395</v>
      </c>
      <c r="F1222" s="59" t="s">
        <v>365</v>
      </c>
    </row>
    <row r="1223" spans="1:6">
      <c r="A1223" s="59">
        <v>6831</v>
      </c>
      <c r="B1223" s="59" t="s">
        <v>394</v>
      </c>
      <c r="C1223" s="59" t="s">
        <v>20278</v>
      </c>
      <c r="D1223" s="60">
        <v>66.25</v>
      </c>
      <c r="E1223" s="59" t="s">
        <v>395</v>
      </c>
      <c r="F1223" s="59" t="s">
        <v>366</v>
      </c>
    </row>
    <row r="1224" spans="1:6">
      <c r="A1224" s="59">
        <v>6832</v>
      </c>
      <c r="B1224" s="59" t="s">
        <v>394</v>
      </c>
      <c r="C1224" s="59" t="s">
        <v>20278</v>
      </c>
      <c r="D1224" s="60">
        <v>66.25</v>
      </c>
      <c r="E1224" s="59" t="s">
        <v>395</v>
      </c>
      <c r="F1224" s="59" t="s">
        <v>367</v>
      </c>
    </row>
    <row r="1225" spans="1:6">
      <c r="A1225" s="59">
        <v>6833</v>
      </c>
      <c r="B1225" s="59" t="s">
        <v>394</v>
      </c>
      <c r="C1225" s="59" t="s">
        <v>20278</v>
      </c>
      <c r="D1225" s="60">
        <v>66.25</v>
      </c>
      <c r="E1225" s="59" t="s">
        <v>395</v>
      </c>
      <c r="F1225" s="59" t="s">
        <v>368</v>
      </c>
    </row>
    <row r="1226" spans="1:6">
      <c r="A1226" s="59">
        <v>6834</v>
      </c>
      <c r="B1226" s="59" t="s">
        <v>394</v>
      </c>
      <c r="C1226" s="59" t="s">
        <v>20278</v>
      </c>
      <c r="D1226" s="60">
        <v>66.25</v>
      </c>
      <c r="E1226" s="59" t="s">
        <v>395</v>
      </c>
      <c r="F1226" s="59" t="s">
        <v>369</v>
      </c>
    </row>
    <row r="1227" spans="1:6">
      <c r="A1227" s="59">
        <v>6901</v>
      </c>
      <c r="B1227" s="59" t="s">
        <v>394</v>
      </c>
      <c r="C1227" s="59" t="s">
        <v>20278</v>
      </c>
      <c r="D1227" s="60">
        <v>66.25</v>
      </c>
      <c r="E1227" s="59" t="s">
        <v>395</v>
      </c>
      <c r="F1227" s="59" t="s">
        <v>370</v>
      </c>
    </row>
    <row r="1228" spans="1:6">
      <c r="A1228" s="59">
        <v>6902</v>
      </c>
      <c r="B1228" s="59" t="s">
        <v>394</v>
      </c>
      <c r="C1228" s="59" t="s">
        <v>20278</v>
      </c>
      <c r="D1228" s="60">
        <v>66.25</v>
      </c>
      <c r="E1228" s="59" t="s">
        <v>395</v>
      </c>
      <c r="F1228" s="59" t="s">
        <v>371</v>
      </c>
    </row>
    <row r="1229" spans="1:6">
      <c r="A1229" s="59">
        <v>6903</v>
      </c>
      <c r="B1229" s="59" t="s">
        <v>394</v>
      </c>
      <c r="C1229" s="59" t="s">
        <v>20278</v>
      </c>
      <c r="D1229" s="60">
        <v>66.25</v>
      </c>
      <c r="E1229" s="59" t="s">
        <v>395</v>
      </c>
      <c r="F1229" s="59" t="s">
        <v>372</v>
      </c>
    </row>
    <row r="1230" spans="1:6">
      <c r="A1230" s="59">
        <v>6998</v>
      </c>
      <c r="B1230" s="59" t="s">
        <v>394</v>
      </c>
      <c r="C1230" s="59" t="s">
        <v>20278</v>
      </c>
      <c r="D1230" s="60">
        <v>66.25</v>
      </c>
      <c r="E1230" s="59" t="s">
        <v>395</v>
      </c>
      <c r="F1230" s="59" t="s">
        <v>373</v>
      </c>
    </row>
    <row r="1231" spans="1:6">
      <c r="A1231" s="59">
        <v>6999</v>
      </c>
      <c r="B1231" s="59" t="s">
        <v>394</v>
      </c>
      <c r="C1231" s="59" t="s">
        <v>20278</v>
      </c>
      <c r="D1231" s="60">
        <v>66.25</v>
      </c>
      <c r="E1231" s="59" t="s">
        <v>395</v>
      </c>
      <c r="F1231" s="59" t="s">
        <v>374</v>
      </c>
    </row>
    <row r="1232" spans="1:6">
      <c r="A1232" s="59">
        <v>9001</v>
      </c>
      <c r="B1232" s="59" t="s">
        <v>394</v>
      </c>
      <c r="C1232" s="59" t="s">
        <v>20278</v>
      </c>
      <c r="D1232" s="60">
        <v>66.25</v>
      </c>
      <c r="E1232" s="59" t="s">
        <v>395</v>
      </c>
      <c r="F1232" s="59" t="s">
        <v>375</v>
      </c>
    </row>
    <row r="1233" spans="1:6">
      <c r="A1233" s="59">
        <v>600</v>
      </c>
      <c r="B1233" s="59" t="s">
        <v>396</v>
      </c>
      <c r="C1233" s="59" t="s">
        <v>20278</v>
      </c>
      <c r="D1233" s="60">
        <v>66.25</v>
      </c>
      <c r="E1233" s="59" t="s">
        <v>397</v>
      </c>
      <c r="F1233" s="59" t="s">
        <v>200</v>
      </c>
    </row>
    <row r="1234" spans="1:6">
      <c r="A1234" s="59">
        <v>601</v>
      </c>
      <c r="B1234" s="59" t="s">
        <v>396</v>
      </c>
      <c r="C1234" s="59" t="s">
        <v>20278</v>
      </c>
      <c r="D1234" s="60">
        <v>66.25</v>
      </c>
      <c r="E1234" s="59" t="s">
        <v>397</v>
      </c>
      <c r="F1234" s="59" t="s">
        <v>201</v>
      </c>
    </row>
    <row r="1235" spans="1:6">
      <c r="A1235" s="59">
        <v>605</v>
      </c>
      <c r="B1235" s="59" t="s">
        <v>396</v>
      </c>
      <c r="C1235" s="59" t="s">
        <v>20278</v>
      </c>
      <c r="D1235" s="60">
        <v>66.25</v>
      </c>
      <c r="E1235" s="59" t="s">
        <v>397</v>
      </c>
      <c r="F1235" s="59" t="s">
        <v>202</v>
      </c>
    </row>
    <row r="1236" spans="1:6">
      <c r="A1236" s="59">
        <v>611</v>
      </c>
      <c r="B1236" s="59" t="s">
        <v>396</v>
      </c>
      <c r="C1236" s="59" t="s">
        <v>20278</v>
      </c>
      <c r="D1236" s="60">
        <v>66.25</v>
      </c>
      <c r="E1236" s="59" t="s">
        <v>397</v>
      </c>
      <c r="F1236" s="59" t="s">
        <v>203</v>
      </c>
    </row>
    <row r="1237" spans="1:6">
      <c r="A1237" s="59">
        <v>630</v>
      </c>
      <c r="B1237" s="59" t="s">
        <v>396</v>
      </c>
      <c r="C1237" s="59" t="s">
        <v>20278</v>
      </c>
      <c r="D1237" s="60">
        <v>66.25</v>
      </c>
      <c r="E1237" s="59" t="s">
        <v>397</v>
      </c>
      <c r="F1237" s="59" t="s">
        <v>204</v>
      </c>
    </row>
    <row r="1238" spans="1:6">
      <c r="A1238" s="59">
        <v>640</v>
      </c>
      <c r="B1238" s="59" t="s">
        <v>396</v>
      </c>
      <c r="C1238" s="59" t="s">
        <v>20278</v>
      </c>
      <c r="D1238" s="60">
        <v>66.25</v>
      </c>
      <c r="E1238" s="59" t="s">
        <v>397</v>
      </c>
      <c r="F1238" s="59" t="s">
        <v>205</v>
      </c>
    </row>
    <row r="1239" spans="1:6">
      <c r="A1239" s="59">
        <v>641</v>
      </c>
      <c r="B1239" s="59" t="s">
        <v>396</v>
      </c>
      <c r="C1239" s="59" t="s">
        <v>20278</v>
      </c>
      <c r="D1239" s="60">
        <v>66.25</v>
      </c>
      <c r="E1239" s="59" t="s">
        <v>397</v>
      </c>
      <c r="F1239" s="59" t="s">
        <v>206</v>
      </c>
    </row>
    <row r="1240" spans="1:6">
      <c r="A1240" s="59">
        <v>660</v>
      </c>
      <c r="B1240" s="59" t="s">
        <v>396</v>
      </c>
      <c r="C1240" s="59" t="s">
        <v>20278</v>
      </c>
      <c r="D1240" s="60">
        <v>66.25</v>
      </c>
      <c r="E1240" s="59" t="s">
        <v>397</v>
      </c>
      <c r="F1240" s="59" t="s">
        <v>207</v>
      </c>
    </row>
    <row r="1241" spans="1:6">
      <c r="A1241" s="59">
        <v>664</v>
      </c>
      <c r="B1241" s="59" t="s">
        <v>396</v>
      </c>
      <c r="C1241" s="59" t="s">
        <v>20278</v>
      </c>
      <c r="D1241" s="60">
        <v>66.25</v>
      </c>
      <c r="E1241" s="59" t="s">
        <v>397</v>
      </c>
      <c r="F1241" s="59" t="s">
        <v>208</v>
      </c>
    </row>
    <row r="1242" spans="1:6">
      <c r="A1242" s="59">
        <v>665</v>
      </c>
      <c r="B1242" s="59" t="s">
        <v>396</v>
      </c>
      <c r="C1242" s="59" t="s">
        <v>20278</v>
      </c>
      <c r="D1242" s="60">
        <v>66.25</v>
      </c>
      <c r="E1242" s="59" t="s">
        <v>397</v>
      </c>
      <c r="F1242" s="59" t="s">
        <v>209</v>
      </c>
    </row>
    <row r="1243" spans="1:6">
      <c r="A1243" s="59">
        <v>6010</v>
      </c>
      <c r="B1243" s="59" t="s">
        <v>396</v>
      </c>
      <c r="C1243" s="59" t="s">
        <v>20278</v>
      </c>
      <c r="D1243" s="60">
        <v>66.25</v>
      </c>
      <c r="E1243" s="59" t="s">
        <v>397</v>
      </c>
      <c r="F1243" s="59" t="s">
        <v>210</v>
      </c>
    </row>
    <row r="1244" spans="1:6">
      <c r="A1244" s="59">
        <v>6011</v>
      </c>
      <c r="B1244" s="59" t="s">
        <v>396</v>
      </c>
      <c r="C1244" s="59" t="s">
        <v>20278</v>
      </c>
      <c r="D1244" s="60">
        <v>66.25</v>
      </c>
      <c r="E1244" s="59" t="s">
        <v>397</v>
      </c>
      <c r="F1244" s="59" t="s">
        <v>211</v>
      </c>
    </row>
    <row r="1245" spans="1:6">
      <c r="A1245" s="59">
        <v>6012</v>
      </c>
      <c r="B1245" s="59" t="s">
        <v>396</v>
      </c>
      <c r="C1245" s="59" t="s">
        <v>20278</v>
      </c>
      <c r="D1245" s="60">
        <v>66.25</v>
      </c>
      <c r="E1245" s="59" t="s">
        <v>397</v>
      </c>
      <c r="F1245" s="59" t="s">
        <v>212</v>
      </c>
    </row>
    <row r="1246" spans="1:6">
      <c r="A1246" s="59">
        <v>6013</v>
      </c>
      <c r="B1246" s="59" t="s">
        <v>396</v>
      </c>
      <c r="C1246" s="59" t="s">
        <v>20278</v>
      </c>
      <c r="D1246" s="60">
        <v>66.25</v>
      </c>
      <c r="E1246" s="59" t="s">
        <v>397</v>
      </c>
      <c r="F1246" s="59" t="s">
        <v>213</v>
      </c>
    </row>
    <row r="1247" spans="1:6">
      <c r="A1247" s="59">
        <v>6014</v>
      </c>
      <c r="B1247" s="59" t="s">
        <v>396</v>
      </c>
      <c r="C1247" s="59" t="s">
        <v>20278</v>
      </c>
      <c r="D1247" s="60">
        <v>66.25</v>
      </c>
      <c r="E1247" s="59" t="s">
        <v>397</v>
      </c>
      <c r="F1247" s="59" t="s">
        <v>214</v>
      </c>
    </row>
    <row r="1248" spans="1:6">
      <c r="A1248" s="59">
        <v>6015</v>
      </c>
      <c r="B1248" s="59" t="s">
        <v>396</v>
      </c>
      <c r="C1248" s="59" t="s">
        <v>20278</v>
      </c>
      <c r="D1248" s="60">
        <v>66.25</v>
      </c>
      <c r="E1248" s="59" t="s">
        <v>397</v>
      </c>
      <c r="F1248" s="59" t="s">
        <v>215</v>
      </c>
    </row>
    <row r="1249" spans="1:6">
      <c r="A1249" s="59">
        <v>6016</v>
      </c>
      <c r="B1249" s="59" t="s">
        <v>396</v>
      </c>
      <c r="C1249" s="59" t="s">
        <v>20278</v>
      </c>
      <c r="D1249" s="60">
        <v>66.25</v>
      </c>
      <c r="E1249" s="59" t="s">
        <v>397</v>
      </c>
      <c r="F1249" s="59" t="s">
        <v>216</v>
      </c>
    </row>
    <row r="1250" spans="1:6">
      <c r="A1250" s="59">
        <v>6017</v>
      </c>
      <c r="B1250" s="59" t="s">
        <v>396</v>
      </c>
      <c r="C1250" s="59" t="s">
        <v>20278</v>
      </c>
      <c r="D1250" s="60">
        <v>66.25</v>
      </c>
      <c r="E1250" s="59" t="s">
        <v>397</v>
      </c>
      <c r="F1250" s="59" t="s">
        <v>217</v>
      </c>
    </row>
    <row r="1251" spans="1:6">
      <c r="A1251" s="59">
        <v>6020</v>
      </c>
      <c r="B1251" s="59" t="s">
        <v>396</v>
      </c>
      <c r="C1251" s="59" t="s">
        <v>20278</v>
      </c>
      <c r="D1251" s="60">
        <v>66.25</v>
      </c>
      <c r="E1251" s="59" t="s">
        <v>397</v>
      </c>
      <c r="F1251" s="59" t="s">
        <v>218</v>
      </c>
    </row>
    <row r="1252" spans="1:6">
      <c r="A1252" s="59">
        <v>6021</v>
      </c>
      <c r="B1252" s="59" t="s">
        <v>396</v>
      </c>
      <c r="C1252" s="59" t="s">
        <v>20278</v>
      </c>
      <c r="D1252" s="60">
        <v>66.25</v>
      </c>
      <c r="E1252" s="59" t="s">
        <v>397</v>
      </c>
      <c r="F1252" s="59" t="s">
        <v>219</v>
      </c>
    </row>
    <row r="1253" spans="1:6">
      <c r="A1253" s="59">
        <v>6022</v>
      </c>
      <c r="B1253" s="59" t="s">
        <v>396</v>
      </c>
      <c r="C1253" s="59" t="s">
        <v>20278</v>
      </c>
      <c r="D1253" s="60">
        <v>66.25</v>
      </c>
      <c r="E1253" s="59" t="s">
        <v>397</v>
      </c>
      <c r="F1253" s="59" t="s">
        <v>220</v>
      </c>
    </row>
    <row r="1254" spans="1:6">
      <c r="A1254" s="59">
        <v>6023</v>
      </c>
      <c r="B1254" s="59" t="s">
        <v>396</v>
      </c>
      <c r="C1254" s="59" t="s">
        <v>20278</v>
      </c>
      <c r="D1254" s="60">
        <v>66.25</v>
      </c>
      <c r="E1254" s="59" t="s">
        <v>397</v>
      </c>
      <c r="F1254" s="59" t="s">
        <v>221</v>
      </c>
    </row>
    <row r="1255" spans="1:6">
      <c r="A1255" s="59">
        <v>6100</v>
      </c>
      <c r="B1255" s="59" t="s">
        <v>396</v>
      </c>
      <c r="C1255" s="59" t="s">
        <v>20278</v>
      </c>
      <c r="D1255" s="60">
        <v>66.25</v>
      </c>
      <c r="E1255" s="59" t="s">
        <v>397</v>
      </c>
      <c r="F1255" s="59" t="s">
        <v>225</v>
      </c>
    </row>
    <row r="1256" spans="1:6">
      <c r="A1256" s="59">
        <v>6101</v>
      </c>
      <c r="B1256" s="59" t="s">
        <v>396</v>
      </c>
      <c r="C1256" s="59" t="s">
        <v>20278</v>
      </c>
      <c r="D1256" s="60">
        <v>66.25</v>
      </c>
      <c r="E1256" s="59" t="s">
        <v>397</v>
      </c>
      <c r="F1256" s="59" t="s">
        <v>226</v>
      </c>
    </row>
    <row r="1257" spans="1:6">
      <c r="A1257" s="59">
        <v>6102</v>
      </c>
      <c r="B1257" s="59" t="s">
        <v>396</v>
      </c>
      <c r="C1257" s="59" t="s">
        <v>20278</v>
      </c>
      <c r="D1257" s="60">
        <v>66.25</v>
      </c>
      <c r="E1257" s="59" t="s">
        <v>397</v>
      </c>
      <c r="F1257" s="59" t="s">
        <v>227</v>
      </c>
    </row>
    <row r="1258" spans="1:6">
      <c r="A1258" s="59">
        <v>6103</v>
      </c>
      <c r="B1258" s="59" t="s">
        <v>396</v>
      </c>
      <c r="C1258" s="59" t="s">
        <v>20278</v>
      </c>
      <c r="D1258" s="60">
        <v>66.25</v>
      </c>
      <c r="E1258" s="59" t="s">
        <v>397</v>
      </c>
      <c r="F1258" s="59" t="s">
        <v>228</v>
      </c>
    </row>
    <row r="1259" spans="1:6">
      <c r="A1259" s="59">
        <v>6110</v>
      </c>
      <c r="B1259" s="59" t="s">
        <v>396</v>
      </c>
      <c r="C1259" s="59" t="s">
        <v>20278</v>
      </c>
      <c r="D1259" s="60">
        <v>66.25</v>
      </c>
      <c r="E1259" s="59" t="s">
        <v>397</v>
      </c>
      <c r="F1259" s="59" t="s">
        <v>229</v>
      </c>
    </row>
    <row r="1260" spans="1:6">
      <c r="A1260" s="59">
        <v>6220</v>
      </c>
      <c r="B1260" s="59" t="s">
        <v>396</v>
      </c>
      <c r="C1260" s="59" t="s">
        <v>20278</v>
      </c>
      <c r="D1260" s="60">
        <v>66.25</v>
      </c>
      <c r="E1260" s="59" t="s">
        <v>397</v>
      </c>
      <c r="F1260" s="59" t="s">
        <v>231</v>
      </c>
    </row>
    <row r="1261" spans="1:6">
      <c r="A1261" s="59">
        <v>6221</v>
      </c>
      <c r="B1261" s="59" t="s">
        <v>396</v>
      </c>
      <c r="C1261" s="59" t="s">
        <v>20278</v>
      </c>
      <c r="D1261" s="60">
        <v>66.25</v>
      </c>
      <c r="E1261" s="59" t="s">
        <v>397</v>
      </c>
      <c r="F1261" s="59" t="s">
        <v>232</v>
      </c>
    </row>
    <row r="1262" spans="1:6">
      <c r="A1262" s="59">
        <v>6222</v>
      </c>
      <c r="B1262" s="59" t="s">
        <v>396</v>
      </c>
      <c r="C1262" s="59" t="s">
        <v>20278</v>
      </c>
      <c r="D1262" s="60">
        <v>66.25</v>
      </c>
      <c r="E1262" s="59" t="s">
        <v>397</v>
      </c>
      <c r="F1262" s="59" t="s">
        <v>233</v>
      </c>
    </row>
    <row r="1263" spans="1:6">
      <c r="A1263" s="59">
        <v>6223</v>
      </c>
      <c r="B1263" s="59" t="s">
        <v>396</v>
      </c>
      <c r="C1263" s="59" t="s">
        <v>20278</v>
      </c>
      <c r="D1263" s="60">
        <v>66.25</v>
      </c>
      <c r="E1263" s="59" t="s">
        <v>397</v>
      </c>
      <c r="F1263" s="59" t="s">
        <v>234</v>
      </c>
    </row>
    <row r="1264" spans="1:6">
      <c r="A1264" s="59">
        <v>6224</v>
      </c>
      <c r="B1264" s="59" t="s">
        <v>396</v>
      </c>
      <c r="C1264" s="59" t="s">
        <v>20278</v>
      </c>
      <c r="D1264" s="60">
        <v>66.25</v>
      </c>
      <c r="E1264" s="59" t="s">
        <v>397</v>
      </c>
      <c r="F1264" s="59" t="s">
        <v>235</v>
      </c>
    </row>
    <row r="1265" spans="1:6">
      <c r="A1265" s="59">
        <v>6225</v>
      </c>
      <c r="B1265" s="59" t="s">
        <v>396</v>
      </c>
      <c r="C1265" s="59" t="s">
        <v>20278</v>
      </c>
      <c r="D1265" s="60">
        <v>66.25</v>
      </c>
      <c r="E1265" s="59" t="s">
        <v>397</v>
      </c>
      <c r="F1265" s="59" t="s">
        <v>236</v>
      </c>
    </row>
    <row r="1266" spans="1:6">
      <c r="A1266" s="59">
        <v>6226</v>
      </c>
      <c r="B1266" s="59" t="s">
        <v>396</v>
      </c>
      <c r="C1266" s="59" t="s">
        <v>20278</v>
      </c>
      <c r="D1266" s="60">
        <v>66.25</v>
      </c>
      <c r="E1266" s="59" t="s">
        <v>397</v>
      </c>
      <c r="F1266" s="59" t="s">
        <v>237</v>
      </c>
    </row>
    <row r="1267" spans="1:6">
      <c r="A1267" s="59">
        <v>6229</v>
      </c>
      <c r="B1267" s="59" t="s">
        <v>396</v>
      </c>
      <c r="C1267" s="59" t="s">
        <v>20278</v>
      </c>
      <c r="D1267" s="60">
        <v>66.25</v>
      </c>
      <c r="E1267" s="59" t="s">
        <v>397</v>
      </c>
      <c r="F1267" s="59" t="s">
        <v>238</v>
      </c>
    </row>
    <row r="1268" spans="1:6">
      <c r="A1268" s="59">
        <v>6230</v>
      </c>
      <c r="B1268" s="59" t="s">
        <v>396</v>
      </c>
      <c r="C1268" s="59" t="s">
        <v>20278</v>
      </c>
      <c r="D1268" s="60">
        <v>66.25</v>
      </c>
      <c r="E1268" s="59" t="s">
        <v>397</v>
      </c>
      <c r="F1268" s="59" t="s">
        <v>239</v>
      </c>
    </row>
    <row r="1269" spans="1:6">
      <c r="A1269" s="59">
        <v>6231</v>
      </c>
      <c r="B1269" s="59" t="s">
        <v>396</v>
      </c>
      <c r="C1269" s="59" t="s">
        <v>20278</v>
      </c>
      <c r="D1269" s="60">
        <v>66.25</v>
      </c>
      <c r="E1269" s="59" t="s">
        <v>397</v>
      </c>
      <c r="F1269" s="59" t="s">
        <v>240</v>
      </c>
    </row>
    <row r="1270" spans="1:6">
      <c r="A1270" s="59">
        <v>6232</v>
      </c>
      <c r="B1270" s="59" t="s">
        <v>396</v>
      </c>
      <c r="C1270" s="59" t="s">
        <v>20278</v>
      </c>
      <c r="D1270" s="60">
        <v>66.25</v>
      </c>
      <c r="E1270" s="59" t="s">
        <v>397</v>
      </c>
      <c r="F1270" s="59" t="s">
        <v>241</v>
      </c>
    </row>
    <row r="1271" spans="1:6">
      <c r="A1271" s="59">
        <v>6234</v>
      </c>
      <c r="B1271" s="59" t="s">
        <v>396</v>
      </c>
      <c r="C1271" s="59" t="s">
        <v>20278</v>
      </c>
      <c r="D1271" s="60">
        <v>66.25</v>
      </c>
      <c r="E1271" s="59" t="s">
        <v>397</v>
      </c>
      <c r="F1271" s="59" t="s">
        <v>242</v>
      </c>
    </row>
    <row r="1272" spans="1:6">
      <c r="A1272" s="59">
        <v>6235</v>
      </c>
      <c r="B1272" s="59" t="s">
        <v>396</v>
      </c>
      <c r="C1272" s="59" t="s">
        <v>20278</v>
      </c>
      <c r="D1272" s="60">
        <v>66.25</v>
      </c>
      <c r="E1272" s="59" t="s">
        <v>397</v>
      </c>
      <c r="F1272" s="59" t="s">
        <v>243</v>
      </c>
    </row>
    <row r="1273" spans="1:6">
      <c r="A1273" s="59">
        <v>6236</v>
      </c>
      <c r="B1273" s="59" t="s">
        <v>396</v>
      </c>
      <c r="C1273" s="59" t="s">
        <v>20278</v>
      </c>
      <c r="D1273" s="60">
        <v>66.25</v>
      </c>
      <c r="E1273" s="59" t="s">
        <v>397</v>
      </c>
      <c r="F1273" s="59" t="s">
        <v>244</v>
      </c>
    </row>
    <row r="1274" spans="1:6">
      <c r="A1274" s="59">
        <v>6238</v>
      </c>
      <c r="B1274" s="59" t="s">
        <v>396</v>
      </c>
      <c r="C1274" s="59" t="s">
        <v>20278</v>
      </c>
      <c r="D1274" s="60">
        <v>66.25</v>
      </c>
      <c r="E1274" s="59" t="s">
        <v>397</v>
      </c>
      <c r="F1274" s="59" t="s">
        <v>245</v>
      </c>
    </row>
    <row r="1275" spans="1:6">
      <c r="A1275" s="59">
        <v>6240</v>
      </c>
      <c r="B1275" s="59" t="s">
        <v>396</v>
      </c>
      <c r="C1275" s="59" t="s">
        <v>20278</v>
      </c>
      <c r="D1275" s="60">
        <v>66.25</v>
      </c>
      <c r="E1275" s="59" t="s">
        <v>397</v>
      </c>
      <c r="F1275" s="59" t="s">
        <v>246</v>
      </c>
    </row>
    <row r="1276" spans="1:6">
      <c r="A1276" s="59">
        <v>6241</v>
      </c>
      <c r="B1276" s="59" t="s">
        <v>396</v>
      </c>
      <c r="C1276" s="59" t="s">
        <v>20278</v>
      </c>
      <c r="D1276" s="60">
        <v>66.25</v>
      </c>
      <c r="E1276" s="59" t="s">
        <v>397</v>
      </c>
      <c r="F1276" s="59" t="s">
        <v>247</v>
      </c>
    </row>
    <row r="1277" spans="1:6">
      <c r="A1277" s="59">
        <v>6242</v>
      </c>
      <c r="B1277" s="59" t="s">
        <v>396</v>
      </c>
      <c r="C1277" s="59" t="s">
        <v>20278</v>
      </c>
      <c r="D1277" s="60">
        <v>66.25</v>
      </c>
      <c r="E1277" s="59" t="s">
        <v>397</v>
      </c>
      <c r="F1277" s="59" t="s">
        <v>248</v>
      </c>
    </row>
    <row r="1278" spans="1:6">
      <c r="A1278" s="59">
        <v>6243</v>
      </c>
      <c r="B1278" s="59" t="s">
        <v>396</v>
      </c>
      <c r="C1278" s="59" t="s">
        <v>20278</v>
      </c>
      <c r="D1278" s="60">
        <v>66.25</v>
      </c>
      <c r="E1278" s="59" t="s">
        <v>397</v>
      </c>
      <c r="F1278" s="59" t="s">
        <v>249</v>
      </c>
    </row>
    <row r="1279" spans="1:6">
      <c r="A1279" s="59">
        <v>6244</v>
      </c>
      <c r="B1279" s="59" t="s">
        <v>396</v>
      </c>
      <c r="C1279" s="59" t="s">
        <v>20278</v>
      </c>
      <c r="D1279" s="60">
        <v>66.25</v>
      </c>
      <c r="E1279" s="59" t="s">
        <v>397</v>
      </c>
      <c r="F1279" s="59" t="s">
        <v>250</v>
      </c>
    </row>
    <row r="1280" spans="1:6">
      <c r="A1280" s="59">
        <v>6306</v>
      </c>
      <c r="B1280" s="59" t="s">
        <v>396</v>
      </c>
      <c r="C1280" s="59" t="s">
        <v>20278</v>
      </c>
      <c r="D1280" s="60">
        <v>66.25</v>
      </c>
      <c r="E1280" s="59" t="s">
        <v>397</v>
      </c>
      <c r="F1280" s="59" t="s">
        <v>251</v>
      </c>
    </row>
    <row r="1281" spans="1:6">
      <c r="A1281" s="59">
        <v>6307</v>
      </c>
      <c r="B1281" s="59" t="s">
        <v>396</v>
      </c>
      <c r="C1281" s="59" t="s">
        <v>20278</v>
      </c>
      <c r="D1281" s="60">
        <v>66.25</v>
      </c>
      <c r="E1281" s="59" t="s">
        <v>397</v>
      </c>
      <c r="F1281" s="59" t="s">
        <v>252</v>
      </c>
    </row>
    <row r="1282" spans="1:6">
      <c r="A1282" s="59">
        <v>6308</v>
      </c>
      <c r="B1282" s="59" t="s">
        <v>396</v>
      </c>
      <c r="C1282" s="59" t="s">
        <v>20278</v>
      </c>
      <c r="D1282" s="60">
        <v>66.25</v>
      </c>
      <c r="E1282" s="59" t="s">
        <v>397</v>
      </c>
      <c r="F1282" s="59" t="s">
        <v>252</v>
      </c>
    </row>
    <row r="1283" spans="1:6">
      <c r="A1283" s="59">
        <v>6320</v>
      </c>
      <c r="B1283" s="59" t="s">
        <v>396</v>
      </c>
      <c r="C1283" s="59" t="s">
        <v>20278</v>
      </c>
      <c r="D1283" s="60">
        <v>66.25</v>
      </c>
      <c r="E1283" s="59" t="s">
        <v>397</v>
      </c>
      <c r="F1283" s="59" t="s">
        <v>253</v>
      </c>
    </row>
    <row r="1284" spans="1:6">
      <c r="A1284" s="59">
        <v>6342</v>
      </c>
      <c r="B1284" s="59" t="s">
        <v>396</v>
      </c>
      <c r="C1284" s="59" t="s">
        <v>20278</v>
      </c>
      <c r="D1284" s="60">
        <v>66.25</v>
      </c>
      <c r="E1284" s="59" t="s">
        <v>397</v>
      </c>
      <c r="F1284" s="59" t="s">
        <v>254</v>
      </c>
    </row>
    <row r="1285" spans="1:6">
      <c r="A1285" s="59">
        <v>6343</v>
      </c>
      <c r="B1285" s="59" t="s">
        <v>396</v>
      </c>
      <c r="C1285" s="59" t="s">
        <v>20278</v>
      </c>
      <c r="D1285" s="60">
        <v>66.25</v>
      </c>
      <c r="E1285" s="59" t="s">
        <v>397</v>
      </c>
      <c r="F1285" s="59" t="s">
        <v>255</v>
      </c>
    </row>
    <row r="1286" spans="1:6">
      <c r="A1286" s="59">
        <v>6344</v>
      </c>
      <c r="B1286" s="59" t="s">
        <v>396</v>
      </c>
      <c r="C1286" s="59" t="s">
        <v>20278</v>
      </c>
      <c r="D1286" s="60">
        <v>66.25</v>
      </c>
      <c r="E1286" s="59" t="s">
        <v>397</v>
      </c>
      <c r="F1286" s="59" t="s">
        <v>256</v>
      </c>
    </row>
    <row r="1287" spans="1:6">
      <c r="A1287" s="59">
        <v>6345</v>
      </c>
      <c r="B1287" s="59" t="s">
        <v>396</v>
      </c>
      <c r="C1287" s="59" t="s">
        <v>20278</v>
      </c>
      <c r="D1287" s="60">
        <v>66.25</v>
      </c>
      <c r="E1287" s="59" t="s">
        <v>397</v>
      </c>
      <c r="F1287" s="59" t="s">
        <v>257</v>
      </c>
    </row>
    <row r="1288" spans="1:6">
      <c r="A1288" s="59">
        <v>6346</v>
      </c>
      <c r="B1288" s="59" t="s">
        <v>396</v>
      </c>
      <c r="C1288" s="59" t="s">
        <v>20278</v>
      </c>
      <c r="D1288" s="60">
        <v>66.25</v>
      </c>
      <c r="E1288" s="59" t="s">
        <v>397</v>
      </c>
      <c r="F1288" s="59" t="s">
        <v>258</v>
      </c>
    </row>
    <row r="1289" spans="1:6">
      <c r="A1289" s="59">
        <v>6347</v>
      </c>
      <c r="B1289" s="59" t="s">
        <v>396</v>
      </c>
      <c r="C1289" s="59" t="s">
        <v>20278</v>
      </c>
      <c r="D1289" s="60">
        <v>66.25</v>
      </c>
      <c r="E1289" s="59" t="s">
        <v>397</v>
      </c>
      <c r="F1289" s="59" t="s">
        <v>259</v>
      </c>
    </row>
    <row r="1290" spans="1:6">
      <c r="A1290" s="59">
        <v>6400</v>
      </c>
      <c r="B1290" s="59" t="s">
        <v>396</v>
      </c>
      <c r="C1290" s="59" t="s">
        <v>20278</v>
      </c>
      <c r="D1290" s="60">
        <v>66.25</v>
      </c>
      <c r="E1290" s="59" t="s">
        <v>397</v>
      </c>
      <c r="F1290" s="59" t="s">
        <v>260</v>
      </c>
    </row>
    <row r="1291" spans="1:6">
      <c r="A1291" s="59">
        <v>6401</v>
      </c>
      <c r="B1291" s="59" t="s">
        <v>396</v>
      </c>
      <c r="C1291" s="59" t="s">
        <v>20278</v>
      </c>
      <c r="D1291" s="60">
        <v>66.25</v>
      </c>
      <c r="E1291" s="59" t="s">
        <v>397</v>
      </c>
      <c r="F1291" s="59" t="s">
        <v>261</v>
      </c>
    </row>
    <row r="1292" spans="1:6">
      <c r="A1292" s="59">
        <v>6402</v>
      </c>
      <c r="B1292" s="59" t="s">
        <v>396</v>
      </c>
      <c r="C1292" s="59" t="s">
        <v>20278</v>
      </c>
      <c r="D1292" s="60">
        <v>66.25</v>
      </c>
      <c r="E1292" s="59" t="s">
        <v>397</v>
      </c>
      <c r="F1292" s="59" t="s">
        <v>262</v>
      </c>
    </row>
    <row r="1293" spans="1:6">
      <c r="A1293" s="59">
        <v>6404</v>
      </c>
      <c r="B1293" s="59" t="s">
        <v>396</v>
      </c>
      <c r="C1293" s="59" t="s">
        <v>20278</v>
      </c>
      <c r="D1293" s="60">
        <v>66.25</v>
      </c>
      <c r="E1293" s="59" t="s">
        <v>397</v>
      </c>
      <c r="F1293" s="59" t="s">
        <v>263</v>
      </c>
    </row>
    <row r="1294" spans="1:6">
      <c r="A1294" s="59">
        <v>6405</v>
      </c>
      <c r="B1294" s="59" t="s">
        <v>396</v>
      </c>
      <c r="C1294" s="59" t="s">
        <v>20278</v>
      </c>
      <c r="D1294" s="60">
        <v>66.25</v>
      </c>
      <c r="E1294" s="59" t="s">
        <v>397</v>
      </c>
      <c r="F1294" s="59" t="s">
        <v>264</v>
      </c>
    </row>
    <row r="1295" spans="1:6">
      <c r="A1295" s="59">
        <v>6406</v>
      </c>
      <c r="B1295" s="59" t="s">
        <v>396</v>
      </c>
      <c r="C1295" s="59" t="s">
        <v>20278</v>
      </c>
      <c r="D1295" s="60">
        <v>66.25</v>
      </c>
      <c r="E1295" s="59" t="s">
        <v>397</v>
      </c>
      <c r="F1295" s="59" t="s">
        <v>265</v>
      </c>
    </row>
    <row r="1296" spans="1:6">
      <c r="A1296" s="59">
        <v>6407</v>
      </c>
      <c r="B1296" s="59" t="s">
        <v>396</v>
      </c>
      <c r="C1296" s="59" t="s">
        <v>20278</v>
      </c>
      <c r="D1296" s="60">
        <v>66.25</v>
      </c>
      <c r="E1296" s="59" t="s">
        <v>397</v>
      </c>
      <c r="F1296" s="59" t="s">
        <v>266</v>
      </c>
    </row>
    <row r="1297" spans="1:6">
      <c r="A1297" s="59">
        <v>6410</v>
      </c>
      <c r="B1297" s="59" t="s">
        <v>396</v>
      </c>
      <c r="C1297" s="59" t="s">
        <v>20278</v>
      </c>
      <c r="D1297" s="60">
        <v>66.25</v>
      </c>
      <c r="E1297" s="59" t="s">
        <v>397</v>
      </c>
      <c r="F1297" s="59" t="s">
        <v>267</v>
      </c>
    </row>
    <row r="1298" spans="1:6">
      <c r="A1298" s="59">
        <v>6411</v>
      </c>
      <c r="B1298" s="59" t="s">
        <v>396</v>
      </c>
      <c r="C1298" s="59" t="s">
        <v>20278</v>
      </c>
      <c r="D1298" s="60">
        <v>66.25</v>
      </c>
      <c r="E1298" s="59" t="s">
        <v>397</v>
      </c>
      <c r="F1298" s="59" t="s">
        <v>268</v>
      </c>
    </row>
    <row r="1299" spans="1:6">
      <c r="A1299" s="59">
        <v>6412</v>
      </c>
      <c r="B1299" s="59" t="s">
        <v>396</v>
      </c>
      <c r="C1299" s="59" t="s">
        <v>20278</v>
      </c>
      <c r="D1299" s="60">
        <v>66.25</v>
      </c>
      <c r="E1299" s="59" t="s">
        <v>397</v>
      </c>
      <c r="F1299" s="59" t="s">
        <v>269</v>
      </c>
    </row>
    <row r="1300" spans="1:6">
      <c r="A1300" s="59">
        <v>6413</v>
      </c>
      <c r="B1300" s="59" t="s">
        <v>396</v>
      </c>
      <c r="C1300" s="59" t="s">
        <v>20278</v>
      </c>
      <c r="D1300" s="60">
        <v>66.25</v>
      </c>
      <c r="E1300" s="59" t="s">
        <v>397</v>
      </c>
      <c r="F1300" s="59" t="s">
        <v>270</v>
      </c>
    </row>
    <row r="1301" spans="1:6">
      <c r="A1301" s="59">
        <v>6414</v>
      </c>
      <c r="B1301" s="59" t="s">
        <v>396</v>
      </c>
      <c r="C1301" s="59" t="s">
        <v>20278</v>
      </c>
      <c r="D1301" s="60">
        <v>66.25</v>
      </c>
      <c r="E1301" s="59" t="s">
        <v>397</v>
      </c>
      <c r="F1301" s="59" t="s">
        <v>271</v>
      </c>
    </row>
    <row r="1302" spans="1:6">
      <c r="A1302" s="59">
        <v>6415</v>
      </c>
      <c r="B1302" s="59" t="s">
        <v>396</v>
      </c>
      <c r="C1302" s="59" t="s">
        <v>20278</v>
      </c>
      <c r="D1302" s="60">
        <v>66.25</v>
      </c>
      <c r="E1302" s="59" t="s">
        <v>397</v>
      </c>
      <c r="F1302" s="59" t="s">
        <v>272</v>
      </c>
    </row>
    <row r="1303" spans="1:6">
      <c r="A1303" s="59">
        <v>6416</v>
      </c>
      <c r="B1303" s="59" t="s">
        <v>396</v>
      </c>
      <c r="C1303" s="59" t="s">
        <v>20278</v>
      </c>
      <c r="D1303" s="60">
        <v>66.25</v>
      </c>
      <c r="E1303" s="59" t="s">
        <v>397</v>
      </c>
      <c r="F1303" s="59" t="s">
        <v>273</v>
      </c>
    </row>
    <row r="1304" spans="1:6">
      <c r="A1304" s="59">
        <v>6417</v>
      </c>
      <c r="B1304" s="59" t="s">
        <v>396</v>
      </c>
      <c r="C1304" s="59" t="s">
        <v>20278</v>
      </c>
      <c r="D1304" s="60">
        <v>66.25</v>
      </c>
      <c r="E1304" s="59" t="s">
        <v>397</v>
      </c>
      <c r="F1304" s="59" t="s">
        <v>274</v>
      </c>
    </row>
    <row r="1305" spans="1:6">
      <c r="A1305" s="59">
        <v>6418</v>
      </c>
      <c r="B1305" s="59" t="s">
        <v>396</v>
      </c>
      <c r="C1305" s="59" t="s">
        <v>20278</v>
      </c>
      <c r="D1305" s="60">
        <v>66.25</v>
      </c>
      <c r="E1305" s="59" t="s">
        <v>397</v>
      </c>
      <c r="F1305" s="59" t="s">
        <v>275</v>
      </c>
    </row>
    <row r="1306" spans="1:6">
      <c r="A1306" s="59">
        <v>6419</v>
      </c>
      <c r="B1306" s="59" t="s">
        <v>396</v>
      </c>
      <c r="C1306" s="59" t="s">
        <v>20278</v>
      </c>
      <c r="D1306" s="60">
        <v>66.25</v>
      </c>
      <c r="E1306" s="59" t="s">
        <v>397</v>
      </c>
      <c r="F1306" s="59" t="s">
        <v>276</v>
      </c>
    </row>
    <row r="1307" spans="1:6">
      <c r="A1307" s="59">
        <v>6420</v>
      </c>
      <c r="B1307" s="59" t="s">
        <v>396</v>
      </c>
      <c r="C1307" s="59" t="s">
        <v>20278</v>
      </c>
      <c r="D1307" s="60">
        <v>66.25</v>
      </c>
      <c r="E1307" s="59" t="s">
        <v>397</v>
      </c>
      <c r="F1307" s="59" t="s">
        <v>277</v>
      </c>
    </row>
    <row r="1308" spans="1:6">
      <c r="A1308" s="59">
        <v>6421</v>
      </c>
      <c r="B1308" s="59" t="s">
        <v>396</v>
      </c>
      <c r="C1308" s="59" t="s">
        <v>20278</v>
      </c>
      <c r="D1308" s="60">
        <v>66.25</v>
      </c>
      <c r="E1308" s="59" t="s">
        <v>397</v>
      </c>
      <c r="F1308" s="59" t="s">
        <v>278</v>
      </c>
    </row>
    <row r="1309" spans="1:6">
      <c r="A1309" s="59">
        <v>6422</v>
      </c>
      <c r="B1309" s="59" t="s">
        <v>396</v>
      </c>
      <c r="C1309" s="59" t="s">
        <v>20278</v>
      </c>
      <c r="D1309" s="60">
        <v>66.25</v>
      </c>
      <c r="E1309" s="59" t="s">
        <v>397</v>
      </c>
      <c r="F1309" s="59" t="s">
        <v>279</v>
      </c>
    </row>
    <row r="1310" spans="1:6">
      <c r="A1310" s="59">
        <v>6423</v>
      </c>
      <c r="B1310" s="59" t="s">
        <v>396</v>
      </c>
      <c r="C1310" s="59" t="s">
        <v>20278</v>
      </c>
      <c r="D1310" s="60">
        <v>66.25</v>
      </c>
      <c r="E1310" s="59" t="s">
        <v>397</v>
      </c>
      <c r="F1310" s="59" t="s">
        <v>280</v>
      </c>
    </row>
    <row r="1311" spans="1:6">
      <c r="A1311" s="59">
        <v>6425</v>
      </c>
      <c r="B1311" s="59" t="s">
        <v>396</v>
      </c>
      <c r="C1311" s="59" t="s">
        <v>20278</v>
      </c>
      <c r="D1311" s="60">
        <v>66.25</v>
      </c>
      <c r="E1311" s="59" t="s">
        <v>397</v>
      </c>
      <c r="F1311" s="59" t="s">
        <v>281</v>
      </c>
    </row>
    <row r="1312" spans="1:6">
      <c r="A1312" s="59">
        <v>6426</v>
      </c>
      <c r="B1312" s="59" t="s">
        <v>396</v>
      </c>
      <c r="C1312" s="59" t="s">
        <v>20278</v>
      </c>
      <c r="D1312" s="60">
        <v>66.25</v>
      </c>
      <c r="E1312" s="59" t="s">
        <v>397</v>
      </c>
      <c r="F1312" s="59" t="s">
        <v>282</v>
      </c>
    </row>
    <row r="1313" spans="1:6">
      <c r="A1313" s="59">
        <v>6427</v>
      </c>
      <c r="B1313" s="59" t="s">
        <v>396</v>
      </c>
      <c r="C1313" s="59" t="s">
        <v>20278</v>
      </c>
      <c r="D1313" s="60">
        <v>66.25</v>
      </c>
      <c r="E1313" s="59" t="s">
        <v>397</v>
      </c>
      <c r="F1313" s="59" t="s">
        <v>281</v>
      </c>
    </row>
    <row r="1314" spans="1:6">
      <c r="A1314" s="59">
        <v>6430</v>
      </c>
      <c r="B1314" s="59" t="s">
        <v>396</v>
      </c>
      <c r="C1314" s="59" t="s">
        <v>20278</v>
      </c>
      <c r="D1314" s="60">
        <v>66.25</v>
      </c>
      <c r="E1314" s="59" t="s">
        <v>397</v>
      </c>
      <c r="F1314" s="59" t="s">
        <v>265</v>
      </c>
    </row>
    <row r="1315" spans="1:6">
      <c r="A1315" s="59">
        <v>6432</v>
      </c>
      <c r="B1315" s="59" t="s">
        <v>396</v>
      </c>
      <c r="C1315" s="59" t="s">
        <v>20278</v>
      </c>
      <c r="D1315" s="60">
        <v>66.25</v>
      </c>
      <c r="E1315" s="59" t="s">
        <v>397</v>
      </c>
      <c r="F1315" s="59" t="s">
        <v>283</v>
      </c>
    </row>
    <row r="1316" spans="1:6">
      <c r="A1316" s="59">
        <v>6434</v>
      </c>
      <c r="B1316" s="59" t="s">
        <v>396</v>
      </c>
      <c r="C1316" s="59" t="s">
        <v>20278</v>
      </c>
      <c r="D1316" s="60">
        <v>66.25</v>
      </c>
      <c r="E1316" s="59" t="s">
        <v>397</v>
      </c>
      <c r="F1316" s="59" t="s">
        <v>284</v>
      </c>
    </row>
    <row r="1317" spans="1:6">
      <c r="A1317" s="59">
        <v>6437</v>
      </c>
      <c r="B1317" s="59" t="s">
        <v>396</v>
      </c>
      <c r="C1317" s="59" t="s">
        <v>20278</v>
      </c>
      <c r="D1317" s="60">
        <v>66.25</v>
      </c>
      <c r="E1317" s="59" t="s">
        <v>397</v>
      </c>
      <c r="F1317" s="59" t="s">
        <v>285</v>
      </c>
    </row>
    <row r="1318" spans="1:6">
      <c r="A1318" s="59">
        <v>6438</v>
      </c>
      <c r="B1318" s="59" t="s">
        <v>396</v>
      </c>
      <c r="C1318" s="59" t="s">
        <v>20278</v>
      </c>
      <c r="D1318" s="60">
        <v>66.25</v>
      </c>
      <c r="E1318" s="59" t="s">
        <v>397</v>
      </c>
      <c r="F1318" s="59" t="s">
        <v>286</v>
      </c>
    </row>
    <row r="1319" spans="1:6">
      <c r="A1319" s="59">
        <v>6439</v>
      </c>
      <c r="B1319" s="59" t="s">
        <v>396</v>
      </c>
      <c r="C1319" s="59" t="s">
        <v>20278</v>
      </c>
      <c r="D1319" s="60">
        <v>66.25</v>
      </c>
      <c r="E1319" s="59" t="s">
        <v>397</v>
      </c>
      <c r="F1319" s="59" t="s">
        <v>287</v>
      </c>
    </row>
    <row r="1320" spans="1:6">
      <c r="A1320" s="59">
        <v>6442</v>
      </c>
      <c r="B1320" s="59" t="s">
        <v>396</v>
      </c>
      <c r="C1320" s="59" t="s">
        <v>20278</v>
      </c>
      <c r="D1320" s="60">
        <v>66.25</v>
      </c>
      <c r="E1320" s="59" t="s">
        <v>397</v>
      </c>
      <c r="F1320" s="59" t="s">
        <v>288</v>
      </c>
    </row>
    <row r="1321" spans="1:6">
      <c r="A1321" s="59">
        <v>6443</v>
      </c>
      <c r="B1321" s="59" t="s">
        <v>396</v>
      </c>
      <c r="C1321" s="59" t="s">
        <v>20278</v>
      </c>
      <c r="D1321" s="60">
        <v>66.25</v>
      </c>
      <c r="E1321" s="59" t="s">
        <v>397</v>
      </c>
      <c r="F1321" s="59" t="s">
        <v>289</v>
      </c>
    </row>
    <row r="1322" spans="1:6">
      <c r="A1322" s="59">
        <v>6444</v>
      </c>
      <c r="B1322" s="59" t="s">
        <v>396</v>
      </c>
      <c r="C1322" s="59" t="s">
        <v>20278</v>
      </c>
      <c r="D1322" s="60">
        <v>66.25</v>
      </c>
      <c r="E1322" s="59" t="s">
        <v>397</v>
      </c>
      <c r="F1322" s="59" t="s">
        <v>290</v>
      </c>
    </row>
    <row r="1323" spans="1:6">
      <c r="A1323" s="59">
        <v>6450</v>
      </c>
      <c r="B1323" s="59" t="s">
        <v>396</v>
      </c>
      <c r="C1323" s="59" t="s">
        <v>20278</v>
      </c>
      <c r="D1323" s="60">
        <v>66.25</v>
      </c>
      <c r="E1323" s="59" t="s">
        <v>397</v>
      </c>
      <c r="F1323" s="59" t="s">
        <v>291</v>
      </c>
    </row>
    <row r="1324" spans="1:6">
      <c r="A1324" s="59">
        <v>6452</v>
      </c>
      <c r="B1324" s="59" t="s">
        <v>396</v>
      </c>
      <c r="C1324" s="59" t="s">
        <v>20278</v>
      </c>
      <c r="D1324" s="60">
        <v>66.25</v>
      </c>
      <c r="E1324" s="59" t="s">
        <v>397</v>
      </c>
      <c r="F1324" s="59" t="s">
        <v>292</v>
      </c>
    </row>
    <row r="1325" spans="1:6">
      <c r="A1325" s="59">
        <v>6456</v>
      </c>
      <c r="B1325" s="59" t="s">
        <v>396</v>
      </c>
      <c r="C1325" s="59" t="s">
        <v>20278</v>
      </c>
      <c r="D1325" s="60">
        <v>66.25</v>
      </c>
      <c r="E1325" s="59" t="s">
        <v>397</v>
      </c>
      <c r="F1325" s="59" t="s">
        <v>293</v>
      </c>
    </row>
    <row r="1326" spans="1:6">
      <c r="A1326" s="59">
        <v>6459</v>
      </c>
      <c r="B1326" s="59" t="s">
        <v>396</v>
      </c>
      <c r="C1326" s="59" t="s">
        <v>20278</v>
      </c>
      <c r="D1326" s="60">
        <v>66.25</v>
      </c>
      <c r="E1326" s="59" t="s">
        <v>397</v>
      </c>
      <c r="F1326" s="59" t="s">
        <v>295</v>
      </c>
    </row>
    <row r="1327" spans="1:6">
      <c r="A1327" s="59">
        <v>6462</v>
      </c>
      <c r="B1327" s="59" t="s">
        <v>396</v>
      </c>
      <c r="C1327" s="59" t="s">
        <v>20278</v>
      </c>
      <c r="D1327" s="60">
        <v>66.25</v>
      </c>
      <c r="E1327" s="59" t="s">
        <v>397</v>
      </c>
      <c r="F1327" s="59" t="s">
        <v>298</v>
      </c>
    </row>
    <row r="1328" spans="1:6">
      <c r="A1328" s="59">
        <v>6463</v>
      </c>
      <c r="B1328" s="59" t="s">
        <v>396</v>
      </c>
      <c r="C1328" s="59" t="s">
        <v>20278</v>
      </c>
      <c r="D1328" s="60">
        <v>66.25</v>
      </c>
      <c r="E1328" s="59" t="s">
        <v>397</v>
      </c>
      <c r="F1328" s="59" t="s">
        <v>299</v>
      </c>
    </row>
    <row r="1329" spans="1:6">
      <c r="A1329" s="59">
        <v>6464</v>
      </c>
      <c r="B1329" s="59" t="s">
        <v>396</v>
      </c>
      <c r="C1329" s="59" t="s">
        <v>20278</v>
      </c>
      <c r="D1329" s="60">
        <v>66.25</v>
      </c>
      <c r="E1329" s="59" t="s">
        <v>397</v>
      </c>
      <c r="F1329" s="59" t="s">
        <v>300</v>
      </c>
    </row>
    <row r="1330" spans="1:6">
      <c r="A1330" s="59">
        <v>6470</v>
      </c>
      <c r="B1330" s="59" t="s">
        <v>396</v>
      </c>
      <c r="C1330" s="59" t="s">
        <v>20278</v>
      </c>
      <c r="D1330" s="60">
        <v>66.25</v>
      </c>
      <c r="E1330" s="59" t="s">
        <v>397</v>
      </c>
      <c r="F1330" s="59" t="s">
        <v>301</v>
      </c>
    </row>
    <row r="1331" spans="1:6">
      <c r="A1331" s="59">
        <v>6472</v>
      </c>
      <c r="B1331" s="59" t="s">
        <v>396</v>
      </c>
      <c r="C1331" s="59" t="s">
        <v>20278</v>
      </c>
      <c r="D1331" s="60">
        <v>66.25</v>
      </c>
      <c r="E1331" s="59" t="s">
        <v>397</v>
      </c>
      <c r="F1331" s="59" t="s">
        <v>302</v>
      </c>
    </row>
    <row r="1332" spans="1:6">
      <c r="A1332" s="59">
        <v>6473</v>
      </c>
      <c r="B1332" s="59" t="s">
        <v>396</v>
      </c>
      <c r="C1332" s="59" t="s">
        <v>20278</v>
      </c>
      <c r="D1332" s="60">
        <v>66.25</v>
      </c>
      <c r="E1332" s="59" t="s">
        <v>397</v>
      </c>
      <c r="F1332" s="59" t="s">
        <v>303</v>
      </c>
    </row>
    <row r="1333" spans="1:6">
      <c r="A1333" s="59">
        <v>6480</v>
      </c>
      <c r="B1333" s="59" t="s">
        <v>396</v>
      </c>
      <c r="C1333" s="59" t="s">
        <v>20278</v>
      </c>
      <c r="D1333" s="60">
        <v>66.25</v>
      </c>
      <c r="E1333" s="59" t="s">
        <v>397</v>
      </c>
      <c r="F1333" s="59" t="s">
        <v>304</v>
      </c>
    </row>
    <row r="1334" spans="1:6">
      <c r="A1334" s="59">
        <v>6482</v>
      </c>
      <c r="B1334" s="59" t="s">
        <v>396</v>
      </c>
      <c r="C1334" s="59" t="s">
        <v>20278</v>
      </c>
      <c r="D1334" s="60">
        <v>66.25</v>
      </c>
      <c r="E1334" s="59" t="s">
        <v>397</v>
      </c>
      <c r="F1334" s="59" t="s">
        <v>305</v>
      </c>
    </row>
    <row r="1335" spans="1:6">
      <c r="A1335" s="59">
        <v>6483</v>
      </c>
      <c r="B1335" s="59" t="s">
        <v>396</v>
      </c>
      <c r="C1335" s="59" t="s">
        <v>20278</v>
      </c>
      <c r="D1335" s="60">
        <v>66.25</v>
      </c>
      <c r="E1335" s="59" t="s">
        <v>397</v>
      </c>
      <c r="F1335" s="59" t="s">
        <v>306</v>
      </c>
    </row>
    <row r="1336" spans="1:6">
      <c r="A1336" s="59">
        <v>6484</v>
      </c>
      <c r="B1336" s="59" t="s">
        <v>396</v>
      </c>
      <c r="C1336" s="59" t="s">
        <v>20278</v>
      </c>
      <c r="D1336" s="60">
        <v>66.25</v>
      </c>
      <c r="E1336" s="59" t="s">
        <v>397</v>
      </c>
      <c r="F1336" s="59" t="s">
        <v>307</v>
      </c>
    </row>
    <row r="1337" spans="1:6">
      <c r="A1337" s="59">
        <v>6486</v>
      </c>
      <c r="B1337" s="59" t="s">
        <v>396</v>
      </c>
      <c r="C1337" s="59" t="s">
        <v>20278</v>
      </c>
      <c r="D1337" s="60">
        <v>66.25</v>
      </c>
      <c r="E1337" s="59" t="s">
        <v>397</v>
      </c>
      <c r="F1337" s="59" t="s">
        <v>308</v>
      </c>
    </row>
    <row r="1338" spans="1:6">
      <c r="A1338" s="59">
        <v>6490</v>
      </c>
      <c r="B1338" s="59" t="s">
        <v>396</v>
      </c>
      <c r="C1338" s="59" t="s">
        <v>20278</v>
      </c>
      <c r="D1338" s="60">
        <v>66.25</v>
      </c>
      <c r="E1338" s="59" t="s">
        <v>397</v>
      </c>
      <c r="F1338" s="59" t="s">
        <v>309</v>
      </c>
    </row>
    <row r="1339" spans="1:6">
      <c r="A1339" s="59">
        <v>6492</v>
      </c>
      <c r="B1339" s="59" t="s">
        <v>396</v>
      </c>
      <c r="C1339" s="59" t="s">
        <v>20278</v>
      </c>
      <c r="D1339" s="60">
        <v>66.25</v>
      </c>
      <c r="E1339" s="59" t="s">
        <v>397</v>
      </c>
      <c r="F1339" s="59" t="s">
        <v>310</v>
      </c>
    </row>
    <row r="1340" spans="1:6">
      <c r="A1340" s="59">
        <v>6500</v>
      </c>
      <c r="B1340" s="59" t="s">
        <v>396</v>
      </c>
      <c r="C1340" s="59" t="s">
        <v>20278</v>
      </c>
      <c r="D1340" s="60">
        <v>66.25</v>
      </c>
      <c r="E1340" s="59" t="s">
        <v>397</v>
      </c>
      <c r="F1340" s="59" t="s">
        <v>311</v>
      </c>
    </row>
    <row r="1341" spans="1:6">
      <c r="A1341" s="59">
        <v>6502</v>
      </c>
      <c r="B1341" s="59" t="s">
        <v>396</v>
      </c>
      <c r="C1341" s="59" t="s">
        <v>20278</v>
      </c>
      <c r="D1341" s="60">
        <v>66.25</v>
      </c>
      <c r="E1341" s="59" t="s">
        <v>397</v>
      </c>
      <c r="F1341" s="59" t="s">
        <v>312</v>
      </c>
    </row>
    <row r="1342" spans="1:6">
      <c r="A1342" s="59">
        <v>6503</v>
      </c>
      <c r="B1342" s="59" t="s">
        <v>396</v>
      </c>
      <c r="C1342" s="59" t="s">
        <v>20278</v>
      </c>
      <c r="D1342" s="60">
        <v>66.25</v>
      </c>
      <c r="E1342" s="59" t="s">
        <v>397</v>
      </c>
      <c r="F1342" s="59" t="s">
        <v>313</v>
      </c>
    </row>
    <row r="1343" spans="1:6">
      <c r="A1343" s="59">
        <v>6504</v>
      </c>
      <c r="B1343" s="59" t="s">
        <v>396</v>
      </c>
      <c r="C1343" s="59" t="s">
        <v>20278</v>
      </c>
      <c r="D1343" s="60">
        <v>66.25</v>
      </c>
      <c r="E1343" s="59" t="s">
        <v>397</v>
      </c>
      <c r="F1343" s="59" t="s">
        <v>314</v>
      </c>
    </row>
    <row r="1344" spans="1:6">
      <c r="A1344" s="59">
        <v>6505</v>
      </c>
      <c r="B1344" s="59" t="s">
        <v>396</v>
      </c>
      <c r="C1344" s="59" t="s">
        <v>20278</v>
      </c>
      <c r="D1344" s="60">
        <v>66.25</v>
      </c>
      <c r="E1344" s="59" t="s">
        <v>397</v>
      </c>
      <c r="F1344" s="59" t="s">
        <v>315</v>
      </c>
    </row>
    <row r="1345" spans="1:6">
      <c r="A1345" s="59">
        <v>6506</v>
      </c>
      <c r="B1345" s="59" t="s">
        <v>396</v>
      </c>
      <c r="C1345" s="59" t="s">
        <v>20278</v>
      </c>
      <c r="D1345" s="60">
        <v>66.25</v>
      </c>
      <c r="E1345" s="59" t="s">
        <v>397</v>
      </c>
      <c r="F1345" s="59" t="s">
        <v>316</v>
      </c>
    </row>
    <row r="1346" spans="1:6">
      <c r="A1346" s="59">
        <v>6507</v>
      </c>
      <c r="B1346" s="59" t="s">
        <v>396</v>
      </c>
      <c r="C1346" s="59" t="s">
        <v>20278</v>
      </c>
      <c r="D1346" s="60">
        <v>66.25</v>
      </c>
      <c r="E1346" s="59" t="s">
        <v>397</v>
      </c>
      <c r="F1346" s="59" t="s">
        <v>317</v>
      </c>
    </row>
    <row r="1347" spans="1:6">
      <c r="A1347" s="59">
        <v>6508</v>
      </c>
      <c r="B1347" s="59" t="s">
        <v>396</v>
      </c>
      <c r="C1347" s="59" t="s">
        <v>20278</v>
      </c>
      <c r="D1347" s="60">
        <v>66.25</v>
      </c>
      <c r="E1347" s="59" t="s">
        <v>397</v>
      </c>
      <c r="F1347" s="59" t="s">
        <v>318</v>
      </c>
    </row>
    <row r="1348" spans="1:6">
      <c r="A1348" s="59">
        <v>6509</v>
      </c>
      <c r="B1348" s="59" t="s">
        <v>396</v>
      </c>
      <c r="C1348" s="59" t="s">
        <v>20278</v>
      </c>
      <c r="D1348" s="60">
        <v>66.25</v>
      </c>
      <c r="E1348" s="59" t="s">
        <v>397</v>
      </c>
      <c r="F1348" s="59" t="s">
        <v>319</v>
      </c>
    </row>
    <row r="1349" spans="1:6">
      <c r="A1349" s="59">
        <v>6510</v>
      </c>
      <c r="B1349" s="59" t="s">
        <v>396</v>
      </c>
      <c r="C1349" s="59" t="s">
        <v>20278</v>
      </c>
      <c r="D1349" s="60">
        <v>66.25</v>
      </c>
      <c r="E1349" s="59" t="s">
        <v>397</v>
      </c>
      <c r="F1349" s="59" t="s">
        <v>320</v>
      </c>
    </row>
    <row r="1350" spans="1:6">
      <c r="A1350" s="59">
        <v>6511</v>
      </c>
      <c r="B1350" s="59" t="s">
        <v>396</v>
      </c>
      <c r="C1350" s="59" t="s">
        <v>20278</v>
      </c>
      <c r="D1350" s="60">
        <v>66.25</v>
      </c>
      <c r="E1350" s="59" t="s">
        <v>397</v>
      </c>
      <c r="F1350" s="59" t="s">
        <v>321</v>
      </c>
    </row>
    <row r="1351" spans="1:6">
      <c r="A1351" s="59">
        <v>6512</v>
      </c>
      <c r="B1351" s="59" t="s">
        <v>396</v>
      </c>
      <c r="C1351" s="59" t="s">
        <v>20278</v>
      </c>
      <c r="D1351" s="60">
        <v>66.25</v>
      </c>
      <c r="E1351" s="59" t="s">
        <v>397</v>
      </c>
      <c r="F1351" s="59" t="s">
        <v>322</v>
      </c>
    </row>
    <row r="1352" spans="1:6">
      <c r="A1352" s="59">
        <v>6513</v>
      </c>
      <c r="B1352" s="59" t="s">
        <v>396</v>
      </c>
      <c r="C1352" s="59" t="s">
        <v>20278</v>
      </c>
      <c r="D1352" s="60">
        <v>66.25</v>
      </c>
      <c r="E1352" s="59" t="s">
        <v>397</v>
      </c>
      <c r="F1352" s="59" t="s">
        <v>323</v>
      </c>
    </row>
    <row r="1353" spans="1:6">
      <c r="A1353" s="59">
        <v>6517</v>
      </c>
      <c r="B1353" s="59" t="s">
        <v>396</v>
      </c>
      <c r="C1353" s="59" t="s">
        <v>20278</v>
      </c>
      <c r="D1353" s="60">
        <v>66.25</v>
      </c>
      <c r="E1353" s="59" t="s">
        <v>397</v>
      </c>
      <c r="F1353" s="59" t="s">
        <v>324</v>
      </c>
    </row>
    <row r="1354" spans="1:6">
      <c r="A1354" s="59">
        <v>6518</v>
      </c>
      <c r="B1354" s="59" t="s">
        <v>396</v>
      </c>
      <c r="C1354" s="59" t="s">
        <v>20278</v>
      </c>
      <c r="D1354" s="60">
        <v>66.25</v>
      </c>
      <c r="E1354" s="59" t="s">
        <v>397</v>
      </c>
      <c r="F1354" s="59" t="s">
        <v>325</v>
      </c>
    </row>
    <row r="1355" spans="1:6">
      <c r="A1355" s="59">
        <v>6519</v>
      </c>
      <c r="B1355" s="59" t="s">
        <v>396</v>
      </c>
      <c r="C1355" s="59" t="s">
        <v>20278</v>
      </c>
      <c r="D1355" s="60">
        <v>66.25</v>
      </c>
      <c r="E1355" s="59" t="s">
        <v>397</v>
      </c>
      <c r="F1355" s="59" t="s">
        <v>326</v>
      </c>
    </row>
    <row r="1356" spans="1:6">
      <c r="A1356" s="59">
        <v>6520</v>
      </c>
      <c r="B1356" s="59" t="s">
        <v>396</v>
      </c>
      <c r="C1356" s="59" t="s">
        <v>20278</v>
      </c>
      <c r="D1356" s="60">
        <v>66.25</v>
      </c>
      <c r="E1356" s="59" t="s">
        <v>397</v>
      </c>
      <c r="F1356" s="59" t="s">
        <v>327</v>
      </c>
    </row>
    <row r="1357" spans="1:6">
      <c r="A1357" s="59">
        <v>6521</v>
      </c>
      <c r="B1357" s="59" t="s">
        <v>396</v>
      </c>
      <c r="C1357" s="59" t="s">
        <v>20278</v>
      </c>
      <c r="D1357" s="60">
        <v>66.25</v>
      </c>
      <c r="E1357" s="59" t="s">
        <v>397</v>
      </c>
      <c r="F1357" s="59" t="s">
        <v>328</v>
      </c>
    </row>
    <row r="1358" spans="1:6">
      <c r="A1358" s="59">
        <v>6522</v>
      </c>
      <c r="B1358" s="59" t="s">
        <v>396</v>
      </c>
      <c r="C1358" s="59" t="s">
        <v>20278</v>
      </c>
      <c r="D1358" s="60">
        <v>66.25</v>
      </c>
      <c r="E1358" s="59" t="s">
        <v>397</v>
      </c>
      <c r="F1358" s="59" t="s">
        <v>329</v>
      </c>
    </row>
    <row r="1359" spans="1:6">
      <c r="A1359" s="59">
        <v>6620</v>
      </c>
      <c r="B1359" s="59" t="s">
        <v>396</v>
      </c>
      <c r="C1359" s="59" t="s">
        <v>20278</v>
      </c>
      <c r="D1359" s="60">
        <v>66.25</v>
      </c>
      <c r="E1359" s="59" t="s">
        <v>397</v>
      </c>
      <c r="F1359" s="59" t="s">
        <v>330</v>
      </c>
    </row>
    <row r="1360" spans="1:6">
      <c r="A1360" s="59">
        <v>6622</v>
      </c>
      <c r="B1360" s="59" t="s">
        <v>396</v>
      </c>
      <c r="C1360" s="59" t="s">
        <v>20278</v>
      </c>
      <c r="D1360" s="60">
        <v>66.25</v>
      </c>
      <c r="E1360" s="59" t="s">
        <v>397</v>
      </c>
      <c r="F1360" s="59" t="s">
        <v>331</v>
      </c>
    </row>
    <row r="1361" spans="1:6">
      <c r="A1361" s="59">
        <v>6623</v>
      </c>
      <c r="B1361" s="59" t="s">
        <v>396</v>
      </c>
      <c r="C1361" s="59" t="s">
        <v>20278</v>
      </c>
      <c r="D1361" s="60">
        <v>66.25</v>
      </c>
      <c r="E1361" s="59" t="s">
        <v>397</v>
      </c>
      <c r="F1361" s="59" t="s">
        <v>332</v>
      </c>
    </row>
    <row r="1362" spans="1:6">
      <c r="A1362" s="59">
        <v>6624</v>
      </c>
      <c r="B1362" s="59" t="s">
        <v>396</v>
      </c>
      <c r="C1362" s="59" t="s">
        <v>20278</v>
      </c>
      <c r="D1362" s="60">
        <v>66.25</v>
      </c>
      <c r="E1362" s="59" t="s">
        <v>397</v>
      </c>
      <c r="F1362" s="59" t="s">
        <v>333</v>
      </c>
    </row>
    <row r="1363" spans="1:6">
      <c r="A1363" s="59">
        <v>6625</v>
      </c>
      <c r="B1363" s="59" t="s">
        <v>396</v>
      </c>
      <c r="C1363" s="59" t="s">
        <v>20278</v>
      </c>
      <c r="D1363" s="60">
        <v>66.25</v>
      </c>
      <c r="E1363" s="59" t="s">
        <v>397</v>
      </c>
      <c r="F1363" s="59" t="s">
        <v>334</v>
      </c>
    </row>
    <row r="1364" spans="1:6">
      <c r="A1364" s="59">
        <v>6630</v>
      </c>
      <c r="B1364" s="59" t="s">
        <v>396</v>
      </c>
      <c r="C1364" s="59" t="s">
        <v>20278</v>
      </c>
      <c r="D1364" s="60">
        <v>66.25</v>
      </c>
      <c r="E1364" s="59" t="s">
        <v>397</v>
      </c>
      <c r="F1364" s="59" t="s">
        <v>335</v>
      </c>
    </row>
    <row r="1365" spans="1:6">
      <c r="A1365" s="59">
        <v>6632</v>
      </c>
      <c r="B1365" s="59" t="s">
        <v>396</v>
      </c>
      <c r="C1365" s="59" t="s">
        <v>20278</v>
      </c>
      <c r="D1365" s="60">
        <v>66.25</v>
      </c>
      <c r="E1365" s="59" t="s">
        <v>397</v>
      </c>
      <c r="F1365" s="59" t="s">
        <v>336</v>
      </c>
    </row>
    <row r="1366" spans="1:6">
      <c r="A1366" s="59">
        <v>6633</v>
      </c>
      <c r="B1366" s="59" t="s">
        <v>396</v>
      </c>
      <c r="C1366" s="59" t="s">
        <v>20278</v>
      </c>
      <c r="D1366" s="60">
        <v>66.25</v>
      </c>
      <c r="E1366" s="59" t="s">
        <v>397</v>
      </c>
      <c r="F1366" s="59" t="s">
        <v>337</v>
      </c>
    </row>
    <row r="1367" spans="1:6">
      <c r="A1367" s="59">
        <v>6634</v>
      </c>
      <c r="B1367" s="59" t="s">
        <v>396</v>
      </c>
      <c r="C1367" s="59" t="s">
        <v>20278</v>
      </c>
      <c r="D1367" s="60">
        <v>66.25</v>
      </c>
      <c r="E1367" s="59" t="s">
        <v>397</v>
      </c>
      <c r="F1367" s="59" t="s">
        <v>338</v>
      </c>
    </row>
    <row r="1368" spans="1:6">
      <c r="A1368" s="59">
        <v>6635</v>
      </c>
      <c r="B1368" s="59" t="s">
        <v>396</v>
      </c>
      <c r="C1368" s="59" t="s">
        <v>20278</v>
      </c>
      <c r="D1368" s="60">
        <v>66.25</v>
      </c>
      <c r="E1368" s="59" t="s">
        <v>397</v>
      </c>
      <c r="F1368" s="59" t="s">
        <v>339</v>
      </c>
    </row>
    <row r="1369" spans="1:6">
      <c r="A1369" s="59">
        <v>6636</v>
      </c>
      <c r="B1369" s="59" t="s">
        <v>396</v>
      </c>
      <c r="C1369" s="59" t="s">
        <v>20278</v>
      </c>
      <c r="D1369" s="60">
        <v>66.25</v>
      </c>
      <c r="E1369" s="59" t="s">
        <v>397</v>
      </c>
      <c r="F1369" s="59" t="s">
        <v>340</v>
      </c>
    </row>
    <row r="1370" spans="1:6">
      <c r="A1370" s="59">
        <v>6637</v>
      </c>
      <c r="B1370" s="59" t="s">
        <v>396</v>
      </c>
      <c r="C1370" s="59" t="s">
        <v>20278</v>
      </c>
      <c r="D1370" s="60">
        <v>66.25</v>
      </c>
      <c r="E1370" s="59" t="s">
        <v>397</v>
      </c>
      <c r="F1370" s="59" t="s">
        <v>341</v>
      </c>
    </row>
    <row r="1371" spans="1:6">
      <c r="A1371" s="59">
        <v>6640</v>
      </c>
      <c r="B1371" s="59" t="s">
        <v>396</v>
      </c>
      <c r="C1371" s="59" t="s">
        <v>20278</v>
      </c>
      <c r="D1371" s="60">
        <v>66.25</v>
      </c>
      <c r="E1371" s="59" t="s">
        <v>397</v>
      </c>
      <c r="F1371" s="59" t="s">
        <v>342</v>
      </c>
    </row>
    <row r="1372" spans="1:6">
      <c r="A1372" s="59">
        <v>6642</v>
      </c>
      <c r="B1372" s="59" t="s">
        <v>396</v>
      </c>
      <c r="C1372" s="59" t="s">
        <v>20278</v>
      </c>
      <c r="D1372" s="60">
        <v>66.25</v>
      </c>
      <c r="E1372" s="59" t="s">
        <v>397</v>
      </c>
      <c r="F1372" s="59" t="s">
        <v>343</v>
      </c>
    </row>
    <row r="1373" spans="1:6">
      <c r="A1373" s="59">
        <v>6643</v>
      </c>
      <c r="B1373" s="59" t="s">
        <v>396</v>
      </c>
      <c r="C1373" s="59" t="s">
        <v>20278</v>
      </c>
      <c r="D1373" s="60">
        <v>66.25</v>
      </c>
      <c r="E1373" s="59" t="s">
        <v>397</v>
      </c>
      <c r="F1373" s="59" t="s">
        <v>344</v>
      </c>
    </row>
    <row r="1374" spans="1:6">
      <c r="A1374" s="59">
        <v>6644</v>
      </c>
      <c r="B1374" s="59" t="s">
        <v>396</v>
      </c>
      <c r="C1374" s="59" t="s">
        <v>20278</v>
      </c>
      <c r="D1374" s="60">
        <v>66.25</v>
      </c>
      <c r="E1374" s="59" t="s">
        <v>397</v>
      </c>
      <c r="F1374" s="59" t="s">
        <v>345</v>
      </c>
    </row>
    <row r="1375" spans="1:6">
      <c r="A1375" s="59">
        <v>6645</v>
      </c>
      <c r="B1375" s="59" t="s">
        <v>396</v>
      </c>
      <c r="C1375" s="59" t="s">
        <v>20278</v>
      </c>
      <c r="D1375" s="60">
        <v>66.25</v>
      </c>
      <c r="E1375" s="59" t="s">
        <v>397</v>
      </c>
      <c r="F1375" s="59" t="s">
        <v>346</v>
      </c>
    </row>
    <row r="1376" spans="1:6">
      <c r="A1376" s="59">
        <v>6646</v>
      </c>
      <c r="B1376" s="59" t="s">
        <v>396</v>
      </c>
      <c r="C1376" s="59" t="s">
        <v>20278</v>
      </c>
      <c r="D1376" s="60">
        <v>66.25</v>
      </c>
      <c r="E1376" s="59" t="s">
        <v>397</v>
      </c>
      <c r="F1376" s="59" t="s">
        <v>347</v>
      </c>
    </row>
    <row r="1377" spans="1:6">
      <c r="A1377" s="59">
        <v>6648</v>
      </c>
      <c r="B1377" s="59" t="s">
        <v>396</v>
      </c>
      <c r="C1377" s="59" t="s">
        <v>20278</v>
      </c>
      <c r="D1377" s="60">
        <v>66.25</v>
      </c>
      <c r="E1377" s="59" t="s">
        <v>397</v>
      </c>
      <c r="F1377" s="59" t="s">
        <v>348</v>
      </c>
    </row>
    <row r="1378" spans="1:6">
      <c r="A1378" s="59">
        <v>6649</v>
      </c>
      <c r="B1378" s="59" t="s">
        <v>396</v>
      </c>
      <c r="C1378" s="59" t="s">
        <v>20278</v>
      </c>
      <c r="D1378" s="60">
        <v>66.25</v>
      </c>
      <c r="E1378" s="59" t="s">
        <v>397</v>
      </c>
      <c r="F1378" s="59" t="s">
        <v>349</v>
      </c>
    </row>
    <row r="1379" spans="1:6">
      <c r="A1379" s="59">
        <v>6652</v>
      </c>
      <c r="B1379" s="59" t="s">
        <v>396</v>
      </c>
      <c r="C1379" s="59" t="s">
        <v>20278</v>
      </c>
      <c r="D1379" s="60">
        <v>66.25</v>
      </c>
      <c r="E1379" s="59" t="s">
        <v>397</v>
      </c>
      <c r="F1379" s="59" t="s">
        <v>350</v>
      </c>
    </row>
    <row r="1380" spans="1:6">
      <c r="A1380" s="59">
        <v>6654</v>
      </c>
      <c r="B1380" s="59" t="s">
        <v>396</v>
      </c>
      <c r="C1380" s="59" t="s">
        <v>20278</v>
      </c>
      <c r="D1380" s="60">
        <v>66.25</v>
      </c>
      <c r="E1380" s="59" t="s">
        <v>397</v>
      </c>
      <c r="F1380" s="59" t="s">
        <v>351</v>
      </c>
    </row>
    <row r="1381" spans="1:6">
      <c r="A1381" s="59">
        <v>6655</v>
      </c>
      <c r="B1381" s="59" t="s">
        <v>396</v>
      </c>
      <c r="C1381" s="59" t="s">
        <v>20278</v>
      </c>
      <c r="D1381" s="60">
        <v>66.25</v>
      </c>
      <c r="E1381" s="59" t="s">
        <v>397</v>
      </c>
      <c r="F1381" s="59" t="s">
        <v>352</v>
      </c>
    </row>
    <row r="1382" spans="1:6">
      <c r="A1382" s="59">
        <v>6657</v>
      </c>
      <c r="B1382" s="59" t="s">
        <v>396</v>
      </c>
      <c r="C1382" s="59" t="s">
        <v>20278</v>
      </c>
      <c r="D1382" s="60">
        <v>66.25</v>
      </c>
      <c r="E1382" s="59" t="s">
        <v>397</v>
      </c>
      <c r="F1382" s="59" t="s">
        <v>353</v>
      </c>
    </row>
    <row r="1383" spans="1:6">
      <c r="A1383" s="59">
        <v>6660</v>
      </c>
      <c r="B1383" s="59" t="s">
        <v>396</v>
      </c>
      <c r="C1383" s="59" t="s">
        <v>20278</v>
      </c>
      <c r="D1383" s="60">
        <v>66.25</v>
      </c>
      <c r="E1383" s="59" t="s">
        <v>397</v>
      </c>
      <c r="F1383" s="59" t="s">
        <v>354</v>
      </c>
    </row>
    <row r="1384" spans="1:6">
      <c r="A1384" s="59">
        <v>6662</v>
      </c>
      <c r="B1384" s="59" t="s">
        <v>396</v>
      </c>
      <c r="C1384" s="59" t="s">
        <v>20278</v>
      </c>
      <c r="D1384" s="60">
        <v>66.25</v>
      </c>
      <c r="E1384" s="59" t="s">
        <v>397</v>
      </c>
      <c r="F1384" s="59" t="s">
        <v>355</v>
      </c>
    </row>
    <row r="1385" spans="1:6">
      <c r="A1385" s="59">
        <v>6665</v>
      </c>
      <c r="B1385" s="59" t="s">
        <v>396</v>
      </c>
      <c r="C1385" s="59" t="s">
        <v>20278</v>
      </c>
      <c r="D1385" s="60">
        <v>66.25</v>
      </c>
      <c r="E1385" s="59" t="s">
        <v>397</v>
      </c>
      <c r="F1385" s="59" t="s">
        <v>356</v>
      </c>
    </row>
    <row r="1386" spans="1:6">
      <c r="A1386" s="59">
        <v>6680</v>
      </c>
      <c r="B1386" s="59" t="s">
        <v>396</v>
      </c>
      <c r="C1386" s="59" t="s">
        <v>20278</v>
      </c>
      <c r="D1386" s="60">
        <v>66.25</v>
      </c>
      <c r="E1386" s="59" t="s">
        <v>397</v>
      </c>
      <c r="F1386" s="59" t="s">
        <v>357</v>
      </c>
    </row>
    <row r="1387" spans="1:6">
      <c r="A1387" s="59">
        <v>6681</v>
      </c>
      <c r="B1387" s="59" t="s">
        <v>396</v>
      </c>
      <c r="C1387" s="59" t="s">
        <v>20278</v>
      </c>
      <c r="D1387" s="60">
        <v>66.25</v>
      </c>
      <c r="E1387" s="59" t="s">
        <v>397</v>
      </c>
      <c r="F1387" s="59" t="s">
        <v>358</v>
      </c>
    </row>
    <row r="1388" spans="1:6">
      <c r="A1388" s="59">
        <v>6685</v>
      </c>
      <c r="B1388" s="59" t="s">
        <v>396</v>
      </c>
      <c r="C1388" s="59" t="s">
        <v>20278</v>
      </c>
      <c r="D1388" s="60">
        <v>66.25</v>
      </c>
      <c r="E1388" s="59" t="s">
        <v>397</v>
      </c>
      <c r="F1388" s="59" t="s">
        <v>359</v>
      </c>
    </row>
    <row r="1389" spans="1:6">
      <c r="A1389" s="59">
        <v>6686</v>
      </c>
      <c r="B1389" s="59" t="s">
        <v>396</v>
      </c>
      <c r="C1389" s="59" t="s">
        <v>20278</v>
      </c>
      <c r="D1389" s="60">
        <v>66.25</v>
      </c>
      <c r="E1389" s="59" t="s">
        <v>397</v>
      </c>
      <c r="F1389" s="59" t="s">
        <v>360</v>
      </c>
    </row>
    <row r="1390" spans="1:6">
      <c r="A1390" s="59">
        <v>6690</v>
      </c>
      <c r="B1390" s="59" t="s">
        <v>396</v>
      </c>
      <c r="C1390" s="59" t="s">
        <v>20278</v>
      </c>
      <c r="D1390" s="60">
        <v>66.25</v>
      </c>
      <c r="E1390" s="59" t="s">
        <v>397</v>
      </c>
      <c r="F1390" s="59" t="s">
        <v>361</v>
      </c>
    </row>
    <row r="1391" spans="1:6">
      <c r="A1391" s="59">
        <v>6750</v>
      </c>
      <c r="B1391" s="59" t="s">
        <v>396</v>
      </c>
      <c r="C1391" s="59" t="s">
        <v>20278</v>
      </c>
      <c r="D1391" s="60">
        <v>66.25</v>
      </c>
      <c r="E1391" s="59" t="s">
        <v>397</v>
      </c>
      <c r="F1391" s="59" t="s">
        <v>362</v>
      </c>
    </row>
    <row r="1392" spans="1:6">
      <c r="A1392" s="59">
        <v>6820</v>
      </c>
      <c r="B1392" s="59" t="s">
        <v>396</v>
      </c>
      <c r="C1392" s="59" t="s">
        <v>20278</v>
      </c>
      <c r="D1392" s="60">
        <v>66.25</v>
      </c>
      <c r="E1392" s="59" t="s">
        <v>397</v>
      </c>
      <c r="F1392" s="59" t="s">
        <v>363</v>
      </c>
    </row>
    <row r="1393" spans="1:6">
      <c r="A1393" s="59">
        <v>6825</v>
      </c>
      <c r="B1393" s="59" t="s">
        <v>396</v>
      </c>
      <c r="C1393" s="59" t="s">
        <v>20278</v>
      </c>
      <c r="D1393" s="60">
        <v>66.25</v>
      </c>
      <c r="E1393" s="59" t="s">
        <v>397</v>
      </c>
      <c r="F1393" s="59" t="s">
        <v>364</v>
      </c>
    </row>
    <row r="1394" spans="1:6">
      <c r="A1394" s="59">
        <v>6830</v>
      </c>
      <c r="B1394" s="59" t="s">
        <v>396</v>
      </c>
      <c r="C1394" s="59" t="s">
        <v>20278</v>
      </c>
      <c r="D1394" s="60">
        <v>66.25</v>
      </c>
      <c r="E1394" s="59" t="s">
        <v>397</v>
      </c>
      <c r="F1394" s="59" t="s">
        <v>365</v>
      </c>
    </row>
    <row r="1395" spans="1:6">
      <c r="A1395" s="59">
        <v>6831</v>
      </c>
      <c r="B1395" s="59" t="s">
        <v>396</v>
      </c>
      <c r="C1395" s="59" t="s">
        <v>20278</v>
      </c>
      <c r="D1395" s="60">
        <v>66.25</v>
      </c>
      <c r="E1395" s="59" t="s">
        <v>397</v>
      </c>
      <c r="F1395" s="59" t="s">
        <v>366</v>
      </c>
    </row>
    <row r="1396" spans="1:6">
      <c r="A1396" s="59">
        <v>6832</v>
      </c>
      <c r="B1396" s="59" t="s">
        <v>396</v>
      </c>
      <c r="C1396" s="59" t="s">
        <v>20278</v>
      </c>
      <c r="D1396" s="60">
        <v>66.25</v>
      </c>
      <c r="E1396" s="59" t="s">
        <v>397</v>
      </c>
      <c r="F1396" s="59" t="s">
        <v>367</v>
      </c>
    </row>
    <row r="1397" spans="1:6">
      <c r="A1397" s="59">
        <v>6833</v>
      </c>
      <c r="B1397" s="59" t="s">
        <v>396</v>
      </c>
      <c r="C1397" s="59" t="s">
        <v>20278</v>
      </c>
      <c r="D1397" s="60">
        <v>66.25</v>
      </c>
      <c r="E1397" s="59" t="s">
        <v>397</v>
      </c>
      <c r="F1397" s="59" t="s">
        <v>368</v>
      </c>
    </row>
    <row r="1398" spans="1:6">
      <c r="A1398" s="59">
        <v>6834</v>
      </c>
      <c r="B1398" s="59" t="s">
        <v>396</v>
      </c>
      <c r="C1398" s="59" t="s">
        <v>20278</v>
      </c>
      <c r="D1398" s="60">
        <v>66.25</v>
      </c>
      <c r="E1398" s="59" t="s">
        <v>397</v>
      </c>
      <c r="F1398" s="59" t="s">
        <v>369</v>
      </c>
    </row>
    <row r="1399" spans="1:6">
      <c r="A1399" s="59">
        <v>6901</v>
      </c>
      <c r="B1399" s="59" t="s">
        <v>396</v>
      </c>
      <c r="C1399" s="59" t="s">
        <v>20278</v>
      </c>
      <c r="D1399" s="60">
        <v>66.25</v>
      </c>
      <c r="E1399" s="59" t="s">
        <v>397</v>
      </c>
      <c r="F1399" s="59" t="s">
        <v>370</v>
      </c>
    </row>
    <row r="1400" spans="1:6">
      <c r="A1400" s="59">
        <v>6903</v>
      </c>
      <c r="B1400" s="59" t="s">
        <v>396</v>
      </c>
      <c r="C1400" s="59" t="s">
        <v>20278</v>
      </c>
      <c r="D1400" s="60">
        <v>66.25</v>
      </c>
      <c r="E1400" s="59" t="s">
        <v>397</v>
      </c>
      <c r="F1400" s="59" t="s">
        <v>372</v>
      </c>
    </row>
    <row r="1401" spans="1:6">
      <c r="A1401" s="59">
        <v>6998</v>
      </c>
      <c r="B1401" s="59" t="s">
        <v>396</v>
      </c>
      <c r="C1401" s="59" t="s">
        <v>20278</v>
      </c>
      <c r="D1401" s="60">
        <v>66.25</v>
      </c>
      <c r="E1401" s="59" t="s">
        <v>397</v>
      </c>
      <c r="F1401" s="59" t="s">
        <v>373</v>
      </c>
    </row>
    <row r="1402" spans="1:6">
      <c r="A1402" s="59">
        <v>6999</v>
      </c>
      <c r="B1402" s="59" t="s">
        <v>396</v>
      </c>
      <c r="C1402" s="59" t="s">
        <v>20278</v>
      </c>
      <c r="D1402" s="60">
        <v>66.25</v>
      </c>
      <c r="E1402" s="59" t="s">
        <v>397</v>
      </c>
      <c r="F1402" s="59" t="s">
        <v>374</v>
      </c>
    </row>
    <row r="1403" spans="1:6">
      <c r="A1403" s="59">
        <v>9001</v>
      </c>
      <c r="B1403" s="59" t="s">
        <v>396</v>
      </c>
      <c r="C1403" s="59" t="s">
        <v>20278</v>
      </c>
      <c r="D1403" s="60">
        <v>66.25</v>
      </c>
      <c r="E1403" s="59" t="s">
        <v>397</v>
      </c>
      <c r="F1403" s="59" t="s">
        <v>375</v>
      </c>
    </row>
    <row r="1404" spans="1:6">
      <c r="A1404" s="59">
        <v>600</v>
      </c>
      <c r="B1404" s="59" t="s">
        <v>398</v>
      </c>
      <c r="C1404" s="59" t="s">
        <v>20278</v>
      </c>
      <c r="D1404" s="60">
        <v>43.36</v>
      </c>
      <c r="E1404" s="59" t="s">
        <v>399</v>
      </c>
      <c r="F1404" s="59" t="s">
        <v>200</v>
      </c>
    </row>
    <row r="1405" spans="1:6">
      <c r="A1405" s="59">
        <v>601</v>
      </c>
      <c r="B1405" s="59" t="s">
        <v>398</v>
      </c>
      <c r="C1405" s="59" t="s">
        <v>20278</v>
      </c>
      <c r="D1405" s="60">
        <v>43.36</v>
      </c>
      <c r="E1405" s="59" t="s">
        <v>399</v>
      </c>
      <c r="F1405" s="59" t="s">
        <v>201</v>
      </c>
    </row>
    <row r="1406" spans="1:6">
      <c r="A1406" s="59">
        <v>605</v>
      </c>
      <c r="B1406" s="59" t="s">
        <v>398</v>
      </c>
      <c r="C1406" s="59" t="s">
        <v>20278</v>
      </c>
      <c r="D1406" s="60">
        <v>43.36</v>
      </c>
      <c r="E1406" s="59" t="s">
        <v>399</v>
      </c>
      <c r="F1406" s="59" t="s">
        <v>202</v>
      </c>
    </row>
    <row r="1407" spans="1:6">
      <c r="A1407" s="59">
        <v>611</v>
      </c>
      <c r="B1407" s="59" t="s">
        <v>398</v>
      </c>
      <c r="C1407" s="59" t="s">
        <v>20278</v>
      </c>
      <c r="D1407" s="60">
        <v>43.36</v>
      </c>
      <c r="E1407" s="59" t="s">
        <v>399</v>
      </c>
      <c r="F1407" s="59" t="s">
        <v>203</v>
      </c>
    </row>
    <row r="1408" spans="1:6">
      <c r="A1408" s="59">
        <v>630</v>
      </c>
      <c r="B1408" s="59" t="s">
        <v>398</v>
      </c>
      <c r="C1408" s="59" t="s">
        <v>20278</v>
      </c>
      <c r="D1408" s="60">
        <v>43.36</v>
      </c>
      <c r="E1408" s="59" t="s">
        <v>399</v>
      </c>
      <c r="F1408" s="59" t="s">
        <v>204</v>
      </c>
    </row>
    <row r="1409" spans="1:6">
      <c r="A1409" s="59">
        <v>640</v>
      </c>
      <c r="B1409" s="59" t="s">
        <v>398</v>
      </c>
      <c r="C1409" s="59" t="s">
        <v>20278</v>
      </c>
      <c r="D1409" s="60">
        <v>43.36</v>
      </c>
      <c r="E1409" s="59" t="s">
        <v>399</v>
      </c>
      <c r="F1409" s="59" t="s">
        <v>205</v>
      </c>
    </row>
    <row r="1410" spans="1:6">
      <c r="A1410" s="59">
        <v>641</v>
      </c>
      <c r="B1410" s="59" t="s">
        <v>398</v>
      </c>
      <c r="C1410" s="59" t="s">
        <v>20278</v>
      </c>
      <c r="D1410" s="60">
        <v>43.36</v>
      </c>
      <c r="E1410" s="59" t="s">
        <v>399</v>
      </c>
      <c r="F1410" s="59" t="s">
        <v>206</v>
      </c>
    </row>
    <row r="1411" spans="1:6">
      <c r="A1411" s="59">
        <v>660</v>
      </c>
      <c r="B1411" s="59" t="s">
        <v>398</v>
      </c>
      <c r="C1411" s="59" t="s">
        <v>20278</v>
      </c>
      <c r="D1411" s="60">
        <v>43.36</v>
      </c>
      <c r="E1411" s="59" t="s">
        <v>399</v>
      </c>
      <c r="F1411" s="59" t="s">
        <v>207</v>
      </c>
    </row>
    <row r="1412" spans="1:6">
      <c r="A1412" s="59">
        <v>664</v>
      </c>
      <c r="B1412" s="59" t="s">
        <v>398</v>
      </c>
      <c r="C1412" s="59" t="s">
        <v>20278</v>
      </c>
      <c r="D1412" s="60">
        <v>43.36</v>
      </c>
      <c r="E1412" s="59" t="s">
        <v>399</v>
      </c>
      <c r="F1412" s="59" t="s">
        <v>208</v>
      </c>
    </row>
    <row r="1413" spans="1:6">
      <c r="A1413" s="59">
        <v>665</v>
      </c>
      <c r="B1413" s="59" t="s">
        <v>398</v>
      </c>
      <c r="C1413" s="59" t="s">
        <v>20278</v>
      </c>
      <c r="D1413" s="60">
        <v>43.36</v>
      </c>
      <c r="E1413" s="59" t="s">
        <v>399</v>
      </c>
      <c r="F1413" s="59" t="s">
        <v>209</v>
      </c>
    </row>
    <row r="1414" spans="1:6">
      <c r="A1414" s="59">
        <v>6010</v>
      </c>
      <c r="B1414" s="59" t="s">
        <v>398</v>
      </c>
      <c r="C1414" s="59" t="s">
        <v>20278</v>
      </c>
      <c r="D1414" s="60">
        <v>43.36</v>
      </c>
      <c r="E1414" s="59" t="s">
        <v>399</v>
      </c>
      <c r="F1414" s="59" t="s">
        <v>210</v>
      </c>
    </row>
    <row r="1415" spans="1:6">
      <c r="A1415" s="59">
        <v>6011</v>
      </c>
      <c r="B1415" s="59" t="s">
        <v>398</v>
      </c>
      <c r="C1415" s="59" t="s">
        <v>20278</v>
      </c>
      <c r="D1415" s="60">
        <v>43.36</v>
      </c>
      <c r="E1415" s="59" t="s">
        <v>399</v>
      </c>
      <c r="F1415" s="59" t="s">
        <v>211</v>
      </c>
    </row>
    <row r="1416" spans="1:6">
      <c r="A1416" s="59">
        <v>6012</v>
      </c>
      <c r="B1416" s="59" t="s">
        <v>398</v>
      </c>
      <c r="C1416" s="59" t="s">
        <v>20278</v>
      </c>
      <c r="D1416" s="60">
        <v>43.36</v>
      </c>
      <c r="E1416" s="59" t="s">
        <v>399</v>
      </c>
      <c r="F1416" s="59" t="s">
        <v>212</v>
      </c>
    </row>
    <row r="1417" spans="1:6">
      <c r="A1417" s="59">
        <v>6013</v>
      </c>
      <c r="B1417" s="59" t="s">
        <v>398</v>
      </c>
      <c r="C1417" s="59" t="s">
        <v>20278</v>
      </c>
      <c r="D1417" s="60">
        <v>43.36</v>
      </c>
      <c r="E1417" s="59" t="s">
        <v>399</v>
      </c>
      <c r="F1417" s="59" t="s">
        <v>213</v>
      </c>
    </row>
    <row r="1418" spans="1:6">
      <c r="A1418" s="59">
        <v>6014</v>
      </c>
      <c r="B1418" s="59" t="s">
        <v>398</v>
      </c>
      <c r="C1418" s="59" t="s">
        <v>20278</v>
      </c>
      <c r="D1418" s="60">
        <v>43.36</v>
      </c>
      <c r="E1418" s="59" t="s">
        <v>399</v>
      </c>
      <c r="F1418" s="59" t="s">
        <v>214</v>
      </c>
    </row>
    <row r="1419" spans="1:6">
      <c r="A1419" s="59">
        <v>6015</v>
      </c>
      <c r="B1419" s="59" t="s">
        <v>398</v>
      </c>
      <c r="C1419" s="59" t="s">
        <v>20278</v>
      </c>
      <c r="D1419" s="60">
        <v>43.36</v>
      </c>
      <c r="E1419" s="59" t="s">
        <v>399</v>
      </c>
      <c r="F1419" s="59" t="s">
        <v>215</v>
      </c>
    </row>
    <row r="1420" spans="1:6">
      <c r="A1420" s="59">
        <v>6016</v>
      </c>
      <c r="B1420" s="59" t="s">
        <v>398</v>
      </c>
      <c r="C1420" s="59" t="s">
        <v>20278</v>
      </c>
      <c r="D1420" s="60">
        <v>43.36</v>
      </c>
      <c r="E1420" s="59" t="s">
        <v>399</v>
      </c>
      <c r="F1420" s="59" t="s">
        <v>216</v>
      </c>
    </row>
    <row r="1421" spans="1:6">
      <c r="A1421" s="59">
        <v>6017</v>
      </c>
      <c r="B1421" s="59" t="s">
        <v>398</v>
      </c>
      <c r="C1421" s="59" t="s">
        <v>20278</v>
      </c>
      <c r="D1421" s="60">
        <v>43.36</v>
      </c>
      <c r="E1421" s="59" t="s">
        <v>399</v>
      </c>
      <c r="F1421" s="59" t="s">
        <v>217</v>
      </c>
    </row>
    <row r="1422" spans="1:6">
      <c r="A1422" s="59">
        <v>6020</v>
      </c>
      <c r="B1422" s="59" t="s">
        <v>398</v>
      </c>
      <c r="C1422" s="59" t="s">
        <v>20278</v>
      </c>
      <c r="D1422" s="60">
        <v>43.36</v>
      </c>
      <c r="E1422" s="59" t="s">
        <v>399</v>
      </c>
      <c r="F1422" s="59" t="s">
        <v>218</v>
      </c>
    </row>
    <row r="1423" spans="1:6">
      <c r="A1423" s="59">
        <v>6021</v>
      </c>
      <c r="B1423" s="59" t="s">
        <v>398</v>
      </c>
      <c r="C1423" s="59" t="s">
        <v>20278</v>
      </c>
      <c r="D1423" s="60">
        <v>43.36</v>
      </c>
      <c r="E1423" s="59" t="s">
        <v>399</v>
      </c>
      <c r="F1423" s="59" t="s">
        <v>219</v>
      </c>
    </row>
    <row r="1424" spans="1:6">
      <c r="A1424" s="59">
        <v>6022</v>
      </c>
      <c r="B1424" s="59" t="s">
        <v>398</v>
      </c>
      <c r="C1424" s="59" t="s">
        <v>20278</v>
      </c>
      <c r="D1424" s="60">
        <v>43.36</v>
      </c>
      <c r="E1424" s="59" t="s">
        <v>399</v>
      </c>
      <c r="F1424" s="59" t="s">
        <v>220</v>
      </c>
    </row>
    <row r="1425" spans="1:6">
      <c r="A1425" s="59">
        <v>6023</v>
      </c>
      <c r="B1425" s="59" t="s">
        <v>398</v>
      </c>
      <c r="C1425" s="59" t="s">
        <v>20278</v>
      </c>
      <c r="D1425" s="60">
        <v>43.36</v>
      </c>
      <c r="E1425" s="59" t="s">
        <v>399</v>
      </c>
      <c r="F1425" s="59" t="s">
        <v>221</v>
      </c>
    </row>
    <row r="1426" spans="1:6">
      <c r="A1426" s="59">
        <v>6028</v>
      </c>
      <c r="B1426" s="59" t="s">
        <v>398</v>
      </c>
      <c r="C1426" s="59" t="s">
        <v>20278</v>
      </c>
      <c r="D1426" s="60">
        <v>43.36</v>
      </c>
      <c r="E1426" s="59" t="s">
        <v>399</v>
      </c>
      <c r="F1426" s="59" t="s">
        <v>222</v>
      </c>
    </row>
    <row r="1427" spans="1:6">
      <c r="A1427" s="59">
        <v>6029</v>
      </c>
      <c r="B1427" s="59" t="s">
        <v>398</v>
      </c>
      <c r="C1427" s="59" t="s">
        <v>20278</v>
      </c>
      <c r="D1427" s="60">
        <v>43.36</v>
      </c>
      <c r="E1427" s="59" t="s">
        <v>399</v>
      </c>
      <c r="F1427" s="59" t="s">
        <v>223</v>
      </c>
    </row>
    <row r="1428" spans="1:6">
      <c r="A1428" s="59">
        <v>6032</v>
      </c>
      <c r="B1428" s="59" t="s">
        <v>398</v>
      </c>
      <c r="C1428" s="59" t="s">
        <v>20278</v>
      </c>
      <c r="D1428" s="60">
        <v>43.36</v>
      </c>
      <c r="E1428" s="59" t="s">
        <v>399</v>
      </c>
      <c r="F1428" s="59" t="s">
        <v>224</v>
      </c>
    </row>
    <row r="1429" spans="1:6">
      <c r="A1429" s="59">
        <v>6100</v>
      </c>
      <c r="B1429" s="59" t="s">
        <v>398</v>
      </c>
      <c r="C1429" s="59" t="s">
        <v>20278</v>
      </c>
      <c r="D1429" s="60">
        <v>43.36</v>
      </c>
      <c r="E1429" s="59" t="s">
        <v>399</v>
      </c>
      <c r="F1429" s="59" t="s">
        <v>225</v>
      </c>
    </row>
    <row r="1430" spans="1:6">
      <c r="A1430" s="59">
        <v>6101</v>
      </c>
      <c r="B1430" s="59" t="s">
        <v>398</v>
      </c>
      <c r="C1430" s="59" t="s">
        <v>20278</v>
      </c>
      <c r="D1430" s="60">
        <v>43.36</v>
      </c>
      <c r="E1430" s="59" t="s">
        <v>399</v>
      </c>
      <c r="F1430" s="59" t="s">
        <v>226</v>
      </c>
    </row>
    <row r="1431" spans="1:6">
      <c r="A1431" s="59">
        <v>6102</v>
      </c>
      <c r="B1431" s="59" t="s">
        <v>398</v>
      </c>
      <c r="C1431" s="59" t="s">
        <v>20278</v>
      </c>
      <c r="D1431" s="60">
        <v>43.36</v>
      </c>
      <c r="E1431" s="59" t="s">
        <v>399</v>
      </c>
      <c r="F1431" s="59" t="s">
        <v>227</v>
      </c>
    </row>
    <row r="1432" spans="1:6">
      <c r="A1432" s="59">
        <v>6103</v>
      </c>
      <c r="B1432" s="59" t="s">
        <v>398</v>
      </c>
      <c r="C1432" s="59" t="s">
        <v>20278</v>
      </c>
      <c r="D1432" s="60">
        <v>43.36</v>
      </c>
      <c r="E1432" s="59" t="s">
        <v>399</v>
      </c>
      <c r="F1432" s="59" t="s">
        <v>228</v>
      </c>
    </row>
    <row r="1433" spans="1:6">
      <c r="A1433" s="59">
        <v>6110</v>
      </c>
      <c r="B1433" s="59" t="s">
        <v>398</v>
      </c>
      <c r="C1433" s="59" t="s">
        <v>20278</v>
      </c>
      <c r="D1433" s="60">
        <v>43.36</v>
      </c>
      <c r="E1433" s="59" t="s">
        <v>399</v>
      </c>
      <c r="F1433" s="59" t="s">
        <v>229</v>
      </c>
    </row>
    <row r="1434" spans="1:6">
      <c r="A1434" s="59">
        <v>6112</v>
      </c>
      <c r="B1434" s="59" t="s">
        <v>398</v>
      </c>
      <c r="C1434" s="59" t="s">
        <v>20278</v>
      </c>
      <c r="D1434" s="60">
        <v>43.36</v>
      </c>
      <c r="E1434" s="59" t="s">
        <v>399</v>
      </c>
      <c r="F1434" s="59" t="s">
        <v>230</v>
      </c>
    </row>
    <row r="1435" spans="1:6">
      <c r="A1435" s="59">
        <v>6220</v>
      </c>
      <c r="B1435" s="59" t="s">
        <v>398</v>
      </c>
      <c r="C1435" s="59" t="s">
        <v>20278</v>
      </c>
      <c r="D1435" s="60">
        <v>43.36</v>
      </c>
      <c r="E1435" s="59" t="s">
        <v>399</v>
      </c>
      <c r="F1435" s="59" t="s">
        <v>231</v>
      </c>
    </row>
    <row r="1436" spans="1:6">
      <c r="A1436" s="59">
        <v>6221</v>
      </c>
      <c r="B1436" s="59" t="s">
        <v>398</v>
      </c>
      <c r="C1436" s="59" t="s">
        <v>20278</v>
      </c>
      <c r="D1436" s="60">
        <v>43.36</v>
      </c>
      <c r="E1436" s="59" t="s">
        <v>399</v>
      </c>
      <c r="F1436" s="59" t="s">
        <v>232</v>
      </c>
    </row>
    <row r="1437" spans="1:6">
      <c r="A1437" s="59">
        <v>6222</v>
      </c>
      <c r="B1437" s="59" t="s">
        <v>398</v>
      </c>
      <c r="C1437" s="59" t="s">
        <v>20278</v>
      </c>
      <c r="D1437" s="60">
        <v>43.36</v>
      </c>
      <c r="E1437" s="59" t="s">
        <v>399</v>
      </c>
      <c r="F1437" s="59" t="s">
        <v>233</v>
      </c>
    </row>
    <row r="1438" spans="1:6">
      <c r="A1438" s="59">
        <v>6223</v>
      </c>
      <c r="B1438" s="59" t="s">
        <v>398</v>
      </c>
      <c r="C1438" s="59" t="s">
        <v>20278</v>
      </c>
      <c r="D1438" s="60">
        <v>43.36</v>
      </c>
      <c r="E1438" s="59" t="s">
        <v>399</v>
      </c>
      <c r="F1438" s="59" t="s">
        <v>234</v>
      </c>
    </row>
    <row r="1439" spans="1:6">
      <c r="A1439" s="59">
        <v>6224</v>
      </c>
      <c r="B1439" s="59" t="s">
        <v>398</v>
      </c>
      <c r="C1439" s="59" t="s">
        <v>20278</v>
      </c>
      <c r="D1439" s="60">
        <v>43.36</v>
      </c>
      <c r="E1439" s="59" t="s">
        <v>399</v>
      </c>
      <c r="F1439" s="59" t="s">
        <v>235</v>
      </c>
    </row>
    <row r="1440" spans="1:6">
      <c r="A1440" s="59">
        <v>6225</v>
      </c>
      <c r="B1440" s="59" t="s">
        <v>398</v>
      </c>
      <c r="C1440" s="59" t="s">
        <v>20278</v>
      </c>
      <c r="D1440" s="60">
        <v>43.36</v>
      </c>
      <c r="E1440" s="59" t="s">
        <v>399</v>
      </c>
      <c r="F1440" s="59" t="s">
        <v>236</v>
      </c>
    </row>
    <row r="1441" spans="1:6">
      <c r="A1441" s="59">
        <v>6226</v>
      </c>
      <c r="B1441" s="59" t="s">
        <v>398</v>
      </c>
      <c r="C1441" s="59" t="s">
        <v>20278</v>
      </c>
      <c r="D1441" s="60">
        <v>43.36</v>
      </c>
      <c r="E1441" s="59" t="s">
        <v>399</v>
      </c>
      <c r="F1441" s="59" t="s">
        <v>237</v>
      </c>
    </row>
    <row r="1442" spans="1:6">
      <c r="A1442" s="59">
        <v>6229</v>
      </c>
      <c r="B1442" s="59" t="s">
        <v>398</v>
      </c>
      <c r="C1442" s="59" t="s">
        <v>20278</v>
      </c>
      <c r="D1442" s="60">
        <v>43.36</v>
      </c>
      <c r="E1442" s="59" t="s">
        <v>399</v>
      </c>
      <c r="F1442" s="59" t="s">
        <v>238</v>
      </c>
    </row>
    <row r="1443" spans="1:6">
      <c r="A1443" s="59">
        <v>6230</v>
      </c>
      <c r="B1443" s="59" t="s">
        <v>398</v>
      </c>
      <c r="C1443" s="59" t="s">
        <v>20278</v>
      </c>
      <c r="D1443" s="60">
        <v>43.36</v>
      </c>
      <c r="E1443" s="59" t="s">
        <v>399</v>
      </c>
      <c r="F1443" s="59" t="s">
        <v>239</v>
      </c>
    </row>
    <row r="1444" spans="1:6">
      <c r="A1444" s="59">
        <v>6231</v>
      </c>
      <c r="B1444" s="59" t="s">
        <v>398</v>
      </c>
      <c r="C1444" s="59" t="s">
        <v>20278</v>
      </c>
      <c r="D1444" s="60">
        <v>43.36</v>
      </c>
      <c r="E1444" s="59" t="s">
        <v>399</v>
      </c>
      <c r="F1444" s="59" t="s">
        <v>240</v>
      </c>
    </row>
    <row r="1445" spans="1:6">
      <c r="A1445" s="59">
        <v>6232</v>
      </c>
      <c r="B1445" s="59" t="s">
        <v>398</v>
      </c>
      <c r="C1445" s="59" t="s">
        <v>20278</v>
      </c>
      <c r="D1445" s="60">
        <v>43.36</v>
      </c>
      <c r="E1445" s="59" t="s">
        <v>399</v>
      </c>
      <c r="F1445" s="59" t="s">
        <v>241</v>
      </c>
    </row>
    <row r="1446" spans="1:6">
      <c r="A1446" s="59">
        <v>6234</v>
      </c>
      <c r="B1446" s="59" t="s">
        <v>398</v>
      </c>
      <c r="C1446" s="59" t="s">
        <v>20278</v>
      </c>
      <c r="D1446" s="60">
        <v>43.36</v>
      </c>
      <c r="E1446" s="59" t="s">
        <v>399</v>
      </c>
      <c r="F1446" s="59" t="s">
        <v>242</v>
      </c>
    </row>
    <row r="1447" spans="1:6">
      <c r="A1447" s="59">
        <v>6235</v>
      </c>
      <c r="B1447" s="59" t="s">
        <v>398</v>
      </c>
      <c r="C1447" s="59" t="s">
        <v>20278</v>
      </c>
      <c r="D1447" s="60">
        <v>43.36</v>
      </c>
      <c r="E1447" s="59" t="s">
        <v>399</v>
      </c>
      <c r="F1447" s="59" t="s">
        <v>243</v>
      </c>
    </row>
    <row r="1448" spans="1:6">
      <c r="A1448" s="59">
        <v>6236</v>
      </c>
      <c r="B1448" s="59" t="s">
        <v>398</v>
      </c>
      <c r="C1448" s="59" t="s">
        <v>20278</v>
      </c>
      <c r="D1448" s="60">
        <v>43.36</v>
      </c>
      <c r="E1448" s="59" t="s">
        <v>399</v>
      </c>
      <c r="F1448" s="59" t="s">
        <v>244</v>
      </c>
    </row>
    <row r="1449" spans="1:6">
      <c r="A1449" s="59">
        <v>6238</v>
      </c>
      <c r="B1449" s="59" t="s">
        <v>398</v>
      </c>
      <c r="C1449" s="59" t="s">
        <v>20278</v>
      </c>
      <c r="D1449" s="60">
        <v>43.36</v>
      </c>
      <c r="E1449" s="59" t="s">
        <v>399</v>
      </c>
      <c r="F1449" s="59" t="s">
        <v>245</v>
      </c>
    </row>
    <row r="1450" spans="1:6">
      <c r="A1450" s="59">
        <v>6240</v>
      </c>
      <c r="B1450" s="59" t="s">
        <v>398</v>
      </c>
      <c r="C1450" s="59" t="s">
        <v>20278</v>
      </c>
      <c r="D1450" s="60">
        <v>43.36</v>
      </c>
      <c r="E1450" s="59" t="s">
        <v>399</v>
      </c>
      <c r="F1450" s="59" t="s">
        <v>246</v>
      </c>
    </row>
    <row r="1451" spans="1:6">
      <c r="A1451" s="59">
        <v>6241</v>
      </c>
      <c r="B1451" s="59" t="s">
        <v>398</v>
      </c>
      <c r="C1451" s="59" t="s">
        <v>20278</v>
      </c>
      <c r="D1451" s="60">
        <v>43.36</v>
      </c>
      <c r="E1451" s="59" t="s">
        <v>399</v>
      </c>
      <c r="F1451" s="59" t="s">
        <v>247</v>
      </c>
    </row>
    <row r="1452" spans="1:6">
      <c r="A1452" s="59">
        <v>6242</v>
      </c>
      <c r="B1452" s="59" t="s">
        <v>398</v>
      </c>
      <c r="C1452" s="59" t="s">
        <v>20278</v>
      </c>
      <c r="D1452" s="60">
        <v>43.36</v>
      </c>
      <c r="E1452" s="59" t="s">
        <v>399</v>
      </c>
      <c r="F1452" s="59" t="s">
        <v>248</v>
      </c>
    </row>
    <row r="1453" spans="1:6">
      <c r="A1453" s="59">
        <v>6243</v>
      </c>
      <c r="B1453" s="59" t="s">
        <v>398</v>
      </c>
      <c r="C1453" s="59" t="s">
        <v>20278</v>
      </c>
      <c r="D1453" s="60">
        <v>43.36</v>
      </c>
      <c r="E1453" s="59" t="s">
        <v>399</v>
      </c>
      <c r="F1453" s="59" t="s">
        <v>249</v>
      </c>
    </row>
    <row r="1454" spans="1:6">
      <c r="A1454" s="59">
        <v>6244</v>
      </c>
      <c r="B1454" s="59" t="s">
        <v>398</v>
      </c>
      <c r="C1454" s="59" t="s">
        <v>20278</v>
      </c>
      <c r="D1454" s="60">
        <v>43.36</v>
      </c>
      <c r="E1454" s="59" t="s">
        <v>399</v>
      </c>
      <c r="F1454" s="59" t="s">
        <v>250</v>
      </c>
    </row>
    <row r="1455" spans="1:6">
      <c r="A1455" s="59">
        <v>6306</v>
      </c>
      <c r="B1455" s="59" t="s">
        <v>398</v>
      </c>
      <c r="C1455" s="59" t="s">
        <v>20278</v>
      </c>
      <c r="D1455" s="60">
        <v>43.36</v>
      </c>
      <c r="E1455" s="59" t="s">
        <v>399</v>
      </c>
      <c r="F1455" s="59" t="s">
        <v>251</v>
      </c>
    </row>
    <row r="1456" spans="1:6">
      <c r="A1456" s="59">
        <v>6307</v>
      </c>
      <c r="B1456" s="59" t="s">
        <v>398</v>
      </c>
      <c r="C1456" s="59" t="s">
        <v>20278</v>
      </c>
      <c r="D1456" s="60">
        <v>43.36</v>
      </c>
      <c r="E1456" s="59" t="s">
        <v>399</v>
      </c>
      <c r="F1456" s="59" t="s">
        <v>252</v>
      </c>
    </row>
    <row r="1457" spans="1:6">
      <c r="A1457" s="59">
        <v>6308</v>
      </c>
      <c r="B1457" s="59" t="s">
        <v>398</v>
      </c>
      <c r="C1457" s="59" t="s">
        <v>20278</v>
      </c>
      <c r="D1457" s="60">
        <v>43.36</v>
      </c>
      <c r="E1457" s="59" t="s">
        <v>399</v>
      </c>
      <c r="F1457" s="59" t="s">
        <v>252</v>
      </c>
    </row>
    <row r="1458" spans="1:6">
      <c r="A1458" s="59">
        <v>6320</v>
      </c>
      <c r="B1458" s="59" t="s">
        <v>398</v>
      </c>
      <c r="C1458" s="59" t="s">
        <v>20278</v>
      </c>
      <c r="D1458" s="60">
        <v>43.36</v>
      </c>
      <c r="E1458" s="59" t="s">
        <v>399</v>
      </c>
      <c r="F1458" s="59" t="s">
        <v>253</v>
      </c>
    </row>
    <row r="1459" spans="1:6">
      <c r="A1459" s="59">
        <v>6342</v>
      </c>
      <c r="B1459" s="59" t="s">
        <v>398</v>
      </c>
      <c r="C1459" s="59" t="s">
        <v>20278</v>
      </c>
      <c r="D1459" s="60">
        <v>43.36</v>
      </c>
      <c r="E1459" s="59" t="s">
        <v>399</v>
      </c>
      <c r="F1459" s="59" t="s">
        <v>254</v>
      </c>
    </row>
    <row r="1460" spans="1:6">
      <c r="A1460" s="59">
        <v>6343</v>
      </c>
      <c r="B1460" s="59" t="s">
        <v>398</v>
      </c>
      <c r="C1460" s="59" t="s">
        <v>20278</v>
      </c>
      <c r="D1460" s="60">
        <v>43.36</v>
      </c>
      <c r="E1460" s="59" t="s">
        <v>399</v>
      </c>
      <c r="F1460" s="59" t="s">
        <v>255</v>
      </c>
    </row>
    <row r="1461" spans="1:6">
      <c r="A1461" s="59">
        <v>6344</v>
      </c>
      <c r="B1461" s="59" t="s">
        <v>398</v>
      </c>
      <c r="C1461" s="59" t="s">
        <v>20278</v>
      </c>
      <c r="D1461" s="60">
        <v>43.36</v>
      </c>
      <c r="E1461" s="59" t="s">
        <v>399</v>
      </c>
      <c r="F1461" s="59" t="s">
        <v>256</v>
      </c>
    </row>
    <row r="1462" spans="1:6">
      <c r="A1462" s="59">
        <v>6345</v>
      </c>
      <c r="B1462" s="59" t="s">
        <v>398</v>
      </c>
      <c r="C1462" s="59" t="s">
        <v>20278</v>
      </c>
      <c r="D1462" s="60">
        <v>43.36</v>
      </c>
      <c r="E1462" s="59" t="s">
        <v>399</v>
      </c>
      <c r="F1462" s="59" t="s">
        <v>257</v>
      </c>
    </row>
    <row r="1463" spans="1:6">
      <c r="A1463" s="59">
        <v>6346</v>
      </c>
      <c r="B1463" s="59" t="s">
        <v>398</v>
      </c>
      <c r="C1463" s="59" t="s">
        <v>20278</v>
      </c>
      <c r="D1463" s="60">
        <v>43.36</v>
      </c>
      <c r="E1463" s="59" t="s">
        <v>399</v>
      </c>
      <c r="F1463" s="59" t="s">
        <v>258</v>
      </c>
    </row>
    <row r="1464" spans="1:6">
      <c r="A1464" s="59">
        <v>6347</v>
      </c>
      <c r="B1464" s="59" t="s">
        <v>398</v>
      </c>
      <c r="C1464" s="59" t="s">
        <v>20278</v>
      </c>
      <c r="D1464" s="60">
        <v>43.36</v>
      </c>
      <c r="E1464" s="59" t="s">
        <v>399</v>
      </c>
      <c r="F1464" s="59" t="s">
        <v>259</v>
      </c>
    </row>
    <row r="1465" spans="1:6">
      <c r="A1465" s="59">
        <v>6400</v>
      </c>
      <c r="B1465" s="59" t="s">
        <v>398</v>
      </c>
      <c r="C1465" s="59" t="s">
        <v>20278</v>
      </c>
      <c r="D1465" s="60">
        <v>43.36</v>
      </c>
      <c r="E1465" s="59" t="s">
        <v>399</v>
      </c>
      <c r="F1465" s="59" t="s">
        <v>260</v>
      </c>
    </row>
    <row r="1466" spans="1:6">
      <c r="A1466" s="59">
        <v>6401</v>
      </c>
      <c r="B1466" s="59" t="s">
        <v>398</v>
      </c>
      <c r="C1466" s="59" t="s">
        <v>20278</v>
      </c>
      <c r="D1466" s="60">
        <v>43.36</v>
      </c>
      <c r="E1466" s="59" t="s">
        <v>399</v>
      </c>
      <c r="F1466" s="59" t="s">
        <v>261</v>
      </c>
    </row>
    <row r="1467" spans="1:6">
      <c r="A1467" s="59">
        <v>6402</v>
      </c>
      <c r="B1467" s="59" t="s">
        <v>398</v>
      </c>
      <c r="C1467" s="59" t="s">
        <v>20278</v>
      </c>
      <c r="D1467" s="60">
        <v>43.36</v>
      </c>
      <c r="E1467" s="59" t="s">
        <v>399</v>
      </c>
      <c r="F1467" s="59" t="s">
        <v>262</v>
      </c>
    </row>
    <row r="1468" spans="1:6">
      <c r="A1468" s="59">
        <v>6404</v>
      </c>
      <c r="B1468" s="59" t="s">
        <v>398</v>
      </c>
      <c r="C1468" s="59" t="s">
        <v>20278</v>
      </c>
      <c r="D1468" s="60">
        <v>43.36</v>
      </c>
      <c r="E1468" s="59" t="s">
        <v>399</v>
      </c>
      <c r="F1468" s="59" t="s">
        <v>263</v>
      </c>
    </row>
    <row r="1469" spans="1:6">
      <c r="A1469" s="59">
        <v>6405</v>
      </c>
      <c r="B1469" s="59" t="s">
        <v>398</v>
      </c>
      <c r="C1469" s="59" t="s">
        <v>20278</v>
      </c>
      <c r="D1469" s="60">
        <v>43.36</v>
      </c>
      <c r="E1469" s="59" t="s">
        <v>399</v>
      </c>
      <c r="F1469" s="59" t="s">
        <v>264</v>
      </c>
    </row>
    <row r="1470" spans="1:6">
      <c r="A1470" s="59">
        <v>6406</v>
      </c>
      <c r="B1470" s="59" t="s">
        <v>398</v>
      </c>
      <c r="C1470" s="59" t="s">
        <v>20278</v>
      </c>
      <c r="D1470" s="60">
        <v>43.36</v>
      </c>
      <c r="E1470" s="59" t="s">
        <v>399</v>
      </c>
      <c r="F1470" s="59" t="s">
        <v>265</v>
      </c>
    </row>
    <row r="1471" spans="1:6">
      <c r="A1471" s="59">
        <v>6407</v>
      </c>
      <c r="B1471" s="59" t="s">
        <v>398</v>
      </c>
      <c r="C1471" s="59" t="s">
        <v>20278</v>
      </c>
      <c r="D1471" s="60">
        <v>43.36</v>
      </c>
      <c r="E1471" s="59" t="s">
        <v>399</v>
      </c>
      <c r="F1471" s="59" t="s">
        <v>266</v>
      </c>
    </row>
    <row r="1472" spans="1:6">
      <c r="A1472" s="59">
        <v>6410</v>
      </c>
      <c r="B1472" s="59" t="s">
        <v>398</v>
      </c>
      <c r="C1472" s="59" t="s">
        <v>20278</v>
      </c>
      <c r="D1472" s="60">
        <v>43.36</v>
      </c>
      <c r="E1472" s="59" t="s">
        <v>399</v>
      </c>
      <c r="F1472" s="59" t="s">
        <v>267</v>
      </c>
    </row>
    <row r="1473" spans="1:6">
      <c r="A1473" s="59">
        <v>6411</v>
      </c>
      <c r="B1473" s="59" t="s">
        <v>398</v>
      </c>
      <c r="C1473" s="59" t="s">
        <v>20278</v>
      </c>
      <c r="D1473" s="60">
        <v>43.36</v>
      </c>
      <c r="E1473" s="59" t="s">
        <v>399</v>
      </c>
      <c r="F1473" s="59" t="s">
        <v>268</v>
      </c>
    </row>
    <row r="1474" spans="1:6">
      <c r="A1474" s="59">
        <v>6412</v>
      </c>
      <c r="B1474" s="59" t="s">
        <v>398</v>
      </c>
      <c r="C1474" s="59" t="s">
        <v>20278</v>
      </c>
      <c r="D1474" s="60">
        <v>43.36</v>
      </c>
      <c r="E1474" s="59" t="s">
        <v>399</v>
      </c>
      <c r="F1474" s="59" t="s">
        <v>269</v>
      </c>
    </row>
    <row r="1475" spans="1:6">
      <c r="A1475" s="59">
        <v>6413</v>
      </c>
      <c r="B1475" s="59" t="s">
        <v>398</v>
      </c>
      <c r="C1475" s="59" t="s">
        <v>20278</v>
      </c>
      <c r="D1475" s="60">
        <v>43.36</v>
      </c>
      <c r="E1475" s="59" t="s">
        <v>399</v>
      </c>
      <c r="F1475" s="59" t="s">
        <v>270</v>
      </c>
    </row>
    <row r="1476" spans="1:6">
      <c r="A1476" s="59">
        <v>6414</v>
      </c>
      <c r="B1476" s="59" t="s">
        <v>398</v>
      </c>
      <c r="C1476" s="59" t="s">
        <v>20278</v>
      </c>
      <c r="D1476" s="60">
        <v>43.36</v>
      </c>
      <c r="E1476" s="59" t="s">
        <v>399</v>
      </c>
      <c r="F1476" s="59" t="s">
        <v>271</v>
      </c>
    </row>
    <row r="1477" spans="1:6">
      <c r="A1477" s="59">
        <v>6415</v>
      </c>
      <c r="B1477" s="59" t="s">
        <v>398</v>
      </c>
      <c r="C1477" s="59" t="s">
        <v>20278</v>
      </c>
      <c r="D1477" s="60">
        <v>43.36</v>
      </c>
      <c r="E1477" s="59" t="s">
        <v>399</v>
      </c>
      <c r="F1477" s="59" t="s">
        <v>272</v>
      </c>
    </row>
    <row r="1478" spans="1:6">
      <c r="A1478" s="59">
        <v>6416</v>
      </c>
      <c r="B1478" s="59" t="s">
        <v>398</v>
      </c>
      <c r="C1478" s="59" t="s">
        <v>20278</v>
      </c>
      <c r="D1478" s="60">
        <v>43.36</v>
      </c>
      <c r="E1478" s="59" t="s">
        <v>399</v>
      </c>
      <c r="F1478" s="59" t="s">
        <v>273</v>
      </c>
    </row>
    <row r="1479" spans="1:6">
      <c r="A1479" s="59">
        <v>6417</v>
      </c>
      <c r="B1479" s="59" t="s">
        <v>398</v>
      </c>
      <c r="C1479" s="59" t="s">
        <v>20278</v>
      </c>
      <c r="D1479" s="60">
        <v>43.36</v>
      </c>
      <c r="E1479" s="59" t="s">
        <v>399</v>
      </c>
      <c r="F1479" s="59" t="s">
        <v>274</v>
      </c>
    </row>
    <row r="1480" spans="1:6">
      <c r="A1480" s="59">
        <v>6418</v>
      </c>
      <c r="B1480" s="59" t="s">
        <v>398</v>
      </c>
      <c r="C1480" s="59" t="s">
        <v>20278</v>
      </c>
      <c r="D1480" s="60">
        <v>43.36</v>
      </c>
      <c r="E1480" s="59" t="s">
        <v>399</v>
      </c>
      <c r="F1480" s="59" t="s">
        <v>275</v>
      </c>
    </row>
    <row r="1481" spans="1:6">
      <c r="A1481" s="59">
        <v>6419</v>
      </c>
      <c r="B1481" s="59" t="s">
        <v>398</v>
      </c>
      <c r="C1481" s="59" t="s">
        <v>20278</v>
      </c>
      <c r="D1481" s="60">
        <v>43.36</v>
      </c>
      <c r="E1481" s="59" t="s">
        <v>399</v>
      </c>
      <c r="F1481" s="59" t="s">
        <v>276</v>
      </c>
    </row>
    <row r="1482" spans="1:6">
      <c r="A1482" s="59">
        <v>6420</v>
      </c>
      <c r="B1482" s="59" t="s">
        <v>398</v>
      </c>
      <c r="C1482" s="59" t="s">
        <v>20278</v>
      </c>
      <c r="D1482" s="60">
        <v>43.36</v>
      </c>
      <c r="E1482" s="59" t="s">
        <v>399</v>
      </c>
      <c r="F1482" s="59" t="s">
        <v>277</v>
      </c>
    </row>
    <row r="1483" spans="1:6">
      <c r="A1483" s="59">
        <v>6421</v>
      </c>
      <c r="B1483" s="59" t="s">
        <v>398</v>
      </c>
      <c r="C1483" s="59" t="s">
        <v>20278</v>
      </c>
      <c r="D1483" s="60">
        <v>43.36</v>
      </c>
      <c r="E1483" s="59" t="s">
        <v>399</v>
      </c>
      <c r="F1483" s="59" t="s">
        <v>278</v>
      </c>
    </row>
    <row r="1484" spans="1:6">
      <c r="A1484" s="59">
        <v>6422</v>
      </c>
      <c r="B1484" s="59" t="s">
        <v>398</v>
      </c>
      <c r="C1484" s="59" t="s">
        <v>20278</v>
      </c>
      <c r="D1484" s="60">
        <v>43.36</v>
      </c>
      <c r="E1484" s="59" t="s">
        <v>399</v>
      </c>
      <c r="F1484" s="59" t="s">
        <v>279</v>
      </c>
    </row>
    <row r="1485" spans="1:6">
      <c r="A1485" s="59">
        <v>6423</v>
      </c>
      <c r="B1485" s="59" t="s">
        <v>398</v>
      </c>
      <c r="C1485" s="59" t="s">
        <v>20278</v>
      </c>
      <c r="D1485" s="60">
        <v>43.36</v>
      </c>
      <c r="E1485" s="59" t="s">
        <v>399</v>
      </c>
      <c r="F1485" s="59" t="s">
        <v>280</v>
      </c>
    </row>
    <row r="1486" spans="1:6">
      <c r="A1486" s="59">
        <v>6425</v>
      </c>
      <c r="B1486" s="59" t="s">
        <v>398</v>
      </c>
      <c r="C1486" s="59" t="s">
        <v>20278</v>
      </c>
      <c r="D1486" s="60">
        <v>43.36</v>
      </c>
      <c r="E1486" s="59" t="s">
        <v>399</v>
      </c>
      <c r="F1486" s="59" t="s">
        <v>281</v>
      </c>
    </row>
    <row r="1487" spans="1:6">
      <c r="A1487" s="59">
        <v>6426</v>
      </c>
      <c r="B1487" s="59" t="s">
        <v>398</v>
      </c>
      <c r="C1487" s="59" t="s">
        <v>20278</v>
      </c>
      <c r="D1487" s="60">
        <v>43.36</v>
      </c>
      <c r="E1487" s="59" t="s">
        <v>399</v>
      </c>
      <c r="F1487" s="59" t="s">
        <v>282</v>
      </c>
    </row>
    <row r="1488" spans="1:6">
      <c r="A1488" s="59">
        <v>6427</v>
      </c>
      <c r="B1488" s="59" t="s">
        <v>398</v>
      </c>
      <c r="C1488" s="59" t="s">
        <v>20278</v>
      </c>
      <c r="D1488" s="60">
        <v>43.36</v>
      </c>
      <c r="E1488" s="59" t="s">
        <v>399</v>
      </c>
      <c r="F1488" s="59" t="s">
        <v>281</v>
      </c>
    </row>
    <row r="1489" spans="1:6">
      <c r="A1489" s="59">
        <v>6430</v>
      </c>
      <c r="B1489" s="59" t="s">
        <v>398</v>
      </c>
      <c r="C1489" s="59" t="s">
        <v>20278</v>
      </c>
      <c r="D1489" s="60">
        <v>43.36</v>
      </c>
      <c r="E1489" s="59" t="s">
        <v>399</v>
      </c>
      <c r="F1489" s="59" t="s">
        <v>265</v>
      </c>
    </row>
    <row r="1490" spans="1:6">
      <c r="A1490" s="59">
        <v>6432</v>
      </c>
      <c r="B1490" s="59" t="s">
        <v>398</v>
      </c>
      <c r="C1490" s="59" t="s">
        <v>20278</v>
      </c>
      <c r="D1490" s="60">
        <v>43.36</v>
      </c>
      <c r="E1490" s="59" t="s">
        <v>399</v>
      </c>
      <c r="F1490" s="59" t="s">
        <v>283</v>
      </c>
    </row>
    <row r="1491" spans="1:6">
      <c r="A1491" s="59">
        <v>6434</v>
      </c>
      <c r="B1491" s="59" t="s">
        <v>398</v>
      </c>
      <c r="C1491" s="59" t="s">
        <v>20278</v>
      </c>
      <c r="D1491" s="60">
        <v>43.36</v>
      </c>
      <c r="E1491" s="59" t="s">
        <v>399</v>
      </c>
      <c r="F1491" s="59" t="s">
        <v>284</v>
      </c>
    </row>
    <row r="1492" spans="1:6">
      <c r="A1492" s="59">
        <v>6437</v>
      </c>
      <c r="B1492" s="59" t="s">
        <v>398</v>
      </c>
      <c r="C1492" s="59" t="s">
        <v>20278</v>
      </c>
      <c r="D1492" s="60">
        <v>43.36</v>
      </c>
      <c r="E1492" s="59" t="s">
        <v>399</v>
      </c>
      <c r="F1492" s="59" t="s">
        <v>285</v>
      </c>
    </row>
    <row r="1493" spans="1:6">
      <c r="A1493" s="59">
        <v>6438</v>
      </c>
      <c r="B1493" s="59" t="s">
        <v>398</v>
      </c>
      <c r="C1493" s="59" t="s">
        <v>20278</v>
      </c>
      <c r="D1493" s="60">
        <v>43.36</v>
      </c>
      <c r="E1493" s="59" t="s">
        <v>399</v>
      </c>
      <c r="F1493" s="59" t="s">
        <v>286</v>
      </c>
    </row>
    <row r="1494" spans="1:6">
      <c r="A1494" s="59">
        <v>6439</v>
      </c>
      <c r="B1494" s="59" t="s">
        <v>398</v>
      </c>
      <c r="C1494" s="59" t="s">
        <v>20278</v>
      </c>
      <c r="D1494" s="60">
        <v>43.36</v>
      </c>
      <c r="E1494" s="59" t="s">
        <v>399</v>
      </c>
      <c r="F1494" s="59" t="s">
        <v>287</v>
      </c>
    </row>
    <row r="1495" spans="1:6">
      <c r="A1495" s="59">
        <v>6442</v>
      </c>
      <c r="B1495" s="59" t="s">
        <v>398</v>
      </c>
      <c r="C1495" s="59" t="s">
        <v>20278</v>
      </c>
      <c r="D1495" s="60">
        <v>43.36</v>
      </c>
      <c r="E1495" s="59" t="s">
        <v>399</v>
      </c>
      <c r="F1495" s="59" t="s">
        <v>288</v>
      </c>
    </row>
    <row r="1496" spans="1:6">
      <c r="A1496" s="59">
        <v>6443</v>
      </c>
      <c r="B1496" s="59" t="s">
        <v>398</v>
      </c>
      <c r="C1496" s="59" t="s">
        <v>20278</v>
      </c>
      <c r="D1496" s="60">
        <v>43.36</v>
      </c>
      <c r="E1496" s="59" t="s">
        <v>399</v>
      </c>
      <c r="F1496" s="59" t="s">
        <v>289</v>
      </c>
    </row>
    <row r="1497" spans="1:6">
      <c r="A1497" s="59">
        <v>6444</v>
      </c>
      <c r="B1497" s="59" t="s">
        <v>398</v>
      </c>
      <c r="C1497" s="59" t="s">
        <v>20278</v>
      </c>
      <c r="D1497" s="60">
        <v>43.36</v>
      </c>
      <c r="E1497" s="59" t="s">
        <v>399</v>
      </c>
      <c r="F1497" s="59" t="s">
        <v>290</v>
      </c>
    </row>
    <row r="1498" spans="1:6">
      <c r="A1498" s="59">
        <v>6450</v>
      </c>
      <c r="B1498" s="59" t="s">
        <v>398</v>
      </c>
      <c r="C1498" s="59" t="s">
        <v>20278</v>
      </c>
      <c r="D1498" s="60">
        <v>43.36</v>
      </c>
      <c r="E1498" s="59" t="s">
        <v>399</v>
      </c>
      <c r="F1498" s="59" t="s">
        <v>291</v>
      </c>
    </row>
    <row r="1499" spans="1:6">
      <c r="A1499" s="59">
        <v>6452</v>
      </c>
      <c r="B1499" s="59" t="s">
        <v>398</v>
      </c>
      <c r="C1499" s="59" t="s">
        <v>20278</v>
      </c>
      <c r="D1499" s="60">
        <v>43.36</v>
      </c>
      <c r="E1499" s="59" t="s">
        <v>399</v>
      </c>
      <c r="F1499" s="59" t="s">
        <v>292</v>
      </c>
    </row>
    <row r="1500" spans="1:6">
      <c r="A1500" s="59">
        <v>6456</v>
      </c>
      <c r="B1500" s="59" t="s">
        <v>398</v>
      </c>
      <c r="C1500" s="59" t="s">
        <v>20278</v>
      </c>
      <c r="D1500" s="60">
        <v>43.36</v>
      </c>
      <c r="E1500" s="59" t="s">
        <v>399</v>
      </c>
      <c r="F1500" s="59" t="s">
        <v>293</v>
      </c>
    </row>
    <row r="1501" spans="1:6">
      <c r="A1501" s="59">
        <v>6458</v>
      </c>
      <c r="B1501" s="59" t="s">
        <v>398</v>
      </c>
      <c r="C1501" s="59" t="s">
        <v>20278</v>
      </c>
      <c r="D1501" s="60">
        <v>43.36</v>
      </c>
      <c r="E1501" s="59" t="s">
        <v>399</v>
      </c>
      <c r="F1501" s="59" t="s">
        <v>294</v>
      </c>
    </row>
    <row r="1502" spans="1:6">
      <c r="A1502" s="59">
        <v>6459</v>
      </c>
      <c r="B1502" s="59" t="s">
        <v>398</v>
      </c>
      <c r="C1502" s="59" t="s">
        <v>20278</v>
      </c>
      <c r="D1502" s="60">
        <v>43.36</v>
      </c>
      <c r="E1502" s="59" t="s">
        <v>399</v>
      </c>
      <c r="F1502" s="59" t="s">
        <v>295</v>
      </c>
    </row>
    <row r="1503" spans="1:6">
      <c r="A1503" s="59">
        <v>6460</v>
      </c>
      <c r="B1503" s="59" t="s">
        <v>398</v>
      </c>
      <c r="C1503" s="59" t="s">
        <v>20278</v>
      </c>
      <c r="D1503" s="60">
        <v>43.36</v>
      </c>
      <c r="E1503" s="59" t="s">
        <v>399</v>
      </c>
      <c r="F1503" s="59" t="s">
        <v>296</v>
      </c>
    </row>
    <row r="1504" spans="1:6">
      <c r="A1504" s="59">
        <v>6461</v>
      </c>
      <c r="B1504" s="59" t="s">
        <v>398</v>
      </c>
      <c r="C1504" s="59" t="s">
        <v>20278</v>
      </c>
      <c r="D1504" s="60">
        <v>43.36</v>
      </c>
      <c r="E1504" s="59" t="s">
        <v>399</v>
      </c>
      <c r="F1504" s="59" t="s">
        <v>297</v>
      </c>
    </row>
    <row r="1505" spans="1:6">
      <c r="A1505" s="59">
        <v>6462</v>
      </c>
      <c r="B1505" s="59" t="s">
        <v>398</v>
      </c>
      <c r="C1505" s="59" t="s">
        <v>20278</v>
      </c>
      <c r="D1505" s="60">
        <v>43.36</v>
      </c>
      <c r="E1505" s="59" t="s">
        <v>399</v>
      </c>
      <c r="F1505" s="59" t="s">
        <v>298</v>
      </c>
    </row>
    <row r="1506" spans="1:6">
      <c r="A1506" s="59">
        <v>6463</v>
      </c>
      <c r="B1506" s="59" t="s">
        <v>398</v>
      </c>
      <c r="C1506" s="59" t="s">
        <v>20278</v>
      </c>
      <c r="D1506" s="60">
        <v>43.36</v>
      </c>
      <c r="E1506" s="59" t="s">
        <v>399</v>
      </c>
      <c r="F1506" s="59" t="s">
        <v>299</v>
      </c>
    </row>
    <row r="1507" spans="1:6">
      <c r="A1507" s="59">
        <v>6464</v>
      </c>
      <c r="B1507" s="59" t="s">
        <v>398</v>
      </c>
      <c r="C1507" s="59" t="s">
        <v>20278</v>
      </c>
      <c r="D1507" s="60">
        <v>43.36</v>
      </c>
      <c r="E1507" s="59" t="s">
        <v>399</v>
      </c>
      <c r="F1507" s="59" t="s">
        <v>300</v>
      </c>
    </row>
    <row r="1508" spans="1:6">
      <c r="A1508" s="59">
        <v>6470</v>
      </c>
      <c r="B1508" s="59" t="s">
        <v>398</v>
      </c>
      <c r="C1508" s="59" t="s">
        <v>20278</v>
      </c>
      <c r="D1508" s="60">
        <v>43.36</v>
      </c>
      <c r="E1508" s="59" t="s">
        <v>399</v>
      </c>
      <c r="F1508" s="59" t="s">
        <v>301</v>
      </c>
    </row>
    <row r="1509" spans="1:6">
      <c r="A1509" s="59">
        <v>6472</v>
      </c>
      <c r="B1509" s="59" t="s">
        <v>398</v>
      </c>
      <c r="C1509" s="59" t="s">
        <v>20278</v>
      </c>
      <c r="D1509" s="60">
        <v>43.36</v>
      </c>
      <c r="E1509" s="59" t="s">
        <v>399</v>
      </c>
      <c r="F1509" s="59" t="s">
        <v>302</v>
      </c>
    </row>
    <row r="1510" spans="1:6">
      <c r="A1510" s="59">
        <v>6473</v>
      </c>
      <c r="B1510" s="59" t="s">
        <v>398</v>
      </c>
      <c r="C1510" s="59" t="s">
        <v>20278</v>
      </c>
      <c r="D1510" s="60">
        <v>43.36</v>
      </c>
      <c r="E1510" s="59" t="s">
        <v>399</v>
      </c>
      <c r="F1510" s="59" t="s">
        <v>303</v>
      </c>
    </row>
    <row r="1511" spans="1:6">
      <c r="A1511" s="59">
        <v>6480</v>
      </c>
      <c r="B1511" s="59" t="s">
        <v>398</v>
      </c>
      <c r="C1511" s="59" t="s">
        <v>20278</v>
      </c>
      <c r="D1511" s="60">
        <v>43.36</v>
      </c>
      <c r="E1511" s="59" t="s">
        <v>399</v>
      </c>
      <c r="F1511" s="59" t="s">
        <v>304</v>
      </c>
    </row>
    <row r="1512" spans="1:6">
      <c r="A1512" s="59">
        <v>6482</v>
      </c>
      <c r="B1512" s="59" t="s">
        <v>398</v>
      </c>
      <c r="C1512" s="59" t="s">
        <v>20278</v>
      </c>
      <c r="D1512" s="60">
        <v>43.36</v>
      </c>
      <c r="E1512" s="59" t="s">
        <v>399</v>
      </c>
      <c r="F1512" s="59" t="s">
        <v>305</v>
      </c>
    </row>
    <row r="1513" spans="1:6">
      <c r="A1513" s="59">
        <v>6483</v>
      </c>
      <c r="B1513" s="59" t="s">
        <v>398</v>
      </c>
      <c r="C1513" s="59" t="s">
        <v>20278</v>
      </c>
      <c r="D1513" s="60">
        <v>43.36</v>
      </c>
      <c r="E1513" s="59" t="s">
        <v>399</v>
      </c>
      <c r="F1513" s="59" t="s">
        <v>306</v>
      </c>
    </row>
    <row r="1514" spans="1:6">
      <c r="A1514" s="59">
        <v>6484</v>
      </c>
      <c r="B1514" s="59" t="s">
        <v>398</v>
      </c>
      <c r="C1514" s="59" t="s">
        <v>20278</v>
      </c>
      <c r="D1514" s="60">
        <v>43.36</v>
      </c>
      <c r="E1514" s="59" t="s">
        <v>399</v>
      </c>
      <c r="F1514" s="59" t="s">
        <v>307</v>
      </c>
    </row>
    <row r="1515" spans="1:6">
      <c r="A1515" s="59">
        <v>6486</v>
      </c>
      <c r="B1515" s="59" t="s">
        <v>398</v>
      </c>
      <c r="C1515" s="59" t="s">
        <v>20278</v>
      </c>
      <c r="D1515" s="60">
        <v>43.36</v>
      </c>
      <c r="E1515" s="59" t="s">
        <v>399</v>
      </c>
      <c r="F1515" s="59" t="s">
        <v>308</v>
      </c>
    </row>
    <row r="1516" spans="1:6">
      <c r="A1516" s="59">
        <v>6490</v>
      </c>
      <c r="B1516" s="59" t="s">
        <v>398</v>
      </c>
      <c r="C1516" s="59" t="s">
        <v>20278</v>
      </c>
      <c r="D1516" s="60">
        <v>43.36</v>
      </c>
      <c r="E1516" s="59" t="s">
        <v>399</v>
      </c>
      <c r="F1516" s="59" t="s">
        <v>309</v>
      </c>
    </row>
    <row r="1517" spans="1:6">
      <c r="A1517" s="59">
        <v>6492</v>
      </c>
      <c r="B1517" s="59" t="s">
        <v>398</v>
      </c>
      <c r="C1517" s="59" t="s">
        <v>20278</v>
      </c>
      <c r="D1517" s="60">
        <v>43.36</v>
      </c>
      <c r="E1517" s="59" t="s">
        <v>399</v>
      </c>
      <c r="F1517" s="59" t="s">
        <v>310</v>
      </c>
    </row>
    <row r="1518" spans="1:6">
      <c r="A1518" s="59">
        <v>6500</v>
      </c>
      <c r="B1518" s="59" t="s">
        <v>398</v>
      </c>
      <c r="C1518" s="59" t="s">
        <v>20278</v>
      </c>
      <c r="D1518" s="60">
        <v>43.36</v>
      </c>
      <c r="E1518" s="59" t="s">
        <v>399</v>
      </c>
      <c r="F1518" s="59" t="s">
        <v>311</v>
      </c>
    </row>
    <row r="1519" spans="1:6">
      <c r="A1519" s="59">
        <v>6502</v>
      </c>
      <c r="B1519" s="59" t="s">
        <v>398</v>
      </c>
      <c r="C1519" s="59" t="s">
        <v>20278</v>
      </c>
      <c r="D1519" s="60">
        <v>43.36</v>
      </c>
      <c r="E1519" s="59" t="s">
        <v>399</v>
      </c>
      <c r="F1519" s="59" t="s">
        <v>312</v>
      </c>
    </row>
    <row r="1520" spans="1:6">
      <c r="A1520" s="59">
        <v>6503</v>
      </c>
      <c r="B1520" s="59" t="s">
        <v>398</v>
      </c>
      <c r="C1520" s="59" t="s">
        <v>20278</v>
      </c>
      <c r="D1520" s="60">
        <v>43.36</v>
      </c>
      <c r="E1520" s="59" t="s">
        <v>399</v>
      </c>
      <c r="F1520" s="59" t="s">
        <v>313</v>
      </c>
    </row>
    <row r="1521" spans="1:6">
      <c r="A1521" s="59">
        <v>6504</v>
      </c>
      <c r="B1521" s="59" t="s">
        <v>398</v>
      </c>
      <c r="C1521" s="59" t="s">
        <v>20278</v>
      </c>
      <c r="D1521" s="60">
        <v>43.36</v>
      </c>
      <c r="E1521" s="59" t="s">
        <v>399</v>
      </c>
      <c r="F1521" s="59" t="s">
        <v>314</v>
      </c>
    </row>
    <row r="1522" spans="1:6">
      <c r="A1522" s="59">
        <v>6505</v>
      </c>
      <c r="B1522" s="59" t="s">
        <v>398</v>
      </c>
      <c r="C1522" s="59" t="s">
        <v>20278</v>
      </c>
      <c r="D1522" s="60">
        <v>43.36</v>
      </c>
      <c r="E1522" s="59" t="s">
        <v>399</v>
      </c>
      <c r="F1522" s="59" t="s">
        <v>315</v>
      </c>
    </row>
    <row r="1523" spans="1:6">
      <c r="A1523" s="59">
        <v>6506</v>
      </c>
      <c r="B1523" s="59" t="s">
        <v>398</v>
      </c>
      <c r="C1523" s="59" t="s">
        <v>20278</v>
      </c>
      <c r="D1523" s="60">
        <v>43.36</v>
      </c>
      <c r="E1523" s="59" t="s">
        <v>399</v>
      </c>
      <c r="F1523" s="59" t="s">
        <v>316</v>
      </c>
    </row>
    <row r="1524" spans="1:6">
      <c r="A1524" s="59">
        <v>6507</v>
      </c>
      <c r="B1524" s="59" t="s">
        <v>398</v>
      </c>
      <c r="C1524" s="59" t="s">
        <v>20278</v>
      </c>
      <c r="D1524" s="60">
        <v>43.36</v>
      </c>
      <c r="E1524" s="59" t="s">
        <v>399</v>
      </c>
      <c r="F1524" s="59" t="s">
        <v>317</v>
      </c>
    </row>
    <row r="1525" spans="1:6">
      <c r="A1525" s="59">
        <v>6508</v>
      </c>
      <c r="B1525" s="59" t="s">
        <v>398</v>
      </c>
      <c r="C1525" s="59" t="s">
        <v>20278</v>
      </c>
      <c r="D1525" s="60">
        <v>43.36</v>
      </c>
      <c r="E1525" s="59" t="s">
        <v>399</v>
      </c>
      <c r="F1525" s="59" t="s">
        <v>318</v>
      </c>
    </row>
    <row r="1526" spans="1:6">
      <c r="A1526" s="59">
        <v>6509</v>
      </c>
      <c r="B1526" s="59" t="s">
        <v>398</v>
      </c>
      <c r="C1526" s="59" t="s">
        <v>20278</v>
      </c>
      <c r="D1526" s="60">
        <v>43.36</v>
      </c>
      <c r="E1526" s="59" t="s">
        <v>399</v>
      </c>
      <c r="F1526" s="59" t="s">
        <v>319</v>
      </c>
    </row>
    <row r="1527" spans="1:6">
      <c r="A1527" s="59">
        <v>6510</v>
      </c>
      <c r="B1527" s="59" t="s">
        <v>398</v>
      </c>
      <c r="C1527" s="59" t="s">
        <v>20278</v>
      </c>
      <c r="D1527" s="60">
        <v>43.36</v>
      </c>
      <c r="E1527" s="59" t="s">
        <v>399</v>
      </c>
      <c r="F1527" s="59" t="s">
        <v>320</v>
      </c>
    </row>
    <row r="1528" spans="1:6">
      <c r="A1528" s="59">
        <v>6511</v>
      </c>
      <c r="B1528" s="59" t="s">
        <v>398</v>
      </c>
      <c r="C1528" s="59" t="s">
        <v>20278</v>
      </c>
      <c r="D1528" s="60">
        <v>43.36</v>
      </c>
      <c r="E1528" s="59" t="s">
        <v>399</v>
      </c>
      <c r="F1528" s="59" t="s">
        <v>321</v>
      </c>
    </row>
    <row r="1529" spans="1:6">
      <c r="A1529" s="59">
        <v>6512</v>
      </c>
      <c r="B1529" s="59" t="s">
        <v>398</v>
      </c>
      <c r="C1529" s="59" t="s">
        <v>20278</v>
      </c>
      <c r="D1529" s="60">
        <v>43.36</v>
      </c>
      <c r="E1529" s="59" t="s">
        <v>399</v>
      </c>
      <c r="F1529" s="59" t="s">
        <v>322</v>
      </c>
    </row>
    <row r="1530" spans="1:6">
      <c r="A1530" s="59">
        <v>6513</v>
      </c>
      <c r="B1530" s="59" t="s">
        <v>398</v>
      </c>
      <c r="C1530" s="59" t="s">
        <v>20278</v>
      </c>
      <c r="D1530" s="60">
        <v>43.36</v>
      </c>
      <c r="E1530" s="59" t="s">
        <v>399</v>
      </c>
      <c r="F1530" s="59" t="s">
        <v>323</v>
      </c>
    </row>
    <row r="1531" spans="1:6">
      <c r="A1531" s="59">
        <v>6517</v>
      </c>
      <c r="B1531" s="59" t="s">
        <v>398</v>
      </c>
      <c r="C1531" s="59" t="s">
        <v>20278</v>
      </c>
      <c r="D1531" s="60">
        <v>43.36</v>
      </c>
      <c r="E1531" s="59" t="s">
        <v>399</v>
      </c>
      <c r="F1531" s="59" t="s">
        <v>324</v>
      </c>
    </row>
    <row r="1532" spans="1:6">
      <c r="A1532" s="59">
        <v>6518</v>
      </c>
      <c r="B1532" s="59" t="s">
        <v>398</v>
      </c>
      <c r="C1532" s="59" t="s">
        <v>20278</v>
      </c>
      <c r="D1532" s="60">
        <v>43.36</v>
      </c>
      <c r="E1532" s="59" t="s">
        <v>399</v>
      </c>
      <c r="F1532" s="59" t="s">
        <v>325</v>
      </c>
    </row>
    <row r="1533" spans="1:6">
      <c r="A1533" s="59">
        <v>6519</v>
      </c>
      <c r="B1533" s="59" t="s">
        <v>398</v>
      </c>
      <c r="C1533" s="59" t="s">
        <v>20278</v>
      </c>
      <c r="D1533" s="60">
        <v>43.36</v>
      </c>
      <c r="E1533" s="59" t="s">
        <v>399</v>
      </c>
      <c r="F1533" s="59" t="s">
        <v>326</v>
      </c>
    </row>
    <row r="1534" spans="1:6">
      <c r="A1534" s="59">
        <v>6520</v>
      </c>
      <c r="B1534" s="59" t="s">
        <v>398</v>
      </c>
      <c r="C1534" s="59" t="s">
        <v>20278</v>
      </c>
      <c r="D1534" s="60">
        <v>43.36</v>
      </c>
      <c r="E1534" s="59" t="s">
        <v>399</v>
      </c>
      <c r="F1534" s="59" t="s">
        <v>327</v>
      </c>
    </row>
    <row r="1535" spans="1:6">
      <c r="A1535" s="59">
        <v>6521</v>
      </c>
      <c r="B1535" s="59" t="s">
        <v>398</v>
      </c>
      <c r="C1535" s="59" t="s">
        <v>20278</v>
      </c>
      <c r="D1535" s="60">
        <v>43.36</v>
      </c>
      <c r="E1535" s="59" t="s">
        <v>399</v>
      </c>
      <c r="F1535" s="59" t="s">
        <v>328</v>
      </c>
    </row>
    <row r="1536" spans="1:6">
      <c r="A1536" s="59">
        <v>6522</v>
      </c>
      <c r="B1536" s="59" t="s">
        <v>398</v>
      </c>
      <c r="C1536" s="59" t="s">
        <v>20278</v>
      </c>
      <c r="D1536" s="60">
        <v>43.36</v>
      </c>
      <c r="E1536" s="59" t="s">
        <v>399</v>
      </c>
      <c r="F1536" s="59" t="s">
        <v>329</v>
      </c>
    </row>
    <row r="1537" spans="1:6">
      <c r="A1537" s="59">
        <v>6620</v>
      </c>
      <c r="B1537" s="59" t="s">
        <v>398</v>
      </c>
      <c r="C1537" s="59" t="s">
        <v>20278</v>
      </c>
      <c r="D1537" s="60">
        <v>43.36</v>
      </c>
      <c r="E1537" s="59" t="s">
        <v>399</v>
      </c>
      <c r="F1537" s="59" t="s">
        <v>330</v>
      </c>
    </row>
    <row r="1538" spans="1:6">
      <c r="A1538" s="59">
        <v>6622</v>
      </c>
      <c r="B1538" s="59" t="s">
        <v>398</v>
      </c>
      <c r="C1538" s="59" t="s">
        <v>20278</v>
      </c>
      <c r="D1538" s="60">
        <v>43.36</v>
      </c>
      <c r="E1538" s="59" t="s">
        <v>399</v>
      </c>
      <c r="F1538" s="59" t="s">
        <v>331</v>
      </c>
    </row>
    <row r="1539" spans="1:6">
      <c r="A1539" s="59">
        <v>6623</v>
      </c>
      <c r="B1539" s="59" t="s">
        <v>398</v>
      </c>
      <c r="C1539" s="59" t="s">
        <v>20278</v>
      </c>
      <c r="D1539" s="60">
        <v>43.36</v>
      </c>
      <c r="E1539" s="59" t="s">
        <v>399</v>
      </c>
      <c r="F1539" s="59" t="s">
        <v>332</v>
      </c>
    </row>
    <row r="1540" spans="1:6">
      <c r="A1540" s="59">
        <v>6624</v>
      </c>
      <c r="B1540" s="59" t="s">
        <v>398</v>
      </c>
      <c r="C1540" s="59" t="s">
        <v>20278</v>
      </c>
      <c r="D1540" s="60">
        <v>43.36</v>
      </c>
      <c r="E1540" s="59" t="s">
        <v>399</v>
      </c>
      <c r="F1540" s="59" t="s">
        <v>333</v>
      </c>
    </row>
    <row r="1541" spans="1:6">
      <c r="A1541" s="59">
        <v>6625</v>
      </c>
      <c r="B1541" s="59" t="s">
        <v>398</v>
      </c>
      <c r="C1541" s="59" t="s">
        <v>20278</v>
      </c>
      <c r="D1541" s="60">
        <v>43.36</v>
      </c>
      <c r="E1541" s="59" t="s">
        <v>399</v>
      </c>
      <c r="F1541" s="59" t="s">
        <v>334</v>
      </c>
    </row>
    <row r="1542" spans="1:6">
      <c r="A1542" s="59">
        <v>6630</v>
      </c>
      <c r="B1542" s="59" t="s">
        <v>398</v>
      </c>
      <c r="C1542" s="59" t="s">
        <v>20278</v>
      </c>
      <c r="D1542" s="60">
        <v>43.36</v>
      </c>
      <c r="E1542" s="59" t="s">
        <v>399</v>
      </c>
      <c r="F1542" s="59" t="s">
        <v>335</v>
      </c>
    </row>
    <row r="1543" spans="1:6">
      <c r="A1543" s="59">
        <v>6632</v>
      </c>
      <c r="B1543" s="59" t="s">
        <v>398</v>
      </c>
      <c r="C1543" s="59" t="s">
        <v>20278</v>
      </c>
      <c r="D1543" s="60">
        <v>43.36</v>
      </c>
      <c r="E1543" s="59" t="s">
        <v>399</v>
      </c>
      <c r="F1543" s="59" t="s">
        <v>336</v>
      </c>
    </row>
    <row r="1544" spans="1:6">
      <c r="A1544" s="59">
        <v>6633</v>
      </c>
      <c r="B1544" s="59" t="s">
        <v>398</v>
      </c>
      <c r="C1544" s="59" t="s">
        <v>20278</v>
      </c>
      <c r="D1544" s="60">
        <v>43.36</v>
      </c>
      <c r="E1544" s="59" t="s">
        <v>399</v>
      </c>
      <c r="F1544" s="59" t="s">
        <v>337</v>
      </c>
    </row>
    <row r="1545" spans="1:6">
      <c r="A1545" s="59">
        <v>6634</v>
      </c>
      <c r="B1545" s="59" t="s">
        <v>398</v>
      </c>
      <c r="C1545" s="59" t="s">
        <v>20278</v>
      </c>
      <c r="D1545" s="60">
        <v>43.36</v>
      </c>
      <c r="E1545" s="59" t="s">
        <v>399</v>
      </c>
      <c r="F1545" s="59" t="s">
        <v>338</v>
      </c>
    </row>
    <row r="1546" spans="1:6">
      <c r="A1546" s="59">
        <v>6635</v>
      </c>
      <c r="B1546" s="59" t="s">
        <v>398</v>
      </c>
      <c r="C1546" s="59" t="s">
        <v>20278</v>
      </c>
      <c r="D1546" s="60">
        <v>43.36</v>
      </c>
      <c r="E1546" s="59" t="s">
        <v>399</v>
      </c>
      <c r="F1546" s="59" t="s">
        <v>339</v>
      </c>
    </row>
    <row r="1547" spans="1:6">
      <c r="A1547" s="59">
        <v>6636</v>
      </c>
      <c r="B1547" s="59" t="s">
        <v>398</v>
      </c>
      <c r="C1547" s="59" t="s">
        <v>20278</v>
      </c>
      <c r="D1547" s="60">
        <v>43.36</v>
      </c>
      <c r="E1547" s="59" t="s">
        <v>399</v>
      </c>
      <c r="F1547" s="59" t="s">
        <v>340</v>
      </c>
    </row>
    <row r="1548" spans="1:6">
      <c r="A1548" s="59">
        <v>6637</v>
      </c>
      <c r="B1548" s="59" t="s">
        <v>398</v>
      </c>
      <c r="C1548" s="59" t="s">
        <v>20278</v>
      </c>
      <c r="D1548" s="60">
        <v>43.36</v>
      </c>
      <c r="E1548" s="59" t="s">
        <v>399</v>
      </c>
      <c r="F1548" s="59" t="s">
        <v>341</v>
      </c>
    </row>
    <row r="1549" spans="1:6">
      <c r="A1549" s="59">
        <v>6640</v>
      </c>
      <c r="B1549" s="59" t="s">
        <v>398</v>
      </c>
      <c r="C1549" s="59" t="s">
        <v>20278</v>
      </c>
      <c r="D1549" s="60">
        <v>43.36</v>
      </c>
      <c r="E1549" s="59" t="s">
        <v>399</v>
      </c>
      <c r="F1549" s="59" t="s">
        <v>342</v>
      </c>
    </row>
    <row r="1550" spans="1:6">
      <c r="A1550" s="59">
        <v>6642</v>
      </c>
      <c r="B1550" s="59" t="s">
        <v>398</v>
      </c>
      <c r="C1550" s="59" t="s">
        <v>20278</v>
      </c>
      <c r="D1550" s="60">
        <v>43.36</v>
      </c>
      <c r="E1550" s="59" t="s">
        <v>399</v>
      </c>
      <c r="F1550" s="59" t="s">
        <v>343</v>
      </c>
    </row>
    <row r="1551" spans="1:6">
      <c r="A1551" s="59">
        <v>6643</v>
      </c>
      <c r="B1551" s="59" t="s">
        <v>398</v>
      </c>
      <c r="C1551" s="59" t="s">
        <v>20278</v>
      </c>
      <c r="D1551" s="60">
        <v>43.36</v>
      </c>
      <c r="E1551" s="59" t="s">
        <v>399</v>
      </c>
      <c r="F1551" s="59" t="s">
        <v>344</v>
      </c>
    </row>
    <row r="1552" spans="1:6">
      <c r="A1552" s="59">
        <v>6644</v>
      </c>
      <c r="B1552" s="59" t="s">
        <v>398</v>
      </c>
      <c r="C1552" s="59" t="s">
        <v>20278</v>
      </c>
      <c r="D1552" s="60">
        <v>43.36</v>
      </c>
      <c r="E1552" s="59" t="s">
        <v>399</v>
      </c>
      <c r="F1552" s="59" t="s">
        <v>345</v>
      </c>
    </row>
    <row r="1553" spans="1:6">
      <c r="A1553" s="59">
        <v>6645</v>
      </c>
      <c r="B1553" s="59" t="s">
        <v>398</v>
      </c>
      <c r="C1553" s="59" t="s">
        <v>20278</v>
      </c>
      <c r="D1553" s="60">
        <v>43.36</v>
      </c>
      <c r="E1553" s="59" t="s">
        <v>399</v>
      </c>
      <c r="F1553" s="59" t="s">
        <v>346</v>
      </c>
    </row>
    <row r="1554" spans="1:6">
      <c r="A1554" s="59">
        <v>6646</v>
      </c>
      <c r="B1554" s="59" t="s">
        <v>398</v>
      </c>
      <c r="C1554" s="59" t="s">
        <v>20278</v>
      </c>
      <c r="D1554" s="60">
        <v>43.36</v>
      </c>
      <c r="E1554" s="59" t="s">
        <v>399</v>
      </c>
      <c r="F1554" s="59" t="s">
        <v>347</v>
      </c>
    </row>
    <row r="1555" spans="1:6">
      <c r="A1555" s="59">
        <v>6648</v>
      </c>
      <c r="B1555" s="59" t="s">
        <v>398</v>
      </c>
      <c r="C1555" s="59" t="s">
        <v>20278</v>
      </c>
      <c r="D1555" s="60">
        <v>43.36</v>
      </c>
      <c r="E1555" s="59" t="s">
        <v>399</v>
      </c>
      <c r="F1555" s="59" t="s">
        <v>348</v>
      </c>
    </row>
    <row r="1556" spans="1:6">
      <c r="A1556" s="59">
        <v>6649</v>
      </c>
      <c r="B1556" s="59" t="s">
        <v>398</v>
      </c>
      <c r="C1556" s="59" t="s">
        <v>20278</v>
      </c>
      <c r="D1556" s="60">
        <v>43.36</v>
      </c>
      <c r="E1556" s="59" t="s">
        <v>399</v>
      </c>
      <c r="F1556" s="59" t="s">
        <v>349</v>
      </c>
    </row>
    <row r="1557" spans="1:6">
      <c r="A1557" s="59">
        <v>6652</v>
      </c>
      <c r="B1557" s="59" t="s">
        <v>398</v>
      </c>
      <c r="C1557" s="59" t="s">
        <v>20278</v>
      </c>
      <c r="D1557" s="60">
        <v>43.36</v>
      </c>
      <c r="E1557" s="59" t="s">
        <v>399</v>
      </c>
      <c r="F1557" s="59" t="s">
        <v>350</v>
      </c>
    </row>
    <row r="1558" spans="1:6">
      <c r="A1558" s="59">
        <v>6654</v>
      </c>
      <c r="B1558" s="59" t="s">
        <v>398</v>
      </c>
      <c r="C1558" s="59" t="s">
        <v>20278</v>
      </c>
      <c r="D1558" s="60">
        <v>43.36</v>
      </c>
      <c r="E1558" s="59" t="s">
        <v>399</v>
      </c>
      <c r="F1558" s="59" t="s">
        <v>351</v>
      </c>
    </row>
    <row r="1559" spans="1:6">
      <c r="A1559" s="59">
        <v>6655</v>
      </c>
      <c r="B1559" s="59" t="s">
        <v>398</v>
      </c>
      <c r="C1559" s="59" t="s">
        <v>20278</v>
      </c>
      <c r="D1559" s="60">
        <v>43.36</v>
      </c>
      <c r="E1559" s="59" t="s">
        <v>399</v>
      </c>
      <c r="F1559" s="59" t="s">
        <v>352</v>
      </c>
    </row>
    <row r="1560" spans="1:6">
      <c r="A1560" s="59">
        <v>6657</v>
      </c>
      <c r="B1560" s="59" t="s">
        <v>398</v>
      </c>
      <c r="C1560" s="59" t="s">
        <v>20278</v>
      </c>
      <c r="D1560" s="60">
        <v>43.36</v>
      </c>
      <c r="E1560" s="59" t="s">
        <v>399</v>
      </c>
      <c r="F1560" s="59" t="s">
        <v>353</v>
      </c>
    </row>
    <row r="1561" spans="1:6">
      <c r="A1561" s="59">
        <v>6660</v>
      </c>
      <c r="B1561" s="59" t="s">
        <v>398</v>
      </c>
      <c r="C1561" s="59" t="s">
        <v>20278</v>
      </c>
      <c r="D1561" s="60">
        <v>43.36</v>
      </c>
      <c r="E1561" s="59" t="s">
        <v>399</v>
      </c>
      <c r="F1561" s="59" t="s">
        <v>354</v>
      </c>
    </row>
    <row r="1562" spans="1:6">
      <c r="A1562" s="59">
        <v>6662</v>
      </c>
      <c r="B1562" s="59" t="s">
        <v>398</v>
      </c>
      <c r="C1562" s="59" t="s">
        <v>20278</v>
      </c>
      <c r="D1562" s="60">
        <v>43.36</v>
      </c>
      <c r="E1562" s="59" t="s">
        <v>399</v>
      </c>
      <c r="F1562" s="59" t="s">
        <v>355</v>
      </c>
    </row>
    <row r="1563" spans="1:6">
      <c r="A1563" s="59">
        <v>6665</v>
      </c>
      <c r="B1563" s="59" t="s">
        <v>398</v>
      </c>
      <c r="C1563" s="59" t="s">
        <v>20278</v>
      </c>
      <c r="D1563" s="60">
        <v>43.36</v>
      </c>
      <c r="E1563" s="59" t="s">
        <v>399</v>
      </c>
      <c r="F1563" s="59" t="s">
        <v>356</v>
      </c>
    </row>
    <row r="1564" spans="1:6">
      <c r="A1564" s="59">
        <v>6680</v>
      </c>
      <c r="B1564" s="59" t="s">
        <v>398</v>
      </c>
      <c r="C1564" s="59" t="s">
        <v>20278</v>
      </c>
      <c r="D1564" s="60">
        <v>43.36</v>
      </c>
      <c r="E1564" s="59" t="s">
        <v>399</v>
      </c>
      <c r="F1564" s="59" t="s">
        <v>357</v>
      </c>
    </row>
    <row r="1565" spans="1:6">
      <c r="A1565" s="59">
        <v>6681</v>
      </c>
      <c r="B1565" s="59" t="s">
        <v>398</v>
      </c>
      <c r="C1565" s="59" t="s">
        <v>20278</v>
      </c>
      <c r="D1565" s="60">
        <v>43.36</v>
      </c>
      <c r="E1565" s="59" t="s">
        <v>399</v>
      </c>
      <c r="F1565" s="59" t="s">
        <v>358</v>
      </c>
    </row>
    <row r="1566" spans="1:6">
      <c r="A1566" s="59">
        <v>6685</v>
      </c>
      <c r="B1566" s="59" t="s">
        <v>398</v>
      </c>
      <c r="C1566" s="59" t="s">
        <v>20278</v>
      </c>
      <c r="D1566" s="60">
        <v>43.36</v>
      </c>
      <c r="E1566" s="59" t="s">
        <v>399</v>
      </c>
      <c r="F1566" s="59" t="s">
        <v>359</v>
      </c>
    </row>
    <row r="1567" spans="1:6">
      <c r="A1567" s="59">
        <v>6686</v>
      </c>
      <c r="B1567" s="59" t="s">
        <v>398</v>
      </c>
      <c r="C1567" s="59" t="s">
        <v>20278</v>
      </c>
      <c r="D1567" s="60">
        <v>43.36</v>
      </c>
      <c r="E1567" s="59" t="s">
        <v>399</v>
      </c>
      <c r="F1567" s="59" t="s">
        <v>360</v>
      </c>
    </row>
    <row r="1568" spans="1:6">
      <c r="A1568" s="59">
        <v>6690</v>
      </c>
      <c r="B1568" s="59" t="s">
        <v>398</v>
      </c>
      <c r="C1568" s="59" t="s">
        <v>20278</v>
      </c>
      <c r="D1568" s="60">
        <v>43.36</v>
      </c>
      <c r="E1568" s="59" t="s">
        <v>399</v>
      </c>
      <c r="F1568" s="59" t="s">
        <v>361</v>
      </c>
    </row>
    <row r="1569" spans="1:6">
      <c r="A1569" s="59">
        <v>6750</v>
      </c>
      <c r="B1569" s="59" t="s">
        <v>398</v>
      </c>
      <c r="C1569" s="59" t="s">
        <v>20278</v>
      </c>
      <c r="D1569" s="60">
        <v>43.36</v>
      </c>
      <c r="E1569" s="59" t="s">
        <v>399</v>
      </c>
      <c r="F1569" s="59" t="s">
        <v>362</v>
      </c>
    </row>
    <row r="1570" spans="1:6">
      <c r="A1570" s="59">
        <v>6820</v>
      </c>
      <c r="B1570" s="59" t="s">
        <v>398</v>
      </c>
      <c r="C1570" s="59" t="s">
        <v>20278</v>
      </c>
      <c r="D1570" s="60">
        <v>43.36</v>
      </c>
      <c r="E1570" s="59" t="s">
        <v>399</v>
      </c>
      <c r="F1570" s="59" t="s">
        <v>363</v>
      </c>
    </row>
    <row r="1571" spans="1:6">
      <c r="A1571" s="59">
        <v>6825</v>
      </c>
      <c r="B1571" s="59" t="s">
        <v>398</v>
      </c>
      <c r="C1571" s="59" t="s">
        <v>20278</v>
      </c>
      <c r="D1571" s="60">
        <v>43.36</v>
      </c>
      <c r="E1571" s="59" t="s">
        <v>399</v>
      </c>
      <c r="F1571" s="59" t="s">
        <v>364</v>
      </c>
    </row>
    <row r="1572" spans="1:6">
      <c r="A1572" s="59">
        <v>6830</v>
      </c>
      <c r="B1572" s="59" t="s">
        <v>398</v>
      </c>
      <c r="C1572" s="59" t="s">
        <v>20278</v>
      </c>
      <c r="D1572" s="60">
        <v>43.36</v>
      </c>
      <c r="E1572" s="59" t="s">
        <v>399</v>
      </c>
      <c r="F1572" s="59" t="s">
        <v>365</v>
      </c>
    </row>
    <row r="1573" spans="1:6">
      <c r="A1573" s="59">
        <v>6831</v>
      </c>
      <c r="B1573" s="59" t="s">
        <v>398</v>
      </c>
      <c r="C1573" s="59" t="s">
        <v>20278</v>
      </c>
      <c r="D1573" s="60">
        <v>43.36</v>
      </c>
      <c r="E1573" s="59" t="s">
        <v>399</v>
      </c>
      <c r="F1573" s="59" t="s">
        <v>366</v>
      </c>
    </row>
    <row r="1574" spans="1:6">
      <c r="A1574" s="59">
        <v>6832</v>
      </c>
      <c r="B1574" s="59" t="s">
        <v>398</v>
      </c>
      <c r="C1574" s="59" t="s">
        <v>20278</v>
      </c>
      <c r="D1574" s="60">
        <v>43.36</v>
      </c>
      <c r="E1574" s="59" t="s">
        <v>399</v>
      </c>
      <c r="F1574" s="59" t="s">
        <v>367</v>
      </c>
    </row>
    <row r="1575" spans="1:6">
      <c r="A1575" s="59">
        <v>6833</v>
      </c>
      <c r="B1575" s="59" t="s">
        <v>398</v>
      </c>
      <c r="C1575" s="59" t="s">
        <v>20278</v>
      </c>
      <c r="D1575" s="60">
        <v>43.36</v>
      </c>
      <c r="E1575" s="59" t="s">
        <v>399</v>
      </c>
      <c r="F1575" s="59" t="s">
        <v>368</v>
      </c>
    </row>
    <row r="1576" spans="1:6">
      <c r="A1576" s="59">
        <v>6834</v>
      </c>
      <c r="B1576" s="59" t="s">
        <v>398</v>
      </c>
      <c r="C1576" s="59" t="s">
        <v>20278</v>
      </c>
      <c r="D1576" s="60">
        <v>43.36</v>
      </c>
      <c r="E1576" s="59" t="s">
        <v>399</v>
      </c>
      <c r="F1576" s="59" t="s">
        <v>369</v>
      </c>
    </row>
    <row r="1577" spans="1:6">
      <c r="A1577" s="59">
        <v>6901</v>
      </c>
      <c r="B1577" s="59" t="s">
        <v>398</v>
      </c>
      <c r="C1577" s="59" t="s">
        <v>20278</v>
      </c>
      <c r="D1577" s="60">
        <v>43.36</v>
      </c>
      <c r="E1577" s="59" t="s">
        <v>399</v>
      </c>
      <c r="F1577" s="59" t="s">
        <v>370</v>
      </c>
    </row>
    <row r="1578" spans="1:6">
      <c r="A1578" s="59">
        <v>6902</v>
      </c>
      <c r="B1578" s="59" t="s">
        <v>398</v>
      </c>
      <c r="C1578" s="59" t="s">
        <v>20278</v>
      </c>
      <c r="D1578" s="60">
        <v>43.36</v>
      </c>
      <c r="E1578" s="59" t="s">
        <v>399</v>
      </c>
      <c r="F1578" s="59" t="s">
        <v>371</v>
      </c>
    </row>
    <row r="1579" spans="1:6">
      <c r="A1579" s="59">
        <v>6903</v>
      </c>
      <c r="B1579" s="59" t="s">
        <v>398</v>
      </c>
      <c r="C1579" s="59" t="s">
        <v>20278</v>
      </c>
      <c r="D1579" s="60">
        <v>43.36</v>
      </c>
      <c r="E1579" s="59" t="s">
        <v>399</v>
      </c>
      <c r="F1579" s="59" t="s">
        <v>372</v>
      </c>
    </row>
    <row r="1580" spans="1:6">
      <c r="A1580" s="59">
        <v>6998</v>
      </c>
      <c r="B1580" s="59" t="s">
        <v>398</v>
      </c>
      <c r="C1580" s="59" t="s">
        <v>20278</v>
      </c>
      <c r="D1580" s="60">
        <v>43.36</v>
      </c>
      <c r="E1580" s="59" t="s">
        <v>399</v>
      </c>
      <c r="F1580" s="59" t="s">
        <v>373</v>
      </c>
    </row>
    <row r="1581" spans="1:6">
      <c r="A1581" s="59">
        <v>6999</v>
      </c>
      <c r="B1581" s="59" t="s">
        <v>398</v>
      </c>
      <c r="C1581" s="59" t="s">
        <v>20278</v>
      </c>
      <c r="D1581" s="60">
        <v>43.36</v>
      </c>
      <c r="E1581" s="59" t="s">
        <v>399</v>
      </c>
      <c r="F1581" s="59" t="s">
        <v>374</v>
      </c>
    </row>
    <row r="1582" spans="1:6">
      <c r="A1582" s="59">
        <v>9001</v>
      </c>
      <c r="B1582" s="59" t="s">
        <v>398</v>
      </c>
      <c r="C1582" s="59" t="s">
        <v>20278</v>
      </c>
      <c r="D1582" s="60">
        <v>43.36</v>
      </c>
      <c r="E1582" s="59" t="s">
        <v>399</v>
      </c>
      <c r="F1582" s="59" t="s">
        <v>375</v>
      </c>
    </row>
    <row r="1583" spans="1:6">
      <c r="A1583" s="59">
        <v>600</v>
      </c>
      <c r="B1583" s="59" t="s">
        <v>400</v>
      </c>
      <c r="C1583" s="59" t="s">
        <v>20278</v>
      </c>
      <c r="D1583" s="60">
        <v>43.36</v>
      </c>
      <c r="E1583" s="59" t="s">
        <v>401</v>
      </c>
      <c r="F1583" s="59" t="s">
        <v>200</v>
      </c>
    </row>
    <row r="1584" spans="1:6">
      <c r="A1584" s="59">
        <v>601</v>
      </c>
      <c r="B1584" s="59" t="s">
        <v>400</v>
      </c>
      <c r="C1584" s="59" t="s">
        <v>20278</v>
      </c>
      <c r="D1584" s="60">
        <v>43.36</v>
      </c>
      <c r="E1584" s="59" t="s">
        <v>401</v>
      </c>
      <c r="F1584" s="59" t="s">
        <v>201</v>
      </c>
    </row>
    <row r="1585" spans="1:6">
      <c r="A1585" s="59">
        <v>605</v>
      </c>
      <c r="B1585" s="59" t="s">
        <v>400</v>
      </c>
      <c r="C1585" s="59" t="s">
        <v>20278</v>
      </c>
      <c r="D1585" s="60">
        <v>43.36</v>
      </c>
      <c r="E1585" s="59" t="s">
        <v>401</v>
      </c>
      <c r="F1585" s="59" t="s">
        <v>202</v>
      </c>
    </row>
    <row r="1586" spans="1:6">
      <c r="A1586" s="59">
        <v>611</v>
      </c>
      <c r="B1586" s="59" t="s">
        <v>400</v>
      </c>
      <c r="C1586" s="59" t="s">
        <v>20278</v>
      </c>
      <c r="D1586" s="60">
        <v>43.36</v>
      </c>
      <c r="E1586" s="59" t="s">
        <v>401</v>
      </c>
      <c r="F1586" s="59" t="s">
        <v>203</v>
      </c>
    </row>
    <row r="1587" spans="1:6">
      <c r="A1587" s="59">
        <v>630</v>
      </c>
      <c r="B1587" s="59" t="s">
        <v>400</v>
      </c>
      <c r="C1587" s="59" t="s">
        <v>20278</v>
      </c>
      <c r="D1587" s="60">
        <v>43.36</v>
      </c>
      <c r="E1587" s="59" t="s">
        <v>401</v>
      </c>
      <c r="F1587" s="59" t="s">
        <v>204</v>
      </c>
    </row>
    <row r="1588" spans="1:6">
      <c r="A1588" s="59">
        <v>640</v>
      </c>
      <c r="B1588" s="59" t="s">
        <v>400</v>
      </c>
      <c r="C1588" s="59" t="s">
        <v>20278</v>
      </c>
      <c r="D1588" s="60">
        <v>43.36</v>
      </c>
      <c r="E1588" s="59" t="s">
        <v>401</v>
      </c>
      <c r="F1588" s="59" t="s">
        <v>205</v>
      </c>
    </row>
    <row r="1589" spans="1:6">
      <c r="A1589" s="59">
        <v>641</v>
      </c>
      <c r="B1589" s="59" t="s">
        <v>400</v>
      </c>
      <c r="C1589" s="59" t="s">
        <v>20278</v>
      </c>
      <c r="D1589" s="60">
        <v>43.36</v>
      </c>
      <c r="E1589" s="59" t="s">
        <v>401</v>
      </c>
      <c r="F1589" s="59" t="s">
        <v>206</v>
      </c>
    </row>
    <row r="1590" spans="1:6">
      <c r="A1590" s="59">
        <v>660</v>
      </c>
      <c r="B1590" s="59" t="s">
        <v>400</v>
      </c>
      <c r="C1590" s="59" t="s">
        <v>20278</v>
      </c>
      <c r="D1590" s="60">
        <v>43.36</v>
      </c>
      <c r="E1590" s="59" t="s">
        <v>401</v>
      </c>
      <c r="F1590" s="59" t="s">
        <v>207</v>
      </c>
    </row>
    <row r="1591" spans="1:6">
      <c r="A1591" s="59">
        <v>664</v>
      </c>
      <c r="B1591" s="59" t="s">
        <v>400</v>
      </c>
      <c r="C1591" s="59" t="s">
        <v>20278</v>
      </c>
      <c r="D1591" s="60">
        <v>43.36</v>
      </c>
      <c r="E1591" s="59" t="s">
        <v>401</v>
      </c>
      <c r="F1591" s="59" t="s">
        <v>208</v>
      </c>
    </row>
    <row r="1592" spans="1:6">
      <c r="A1592" s="59">
        <v>665</v>
      </c>
      <c r="B1592" s="59" t="s">
        <v>400</v>
      </c>
      <c r="C1592" s="59" t="s">
        <v>20278</v>
      </c>
      <c r="D1592" s="60">
        <v>43.36</v>
      </c>
      <c r="E1592" s="59" t="s">
        <v>401</v>
      </c>
      <c r="F1592" s="59" t="s">
        <v>209</v>
      </c>
    </row>
    <row r="1593" spans="1:6">
      <c r="A1593" s="59">
        <v>6010</v>
      </c>
      <c r="B1593" s="59" t="s">
        <v>400</v>
      </c>
      <c r="C1593" s="59" t="s">
        <v>20278</v>
      </c>
      <c r="D1593" s="60">
        <v>43.36</v>
      </c>
      <c r="E1593" s="59" t="s">
        <v>401</v>
      </c>
      <c r="F1593" s="59" t="s">
        <v>210</v>
      </c>
    </row>
    <row r="1594" spans="1:6">
      <c r="A1594" s="59">
        <v>6011</v>
      </c>
      <c r="B1594" s="59" t="s">
        <v>400</v>
      </c>
      <c r="C1594" s="59" t="s">
        <v>20278</v>
      </c>
      <c r="D1594" s="60">
        <v>43.36</v>
      </c>
      <c r="E1594" s="59" t="s">
        <v>401</v>
      </c>
      <c r="F1594" s="59" t="s">
        <v>211</v>
      </c>
    </row>
    <row r="1595" spans="1:6">
      <c r="A1595" s="59">
        <v>6012</v>
      </c>
      <c r="B1595" s="59" t="s">
        <v>400</v>
      </c>
      <c r="C1595" s="59" t="s">
        <v>20278</v>
      </c>
      <c r="D1595" s="60">
        <v>43.36</v>
      </c>
      <c r="E1595" s="59" t="s">
        <v>401</v>
      </c>
      <c r="F1595" s="59" t="s">
        <v>212</v>
      </c>
    </row>
    <row r="1596" spans="1:6">
      <c r="A1596" s="59">
        <v>6013</v>
      </c>
      <c r="B1596" s="59" t="s">
        <v>400</v>
      </c>
      <c r="C1596" s="59" t="s">
        <v>20278</v>
      </c>
      <c r="D1596" s="60">
        <v>43.36</v>
      </c>
      <c r="E1596" s="59" t="s">
        <v>401</v>
      </c>
      <c r="F1596" s="59" t="s">
        <v>213</v>
      </c>
    </row>
    <row r="1597" spans="1:6">
      <c r="A1597" s="59">
        <v>6014</v>
      </c>
      <c r="B1597" s="59" t="s">
        <v>400</v>
      </c>
      <c r="C1597" s="59" t="s">
        <v>20278</v>
      </c>
      <c r="D1597" s="60">
        <v>43.36</v>
      </c>
      <c r="E1597" s="59" t="s">
        <v>401</v>
      </c>
      <c r="F1597" s="59" t="s">
        <v>214</v>
      </c>
    </row>
    <row r="1598" spans="1:6">
      <c r="A1598" s="59">
        <v>6015</v>
      </c>
      <c r="B1598" s="59" t="s">
        <v>400</v>
      </c>
      <c r="C1598" s="59" t="s">
        <v>20278</v>
      </c>
      <c r="D1598" s="60">
        <v>43.36</v>
      </c>
      <c r="E1598" s="59" t="s">
        <v>401</v>
      </c>
      <c r="F1598" s="59" t="s">
        <v>215</v>
      </c>
    </row>
    <row r="1599" spans="1:6">
      <c r="A1599" s="59">
        <v>6016</v>
      </c>
      <c r="B1599" s="59" t="s">
        <v>400</v>
      </c>
      <c r="C1599" s="59" t="s">
        <v>20278</v>
      </c>
      <c r="D1599" s="60">
        <v>43.36</v>
      </c>
      <c r="E1599" s="59" t="s">
        <v>401</v>
      </c>
      <c r="F1599" s="59" t="s">
        <v>216</v>
      </c>
    </row>
    <row r="1600" spans="1:6">
      <c r="A1600" s="59">
        <v>6017</v>
      </c>
      <c r="B1600" s="59" t="s">
        <v>400</v>
      </c>
      <c r="C1600" s="59" t="s">
        <v>20278</v>
      </c>
      <c r="D1600" s="60">
        <v>43.36</v>
      </c>
      <c r="E1600" s="59" t="s">
        <v>401</v>
      </c>
      <c r="F1600" s="59" t="s">
        <v>217</v>
      </c>
    </row>
    <row r="1601" spans="1:6">
      <c r="A1601" s="59">
        <v>6020</v>
      </c>
      <c r="B1601" s="59" t="s">
        <v>400</v>
      </c>
      <c r="C1601" s="59" t="s">
        <v>20278</v>
      </c>
      <c r="D1601" s="60">
        <v>43.36</v>
      </c>
      <c r="E1601" s="59" t="s">
        <v>401</v>
      </c>
      <c r="F1601" s="59" t="s">
        <v>218</v>
      </c>
    </row>
    <row r="1602" spans="1:6">
      <c r="A1602" s="59">
        <v>6021</v>
      </c>
      <c r="B1602" s="59" t="s">
        <v>400</v>
      </c>
      <c r="C1602" s="59" t="s">
        <v>20278</v>
      </c>
      <c r="D1602" s="60">
        <v>43.36</v>
      </c>
      <c r="E1602" s="59" t="s">
        <v>401</v>
      </c>
      <c r="F1602" s="59" t="s">
        <v>219</v>
      </c>
    </row>
    <row r="1603" spans="1:6">
      <c r="A1603" s="59">
        <v>6022</v>
      </c>
      <c r="B1603" s="59" t="s">
        <v>400</v>
      </c>
      <c r="C1603" s="59" t="s">
        <v>20278</v>
      </c>
      <c r="D1603" s="60">
        <v>43.36</v>
      </c>
      <c r="E1603" s="59" t="s">
        <v>401</v>
      </c>
      <c r="F1603" s="59" t="s">
        <v>220</v>
      </c>
    </row>
    <row r="1604" spans="1:6">
      <c r="A1604" s="59">
        <v>6023</v>
      </c>
      <c r="B1604" s="59" t="s">
        <v>400</v>
      </c>
      <c r="C1604" s="59" t="s">
        <v>20278</v>
      </c>
      <c r="D1604" s="60">
        <v>43.36</v>
      </c>
      <c r="E1604" s="59" t="s">
        <v>401</v>
      </c>
      <c r="F1604" s="59" t="s">
        <v>221</v>
      </c>
    </row>
    <row r="1605" spans="1:6">
      <c r="A1605" s="59">
        <v>6100</v>
      </c>
      <c r="B1605" s="59" t="s">
        <v>400</v>
      </c>
      <c r="C1605" s="59" t="s">
        <v>20278</v>
      </c>
      <c r="D1605" s="60">
        <v>43.36</v>
      </c>
      <c r="E1605" s="59" t="s">
        <v>401</v>
      </c>
      <c r="F1605" s="59" t="s">
        <v>225</v>
      </c>
    </row>
    <row r="1606" spans="1:6">
      <c r="A1606" s="59">
        <v>6101</v>
      </c>
      <c r="B1606" s="59" t="s">
        <v>400</v>
      </c>
      <c r="C1606" s="59" t="s">
        <v>20278</v>
      </c>
      <c r="D1606" s="60">
        <v>43.36</v>
      </c>
      <c r="E1606" s="59" t="s">
        <v>401</v>
      </c>
      <c r="F1606" s="59" t="s">
        <v>226</v>
      </c>
    </row>
    <row r="1607" spans="1:6">
      <c r="A1607" s="59">
        <v>6102</v>
      </c>
      <c r="B1607" s="59" t="s">
        <v>400</v>
      </c>
      <c r="C1607" s="59" t="s">
        <v>20278</v>
      </c>
      <c r="D1607" s="60">
        <v>43.36</v>
      </c>
      <c r="E1607" s="59" t="s">
        <v>401</v>
      </c>
      <c r="F1607" s="59" t="s">
        <v>227</v>
      </c>
    </row>
    <row r="1608" spans="1:6">
      <c r="A1608" s="59">
        <v>6103</v>
      </c>
      <c r="B1608" s="59" t="s">
        <v>400</v>
      </c>
      <c r="C1608" s="59" t="s">
        <v>20278</v>
      </c>
      <c r="D1608" s="60">
        <v>43.36</v>
      </c>
      <c r="E1608" s="59" t="s">
        <v>401</v>
      </c>
      <c r="F1608" s="59" t="s">
        <v>228</v>
      </c>
    </row>
    <row r="1609" spans="1:6">
      <c r="A1609" s="59">
        <v>6110</v>
      </c>
      <c r="B1609" s="59" t="s">
        <v>400</v>
      </c>
      <c r="C1609" s="59" t="s">
        <v>20278</v>
      </c>
      <c r="D1609" s="60">
        <v>43.36</v>
      </c>
      <c r="E1609" s="59" t="s">
        <v>401</v>
      </c>
      <c r="F1609" s="59" t="s">
        <v>229</v>
      </c>
    </row>
    <row r="1610" spans="1:6">
      <c r="A1610" s="59">
        <v>6220</v>
      </c>
      <c r="B1610" s="59" t="s">
        <v>400</v>
      </c>
      <c r="C1610" s="59" t="s">
        <v>20278</v>
      </c>
      <c r="D1610" s="60">
        <v>43.36</v>
      </c>
      <c r="E1610" s="59" t="s">
        <v>401</v>
      </c>
      <c r="F1610" s="59" t="s">
        <v>231</v>
      </c>
    </row>
    <row r="1611" spans="1:6">
      <c r="A1611" s="59">
        <v>6221</v>
      </c>
      <c r="B1611" s="59" t="s">
        <v>400</v>
      </c>
      <c r="C1611" s="59" t="s">
        <v>20278</v>
      </c>
      <c r="D1611" s="60">
        <v>43.36</v>
      </c>
      <c r="E1611" s="59" t="s">
        <v>401</v>
      </c>
      <c r="F1611" s="59" t="s">
        <v>232</v>
      </c>
    </row>
    <row r="1612" spans="1:6">
      <c r="A1612" s="59">
        <v>6222</v>
      </c>
      <c r="B1612" s="59" t="s">
        <v>400</v>
      </c>
      <c r="C1612" s="59" t="s">
        <v>20278</v>
      </c>
      <c r="D1612" s="60">
        <v>43.36</v>
      </c>
      <c r="E1612" s="59" t="s">
        <v>401</v>
      </c>
      <c r="F1612" s="59" t="s">
        <v>233</v>
      </c>
    </row>
    <row r="1613" spans="1:6">
      <c r="A1613" s="59">
        <v>6223</v>
      </c>
      <c r="B1613" s="59" t="s">
        <v>400</v>
      </c>
      <c r="C1613" s="59" t="s">
        <v>20278</v>
      </c>
      <c r="D1613" s="60">
        <v>43.36</v>
      </c>
      <c r="E1613" s="59" t="s">
        <v>401</v>
      </c>
      <c r="F1613" s="59" t="s">
        <v>234</v>
      </c>
    </row>
    <row r="1614" spans="1:6">
      <c r="A1614" s="59">
        <v>6224</v>
      </c>
      <c r="B1614" s="59" t="s">
        <v>400</v>
      </c>
      <c r="C1614" s="59" t="s">
        <v>20278</v>
      </c>
      <c r="D1614" s="60">
        <v>43.36</v>
      </c>
      <c r="E1614" s="59" t="s">
        <v>401</v>
      </c>
      <c r="F1614" s="59" t="s">
        <v>235</v>
      </c>
    </row>
    <row r="1615" spans="1:6">
      <c r="A1615" s="59">
        <v>6225</v>
      </c>
      <c r="B1615" s="59" t="s">
        <v>400</v>
      </c>
      <c r="C1615" s="59" t="s">
        <v>20278</v>
      </c>
      <c r="D1615" s="60">
        <v>43.36</v>
      </c>
      <c r="E1615" s="59" t="s">
        <v>401</v>
      </c>
      <c r="F1615" s="59" t="s">
        <v>236</v>
      </c>
    </row>
    <row r="1616" spans="1:6">
      <c r="A1616" s="59">
        <v>6226</v>
      </c>
      <c r="B1616" s="59" t="s">
        <v>400</v>
      </c>
      <c r="C1616" s="59" t="s">
        <v>20278</v>
      </c>
      <c r="D1616" s="60">
        <v>43.36</v>
      </c>
      <c r="E1616" s="59" t="s">
        <v>401</v>
      </c>
      <c r="F1616" s="59" t="s">
        <v>237</v>
      </c>
    </row>
    <row r="1617" spans="1:6">
      <c r="A1617" s="59">
        <v>6229</v>
      </c>
      <c r="B1617" s="59" t="s">
        <v>400</v>
      </c>
      <c r="C1617" s="59" t="s">
        <v>20278</v>
      </c>
      <c r="D1617" s="60">
        <v>43.36</v>
      </c>
      <c r="E1617" s="59" t="s">
        <v>401</v>
      </c>
      <c r="F1617" s="59" t="s">
        <v>238</v>
      </c>
    </row>
    <row r="1618" spans="1:6">
      <c r="A1618" s="59">
        <v>6230</v>
      </c>
      <c r="B1618" s="59" t="s">
        <v>400</v>
      </c>
      <c r="C1618" s="59" t="s">
        <v>20278</v>
      </c>
      <c r="D1618" s="60">
        <v>43.36</v>
      </c>
      <c r="E1618" s="59" t="s">
        <v>401</v>
      </c>
      <c r="F1618" s="59" t="s">
        <v>239</v>
      </c>
    </row>
    <row r="1619" spans="1:6">
      <c r="A1619" s="59">
        <v>6231</v>
      </c>
      <c r="B1619" s="59" t="s">
        <v>400</v>
      </c>
      <c r="C1619" s="59" t="s">
        <v>20278</v>
      </c>
      <c r="D1619" s="60">
        <v>43.36</v>
      </c>
      <c r="E1619" s="59" t="s">
        <v>401</v>
      </c>
      <c r="F1619" s="59" t="s">
        <v>240</v>
      </c>
    </row>
    <row r="1620" spans="1:6">
      <c r="A1620" s="59">
        <v>6232</v>
      </c>
      <c r="B1620" s="59" t="s">
        <v>400</v>
      </c>
      <c r="C1620" s="59" t="s">
        <v>20278</v>
      </c>
      <c r="D1620" s="60">
        <v>43.36</v>
      </c>
      <c r="E1620" s="59" t="s">
        <v>401</v>
      </c>
      <c r="F1620" s="59" t="s">
        <v>241</v>
      </c>
    </row>
    <row r="1621" spans="1:6">
      <c r="A1621" s="59">
        <v>6234</v>
      </c>
      <c r="B1621" s="59" t="s">
        <v>400</v>
      </c>
      <c r="C1621" s="59" t="s">
        <v>20278</v>
      </c>
      <c r="D1621" s="60">
        <v>43.36</v>
      </c>
      <c r="E1621" s="59" t="s">
        <v>401</v>
      </c>
      <c r="F1621" s="59" t="s">
        <v>242</v>
      </c>
    </row>
    <row r="1622" spans="1:6">
      <c r="A1622" s="59">
        <v>6235</v>
      </c>
      <c r="B1622" s="59" t="s">
        <v>400</v>
      </c>
      <c r="C1622" s="59" t="s">
        <v>20278</v>
      </c>
      <c r="D1622" s="60">
        <v>43.36</v>
      </c>
      <c r="E1622" s="59" t="s">
        <v>401</v>
      </c>
      <c r="F1622" s="59" t="s">
        <v>243</v>
      </c>
    </row>
    <row r="1623" spans="1:6">
      <c r="A1623" s="59">
        <v>6236</v>
      </c>
      <c r="B1623" s="59" t="s">
        <v>400</v>
      </c>
      <c r="C1623" s="59" t="s">
        <v>20278</v>
      </c>
      <c r="D1623" s="60">
        <v>43.36</v>
      </c>
      <c r="E1623" s="59" t="s">
        <v>401</v>
      </c>
      <c r="F1623" s="59" t="s">
        <v>244</v>
      </c>
    </row>
    <row r="1624" spans="1:6">
      <c r="A1624" s="59">
        <v>6238</v>
      </c>
      <c r="B1624" s="59" t="s">
        <v>400</v>
      </c>
      <c r="C1624" s="59" t="s">
        <v>20278</v>
      </c>
      <c r="D1624" s="60">
        <v>43.36</v>
      </c>
      <c r="E1624" s="59" t="s">
        <v>401</v>
      </c>
      <c r="F1624" s="59" t="s">
        <v>245</v>
      </c>
    </row>
    <row r="1625" spans="1:6">
      <c r="A1625" s="59">
        <v>6240</v>
      </c>
      <c r="B1625" s="59" t="s">
        <v>400</v>
      </c>
      <c r="C1625" s="59" t="s">
        <v>20278</v>
      </c>
      <c r="D1625" s="60">
        <v>43.36</v>
      </c>
      <c r="E1625" s="59" t="s">
        <v>401</v>
      </c>
      <c r="F1625" s="59" t="s">
        <v>246</v>
      </c>
    </row>
    <row r="1626" spans="1:6">
      <c r="A1626" s="59">
        <v>6241</v>
      </c>
      <c r="B1626" s="59" t="s">
        <v>400</v>
      </c>
      <c r="C1626" s="59" t="s">
        <v>20278</v>
      </c>
      <c r="D1626" s="60">
        <v>43.36</v>
      </c>
      <c r="E1626" s="59" t="s">
        <v>401</v>
      </c>
      <c r="F1626" s="59" t="s">
        <v>247</v>
      </c>
    </row>
    <row r="1627" spans="1:6">
      <c r="A1627" s="59">
        <v>6242</v>
      </c>
      <c r="B1627" s="59" t="s">
        <v>400</v>
      </c>
      <c r="C1627" s="59" t="s">
        <v>20278</v>
      </c>
      <c r="D1627" s="60">
        <v>43.36</v>
      </c>
      <c r="E1627" s="59" t="s">
        <v>401</v>
      </c>
      <c r="F1627" s="59" t="s">
        <v>248</v>
      </c>
    </row>
    <row r="1628" spans="1:6">
      <c r="A1628" s="59">
        <v>6243</v>
      </c>
      <c r="B1628" s="59" t="s">
        <v>400</v>
      </c>
      <c r="C1628" s="59" t="s">
        <v>20278</v>
      </c>
      <c r="D1628" s="60">
        <v>43.36</v>
      </c>
      <c r="E1628" s="59" t="s">
        <v>401</v>
      </c>
      <c r="F1628" s="59" t="s">
        <v>249</v>
      </c>
    </row>
    <row r="1629" spans="1:6">
      <c r="A1629" s="59">
        <v>6244</v>
      </c>
      <c r="B1629" s="59" t="s">
        <v>400</v>
      </c>
      <c r="C1629" s="59" t="s">
        <v>20278</v>
      </c>
      <c r="D1629" s="60">
        <v>43.36</v>
      </c>
      <c r="E1629" s="59" t="s">
        <v>401</v>
      </c>
      <c r="F1629" s="59" t="s">
        <v>250</v>
      </c>
    </row>
    <row r="1630" spans="1:6">
      <c r="A1630" s="59">
        <v>6306</v>
      </c>
      <c r="B1630" s="59" t="s">
        <v>400</v>
      </c>
      <c r="C1630" s="59" t="s">
        <v>20278</v>
      </c>
      <c r="D1630" s="60">
        <v>43.36</v>
      </c>
      <c r="E1630" s="59" t="s">
        <v>401</v>
      </c>
      <c r="F1630" s="59" t="s">
        <v>251</v>
      </c>
    </row>
    <row r="1631" spans="1:6">
      <c r="A1631" s="59">
        <v>6307</v>
      </c>
      <c r="B1631" s="59" t="s">
        <v>400</v>
      </c>
      <c r="C1631" s="59" t="s">
        <v>20278</v>
      </c>
      <c r="D1631" s="60">
        <v>43.36</v>
      </c>
      <c r="E1631" s="59" t="s">
        <v>401</v>
      </c>
      <c r="F1631" s="59" t="s">
        <v>252</v>
      </c>
    </row>
    <row r="1632" spans="1:6">
      <c r="A1632" s="59">
        <v>6308</v>
      </c>
      <c r="B1632" s="59" t="s">
        <v>400</v>
      </c>
      <c r="C1632" s="59" t="s">
        <v>20278</v>
      </c>
      <c r="D1632" s="60">
        <v>43.36</v>
      </c>
      <c r="E1632" s="59" t="s">
        <v>401</v>
      </c>
      <c r="F1632" s="59" t="s">
        <v>252</v>
      </c>
    </row>
    <row r="1633" spans="1:6">
      <c r="A1633" s="59">
        <v>6320</v>
      </c>
      <c r="B1633" s="59" t="s">
        <v>400</v>
      </c>
      <c r="C1633" s="59" t="s">
        <v>20278</v>
      </c>
      <c r="D1633" s="60">
        <v>43.36</v>
      </c>
      <c r="E1633" s="59" t="s">
        <v>401</v>
      </c>
      <c r="F1633" s="59" t="s">
        <v>253</v>
      </c>
    </row>
    <row r="1634" spans="1:6">
      <c r="A1634" s="59">
        <v>6342</v>
      </c>
      <c r="B1634" s="59" t="s">
        <v>400</v>
      </c>
      <c r="C1634" s="59" t="s">
        <v>20278</v>
      </c>
      <c r="D1634" s="60">
        <v>43.36</v>
      </c>
      <c r="E1634" s="59" t="s">
        <v>401</v>
      </c>
      <c r="F1634" s="59" t="s">
        <v>254</v>
      </c>
    </row>
    <row r="1635" spans="1:6">
      <c r="A1635" s="59">
        <v>6343</v>
      </c>
      <c r="B1635" s="59" t="s">
        <v>400</v>
      </c>
      <c r="C1635" s="59" t="s">
        <v>20278</v>
      </c>
      <c r="D1635" s="60">
        <v>43.36</v>
      </c>
      <c r="E1635" s="59" t="s">
        <v>401</v>
      </c>
      <c r="F1635" s="59" t="s">
        <v>255</v>
      </c>
    </row>
    <row r="1636" spans="1:6">
      <c r="A1636" s="59">
        <v>6344</v>
      </c>
      <c r="B1636" s="59" t="s">
        <v>400</v>
      </c>
      <c r="C1636" s="59" t="s">
        <v>20278</v>
      </c>
      <c r="D1636" s="60">
        <v>43.36</v>
      </c>
      <c r="E1636" s="59" t="s">
        <v>401</v>
      </c>
      <c r="F1636" s="59" t="s">
        <v>256</v>
      </c>
    </row>
    <row r="1637" spans="1:6">
      <c r="A1637" s="59">
        <v>6345</v>
      </c>
      <c r="B1637" s="59" t="s">
        <v>400</v>
      </c>
      <c r="C1637" s="59" t="s">
        <v>20278</v>
      </c>
      <c r="D1637" s="60">
        <v>43.36</v>
      </c>
      <c r="E1637" s="59" t="s">
        <v>401</v>
      </c>
      <c r="F1637" s="59" t="s">
        <v>257</v>
      </c>
    </row>
    <row r="1638" spans="1:6">
      <c r="A1638" s="59">
        <v>6346</v>
      </c>
      <c r="B1638" s="59" t="s">
        <v>400</v>
      </c>
      <c r="C1638" s="59" t="s">
        <v>20278</v>
      </c>
      <c r="D1638" s="60">
        <v>43.36</v>
      </c>
      <c r="E1638" s="59" t="s">
        <v>401</v>
      </c>
      <c r="F1638" s="59" t="s">
        <v>258</v>
      </c>
    </row>
    <row r="1639" spans="1:6">
      <c r="A1639" s="59">
        <v>6347</v>
      </c>
      <c r="B1639" s="59" t="s">
        <v>400</v>
      </c>
      <c r="C1639" s="59" t="s">
        <v>20278</v>
      </c>
      <c r="D1639" s="60">
        <v>43.36</v>
      </c>
      <c r="E1639" s="59" t="s">
        <v>401</v>
      </c>
      <c r="F1639" s="59" t="s">
        <v>259</v>
      </c>
    </row>
    <row r="1640" spans="1:6">
      <c r="A1640" s="59">
        <v>6400</v>
      </c>
      <c r="B1640" s="59" t="s">
        <v>400</v>
      </c>
      <c r="C1640" s="59" t="s">
        <v>20278</v>
      </c>
      <c r="D1640" s="60">
        <v>43.36</v>
      </c>
      <c r="E1640" s="59" t="s">
        <v>401</v>
      </c>
      <c r="F1640" s="59" t="s">
        <v>260</v>
      </c>
    </row>
    <row r="1641" spans="1:6">
      <c r="A1641" s="59">
        <v>6401</v>
      </c>
      <c r="B1641" s="59" t="s">
        <v>400</v>
      </c>
      <c r="C1641" s="59" t="s">
        <v>20278</v>
      </c>
      <c r="D1641" s="60">
        <v>43.36</v>
      </c>
      <c r="E1641" s="59" t="s">
        <v>401</v>
      </c>
      <c r="F1641" s="59" t="s">
        <v>261</v>
      </c>
    </row>
    <row r="1642" spans="1:6">
      <c r="A1642" s="59">
        <v>6402</v>
      </c>
      <c r="B1642" s="59" t="s">
        <v>400</v>
      </c>
      <c r="C1642" s="59" t="s">
        <v>20278</v>
      </c>
      <c r="D1642" s="60">
        <v>43.36</v>
      </c>
      <c r="E1642" s="59" t="s">
        <v>401</v>
      </c>
      <c r="F1642" s="59" t="s">
        <v>262</v>
      </c>
    </row>
    <row r="1643" spans="1:6">
      <c r="A1643" s="59">
        <v>6404</v>
      </c>
      <c r="B1643" s="59" t="s">
        <v>400</v>
      </c>
      <c r="C1643" s="59" t="s">
        <v>20278</v>
      </c>
      <c r="D1643" s="60">
        <v>43.36</v>
      </c>
      <c r="E1643" s="59" t="s">
        <v>401</v>
      </c>
      <c r="F1643" s="59" t="s">
        <v>263</v>
      </c>
    </row>
    <row r="1644" spans="1:6">
      <c r="A1644" s="59">
        <v>6405</v>
      </c>
      <c r="B1644" s="59" t="s">
        <v>400</v>
      </c>
      <c r="C1644" s="59" t="s">
        <v>20278</v>
      </c>
      <c r="D1644" s="60">
        <v>43.36</v>
      </c>
      <c r="E1644" s="59" t="s">
        <v>401</v>
      </c>
      <c r="F1644" s="59" t="s">
        <v>264</v>
      </c>
    </row>
    <row r="1645" spans="1:6">
      <c r="A1645" s="59">
        <v>6406</v>
      </c>
      <c r="B1645" s="59" t="s">
        <v>400</v>
      </c>
      <c r="C1645" s="59" t="s">
        <v>20278</v>
      </c>
      <c r="D1645" s="60">
        <v>43.36</v>
      </c>
      <c r="E1645" s="59" t="s">
        <v>401</v>
      </c>
      <c r="F1645" s="59" t="s">
        <v>265</v>
      </c>
    </row>
    <row r="1646" spans="1:6">
      <c r="A1646" s="59">
        <v>6407</v>
      </c>
      <c r="B1646" s="59" t="s">
        <v>400</v>
      </c>
      <c r="C1646" s="59" t="s">
        <v>20278</v>
      </c>
      <c r="D1646" s="60">
        <v>43.36</v>
      </c>
      <c r="E1646" s="59" t="s">
        <v>401</v>
      </c>
      <c r="F1646" s="59" t="s">
        <v>266</v>
      </c>
    </row>
    <row r="1647" spans="1:6">
      <c r="A1647" s="59">
        <v>6410</v>
      </c>
      <c r="B1647" s="59" t="s">
        <v>400</v>
      </c>
      <c r="C1647" s="59" t="s">
        <v>20278</v>
      </c>
      <c r="D1647" s="60">
        <v>43.36</v>
      </c>
      <c r="E1647" s="59" t="s">
        <v>401</v>
      </c>
      <c r="F1647" s="59" t="s">
        <v>267</v>
      </c>
    </row>
    <row r="1648" spans="1:6">
      <c r="A1648" s="59">
        <v>6411</v>
      </c>
      <c r="B1648" s="59" t="s">
        <v>400</v>
      </c>
      <c r="C1648" s="59" t="s">
        <v>20278</v>
      </c>
      <c r="D1648" s="60">
        <v>43.36</v>
      </c>
      <c r="E1648" s="59" t="s">
        <v>401</v>
      </c>
      <c r="F1648" s="59" t="s">
        <v>268</v>
      </c>
    </row>
    <row r="1649" spans="1:6">
      <c r="A1649" s="59">
        <v>6412</v>
      </c>
      <c r="B1649" s="59" t="s">
        <v>400</v>
      </c>
      <c r="C1649" s="59" t="s">
        <v>20278</v>
      </c>
      <c r="D1649" s="60">
        <v>43.36</v>
      </c>
      <c r="E1649" s="59" t="s">
        <v>401</v>
      </c>
      <c r="F1649" s="59" t="s">
        <v>269</v>
      </c>
    </row>
    <row r="1650" spans="1:6">
      <c r="A1650" s="59">
        <v>6413</v>
      </c>
      <c r="B1650" s="59" t="s">
        <v>400</v>
      </c>
      <c r="C1650" s="59" t="s">
        <v>20278</v>
      </c>
      <c r="D1650" s="60">
        <v>43.36</v>
      </c>
      <c r="E1650" s="59" t="s">
        <v>401</v>
      </c>
      <c r="F1650" s="59" t="s">
        <v>270</v>
      </c>
    </row>
    <row r="1651" spans="1:6">
      <c r="A1651" s="59">
        <v>6414</v>
      </c>
      <c r="B1651" s="59" t="s">
        <v>400</v>
      </c>
      <c r="C1651" s="59" t="s">
        <v>20278</v>
      </c>
      <c r="D1651" s="60">
        <v>43.36</v>
      </c>
      <c r="E1651" s="59" t="s">
        <v>401</v>
      </c>
      <c r="F1651" s="59" t="s">
        <v>271</v>
      </c>
    </row>
    <row r="1652" spans="1:6">
      <c r="A1652" s="59">
        <v>6415</v>
      </c>
      <c r="B1652" s="59" t="s">
        <v>400</v>
      </c>
      <c r="C1652" s="59" t="s">
        <v>20278</v>
      </c>
      <c r="D1652" s="60">
        <v>43.36</v>
      </c>
      <c r="E1652" s="59" t="s">
        <v>401</v>
      </c>
      <c r="F1652" s="59" t="s">
        <v>272</v>
      </c>
    </row>
    <row r="1653" spans="1:6">
      <c r="A1653" s="59">
        <v>6416</v>
      </c>
      <c r="B1653" s="59" t="s">
        <v>400</v>
      </c>
      <c r="C1653" s="59" t="s">
        <v>20278</v>
      </c>
      <c r="D1653" s="60">
        <v>43.36</v>
      </c>
      <c r="E1653" s="59" t="s">
        <v>401</v>
      </c>
      <c r="F1653" s="59" t="s">
        <v>273</v>
      </c>
    </row>
    <row r="1654" spans="1:6">
      <c r="A1654" s="59">
        <v>6417</v>
      </c>
      <c r="B1654" s="59" t="s">
        <v>400</v>
      </c>
      <c r="C1654" s="59" t="s">
        <v>20278</v>
      </c>
      <c r="D1654" s="60">
        <v>43.36</v>
      </c>
      <c r="E1654" s="59" t="s">
        <v>401</v>
      </c>
      <c r="F1654" s="59" t="s">
        <v>274</v>
      </c>
    </row>
    <row r="1655" spans="1:6">
      <c r="A1655" s="59">
        <v>6418</v>
      </c>
      <c r="B1655" s="59" t="s">
        <v>400</v>
      </c>
      <c r="C1655" s="59" t="s">
        <v>20278</v>
      </c>
      <c r="D1655" s="60">
        <v>43.36</v>
      </c>
      <c r="E1655" s="59" t="s">
        <v>401</v>
      </c>
      <c r="F1655" s="59" t="s">
        <v>275</v>
      </c>
    </row>
    <row r="1656" spans="1:6">
      <c r="A1656" s="59">
        <v>6419</v>
      </c>
      <c r="B1656" s="59" t="s">
        <v>400</v>
      </c>
      <c r="C1656" s="59" t="s">
        <v>20278</v>
      </c>
      <c r="D1656" s="60">
        <v>43.36</v>
      </c>
      <c r="E1656" s="59" t="s">
        <v>401</v>
      </c>
      <c r="F1656" s="59" t="s">
        <v>276</v>
      </c>
    </row>
    <row r="1657" spans="1:6">
      <c r="A1657" s="59">
        <v>6420</v>
      </c>
      <c r="B1657" s="59" t="s">
        <v>400</v>
      </c>
      <c r="C1657" s="59" t="s">
        <v>20278</v>
      </c>
      <c r="D1657" s="60">
        <v>43.36</v>
      </c>
      <c r="E1657" s="59" t="s">
        <v>401</v>
      </c>
      <c r="F1657" s="59" t="s">
        <v>277</v>
      </c>
    </row>
    <row r="1658" spans="1:6">
      <c r="A1658" s="59">
        <v>6421</v>
      </c>
      <c r="B1658" s="59" t="s">
        <v>400</v>
      </c>
      <c r="C1658" s="59" t="s">
        <v>20278</v>
      </c>
      <c r="D1658" s="60">
        <v>43.36</v>
      </c>
      <c r="E1658" s="59" t="s">
        <v>401</v>
      </c>
      <c r="F1658" s="59" t="s">
        <v>278</v>
      </c>
    </row>
    <row r="1659" spans="1:6">
      <c r="A1659" s="59">
        <v>6422</v>
      </c>
      <c r="B1659" s="59" t="s">
        <v>400</v>
      </c>
      <c r="C1659" s="59" t="s">
        <v>20278</v>
      </c>
      <c r="D1659" s="60">
        <v>43.36</v>
      </c>
      <c r="E1659" s="59" t="s">
        <v>401</v>
      </c>
      <c r="F1659" s="59" t="s">
        <v>279</v>
      </c>
    </row>
    <row r="1660" spans="1:6">
      <c r="A1660" s="59">
        <v>6423</v>
      </c>
      <c r="B1660" s="59" t="s">
        <v>400</v>
      </c>
      <c r="C1660" s="59" t="s">
        <v>20278</v>
      </c>
      <c r="D1660" s="60">
        <v>43.36</v>
      </c>
      <c r="E1660" s="59" t="s">
        <v>401</v>
      </c>
      <c r="F1660" s="59" t="s">
        <v>280</v>
      </c>
    </row>
    <row r="1661" spans="1:6">
      <c r="A1661" s="59">
        <v>6425</v>
      </c>
      <c r="B1661" s="59" t="s">
        <v>400</v>
      </c>
      <c r="C1661" s="59" t="s">
        <v>20278</v>
      </c>
      <c r="D1661" s="60">
        <v>43.36</v>
      </c>
      <c r="E1661" s="59" t="s">
        <v>401</v>
      </c>
      <c r="F1661" s="59" t="s">
        <v>281</v>
      </c>
    </row>
    <row r="1662" spans="1:6">
      <c r="A1662" s="59">
        <v>6426</v>
      </c>
      <c r="B1662" s="59" t="s">
        <v>400</v>
      </c>
      <c r="C1662" s="59" t="s">
        <v>20278</v>
      </c>
      <c r="D1662" s="60">
        <v>43.36</v>
      </c>
      <c r="E1662" s="59" t="s">
        <v>401</v>
      </c>
      <c r="F1662" s="59" t="s">
        <v>282</v>
      </c>
    </row>
    <row r="1663" spans="1:6">
      <c r="A1663" s="59">
        <v>6427</v>
      </c>
      <c r="B1663" s="59" t="s">
        <v>400</v>
      </c>
      <c r="C1663" s="59" t="s">
        <v>20278</v>
      </c>
      <c r="D1663" s="60">
        <v>43.36</v>
      </c>
      <c r="E1663" s="59" t="s">
        <v>401</v>
      </c>
      <c r="F1663" s="59" t="s">
        <v>281</v>
      </c>
    </row>
    <row r="1664" spans="1:6">
      <c r="A1664" s="59">
        <v>6430</v>
      </c>
      <c r="B1664" s="59" t="s">
        <v>400</v>
      </c>
      <c r="C1664" s="59" t="s">
        <v>20278</v>
      </c>
      <c r="D1664" s="60">
        <v>43.36</v>
      </c>
      <c r="E1664" s="59" t="s">
        <v>401</v>
      </c>
      <c r="F1664" s="59" t="s">
        <v>265</v>
      </c>
    </row>
    <row r="1665" spans="1:6">
      <c r="A1665" s="59">
        <v>6432</v>
      </c>
      <c r="B1665" s="59" t="s">
        <v>400</v>
      </c>
      <c r="C1665" s="59" t="s">
        <v>20278</v>
      </c>
      <c r="D1665" s="60">
        <v>43.36</v>
      </c>
      <c r="E1665" s="59" t="s">
        <v>401</v>
      </c>
      <c r="F1665" s="59" t="s">
        <v>283</v>
      </c>
    </row>
    <row r="1666" spans="1:6">
      <c r="A1666" s="59">
        <v>6434</v>
      </c>
      <c r="B1666" s="59" t="s">
        <v>400</v>
      </c>
      <c r="C1666" s="59" t="s">
        <v>20278</v>
      </c>
      <c r="D1666" s="60">
        <v>43.36</v>
      </c>
      <c r="E1666" s="59" t="s">
        <v>401</v>
      </c>
      <c r="F1666" s="59" t="s">
        <v>284</v>
      </c>
    </row>
    <row r="1667" spans="1:6">
      <c r="A1667" s="59">
        <v>6437</v>
      </c>
      <c r="B1667" s="59" t="s">
        <v>400</v>
      </c>
      <c r="C1667" s="59" t="s">
        <v>20278</v>
      </c>
      <c r="D1667" s="60">
        <v>43.36</v>
      </c>
      <c r="E1667" s="59" t="s">
        <v>401</v>
      </c>
      <c r="F1667" s="59" t="s">
        <v>285</v>
      </c>
    </row>
    <row r="1668" spans="1:6">
      <c r="A1668" s="59">
        <v>6438</v>
      </c>
      <c r="B1668" s="59" t="s">
        <v>400</v>
      </c>
      <c r="C1668" s="59" t="s">
        <v>20278</v>
      </c>
      <c r="D1668" s="60">
        <v>43.36</v>
      </c>
      <c r="E1668" s="59" t="s">
        <v>401</v>
      </c>
      <c r="F1668" s="59" t="s">
        <v>286</v>
      </c>
    </row>
    <row r="1669" spans="1:6">
      <c r="A1669" s="59">
        <v>6439</v>
      </c>
      <c r="B1669" s="59" t="s">
        <v>400</v>
      </c>
      <c r="C1669" s="59" t="s">
        <v>20278</v>
      </c>
      <c r="D1669" s="60">
        <v>43.36</v>
      </c>
      <c r="E1669" s="59" t="s">
        <v>401</v>
      </c>
      <c r="F1669" s="59" t="s">
        <v>287</v>
      </c>
    </row>
    <row r="1670" spans="1:6">
      <c r="A1670" s="59">
        <v>6442</v>
      </c>
      <c r="B1670" s="59" t="s">
        <v>400</v>
      </c>
      <c r="C1670" s="59" t="s">
        <v>20278</v>
      </c>
      <c r="D1670" s="60">
        <v>43.36</v>
      </c>
      <c r="E1670" s="59" t="s">
        <v>401</v>
      </c>
      <c r="F1670" s="59" t="s">
        <v>288</v>
      </c>
    </row>
    <row r="1671" spans="1:6">
      <c r="A1671" s="59">
        <v>6443</v>
      </c>
      <c r="B1671" s="59" t="s">
        <v>400</v>
      </c>
      <c r="C1671" s="59" t="s">
        <v>20278</v>
      </c>
      <c r="D1671" s="60">
        <v>43.36</v>
      </c>
      <c r="E1671" s="59" t="s">
        <v>401</v>
      </c>
      <c r="F1671" s="59" t="s">
        <v>289</v>
      </c>
    </row>
    <row r="1672" spans="1:6">
      <c r="A1672" s="59">
        <v>6444</v>
      </c>
      <c r="B1672" s="59" t="s">
        <v>400</v>
      </c>
      <c r="C1672" s="59" t="s">
        <v>20278</v>
      </c>
      <c r="D1672" s="60">
        <v>43.36</v>
      </c>
      <c r="E1672" s="59" t="s">
        <v>401</v>
      </c>
      <c r="F1672" s="59" t="s">
        <v>290</v>
      </c>
    </row>
    <row r="1673" spans="1:6">
      <c r="A1673" s="59">
        <v>6450</v>
      </c>
      <c r="B1673" s="59" t="s">
        <v>400</v>
      </c>
      <c r="C1673" s="59" t="s">
        <v>20278</v>
      </c>
      <c r="D1673" s="60">
        <v>43.36</v>
      </c>
      <c r="E1673" s="59" t="s">
        <v>401</v>
      </c>
      <c r="F1673" s="59" t="s">
        <v>291</v>
      </c>
    </row>
    <row r="1674" spans="1:6">
      <c r="A1674" s="59">
        <v>6452</v>
      </c>
      <c r="B1674" s="59" t="s">
        <v>400</v>
      </c>
      <c r="C1674" s="59" t="s">
        <v>20278</v>
      </c>
      <c r="D1674" s="60">
        <v>43.36</v>
      </c>
      <c r="E1674" s="59" t="s">
        <v>401</v>
      </c>
      <c r="F1674" s="59" t="s">
        <v>292</v>
      </c>
    </row>
    <row r="1675" spans="1:6">
      <c r="A1675" s="59">
        <v>6456</v>
      </c>
      <c r="B1675" s="59" t="s">
        <v>400</v>
      </c>
      <c r="C1675" s="59" t="s">
        <v>20278</v>
      </c>
      <c r="D1675" s="60">
        <v>43.36</v>
      </c>
      <c r="E1675" s="59" t="s">
        <v>401</v>
      </c>
      <c r="F1675" s="59" t="s">
        <v>293</v>
      </c>
    </row>
    <row r="1676" spans="1:6">
      <c r="A1676" s="59">
        <v>6459</v>
      </c>
      <c r="B1676" s="59" t="s">
        <v>400</v>
      </c>
      <c r="C1676" s="59" t="s">
        <v>20278</v>
      </c>
      <c r="D1676" s="60">
        <v>43.36</v>
      </c>
      <c r="E1676" s="59" t="s">
        <v>401</v>
      </c>
      <c r="F1676" s="59" t="s">
        <v>295</v>
      </c>
    </row>
    <row r="1677" spans="1:6">
      <c r="A1677" s="59">
        <v>6462</v>
      </c>
      <c r="B1677" s="59" t="s">
        <v>400</v>
      </c>
      <c r="C1677" s="59" t="s">
        <v>20278</v>
      </c>
      <c r="D1677" s="60">
        <v>43.36</v>
      </c>
      <c r="E1677" s="59" t="s">
        <v>401</v>
      </c>
      <c r="F1677" s="59" t="s">
        <v>298</v>
      </c>
    </row>
    <row r="1678" spans="1:6">
      <c r="A1678" s="59">
        <v>6463</v>
      </c>
      <c r="B1678" s="59" t="s">
        <v>400</v>
      </c>
      <c r="C1678" s="59" t="s">
        <v>20278</v>
      </c>
      <c r="D1678" s="60">
        <v>43.36</v>
      </c>
      <c r="E1678" s="59" t="s">
        <v>401</v>
      </c>
      <c r="F1678" s="59" t="s">
        <v>299</v>
      </c>
    </row>
    <row r="1679" spans="1:6">
      <c r="A1679" s="59">
        <v>6464</v>
      </c>
      <c r="B1679" s="59" t="s">
        <v>400</v>
      </c>
      <c r="C1679" s="59" t="s">
        <v>20278</v>
      </c>
      <c r="D1679" s="60">
        <v>43.36</v>
      </c>
      <c r="E1679" s="59" t="s">
        <v>401</v>
      </c>
      <c r="F1679" s="59" t="s">
        <v>300</v>
      </c>
    </row>
    <row r="1680" spans="1:6">
      <c r="A1680" s="59">
        <v>6470</v>
      </c>
      <c r="B1680" s="59" t="s">
        <v>400</v>
      </c>
      <c r="C1680" s="59" t="s">
        <v>20278</v>
      </c>
      <c r="D1680" s="60">
        <v>43.36</v>
      </c>
      <c r="E1680" s="59" t="s">
        <v>401</v>
      </c>
      <c r="F1680" s="59" t="s">
        <v>301</v>
      </c>
    </row>
    <row r="1681" spans="1:6">
      <c r="A1681" s="59">
        <v>6472</v>
      </c>
      <c r="B1681" s="59" t="s">
        <v>400</v>
      </c>
      <c r="C1681" s="59" t="s">
        <v>20278</v>
      </c>
      <c r="D1681" s="60">
        <v>43.36</v>
      </c>
      <c r="E1681" s="59" t="s">
        <v>401</v>
      </c>
      <c r="F1681" s="59" t="s">
        <v>302</v>
      </c>
    </row>
    <row r="1682" spans="1:6">
      <c r="A1682" s="59">
        <v>6473</v>
      </c>
      <c r="B1682" s="59" t="s">
        <v>400</v>
      </c>
      <c r="C1682" s="59" t="s">
        <v>20278</v>
      </c>
      <c r="D1682" s="60">
        <v>43.36</v>
      </c>
      <c r="E1682" s="59" t="s">
        <v>401</v>
      </c>
      <c r="F1682" s="59" t="s">
        <v>303</v>
      </c>
    </row>
    <row r="1683" spans="1:6">
      <c r="A1683" s="59">
        <v>6480</v>
      </c>
      <c r="B1683" s="59" t="s">
        <v>400</v>
      </c>
      <c r="C1683" s="59" t="s">
        <v>20278</v>
      </c>
      <c r="D1683" s="60">
        <v>43.36</v>
      </c>
      <c r="E1683" s="59" t="s">
        <v>401</v>
      </c>
      <c r="F1683" s="59" t="s">
        <v>304</v>
      </c>
    </row>
    <row r="1684" spans="1:6">
      <c r="A1684" s="59">
        <v>6482</v>
      </c>
      <c r="B1684" s="59" t="s">
        <v>400</v>
      </c>
      <c r="C1684" s="59" t="s">
        <v>20278</v>
      </c>
      <c r="D1684" s="60">
        <v>43.36</v>
      </c>
      <c r="E1684" s="59" t="s">
        <v>401</v>
      </c>
      <c r="F1684" s="59" t="s">
        <v>305</v>
      </c>
    </row>
    <row r="1685" spans="1:6">
      <c r="A1685" s="59">
        <v>6483</v>
      </c>
      <c r="B1685" s="59" t="s">
        <v>400</v>
      </c>
      <c r="C1685" s="59" t="s">
        <v>20278</v>
      </c>
      <c r="D1685" s="60">
        <v>43.36</v>
      </c>
      <c r="E1685" s="59" t="s">
        <v>401</v>
      </c>
      <c r="F1685" s="59" t="s">
        <v>306</v>
      </c>
    </row>
    <row r="1686" spans="1:6">
      <c r="A1686" s="59">
        <v>6484</v>
      </c>
      <c r="B1686" s="59" t="s">
        <v>400</v>
      </c>
      <c r="C1686" s="59" t="s">
        <v>20278</v>
      </c>
      <c r="D1686" s="60">
        <v>43.36</v>
      </c>
      <c r="E1686" s="59" t="s">
        <v>401</v>
      </c>
      <c r="F1686" s="59" t="s">
        <v>307</v>
      </c>
    </row>
    <row r="1687" spans="1:6">
      <c r="A1687" s="59">
        <v>6486</v>
      </c>
      <c r="B1687" s="59" t="s">
        <v>400</v>
      </c>
      <c r="C1687" s="59" t="s">
        <v>20278</v>
      </c>
      <c r="D1687" s="60">
        <v>43.36</v>
      </c>
      <c r="E1687" s="59" t="s">
        <v>401</v>
      </c>
      <c r="F1687" s="59" t="s">
        <v>308</v>
      </c>
    </row>
    <row r="1688" spans="1:6">
      <c r="A1688" s="59">
        <v>6490</v>
      </c>
      <c r="B1688" s="59" t="s">
        <v>400</v>
      </c>
      <c r="C1688" s="59" t="s">
        <v>20278</v>
      </c>
      <c r="D1688" s="60">
        <v>43.36</v>
      </c>
      <c r="E1688" s="59" t="s">
        <v>401</v>
      </c>
      <c r="F1688" s="59" t="s">
        <v>309</v>
      </c>
    </row>
    <row r="1689" spans="1:6">
      <c r="A1689" s="59">
        <v>6492</v>
      </c>
      <c r="B1689" s="59" t="s">
        <v>400</v>
      </c>
      <c r="C1689" s="59" t="s">
        <v>20278</v>
      </c>
      <c r="D1689" s="60">
        <v>43.36</v>
      </c>
      <c r="E1689" s="59" t="s">
        <v>401</v>
      </c>
      <c r="F1689" s="59" t="s">
        <v>310</v>
      </c>
    </row>
    <row r="1690" spans="1:6">
      <c r="A1690" s="59">
        <v>6500</v>
      </c>
      <c r="B1690" s="59" t="s">
        <v>400</v>
      </c>
      <c r="C1690" s="59" t="s">
        <v>20278</v>
      </c>
      <c r="D1690" s="60">
        <v>43.36</v>
      </c>
      <c r="E1690" s="59" t="s">
        <v>401</v>
      </c>
      <c r="F1690" s="59" t="s">
        <v>311</v>
      </c>
    </row>
    <row r="1691" spans="1:6">
      <c r="A1691" s="59">
        <v>6502</v>
      </c>
      <c r="B1691" s="59" t="s">
        <v>400</v>
      </c>
      <c r="C1691" s="59" t="s">
        <v>20278</v>
      </c>
      <c r="D1691" s="60">
        <v>43.36</v>
      </c>
      <c r="E1691" s="59" t="s">
        <v>401</v>
      </c>
      <c r="F1691" s="59" t="s">
        <v>312</v>
      </c>
    </row>
    <row r="1692" spans="1:6">
      <c r="A1692" s="59">
        <v>6503</v>
      </c>
      <c r="B1692" s="59" t="s">
        <v>400</v>
      </c>
      <c r="C1692" s="59" t="s">
        <v>20278</v>
      </c>
      <c r="D1692" s="60">
        <v>43.36</v>
      </c>
      <c r="E1692" s="59" t="s">
        <v>401</v>
      </c>
      <c r="F1692" s="59" t="s">
        <v>313</v>
      </c>
    </row>
    <row r="1693" spans="1:6">
      <c r="A1693" s="59">
        <v>6504</v>
      </c>
      <c r="B1693" s="59" t="s">
        <v>400</v>
      </c>
      <c r="C1693" s="59" t="s">
        <v>20278</v>
      </c>
      <c r="D1693" s="60">
        <v>43.36</v>
      </c>
      <c r="E1693" s="59" t="s">
        <v>401</v>
      </c>
      <c r="F1693" s="59" t="s">
        <v>314</v>
      </c>
    </row>
    <row r="1694" spans="1:6">
      <c r="A1694" s="59">
        <v>6505</v>
      </c>
      <c r="B1694" s="59" t="s">
        <v>400</v>
      </c>
      <c r="C1694" s="59" t="s">
        <v>20278</v>
      </c>
      <c r="D1694" s="60">
        <v>43.36</v>
      </c>
      <c r="E1694" s="59" t="s">
        <v>401</v>
      </c>
      <c r="F1694" s="59" t="s">
        <v>315</v>
      </c>
    </row>
    <row r="1695" spans="1:6">
      <c r="A1695" s="59">
        <v>6506</v>
      </c>
      <c r="B1695" s="59" t="s">
        <v>400</v>
      </c>
      <c r="C1695" s="59" t="s">
        <v>20278</v>
      </c>
      <c r="D1695" s="60">
        <v>43.36</v>
      </c>
      <c r="E1695" s="59" t="s">
        <v>401</v>
      </c>
      <c r="F1695" s="59" t="s">
        <v>316</v>
      </c>
    </row>
    <row r="1696" spans="1:6">
      <c r="A1696" s="59">
        <v>6507</v>
      </c>
      <c r="B1696" s="59" t="s">
        <v>400</v>
      </c>
      <c r="C1696" s="59" t="s">
        <v>20278</v>
      </c>
      <c r="D1696" s="60">
        <v>43.36</v>
      </c>
      <c r="E1696" s="59" t="s">
        <v>401</v>
      </c>
      <c r="F1696" s="59" t="s">
        <v>317</v>
      </c>
    </row>
    <row r="1697" spans="1:6">
      <c r="A1697" s="59">
        <v>6508</v>
      </c>
      <c r="B1697" s="59" t="s">
        <v>400</v>
      </c>
      <c r="C1697" s="59" t="s">
        <v>20278</v>
      </c>
      <c r="D1697" s="60">
        <v>43.36</v>
      </c>
      <c r="E1697" s="59" t="s">
        <v>401</v>
      </c>
      <c r="F1697" s="59" t="s">
        <v>318</v>
      </c>
    </row>
    <row r="1698" spans="1:6">
      <c r="A1698" s="59">
        <v>6509</v>
      </c>
      <c r="B1698" s="59" t="s">
        <v>400</v>
      </c>
      <c r="C1698" s="59" t="s">
        <v>20278</v>
      </c>
      <c r="D1698" s="60">
        <v>43.36</v>
      </c>
      <c r="E1698" s="59" t="s">
        <v>401</v>
      </c>
      <c r="F1698" s="59" t="s">
        <v>319</v>
      </c>
    </row>
    <row r="1699" spans="1:6">
      <c r="A1699" s="59">
        <v>6510</v>
      </c>
      <c r="B1699" s="59" t="s">
        <v>400</v>
      </c>
      <c r="C1699" s="59" t="s">
        <v>20278</v>
      </c>
      <c r="D1699" s="60">
        <v>43.36</v>
      </c>
      <c r="E1699" s="59" t="s">
        <v>401</v>
      </c>
      <c r="F1699" s="59" t="s">
        <v>320</v>
      </c>
    </row>
    <row r="1700" spans="1:6">
      <c r="A1700" s="59">
        <v>6511</v>
      </c>
      <c r="B1700" s="59" t="s">
        <v>400</v>
      </c>
      <c r="C1700" s="59" t="s">
        <v>20278</v>
      </c>
      <c r="D1700" s="60">
        <v>43.36</v>
      </c>
      <c r="E1700" s="59" t="s">
        <v>401</v>
      </c>
      <c r="F1700" s="59" t="s">
        <v>321</v>
      </c>
    </row>
    <row r="1701" spans="1:6">
      <c r="A1701" s="59">
        <v>6512</v>
      </c>
      <c r="B1701" s="59" t="s">
        <v>400</v>
      </c>
      <c r="C1701" s="59" t="s">
        <v>20278</v>
      </c>
      <c r="D1701" s="60">
        <v>43.36</v>
      </c>
      <c r="E1701" s="59" t="s">
        <v>401</v>
      </c>
      <c r="F1701" s="59" t="s">
        <v>322</v>
      </c>
    </row>
    <row r="1702" spans="1:6">
      <c r="A1702" s="59">
        <v>6513</v>
      </c>
      <c r="B1702" s="59" t="s">
        <v>400</v>
      </c>
      <c r="C1702" s="59" t="s">
        <v>20278</v>
      </c>
      <c r="D1702" s="60">
        <v>43.36</v>
      </c>
      <c r="E1702" s="59" t="s">
        <v>401</v>
      </c>
      <c r="F1702" s="59" t="s">
        <v>323</v>
      </c>
    </row>
    <row r="1703" spans="1:6">
      <c r="A1703" s="59">
        <v>6517</v>
      </c>
      <c r="B1703" s="59" t="s">
        <v>400</v>
      </c>
      <c r="C1703" s="59" t="s">
        <v>20278</v>
      </c>
      <c r="D1703" s="60">
        <v>43.36</v>
      </c>
      <c r="E1703" s="59" t="s">
        <v>401</v>
      </c>
      <c r="F1703" s="59" t="s">
        <v>324</v>
      </c>
    </row>
    <row r="1704" spans="1:6">
      <c r="A1704" s="59">
        <v>6518</v>
      </c>
      <c r="B1704" s="59" t="s">
        <v>400</v>
      </c>
      <c r="C1704" s="59" t="s">
        <v>20278</v>
      </c>
      <c r="D1704" s="60">
        <v>43.36</v>
      </c>
      <c r="E1704" s="59" t="s">
        <v>401</v>
      </c>
      <c r="F1704" s="59" t="s">
        <v>325</v>
      </c>
    </row>
    <row r="1705" spans="1:6">
      <c r="A1705" s="59">
        <v>6519</v>
      </c>
      <c r="B1705" s="59" t="s">
        <v>400</v>
      </c>
      <c r="C1705" s="59" t="s">
        <v>20278</v>
      </c>
      <c r="D1705" s="60">
        <v>43.36</v>
      </c>
      <c r="E1705" s="59" t="s">
        <v>401</v>
      </c>
      <c r="F1705" s="59" t="s">
        <v>326</v>
      </c>
    </row>
    <row r="1706" spans="1:6">
      <c r="A1706" s="59">
        <v>6520</v>
      </c>
      <c r="B1706" s="59" t="s">
        <v>400</v>
      </c>
      <c r="C1706" s="59" t="s">
        <v>20278</v>
      </c>
      <c r="D1706" s="60">
        <v>43.36</v>
      </c>
      <c r="E1706" s="59" t="s">
        <v>401</v>
      </c>
      <c r="F1706" s="59" t="s">
        <v>327</v>
      </c>
    </row>
    <row r="1707" spans="1:6">
      <c r="A1707" s="59">
        <v>6521</v>
      </c>
      <c r="B1707" s="59" t="s">
        <v>400</v>
      </c>
      <c r="C1707" s="59" t="s">
        <v>20278</v>
      </c>
      <c r="D1707" s="60">
        <v>43.36</v>
      </c>
      <c r="E1707" s="59" t="s">
        <v>401</v>
      </c>
      <c r="F1707" s="59" t="s">
        <v>328</v>
      </c>
    </row>
    <row r="1708" spans="1:6">
      <c r="A1708" s="59">
        <v>6522</v>
      </c>
      <c r="B1708" s="59" t="s">
        <v>400</v>
      </c>
      <c r="C1708" s="59" t="s">
        <v>20278</v>
      </c>
      <c r="D1708" s="60">
        <v>43.36</v>
      </c>
      <c r="E1708" s="59" t="s">
        <v>401</v>
      </c>
      <c r="F1708" s="59" t="s">
        <v>329</v>
      </c>
    </row>
    <row r="1709" spans="1:6">
      <c r="A1709" s="59">
        <v>6620</v>
      </c>
      <c r="B1709" s="59" t="s">
        <v>400</v>
      </c>
      <c r="C1709" s="59" t="s">
        <v>20278</v>
      </c>
      <c r="D1709" s="60">
        <v>43.36</v>
      </c>
      <c r="E1709" s="59" t="s">
        <v>401</v>
      </c>
      <c r="F1709" s="59" t="s">
        <v>330</v>
      </c>
    </row>
    <row r="1710" spans="1:6">
      <c r="A1710" s="59">
        <v>6622</v>
      </c>
      <c r="B1710" s="59" t="s">
        <v>400</v>
      </c>
      <c r="C1710" s="59" t="s">
        <v>20278</v>
      </c>
      <c r="D1710" s="60">
        <v>43.36</v>
      </c>
      <c r="E1710" s="59" t="s">
        <v>401</v>
      </c>
      <c r="F1710" s="59" t="s">
        <v>331</v>
      </c>
    </row>
    <row r="1711" spans="1:6">
      <c r="A1711" s="59">
        <v>6623</v>
      </c>
      <c r="B1711" s="59" t="s">
        <v>400</v>
      </c>
      <c r="C1711" s="59" t="s">
        <v>20278</v>
      </c>
      <c r="D1711" s="60">
        <v>43.36</v>
      </c>
      <c r="E1711" s="59" t="s">
        <v>401</v>
      </c>
      <c r="F1711" s="59" t="s">
        <v>332</v>
      </c>
    </row>
    <row r="1712" spans="1:6">
      <c r="A1712" s="59">
        <v>6624</v>
      </c>
      <c r="B1712" s="59" t="s">
        <v>400</v>
      </c>
      <c r="C1712" s="59" t="s">
        <v>20278</v>
      </c>
      <c r="D1712" s="60">
        <v>43.36</v>
      </c>
      <c r="E1712" s="59" t="s">
        <v>401</v>
      </c>
      <c r="F1712" s="59" t="s">
        <v>333</v>
      </c>
    </row>
    <row r="1713" spans="1:6">
      <c r="A1713" s="59">
        <v>6625</v>
      </c>
      <c r="B1713" s="59" t="s">
        <v>400</v>
      </c>
      <c r="C1713" s="59" t="s">
        <v>20278</v>
      </c>
      <c r="D1713" s="60">
        <v>43.36</v>
      </c>
      <c r="E1713" s="59" t="s">
        <v>401</v>
      </c>
      <c r="F1713" s="59" t="s">
        <v>334</v>
      </c>
    </row>
    <row r="1714" spans="1:6">
      <c r="A1714" s="59">
        <v>6630</v>
      </c>
      <c r="B1714" s="59" t="s">
        <v>400</v>
      </c>
      <c r="C1714" s="59" t="s">
        <v>20278</v>
      </c>
      <c r="D1714" s="60">
        <v>43.36</v>
      </c>
      <c r="E1714" s="59" t="s">
        <v>401</v>
      </c>
      <c r="F1714" s="59" t="s">
        <v>335</v>
      </c>
    </row>
    <row r="1715" spans="1:6">
      <c r="A1715" s="59">
        <v>6632</v>
      </c>
      <c r="B1715" s="59" t="s">
        <v>400</v>
      </c>
      <c r="C1715" s="59" t="s">
        <v>20278</v>
      </c>
      <c r="D1715" s="60">
        <v>43.36</v>
      </c>
      <c r="E1715" s="59" t="s">
        <v>401</v>
      </c>
      <c r="F1715" s="59" t="s">
        <v>336</v>
      </c>
    </row>
    <row r="1716" spans="1:6">
      <c r="A1716" s="59">
        <v>6633</v>
      </c>
      <c r="B1716" s="59" t="s">
        <v>400</v>
      </c>
      <c r="C1716" s="59" t="s">
        <v>20278</v>
      </c>
      <c r="D1716" s="60">
        <v>43.36</v>
      </c>
      <c r="E1716" s="59" t="s">
        <v>401</v>
      </c>
      <c r="F1716" s="59" t="s">
        <v>337</v>
      </c>
    </row>
    <row r="1717" spans="1:6">
      <c r="A1717" s="59">
        <v>6634</v>
      </c>
      <c r="B1717" s="59" t="s">
        <v>400</v>
      </c>
      <c r="C1717" s="59" t="s">
        <v>20278</v>
      </c>
      <c r="D1717" s="60">
        <v>43.36</v>
      </c>
      <c r="E1717" s="59" t="s">
        <v>401</v>
      </c>
      <c r="F1717" s="59" t="s">
        <v>338</v>
      </c>
    </row>
    <row r="1718" spans="1:6">
      <c r="A1718" s="59">
        <v>6635</v>
      </c>
      <c r="B1718" s="59" t="s">
        <v>400</v>
      </c>
      <c r="C1718" s="59" t="s">
        <v>20278</v>
      </c>
      <c r="D1718" s="60">
        <v>43.36</v>
      </c>
      <c r="E1718" s="59" t="s">
        <v>401</v>
      </c>
      <c r="F1718" s="59" t="s">
        <v>339</v>
      </c>
    </row>
    <row r="1719" spans="1:6">
      <c r="A1719" s="59">
        <v>6636</v>
      </c>
      <c r="B1719" s="59" t="s">
        <v>400</v>
      </c>
      <c r="C1719" s="59" t="s">
        <v>20278</v>
      </c>
      <c r="D1719" s="60">
        <v>43.36</v>
      </c>
      <c r="E1719" s="59" t="s">
        <v>401</v>
      </c>
      <c r="F1719" s="59" t="s">
        <v>340</v>
      </c>
    </row>
    <row r="1720" spans="1:6">
      <c r="A1720" s="59">
        <v>6637</v>
      </c>
      <c r="B1720" s="59" t="s">
        <v>400</v>
      </c>
      <c r="C1720" s="59" t="s">
        <v>20278</v>
      </c>
      <c r="D1720" s="60">
        <v>43.36</v>
      </c>
      <c r="E1720" s="59" t="s">
        <v>401</v>
      </c>
      <c r="F1720" s="59" t="s">
        <v>341</v>
      </c>
    </row>
    <row r="1721" spans="1:6">
      <c r="A1721" s="59">
        <v>6640</v>
      </c>
      <c r="B1721" s="59" t="s">
        <v>400</v>
      </c>
      <c r="C1721" s="59" t="s">
        <v>20278</v>
      </c>
      <c r="D1721" s="60">
        <v>43.36</v>
      </c>
      <c r="E1721" s="59" t="s">
        <v>401</v>
      </c>
      <c r="F1721" s="59" t="s">
        <v>342</v>
      </c>
    </row>
    <row r="1722" spans="1:6">
      <c r="A1722" s="59">
        <v>6642</v>
      </c>
      <c r="B1722" s="59" t="s">
        <v>400</v>
      </c>
      <c r="C1722" s="59" t="s">
        <v>20278</v>
      </c>
      <c r="D1722" s="60">
        <v>43.36</v>
      </c>
      <c r="E1722" s="59" t="s">
        <v>401</v>
      </c>
      <c r="F1722" s="59" t="s">
        <v>343</v>
      </c>
    </row>
    <row r="1723" spans="1:6">
      <c r="A1723" s="59">
        <v>6643</v>
      </c>
      <c r="B1723" s="59" t="s">
        <v>400</v>
      </c>
      <c r="C1723" s="59" t="s">
        <v>20278</v>
      </c>
      <c r="D1723" s="60">
        <v>43.36</v>
      </c>
      <c r="E1723" s="59" t="s">
        <v>401</v>
      </c>
      <c r="F1723" s="59" t="s">
        <v>344</v>
      </c>
    </row>
    <row r="1724" spans="1:6">
      <c r="A1724" s="59">
        <v>6644</v>
      </c>
      <c r="B1724" s="59" t="s">
        <v>400</v>
      </c>
      <c r="C1724" s="59" t="s">
        <v>20278</v>
      </c>
      <c r="D1724" s="60">
        <v>43.36</v>
      </c>
      <c r="E1724" s="59" t="s">
        <v>401</v>
      </c>
      <c r="F1724" s="59" t="s">
        <v>345</v>
      </c>
    </row>
    <row r="1725" spans="1:6">
      <c r="A1725" s="59">
        <v>6645</v>
      </c>
      <c r="B1725" s="59" t="s">
        <v>400</v>
      </c>
      <c r="C1725" s="59" t="s">
        <v>20278</v>
      </c>
      <c r="D1725" s="60">
        <v>43.36</v>
      </c>
      <c r="E1725" s="59" t="s">
        <v>401</v>
      </c>
      <c r="F1725" s="59" t="s">
        <v>346</v>
      </c>
    </row>
    <row r="1726" spans="1:6">
      <c r="A1726" s="59">
        <v>6646</v>
      </c>
      <c r="B1726" s="59" t="s">
        <v>400</v>
      </c>
      <c r="C1726" s="59" t="s">
        <v>20278</v>
      </c>
      <c r="D1726" s="60">
        <v>43.36</v>
      </c>
      <c r="E1726" s="59" t="s">
        <v>401</v>
      </c>
      <c r="F1726" s="59" t="s">
        <v>347</v>
      </c>
    </row>
    <row r="1727" spans="1:6">
      <c r="A1727" s="59">
        <v>6648</v>
      </c>
      <c r="B1727" s="59" t="s">
        <v>400</v>
      </c>
      <c r="C1727" s="59" t="s">
        <v>20278</v>
      </c>
      <c r="D1727" s="60">
        <v>43.36</v>
      </c>
      <c r="E1727" s="59" t="s">
        <v>401</v>
      </c>
      <c r="F1727" s="59" t="s">
        <v>348</v>
      </c>
    </row>
    <row r="1728" spans="1:6">
      <c r="A1728" s="59">
        <v>6649</v>
      </c>
      <c r="B1728" s="59" t="s">
        <v>400</v>
      </c>
      <c r="C1728" s="59" t="s">
        <v>20278</v>
      </c>
      <c r="D1728" s="60">
        <v>43.36</v>
      </c>
      <c r="E1728" s="59" t="s">
        <v>401</v>
      </c>
      <c r="F1728" s="59" t="s">
        <v>349</v>
      </c>
    </row>
    <row r="1729" spans="1:6">
      <c r="A1729" s="59">
        <v>6652</v>
      </c>
      <c r="B1729" s="59" t="s">
        <v>400</v>
      </c>
      <c r="C1729" s="59" t="s">
        <v>20278</v>
      </c>
      <c r="D1729" s="60">
        <v>43.36</v>
      </c>
      <c r="E1729" s="59" t="s">
        <v>401</v>
      </c>
      <c r="F1729" s="59" t="s">
        <v>350</v>
      </c>
    </row>
    <row r="1730" spans="1:6">
      <c r="A1730" s="59">
        <v>6654</v>
      </c>
      <c r="B1730" s="59" t="s">
        <v>400</v>
      </c>
      <c r="C1730" s="59" t="s">
        <v>20278</v>
      </c>
      <c r="D1730" s="60">
        <v>43.36</v>
      </c>
      <c r="E1730" s="59" t="s">
        <v>401</v>
      </c>
      <c r="F1730" s="59" t="s">
        <v>351</v>
      </c>
    </row>
    <row r="1731" spans="1:6">
      <c r="A1731" s="59">
        <v>6655</v>
      </c>
      <c r="B1731" s="59" t="s">
        <v>400</v>
      </c>
      <c r="C1731" s="59" t="s">
        <v>20278</v>
      </c>
      <c r="D1731" s="60">
        <v>43.36</v>
      </c>
      <c r="E1731" s="59" t="s">
        <v>401</v>
      </c>
      <c r="F1731" s="59" t="s">
        <v>352</v>
      </c>
    </row>
    <row r="1732" spans="1:6">
      <c r="A1732" s="59">
        <v>6657</v>
      </c>
      <c r="B1732" s="59" t="s">
        <v>400</v>
      </c>
      <c r="C1732" s="59" t="s">
        <v>20278</v>
      </c>
      <c r="D1732" s="60">
        <v>43.36</v>
      </c>
      <c r="E1732" s="59" t="s">
        <v>401</v>
      </c>
      <c r="F1732" s="59" t="s">
        <v>353</v>
      </c>
    </row>
    <row r="1733" spans="1:6">
      <c r="A1733" s="59">
        <v>6660</v>
      </c>
      <c r="B1733" s="59" t="s">
        <v>400</v>
      </c>
      <c r="C1733" s="59" t="s">
        <v>20278</v>
      </c>
      <c r="D1733" s="60">
        <v>43.36</v>
      </c>
      <c r="E1733" s="59" t="s">
        <v>401</v>
      </c>
      <c r="F1733" s="59" t="s">
        <v>354</v>
      </c>
    </row>
    <row r="1734" spans="1:6">
      <c r="A1734" s="59">
        <v>6662</v>
      </c>
      <c r="B1734" s="59" t="s">
        <v>400</v>
      </c>
      <c r="C1734" s="59" t="s">
        <v>20278</v>
      </c>
      <c r="D1734" s="60">
        <v>43.36</v>
      </c>
      <c r="E1734" s="59" t="s">
        <v>401</v>
      </c>
      <c r="F1734" s="59" t="s">
        <v>355</v>
      </c>
    </row>
    <row r="1735" spans="1:6">
      <c r="A1735" s="59">
        <v>6665</v>
      </c>
      <c r="B1735" s="59" t="s">
        <v>400</v>
      </c>
      <c r="C1735" s="59" t="s">
        <v>20278</v>
      </c>
      <c r="D1735" s="60">
        <v>43.36</v>
      </c>
      <c r="E1735" s="59" t="s">
        <v>401</v>
      </c>
      <c r="F1735" s="59" t="s">
        <v>356</v>
      </c>
    </row>
    <row r="1736" spans="1:6">
      <c r="A1736" s="59">
        <v>6680</v>
      </c>
      <c r="B1736" s="59" t="s">
        <v>400</v>
      </c>
      <c r="C1736" s="59" t="s">
        <v>20278</v>
      </c>
      <c r="D1736" s="60">
        <v>43.36</v>
      </c>
      <c r="E1736" s="59" t="s">
        <v>401</v>
      </c>
      <c r="F1736" s="59" t="s">
        <v>357</v>
      </c>
    </row>
    <row r="1737" spans="1:6">
      <c r="A1737" s="59">
        <v>6681</v>
      </c>
      <c r="B1737" s="59" t="s">
        <v>400</v>
      </c>
      <c r="C1737" s="59" t="s">
        <v>20278</v>
      </c>
      <c r="D1737" s="60">
        <v>43.36</v>
      </c>
      <c r="E1737" s="59" t="s">
        <v>401</v>
      </c>
      <c r="F1737" s="59" t="s">
        <v>358</v>
      </c>
    </row>
    <row r="1738" spans="1:6">
      <c r="A1738" s="59">
        <v>6685</v>
      </c>
      <c r="B1738" s="59" t="s">
        <v>400</v>
      </c>
      <c r="C1738" s="59" t="s">
        <v>20278</v>
      </c>
      <c r="D1738" s="60">
        <v>43.36</v>
      </c>
      <c r="E1738" s="59" t="s">
        <v>401</v>
      </c>
      <c r="F1738" s="59" t="s">
        <v>359</v>
      </c>
    </row>
    <row r="1739" spans="1:6">
      <c r="A1739" s="59">
        <v>6686</v>
      </c>
      <c r="B1739" s="59" t="s">
        <v>400</v>
      </c>
      <c r="C1739" s="59" t="s">
        <v>20278</v>
      </c>
      <c r="D1739" s="60">
        <v>43.36</v>
      </c>
      <c r="E1739" s="59" t="s">
        <v>401</v>
      </c>
      <c r="F1739" s="59" t="s">
        <v>360</v>
      </c>
    </row>
    <row r="1740" spans="1:6">
      <c r="A1740" s="59">
        <v>6690</v>
      </c>
      <c r="B1740" s="59" t="s">
        <v>400</v>
      </c>
      <c r="C1740" s="59" t="s">
        <v>20278</v>
      </c>
      <c r="D1740" s="60">
        <v>43.36</v>
      </c>
      <c r="E1740" s="59" t="s">
        <v>401</v>
      </c>
      <c r="F1740" s="59" t="s">
        <v>361</v>
      </c>
    </row>
    <row r="1741" spans="1:6">
      <c r="A1741" s="59">
        <v>6750</v>
      </c>
      <c r="B1741" s="59" t="s">
        <v>400</v>
      </c>
      <c r="C1741" s="59" t="s">
        <v>20278</v>
      </c>
      <c r="D1741" s="60">
        <v>43.36</v>
      </c>
      <c r="E1741" s="59" t="s">
        <v>401</v>
      </c>
      <c r="F1741" s="59" t="s">
        <v>362</v>
      </c>
    </row>
    <row r="1742" spans="1:6">
      <c r="A1742" s="59">
        <v>6820</v>
      </c>
      <c r="B1742" s="59" t="s">
        <v>400</v>
      </c>
      <c r="C1742" s="59" t="s">
        <v>20278</v>
      </c>
      <c r="D1742" s="60">
        <v>43.36</v>
      </c>
      <c r="E1742" s="59" t="s">
        <v>401</v>
      </c>
      <c r="F1742" s="59" t="s">
        <v>363</v>
      </c>
    </row>
    <row r="1743" spans="1:6">
      <c r="A1743" s="59">
        <v>6825</v>
      </c>
      <c r="B1743" s="59" t="s">
        <v>400</v>
      </c>
      <c r="C1743" s="59" t="s">
        <v>20278</v>
      </c>
      <c r="D1743" s="60">
        <v>43.36</v>
      </c>
      <c r="E1743" s="59" t="s">
        <v>401</v>
      </c>
      <c r="F1743" s="59" t="s">
        <v>364</v>
      </c>
    </row>
    <row r="1744" spans="1:6">
      <c r="A1744" s="59">
        <v>6830</v>
      </c>
      <c r="B1744" s="59" t="s">
        <v>400</v>
      </c>
      <c r="C1744" s="59" t="s">
        <v>20278</v>
      </c>
      <c r="D1744" s="60">
        <v>43.36</v>
      </c>
      <c r="E1744" s="59" t="s">
        <v>401</v>
      </c>
      <c r="F1744" s="59" t="s">
        <v>365</v>
      </c>
    </row>
    <row r="1745" spans="1:6">
      <c r="A1745" s="59">
        <v>6831</v>
      </c>
      <c r="B1745" s="59" t="s">
        <v>400</v>
      </c>
      <c r="C1745" s="59" t="s">
        <v>20278</v>
      </c>
      <c r="D1745" s="60">
        <v>43.36</v>
      </c>
      <c r="E1745" s="59" t="s">
        <v>401</v>
      </c>
      <c r="F1745" s="59" t="s">
        <v>366</v>
      </c>
    </row>
    <row r="1746" spans="1:6">
      <c r="A1746" s="59">
        <v>6832</v>
      </c>
      <c r="B1746" s="59" t="s">
        <v>400</v>
      </c>
      <c r="C1746" s="59" t="s">
        <v>20278</v>
      </c>
      <c r="D1746" s="60">
        <v>43.36</v>
      </c>
      <c r="E1746" s="59" t="s">
        <v>401</v>
      </c>
      <c r="F1746" s="59" t="s">
        <v>367</v>
      </c>
    </row>
    <row r="1747" spans="1:6">
      <c r="A1747" s="59">
        <v>6833</v>
      </c>
      <c r="B1747" s="59" t="s">
        <v>400</v>
      </c>
      <c r="C1747" s="59" t="s">
        <v>20278</v>
      </c>
      <c r="D1747" s="60">
        <v>43.36</v>
      </c>
      <c r="E1747" s="59" t="s">
        <v>401</v>
      </c>
      <c r="F1747" s="59" t="s">
        <v>368</v>
      </c>
    </row>
    <row r="1748" spans="1:6">
      <c r="A1748" s="59">
        <v>6834</v>
      </c>
      <c r="B1748" s="59" t="s">
        <v>400</v>
      </c>
      <c r="C1748" s="59" t="s">
        <v>20278</v>
      </c>
      <c r="D1748" s="60">
        <v>43.36</v>
      </c>
      <c r="E1748" s="59" t="s">
        <v>401</v>
      </c>
      <c r="F1748" s="59" t="s">
        <v>369</v>
      </c>
    </row>
    <row r="1749" spans="1:6">
      <c r="A1749" s="59">
        <v>6901</v>
      </c>
      <c r="B1749" s="59" t="s">
        <v>400</v>
      </c>
      <c r="C1749" s="59" t="s">
        <v>20278</v>
      </c>
      <c r="D1749" s="60">
        <v>43.36</v>
      </c>
      <c r="E1749" s="59" t="s">
        <v>401</v>
      </c>
      <c r="F1749" s="59" t="s">
        <v>370</v>
      </c>
    </row>
    <row r="1750" spans="1:6">
      <c r="A1750" s="59">
        <v>6903</v>
      </c>
      <c r="B1750" s="59" t="s">
        <v>400</v>
      </c>
      <c r="C1750" s="59" t="s">
        <v>20278</v>
      </c>
      <c r="D1750" s="60">
        <v>43.36</v>
      </c>
      <c r="E1750" s="59" t="s">
        <v>401</v>
      </c>
      <c r="F1750" s="59" t="s">
        <v>372</v>
      </c>
    </row>
    <row r="1751" spans="1:6">
      <c r="A1751" s="59">
        <v>6998</v>
      </c>
      <c r="B1751" s="59" t="s">
        <v>400</v>
      </c>
      <c r="C1751" s="59" t="s">
        <v>20278</v>
      </c>
      <c r="D1751" s="60">
        <v>43.36</v>
      </c>
      <c r="E1751" s="59" t="s">
        <v>401</v>
      </c>
      <c r="F1751" s="59" t="s">
        <v>373</v>
      </c>
    </row>
    <row r="1752" spans="1:6">
      <c r="A1752" s="59">
        <v>6999</v>
      </c>
      <c r="B1752" s="59" t="s">
        <v>400</v>
      </c>
      <c r="C1752" s="59" t="s">
        <v>20278</v>
      </c>
      <c r="D1752" s="60">
        <v>43.36</v>
      </c>
      <c r="E1752" s="59" t="s">
        <v>401</v>
      </c>
      <c r="F1752" s="59" t="s">
        <v>374</v>
      </c>
    </row>
    <row r="1753" spans="1:6">
      <c r="A1753" s="59">
        <v>9001</v>
      </c>
      <c r="B1753" s="59" t="s">
        <v>400</v>
      </c>
      <c r="C1753" s="59" t="s">
        <v>20278</v>
      </c>
      <c r="D1753" s="60">
        <v>43.36</v>
      </c>
      <c r="E1753" s="59" t="s">
        <v>401</v>
      </c>
      <c r="F1753" s="59" t="s">
        <v>375</v>
      </c>
    </row>
    <row r="1754" spans="1:6">
      <c r="A1754" s="59">
        <v>600</v>
      </c>
      <c r="B1754" s="59" t="s">
        <v>402</v>
      </c>
      <c r="C1754" s="59" t="s">
        <v>20278</v>
      </c>
      <c r="D1754" s="60">
        <v>57.27</v>
      </c>
      <c r="E1754" s="59" t="s">
        <v>403</v>
      </c>
      <c r="F1754" s="59" t="s">
        <v>200</v>
      </c>
    </row>
    <row r="1755" spans="1:6">
      <c r="A1755" s="59">
        <v>601</v>
      </c>
      <c r="B1755" s="59" t="s">
        <v>402</v>
      </c>
      <c r="C1755" s="59" t="s">
        <v>20278</v>
      </c>
      <c r="D1755" s="60">
        <v>57.27</v>
      </c>
      <c r="E1755" s="59" t="s">
        <v>403</v>
      </c>
      <c r="F1755" s="59" t="s">
        <v>201</v>
      </c>
    </row>
    <row r="1756" spans="1:6">
      <c r="A1756" s="59">
        <v>605</v>
      </c>
      <c r="B1756" s="59" t="s">
        <v>402</v>
      </c>
      <c r="C1756" s="59" t="s">
        <v>20278</v>
      </c>
      <c r="D1756" s="60">
        <v>57.27</v>
      </c>
      <c r="E1756" s="59" t="s">
        <v>403</v>
      </c>
      <c r="F1756" s="59" t="s">
        <v>202</v>
      </c>
    </row>
    <row r="1757" spans="1:6">
      <c r="A1757" s="59">
        <v>611</v>
      </c>
      <c r="B1757" s="59" t="s">
        <v>402</v>
      </c>
      <c r="C1757" s="59" t="s">
        <v>20278</v>
      </c>
      <c r="D1757" s="60">
        <v>57.27</v>
      </c>
      <c r="E1757" s="59" t="s">
        <v>403</v>
      </c>
      <c r="F1757" s="59" t="s">
        <v>203</v>
      </c>
    </row>
    <row r="1758" spans="1:6">
      <c r="A1758" s="59">
        <v>630</v>
      </c>
      <c r="B1758" s="59" t="s">
        <v>402</v>
      </c>
      <c r="C1758" s="59" t="s">
        <v>20278</v>
      </c>
      <c r="D1758" s="60">
        <v>57.27</v>
      </c>
      <c r="E1758" s="59" t="s">
        <v>403</v>
      </c>
      <c r="F1758" s="59" t="s">
        <v>204</v>
      </c>
    </row>
    <row r="1759" spans="1:6">
      <c r="A1759" s="59">
        <v>640</v>
      </c>
      <c r="B1759" s="59" t="s">
        <v>402</v>
      </c>
      <c r="C1759" s="59" t="s">
        <v>20278</v>
      </c>
      <c r="D1759" s="60">
        <v>57.27</v>
      </c>
      <c r="E1759" s="59" t="s">
        <v>403</v>
      </c>
      <c r="F1759" s="59" t="s">
        <v>205</v>
      </c>
    </row>
    <row r="1760" spans="1:6">
      <c r="A1760" s="59">
        <v>641</v>
      </c>
      <c r="B1760" s="59" t="s">
        <v>402</v>
      </c>
      <c r="C1760" s="59" t="s">
        <v>20278</v>
      </c>
      <c r="D1760" s="60">
        <v>57.27</v>
      </c>
      <c r="E1760" s="59" t="s">
        <v>403</v>
      </c>
      <c r="F1760" s="59" t="s">
        <v>206</v>
      </c>
    </row>
    <row r="1761" spans="1:6">
      <c r="A1761" s="59">
        <v>660</v>
      </c>
      <c r="B1761" s="59" t="s">
        <v>402</v>
      </c>
      <c r="C1761" s="59" t="s">
        <v>20278</v>
      </c>
      <c r="D1761" s="60">
        <v>57.27</v>
      </c>
      <c r="E1761" s="59" t="s">
        <v>403</v>
      </c>
      <c r="F1761" s="59" t="s">
        <v>207</v>
      </c>
    </row>
    <row r="1762" spans="1:6">
      <c r="A1762" s="59">
        <v>664</v>
      </c>
      <c r="B1762" s="59" t="s">
        <v>402</v>
      </c>
      <c r="C1762" s="59" t="s">
        <v>20278</v>
      </c>
      <c r="D1762" s="60">
        <v>57.27</v>
      </c>
      <c r="E1762" s="59" t="s">
        <v>403</v>
      </c>
      <c r="F1762" s="59" t="s">
        <v>208</v>
      </c>
    </row>
    <row r="1763" spans="1:6">
      <c r="A1763" s="59">
        <v>665</v>
      </c>
      <c r="B1763" s="59" t="s">
        <v>402</v>
      </c>
      <c r="C1763" s="59" t="s">
        <v>20278</v>
      </c>
      <c r="D1763" s="60">
        <v>57.27</v>
      </c>
      <c r="E1763" s="59" t="s">
        <v>403</v>
      </c>
      <c r="F1763" s="59" t="s">
        <v>209</v>
      </c>
    </row>
    <row r="1764" spans="1:6">
      <c r="A1764" s="59">
        <v>6010</v>
      </c>
      <c r="B1764" s="59" t="s">
        <v>402</v>
      </c>
      <c r="C1764" s="59" t="s">
        <v>20278</v>
      </c>
      <c r="D1764" s="60">
        <v>57.27</v>
      </c>
      <c r="E1764" s="59" t="s">
        <v>403</v>
      </c>
      <c r="F1764" s="59" t="s">
        <v>210</v>
      </c>
    </row>
    <row r="1765" spans="1:6">
      <c r="A1765" s="59">
        <v>6011</v>
      </c>
      <c r="B1765" s="59" t="s">
        <v>402</v>
      </c>
      <c r="C1765" s="59" t="s">
        <v>20278</v>
      </c>
      <c r="D1765" s="60">
        <v>57.27</v>
      </c>
      <c r="E1765" s="59" t="s">
        <v>403</v>
      </c>
      <c r="F1765" s="59" t="s">
        <v>211</v>
      </c>
    </row>
    <row r="1766" spans="1:6">
      <c r="A1766" s="59">
        <v>6012</v>
      </c>
      <c r="B1766" s="59" t="s">
        <v>402</v>
      </c>
      <c r="C1766" s="59" t="s">
        <v>20278</v>
      </c>
      <c r="D1766" s="60">
        <v>57.27</v>
      </c>
      <c r="E1766" s="59" t="s">
        <v>403</v>
      </c>
      <c r="F1766" s="59" t="s">
        <v>212</v>
      </c>
    </row>
    <row r="1767" spans="1:6">
      <c r="A1767" s="59">
        <v>6013</v>
      </c>
      <c r="B1767" s="59" t="s">
        <v>402</v>
      </c>
      <c r="C1767" s="59" t="s">
        <v>20278</v>
      </c>
      <c r="D1767" s="60">
        <v>57.27</v>
      </c>
      <c r="E1767" s="59" t="s">
        <v>403</v>
      </c>
      <c r="F1767" s="59" t="s">
        <v>213</v>
      </c>
    </row>
    <row r="1768" spans="1:6">
      <c r="A1768" s="59">
        <v>6014</v>
      </c>
      <c r="B1768" s="59" t="s">
        <v>402</v>
      </c>
      <c r="C1768" s="59" t="s">
        <v>20278</v>
      </c>
      <c r="D1768" s="60">
        <v>57.27</v>
      </c>
      <c r="E1768" s="59" t="s">
        <v>403</v>
      </c>
      <c r="F1768" s="59" t="s">
        <v>214</v>
      </c>
    </row>
    <row r="1769" spans="1:6">
      <c r="A1769" s="59">
        <v>6015</v>
      </c>
      <c r="B1769" s="59" t="s">
        <v>402</v>
      </c>
      <c r="C1769" s="59" t="s">
        <v>20278</v>
      </c>
      <c r="D1769" s="60">
        <v>57.27</v>
      </c>
      <c r="E1769" s="59" t="s">
        <v>403</v>
      </c>
      <c r="F1769" s="59" t="s">
        <v>215</v>
      </c>
    </row>
    <row r="1770" spans="1:6">
      <c r="A1770" s="59">
        <v>6016</v>
      </c>
      <c r="B1770" s="59" t="s">
        <v>402</v>
      </c>
      <c r="C1770" s="59" t="s">
        <v>20278</v>
      </c>
      <c r="D1770" s="60">
        <v>57.27</v>
      </c>
      <c r="E1770" s="59" t="s">
        <v>403</v>
      </c>
      <c r="F1770" s="59" t="s">
        <v>216</v>
      </c>
    </row>
    <row r="1771" spans="1:6">
      <c r="A1771" s="59">
        <v>6017</v>
      </c>
      <c r="B1771" s="59" t="s">
        <v>402</v>
      </c>
      <c r="C1771" s="59" t="s">
        <v>20278</v>
      </c>
      <c r="D1771" s="60">
        <v>57.27</v>
      </c>
      <c r="E1771" s="59" t="s">
        <v>403</v>
      </c>
      <c r="F1771" s="59" t="s">
        <v>217</v>
      </c>
    </row>
    <row r="1772" spans="1:6">
      <c r="A1772" s="59">
        <v>6020</v>
      </c>
      <c r="B1772" s="59" t="s">
        <v>402</v>
      </c>
      <c r="C1772" s="59" t="s">
        <v>20278</v>
      </c>
      <c r="D1772" s="60">
        <v>57.27</v>
      </c>
      <c r="E1772" s="59" t="s">
        <v>403</v>
      </c>
      <c r="F1772" s="59" t="s">
        <v>218</v>
      </c>
    </row>
    <row r="1773" spans="1:6">
      <c r="A1773" s="59">
        <v>6021</v>
      </c>
      <c r="B1773" s="59" t="s">
        <v>402</v>
      </c>
      <c r="C1773" s="59" t="s">
        <v>20278</v>
      </c>
      <c r="D1773" s="60">
        <v>57.27</v>
      </c>
      <c r="E1773" s="59" t="s">
        <v>403</v>
      </c>
      <c r="F1773" s="59" t="s">
        <v>219</v>
      </c>
    </row>
    <row r="1774" spans="1:6">
      <c r="A1774" s="59">
        <v>6022</v>
      </c>
      <c r="B1774" s="59" t="s">
        <v>402</v>
      </c>
      <c r="C1774" s="59" t="s">
        <v>20278</v>
      </c>
      <c r="D1774" s="60">
        <v>57.27</v>
      </c>
      <c r="E1774" s="59" t="s">
        <v>403</v>
      </c>
      <c r="F1774" s="59" t="s">
        <v>220</v>
      </c>
    </row>
    <row r="1775" spans="1:6">
      <c r="A1775" s="59">
        <v>6023</v>
      </c>
      <c r="B1775" s="59" t="s">
        <v>402</v>
      </c>
      <c r="C1775" s="59" t="s">
        <v>20278</v>
      </c>
      <c r="D1775" s="60">
        <v>57.27</v>
      </c>
      <c r="E1775" s="59" t="s">
        <v>403</v>
      </c>
      <c r="F1775" s="59" t="s">
        <v>221</v>
      </c>
    </row>
    <row r="1776" spans="1:6">
      <c r="A1776" s="59">
        <v>6028</v>
      </c>
      <c r="B1776" s="59" t="s">
        <v>402</v>
      </c>
      <c r="C1776" s="59" t="s">
        <v>20278</v>
      </c>
      <c r="D1776" s="60">
        <v>57.27</v>
      </c>
      <c r="E1776" s="59" t="s">
        <v>403</v>
      </c>
      <c r="F1776" s="59" t="s">
        <v>222</v>
      </c>
    </row>
    <row r="1777" spans="1:6">
      <c r="A1777" s="59">
        <v>6029</v>
      </c>
      <c r="B1777" s="59" t="s">
        <v>402</v>
      </c>
      <c r="C1777" s="59" t="s">
        <v>20278</v>
      </c>
      <c r="D1777" s="60">
        <v>57.27</v>
      </c>
      <c r="E1777" s="59" t="s">
        <v>403</v>
      </c>
      <c r="F1777" s="59" t="s">
        <v>223</v>
      </c>
    </row>
    <row r="1778" spans="1:6">
      <c r="A1778" s="59">
        <v>6032</v>
      </c>
      <c r="B1778" s="59" t="s">
        <v>402</v>
      </c>
      <c r="C1778" s="59" t="s">
        <v>20278</v>
      </c>
      <c r="D1778" s="60">
        <v>57.27</v>
      </c>
      <c r="E1778" s="59" t="s">
        <v>403</v>
      </c>
      <c r="F1778" s="59" t="s">
        <v>224</v>
      </c>
    </row>
    <row r="1779" spans="1:6">
      <c r="A1779" s="59">
        <v>6100</v>
      </c>
      <c r="B1779" s="59" t="s">
        <v>402</v>
      </c>
      <c r="C1779" s="59" t="s">
        <v>20278</v>
      </c>
      <c r="D1779" s="60">
        <v>57.27</v>
      </c>
      <c r="E1779" s="59" t="s">
        <v>403</v>
      </c>
      <c r="F1779" s="59" t="s">
        <v>225</v>
      </c>
    </row>
    <row r="1780" spans="1:6">
      <c r="A1780" s="59">
        <v>6101</v>
      </c>
      <c r="B1780" s="59" t="s">
        <v>402</v>
      </c>
      <c r="C1780" s="59" t="s">
        <v>20278</v>
      </c>
      <c r="D1780" s="60">
        <v>57.27</v>
      </c>
      <c r="E1780" s="59" t="s">
        <v>403</v>
      </c>
      <c r="F1780" s="59" t="s">
        <v>226</v>
      </c>
    </row>
    <row r="1781" spans="1:6">
      <c r="A1781" s="59">
        <v>6102</v>
      </c>
      <c r="B1781" s="59" t="s">
        <v>402</v>
      </c>
      <c r="C1781" s="59" t="s">
        <v>20278</v>
      </c>
      <c r="D1781" s="60">
        <v>57.27</v>
      </c>
      <c r="E1781" s="59" t="s">
        <v>403</v>
      </c>
      <c r="F1781" s="59" t="s">
        <v>227</v>
      </c>
    </row>
    <row r="1782" spans="1:6">
      <c r="A1782" s="59">
        <v>6103</v>
      </c>
      <c r="B1782" s="59" t="s">
        <v>402</v>
      </c>
      <c r="C1782" s="59" t="s">
        <v>20278</v>
      </c>
      <c r="D1782" s="60">
        <v>57.27</v>
      </c>
      <c r="E1782" s="59" t="s">
        <v>403</v>
      </c>
      <c r="F1782" s="59" t="s">
        <v>228</v>
      </c>
    </row>
    <row r="1783" spans="1:6">
      <c r="A1783" s="59">
        <v>6110</v>
      </c>
      <c r="B1783" s="59" t="s">
        <v>402</v>
      </c>
      <c r="C1783" s="59" t="s">
        <v>20278</v>
      </c>
      <c r="D1783" s="60">
        <v>57.27</v>
      </c>
      <c r="E1783" s="59" t="s">
        <v>403</v>
      </c>
      <c r="F1783" s="59" t="s">
        <v>229</v>
      </c>
    </row>
    <row r="1784" spans="1:6">
      <c r="A1784" s="59">
        <v>6112</v>
      </c>
      <c r="B1784" s="59" t="s">
        <v>402</v>
      </c>
      <c r="C1784" s="59" t="s">
        <v>20278</v>
      </c>
      <c r="D1784" s="60">
        <v>57.27</v>
      </c>
      <c r="E1784" s="59" t="s">
        <v>403</v>
      </c>
      <c r="F1784" s="59" t="s">
        <v>230</v>
      </c>
    </row>
    <row r="1785" spans="1:6">
      <c r="A1785" s="59">
        <v>6220</v>
      </c>
      <c r="B1785" s="59" t="s">
        <v>402</v>
      </c>
      <c r="C1785" s="59" t="s">
        <v>20278</v>
      </c>
      <c r="D1785" s="60">
        <v>57.27</v>
      </c>
      <c r="E1785" s="59" t="s">
        <v>403</v>
      </c>
      <c r="F1785" s="59" t="s">
        <v>231</v>
      </c>
    </row>
    <row r="1786" spans="1:6">
      <c r="A1786" s="59">
        <v>6221</v>
      </c>
      <c r="B1786" s="59" t="s">
        <v>402</v>
      </c>
      <c r="C1786" s="59" t="s">
        <v>20278</v>
      </c>
      <c r="D1786" s="60">
        <v>57.27</v>
      </c>
      <c r="E1786" s="59" t="s">
        <v>403</v>
      </c>
      <c r="F1786" s="59" t="s">
        <v>232</v>
      </c>
    </row>
    <row r="1787" spans="1:6">
      <c r="A1787" s="59">
        <v>6222</v>
      </c>
      <c r="B1787" s="59" t="s">
        <v>402</v>
      </c>
      <c r="C1787" s="59" t="s">
        <v>20278</v>
      </c>
      <c r="D1787" s="60">
        <v>57.27</v>
      </c>
      <c r="E1787" s="59" t="s">
        <v>403</v>
      </c>
      <c r="F1787" s="59" t="s">
        <v>233</v>
      </c>
    </row>
    <row r="1788" spans="1:6">
      <c r="A1788" s="59">
        <v>6223</v>
      </c>
      <c r="B1788" s="59" t="s">
        <v>402</v>
      </c>
      <c r="C1788" s="59" t="s">
        <v>20278</v>
      </c>
      <c r="D1788" s="60">
        <v>57.27</v>
      </c>
      <c r="E1788" s="59" t="s">
        <v>403</v>
      </c>
      <c r="F1788" s="59" t="s">
        <v>234</v>
      </c>
    </row>
    <row r="1789" spans="1:6">
      <c r="A1789" s="59">
        <v>6224</v>
      </c>
      <c r="B1789" s="59" t="s">
        <v>402</v>
      </c>
      <c r="C1789" s="59" t="s">
        <v>20278</v>
      </c>
      <c r="D1789" s="60">
        <v>57.27</v>
      </c>
      <c r="E1789" s="59" t="s">
        <v>403</v>
      </c>
      <c r="F1789" s="59" t="s">
        <v>235</v>
      </c>
    </row>
    <row r="1790" spans="1:6">
      <c r="A1790" s="59">
        <v>6225</v>
      </c>
      <c r="B1790" s="59" t="s">
        <v>402</v>
      </c>
      <c r="C1790" s="59" t="s">
        <v>20278</v>
      </c>
      <c r="D1790" s="60">
        <v>57.27</v>
      </c>
      <c r="E1790" s="59" t="s">
        <v>403</v>
      </c>
      <c r="F1790" s="59" t="s">
        <v>236</v>
      </c>
    </row>
    <row r="1791" spans="1:6">
      <c r="A1791" s="59">
        <v>6226</v>
      </c>
      <c r="B1791" s="59" t="s">
        <v>402</v>
      </c>
      <c r="C1791" s="59" t="s">
        <v>20278</v>
      </c>
      <c r="D1791" s="60">
        <v>57.27</v>
      </c>
      <c r="E1791" s="59" t="s">
        <v>403</v>
      </c>
      <c r="F1791" s="59" t="s">
        <v>237</v>
      </c>
    </row>
    <row r="1792" spans="1:6">
      <c r="A1792" s="59">
        <v>6229</v>
      </c>
      <c r="B1792" s="59" t="s">
        <v>402</v>
      </c>
      <c r="C1792" s="59" t="s">
        <v>20278</v>
      </c>
      <c r="D1792" s="60">
        <v>57.27</v>
      </c>
      <c r="E1792" s="59" t="s">
        <v>403</v>
      </c>
      <c r="F1792" s="59" t="s">
        <v>238</v>
      </c>
    </row>
    <row r="1793" spans="1:6">
      <c r="A1793" s="59">
        <v>6230</v>
      </c>
      <c r="B1793" s="59" t="s">
        <v>402</v>
      </c>
      <c r="C1793" s="59" t="s">
        <v>20278</v>
      </c>
      <c r="D1793" s="60">
        <v>57.27</v>
      </c>
      <c r="E1793" s="59" t="s">
        <v>403</v>
      </c>
      <c r="F1793" s="59" t="s">
        <v>239</v>
      </c>
    </row>
    <row r="1794" spans="1:6">
      <c r="A1794" s="59">
        <v>6231</v>
      </c>
      <c r="B1794" s="59" t="s">
        <v>402</v>
      </c>
      <c r="C1794" s="59" t="s">
        <v>20278</v>
      </c>
      <c r="D1794" s="60">
        <v>57.27</v>
      </c>
      <c r="E1794" s="59" t="s">
        <v>403</v>
      </c>
      <c r="F1794" s="59" t="s">
        <v>240</v>
      </c>
    </row>
    <row r="1795" spans="1:6">
      <c r="A1795" s="59">
        <v>6232</v>
      </c>
      <c r="B1795" s="59" t="s">
        <v>402</v>
      </c>
      <c r="C1795" s="59" t="s">
        <v>20278</v>
      </c>
      <c r="D1795" s="60">
        <v>57.27</v>
      </c>
      <c r="E1795" s="59" t="s">
        <v>403</v>
      </c>
      <c r="F1795" s="59" t="s">
        <v>241</v>
      </c>
    </row>
    <row r="1796" spans="1:6">
      <c r="A1796" s="59">
        <v>6234</v>
      </c>
      <c r="B1796" s="59" t="s">
        <v>402</v>
      </c>
      <c r="C1796" s="59" t="s">
        <v>20278</v>
      </c>
      <c r="D1796" s="60">
        <v>57.27</v>
      </c>
      <c r="E1796" s="59" t="s">
        <v>403</v>
      </c>
      <c r="F1796" s="59" t="s">
        <v>242</v>
      </c>
    </row>
    <row r="1797" spans="1:6">
      <c r="A1797" s="59">
        <v>6235</v>
      </c>
      <c r="B1797" s="59" t="s">
        <v>402</v>
      </c>
      <c r="C1797" s="59" t="s">
        <v>20278</v>
      </c>
      <c r="D1797" s="60">
        <v>57.27</v>
      </c>
      <c r="E1797" s="59" t="s">
        <v>403</v>
      </c>
      <c r="F1797" s="59" t="s">
        <v>243</v>
      </c>
    </row>
    <row r="1798" spans="1:6">
      <c r="A1798" s="59">
        <v>6236</v>
      </c>
      <c r="B1798" s="59" t="s">
        <v>402</v>
      </c>
      <c r="C1798" s="59" t="s">
        <v>20278</v>
      </c>
      <c r="D1798" s="60">
        <v>57.27</v>
      </c>
      <c r="E1798" s="59" t="s">
        <v>403</v>
      </c>
      <c r="F1798" s="59" t="s">
        <v>244</v>
      </c>
    </row>
    <row r="1799" spans="1:6">
      <c r="A1799" s="59">
        <v>6238</v>
      </c>
      <c r="B1799" s="59" t="s">
        <v>402</v>
      </c>
      <c r="C1799" s="59" t="s">
        <v>20278</v>
      </c>
      <c r="D1799" s="60">
        <v>57.27</v>
      </c>
      <c r="E1799" s="59" t="s">
        <v>403</v>
      </c>
      <c r="F1799" s="59" t="s">
        <v>245</v>
      </c>
    </row>
    <row r="1800" spans="1:6">
      <c r="A1800" s="59">
        <v>6240</v>
      </c>
      <c r="B1800" s="59" t="s">
        <v>402</v>
      </c>
      <c r="C1800" s="59" t="s">
        <v>20278</v>
      </c>
      <c r="D1800" s="60">
        <v>57.27</v>
      </c>
      <c r="E1800" s="59" t="s">
        <v>403</v>
      </c>
      <c r="F1800" s="59" t="s">
        <v>246</v>
      </c>
    </row>
    <row r="1801" spans="1:6">
      <c r="A1801" s="59">
        <v>6241</v>
      </c>
      <c r="B1801" s="59" t="s">
        <v>402</v>
      </c>
      <c r="C1801" s="59" t="s">
        <v>20278</v>
      </c>
      <c r="D1801" s="60">
        <v>57.27</v>
      </c>
      <c r="E1801" s="59" t="s">
        <v>403</v>
      </c>
      <c r="F1801" s="59" t="s">
        <v>247</v>
      </c>
    </row>
    <row r="1802" spans="1:6">
      <c r="A1802" s="59">
        <v>6242</v>
      </c>
      <c r="B1802" s="59" t="s">
        <v>402</v>
      </c>
      <c r="C1802" s="59" t="s">
        <v>20278</v>
      </c>
      <c r="D1802" s="60">
        <v>57.27</v>
      </c>
      <c r="E1802" s="59" t="s">
        <v>403</v>
      </c>
      <c r="F1802" s="59" t="s">
        <v>248</v>
      </c>
    </row>
    <row r="1803" spans="1:6">
      <c r="A1803" s="59">
        <v>6243</v>
      </c>
      <c r="B1803" s="59" t="s">
        <v>402</v>
      </c>
      <c r="C1803" s="59" t="s">
        <v>20278</v>
      </c>
      <c r="D1803" s="60">
        <v>57.27</v>
      </c>
      <c r="E1803" s="59" t="s">
        <v>403</v>
      </c>
      <c r="F1803" s="59" t="s">
        <v>249</v>
      </c>
    </row>
    <row r="1804" spans="1:6">
      <c r="A1804" s="59">
        <v>6244</v>
      </c>
      <c r="B1804" s="59" t="s">
        <v>402</v>
      </c>
      <c r="C1804" s="59" t="s">
        <v>20278</v>
      </c>
      <c r="D1804" s="60">
        <v>57.27</v>
      </c>
      <c r="E1804" s="59" t="s">
        <v>403</v>
      </c>
      <c r="F1804" s="59" t="s">
        <v>250</v>
      </c>
    </row>
    <row r="1805" spans="1:6">
      <c r="A1805" s="59">
        <v>6306</v>
      </c>
      <c r="B1805" s="59" t="s">
        <v>402</v>
      </c>
      <c r="C1805" s="59" t="s">
        <v>20278</v>
      </c>
      <c r="D1805" s="60">
        <v>57.27</v>
      </c>
      <c r="E1805" s="59" t="s">
        <v>403</v>
      </c>
      <c r="F1805" s="59" t="s">
        <v>251</v>
      </c>
    </row>
    <row r="1806" spans="1:6">
      <c r="A1806" s="59">
        <v>6307</v>
      </c>
      <c r="B1806" s="59" t="s">
        <v>402</v>
      </c>
      <c r="C1806" s="59" t="s">
        <v>20278</v>
      </c>
      <c r="D1806" s="60">
        <v>57.27</v>
      </c>
      <c r="E1806" s="59" t="s">
        <v>403</v>
      </c>
      <c r="F1806" s="59" t="s">
        <v>252</v>
      </c>
    </row>
    <row r="1807" spans="1:6">
      <c r="A1807" s="59">
        <v>6308</v>
      </c>
      <c r="B1807" s="59" t="s">
        <v>402</v>
      </c>
      <c r="C1807" s="59" t="s">
        <v>20278</v>
      </c>
      <c r="D1807" s="60">
        <v>57.27</v>
      </c>
      <c r="E1807" s="59" t="s">
        <v>403</v>
      </c>
      <c r="F1807" s="59" t="s">
        <v>252</v>
      </c>
    </row>
    <row r="1808" spans="1:6">
      <c r="A1808" s="59">
        <v>6320</v>
      </c>
      <c r="B1808" s="59" t="s">
        <v>402</v>
      </c>
      <c r="C1808" s="59" t="s">
        <v>20278</v>
      </c>
      <c r="D1808" s="60">
        <v>57.27</v>
      </c>
      <c r="E1808" s="59" t="s">
        <v>403</v>
      </c>
      <c r="F1808" s="59" t="s">
        <v>253</v>
      </c>
    </row>
    <row r="1809" spans="1:6">
      <c r="A1809" s="59">
        <v>6342</v>
      </c>
      <c r="B1809" s="59" t="s">
        <v>402</v>
      </c>
      <c r="C1809" s="59" t="s">
        <v>20278</v>
      </c>
      <c r="D1809" s="60">
        <v>57.27</v>
      </c>
      <c r="E1809" s="59" t="s">
        <v>403</v>
      </c>
      <c r="F1809" s="59" t="s">
        <v>254</v>
      </c>
    </row>
    <row r="1810" spans="1:6">
      <c r="A1810" s="59">
        <v>6343</v>
      </c>
      <c r="B1810" s="59" t="s">
        <v>402</v>
      </c>
      <c r="C1810" s="59" t="s">
        <v>20278</v>
      </c>
      <c r="D1810" s="60">
        <v>57.27</v>
      </c>
      <c r="E1810" s="59" t="s">
        <v>403</v>
      </c>
      <c r="F1810" s="59" t="s">
        <v>255</v>
      </c>
    </row>
    <row r="1811" spans="1:6">
      <c r="A1811" s="59">
        <v>6344</v>
      </c>
      <c r="B1811" s="59" t="s">
        <v>402</v>
      </c>
      <c r="C1811" s="59" t="s">
        <v>20278</v>
      </c>
      <c r="D1811" s="60">
        <v>57.27</v>
      </c>
      <c r="E1811" s="59" t="s">
        <v>403</v>
      </c>
      <c r="F1811" s="59" t="s">
        <v>256</v>
      </c>
    </row>
    <row r="1812" spans="1:6">
      <c r="A1812" s="59">
        <v>6345</v>
      </c>
      <c r="B1812" s="59" t="s">
        <v>402</v>
      </c>
      <c r="C1812" s="59" t="s">
        <v>20278</v>
      </c>
      <c r="D1812" s="60">
        <v>57.27</v>
      </c>
      <c r="E1812" s="59" t="s">
        <v>403</v>
      </c>
      <c r="F1812" s="59" t="s">
        <v>257</v>
      </c>
    </row>
    <row r="1813" spans="1:6">
      <c r="A1813" s="59">
        <v>6346</v>
      </c>
      <c r="B1813" s="59" t="s">
        <v>402</v>
      </c>
      <c r="C1813" s="59" t="s">
        <v>20278</v>
      </c>
      <c r="D1813" s="60">
        <v>57.27</v>
      </c>
      <c r="E1813" s="59" t="s">
        <v>403</v>
      </c>
      <c r="F1813" s="59" t="s">
        <v>258</v>
      </c>
    </row>
    <row r="1814" spans="1:6">
      <c r="A1814" s="59">
        <v>6347</v>
      </c>
      <c r="B1814" s="59" t="s">
        <v>402</v>
      </c>
      <c r="C1814" s="59" t="s">
        <v>20278</v>
      </c>
      <c r="D1814" s="60">
        <v>57.27</v>
      </c>
      <c r="E1814" s="59" t="s">
        <v>403</v>
      </c>
      <c r="F1814" s="59" t="s">
        <v>259</v>
      </c>
    </row>
    <row r="1815" spans="1:6">
      <c r="A1815" s="59">
        <v>6400</v>
      </c>
      <c r="B1815" s="59" t="s">
        <v>402</v>
      </c>
      <c r="C1815" s="59" t="s">
        <v>20278</v>
      </c>
      <c r="D1815" s="60">
        <v>57.27</v>
      </c>
      <c r="E1815" s="59" t="s">
        <v>403</v>
      </c>
      <c r="F1815" s="59" t="s">
        <v>260</v>
      </c>
    </row>
    <row r="1816" spans="1:6">
      <c r="A1816" s="59">
        <v>6401</v>
      </c>
      <c r="B1816" s="59" t="s">
        <v>402</v>
      </c>
      <c r="C1816" s="59" t="s">
        <v>20278</v>
      </c>
      <c r="D1816" s="60">
        <v>57.27</v>
      </c>
      <c r="E1816" s="59" t="s">
        <v>403</v>
      </c>
      <c r="F1816" s="59" t="s">
        <v>261</v>
      </c>
    </row>
    <row r="1817" spans="1:6">
      <c r="A1817" s="59">
        <v>6402</v>
      </c>
      <c r="B1817" s="59" t="s">
        <v>402</v>
      </c>
      <c r="C1817" s="59" t="s">
        <v>20278</v>
      </c>
      <c r="D1817" s="60">
        <v>57.27</v>
      </c>
      <c r="E1817" s="59" t="s">
        <v>403</v>
      </c>
      <c r="F1817" s="59" t="s">
        <v>262</v>
      </c>
    </row>
    <row r="1818" spans="1:6">
      <c r="A1818" s="59">
        <v>6404</v>
      </c>
      <c r="B1818" s="59" t="s">
        <v>402</v>
      </c>
      <c r="C1818" s="59" t="s">
        <v>20278</v>
      </c>
      <c r="D1818" s="60">
        <v>57.27</v>
      </c>
      <c r="E1818" s="59" t="s">
        <v>403</v>
      </c>
      <c r="F1818" s="59" t="s">
        <v>263</v>
      </c>
    </row>
    <row r="1819" spans="1:6">
      <c r="A1819" s="59">
        <v>6405</v>
      </c>
      <c r="B1819" s="59" t="s">
        <v>402</v>
      </c>
      <c r="C1819" s="59" t="s">
        <v>20278</v>
      </c>
      <c r="D1819" s="60">
        <v>57.27</v>
      </c>
      <c r="E1819" s="59" t="s">
        <v>403</v>
      </c>
      <c r="F1819" s="59" t="s">
        <v>264</v>
      </c>
    </row>
    <row r="1820" spans="1:6">
      <c r="A1820" s="59">
        <v>6406</v>
      </c>
      <c r="B1820" s="59" t="s">
        <v>402</v>
      </c>
      <c r="C1820" s="59" t="s">
        <v>20278</v>
      </c>
      <c r="D1820" s="60">
        <v>57.27</v>
      </c>
      <c r="E1820" s="59" t="s">
        <v>403</v>
      </c>
      <c r="F1820" s="59" t="s">
        <v>265</v>
      </c>
    </row>
    <row r="1821" spans="1:6">
      <c r="A1821" s="59">
        <v>6407</v>
      </c>
      <c r="B1821" s="59" t="s">
        <v>402</v>
      </c>
      <c r="C1821" s="59" t="s">
        <v>20278</v>
      </c>
      <c r="D1821" s="60">
        <v>57.27</v>
      </c>
      <c r="E1821" s="59" t="s">
        <v>403</v>
      </c>
      <c r="F1821" s="59" t="s">
        <v>266</v>
      </c>
    </row>
    <row r="1822" spans="1:6">
      <c r="A1822" s="59">
        <v>6410</v>
      </c>
      <c r="B1822" s="59" t="s">
        <v>402</v>
      </c>
      <c r="C1822" s="59" t="s">
        <v>20278</v>
      </c>
      <c r="D1822" s="60">
        <v>57.27</v>
      </c>
      <c r="E1822" s="59" t="s">
        <v>403</v>
      </c>
      <c r="F1822" s="59" t="s">
        <v>267</v>
      </c>
    </row>
    <row r="1823" spans="1:6">
      <c r="A1823" s="59">
        <v>6411</v>
      </c>
      <c r="B1823" s="59" t="s">
        <v>402</v>
      </c>
      <c r="C1823" s="59" t="s">
        <v>20278</v>
      </c>
      <c r="D1823" s="60">
        <v>57.27</v>
      </c>
      <c r="E1823" s="59" t="s">
        <v>403</v>
      </c>
      <c r="F1823" s="59" t="s">
        <v>268</v>
      </c>
    </row>
    <row r="1824" spans="1:6">
      <c r="A1824" s="59">
        <v>6412</v>
      </c>
      <c r="B1824" s="59" t="s">
        <v>402</v>
      </c>
      <c r="C1824" s="59" t="s">
        <v>20278</v>
      </c>
      <c r="D1824" s="60">
        <v>57.27</v>
      </c>
      <c r="E1824" s="59" t="s">
        <v>403</v>
      </c>
      <c r="F1824" s="59" t="s">
        <v>269</v>
      </c>
    </row>
    <row r="1825" spans="1:6">
      <c r="A1825" s="59">
        <v>6413</v>
      </c>
      <c r="B1825" s="59" t="s">
        <v>402</v>
      </c>
      <c r="C1825" s="59" t="s">
        <v>20278</v>
      </c>
      <c r="D1825" s="60">
        <v>57.27</v>
      </c>
      <c r="E1825" s="59" t="s">
        <v>403</v>
      </c>
      <c r="F1825" s="59" t="s">
        <v>270</v>
      </c>
    </row>
    <row r="1826" spans="1:6">
      <c r="A1826" s="59">
        <v>6414</v>
      </c>
      <c r="B1826" s="59" t="s">
        <v>402</v>
      </c>
      <c r="C1826" s="59" t="s">
        <v>20278</v>
      </c>
      <c r="D1826" s="60">
        <v>57.27</v>
      </c>
      <c r="E1826" s="59" t="s">
        <v>403</v>
      </c>
      <c r="F1826" s="59" t="s">
        <v>271</v>
      </c>
    </row>
    <row r="1827" spans="1:6">
      <c r="A1827" s="59">
        <v>6415</v>
      </c>
      <c r="B1827" s="59" t="s">
        <v>402</v>
      </c>
      <c r="C1827" s="59" t="s">
        <v>20278</v>
      </c>
      <c r="D1827" s="60">
        <v>57.27</v>
      </c>
      <c r="E1827" s="59" t="s">
        <v>403</v>
      </c>
      <c r="F1827" s="59" t="s">
        <v>272</v>
      </c>
    </row>
    <row r="1828" spans="1:6">
      <c r="A1828" s="59">
        <v>6416</v>
      </c>
      <c r="B1828" s="59" t="s">
        <v>402</v>
      </c>
      <c r="C1828" s="59" t="s">
        <v>20278</v>
      </c>
      <c r="D1828" s="60">
        <v>57.27</v>
      </c>
      <c r="E1828" s="59" t="s">
        <v>403</v>
      </c>
      <c r="F1828" s="59" t="s">
        <v>273</v>
      </c>
    </row>
    <row r="1829" spans="1:6">
      <c r="A1829" s="59">
        <v>6417</v>
      </c>
      <c r="B1829" s="59" t="s">
        <v>402</v>
      </c>
      <c r="C1829" s="59" t="s">
        <v>20278</v>
      </c>
      <c r="D1829" s="60">
        <v>57.27</v>
      </c>
      <c r="E1829" s="59" t="s">
        <v>403</v>
      </c>
      <c r="F1829" s="59" t="s">
        <v>274</v>
      </c>
    </row>
    <row r="1830" spans="1:6">
      <c r="A1830" s="59">
        <v>6418</v>
      </c>
      <c r="B1830" s="59" t="s">
        <v>402</v>
      </c>
      <c r="C1830" s="59" t="s">
        <v>20278</v>
      </c>
      <c r="D1830" s="60">
        <v>57.27</v>
      </c>
      <c r="E1830" s="59" t="s">
        <v>403</v>
      </c>
      <c r="F1830" s="59" t="s">
        <v>275</v>
      </c>
    </row>
    <row r="1831" spans="1:6">
      <c r="A1831" s="59">
        <v>6419</v>
      </c>
      <c r="B1831" s="59" t="s">
        <v>402</v>
      </c>
      <c r="C1831" s="59" t="s">
        <v>20278</v>
      </c>
      <c r="D1831" s="60">
        <v>57.27</v>
      </c>
      <c r="E1831" s="59" t="s">
        <v>403</v>
      </c>
      <c r="F1831" s="59" t="s">
        <v>276</v>
      </c>
    </row>
    <row r="1832" spans="1:6">
      <c r="A1832" s="59">
        <v>6420</v>
      </c>
      <c r="B1832" s="59" t="s">
        <v>402</v>
      </c>
      <c r="C1832" s="59" t="s">
        <v>20278</v>
      </c>
      <c r="D1832" s="60">
        <v>57.27</v>
      </c>
      <c r="E1832" s="59" t="s">
        <v>403</v>
      </c>
      <c r="F1832" s="59" t="s">
        <v>277</v>
      </c>
    </row>
    <row r="1833" spans="1:6">
      <c r="A1833" s="59">
        <v>6421</v>
      </c>
      <c r="B1833" s="59" t="s">
        <v>402</v>
      </c>
      <c r="C1833" s="59" t="s">
        <v>20278</v>
      </c>
      <c r="D1833" s="60">
        <v>57.27</v>
      </c>
      <c r="E1833" s="59" t="s">
        <v>403</v>
      </c>
      <c r="F1833" s="59" t="s">
        <v>278</v>
      </c>
    </row>
    <row r="1834" spans="1:6">
      <c r="A1834" s="59">
        <v>6422</v>
      </c>
      <c r="B1834" s="59" t="s">
        <v>402</v>
      </c>
      <c r="C1834" s="59" t="s">
        <v>20278</v>
      </c>
      <c r="D1834" s="60">
        <v>57.27</v>
      </c>
      <c r="E1834" s="59" t="s">
        <v>403</v>
      </c>
      <c r="F1834" s="59" t="s">
        <v>279</v>
      </c>
    </row>
    <row r="1835" spans="1:6">
      <c r="A1835" s="59">
        <v>6423</v>
      </c>
      <c r="B1835" s="59" t="s">
        <v>402</v>
      </c>
      <c r="C1835" s="59" t="s">
        <v>20278</v>
      </c>
      <c r="D1835" s="60">
        <v>57.27</v>
      </c>
      <c r="E1835" s="59" t="s">
        <v>403</v>
      </c>
      <c r="F1835" s="59" t="s">
        <v>280</v>
      </c>
    </row>
    <row r="1836" spans="1:6">
      <c r="A1836" s="59">
        <v>6425</v>
      </c>
      <c r="B1836" s="59" t="s">
        <v>402</v>
      </c>
      <c r="C1836" s="59" t="s">
        <v>20278</v>
      </c>
      <c r="D1836" s="60">
        <v>57.27</v>
      </c>
      <c r="E1836" s="59" t="s">
        <v>403</v>
      </c>
      <c r="F1836" s="59" t="s">
        <v>281</v>
      </c>
    </row>
    <row r="1837" spans="1:6">
      <c r="A1837" s="59">
        <v>6426</v>
      </c>
      <c r="B1837" s="59" t="s">
        <v>402</v>
      </c>
      <c r="C1837" s="59" t="s">
        <v>20278</v>
      </c>
      <c r="D1837" s="60">
        <v>57.27</v>
      </c>
      <c r="E1837" s="59" t="s">
        <v>403</v>
      </c>
      <c r="F1837" s="59" t="s">
        <v>282</v>
      </c>
    </row>
    <row r="1838" spans="1:6">
      <c r="A1838" s="59">
        <v>6427</v>
      </c>
      <c r="B1838" s="59" t="s">
        <v>402</v>
      </c>
      <c r="C1838" s="59" t="s">
        <v>20278</v>
      </c>
      <c r="D1838" s="60">
        <v>57.27</v>
      </c>
      <c r="E1838" s="59" t="s">
        <v>403</v>
      </c>
      <c r="F1838" s="59" t="s">
        <v>281</v>
      </c>
    </row>
    <row r="1839" spans="1:6">
      <c r="A1839" s="59">
        <v>6430</v>
      </c>
      <c r="B1839" s="59" t="s">
        <v>402</v>
      </c>
      <c r="C1839" s="59" t="s">
        <v>20278</v>
      </c>
      <c r="D1839" s="60">
        <v>57.27</v>
      </c>
      <c r="E1839" s="59" t="s">
        <v>403</v>
      </c>
      <c r="F1839" s="59" t="s">
        <v>265</v>
      </c>
    </row>
    <row r="1840" spans="1:6">
      <c r="A1840" s="59">
        <v>6432</v>
      </c>
      <c r="B1840" s="59" t="s">
        <v>402</v>
      </c>
      <c r="C1840" s="59" t="s">
        <v>20278</v>
      </c>
      <c r="D1840" s="60">
        <v>57.27</v>
      </c>
      <c r="E1840" s="59" t="s">
        <v>403</v>
      </c>
      <c r="F1840" s="59" t="s">
        <v>283</v>
      </c>
    </row>
    <row r="1841" spans="1:6">
      <c r="A1841" s="59">
        <v>6434</v>
      </c>
      <c r="B1841" s="59" t="s">
        <v>402</v>
      </c>
      <c r="C1841" s="59" t="s">
        <v>20278</v>
      </c>
      <c r="D1841" s="60">
        <v>57.27</v>
      </c>
      <c r="E1841" s="59" t="s">
        <v>403</v>
      </c>
      <c r="F1841" s="59" t="s">
        <v>284</v>
      </c>
    </row>
    <row r="1842" spans="1:6">
      <c r="A1842" s="59">
        <v>6437</v>
      </c>
      <c r="B1842" s="59" t="s">
        <v>402</v>
      </c>
      <c r="C1842" s="59" t="s">
        <v>20278</v>
      </c>
      <c r="D1842" s="60">
        <v>57.27</v>
      </c>
      <c r="E1842" s="59" t="s">
        <v>403</v>
      </c>
      <c r="F1842" s="59" t="s">
        <v>285</v>
      </c>
    </row>
    <row r="1843" spans="1:6">
      <c r="A1843" s="59">
        <v>6438</v>
      </c>
      <c r="B1843" s="59" t="s">
        <v>402</v>
      </c>
      <c r="C1843" s="59" t="s">
        <v>20278</v>
      </c>
      <c r="D1843" s="60">
        <v>57.27</v>
      </c>
      <c r="E1843" s="59" t="s">
        <v>403</v>
      </c>
      <c r="F1843" s="59" t="s">
        <v>286</v>
      </c>
    </row>
    <row r="1844" spans="1:6">
      <c r="A1844" s="59">
        <v>6439</v>
      </c>
      <c r="B1844" s="59" t="s">
        <v>402</v>
      </c>
      <c r="C1844" s="59" t="s">
        <v>20278</v>
      </c>
      <c r="D1844" s="60">
        <v>57.27</v>
      </c>
      <c r="E1844" s="59" t="s">
        <v>403</v>
      </c>
      <c r="F1844" s="59" t="s">
        <v>287</v>
      </c>
    </row>
    <row r="1845" spans="1:6">
      <c r="A1845" s="59">
        <v>6442</v>
      </c>
      <c r="B1845" s="59" t="s">
        <v>402</v>
      </c>
      <c r="C1845" s="59" t="s">
        <v>20278</v>
      </c>
      <c r="D1845" s="60">
        <v>57.27</v>
      </c>
      <c r="E1845" s="59" t="s">
        <v>403</v>
      </c>
      <c r="F1845" s="59" t="s">
        <v>288</v>
      </c>
    </row>
    <row r="1846" spans="1:6">
      <c r="A1846" s="59">
        <v>6443</v>
      </c>
      <c r="B1846" s="59" t="s">
        <v>402</v>
      </c>
      <c r="C1846" s="59" t="s">
        <v>20278</v>
      </c>
      <c r="D1846" s="60">
        <v>57.27</v>
      </c>
      <c r="E1846" s="59" t="s">
        <v>403</v>
      </c>
      <c r="F1846" s="59" t="s">
        <v>289</v>
      </c>
    </row>
    <row r="1847" spans="1:6">
      <c r="A1847" s="59">
        <v>6444</v>
      </c>
      <c r="B1847" s="59" t="s">
        <v>402</v>
      </c>
      <c r="C1847" s="59" t="s">
        <v>20278</v>
      </c>
      <c r="D1847" s="60">
        <v>57.27</v>
      </c>
      <c r="E1847" s="59" t="s">
        <v>403</v>
      </c>
      <c r="F1847" s="59" t="s">
        <v>290</v>
      </c>
    </row>
    <row r="1848" spans="1:6">
      <c r="A1848" s="59">
        <v>6450</v>
      </c>
      <c r="B1848" s="59" t="s">
        <v>402</v>
      </c>
      <c r="C1848" s="59" t="s">
        <v>20278</v>
      </c>
      <c r="D1848" s="60">
        <v>57.27</v>
      </c>
      <c r="E1848" s="59" t="s">
        <v>403</v>
      </c>
      <c r="F1848" s="59" t="s">
        <v>291</v>
      </c>
    </row>
    <row r="1849" spans="1:6">
      <c r="A1849" s="59">
        <v>6452</v>
      </c>
      <c r="B1849" s="59" t="s">
        <v>402</v>
      </c>
      <c r="C1849" s="59" t="s">
        <v>20278</v>
      </c>
      <c r="D1849" s="60">
        <v>57.27</v>
      </c>
      <c r="E1849" s="59" t="s">
        <v>403</v>
      </c>
      <c r="F1849" s="59" t="s">
        <v>292</v>
      </c>
    </row>
    <row r="1850" spans="1:6">
      <c r="A1850" s="59">
        <v>6456</v>
      </c>
      <c r="B1850" s="59" t="s">
        <v>402</v>
      </c>
      <c r="C1850" s="59" t="s">
        <v>20278</v>
      </c>
      <c r="D1850" s="60">
        <v>57.27</v>
      </c>
      <c r="E1850" s="59" t="s">
        <v>403</v>
      </c>
      <c r="F1850" s="59" t="s">
        <v>293</v>
      </c>
    </row>
    <row r="1851" spans="1:6">
      <c r="A1851" s="59">
        <v>6458</v>
      </c>
      <c r="B1851" s="59" t="s">
        <v>402</v>
      </c>
      <c r="C1851" s="59" t="s">
        <v>20278</v>
      </c>
      <c r="D1851" s="60">
        <v>57.27</v>
      </c>
      <c r="E1851" s="59" t="s">
        <v>403</v>
      </c>
      <c r="F1851" s="59" t="s">
        <v>294</v>
      </c>
    </row>
    <row r="1852" spans="1:6">
      <c r="A1852" s="59">
        <v>6459</v>
      </c>
      <c r="B1852" s="59" t="s">
        <v>402</v>
      </c>
      <c r="C1852" s="59" t="s">
        <v>20278</v>
      </c>
      <c r="D1852" s="60">
        <v>57.27</v>
      </c>
      <c r="E1852" s="59" t="s">
        <v>403</v>
      </c>
      <c r="F1852" s="59" t="s">
        <v>295</v>
      </c>
    </row>
    <row r="1853" spans="1:6">
      <c r="A1853" s="59">
        <v>6460</v>
      </c>
      <c r="B1853" s="59" t="s">
        <v>402</v>
      </c>
      <c r="C1853" s="59" t="s">
        <v>20278</v>
      </c>
      <c r="D1853" s="60">
        <v>57.27</v>
      </c>
      <c r="E1853" s="59" t="s">
        <v>403</v>
      </c>
      <c r="F1853" s="59" t="s">
        <v>296</v>
      </c>
    </row>
    <row r="1854" spans="1:6">
      <c r="A1854" s="59">
        <v>6461</v>
      </c>
      <c r="B1854" s="59" t="s">
        <v>402</v>
      </c>
      <c r="C1854" s="59" t="s">
        <v>20278</v>
      </c>
      <c r="D1854" s="60">
        <v>57.27</v>
      </c>
      <c r="E1854" s="59" t="s">
        <v>403</v>
      </c>
      <c r="F1854" s="59" t="s">
        <v>297</v>
      </c>
    </row>
    <row r="1855" spans="1:6">
      <c r="A1855" s="59">
        <v>6462</v>
      </c>
      <c r="B1855" s="59" t="s">
        <v>402</v>
      </c>
      <c r="C1855" s="59" t="s">
        <v>20278</v>
      </c>
      <c r="D1855" s="60">
        <v>57.27</v>
      </c>
      <c r="E1855" s="59" t="s">
        <v>403</v>
      </c>
      <c r="F1855" s="59" t="s">
        <v>298</v>
      </c>
    </row>
    <row r="1856" spans="1:6">
      <c r="A1856" s="59">
        <v>6463</v>
      </c>
      <c r="B1856" s="59" t="s">
        <v>402</v>
      </c>
      <c r="C1856" s="59" t="s">
        <v>20278</v>
      </c>
      <c r="D1856" s="60">
        <v>57.27</v>
      </c>
      <c r="E1856" s="59" t="s">
        <v>403</v>
      </c>
      <c r="F1856" s="59" t="s">
        <v>299</v>
      </c>
    </row>
    <row r="1857" spans="1:6">
      <c r="A1857" s="59">
        <v>6464</v>
      </c>
      <c r="B1857" s="59" t="s">
        <v>402</v>
      </c>
      <c r="C1857" s="59" t="s">
        <v>20278</v>
      </c>
      <c r="D1857" s="60">
        <v>57.27</v>
      </c>
      <c r="E1857" s="59" t="s">
        <v>403</v>
      </c>
      <c r="F1857" s="59" t="s">
        <v>300</v>
      </c>
    </row>
    <row r="1858" spans="1:6">
      <c r="A1858" s="59">
        <v>6470</v>
      </c>
      <c r="B1858" s="59" t="s">
        <v>402</v>
      </c>
      <c r="C1858" s="59" t="s">
        <v>20278</v>
      </c>
      <c r="D1858" s="60">
        <v>57.27</v>
      </c>
      <c r="E1858" s="59" t="s">
        <v>403</v>
      </c>
      <c r="F1858" s="59" t="s">
        <v>301</v>
      </c>
    </row>
    <row r="1859" spans="1:6">
      <c r="A1859" s="59">
        <v>6472</v>
      </c>
      <c r="B1859" s="59" t="s">
        <v>402</v>
      </c>
      <c r="C1859" s="59" t="s">
        <v>20278</v>
      </c>
      <c r="D1859" s="60">
        <v>57.27</v>
      </c>
      <c r="E1859" s="59" t="s">
        <v>403</v>
      </c>
      <c r="F1859" s="59" t="s">
        <v>302</v>
      </c>
    </row>
    <row r="1860" spans="1:6">
      <c r="A1860" s="59">
        <v>6473</v>
      </c>
      <c r="B1860" s="59" t="s">
        <v>402</v>
      </c>
      <c r="C1860" s="59" t="s">
        <v>20278</v>
      </c>
      <c r="D1860" s="60">
        <v>57.27</v>
      </c>
      <c r="E1860" s="59" t="s">
        <v>403</v>
      </c>
      <c r="F1860" s="59" t="s">
        <v>303</v>
      </c>
    </row>
    <row r="1861" spans="1:6">
      <c r="A1861" s="59">
        <v>6480</v>
      </c>
      <c r="B1861" s="59" t="s">
        <v>402</v>
      </c>
      <c r="C1861" s="59" t="s">
        <v>20278</v>
      </c>
      <c r="D1861" s="60">
        <v>57.27</v>
      </c>
      <c r="E1861" s="59" t="s">
        <v>403</v>
      </c>
      <c r="F1861" s="59" t="s">
        <v>304</v>
      </c>
    </row>
    <row r="1862" spans="1:6">
      <c r="A1862" s="59">
        <v>6482</v>
      </c>
      <c r="B1862" s="59" t="s">
        <v>402</v>
      </c>
      <c r="C1862" s="59" t="s">
        <v>20278</v>
      </c>
      <c r="D1862" s="60">
        <v>57.27</v>
      </c>
      <c r="E1862" s="59" t="s">
        <v>403</v>
      </c>
      <c r="F1862" s="59" t="s">
        <v>305</v>
      </c>
    </row>
    <row r="1863" spans="1:6">
      <c r="A1863" s="59">
        <v>6483</v>
      </c>
      <c r="B1863" s="59" t="s">
        <v>402</v>
      </c>
      <c r="C1863" s="59" t="s">
        <v>20278</v>
      </c>
      <c r="D1863" s="60">
        <v>57.27</v>
      </c>
      <c r="E1863" s="59" t="s">
        <v>403</v>
      </c>
      <c r="F1863" s="59" t="s">
        <v>306</v>
      </c>
    </row>
    <row r="1864" spans="1:6">
      <c r="A1864" s="59">
        <v>6484</v>
      </c>
      <c r="B1864" s="59" t="s">
        <v>402</v>
      </c>
      <c r="C1864" s="59" t="s">
        <v>20278</v>
      </c>
      <c r="D1864" s="60">
        <v>57.27</v>
      </c>
      <c r="E1864" s="59" t="s">
        <v>403</v>
      </c>
      <c r="F1864" s="59" t="s">
        <v>307</v>
      </c>
    </row>
    <row r="1865" spans="1:6">
      <c r="A1865" s="59">
        <v>6486</v>
      </c>
      <c r="B1865" s="59" t="s">
        <v>402</v>
      </c>
      <c r="C1865" s="59" t="s">
        <v>20278</v>
      </c>
      <c r="D1865" s="60">
        <v>57.27</v>
      </c>
      <c r="E1865" s="59" t="s">
        <v>403</v>
      </c>
      <c r="F1865" s="59" t="s">
        <v>308</v>
      </c>
    </row>
    <row r="1866" spans="1:6">
      <c r="A1866" s="59">
        <v>6490</v>
      </c>
      <c r="B1866" s="59" t="s">
        <v>402</v>
      </c>
      <c r="C1866" s="59" t="s">
        <v>20278</v>
      </c>
      <c r="D1866" s="60">
        <v>57.27</v>
      </c>
      <c r="E1866" s="59" t="s">
        <v>403</v>
      </c>
      <c r="F1866" s="59" t="s">
        <v>309</v>
      </c>
    </row>
    <row r="1867" spans="1:6">
      <c r="A1867" s="59">
        <v>6492</v>
      </c>
      <c r="B1867" s="59" t="s">
        <v>402</v>
      </c>
      <c r="C1867" s="59" t="s">
        <v>20278</v>
      </c>
      <c r="D1867" s="60">
        <v>57.27</v>
      </c>
      <c r="E1867" s="59" t="s">
        <v>403</v>
      </c>
      <c r="F1867" s="59" t="s">
        <v>310</v>
      </c>
    </row>
    <row r="1868" spans="1:6">
      <c r="A1868" s="59">
        <v>6500</v>
      </c>
      <c r="B1868" s="59" t="s">
        <v>402</v>
      </c>
      <c r="C1868" s="59" t="s">
        <v>20278</v>
      </c>
      <c r="D1868" s="60">
        <v>57.27</v>
      </c>
      <c r="E1868" s="59" t="s">
        <v>403</v>
      </c>
      <c r="F1868" s="59" t="s">
        <v>311</v>
      </c>
    </row>
    <row r="1869" spans="1:6">
      <c r="A1869" s="59">
        <v>6502</v>
      </c>
      <c r="B1869" s="59" t="s">
        <v>402</v>
      </c>
      <c r="C1869" s="59" t="s">
        <v>20278</v>
      </c>
      <c r="D1869" s="60">
        <v>57.27</v>
      </c>
      <c r="E1869" s="59" t="s">
        <v>403</v>
      </c>
      <c r="F1869" s="59" t="s">
        <v>312</v>
      </c>
    </row>
    <row r="1870" spans="1:6">
      <c r="A1870" s="59">
        <v>6503</v>
      </c>
      <c r="B1870" s="59" t="s">
        <v>402</v>
      </c>
      <c r="C1870" s="59" t="s">
        <v>20278</v>
      </c>
      <c r="D1870" s="60">
        <v>57.27</v>
      </c>
      <c r="E1870" s="59" t="s">
        <v>403</v>
      </c>
      <c r="F1870" s="59" t="s">
        <v>313</v>
      </c>
    </row>
    <row r="1871" spans="1:6">
      <c r="A1871" s="59">
        <v>6504</v>
      </c>
      <c r="B1871" s="59" t="s">
        <v>402</v>
      </c>
      <c r="C1871" s="59" t="s">
        <v>20278</v>
      </c>
      <c r="D1871" s="60">
        <v>57.27</v>
      </c>
      <c r="E1871" s="59" t="s">
        <v>403</v>
      </c>
      <c r="F1871" s="59" t="s">
        <v>314</v>
      </c>
    </row>
    <row r="1872" spans="1:6">
      <c r="A1872" s="59">
        <v>6505</v>
      </c>
      <c r="B1872" s="59" t="s">
        <v>402</v>
      </c>
      <c r="C1872" s="59" t="s">
        <v>20278</v>
      </c>
      <c r="D1872" s="60">
        <v>57.27</v>
      </c>
      <c r="E1872" s="59" t="s">
        <v>403</v>
      </c>
      <c r="F1872" s="59" t="s">
        <v>315</v>
      </c>
    </row>
    <row r="1873" spans="1:6">
      <c r="A1873" s="59">
        <v>6506</v>
      </c>
      <c r="B1873" s="59" t="s">
        <v>402</v>
      </c>
      <c r="C1873" s="59" t="s">
        <v>20278</v>
      </c>
      <c r="D1873" s="60">
        <v>57.27</v>
      </c>
      <c r="E1873" s="59" t="s">
        <v>403</v>
      </c>
      <c r="F1873" s="59" t="s">
        <v>316</v>
      </c>
    </row>
    <row r="1874" spans="1:6">
      <c r="A1874" s="59">
        <v>6507</v>
      </c>
      <c r="B1874" s="59" t="s">
        <v>402</v>
      </c>
      <c r="C1874" s="59" t="s">
        <v>20278</v>
      </c>
      <c r="D1874" s="60">
        <v>57.27</v>
      </c>
      <c r="E1874" s="59" t="s">
        <v>403</v>
      </c>
      <c r="F1874" s="59" t="s">
        <v>317</v>
      </c>
    </row>
    <row r="1875" spans="1:6">
      <c r="A1875" s="59">
        <v>6508</v>
      </c>
      <c r="B1875" s="59" t="s">
        <v>402</v>
      </c>
      <c r="C1875" s="59" t="s">
        <v>20278</v>
      </c>
      <c r="D1875" s="60">
        <v>57.27</v>
      </c>
      <c r="E1875" s="59" t="s">
        <v>403</v>
      </c>
      <c r="F1875" s="59" t="s">
        <v>318</v>
      </c>
    </row>
    <row r="1876" spans="1:6">
      <c r="A1876" s="59">
        <v>6509</v>
      </c>
      <c r="B1876" s="59" t="s">
        <v>402</v>
      </c>
      <c r="C1876" s="59" t="s">
        <v>20278</v>
      </c>
      <c r="D1876" s="60">
        <v>57.27</v>
      </c>
      <c r="E1876" s="59" t="s">
        <v>403</v>
      </c>
      <c r="F1876" s="59" t="s">
        <v>319</v>
      </c>
    </row>
    <row r="1877" spans="1:6">
      <c r="A1877" s="59">
        <v>6510</v>
      </c>
      <c r="B1877" s="59" t="s">
        <v>402</v>
      </c>
      <c r="C1877" s="59" t="s">
        <v>20278</v>
      </c>
      <c r="D1877" s="60">
        <v>57.27</v>
      </c>
      <c r="E1877" s="59" t="s">
        <v>403</v>
      </c>
      <c r="F1877" s="59" t="s">
        <v>320</v>
      </c>
    </row>
    <row r="1878" spans="1:6">
      <c r="A1878" s="59">
        <v>6511</v>
      </c>
      <c r="B1878" s="59" t="s">
        <v>402</v>
      </c>
      <c r="C1878" s="59" t="s">
        <v>20278</v>
      </c>
      <c r="D1878" s="60">
        <v>57.27</v>
      </c>
      <c r="E1878" s="59" t="s">
        <v>403</v>
      </c>
      <c r="F1878" s="59" t="s">
        <v>321</v>
      </c>
    </row>
    <row r="1879" spans="1:6">
      <c r="A1879" s="59">
        <v>6512</v>
      </c>
      <c r="B1879" s="59" t="s">
        <v>402</v>
      </c>
      <c r="C1879" s="59" t="s">
        <v>20278</v>
      </c>
      <c r="D1879" s="60">
        <v>57.27</v>
      </c>
      <c r="E1879" s="59" t="s">
        <v>403</v>
      </c>
      <c r="F1879" s="59" t="s">
        <v>322</v>
      </c>
    </row>
    <row r="1880" spans="1:6">
      <c r="A1880" s="59">
        <v>6513</v>
      </c>
      <c r="B1880" s="59" t="s">
        <v>402</v>
      </c>
      <c r="C1880" s="59" t="s">
        <v>20278</v>
      </c>
      <c r="D1880" s="60">
        <v>57.27</v>
      </c>
      <c r="E1880" s="59" t="s">
        <v>403</v>
      </c>
      <c r="F1880" s="59" t="s">
        <v>323</v>
      </c>
    </row>
    <row r="1881" spans="1:6">
      <c r="A1881" s="59">
        <v>6517</v>
      </c>
      <c r="B1881" s="59" t="s">
        <v>402</v>
      </c>
      <c r="C1881" s="59" t="s">
        <v>20278</v>
      </c>
      <c r="D1881" s="60">
        <v>57.27</v>
      </c>
      <c r="E1881" s="59" t="s">
        <v>403</v>
      </c>
      <c r="F1881" s="59" t="s">
        <v>324</v>
      </c>
    </row>
    <row r="1882" spans="1:6">
      <c r="A1882" s="59">
        <v>6518</v>
      </c>
      <c r="B1882" s="59" t="s">
        <v>402</v>
      </c>
      <c r="C1882" s="59" t="s">
        <v>20278</v>
      </c>
      <c r="D1882" s="60">
        <v>57.27</v>
      </c>
      <c r="E1882" s="59" t="s">
        <v>403</v>
      </c>
      <c r="F1882" s="59" t="s">
        <v>325</v>
      </c>
    </row>
    <row r="1883" spans="1:6">
      <c r="A1883" s="59">
        <v>6519</v>
      </c>
      <c r="B1883" s="59" t="s">
        <v>402</v>
      </c>
      <c r="C1883" s="59" t="s">
        <v>20278</v>
      </c>
      <c r="D1883" s="60">
        <v>57.27</v>
      </c>
      <c r="E1883" s="59" t="s">
        <v>403</v>
      </c>
      <c r="F1883" s="59" t="s">
        <v>326</v>
      </c>
    </row>
    <row r="1884" spans="1:6">
      <c r="A1884" s="59">
        <v>6520</v>
      </c>
      <c r="B1884" s="59" t="s">
        <v>402</v>
      </c>
      <c r="C1884" s="59" t="s">
        <v>20278</v>
      </c>
      <c r="D1884" s="60">
        <v>57.27</v>
      </c>
      <c r="E1884" s="59" t="s">
        <v>403</v>
      </c>
      <c r="F1884" s="59" t="s">
        <v>327</v>
      </c>
    </row>
    <row r="1885" spans="1:6">
      <c r="A1885" s="59">
        <v>6521</v>
      </c>
      <c r="B1885" s="59" t="s">
        <v>402</v>
      </c>
      <c r="C1885" s="59" t="s">
        <v>20278</v>
      </c>
      <c r="D1885" s="60">
        <v>57.27</v>
      </c>
      <c r="E1885" s="59" t="s">
        <v>403</v>
      </c>
      <c r="F1885" s="59" t="s">
        <v>328</v>
      </c>
    </row>
    <row r="1886" spans="1:6">
      <c r="A1886" s="59">
        <v>6522</v>
      </c>
      <c r="B1886" s="59" t="s">
        <v>402</v>
      </c>
      <c r="C1886" s="59" t="s">
        <v>20278</v>
      </c>
      <c r="D1886" s="60">
        <v>57.27</v>
      </c>
      <c r="E1886" s="59" t="s">
        <v>403</v>
      </c>
      <c r="F1886" s="59" t="s">
        <v>329</v>
      </c>
    </row>
    <row r="1887" spans="1:6">
      <c r="A1887" s="59">
        <v>6620</v>
      </c>
      <c r="B1887" s="59" t="s">
        <v>402</v>
      </c>
      <c r="C1887" s="59" t="s">
        <v>20278</v>
      </c>
      <c r="D1887" s="60">
        <v>57.27</v>
      </c>
      <c r="E1887" s="59" t="s">
        <v>403</v>
      </c>
      <c r="F1887" s="59" t="s">
        <v>330</v>
      </c>
    </row>
    <row r="1888" spans="1:6">
      <c r="A1888" s="59">
        <v>6622</v>
      </c>
      <c r="B1888" s="59" t="s">
        <v>402</v>
      </c>
      <c r="C1888" s="59" t="s">
        <v>20278</v>
      </c>
      <c r="D1888" s="60">
        <v>57.27</v>
      </c>
      <c r="E1888" s="59" t="s">
        <v>403</v>
      </c>
      <c r="F1888" s="59" t="s">
        <v>331</v>
      </c>
    </row>
    <row r="1889" spans="1:6">
      <c r="A1889" s="59">
        <v>6623</v>
      </c>
      <c r="B1889" s="59" t="s">
        <v>402</v>
      </c>
      <c r="C1889" s="59" t="s">
        <v>20278</v>
      </c>
      <c r="D1889" s="60">
        <v>57.27</v>
      </c>
      <c r="E1889" s="59" t="s">
        <v>403</v>
      </c>
      <c r="F1889" s="59" t="s">
        <v>332</v>
      </c>
    </row>
    <row r="1890" spans="1:6">
      <c r="A1890" s="59">
        <v>6624</v>
      </c>
      <c r="B1890" s="59" t="s">
        <v>402</v>
      </c>
      <c r="C1890" s="59" t="s">
        <v>20278</v>
      </c>
      <c r="D1890" s="60">
        <v>57.27</v>
      </c>
      <c r="E1890" s="59" t="s">
        <v>403</v>
      </c>
      <c r="F1890" s="59" t="s">
        <v>333</v>
      </c>
    </row>
    <row r="1891" spans="1:6">
      <c r="A1891" s="59">
        <v>6625</v>
      </c>
      <c r="B1891" s="59" t="s">
        <v>402</v>
      </c>
      <c r="C1891" s="59" t="s">
        <v>20278</v>
      </c>
      <c r="D1891" s="60">
        <v>57.27</v>
      </c>
      <c r="E1891" s="59" t="s">
        <v>403</v>
      </c>
      <c r="F1891" s="59" t="s">
        <v>334</v>
      </c>
    </row>
    <row r="1892" spans="1:6">
      <c r="A1892" s="59">
        <v>6630</v>
      </c>
      <c r="B1892" s="59" t="s">
        <v>402</v>
      </c>
      <c r="C1892" s="59" t="s">
        <v>20278</v>
      </c>
      <c r="D1892" s="60">
        <v>57.27</v>
      </c>
      <c r="E1892" s="59" t="s">
        <v>403</v>
      </c>
      <c r="F1892" s="59" t="s">
        <v>335</v>
      </c>
    </row>
    <row r="1893" spans="1:6">
      <c r="A1893" s="59">
        <v>6632</v>
      </c>
      <c r="B1893" s="59" t="s">
        <v>402</v>
      </c>
      <c r="C1893" s="59" t="s">
        <v>20278</v>
      </c>
      <c r="D1893" s="60">
        <v>57.27</v>
      </c>
      <c r="E1893" s="59" t="s">
        <v>403</v>
      </c>
      <c r="F1893" s="59" t="s">
        <v>336</v>
      </c>
    </row>
    <row r="1894" spans="1:6">
      <c r="A1894" s="59">
        <v>6633</v>
      </c>
      <c r="B1894" s="59" t="s">
        <v>402</v>
      </c>
      <c r="C1894" s="59" t="s">
        <v>20278</v>
      </c>
      <c r="D1894" s="60">
        <v>57.27</v>
      </c>
      <c r="E1894" s="59" t="s">
        <v>403</v>
      </c>
      <c r="F1894" s="59" t="s">
        <v>337</v>
      </c>
    </row>
    <row r="1895" spans="1:6">
      <c r="A1895" s="59">
        <v>6634</v>
      </c>
      <c r="B1895" s="59" t="s">
        <v>402</v>
      </c>
      <c r="C1895" s="59" t="s">
        <v>20278</v>
      </c>
      <c r="D1895" s="60">
        <v>57.27</v>
      </c>
      <c r="E1895" s="59" t="s">
        <v>403</v>
      </c>
      <c r="F1895" s="59" t="s">
        <v>338</v>
      </c>
    </row>
    <row r="1896" spans="1:6">
      <c r="A1896" s="59">
        <v>6635</v>
      </c>
      <c r="B1896" s="59" t="s">
        <v>402</v>
      </c>
      <c r="C1896" s="59" t="s">
        <v>20278</v>
      </c>
      <c r="D1896" s="60">
        <v>57.27</v>
      </c>
      <c r="E1896" s="59" t="s">
        <v>403</v>
      </c>
      <c r="F1896" s="59" t="s">
        <v>339</v>
      </c>
    </row>
    <row r="1897" spans="1:6">
      <c r="A1897" s="59">
        <v>6636</v>
      </c>
      <c r="B1897" s="59" t="s">
        <v>402</v>
      </c>
      <c r="C1897" s="59" t="s">
        <v>20278</v>
      </c>
      <c r="D1897" s="60">
        <v>57.27</v>
      </c>
      <c r="E1897" s="59" t="s">
        <v>403</v>
      </c>
      <c r="F1897" s="59" t="s">
        <v>340</v>
      </c>
    </row>
    <row r="1898" spans="1:6">
      <c r="A1898" s="59">
        <v>6637</v>
      </c>
      <c r="B1898" s="59" t="s">
        <v>402</v>
      </c>
      <c r="C1898" s="59" t="s">
        <v>20278</v>
      </c>
      <c r="D1898" s="60">
        <v>57.27</v>
      </c>
      <c r="E1898" s="59" t="s">
        <v>403</v>
      </c>
      <c r="F1898" s="59" t="s">
        <v>341</v>
      </c>
    </row>
    <row r="1899" spans="1:6">
      <c r="A1899" s="59">
        <v>6640</v>
      </c>
      <c r="B1899" s="59" t="s">
        <v>402</v>
      </c>
      <c r="C1899" s="59" t="s">
        <v>20278</v>
      </c>
      <c r="D1899" s="60">
        <v>57.27</v>
      </c>
      <c r="E1899" s="59" t="s">
        <v>403</v>
      </c>
      <c r="F1899" s="59" t="s">
        <v>342</v>
      </c>
    </row>
    <row r="1900" spans="1:6">
      <c r="A1900" s="59">
        <v>6642</v>
      </c>
      <c r="B1900" s="59" t="s">
        <v>402</v>
      </c>
      <c r="C1900" s="59" t="s">
        <v>20278</v>
      </c>
      <c r="D1900" s="60">
        <v>57.27</v>
      </c>
      <c r="E1900" s="59" t="s">
        <v>403</v>
      </c>
      <c r="F1900" s="59" t="s">
        <v>343</v>
      </c>
    </row>
    <row r="1901" spans="1:6">
      <c r="A1901" s="59">
        <v>6643</v>
      </c>
      <c r="B1901" s="59" t="s">
        <v>402</v>
      </c>
      <c r="C1901" s="59" t="s">
        <v>20278</v>
      </c>
      <c r="D1901" s="60">
        <v>57.27</v>
      </c>
      <c r="E1901" s="59" t="s">
        <v>403</v>
      </c>
      <c r="F1901" s="59" t="s">
        <v>344</v>
      </c>
    </row>
    <row r="1902" spans="1:6">
      <c r="A1902" s="59">
        <v>6644</v>
      </c>
      <c r="B1902" s="59" t="s">
        <v>402</v>
      </c>
      <c r="C1902" s="59" t="s">
        <v>20278</v>
      </c>
      <c r="D1902" s="60">
        <v>57.27</v>
      </c>
      <c r="E1902" s="59" t="s">
        <v>403</v>
      </c>
      <c r="F1902" s="59" t="s">
        <v>345</v>
      </c>
    </row>
    <row r="1903" spans="1:6">
      <c r="A1903" s="59">
        <v>6645</v>
      </c>
      <c r="B1903" s="59" t="s">
        <v>402</v>
      </c>
      <c r="C1903" s="59" t="s">
        <v>20278</v>
      </c>
      <c r="D1903" s="60">
        <v>57.27</v>
      </c>
      <c r="E1903" s="59" t="s">
        <v>403</v>
      </c>
      <c r="F1903" s="59" t="s">
        <v>346</v>
      </c>
    </row>
    <row r="1904" spans="1:6">
      <c r="A1904" s="59">
        <v>6646</v>
      </c>
      <c r="B1904" s="59" t="s">
        <v>402</v>
      </c>
      <c r="C1904" s="59" t="s">
        <v>20278</v>
      </c>
      <c r="D1904" s="60">
        <v>57.27</v>
      </c>
      <c r="E1904" s="59" t="s">
        <v>403</v>
      </c>
      <c r="F1904" s="59" t="s">
        <v>347</v>
      </c>
    </row>
    <row r="1905" spans="1:6">
      <c r="A1905" s="59">
        <v>6648</v>
      </c>
      <c r="B1905" s="59" t="s">
        <v>402</v>
      </c>
      <c r="C1905" s="59" t="s">
        <v>20278</v>
      </c>
      <c r="D1905" s="60">
        <v>57.27</v>
      </c>
      <c r="E1905" s="59" t="s">
        <v>403</v>
      </c>
      <c r="F1905" s="59" t="s">
        <v>348</v>
      </c>
    </row>
    <row r="1906" spans="1:6">
      <c r="A1906" s="59">
        <v>6649</v>
      </c>
      <c r="B1906" s="59" t="s">
        <v>402</v>
      </c>
      <c r="C1906" s="59" t="s">
        <v>20278</v>
      </c>
      <c r="D1906" s="60">
        <v>57.27</v>
      </c>
      <c r="E1906" s="59" t="s">
        <v>403</v>
      </c>
      <c r="F1906" s="59" t="s">
        <v>349</v>
      </c>
    </row>
    <row r="1907" spans="1:6">
      <c r="A1907" s="59">
        <v>6652</v>
      </c>
      <c r="B1907" s="59" t="s">
        <v>402</v>
      </c>
      <c r="C1907" s="59" t="s">
        <v>20278</v>
      </c>
      <c r="D1907" s="60">
        <v>57.27</v>
      </c>
      <c r="E1907" s="59" t="s">
        <v>403</v>
      </c>
      <c r="F1907" s="59" t="s">
        <v>350</v>
      </c>
    </row>
    <row r="1908" spans="1:6">
      <c r="A1908" s="59">
        <v>6654</v>
      </c>
      <c r="B1908" s="59" t="s">
        <v>402</v>
      </c>
      <c r="C1908" s="59" t="s">
        <v>20278</v>
      </c>
      <c r="D1908" s="60">
        <v>57.27</v>
      </c>
      <c r="E1908" s="59" t="s">
        <v>403</v>
      </c>
      <c r="F1908" s="59" t="s">
        <v>351</v>
      </c>
    </row>
    <row r="1909" spans="1:6">
      <c r="A1909" s="59">
        <v>6655</v>
      </c>
      <c r="B1909" s="59" t="s">
        <v>402</v>
      </c>
      <c r="C1909" s="59" t="s">
        <v>20278</v>
      </c>
      <c r="D1909" s="60">
        <v>57.27</v>
      </c>
      <c r="E1909" s="59" t="s">
        <v>403</v>
      </c>
      <c r="F1909" s="59" t="s">
        <v>352</v>
      </c>
    </row>
    <row r="1910" spans="1:6">
      <c r="A1910" s="59">
        <v>6657</v>
      </c>
      <c r="B1910" s="59" t="s">
        <v>402</v>
      </c>
      <c r="C1910" s="59" t="s">
        <v>20278</v>
      </c>
      <c r="D1910" s="60">
        <v>57.27</v>
      </c>
      <c r="E1910" s="59" t="s">
        <v>403</v>
      </c>
      <c r="F1910" s="59" t="s">
        <v>353</v>
      </c>
    </row>
    <row r="1911" spans="1:6">
      <c r="A1911" s="59">
        <v>6660</v>
      </c>
      <c r="B1911" s="59" t="s">
        <v>402</v>
      </c>
      <c r="C1911" s="59" t="s">
        <v>20278</v>
      </c>
      <c r="D1911" s="60">
        <v>57.27</v>
      </c>
      <c r="E1911" s="59" t="s">
        <v>403</v>
      </c>
      <c r="F1911" s="59" t="s">
        <v>354</v>
      </c>
    </row>
    <row r="1912" spans="1:6">
      <c r="A1912" s="59">
        <v>6662</v>
      </c>
      <c r="B1912" s="59" t="s">
        <v>402</v>
      </c>
      <c r="C1912" s="59" t="s">
        <v>20278</v>
      </c>
      <c r="D1912" s="60">
        <v>57.27</v>
      </c>
      <c r="E1912" s="59" t="s">
        <v>403</v>
      </c>
      <c r="F1912" s="59" t="s">
        <v>355</v>
      </c>
    </row>
    <row r="1913" spans="1:6">
      <c r="A1913" s="59">
        <v>6665</v>
      </c>
      <c r="B1913" s="59" t="s">
        <v>402</v>
      </c>
      <c r="C1913" s="59" t="s">
        <v>20278</v>
      </c>
      <c r="D1913" s="60">
        <v>57.27</v>
      </c>
      <c r="E1913" s="59" t="s">
        <v>403</v>
      </c>
      <c r="F1913" s="59" t="s">
        <v>356</v>
      </c>
    </row>
    <row r="1914" spans="1:6">
      <c r="A1914" s="59">
        <v>6680</v>
      </c>
      <c r="B1914" s="59" t="s">
        <v>402</v>
      </c>
      <c r="C1914" s="59" t="s">
        <v>20278</v>
      </c>
      <c r="D1914" s="60">
        <v>57.27</v>
      </c>
      <c r="E1914" s="59" t="s">
        <v>403</v>
      </c>
      <c r="F1914" s="59" t="s">
        <v>357</v>
      </c>
    </row>
    <row r="1915" spans="1:6">
      <c r="A1915" s="59">
        <v>6681</v>
      </c>
      <c r="B1915" s="59" t="s">
        <v>402</v>
      </c>
      <c r="C1915" s="59" t="s">
        <v>20278</v>
      </c>
      <c r="D1915" s="60">
        <v>57.27</v>
      </c>
      <c r="E1915" s="59" t="s">
        <v>403</v>
      </c>
      <c r="F1915" s="59" t="s">
        <v>358</v>
      </c>
    </row>
    <row r="1916" spans="1:6">
      <c r="A1916" s="59">
        <v>6685</v>
      </c>
      <c r="B1916" s="59" t="s">
        <v>402</v>
      </c>
      <c r="C1916" s="59" t="s">
        <v>20278</v>
      </c>
      <c r="D1916" s="60">
        <v>57.27</v>
      </c>
      <c r="E1916" s="59" t="s">
        <v>403</v>
      </c>
      <c r="F1916" s="59" t="s">
        <v>359</v>
      </c>
    </row>
    <row r="1917" spans="1:6">
      <c r="A1917" s="59">
        <v>6686</v>
      </c>
      <c r="B1917" s="59" t="s">
        <v>402</v>
      </c>
      <c r="C1917" s="59" t="s">
        <v>20278</v>
      </c>
      <c r="D1917" s="60">
        <v>57.27</v>
      </c>
      <c r="E1917" s="59" t="s">
        <v>403</v>
      </c>
      <c r="F1917" s="59" t="s">
        <v>360</v>
      </c>
    </row>
    <row r="1918" spans="1:6">
      <c r="A1918" s="59">
        <v>6690</v>
      </c>
      <c r="B1918" s="59" t="s">
        <v>402</v>
      </c>
      <c r="C1918" s="59" t="s">
        <v>20278</v>
      </c>
      <c r="D1918" s="60">
        <v>57.27</v>
      </c>
      <c r="E1918" s="59" t="s">
        <v>403</v>
      </c>
      <c r="F1918" s="59" t="s">
        <v>361</v>
      </c>
    </row>
    <row r="1919" spans="1:6">
      <c r="A1919" s="59">
        <v>6750</v>
      </c>
      <c r="B1919" s="59" t="s">
        <v>402</v>
      </c>
      <c r="C1919" s="59" t="s">
        <v>20278</v>
      </c>
      <c r="D1919" s="60">
        <v>57.27</v>
      </c>
      <c r="E1919" s="59" t="s">
        <v>403</v>
      </c>
      <c r="F1919" s="59" t="s">
        <v>362</v>
      </c>
    </row>
    <row r="1920" spans="1:6">
      <c r="A1920" s="59">
        <v>6820</v>
      </c>
      <c r="B1920" s="59" t="s">
        <v>402</v>
      </c>
      <c r="C1920" s="59" t="s">
        <v>20278</v>
      </c>
      <c r="D1920" s="60">
        <v>57.27</v>
      </c>
      <c r="E1920" s="59" t="s">
        <v>403</v>
      </c>
      <c r="F1920" s="59" t="s">
        <v>363</v>
      </c>
    </row>
    <row r="1921" spans="1:6">
      <c r="A1921" s="59">
        <v>6825</v>
      </c>
      <c r="B1921" s="59" t="s">
        <v>402</v>
      </c>
      <c r="C1921" s="59" t="s">
        <v>20278</v>
      </c>
      <c r="D1921" s="60">
        <v>57.27</v>
      </c>
      <c r="E1921" s="59" t="s">
        <v>403</v>
      </c>
      <c r="F1921" s="59" t="s">
        <v>364</v>
      </c>
    </row>
    <row r="1922" spans="1:6">
      <c r="A1922" s="59">
        <v>6830</v>
      </c>
      <c r="B1922" s="59" t="s">
        <v>402</v>
      </c>
      <c r="C1922" s="59" t="s">
        <v>20278</v>
      </c>
      <c r="D1922" s="60">
        <v>57.27</v>
      </c>
      <c r="E1922" s="59" t="s">
        <v>403</v>
      </c>
      <c r="F1922" s="59" t="s">
        <v>365</v>
      </c>
    </row>
    <row r="1923" spans="1:6">
      <c r="A1923" s="59">
        <v>6831</v>
      </c>
      <c r="B1923" s="59" t="s">
        <v>402</v>
      </c>
      <c r="C1923" s="59" t="s">
        <v>20278</v>
      </c>
      <c r="D1923" s="60">
        <v>57.27</v>
      </c>
      <c r="E1923" s="59" t="s">
        <v>403</v>
      </c>
      <c r="F1923" s="59" t="s">
        <v>366</v>
      </c>
    </row>
    <row r="1924" spans="1:6">
      <c r="A1924" s="59">
        <v>6832</v>
      </c>
      <c r="B1924" s="59" t="s">
        <v>402</v>
      </c>
      <c r="C1924" s="59" t="s">
        <v>20278</v>
      </c>
      <c r="D1924" s="60">
        <v>57.27</v>
      </c>
      <c r="E1924" s="59" t="s">
        <v>403</v>
      </c>
      <c r="F1924" s="59" t="s">
        <v>367</v>
      </c>
    </row>
    <row r="1925" spans="1:6">
      <c r="A1925" s="59">
        <v>6833</v>
      </c>
      <c r="B1925" s="59" t="s">
        <v>402</v>
      </c>
      <c r="C1925" s="59" t="s">
        <v>20278</v>
      </c>
      <c r="D1925" s="60">
        <v>57.27</v>
      </c>
      <c r="E1925" s="59" t="s">
        <v>403</v>
      </c>
      <c r="F1925" s="59" t="s">
        <v>368</v>
      </c>
    </row>
    <row r="1926" spans="1:6">
      <c r="A1926" s="59">
        <v>6834</v>
      </c>
      <c r="B1926" s="59" t="s">
        <v>402</v>
      </c>
      <c r="C1926" s="59" t="s">
        <v>20278</v>
      </c>
      <c r="D1926" s="60">
        <v>57.27</v>
      </c>
      <c r="E1926" s="59" t="s">
        <v>403</v>
      </c>
      <c r="F1926" s="59" t="s">
        <v>369</v>
      </c>
    </row>
    <row r="1927" spans="1:6">
      <c r="A1927" s="59">
        <v>6901</v>
      </c>
      <c r="B1927" s="59" t="s">
        <v>402</v>
      </c>
      <c r="C1927" s="59" t="s">
        <v>20278</v>
      </c>
      <c r="D1927" s="60">
        <v>57.27</v>
      </c>
      <c r="E1927" s="59" t="s">
        <v>403</v>
      </c>
      <c r="F1927" s="59" t="s">
        <v>370</v>
      </c>
    </row>
    <row r="1928" spans="1:6">
      <c r="A1928" s="59">
        <v>6902</v>
      </c>
      <c r="B1928" s="59" t="s">
        <v>402</v>
      </c>
      <c r="C1928" s="59" t="s">
        <v>20278</v>
      </c>
      <c r="D1928" s="60">
        <v>57.27</v>
      </c>
      <c r="E1928" s="59" t="s">
        <v>403</v>
      </c>
      <c r="F1928" s="59" t="s">
        <v>371</v>
      </c>
    </row>
    <row r="1929" spans="1:6">
      <c r="A1929" s="59">
        <v>6903</v>
      </c>
      <c r="B1929" s="59" t="s">
        <v>402</v>
      </c>
      <c r="C1929" s="59" t="s">
        <v>20278</v>
      </c>
      <c r="D1929" s="60">
        <v>57.27</v>
      </c>
      <c r="E1929" s="59" t="s">
        <v>403</v>
      </c>
      <c r="F1929" s="59" t="s">
        <v>372</v>
      </c>
    </row>
    <row r="1930" spans="1:6">
      <c r="A1930" s="59">
        <v>6998</v>
      </c>
      <c r="B1930" s="59" t="s">
        <v>402</v>
      </c>
      <c r="C1930" s="59" t="s">
        <v>20278</v>
      </c>
      <c r="D1930" s="60">
        <v>57.27</v>
      </c>
      <c r="E1930" s="59" t="s">
        <v>403</v>
      </c>
      <c r="F1930" s="59" t="s">
        <v>373</v>
      </c>
    </row>
    <row r="1931" spans="1:6">
      <c r="A1931" s="59">
        <v>6999</v>
      </c>
      <c r="B1931" s="59" t="s">
        <v>402</v>
      </c>
      <c r="C1931" s="59" t="s">
        <v>20278</v>
      </c>
      <c r="D1931" s="60">
        <v>57.27</v>
      </c>
      <c r="E1931" s="59" t="s">
        <v>403</v>
      </c>
      <c r="F1931" s="59" t="s">
        <v>374</v>
      </c>
    </row>
    <row r="1932" spans="1:6">
      <c r="A1932" s="59">
        <v>9001</v>
      </c>
      <c r="B1932" s="59" t="s">
        <v>402</v>
      </c>
      <c r="C1932" s="59" t="s">
        <v>20278</v>
      </c>
      <c r="D1932" s="60">
        <v>57.27</v>
      </c>
      <c r="E1932" s="59" t="s">
        <v>403</v>
      </c>
      <c r="F1932" s="59" t="s">
        <v>375</v>
      </c>
    </row>
    <row r="1933" spans="1:6">
      <c r="A1933" s="59">
        <v>600</v>
      </c>
      <c r="B1933" s="59" t="s">
        <v>404</v>
      </c>
      <c r="C1933" s="59" t="s">
        <v>20278</v>
      </c>
      <c r="D1933" s="60">
        <v>57.27</v>
      </c>
      <c r="E1933" s="59" t="s">
        <v>405</v>
      </c>
      <c r="F1933" s="59" t="s">
        <v>200</v>
      </c>
    </row>
    <row r="1934" spans="1:6">
      <c r="A1934" s="59">
        <v>601</v>
      </c>
      <c r="B1934" s="59" t="s">
        <v>404</v>
      </c>
      <c r="C1934" s="59" t="s">
        <v>20278</v>
      </c>
      <c r="D1934" s="60">
        <v>57.27</v>
      </c>
      <c r="E1934" s="59" t="s">
        <v>405</v>
      </c>
      <c r="F1934" s="59" t="s">
        <v>201</v>
      </c>
    </row>
    <row r="1935" spans="1:6">
      <c r="A1935" s="59">
        <v>605</v>
      </c>
      <c r="B1935" s="59" t="s">
        <v>404</v>
      </c>
      <c r="C1935" s="59" t="s">
        <v>20278</v>
      </c>
      <c r="D1935" s="60">
        <v>57.27</v>
      </c>
      <c r="E1935" s="59" t="s">
        <v>405</v>
      </c>
      <c r="F1935" s="59" t="s">
        <v>202</v>
      </c>
    </row>
    <row r="1936" spans="1:6">
      <c r="A1936" s="59">
        <v>611</v>
      </c>
      <c r="B1936" s="59" t="s">
        <v>404</v>
      </c>
      <c r="C1936" s="59" t="s">
        <v>20278</v>
      </c>
      <c r="D1936" s="60">
        <v>57.27</v>
      </c>
      <c r="E1936" s="59" t="s">
        <v>405</v>
      </c>
      <c r="F1936" s="59" t="s">
        <v>203</v>
      </c>
    </row>
    <row r="1937" spans="1:6">
      <c r="A1937" s="59">
        <v>630</v>
      </c>
      <c r="B1937" s="59" t="s">
        <v>404</v>
      </c>
      <c r="C1937" s="59" t="s">
        <v>20278</v>
      </c>
      <c r="D1937" s="60">
        <v>57.27</v>
      </c>
      <c r="E1937" s="59" t="s">
        <v>405</v>
      </c>
      <c r="F1937" s="59" t="s">
        <v>204</v>
      </c>
    </row>
    <row r="1938" spans="1:6">
      <c r="A1938" s="59">
        <v>640</v>
      </c>
      <c r="B1938" s="59" t="s">
        <v>404</v>
      </c>
      <c r="C1938" s="59" t="s">
        <v>20278</v>
      </c>
      <c r="D1938" s="60">
        <v>57.27</v>
      </c>
      <c r="E1938" s="59" t="s">
        <v>405</v>
      </c>
      <c r="F1938" s="59" t="s">
        <v>205</v>
      </c>
    </row>
    <row r="1939" spans="1:6">
      <c r="A1939" s="59">
        <v>641</v>
      </c>
      <c r="B1939" s="59" t="s">
        <v>404</v>
      </c>
      <c r="C1939" s="59" t="s">
        <v>20278</v>
      </c>
      <c r="D1939" s="60">
        <v>57.27</v>
      </c>
      <c r="E1939" s="59" t="s">
        <v>405</v>
      </c>
      <c r="F1939" s="59" t="s">
        <v>206</v>
      </c>
    </row>
    <row r="1940" spans="1:6">
      <c r="A1940" s="59">
        <v>660</v>
      </c>
      <c r="B1940" s="59" t="s">
        <v>404</v>
      </c>
      <c r="C1940" s="59" t="s">
        <v>20278</v>
      </c>
      <c r="D1940" s="60">
        <v>57.27</v>
      </c>
      <c r="E1940" s="59" t="s">
        <v>405</v>
      </c>
      <c r="F1940" s="59" t="s">
        <v>207</v>
      </c>
    </row>
    <row r="1941" spans="1:6">
      <c r="A1941" s="59">
        <v>664</v>
      </c>
      <c r="B1941" s="59" t="s">
        <v>404</v>
      </c>
      <c r="C1941" s="59" t="s">
        <v>20278</v>
      </c>
      <c r="D1941" s="60">
        <v>57.27</v>
      </c>
      <c r="E1941" s="59" t="s">
        <v>405</v>
      </c>
      <c r="F1941" s="59" t="s">
        <v>208</v>
      </c>
    </row>
    <row r="1942" spans="1:6">
      <c r="A1942" s="59">
        <v>665</v>
      </c>
      <c r="B1942" s="59" t="s">
        <v>404</v>
      </c>
      <c r="C1942" s="59" t="s">
        <v>20278</v>
      </c>
      <c r="D1942" s="60">
        <v>57.27</v>
      </c>
      <c r="E1942" s="59" t="s">
        <v>405</v>
      </c>
      <c r="F1942" s="59" t="s">
        <v>209</v>
      </c>
    </row>
    <row r="1943" spans="1:6">
      <c r="A1943" s="59">
        <v>6010</v>
      </c>
      <c r="B1943" s="59" t="s">
        <v>404</v>
      </c>
      <c r="C1943" s="59" t="s">
        <v>20278</v>
      </c>
      <c r="D1943" s="60">
        <v>57.27</v>
      </c>
      <c r="E1943" s="59" t="s">
        <v>405</v>
      </c>
      <c r="F1943" s="59" t="s">
        <v>210</v>
      </c>
    </row>
    <row r="1944" spans="1:6">
      <c r="A1944" s="59">
        <v>6011</v>
      </c>
      <c r="B1944" s="59" t="s">
        <v>404</v>
      </c>
      <c r="C1944" s="59" t="s">
        <v>20278</v>
      </c>
      <c r="D1944" s="60">
        <v>57.27</v>
      </c>
      <c r="E1944" s="59" t="s">
        <v>405</v>
      </c>
      <c r="F1944" s="59" t="s">
        <v>211</v>
      </c>
    </row>
    <row r="1945" spans="1:6">
      <c r="A1945" s="59">
        <v>6012</v>
      </c>
      <c r="B1945" s="59" t="s">
        <v>404</v>
      </c>
      <c r="C1945" s="59" t="s">
        <v>20278</v>
      </c>
      <c r="D1945" s="60">
        <v>57.27</v>
      </c>
      <c r="E1945" s="59" t="s">
        <v>405</v>
      </c>
      <c r="F1945" s="59" t="s">
        <v>212</v>
      </c>
    </row>
    <row r="1946" spans="1:6">
      <c r="A1946" s="59">
        <v>6013</v>
      </c>
      <c r="B1946" s="59" t="s">
        <v>404</v>
      </c>
      <c r="C1946" s="59" t="s">
        <v>20278</v>
      </c>
      <c r="D1946" s="60">
        <v>57.27</v>
      </c>
      <c r="E1946" s="59" t="s">
        <v>405</v>
      </c>
      <c r="F1946" s="59" t="s">
        <v>213</v>
      </c>
    </row>
    <row r="1947" spans="1:6">
      <c r="A1947" s="59">
        <v>6014</v>
      </c>
      <c r="B1947" s="59" t="s">
        <v>404</v>
      </c>
      <c r="C1947" s="59" t="s">
        <v>20278</v>
      </c>
      <c r="D1947" s="60">
        <v>57.27</v>
      </c>
      <c r="E1947" s="59" t="s">
        <v>405</v>
      </c>
      <c r="F1947" s="59" t="s">
        <v>214</v>
      </c>
    </row>
    <row r="1948" spans="1:6">
      <c r="A1948" s="59">
        <v>6015</v>
      </c>
      <c r="B1948" s="59" t="s">
        <v>404</v>
      </c>
      <c r="C1948" s="59" t="s">
        <v>20278</v>
      </c>
      <c r="D1948" s="60">
        <v>57.27</v>
      </c>
      <c r="E1948" s="59" t="s">
        <v>405</v>
      </c>
      <c r="F1948" s="59" t="s">
        <v>215</v>
      </c>
    </row>
    <row r="1949" spans="1:6">
      <c r="A1949" s="59">
        <v>6016</v>
      </c>
      <c r="B1949" s="59" t="s">
        <v>404</v>
      </c>
      <c r="C1949" s="59" t="s">
        <v>20278</v>
      </c>
      <c r="D1949" s="60">
        <v>57.27</v>
      </c>
      <c r="E1949" s="59" t="s">
        <v>405</v>
      </c>
      <c r="F1949" s="59" t="s">
        <v>216</v>
      </c>
    </row>
    <row r="1950" spans="1:6">
      <c r="A1950" s="59">
        <v>6017</v>
      </c>
      <c r="B1950" s="59" t="s">
        <v>404</v>
      </c>
      <c r="C1950" s="59" t="s">
        <v>20278</v>
      </c>
      <c r="D1950" s="60">
        <v>57.27</v>
      </c>
      <c r="E1950" s="59" t="s">
        <v>405</v>
      </c>
      <c r="F1950" s="59" t="s">
        <v>217</v>
      </c>
    </row>
    <row r="1951" spans="1:6">
      <c r="A1951" s="59">
        <v>6020</v>
      </c>
      <c r="B1951" s="59" t="s">
        <v>404</v>
      </c>
      <c r="C1951" s="59" t="s">
        <v>20278</v>
      </c>
      <c r="D1951" s="60">
        <v>57.27</v>
      </c>
      <c r="E1951" s="59" t="s">
        <v>405</v>
      </c>
      <c r="F1951" s="59" t="s">
        <v>218</v>
      </c>
    </row>
    <row r="1952" spans="1:6">
      <c r="A1952" s="59">
        <v>6021</v>
      </c>
      <c r="B1952" s="59" t="s">
        <v>404</v>
      </c>
      <c r="C1952" s="59" t="s">
        <v>20278</v>
      </c>
      <c r="D1952" s="60">
        <v>57.27</v>
      </c>
      <c r="E1952" s="59" t="s">
        <v>405</v>
      </c>
      <c r="F1952" s="59" t="s">
        <v>219</v>
      </c>
    </row>
    <row r="1953" spans="1:6">
      <c r="A1953" s="59">
        <v>6022</v>
      </c>
      <c r="B1953" s="59" t="s">
        <v>404</v>
      </c>
      <c r="C1953" s="59" t="s">
        <v>20278</v>
      </c>
      <c r="D1953" s="60">
        <v>57.27</v>
      </c>
      <c r="E1953" s="59" t="s">
        <v>405</v>
      </c>
      <c r="F1953" s="59" t="s">
        <v>220</v>
      </c>
    </row>
    <row r="1954" spans="1:6">
      <c r="A1954" s="59">
        <v>6023</v>
      </c>
      <c r="B1954" s="59" t="s">
        <v>404</v>
      </c>
      <c r="C1954" s="59" t="s">
        <v>20278</v>
      </c>
      <c r="D1954" s="60">
        <v>57.27</v>
      </c>
      <c r="E1954" s="59" t="s">
        <v>405</v>
      </c>
      <c r="F1954" s="59" t="s">
        <v>221</v>
      </c>
    </row>
    <row r="1955" spans="1:6">
      <c r="A1955" s="59">
        <v>6100</v>
      </c>
      <c r="B1955" s="59" t="s">
        <v>404</v>
      </c>
      <c r="C1955" s="59" t="s">
        <v>20278</v>
      </c>
      <c r="D1955" s="60">
        <v>57.27</v>
      </c>
      <c r="E1955" s="59" t="s">
        <v>405</v>
      </c>
      <c r="F1955" s="59" t="s">
        <v>225</v>
      </c>
    </row>
    <row r="1956" spans="1:6">
      <c r="A1956" s="59">
        <v>6101</v>
      </c>
      <c r="B1956" s="59" t="s">
        <v>404</v>
      </c>
      <c r="C1956" s="59" t="s">
        <v>20278</v>
      </c>
      <c r="D1956" s="60">
        <v>57.27</v>
      </c>
      <c r="E1956" s="59" t="s">
        <v>405</v>
      </c>
      <c r="F1956" s="59" t="s">
        <v>226</v>
      </c>
    </row>
    <row r="1957" spans="1:6">
      <c r="A1957" s="59">
        <v>6102</v>
      </c>
      <c r="B1957" s="59" t="s">
        <v>404</v>
      </c>
      <c r="C1957" s="59" t="s">
        <v>20278</v>
      </c>
      <c r="D1957" s="60">
        <v>57.27</v>
      </c>
      <c r="E1957" s="59" t="s">
        <v>405</v>
      </c>
      <c r="F1957" s="59" t="s">
        <v>227</v>
      </c>
    </row>
    <row r="1958" spans="1:6">
      <c r="A1958" s="59">
        <v>6103</v>
      </c>
      <c r="B1958" s="59" t="s">
        <v>404</v>
      </c>
      <c r="C1958" s="59" t="s">
        <v>20278</v>
      </c>
      <c r="D1958" s="60">
        <v>57.27</v>
      </c>
      <c r="E1958" s="59" t="s">
        <v>405</v>
      </c>
      <c r="F1958" s="59" t="s">
        <v>228</v>
      </c>
    </row>
    <row r="1959" spans="1:6">
      <c r="A1959" s="59">
        <v>6110</v>
      </c>
      <c r="B1959" s="59" t="s">
        <v>404</v>
      </c>
      <c r="C1959" s="59" t="s">
        <v>20278</v>
      </c>
      <c r="D1959" s="60">
        <v>57.27</v>
      </c>
      <c r="E1959" s="59" t="s">
        <v>405</v>
      </c>
      <c r="F1959" s="59" t="s">
        <v>229</v>
      </c>
    </row>
    <row r="1960" spans="1:6">
      <c r="A1960" s="59">
        <v>6220</v>
      </c>
      <c r="B1960" s="59" t="s">
        <v>404</v>
      </c>
      <c r="C1960" s="59" t="s">
        <v>20278</v>
      </c>
      <c r="D1960" s="60">
        <v>57.27</v>
      </c>
      <c r="E1960" s="59" t="s">
        <v>405</v>
      </c>
      <c r="F1960" s="59" t="s">
        <v>231</v>
      </c>
    </row>
    <row r="1961" spans="1:6">
      <c r="A1961" s="59">
        <v>6221</v>
      </c>
      <c r="B1961" s="59" t="s">
        <v>404</v>
      </c>
      <c r="C1961" s="59" t="s">
        <v>20278</v>
      </c>
      <c r="D1961" s="60">
        <v>57.27</v>
      </c>
      <c r="E1961" s="59" t="s">
        <v>405</v>
      </c>
      <c r="F1961" s="59" t="s">
        <v>232</v>
      </c>
    </row>
    <row r="1962" spans="1:6">
      <c r="A1962" s="59">
        <v>6222</v>
      </c>
      <c r="B1962" s="59" t="s">
        <v>404</v>
      </c>
      <c r="C1962" s="59" t="s">
        <v>20278</v>
      </c>
      <c r="D1962" s="60">
        <v>57.27</v>
      </c>
      <c r="E1962" s="59" t="s">
        <v>405</v>
      </c>
      <c r="F1962" s="59" t="s">
        <v>233</v>
      </c>
    </row>
    <row r="1963" spans="1:6">
      <c r="A1963" s="59">
        <v>6223</v>
      </c>
      <c r="B1963" s="59" t="s">
        <v>404</v>
      </c>
      <c r="C1963" s="59" t="s">
        <v>20278</v>
      </c>
      <c r="D1963" s="60">
        <v>57.27</v>
      </c>
      <c r="E1963" s="59" t="s">
        <v>405</v>
      </c>
      <c r="F1963" s="59" t="s">
        <v>234</v>
      </c>
    </row>
    <row r="1964" spans="1:6">
      <c r="A1964" s="59">
        <v>6224</v>
      </c>
      <c r="B1964" s="59" t="s">
        <v>404</v>
      </c>
      <c r="C1964" s="59" t="s">
        <v>20278</v>
      </c>
      <c r="D1964" s="60">
        <v>57.27</v>
      </c>
      <c r="E1964" s="59" t="s">
        <v>405</v>
      </c>
      <c r="F1964" s="59" t="s">
        <v>235</v>
      </c>
    </row>
    <row r="1965" spans="1:6">
      <c r="A1965" s="59">
        <v>6225</v>
      </c>
      <c r="B1965" s="59" t="s">
        <v>404</v>
      </c>
      <c r="C1965" s="59" t="s">
        <v>20278</v>
      </c>
      <c r="D1965" s="60">
        <v>57.27</v>
      </c>
      <c r="E1965" s="59" t="s">
        <v>405</v>
      </c>
      <c r="F1965" s="59" t="s">
        <v>236</v>
      </c>
    </row>
    <row r="1966" spans="1:6">
      <c r="A1966" s="59">
        <v>6226</v>
      </c>
      <c r="B1966" s="59" t="s">
        <v>404</v>
      </c>
      <c r="C1966" s="59" t="s">
        <v>20278</v>
      </c>
      <c r="D1966" s="60">
        <v>57.27</v>
      </c>
      <c r="E1966" s="59" t="s">
        <v>405</v>
      </c>
      <c r="F1966" s="59" t="s">
        <v>237</v>
      </c>
    </row>
    <row r="1967" spans="1:6">
      <c r="A1967" s="59">
        <v>6229</v>
      </c>
      <c r="B1967" s="59" t="s">
        <v>404</v>
      </c>
      <c r="C1967" s="59" t="s">
        <v>20278</v>
      </c>
      <c r="D1967" s="60">
        <v>57.27</v>
      </c>
      <c r="E1967" s="59" t="s">
        <v>405</v>
      </c>
      <c r="F1967" s="59" t="s">
        <v>238</v>
      </c>
    </row>
    <row r="1968" spans="1:6">
      <c r="A1968" s="59">
        <v>6230</v>
      </c>
      <c r="B1968" s="59" t="s">
        <v>404</v>
      </c>
      <c r="C1968" s="59" t="s">
        <v>20278</v>
      </c>
      <c r="D1968" s="60">
        <v>57.27</v>
      </c>
      <c r="E1968" s="59" t="s">
        <v>405</v>
      </c>
      <c r="F1968" s="59" t="s">
        <v>239</v>
      </c>
    </row>
    <row r="1969" spans="1:6">
      <c r="A1969" s="59">
        <v>6231</v>
      </c>
      <c r="B1969" s="59" t="s">
        <v>404</v>
      </c>
      <c r="C1969" s="59" t="s">
        <v>20278</v>
      </c>
      <c r="D1969" s="60">
        <v>57.27</v>
      </c>
      <c r="E1969" s="59" t="s">
        <v>405</v>
      </c>
      <c r="F1969" s="59" t="s">
        <v>240</v>
      </c>
    </row>
    <row r="1970" spans="1:6">
      <c r="A1970" s="59">
        <v>6232</v>
      </c>
      <c r="B1970" s="59" t="s">
        <v>404</v>
      </c>
      <c r="C1970" s="59" t="s">
        <v>20278</v>
      </c>
      <c r="D1970" s="60">
        <v>57.27</v>
      </c>
      <c r="E1970" s="59" t="s">
        <v>405</v>
      </c>
      <c r="F1970" s="59" t="s">
        <v>241</v>
      </c>
    </row>
    <row r="1971" spans="1:6">
      <c r="A1971" s="59">
        <v>6234</v>
      </c>
      <c r="B1971" s="59" t="s">
        <v>404</v>
      </c>
      <c r="C1971" s="59" t="s">
        <v>20278</v>
      </c>
      <c r="D1971" s="60">
        <v>57.27</v>
      </c>
      <c r="E1971" s="59" t="s">
        <v>405</v>
      </c>
      <c r="F1971" s="59" t="s">
        <v>242</v>
      </c>
    </row>
    <row r="1972" spans="1:6">
      <c r="A1972" s="59">
        <v>6235</v>
      </c>
      <c r="B1972" s="59" t="s">
        <v>404</v>
      </c>
      <c r="C1972" s="59" t="s">
        <v>20278</v>
      </c>
      <c r="D1972" s="60">
        <v>57.27</v>
      </c>
      <c r="E1972" s="59" t="s">
        <v>405</v>
      </c>
      <c r="F1972" s="59" t="s">
        <v>243</v>
      </c>
    </row>
    <row r="1973" spans="1:6">
      <c r="A1973" s="59">
        <v>6236</v>
      </c>
      <c r="B1973" s="59" t="s">
        <v>404</v>
      </c>
      <c r="C1973" s="59" t="s">
        <v>20278</v>
      </c>
      <c r="D1973" s="60">
        <v>57.27</v>
      </c>
      <c r="E1973" s="59" t="s">
        <v>405</v>
      </c>
      <c r="F1973" s="59" t="s">
        <v>244</v>
      </c>
    </row>
    <row r="1974" spans="1:6">
      <c r="A1974" s="59">
        <v>6238</v>
      </c>
      <c r="B1974" s="59" t="s">
        <v>404</v>
      </c>
      <c r="C1974" s="59" t="s">
        <v>20278</v>
      </c>
      <c r="D1974" s="60">
        <v>57.27</v>
      </c>
      <c r="E1974" s="59" t="s">
        <v>405</v>
      </c>
      <c r="F1974" s="59" t="s">
        <v>245</v>
      </c>
    </row>
    <row r="1975" spans="1:6">
      <c r="A1975" s="59">
        <v>6240</v>
      </c>
      <c r="B1975" s="59" t="s">
        <v>404</v>
      </c>
      <c r="C1975" s="59" t="s">
        <v>20278</v>
      </c>
      <c r="D1975" s="60">
        <v>57.27</v>
      </c>
      <c r="E1975" s="59" t="s">
        <v>405</v>
      </c>
      <c r="F1975" s="59" t="s">
        <v>246</v>
      </c>
    </row>
    <row r="1976" spans="1:6">
      <c r="A1976" s="59">
        <v>6241</v>
      </c>
      <c r="B1976" s="59" t="s">
        <v>404</v>
      </c>
      <c r="C1976" s="59" t="s">
        <v>20278</v>
      </c>
      <c r="D1976" s="60">
        <v>57.27</v>
      </c>
      <c r="E1976" s="59" t="s">
        <v>405</v>
      </c>
      <c r="F1976" s="59" t="s">
        <v>247</v>
      </c>
    </row>
    <row r="1977" spans="1:6">
      <c r="A1977" s="59">
        <v>6242</v>
      </c>
      <c r="B1977" s="59" t="s">
        <v>404</v>
      </c>
      <c r="C1977" s="59" t="s">
        <v>20278</v>
      </c>
      <c r="D1977" s="60">
        <v>57.27</v>
      </c>
      <c r="E1977" s="59" t="s">
        <v>405</v>
      </c>
      <c r="F1977" s="59" t="s">
        <v>248</v>
      </c>
    </row>
    <row r="1978" spans="1:6">
      <c r="A1978" s="59">
        <v>6243</v>
      </c>
      <c r="B1978" s="59" t="s">
        <v>404</v>
      </c>
      <c r="C1978" s="59" t="s">
        <v>20278</v>
      </c>
      <c r="D1978" s="60">
        <v>57.27</v>
      </c>
      <c r="E1978" s="59" t="s">
        <v>405</v>
      </c>
      <c r="F1978" s="59" t="s">
        <v>249</v>
      </c>
    </row>
    <row r="1979" spans="1:6">
      <c r="A1979" s="59">
        <v>6244</v>
      </c>
      <c r="B1979" s="59" t="s">
        <v>404</v>
      </c>
      <c r="C1979" s="59" t="s">
        <v>20278</v>
      </c>
      <c r="D1979" s="60">
        <v>57.27</v>
      </c>
      <c r="E1979" s="59" t="s">
        <v>405</v>
      </c>
      <c r="F1979" s="59" t="s">
        <v>250</v>
      </c>
    </row>
    <row r="1980" spans="1:6">
      <c r="A1980" s="59">
        <v>6306</v>
      </c>
      <c r="B1980" s="59" t="s">
        <v>404</v>
      </c>
      <c r="C1980" s="59" t="s">
        <v>20278</v>
      </c>
      <c r="D1980" s="60">
        <v>57.27</v>
      </c>
      <c r="E1980" s="59" t="s">
        <v>405</v>
      </c>
      <c r="F1980" s="59" t="s">
        <v>251</v>
      </c>
    </row>
    <row r="1981" spans="1:6">
      <c r="A1981" s="59">
        <v>6307</v>
      </c>
      <c r="B1981" s="59" t="s">
        <v>404</v>
      </c>
      <c r="C1981" s="59" t="s">
        <v>20278</v>
      </c>
      <c r="D1981" s="60">
        <v>57.27</v>
      </c>
      <c r="E1981" s="59" t="s">
        <v>405</v>
      </c>
      <c r="F1981" s="59" t="s">
        <v>252</v>
      </c>
    </row>
    <row r="1982" spans="1:6">
      <c r="A1982" s="59">
        <v>6308</v>
      </c>
      <c r="B1982" s="59" t="s">
        <v>404</v>
      </c>
      <c r="C1982" s="59" t="s">
        <v>20278</v>
      </c>
      <c r="D1982" s="60">
        <v>57.27</v>
      </c>
      <c r="E1982" s="59" t="s">
        <v>405</v>
      </c>
      <c r="F1982" s="59" t="s">
        <v>252</v>
      </c>
    </row>
    <row r="1983" spans="1:6">
      <c r="A1983" s="59">
        <v>6320</v>
      </c>
      <c r="B1983" s="59" t="s">
        <v>404</v>
      </c>
      <c r="C1983" s="59" t="s">
        <v>20278</v>
      </c>
      <c r="D1983" s="60">
        <v>57.27</v>
      </c>
      <c r="E1983" s="59" t="s">
        <v>405</v>
      </c>
      <c r="F1983" s="59" t="s">
        <v>253</v>
      </c>
    </row>
    <row r="1984" spans="1:6">
      <c r="A1984" s="59">
        <v>6342</v>
      </c>
      <c r="B1984" s="59" t="s">
        <v>404</v>
      </c>
      <c r="C1984" s="59" t="s">
        <v>20278</v>
      </c>
      <c r="D1984" s="60">
        <v>57.27</v>
      </c>
      <c r="E1984" s="59" t="s">
        <v>405</v>
      </c>
      <c r="F1984" s="59" t="s">
        <v>254</v>
      </c>
    </row>
    <row r="1985" spans="1:6">
      <c r="A1985" s="59">
        <v>6343</v>
      </c>
      <c r="B1985" s="59" t="s">
        <v>404</v>
      </c>
      <c r="C1985" s="59" t="s">
        <v>20278</v>
      </c>
      <c r="D1985" s="60">
        <v>57.27</v>
      </c>
      <c r="E1985" s="59" t="s">
        <v>405</v>
      </c>
      <c r="F1985" s="59" t="s">
        <v>255</v>
      </c>
    </row>
    <row r="1986" spans="1:6">
      <c r="A1986" s="59">
        <v>6344</v>
      </c>
      <c r="B1986" s="59" t="s">
        <v>404</v>
      </c>
      <c r="C1986" s="59" t="s">
        <v>20278</v>
      </c>
      <c r="D1986" s="60">
        <v>57.27</v>
      </c>
      <c r="E1986" s="59" t="s">
        <v>405</v>
      </c>
      <c r="F1986" s="59" t="s">
        <v>256</v>
      </c>
    </row>
    <row r="1987" spans="1:6">
      <c r="A1987" s="59">
        <v>6345</v>
      </c>
      <c r="B1987" s="59" t="s">
        <v>404</v>
      </c>
      <c r="C1987" s="59" t="s">
        <v>20278</v>
      </c>
      <c r="D1987" s="60">
        <v>57.27</v>
      </c>
      <c r="E1987" s="59" t="s">
        <v>405</v>
      </c>
      <c r="F1987" s="59" t="s">
        <v>257</v>
      </c>
    </row>
    <row r="1988" spans="1:6">
      <c r="A1988" s="59">
        <v>6346</v>
      </c>
      <c r="B1988" s="59" t="s">
        <v>404</v>
      </c>
      <c r="C1988" s="59" t="s">
        <v>20278</v>
      </c>
      <c r="D1988" s="60">
        <v>57.27</v>
      </c>
      <c r="E1988" s="59" t="s">
        <v>405</v>
      </c>
      <c r="F1988" s="59" t="s">
        <v>258</v>
      </c>
    </row>
    <row r="1989" spans="1:6">
      <c r="A1989" s="59">
        <v>6347</v>
      </c>
      <c r="B1989" s="59" t="s">
        <v>404</v>
      </c>
      <c r="C1989" s="59" t="s">
        <v>20278</v>
      </c>
      <c r="D1989" s="60">
        <v>57.27</v>
      </c>
      <c r="E1989" s="59" t="s">
        <v>405</v>
      </c>
      <c r="F1989" s="59" t="s">
        <v>259</v>
      </c>
    </row>
    <row r="1990" spans="1:6">
      <c r="A1990" s="59">
        <v>6400</v>
      </c>
      <c r="B1990" s="59" t="s">
        <v>404</v>
      </c>
      <c r="C1990" s="59" t="s">
        <v>20278</v>
      </c>
      <c r="D1990" s="60">
        <v>57.27</v>
      </c>
      <c r="E1990" s="59" t="s">
        <v>405</v>
      </c>
      <c r="F1990" s="59" t="s">
        <v>260</v>
      </c>
    </row>
    <row r="1991" spans="1:6">
      <c r="A1991" s="59">
        <v>6401</v>
      </c>
      <c r="B1991" s="59" t="s">
        <v>404</v>
      </c>
      <c r="C1991" s="59" t="s">
        <v>20278</v>
      </c>
      <c r="D1991" s="60">
        <v>57.27</v>
      </c>
      <c r="E1991" s="59" t="s">
        <v>405</v>
      </c>
      <c r="F1991" s="59" t="s">
        <v>261</v>
      </c>
    </row>
    <row r="1992" spans="1:6">
      <c r="A1992" s="59">
        <v>6402</v>
      </c>
      <c r="B1992" s="59" t="s">
        <v>404</v>
      </c>
      <c r="C1992" s="59" t="s">
        <v>20278</v>
      </c>
      <c r="D1992" s="60">
        <v>57.27</v>
      </c>
      <c r="E1992" s="59" t="s">
        <v>405</v>
      </c>
      <c r="F1992" s="59" t="s">
        <v>262</v>
      </c>
    </row>
    <row r="1993" spans="1:6">
      <c r="A1993" s="59">
        <v>6404</v>
      </c>
      <c r="B1993" s="59" t="s">
        <v>404</v>
      </c>
      <c r="C1993" s="59" t="s">
        <v>20278</v>
      </c>
      <c r="D1993" s="60">
        <v>57.27</v>
      </c>
      <c r="E1993" s="59" t="s">
        <v>405</v>
      </c>
      <c r="F1993" s="59" t="s">
        <v>263</v>
      </c>
    </row>
    <row r="1994" spans="1:6">
      <c r="A1994" s="59">
        <v>6405</v>
      </c>
      <c r="B1994" s="59" t="s">
        <v>404</v>
      </c>
      <c r="C1994" s="59" t="s">
        <v>20278</v>
      </c>
      <c r="D1994" s="60">
        <v>57.27</v>
      </c>
      <c r="E1994" s="59" t="s">
        <v>405</v>
      </c>
      <c r="F1994" s="59" t="s">
        <v>264</v>
      </c>
    </row>
    <row r="1995" spans="1:6">
      <c r="A1995" s="59">
        <v>6406</v>
      </c>
      <c r="B1995" s="59" t="s">
        <v>404</v>
      </c>
      <c r="C1995" s="59" t="s">
        <v>20278</v>
      </c>
      <c r="D1995" s="60">
        <v>57.27</v>
      </c>
      <c r="E1995" s="59" t="s">
        <v>405</v>
      </c>
      <c r="F1995" s="59" t="s">
        <v>265</v>
      </c>
    </row>
    <row r="1996" spans="1:6">
      <c r="A1996" s="59">
        <v>6407</v>
      </c>
      <c r="B1996" s="59" t="s">
        <v>404</v>
      </c>
      <c r="C1996" s="59" t="s">
        <v>20278</v>
      </c>
      <c r="D1996" s="60">
        <v>57.27</v>
      </c>
      <c r="E1996" s="59" t="s">
        <v>405</v>
      </c>
      <c r="F1996" s="59" t="s">
        <v>266</v>
      </c>
    </row>
    <row r="1997" spans="1:6">
      <c r="A1997" s="59">
        <v>6410</v>
      </c>
      <c r="B1997" s="59" t="s">
        <v>404</v>
      </c>
      <c r="C1997" s="59" t="s">
        <v>20278</v>
      </c>
      <c r="D1997" s="60">
        <v>57.27</v>
      </c>
      <c r="E1997" s="59" t="s">
        <v>405</v>
      </c>
      <c r="F1997" s="59" t="s">
        <v>267</v>
      </c>
    </row>
    <row r="1998" spans="1:6">
      <c r="A1998" s="59">
        <v>6411</v>
      </c>
      <c r="B1998" s="59" t="s">
        <v>404</v>
      </c>
      <c r="C1998" s="59" t="s">
        <v>20278</v>
      </c>
      <c r="D1998" s="60">
        <v>57.27</v>
      </c>
      <c r="E1998" s="59" t="s">
        <v>405</v>
      </c>
      <c r="F1998" s="59" t="s">
        <v>268</v>
      </c>
    </row>
    <row r="1999" spans="1:6">
      <c r="A1999" s="59">
        <v>6412</v>
      </c>
      <c r="B1999" s="59" t="s">
        <v>404</v>
      </c>
      <c r="C1999" s="59" t="s">
        <v>20278</v>
      </c>
      <c r="D1999" s="60">
        <v>57.27</v>
      </c>
      <c r="E1999" s="59" t="s">
        <v>405</v>
      </c>
      <c r="F1999" s="59" t="s">
        <v>269</v>
      </c>
    </row>
    <row r="2000" spans="1:6">
      <c r="A2000" s="59">
        <v>6413</v>
      </c>
      <c r="B2000" s="59" t="s">
        <v>404</v>
      </c>
      <c r="C2000" s="59" t="s">
        <v>20278</v>
      </c>
      <c r="D2000" s="60">
        <v>57.27</v>
      </c>
      <c r="E2000" s="59" t="s">
        <v>405</v>
      </c>
      <c r="F2000" s="59" t="s">
        <v>270</v>
      </c>
    </row>
    <row r="2001" spans="1:6">
      <c r="A2001" s="59">
        <v>6414</v>
      </c>
      <c r="B2001" s="59" t="s">
        <v>404</v>
      </c>
      <c r="C2001" s="59" t="s">
        <v>20278</v>
      </c>
      <c r="D2001" s="60">
        <v>57.27</v>
      </c>
      <c r="E2001" s="59" t="s">
        <v>405</v>
      </c>
      <c r="F2001" s="59" t="s">
        <v>271</v>
      </c>
    </row>
    <row r="2002" spans="1:6">
      <c r="A2002" s="59">
        <v>6415</v>
      </c>
      <c r="B2002" s="59" t="s">
        <v>404</v>
      </c>
      <c r="C2002" s="59" t="s">
        <v>20278</v>
      </c>
      <c r="D2002" s="60">
        <v>57.27</v>
      </c>
      <c r="E2002" s="59" t="s">
        <v>405</v>
      </c>
      <c r="F2002" s="59" t="s">
        <v>272</v>
      </c>
    </row>
    <row r="2003" spans="1:6">
      <c r="A2003" s="59">
        <v>6416</v>
      </c>
      <c r="B2003" s="59" t="s">
        <v>404</v>
      </c>
      <c r="C2003" s="59" t="s">
        <v>20278</v>
      </c>
      <c r="D2003" s="60">
        <v>57.27</v>
      </c>
      <c r="E2003" s="59" t="s">
        <v>405</v>
      </c>
      <c r="F2003" s="59" t="s">
        <v>273</v>
      </c>
    </row>
    <row r="2004" spans="1:6">
      <c r="A2004" s="59">
        <v>6417</v>
      </c>
      <c r="B2004" s="59" t="s">
        <v>404</v>
      </c>
      <c r="C2004" s="59" t="s">
        <v>20278</v>
      </c>
      <c r="D2004" s="60">
        <v>57.27</v>
      </c>
      <c r="E2004" s="59" t="s">
        <v>405</v>
      </c>
      <c r="F2004" s="59" t="s">
        <v>274</v>
      </c>
    </row>
    <row r="2005" spans="1:6">
      <c r="A2005" s="59">
        <v>6418</v>
      </c>
      <c r="B2005" s="59" t="s">
        <v>404</v>
      </c>
      <c r="C2005" s="59" t="s">
        <v>20278</v>
      </c>
      <c r="D2005" s="60">
        <v>57.27</v>
      </c>
      <c r="E2005" s="59" t="s">
        <v>405</v>
      </c>
      <c r="F2005" s="59" t="s">
        <v>275</v>
      </c>
    </row>
    <row r="2006" spans="1:6">
      <c r="A2006" s="59">
        <v>6419</v>
      </c>
      <c r="B2006" s="59" t="s">
        <v>404</v>
      </c>
      <c r="C2006" s="59" t="s">
        <v>20278</v>
      </c>
      <c r="D2006" s="60">
        <v>57.27</v>
      </c>
      <c r="E2006" s="59" t="s">
        <v>405</v>
      </c>
      <c r="F2006" s="59" t="s">
        <v>276</v>
      </c>
    </row>
    <row r="2007" spans="1:6">
      <c r="A2007" s="59">
        <v>6420</v>
      </c>
      <c r="B2007" s="59" t="s">
        <v>404</v>
      </c>
      <c r="C2007" s="59" t="s">
        <v>20278</v>
      </c>
      <c r="D2007" s="60">
        <v>57.27</v>
      </c>
      <c r="E2007" s="59" t="s">
        <v>405</v>
      </c>
      <c r="F2007" s="59" t="s">
        <v>277</v>
      </c>
    </row>
    <row r="2008" spans="1:6">
      <c r="A2008" s="59">
        <v>6421</v>
      </c>
      <c r="B2008" s="59" t="s">
        <v>404</v>
      </c>
      <c r="C2008" s="59" t="s">
        <v>20278</v>
      </c>
      <c r="D2008" s="60">
        <v>57.27</v>
      </c>
      <c r="E2008" s="59" t="s">
        <v>405</v>
      </c>
      <c r="F2008" s="59" t="s">
        <v>278</v>
      </c>
    </row>
    <row r="2009" spans="1:6">
      <c r="A2009" s="59">
        <v>6422</v>
      </c>
      <c r="B2009" s="59" t="s">
        <v>404</v>
      </c>
      <c r="C2009" s="59" t="s">
        <v>20278</v>
      </c>
      <c r="D2009" s="60">
        <v>57.27</v>
      </c>
      <c r="E2009" s="59" t="s">
        <v>405</v>
      </c>
      <c r="F2009" s="59" t="s">
        <v>279</v>
      </c>
    </row>
    <row r="2010" spans="1:6">
      <c r="A2010" s="59">
        <v>6423</v>
      </c>
      <c r="B2010" s="59" t="s">
        <v>404</v>
      </c>
      <c r="C2010" s="59" t="s">
        <v>20278</v>
      </c>
      <c r="D2010" s="60">
        <v>57.27</v>
      </c>
      <c r="E2010" s="59" t="s">
        <v>405</v>
      </c>
      <c r="F2010" s="59" t="s">
        <v>280</v>
      </c>
    </row>
    <row r="2011" spans="1:6">
      <c r="A2011" s="59">
        <v>6425</v>
      </c>
      <c r="B2011" s="59" t="s">
        <v>404</v>
      </c>
      <c r="C2011" s="59" t="s">
        <v>20278</v>
      </c>
      <c r="D2011" s="60">
        <v>57.27</v>
      </c>
      <c r="E2011" s="59" t="s">
        <v>405</v>
      </c>
      <c r="F2011" s="59" t="s">
        <v>281</v>
      </c>
    </row>
    <row r="2012" spans="1:6">
      <c r="A2012" s="59">
        <v>6426</v>
      </c>
      <c r="B2012" s="59" t="s">
        <v>404</v>
      </c>
      <c r="C2012" s="59" t="s">
        <v>20278</v>
      </c>
      <c r="D2012" s="60">
        <v>57.27</v>
      </c>
      <c r="E2012" s="59" t="s">
        <v>405</v>
      </c>
      <c r="F2012" s="59" t="s">
        <v>282</v>
      </c>
    </row>
    <row r="2013" spans="1:6">
      <c r="A2013" s="59">
        <v>6427</v>
      </c>
      <c r="B2013" s="59" t="s">
        <v>404</v>
      </c>
      <c r="C2013" s="59" t="s">
        <v>20278</v>
      </c>
      <c r="D2013" s="60">
        <v>57.27</v>
      </c>
      <c r="E2013" s="59" t="s">
        <v>405</v>
      </c>
      <c r="F2013" s="59" t="s">
        <v>281</v>
      </c>
    </row>
    <row r="2014" spans="1:6">
      <c r="A2014" s="59">
        <v>6430</v>
      </c>
      <c r="B2014" s="59" t="s">
        <v>404</v>
      </c>
      <c r="C2014" s="59" t="s">
        <v>20278</v>
      </c>
      <c r="D2014" s="60">
        <v>57.27</v>
      </c>
      <c r="E2014" s="59" t="s">
        <v>405</v>
      </c>
      <c r="F2014" s="59" t="s">
        <v>265</v>
      </c>
    </row>
    <row r="2015" spans="1:6">
      <c r="A2015" s="59">
        <v>6432</v>
      </c>
      <c r="B2015" s="59" t="s">
        <v>404</v>
      </c>
      <c r="C2015" s="59" t="s">
        <v>20278</v>
      </c>
      <c r="D2015" s="60">
        <v>57.27</v>
      </c>
      <c r="E2015" s="59" t="s">
        <v>405</v>
      </c>
      <c r="F2015" s="59" t="s">
        <v>283</v>
      </c>
    </row>
    <row r="2016" spans="1:6">
      <c r="A2016" s="59">
        <v>6434</v>
      </c>
      <c r="B2016" s="59" t="s">
        <v>404</v>
      </c>
      <c r="C2016" s="59" t="s">
        <v>20278</v>
      </c>
      <c r="D2016" s="60">
        <v>57.27</v>
      </c>
      <c r="E2016" s="59" t="s">
        <v>405</v>
      </c>
      <c r="F2016" s="59" t="s">
        <v>284</v>
      </c>
    </row>
    <row r="2017" spans="1:6">
      <c r="A2017" s="59">
        <v>6437</v>
      </c>
      <c r="B2017" s="59" t="s">
        <v>404</v>
      </c>
      <c r="C2017" s="59" t="s">
        <v>20278</v>
      </c>
      <c r="D2017" s="60">
        <v>57.27</v>
      </c>
      <c r="E2017" s="59" t="s">
        <v>405</v>
      </c>
      <c r="F2017" s="59" t="s">
        <v>285</v>
      </c>
    </row>
    <row r="2018" spans="1:6">
      <c r="A2018" s="59">
        <v>6438</v>
      </c>
      <c r="B2018" s="59" t="s">
        <v>404</v>
      </c>
      <c r="C2018" s="59" t="s">
        <v>20278</v>
      </c>
      <c r="D2018" s="60">
        <v>57.27</v>
      </c>
      <c r="E2018" s="59" t="s">
        <v>405</v>
      </c>
      <c r="F2018" s="59" t="s">
        <v>286</v>
      </c>
    </row>
    <row r="2019" spans="1:6">
      <c r="A2019" s="59">
        <v>6439</v>
      </c>
      <c r="B2019" s="59" t="s">
        <v>404</v>
      </c>
      <c r="C2019" s="59" t="s">
        <v>20278</v>
      </c>
      <c r="D2019" s="60">
        <v>57.27</v>
      </c>
      <c r="E2019" s="59" t="s">
        <v>405</v>
      </c>
      <c r="F2019" s="59" t="s">
        <v>287</v>
      </c>
    </row>
    <row r="2020" spans="1:6">
      <c r="A2020" s="59">
        <v>6442</v>
      </c>
      <c r="B2020" s="59" t="s">
        <v>404</v>
      </c>
      <c r="C2020" s="59" t="s">
        <v>20278</v>
      </c>
      <c r="D2020" s="60">
        <v>57.27</v>
      </c>
      <c r="E2020" s="59" t="s">
        <v>405</v>
      </c>
      <c r="F2020" s="59" t="s">
        <v>288</v>
      </c>
    </row>
    <row r="2021" spans="1:6">
      <c r="A2021" s="59">
        <v>6443</v>
      </c>
      <c r="B2021" s="59" t="s">
        <v>404</v>
      </c>
      <c r="C2021" s="59" t="s">
        <v>20278</v>
      </c>
      <c r="D2021" s="60">
        <v>57.27</v>
      </c>
      <c r="E2021" s="59" t="s">
        <v>405</v>
      </c>
      <c r="F2021" s="59" t="s">
        <v>289</v>
      </c>
    </row>
    <row r="2022" spans="1:6">
      <c r="A2022" s="59">
        <v>6444</v>
      </c>
      <c r="B2022" s="59" t="s">
        <v>404</v>
      </c>
      <c r="C2022" s="59" t="s">
        <v>20278</v>
      </c>
      <c r="D2022" s="60">
        <v>57.27</v>
      </c>
      <c r="E2022" s="59" t="s">
        <v>405</v>
      </c>
      <c r="F2022" s="59" t="s">
        <v>290</v>
      </c>
    </row>
    <row r="2023" spans="1:6">
      <c r="A2023" s="59">
        <v>6450</v>
      </c>
      <c r="B2023" s="59" t="s">
        <v>404</v>
      </c>
      <c r="C2023" s="59" t="s">
        <v>20278</v>
      </c>
      <c r="D2023" s="60">
        <v>57.27</v>
      </c>
      <c r="E2023" s="59" t="s">
        <v>405</v>
      </c>
      <c r="F2023" s="59" t="s">
        <v>291</v>
      </c>
    </row>
    <row r="2024" spans="1:6">
      <c r="A2024" s="59">
        <v>6452</v>
      </c>
      <c r="B2024" s="59" t="s">
        <v>404</v>
      </c>
      <c r="C2024" s="59" t="s">
        <v>20278</v>
      </c>
      <c r="D2024" s="60">
        <v>57.27</v>
      </c>
      <c r="E2024" s="59" t="s">
        <v>405</v>
      </c>
      <c r="F2024" s="59" t="s">
        <v>292</v>
      </c>
    </row>
    <row r="2025" spans="1:6">
      <c r="A2025" s="59">
        <v>6456</v>
      </c>
      <c r="B2025" s="59" t="s">
        <v>404</v>
      </c>
      <c r="C2025" s="59" t="s">
        <v>20278</v>
      </c>
      <c r="D2025" s="60">
        <v>57.27</v>
      </c>
      <c r="E2025" s="59" t="s">
        <v>405</v>
      </c>
      <c r="F2025" s="59" t="s">
        <v>293</v>
      </c>
    </row>
    <row r="2026" spans="1:6">
      <c r="A2026" s="59">
        <v>6459</v>
      </c>
      <c r="B2026" s="59" t="s">
        <v>404</v>
      </c>
      <c r="C2026" s="59" t="s">
        <v>20278</v>
      </c>
      <c r="D2026" s="60">
        <v>57.27</v>
      </c>
      <c r="E2026" s="59" t="s">
        <v>405</v>
      </c>
      <c r="F2026" s="59" t="s">
        <v>295</v>
      </c>
    </row>
    <row r="2027" spans="1:6">
      <c r="A2027" s="59">
        <v>6462</v>
      </c>
      <c r="B2027" s="59" t="s">
        <v>404</v>
      </c>
      <c r="C2027" s="59" t="s">
        <v>20278</v>
      </c>
      <c r="D2027" s="60">
        <v>57.27</v>
      </c>
      <c r="E2027" s="59" t="s">
        <v>405</v>
      </c>
      <c r="F2027" s="59" t="s">
        <v>298</v>
      </c>
    </row>
    <row r="2028" spans="1:6">
      <c r="A2028" s="59">
        <v>6463</v>
      </c>
      <c r="B2028" s="59" t="s">
        <v>404</v>
      </c>
      <c r="C2028" s="59" t="s">
        <v>20278</v>
      </c>
      <c r="D2028" s="60">
        <v>57.27</v>
      </c>
      <c r="E2028" s="59" t="s">
        <v>405</v>
      </c>
      <c r="F2028" s="59" t="s">
        <v>299</v>
      </c>
    </row>
    <row r="2029" spans="1:6">
      <c r="A2029" s="59">
        <v>6464</v>
      </c>
      <c r="B2029" s="59" t="s">
        <v>404</v>
      </c>
      <c r="C2029" s="59" t="s">
        <v>20278</v>
      </c>
      <c r="D2029" s="60">
        <v>57.27</v>
      </c>
      <c r="E2029" s="59" t="s">
        <v>405</v>
      </c>
      <c r="F2029" s="59" t="s">
        <v>300</v>
      </c>
    </row>
    <row r="2030" spans="1:6">
      <c r="A2030" s="59">
        <v>6470</v>
      </c>
      <c r="B2030" s="59" t="s">
        <v>404</v>
      </c>
      <c r="C2030" s="59" t="s">
        <v>20278</v>
      </c>
      <c r="D2030" s="60">
        <v>57.27</v>
      </c>
      <c r="E2030" s="59" t="s">
        <v>405</v>
      </c>
      <c r="F2030" s="59" t="s">
        <v>301</v>
      </c>
    </row>
    <row r="2031" spans="1:6">
      <c r="A2031" s="59">
        <v>6472</v>
      </c>
      <c r="B2031" s="59" t="s">
        <v>404</v>
      </c>
      <c r="C2031" s="59" t="s">
        <v>20278</v>
      </c>
      <c r="D2031" s="60">
        <v>57.27</v>
      </c>
      <c r="E2031" s="59" t="s">
        <v>405</v>
      </c>
      <c r="F2031" s="59" t="s">
        <v>302</v>
      </c>
    </row>
    <row r="2032" spans="1:6">
      <c r="A2032" s="59">
        <v>6473</v>
      </c>
      <c r="B2032" s="59" t="s">
        <v>404</v>
      </c>
      <c r="C2032" s="59" t="s">
        <v>20278</v>
      </c>
      <c r="D2032" s="60">
        <v>57.27</v>
      </c>
      <c r="E2032" s="59" t="s">
        <v>405</v>
      </c>
      <c r="F2032" s="59" t="s">
        <v>303</v>
      </c>
    </row>
    <row r="2033" spans="1:6">
      <c r="A2033" s="59">
        <v>6480</v>
      </c>
      <c r="B2033" s="59" t="s">
        <v>404</v>
      </c>
      <c r="C2033" s="59" t="s">
        <v>20278</v>
      </c>
      <c r="D2033" s="60">
        <v>57.27</v>
      </c>
      <c r="E2033" s="59" t="s">
        <v>405</v>
      </c>
      <c r="F2033" s="59" t="s">
        <v>304</v>
      </c>
    </row>
    <row r="2034" spans="1:6">
      <c r="A2034" s="59">
        <v>6482</v>
      </c>
      <c r="B2034" s="59" t="s">
        <v>404</v>
      </c>
      <c r="C2034" s="59" t="s">
        <v>20278</v>
      </c>
      <c r="D2034" s="60">
        <v>57.27</v>
      </c>
      <c r="E2034" s="59" t="s">
        <v>405</v>
      </c>
      <c r="F2034" s="59" t="s">
        <v>305</v>
      </c>
    </row>
    <row r="2035" spans="1:6">
      <c r="A2035" s="59">
        <v>6483</v>
      </c>
      <c r="B2035" s="59" t="s">
        <v>404</v>
      </c>
      <c r="C2035" s="59" t="s">
        <v>20278</v>
      </c>
      <c r="D2035" s="60">
        <v>57.27</v>
      </c>
      <c r="E2035" s="59" t="s">
        <v>405</v>
      </c>
      <c r="F2035" s="59" t="s">
        <v>306</v>
      </c>
    </row>
    <row r="2036" spans="1:6">
      <c r="A2036" s="59">
        <v>6484</v>
      </c>
      <c r="B2036" s="59" t="s">
        <v>404</v>
      </c>
      <c r="C2036" s="59" t="s">
        <v>20278</v>
      </c>
      <c r="D2036" s="60">
        <v>57.27</v>
      </c>
      <c r="E2036" s="59" t="s">
        <v>405</v>
      </c>
      <c r="F2036" s="59" t="s">
        <v>307</v>
      </c>
    </row>
    <row r="2037" spans="1:6">
      <c r="A2037" s="59">
        <v>6486</v>
      </c>
      <c r="B2037" s="59" t="s">
        <v>404</v>
      </c>
      <c r="C2037" s="59" t="s">
        <v>20278</v>
      </c>
      <c r="D2037" s="60">
        <v>57.27</v>
      </c>
      <c r="E2037" s="59" t="s">
        <v>405</v>
      </c>
      <c r="F2037" s="59" t="s">
        <v>308</v>
      </c>
    </row>
    <row r="2038" spans="1:6">
      <c r="A2038" s="59">
        <v>6490</v>
      </c>
      <c r="B2038" s="59" t="s">
        <v>404</v>
      </c>
      <c r="C2038" s="59" t="s">
        <v>20278</v>
      </c>
      <c r="D2038" s="60">
        <v>57.27</v>
      </c>
      <c r="E2038" s="59" t="s">
        <v>405</v>
      </c>
      <c r="F2038" s="59" t="s">
        <v>309</v>
      </c>
    </row>
    <row r="2039" spans="1:6">
      <c r="A2039" s="59">
        <v>6492</v>
      </c>
      <c r="B2039" s="59" t="s">
        <v>404</v>
      </c>
      <c r="C2039" s="59" t="s">
        <v>20278</v>
      </c>
      <c r="D2039" s="60">
        <v>57.27</v>
      </c>
      <c r="E2039" s="59" t="s">
        <v>405</v>
      </c>
      <c r="F2039" s="59" t="s">
        <v>310</v>
      </c>
    </row>
    <row r="2040" spans="1:6">
      <c r="A2040" s="59">
        <v>6500</v>
      </c>
      <c r="B2040" s="59" t="s">
        <v>404</v>
      </c>
      <c r="C2040" s="59" t="s">
        <v>20278</v>
      </c>
      <c r="D2040" s="60">
        <v>57.27</v>
      </c>
      <c r="E2040" s="59" t="s">
        <v>405</v>
      </c>
      <c r="F2040" s="59" t="s">
        <v>311</v>
      </c>
    </row>
    <row r="2041" spans="1:6">
      <c r="A2041" s="59">
        <v>6502</v>
      </c>
      <c r="B2041" s="59" t="s">
        <v>404</v>
      </c>
      <c r="C2041" s="59" t="s">
        <v>20278</v>
      </c>
      <c r="D2041" s="60">
        <v>57.27</v>
      </c>
      <c r="E2041" s="59" t="s">
        <v>405</v>
      </c>
      <c r="F2041" s="59" t="s">
        <v>312</v>
      </c>
    </row>
    <row r="2042" spans="1:6">
      <c r="A2042" s="59">
        <v>6503</v>
      </c>
      <c r="B2042" s="59" t="s">
        <v>404</v>
      </c>
      <c r="C2042" s="59" t="s">
        <v>20278</v>
      </c>
      <c r="D2042" s="60">
        <v>57.27</v>
      </c>
      <c r="E2042" s="59" t="s">
        <v>405</v>
      </c>
      <c r="F2042" s="59" t="s">
        <v>313</v>
      </c>
    </row>
    <row r="2043" spans="1:6">
      <c r="A2043" s="59">
        <v>6504</v>
      </c>
      <c r="B2043" s="59" t="s">
        <v>404</v>
      </c>
      <c r="C2043" s="59" t="s">
        <v>20278</v>
      </c>
      <c r="D2043" s="60">
        <v>57.27</v>
      </c>
      <c r="E2043" s="59" t="s">
        <v>405</v>
      </c>
      <c r="F2043" s="59" t="s">
        <v>314</v>
      </c>
    </row>
    <row r="2044" spans="1:6">
      <c r="A2044" s="59">
        <v>6505</v>
      </c>
      <c r="B2044" s="59" t="s">
        <v>404</v>
      </c>
      <c r="C2044" s="59" t="s">
        <v>20278</v>
      </c>
      <c r="D2044" s="60">
        <v>57.27</v>
      </c>
      <c r="E2044" s="59" t="s">
        <v>405</v>
      </c>
      <c r="F2044" s="59" t="s">
        <v>315</v>
      </c>
    </row>
    <row r="2045" spans="1:6">
      <c r="A2045" s="59">
        <v>6506</v>
      </c>
      <c r="B2045" s="59" t="s">
        <v>404</v>
      </c>
      <c r="C2045" s="59" t="s">
        <v>20278</v>
      </c>
      <c r="D2045" s="60">
        <v>57.27</v>
      </c>
      <c r="E2045" s="59" t="s">
        <v>405</v>
      </c>
      <c r="F2045" s="59" t="s">
        <v>316</v>
      </c>
    </row>
    <row r="2046" spans="1:6">
      <c r="A2046" s="59">
        <v>6507</v>
      </c>
      <c r="B2046" s="59" t="s">
        <v>404</v>
      </c>
      <c r="C2046" s="59" t="s">
        <v>20278</v>
      </c>
      <c r="D2046" s="60">
        <v>57.27</v>
      </c>
      <c r="E2046" s="59" t="s">
        <v>405</v>
      </c>
      <c r="F2046" s="59" t="s">
        <v>317</v>
      </c>
    </row>
    <row r="2047" spans="1:6">
      <c r="A2047" s="59">
        <v>6508</v>
      </c>
      <c r="B2047" s="59" t="s">
        <v>404</v>
      </c>
      <c r="C2047" s="59" t="s">
        <v>20278</v>
      </c>
      <c r="D2047" s="60">
        <v>57.27</v>
      </c>
      <c r="E2047" s="59" t="s">
        <v>405</v>
      </c>
      <c r="F2047" s="59" t="s">
        <v>318</v>
      </c>
    </row>
    <row r="2048" spans="1:6">
      <c r="A2048" s="59">
        <v>6509</v>
      </c>
      <c r="B2048" s="59" t="s">
        <v>404</v>
      </c>
      <c r="C2048" s="59" t="s">
        <v>20278</v>
      </c>
      <c r="D2048" s="60">
        <v>57.27</v>
      </c>
      <c r="E2048" s="59" t="s">
        <v>405</v>
      </c>
      <c r="F2048" s="59" t="s">
        <v>319</v>
      </c>
    </row>
    <row r="2049" spans="1:6">
      <c r="A2049" s="59">
        <v>6510</v>
      </c>
      <c r="B2049" s="59" t="s">
        <v>404</v>
      </c>
      <c r="C2049" s="59" t="s">
        <v>20278</v>
      </c>
      <c r="D2049" s="60">
        <v>57.27</v>
      </c>
      <c r="E2049" s="59" t="s">
        <v>405</v>
      </c>
      <c r="F2049" s="59" t="s">
        <v>320</v>
      </c>
    </row>
    <row r="2050" spans="1:6">
      <c r="A2050" s="59">
        <v>6511</v>
      </c>
      <c r="B2050" s="59" t="s">
        <v>404</v>
      </c>
      <c r="C2050" s="59" t="s">
        <v>20278</v>
      </c>
      <c r="D2050" s="60">
        <v>57.27</v>
      </c>
      <c r="E2050" s="59" t="s">
        <v>405</v>
      </c>
      <c r="F2050" s="59" t="s">
        <v>321</v>
      </c>
    </row>
    <row r="2051" spans="1:6">
      <c r="A2051" s="59">
        <v>6512</v>
      </c>
      <c r="B2051" s="59" t="s">
        <v>404</v>
      </c>
      <c r="C2051" s="59" t="s">
        <v>20278</v>
      </c>
      <c r="D2051" s="60">
        <v>57.27</v>
      </c>
      <c r="E2051" s="59" t="s">
        <v>405</v>
      </c>
      <c r="F2051" s="59" t="s">
        <v>322</v>
      </c>
    </row>
    <row r="2052" spans="1:6">
      <c r="A2052" s="59">
        <v>6513</v>
      </c>
      <c r="B2052" s="59" t="s">
        <v>404</v>
      </c>
      <c r="C2052" s="59" t="s">
        <v>20278</v>
      </c>
      <c r="D2052" s="60">
        <v>57.27</v>
      </c>
      <c r="E2052" s="59" t="s">
        <v>405</v>
      </c>
      <c r="F2052" s="59" t="s">
        <v>323</v>
      </c>
    </row>
    <row r="2053" spans="1:6">
      <c r="A2053" s="59">
        <v>6517</v>
      </c>
      <c r="B2053" s="59" t="s">
        <v>404</v>
      </c>
      <c r="C2053" s="59" t="s">
        <v>20278</v>
      </c>
      <c r="D2053" s="60">
        <v>57.27</v>
      </c>
      <c r="E2053" s="59" t="s">
        <v>405</v>
      </c>
      <c r="F2053" s="59" t="s">
        <v>324</v>
      </c>
    </row>
    <row r="2054" spans="1:6">
      <c r="A2054" s="59">
        <v>6518</v>
      </c>
      <c r="B2054" s="59" t="s">
        <v>404</v>
      </c>
      <c r="C2054" s="59" t="s">
        <v>20278</v>
      </c>
      <c r="D2054" s="60">
        <v>57.27</v>
      </c>
      <c r="E2054" s="59" t="s">
        <v>405</v>
      </c>
      <c r="F2054" s="59" t="s">
        <v>325</v>
      </c>
    </row>
    <row r="2055" spans="1:6">
      <c r="A2055" s="59">
        <v>6519</v>
      </c>
      <c r="B2055" s="59" t="s">
        <v>404</v>
      </c>
      <c r="C2055" s="59" t="s">
        <v>20278</v>
      </c>
      <c r="D2055" s="60">
        <v>57.27</v>
      </c>
      <c r="E2055" s="59" t="s">
        <v>405</v>
      </c>
      <c r="F2055" s="59" t="s">
        <v>326</v>
      </c>
    </row>
    <row r="2056" spans="1:6">
      <c r="A2056" s="59">
        <v>6520</v>
      </c>
      <c r="B2056" s="59" t="s">
        <v>404</v>
      </c>
      <c r="C2056" s="59" t="s">
        <v>20278</v>
      </c>
      <c r="D2056" s="60">
        <v>57.27</v>
      </c>
      <c r="E2056" s="59" t="s">
        <v>405</v>
      </c>
      <c r="F2056" s="59" t="s">
        <v>327</v>
      </c>
    </row>
    <row r="2057" spans="1:6">
      <c r="A2057" s="59">
        <v>6521</v>
      </c>
      <c r="B2057" s="59" t="s">
        <v>404</v>
      </c>
      <c r="C2057" s="59" t="s">
        <v>20278</v>
      </c>
      <c r="D2057" s="60">
        <v>57.27</v>
      </c>
      <c r="E2057" s="59" t="s">
        <v>405</v>
      </c>
      <c r="F2057" s="59" t="s">
        <v>328</v>
      </c>
    </row>
    <row r="2058" spans="1:6">
      <c r="A2058" s="59">
        <v>6522</v>
      </c>
      <c r="B2058" s="59" t="s">
        <v>404</v>
      </c>
      <c r="C2058" s="59" t="s">
        <v>20278</v>
      </c>
      <c r="D2058" s="60">
        <v>57.27</v>
      </c>
      <c r="E2058" s="59" t="s">
        <v>405</v>
      </c>
      <c r="F2058" s="59" t="s">
        <v>329</v>
      </c>
    </row>
    <row r="2059" spans="1:6">
      <c r="A2059" s="59">
        <v>6620</v>
      </c>
      <c r="B2059" s="59" t="s">
        <v>404</v>
      </c>
      <c r="C2059" s="59" t="s">
        <v>20278</v>
      </c>
      <c r="D2059" s="60">
        <v>57.27</v>
      </c>
      <c r="E2059" s="59" t="s">
        <v>405</v>
      </c>
      <c r="F2059" s="59" t="s">
        <v>330</v>
      </c>
    </row>
    <row r="2060" spans="1:6">
      <c r="A2060" s="59">
        <v>6622</v>
      </c>
      <c r="B2060" s="59" t="s">
        <v>404</v>
      </c>
      <c r="C2060" s="59" t="s">
        <v>20278</v>
      </c>
      <c r="D2060" s="60">
        <v>57.27</v>
      </c>
      <c r="E2060" s="59" t="s">
        <v>405</v>
      </c>
      <c r="F2060" s="59" t="s">
        <v>331</v>
      </c>
    </row>
    <row r="2061" spans="1:6">
      <c r="A2061" s="59">
        <v>6623</v>
      </c>
      <c r="B2061" s="59" t="s">
        <v>404</v>
      </c>
      <c r="C2061" s="59" t="s">
        <v>20278</v>
      </c>
      <c r="D2061" s="60">
        <v>57.27</v>
      </c>
      <c r="E2061" s="59" t="s">
        <v>405</v>
      </c>
      <c r="F2061" s="59" t="s">
        <v>332</v>
      </c>
    </row>
    <row r="2062" spans="1:6">
      <c r="A2062" s="59">
        <v>6624</v>
      </c>
      <c r="B2062" s="59" t="s">
        <v>404</v>
      </c>
      <c r="C2062" s="59" t="s">
        <v>20278</v>
      </c>
      <c r="D2062" s="60">
        <v>57.27</v>
      </c>
      <c r="E2062" s="59" t="s">
        <v>405</v>
      </c>
      <c r="F2062" s="59" t="s">
        <v>333</v>
      </c>
    </row>
    <row r="2063" spans="1:6">
      <c r="A2063" s="59">
        <v>6625</v>
      </c>
      <c r="B2063" s="59" t="s">
        <v>404</v>
      </c>
      <c r="C2063" s="59" t="s">
        <v>20278</v>
      </c>
      <c r="D2063" s="60">
        <v>57.27</v>
      </c>
      <c r="E2063" s="59" t="s">
        <v>405</v>
      </c>
      <c r="F2063" s="59" t="s">
        <v>334</v>
      </c>
    </row>
    <row r="2064" spans="1:6">
      <c r="A2064" s="59">
        <v>6630</v>
      </c>
      <c r="B2064" s="59" t="s">
        <v>404</v>
      </c>
      <c r="C2064" s="59" t="s">
        <v>20278</v>
      </c>
      <c r="D2064" s="60">
        <v>57.27</v>
      </c>
      <c r="E2064" s="59" t="s">
        <v>405</v>
      </c>
      <c r="F2064" s="59" t="s">
        <v>335</v>
      </c>
    </row>
    <row r="2065" spans="1:6">
      <c r="A2065" s="59">
        <v>6632</v>
      </c>
      <c r="B2065" s="59" t="s">
        <v>404</v>
      </c>
      <c r="C2065" s="59" t="s">
        <v>20278</v>
      </c>
      <c r="D2065" s="60">
        <v>57.27</v>
      </c>
      <c r="E2065" s="59" t="s">
        <v>405</v>
      </c>
      <c r="F2065" s="59" t="s">
        <v>336</v>
      </c>
    </row>
    <row r="2066" spans="1:6">
      <c r="A2066" s="59">
        <v>6633</v>
      </c>
      <c r="B2066" s="59" t="s">
        <v>404</v>
      </c>
      <c r="C2066" s="59" t="s">
        <v>20278</v>
      </c>
      <c r="D2066" s="60">
        <v>57.27</v>
      </c>
      <c r="E2066" s="59" t="s">
        <v>405</v>
      </c>
      <c r="F2066" s="59" t="s">
        <v>337</v>
      </c>
    </row>
    <row r="2067" spans="1:6">
      <c r="A2067" s="59">
        <v>6634</v>
      </c>
      <c r="B2067" s="59" t="s">
        <v>404</v>
      </c>
      <c r="C2067" s="59" t="s">
        <v>20278</v>
      </c>
      <c r="D2067" s="60">
        <v>57.27</v>
      </c>
      <c r="E2067" s="59" t="s">
        <v>405</v>
      </c>
      <c r="F2067" s="59" t="s">
        <v>338</v>
      </c>
    </row>
    <row r="2068" spans="1:6">
      <c r="A2068" s="59">
        <v>6635</v>
      </c>
      <c r="B2068" s="59" t="s">
        <v>404</v>
      </c>
      <c r="C2068" s="59" t="s">
        <v>20278</v>
      </c>
      <c r="D2068" s="60">
        <v>57.27</v>
      </c>
      <c r="E2068" s="59" t="s">
        <v>405</v>
      </c>
      <c r="F2068" s="59" t="s">
        <v>339</v>
      </c>
    </row>
    <row r="2069" spans="1:6">
      <c r="A2069" s="59">
        <v>6636</v>
      </c>
      <c r="B2069" s="59" t="s">
        <v>404</v>
      </c>
      <c r="C2069" s="59" t="s">
        <v>20278</v>
      </c>
      <c r="D2069" s="60">
        <v>57.27</v>
      </c>
      <c r="E2069" s="59" t="s">
        <v>405</v>
      </c>
      <c r="F2069" s="59" t="s">
        <v>340</v>
      </c>
    </row>
    <row r="2070" spans="1:6">
      <c r="A2070" s="59">
        <v>6637</v>
      </c>
      <c r="B2070" s="59" t="s">
        <v>404</v>
      </c>
      <c r="C2070" s="59" t="s">
        <v>20278</v>
      </c>
      <c r="D2070" s="60">
        <v>57.27</v>
      </c>
      <c r="E2070" s="59" t="s">
        <v>405</v>
      </c>
      <c r="F2070" s="59" t="s">
        <v>341</v>
      </c>
    </row>
    <row r="2071" spans="1:6">
      <c r="A2071" s="59">
        <v>6640</v>
      </c>
      <c r="B2071" s="59" t="s">
        <v>404</v>
      </c>
      <c r="C2071" s="59" t="s">
        <v>20278</v>
      </c>
      <c r="D2071" s="60">
        <v>57.27</v>
      </c>
      <c r="E2071" s="59" t="s">
        <v>405</v>
      </c>
      <c r="F2071" s="59" t="s">
        <v>342</v>
      </c>
    </row>
    <row r="2072" spans="1:6">
      <c r="A2072" s="59">
        <v>6642</v>
      </c>
      <c r="B2072" s="59" t="s">
        <v>404</v>
      </c>
      <c r="C2072" s="59" t="s">
        <v>20278</v>
      </c>
      <c r="D2072" s="60">
        <v>57.27</v>
      </c>
      <c r="E2072" s="59" t="s">
        <v>405</v>
      </c>
      <c r="F2072" s="59" t="s">
        <v>343</v>
      </c>
    </row>
    <row r="2073" spans="1:6">
      <c r="A2073" s="59">
        <v>6643</v>
      </c>
      <c r="B2073" s="59" t="s">
        <v>404</v>
      </c>
      <c r="C2073" s="59" t="s">
        <v>20278</v>
      </c>
      <c r="D2073" s="60">
        <v>57.27</v>
      </c>
      <c r="E2073" s="59" t="s">
        <v>405</v>
      </c>
      <c r="F2073" s="59" t="s">
        <v>344</v>
      </c>
    </row>
    <row r="2074" spans="1:6">
      <c r="A2074" s="59">
        <v>6644</v>
      </c>
      <c r="B2074" s="59" t="s">
        <v>404</v>
      </c>
      <c r="C2074" s="59" t="s">
        <v>20278</v>
      </c>
      <c r="D2074" s="60">
        <v>57.27</v>
      </c>
      <c r="E2074" s="59" t="s">
        <v>405</v>
      </c>
      <c r="F2074" s="59" t="s">
        <v>345</v>
      </c>
    </row>
    <row r="2075" spans="1:6">
      <c r="A2075" s="59">
        <v>6645</v>
      </c>
      <c r="B2075" s="59" t="s">
        <v>404</v>
      </c>
      <c r="C2075" s="59" t="s">
        <v>20278</v>
      </c>
      <c r="D2075" s="60">
        <v>57.27</v>
      </c>
      <c r="E2075" s="59" t="s">
        <v>405</v>
      </c>
      <c r="F2075" s="59" t="s">
        <v>346</v>
      </c>
    </row>
    <row r="2076" spans="1:6">
      <c r="A2076" s="59">
        <v>6646</v>
      </c>
      <c r="B2076" s="59" t="s">
        <v>404</v>
      </c>
      <c r="C2076" s="59" t="s">
        <v>20278</v>
      </c>
      <c r="D2076" s="60">
        <v>57.27</v>
      </c>
      <c r="E2076" s="59" t="s">
        <v>405</v>
      </c>
      <c r="F2076" s="59" t="s">
        <v>347</v>
      </c>
    </row>
    <row r="2077" spans="1:6">
      <c r="A2077" s="59">
        <v>6648</v>
      </c>
      <c r="B2077" s="59" t="s">
        <v>404</v>
      </c>
      <c r="C2077" s="59" t="s">
        <v>20278</v>
      </c>
      <c r="D2077" s="60">
        <v>57.27</v>
      </c>
      <c r="E2077" s="59" t="s">
        <v>405</v>
      </c>
      <c r="F2077" s="59" t="s">
        <v>348</v>
      </c>
    </row>
    <row r="2078" spans="1:6">
      <c r="A2078" s="59">
        <v>6649</v>
      </c>
      <c r="B2078" s="59" t="s">
        <v>404</v>
      </c>
      <c r="C2078" s="59" t="s">
        <v>20278</v>
      </c>
      <c r="D2078" s="60">
        <v>57.27</v>
      </c>
      <c r="E2078" s="59" t="s">
        <v>405</v>
      </c>
      <c r="F2078" s="59" t="s">
        <v>349</v>
      </c>
    </row>
    <row r="2079" spans="1:6">
      <c r="A2079" s="59">
        <v>6652</v>
      </c>
      <c r="B2079" s="59" t="s">
        <v>404</v>
      </c>
      <c r="C2079" s="59" t="s">
        <v>20278</v>
      </c>
      <c r="D2079" s="60">
        <v>57.27</v>
      </c>
      <c r="E2079" s="59" t="s">
        <v>405</v>
      </c>
      <c r="F2079" s="59" t="s">
        <v>350</v>
      </c>
    </row>
    <row r="2080" spans="1:6">
      <c r="A2080" s="59">
        <v>6654</v>
      </c>
      <c r="B2080" s="59" t="s">
        <v>404</v>
      </c>
      <c r="C2080" s="59" t="s">
        <v>20278</v>
      </c>
      <c r="D2080" s="60">
        <v>57.27</v>
      </c>
      <c r="E2080" s="59" t="s">
        <v>405</v>
      </c>
      <c r="F2080" s="59" t="s">
        <v>351</v>
      </c>
    </row>
    <row r="2081" spans="1:6">
      <c r="A2081" s="59">
        <v>6655</v>
      </c>
      <c r="B2081" s="59" t="s">
        <v>404</v>
      </c>
      <c r="C2081" s="59" t="s">
        <v>20278</v>
      </c>
      <c r="D2081" s="60">
        <v>57.27</v>
      </c>
      <c r="E2081" s="59" t="s">
        <v>405</v>
      </c>
      <c r="F2081" s="59" t="s">
        <v>352</v>
      </c>
    </row>
    <row r="2082" spans="1:6">
      <c r="A2082" s="59">
        <v>6657</v>
      </c>
      <c r="B2082" s="59" t="s">
        <v>404</v>
      </c>
      <c r="C2082" s="59" t="s">
        <v>20278</v>
      </c>
      <c r="D2082" s="60">
        <v>57.27</v>
      </c>
      <c r="E2082" s="59" t="s">
        <v>405</v>
      </c>
      <c r="F2082" s="59" t="s">
        <v>353</v>
      </c>
    </row>
    <row r="2083" spans="1:6">
      <c r="A2083" s="59">
        <v>6660</v>
      </c>
      <c r="B2083" s="59" t="s">
        <v>404</v>
      </c>
      <c r="C2083" s="59" t="s">
        <v>20278</v>
      </c>
      <c r="D2083" s="60">
        <v>57.27</v>
      </c>
      <c r="E2083" s="59" t="s">
        <v>405</v>
      </c>
      <c r="F2083" s="59" t="s">
        <v>354</v>
      </c>
    </row>
    <row r="2084" spans="1:6">
      <c r="A2084" s="59">
        <v>6662</v>
      </c>
      <c r="B2084" s="59" t="s">
        <v>404</v>
      </c>
      <c r="C2084" s="59" t="s">
        <v>20278</v>
      </c>
      <c r="D2084" s="60">
        <v>57.27</v>
      </c>
      <c r="E2084" s="59" t="s">
        <v>405</v>
      </c>
      <c r="F2084" s="59" t="s">
        <v>355</v>
      </c>
    </row>
    <row r="2085" spans="1:6">
      <c r="A2085" s="59">
        <v>6665</v>
      </c>
      <c r="B2085" s="59" t="s">
        <v>404</v>
      </c>
      <c r="C2085" s="59" t="s">
        <v>20278</v>
      </c>
      <c r="D2085" s="60">
        <v>57.27</v>
      </c>
      <c r="E2085" s="59" t="s">
        <v>405</v>
      </c>
      <c r="F2085" s="59" t="s">
        <v>356</v>
      </c>
    </row>
    <row r="2086" spans="1:6">
      <c r="A2086" s="59">
        <v>6680</v>
      </c>
      <c r="B2086" s="59" t="s">
        <v>404</v>
      </c>
      <c r="C2086" s="59" t="s">
        <v>20278</v>
      </c>
      <c r="D2086" s="60">
        <v>57.27</v>
      </c>
      <c r="E2086" s="59" t="s">
        <v>405</v>
      </c>
      <c r="F2086" s="59" t="s">
        <v>357</v>
      </c>
    </row>
    <row r="2087" spans="1:6">
      <c r="A2087" s="59">
        <v>6681</v>
      </c>
      <c r="B2087" s="59" t="s">
        <v>404</v>
      </c>
      <c r="C2087" s="59" t="s">
        <v>20278</v>
      </c>
      <c r="D2087" s="60">
        <v>57.27</v>
      </c>
      <c r="E2087" s="59" t="s">
        <v>405</v>
      </c>
      <c r="F2087" s="59" t="s">
        <v>358</v>
      </c>
    </row>
    <row r="2088" spans="1:6">
      <c r="A2088" s="59">
        <v>6685</v>
      </c>
      <c r="B2088" s="59" t="s">
        <v>404</v>
      </c>
      <c r="C2088" s="59" t="s">
        <v>20278</v>
      </c>
      <c r="D2088" s="60">
        <v>57.27</v>
      </c>
      <c r="E2088" s="59" t="s">
        <v>405</v>
      </c>
      <c r="F2088" s="59" t="s">
        <v>359</v>
      </c>
    </row>
    <row r="2089" spans="1:6">
      <c r="A2089" s="59">
        <v>6686</v>
      </c>
      <c r="B2089" s="59" t="s">
        <v>404</v>
      </c>
      <c r="C2089" s="59" t="s">
        <v>20278</v>
      </c>
      <c r="D2089" s="60">
        <v>57.27</v>
      </c>
      <c r="E2089" s="59" t="s">
        <v>405</v>
      </c>
      <c r="F2089" s="59" t="s">
        <v>360</v>
      </c>
    </row>
    <row r="2090" spans="1:6">
      <c r="A2090" s="59">
        <v>6690</v>
      </c>
      <c r="B2090" s="59" t="s">
        <v>404</v>
      </c>
      <c r="C2090" s="59" t="s">
        <v>20278</v>
      </c>
      <c r="D2090" s="60">
        <v>57.27</v>
      </c>
      <c r="E2090" s="59" t="s">
        <v>405</v>
      </c>
      <c r="F2090" s="59" t="s">
        <v>361</v>
      </c>
    </row>
    <row r="2091" spans="1:6">
      <c r="A2091" s="59">
        <v>6750</v>
      </c>
      <c r="B2091" s="59" t="s">
        <v>404</v>
      </c>
      <c r="C2091" s="59" t="s">
        <v>20278</v>
      </c>
      <c r="D2091" s="60">
        <v>57.27</v>
      </c>
      <c r="E2091" s="59" t="s">
        <v>405</v>
      </c>
      <c r="F2091" s="59" t="s">
        <v>362</v>
      </c>
    </row>
    <row r="2092" spans="1:6">
      <c r="A2092" s="59">
        <v>6820</v>
      </c>
      <c r="B2092" s="59" t="s">
        <v>404</v>
      </c>
      <c r="C2092" s="59" t="s">
        <v>20278</v>
      </c>
      <c r="D2092" s="60">
        <v>57.27</v>
      </c>
      <c r="E2092" s="59" t="s">
        <v>405</v>
      </c>
      <c r="F2092" s="59" t="s">
        <v>363</v>
      </c>
    </row>
    <row r="2093" spans="1:6">
      <c r="A2093" s="59">
        <v>6825</v>
      </c>
      <c r="B2093" s="59" t="s">
        <v>404</v>
      </c>
      <c r="C2093" s="59" t="s">
        <v>20278</v>
      </c>
      <c r="D2093" s="60">
        <v>57.27</v>
      </c>
      <c r="E2093" s="59" t="s">
        <v>405</v>
      </c>
      <c r="F2093" s="59" t="s">
        <v>364</v>
      </c>
    </row>
    <row r="2094" spans="1:6">
      <c r="A2094" s="59">
        <v>6830</v>
      </c>
      <c r="B2094" s="59" t="s">
        <v>404</v>
      </c>
      <c r="C2094" s="59" t="s">
        <v>20278</v>
      </c>
      <c r="D2094" s="60">
        <v>57.27</v>
      </c>
      <c r="E2094" s="59" t="s">
        <v>405</v>
      </c>
      <c r="F2094" s="59" t="s">
        <v>365</v>
      </c>
    </row>
    <row r="2095" spans="1:6">
      <c r="A2095" s="59">
        <v>6831</v>
      </c>
      <c r="B2095" s="59" t="s">
        <v>404</v>
      </c>
      <c r="C2095" s="59" t="s">
        <v>20278</v>
      </c>
      <c r="D2095" s="60">
        <v>57.27</v>
      </c>
      <c r="E2095" s="59" t="s">
        <v>405</v>
      </c>
      <c r="F2095" s="59" t="s">
        <v>366</v>
      </c>
    </row>
    <row r="2096" spans="1:6">
      <c r="A2096" s="59">
        <v>6832</v>
      </c>
      <c r="B2096" s="59" t="s">
        <v>404</v>
      </c>
      <c r="C2096" s="59" t="s">
        <v>20278</v>
      </c>
      <c r="D2096" s="60">
        <v>57.27</v>
      </c>
      <c r="E2096" s="59" t="s">
        <v>405</v>
      </c>
      <c r="F2096" s="59" t="s">
        <v>367</v>
      </c>
    </row>
    <row r="2097" spans="1:6">
      <c r="A2097" s="59">
        <v>6833</v>
      </c>
      <c r="B2097" s="59" t="s">
        <v>404</v>
      </c>
      <c r="C2097" s="59" t="s">
        <v>20278</v>
      </c>
      <c r="D2097" s="60">
        <v>57.27</v>
      </c>
      <c r="E2097" s="59" t="s">
        <v>405</v>
      </c>
      <c r="F2097" s="59" t="s">
        <v>368</v>
      </c>
    </row>
    <row r="2098" spans="1:6">
      <c r="A2098" s="59">
        <v>6834</v>
      </c>
      <c r="B2098" s="59" t="s">
        <v>404</v>
      </c>
      <c r="C2098" s="59" t="s">
        <v>20278</v>
      </c>
      <c r="D2098" s="60">
        <v>57.27</v>
      </c>
      <c r="E2098" s="59" t="s">
        <v>405</v>
      </c>
      <c r="F2098" s="59" t="s">
        <v>369</v>
      </c>
    </row>
    <row r="2099" spans="1:6">
      <c r="A2099" s="59">
        <v>6901</v>
      </c>
      <c r="B2099" s="59" t="s">
        <v>404</v>
      </c>
      <c r="C2099" s="59" t="s">
        <v>20278</v>
      </c>
      <c r="D2099" s="60">
        <v>57.27</v>
      </c>
      <c r="E2099" s="59" t="s">
        <v>405</v>
      </c>
      <c r="F2099" s="59" t="s">
        <v>370</v>
      </c>
    </row>
    <row r="2100" spans="1:6">
      <c r="A2100" s="59">
        <v>6903</v>
      </c>
      <c r="B2100" s="59" t="s">
        <v>404</v>
      </c>
      <c r="C2100" s="59" t="s">
        <v>20278</v>
      </c>
      <c r="D2100" s="60">
        <v>57.27</v>
      </c>
      <c r="E2100" s="59" t="s">
        <v>405</v>
      </c>
      <c r="F2100" s="59" t="s">
        <v>372</v>
      </c>
    </row>
    <row r="2101" spans="1:6">
      <c r="A2101" s="59">
        <v>6998</v>
      </c>
      <c r="B2101" s="59" t="s">
        <v>404</v>
      </c>
      <c r="C2101" s="59" t="s">
        <v>20278</v>
      </c>
      <c r="D2101" s="60">
        <v>57.27</v>
      </c>
      <c r="E2101" s="59" t="s">
        <v>405</v>
      </c>
      <c r="F2101" s="59" t="s">
        <v>373</v>
      </c>
    </row>
    <row r="2102" spans="1:6">
      <c r="A2102" s="59">
        <v>6999</v>
      </c>
      <c r="B2102" s="59" t="s">
        <v>404</v>
      </c>
      <c r="C2102" s="59" t="s">
        <v>20278</v>
      </c>
      <c r="D2102" s="60">
        <v>57.27</v>
      </c>
      <c r="E2102" s="59" t="s">
        <v>405</v>
      </c>
      <c r="F2102" s="59" t="s">
        <v>374</v>
      </c>
    </row>
    <row r="2103" spans="1:6">
      <c r="A2103" s="59">
        <v>9001</v>
      </c>
      <c r="B2103" s="59" t="s">
        <v>404</v>
      </c>
      <c r="C2103" s="59" t="s">
        <v>20278</v>
      </c>
      <c r="D2103" s="60">
        <v>57.27</v>
      </c>
      <c r="E2103" s="59" t="s">
        <v>405</v>
      </c>
      <c r="F2103" s="59" t="s">
        <v>375</v>
      </c>
    </row>
    <row r="2104" spans="1:6">
      <c r="A2104" s="59" t="s">
        <v>20448</v>
      </c>
      <c r="B2104" s="59" t="s">
        <v>406</v>
      </c>
      <c r="C2104" s="59" t="s">
        <v>20278</v>
      </c>
      <c r="D2104" s="60">
        <v>45.13</v>
      </c>
      <c r="E2104" s="59" t="s">
        <v>407</v>
      </c>
      <c r="F2104" s="59" t="s">
        <v>200</v>
      </c>
    </row>
    <row r="2105" spans="1:6">
      <c r="A2105" s="59" t="s">
        <v>20449</v>
      </c>
      <c r="B2105" s="59" t="s">
        <v>406</v>
      </c>
      <c r="C2105" s="59" t="s">
        <v>20278</v>
      </c>
      <c r="D2105" s="60">
        <v>45.13</v>
      </c>
      <c r="E2105" s="59" t="s">
        <v>407</v>
      </c>
      <c r="F2105" s="59" t="s">
        <v>201</v>
      </c>
    </row>
    <row r="2106" spans="1:6">
      <c r="A2106" s="59" t="s">
        <v>20450</v>
      </c>
      <c r="B2106" s="59" t="s">
        <v>406</v>
      </c>
      <c r="C2106" s="59" t="s">
        <v>20278</v>
      </c>
      <c r="D2106" s="60">
        <v>45.13</v>
      </c>
      <c r="E2106" s="59" t="s">
        <v>407</v>
      </c>
      <c r="F2106" s="59" t="s">
        <v>202</v>
      </c>
    </row>
    <row r="2107" spans="1:6">
      <c r="A2107" s="59" t="s">
        <v>20451</v>
      </c>
      <c r="B2107" s="59" t="s">
        <v>406</v>
      </c>
      <c r="C2107" s="59" t="s">
        <v>20278</v>
      </c>
      <c r="D2107" s="60">
        <v>45.13</v>
      </c>
      <c r="E2107" s="59" t="s">
        <v>407</v>
      </c>
      <c r="F2107" s="59" t="s">
        <v>203</v>
      </c>
    </row>
    <row r="2108" spans="1:6">
      <c r="A2108" s="59" t="s">
        <v>20452</v>
      </c>
      <c r="B2108" s="59" t="s">
        <v>406</v>
      </c>
      <c r="C2108" s="59" t="s">
        <v>20278</v>
      </c>
      <c r="D2108" s="60">
        <v>45.13</v>
      </c>
      <c r="E2108" s="59" t="s">
        <v>407</v>
      </c>
      <c r="F2108" s="59" t="s">
        <v>204</v>
      </c>
    </row>
    <row r="2109" spans="1:6">
      <c r="A2109" s="59" t="s">
        <v>20453</v>
      </c>
      <c r="B2109" s="59" t="s">
        <v>406</v>
      </c>
      <c r="C2109" s="59" t="s">
        <v>20278</v>
      </c>
      <c r="D2109" s="60">
        <v>45.13</v>
      </c>
      <c r="E2109" s="59" t="s">
        <v>407</v>
      </c>
      <c r="F2109" s="59" t="s">
        <v>205</v>
      </c>
    </row>
    <row r="2110" spans="1:6">
      <c r="A2110" s="59" t="s">
        <v>20454</v>
      </c>
      <c r="B2110" s="59" t="s">
        <v>406</v>
      </c>
      <c r="C2110" s="59" t="s">
        <v>20278</v>
      </c>
      <c r="D2110" s="60">
        <v>45.13</v>
      </c>
      <c r="E2110" s="59" t="s">
        <v>407</v>
      </c>
      <c r="F2110" s="59" t="s">
        <v>206</v>
      </c>
    </row>
    <row r="2111" spans="1:6">
      <c r="A2111" s="59" t="s">
        <v>20455</v>
      </c>
      <c r="B2111" s="59" t="s">
        <v>406</v>
      </c>
      <c r="C2111" s="59" t="s">
        <v>20278</v>
      </c>
      <c r="D2111" s="60">
        <v>45.13</v>
      </c>
      <c r="E2111" s="59" t="s">
        <v>407</v>
      </c>
      <c r="F2111" s="59" t="s">
        <v>207</v>
      </c>
    </row>
    <row r="2112" spans="1:6">
      <c r="A2112" s="59" t="s">
        <v>20456</v>
      </c>
      <c r="B2112" s="59" t="s">
        <v>406</v>
      </c>
      <c r="C2112" s="59" t="s">
        <v>20278</v>
      </c>
      <c r="D2112" s="60">
        <v>45.13</v>
      </c>
      <c r="E2112" s="59" t="s">
        <v>407</v>
      </c>
      <c r="F2112" s="59" t="s">
        <v>209</v>
      </c>
    </row>
    <row r="2113" spans="1:6">
      <c r="A2113" s="59">
        <v>6010</v>
      </c>
      <c r="B2113" s="59" t="s">
        <v>406</v>
      </c>
      <c r="C2113" s="59" t="s">
        <v>20278</v>
      </c>
      <c r="D2113" s="60">
        <v>45.13</v>
      </c>
      <c r="E2113" s="59" t="s">
        <v>407</v>
      </c>
      <c r="F2113" s="59" t="s">
        <v>210</v>
      </c>
    </row>
    <row r="2114" spans="1:6">
      <c r="A2114" s="59">
        <v>6011</v>
      </c>
      <c r="B2114" s="59" t="s">
        <v>406</v>
      </c>
      <c r="C2114" s="59" t="s">
        <v>20278</v>
      </c>
      <c r="D2114" s="60">
        <v>45.13</v>
      </c>
      <c r="E2114" s="59" t="s">
        <v>407</v>
      </c>
      <c r="F2114" s="59" t="s">
        <v>211</v>
      </c>
    </row>
    <row r="2115" spans="1:6">
      <c r="A2115" s="59">
        <v>6012</v>
      </c>
      <c r="B2115" s="59" t="s">
        <v>406</v>
      </c>
      <c r="C2115" s="59" t="s">
        <v>20278</v>
      </c>
      <c r="D2115" s="60">
        <v>45.13</v>
      </c>
      <c r="E2115" s="59" t="s">
        <v>407</v>
      </c>
      <c r="F2115" s="59" t="s">
        <v>212</v>
      </c>
    </row>
    <row r="2116" spans="1:6">
      <c r="A2116" s="59">
        <v>6013</v>
      </c>
      <c r="B2116" s="59" t="s">
        <v>406</v>
      </c>
      <c r="C2116" s="59" t="s">
        <v>20278</v>
      </c>
      <c r="D2116" s="60">
        <v>45.13</v>
      </c>
      <c r="E2116" s="59" t="s">
        <v>407</v>
      </c>
      <c r="F2116" s="59" t="s">
        <v>213</v>
      </c>
    </row>
    <row r="2117" spans="1:6">
      <c r="A2117" s="59">
        <v>6014</v>
      </c>
      <c r="B2117" s="59" t="s">
        <v>406</v>
      </c>
      <c r="C2117" s="59" t="s">
        <v>20278</v>
      </c>
      <c r="D2117" s="60">
        <v>45.13</v>
      </c>
      <c r="E2117" s="59" t="s">
        <v>407</v>
      </c>
      <c r="F2117" s="59" t="s">
        <v>214</v>
      </c>
    </row>
    <row r="2118" spans="1:6">
      <c r="A2118" s="59">
        <v>6015</v>
      </c>
      <c r="B2118" s="59" t="s">
        <v>406</v>
      </c>
      <c r="C2118" s="59" t="s">
        <v>20278</v>
      </c>
      <c r="D2118" s="60">
        <v>45.13</v>
      </c>
      <c r="E2118" s="59" t="s">
        <v>407</v>
      </c>
      <c r="F2118" s="59" t="s">
        <v>215</v>
      </c>
    </row>
    <row r="2119" spans="1:6">
      <c r="A2119" s="59">
        <v>6016</v>
      </c>
      <c r="B2119" s="59" t="s">
        <v>406</v>
      </c>
      <c r="C2119" s="59" t="s">
        <v>20278</v>
      </c>
      <c r="D2119" s="60">
        <v>45.13</v>
      </c>
      <c r="E2119" s="59" t="s">
        <v>407</v>
      </c>
      <c r="F2119" s="59" t="s">
        <v>216</v>
      </c>
    </row>
    <row r="2120" spans="1:6">
      <c r="A2120" s="59">
        <v>6017</v>
      </c>
      <c r="B2120" s="59" t="s">
        <v>406</v>
      </c>
      <c r="C2120" s="59" t="s">
        <v>20278</v>
      </c>
      <c r="D2120" s="60">
        <v>45.13</v>
      </c>
      <c r="E2120" s="59" t="s">
        <v>407</v>
      </c>
      <c r="F2120" s="59" t="s">
        <v>217</v>
      </c>
    </row>
    <row r="2121" spans="1:6">
      <c r="A2121" s="59">
        <v>6020</v>
      </c>
      <c r="B2121" s="59" t="s">
        <v>406</v>
      </c>
      <c r="C2121" s="59" t="s">
        <v>20278</v>
      </c>
      <c r="D2121" s="60">
        <v>45.13</v>
      </c>
      <c r="E2121" s="59" t="s">
        <v>407</v>
      </c>
      <c r="F2121" s="59" t="s">
        <v>218</v>
      </c>
    </row>
    <row r="2122" spans="1:6">
      <c r="A2122" s="59">
        <v>6021</v>
      </c>
      <c r="B2122" s="59" t="s">
        <v>406</v>
      </c>
      <c r="C2122" s="59" t="s">
        <v>20278</v>
      </c>
      <c r="D2122" s="60">
        <v>45.13</v>
      </c>
      <c r="E2122" s="59" t="s">
        <v>407</v>
      </c>
      <c r="F2122" s="59" t="s">
        <v>219</v>
      </c>
    </row>
    <row r="2123" spans="1:6">
      <c r="A2123" s="59">
        <v>6022</v>
      </c>
      <c r="B2123" s="59" t="s">
        <v>406</v>
      </c>
      <c r="C2123" s="59" t="s">
        <v>20278</v>
      </c>
      <c r="D2123" s="60">
        <v>45.13</v>
      </c>
      <c r="E2123" s="59" t="s">
        <v>407</v>
      </c>
      <c r="F2123" s="59" t="s">
        <v>220</v>
      </c>
    </row>
    <row r="2124" spans="1:6">
      <c r="A2124" s="59">
        <v>6023</v>
      </c>
      <c r="B2124" s="59" t="s">
        <v>406</v>
      </c>
      <c r="C2124" s="59" t="s">
        <v>20278</v>
      </c>
      <c r="D2124" s="60">
        <v>45.13</v>
      </c>
      <c r="E2124" s="59" t="s">
        <v>407</v>
      </c>
      <c r="F2124" s="59" t="s">
        <v>221</v>
      </c>
    </row>
    <row r="2125" spans="1:6">
      <c r="A2125" s="59">
        <v>6028</v>
      </c>
      <c r="B2125" s="59" t="s">
        <v>406</v>
      </c>
      <c r="C2125" s="59" t="s">
        <v>20278</v>
      </c>
      <c r="D2125" s="60">
        <v>45.13</v>
      </c>
      <c r="E2125" s="59" t="s">
        <v>407</v>
      </c>
      <c r="F2125" s="59" t="s">
        <v>222</v>
      </c>
    </row>
    <row r="2126" spans="1:6">
      <c r="A2126" s="59">
        <v>6029</v>
      </c>
      <c r="B2126" s="59" t="s">
        <v>406</v>
      </c>
      <c r="C2126" s="59" t="s">
        <v>20278</v>
      </c>
      <c r="D2126" s="60">
        <v>45.13</v>
      </c>
      <c r="E2126" s="59" t="s">
        <v>407</v>
      </c>
      <c r="F2126" s="59" t="s">
        <v>223</v>
      </c>
    </row>
    <row r="2127" spans="1:6">
      <c r="A2127" s="59">
        <v>6032</v>
      </c>
      <c r="B2127" s="59" t="s">
        <v>406</v>
      </c>
      <c r="C2127" s="59" t="s">
        <v>20278</v>
      </c>
      <c r="D2127" s="60">
        <v>45.13</v>
      </c>
      <c r="E2127" s="59" t="s">
        <v>407</v>
      </c>
      <c r="F2127" s="59" t="s">
        <v>224</v>
      </c>
    </row>
    <row r="2128" spans="1:6">
      <c r="A2128" s="59">
        <v>6100</v>
      </c>
      <c r="B2128" s="59" t="s">
        <v>406</v>
      </c>
      <c r="C2128" s="59" t="s">
        <v>20278</v>
      </c>
      <c r="D2128" s="60">
        <v>45.13</v>
      </c>
      <c r="E2128" s="59" t="s">
        <v>407</v>
      </c>
      <c r="F2128" s="59" t="s">
        <v>225</v>
      </c>
    </row>
    <row r="2129" spans="1:6">
      <c r="A2129" s="59">
        <v>6101</v>
      </c>
      <c r="B2129" s="59" t="s">
        <v>406</v>
      </c>
      <c r="C2129" s="59" t="s">
        <v>20278</v>
      </c>
      <c r="D2129" s="60">
        <v>45.13</v>
      </c>
      <c r="E2129" s="59" t="s">
        <v>407</v>
      </c>
      <c r="F2129" s="59" t="s">
        <v>226</v>
      </c>
    </row>
    <row r="2130" spans="1:6">
      <c r="A2130" s="59">
        <v>6102</v>
      </c>
      <c r="B2130" s="59" t="s">
        <v>406</v>
      </c>
      <c r="C2130" s="59" t="s">
        <v>20278</v>
      </c>
      <c r="D2130" s="60">
        <v>45.13</v>
      </c>
      <c r="E2130" s="59" t="s">
        <v>407</v>
      </c>
      <c r="F2130" s="59" t="s">
        <v>227</v>
      </c>
    </row>
    <row r="2131" spans="1:6">
      <c r="A2131" s="59">
        <v>6103</v>
      </c>
      <c r="B2131" s="59" t="s">
        <v>406</v>
      </c>
      <c r="C2131" s="59" t="s">
        <v>20278</v>
      </c>
      <c r="D2131" s="60">
        <v>45.13</v>
      </c>
      <c r="E2131" s="59" t="s">
        <v>407</v>
      </c>
      <c r="F2131" s="59" t="s">
        <v>228</v>
      </c>
    </row>
    <row r="2132" spans="1:6">
      <c r="A2132" s="59">
        <v>6110</v>
      </c>
      <c r="B2132" s="59" t="s">
        <v>406</v>
      </c>
      <c r="C2132" s="59" t="s">
        <v>20278</v>
      </c>
      <c r="D2132" s="60">
        <v>45.13</v>
      </c>
      <c r="E2132" s="59" t="s">
        <v>407</v>
      </c>
      <c r="F2132" s="59" t="s">
        <v>229</v>
      </c>
    </row>
    <row r="2133" spans="1:6">
      <c r="A2133" s="59">
        <v>6112</v>
      </c>
      <c r="B2133" s="59" t="s">
        <v>406</v>
      </c>
      <c r="C2133" s="59" t="s">
        <v>20278</v>
      </c>
      <c r="D2133" s="60">
        <v>45.13</v>
      </c>
      <c r="E2133" s="59" t="s">
        <v>407</v>
      </c>
      <c r="F2133" s="59" t="s">
        <v>230</v>
      </c>
    </row>
    <row r="2134" spans="1:6">
      <c r="A2134" s="59">
        <v>6220</v>
      </c>
      <c r="B2134" s="59" t="s">
        <v>406</v>
      </c>
      <c r="C2134" s="59" t="s">
        <v>20278</v>
      </c>
      <c r="D2134" s="60">
        <v>45.13</v>
      </c>
      <c r="E2134" s="59" t="s">
        <v>407</v>
      </c>
      <c r="F2134" s="59" t="s">
        <v>231</v>
      </c>
    </row>
    <row r="2135" spans="1:6">
      <c r="A2135" s="59">
        <v>6221</v>
      </c>
      <c r="B2135" s="59" t="s">
        <v>406</v>
      </c>
      <c r="C2135" s="59" t="s">
        <v>20278</v>
      </c>
      <c r="D2135" s="60">
        <v>45.13</v>
      </c>
      <c r="E2135" s="59" t="s">
        <v>407</v>
      </c>
      <c r="F2135" s="59" t="s">
        <v>232</v>
      </c>
    </row>
    <row r="2136" spans="1:6">
      <c r="A2136" s="59">
        <v>6222</v>
      </c>
      <c r="B2136" s="59" t="s">
        <v>406</v>
      </c>
      <c r="C2136" s="59" t="s">
        <v>20278</v>
      </c>
      <c r="D2136" s="60">
        <v>45.13</v>
      </c>
      <c r="E2136" s="59" t="s">
        <v>407</v>
      </c>
      <c r="F2136" s="59" t="s">
        <v>233</v>
      </c>
    </row>
    <row r="2137" spans="1:6">
      <c r="A2137" s="59">
        <v>6223</v>
      </c>
      <c r="B2137" s="59" t="s">
        <v>406</v>
      </c>
      <c r="C2137" s="59" t="s">
        <v>20278</v>
      </c>
      <c r="D2137" s="60">
        <v>45.13</v>
      </c>
      <c r="E2137" s="59" t="s">
        <v>407</v>
      </c>
      <c r="F2137" s="59" t="s">
        <v>234</v>
      </c>
    </row>
    <row r="2138" spans="1:6">
      <c r="A2138" s="59">
        <v>6224</v>
      </c>
      <c r="B2138" s="59" t="s">
        <v>406</v>
      </c>
      <c r="C2138" s="59" t="s">
        <v>20278</v>
      </c>
      <c r="D2138" s="60">
        <v>45.13</v>
      </c>
      <c r="E2138" s="59" t="s">
        <v>407</v>
      </c>
      <c r="F2138" s="59" t="s">
        <v>235</v>
      </c>
    </row>
    <row r="2139" spans="1:6">
      <c r="A2139" s="59">
        <v>6225</v>
      </c>
      <c r="B2139" s="59" t="s">
        <v>406</v>
      </c>
      <c r="C2139" s="59" t="s">
        <v>20278</v>
      </c>
      <c r="D2139" s="60">
        <v>45.13</v>
      </c>
      <c r="E2139" s="59" t="s">
        <v>407</v>
      </c>
      <c r="F2139" s="59" t="s">
        <v>236</v>
      </c>
    </row>
    <row r="2140" spans="1:6">
      <c r="A2140" s="59">
        <v>6226</v>
      </c>
      <c r="B2140" s="59" t="s">
        <v>406</v>
      </c>
      <c r="C2140" s="59" t="s">
        <v>20278</v>
      </c>
      <c r="D2140" s="60">
        <v>45.13</v>
      </c>
      <c r="E2140" s="59" t="s">
        <v>407</v>
      </c>
      <c r="F2140" s="59" t="s">
        <v>237</v>
      </c>
    </row>
    <row r="2141" spans="1:6">
      <c r="A2141" s="59">
        <v>6229</v>
      </c>
      <c r="B2141" s="59" t="s">
        <v>406</v>
      </c>
      <c r="C2141" s="59" t="s">
        <v>20278</v>
      </c>
      <c r="D2141" s="60">
        <v>45.13</v>
      </c>
      <c r="E2141" s="59" t="s">
        <v>407</v>
      </c>
      <c r="F2141" s="59" t="s">
        <v>238</v>
      </c>
    </row>
    <row r="2142" spans="1:6">
      <c r="A2142" s="59">
        <v>6230</v>
      </c>
      <c r="B2142" s="59" t="s">
        <v>406</v>
      </c>
      <c r="C2142" s="59" t="s">
        <v>20278</v>
      </c>
      <c r="D2142" s="60">
        <v>45.13</v>
      </c>
      <c r="E2142" s="59" t="s">
        <v>407</v>
      </c>
      <c r="F2142" s="59" t="s">
        <v>239</v>
      </c>
    </row>
    <row r="2143" spans="1:6">
      <c r="A2143" s="59">
        <v>6231</v>
      </c>
      <c r="B2143" s="59" t="s">
        <v>406</v>
      </c>
      <c r="C2143" s="59" t="s">
        <v>20278</v>
      </c>
      <c r="D2143" s="60">
        <v>45.13</v>
      </c>
      <c r="E2143" s="59" t="s">
        <v>407</v>
      </c>
      <c r="F2143" s="59" t="s">
        <v>240</v>
      </c>
    </row>
    <row r="2144" spans="1:6">
      <c r="A2144" s="59">
        <v>6232</v>
      </c>
      <c r="B2144" s="59" t="s">
        <v>406</v>
      </c>
      <c r="C2144" s="59" t="s">
        <v>20278</v>
      </c>
      <c r="D2144" s="60">
        <v>45.13</v>
      </c>
      <c r="E2144" s="59" t="s">
        <v>407</v>
      </c>
      <c r="F2144" s="59" t="s">
        <v>241</v>
      </c>
    </row>
    <row r="2145" spans="1:6">
      <c r="A2145" s="59">
        <v>6234</v>
      </c>
      <c r="B2145" s="59" t="s">
        <v>406</v>
      </c>
      <c r="C2145" s="59" t="s">
        <v>20278</v>
      </c>
      <c r="D2145" s="60">
        <v>45.13</v>
      </c>
      <c r="E2145" s="59" t="s">
        <v>407</v>
      </c>
      <c r="F2145" s="59" t="s">
        <v>242</v>
      </c>
    </row>
    <row r="2146" spans="1:6">
      <c r="A2146" s="59">
        <v>6235</v>
      </c>
      <c r="B2146" s="59" t="s">
        <v>406</v>
      </c>
      <c r="C2146" s="59" t="s">
        <v>20278</v>
      </c>
      <c r="D2146" s="60">
        <v>45.13</v>
      </c>
      <c r="E2146" s="59" t="s">
        <v>407</v>
      </c>
      <c r="F2146" s="59" t="s">
        <v>243</v>
      </c>
    </row>
    <row r="2147" spans="1:6">
      <c r="A2147" s="59">
        <v>6236</v>
      </c>
      <c r="B2147" s="59" t="s">
        <v>406</v>
      </c>
      <c r="C2147" s="59" t="s">
        <v>20278</v>
      </c>
      <c r="D2147" s="60">
        <v>45.13</v>
      </c>
      <c r="E2147" s="59" t="s">
        <v>407</v>
      </c>
      <c r="F2147" s="59" t="s">
        <v>244</v>
      </c>
    </row>
    <row r="2148" spans="1:6">
      <c r="A2148" s="59">
        <v>6238</v>
      </c>
      <c r="B2148" s="59" t="s">
        <v>406</v>
      </c>
      <c r="C2148" s="59" t="s">
        <v>20278</v>
      </c>
      <c r="D2148" s="60">
        <v>45.13</v>
      </c>
      <c r="E2148" s="59" t="s">
        <v>407</v>
      </c>
      <c r="F2148" s="59" t="s">
        <v>245</v>
      </c>
    </row>
    <row r="2149" spans="1:6">
      <c r="A2149" s="59">
        <v>6240</v>
      </c>
      <c r="B2149" s="59" t="s">
        <v>406</v>
      </c>
      <c r="C2149" s="59" t="s">
        <v>20278</v>
      </c>
      <c r="D2149" s="60">
        <v>45.13</v>
      </c>
      <c r="E2149" s="59" t="s">
        <v>407</v>
      </c>
      <c r="F2149" s="59" t="s">
        <v>246</v>
      </c>
    </row>
    <row r="2150" spans="1:6">
      <c r="A2150" s="59">
        <v>6241</v>
      </c>
      <c r="B2150" s="59" t="s">
        <v>406</v>
      </c>
      <c r="C2150" s="59" t="s">
        <v>20278</v>
      </c>
      <c r="D2150" s="60">
        <v>45.13</v>
      </c>
      <c r="E2150" s="59" t="s">
        <v>407</v>
      </c>
      <c r="F2150" s="59" t="s">
        <v>247</v>
      </c>
    </row>
    <row r="2151" spans="1:6">
      <c r="A2151" s="59">
        <v>6242</v>
      </c>
      <c r="B2151" s="59" t="s">
        <v>406</v>
      </c>
      <c r="C2151" s="59" t="s">
        <v>20278</v>
      </c>
      <c r="D2151" s="60">
        <v>45.13</v>
      </c>
      <c r="E2151" s="59" t="s">
        <v>407</v>
      </c>
      <c r="F2151" s="59" t="s">
        <v>248</v>
      </c>
    </row>
    <row r="2152" spans="1:6">
      <c r="A2152" s="59">
        <v>6243</v>
      </c>
      <c r="B2152" s="59" t="s">
        <v>406</v>
      </c>
      <c r="C2152" s="59" t="s">
        <v>20278</v>
      </c>
      <c r="D2152" s="60">
        <v>45.13</v>
      </c>
      <c r="E2152" s="59" t="s">
        <v>407</v>
      </c>
      <c r="F2152" s="59" t="s">
        <v>249</v>
      </c>
    </row>
    <row r="2153" spans="1:6">
      <c r="A2153" s="59">
        <v>6244</v>
      </c>
      <c r="B2153" s="59" t="s">
        <v>406</v>
      </c>
      <c r="C2153" s="59" t="s">
        <v>20278</v>
      </c>
      <c r="D2153" s="60">
        <v>45.13</v>
      </c>
      <c r="E2153" s="59" t="s">
        <v>407</v>
      </c>
      <c r="F2153" s="59" t="s">
        <v>250</v>
      </c>
    </row>
    <row r="2154" spans="1:6">
      <c r="A2154" s="59">
        <v>6306</v>
      </c>
      <c r="B2154" s="59" t="s">
        <v>406</v>
      </c>
      <c r="C2154" s="59" t="s">
        <v>20278</v>
      </c>
      <c r="D2154" s="60">
        <v>45.13</v>
      </c>
      <c r="E2154" s="59" t="s">
        <v>407</v>
      </c>
      <c r="F2154" s="59" t="s">
        <v>251</v>
      </c>
    </row>
    <row r="2155" spans="1:6">
      <c r="A2155" s="59">
        <v>6307</v>
      </c>
      <c r="B2155" s="59" t="s">
        <v>406</v>
      </c>
      <c r="C2155" s="59" t="s">
        <v>20278</v>
      </c>
      <c r="D2155" s="60">
        <v>45.13</v>
      </c>
      <c r="E2155" s="59" t="s">
        <v>407</v>
      </c>
      <c r="F2155" s="59" t="s">
        <v>252</v>
      </c>
    </row>
    <row r="2156" spans="1:6">
      <c r="A2156" s="59">
        <v>6308</v>
      </c>
      <c r="B2156" s="59" t="s">
        <v>406</v>
      </c>
      <c r="C2156" s="59" t="s">
        <v>20278</v>
      </c>
      <c r="D2156" s="60">
        <v>45.13</v>
      </c>
      <c r="E2156" s="59" t="s">
        <v>407</v>
      </c>
      <c r="F2156" s="59" t="s">
        <v>252</v>
      </c>
    </row>
    <row r="2157" spans="1:6">
      <c r="A2157" s="59">
        <v>6320</v>
      </c>
      <c r="B2157" s="59" t="s">
        <v>406</v>
      </c>
      <c r="C2157" s="59" t="s">
        <v>20278</v>
      </c>
      <c r="D2157" s="60">
        <v>45.13</v>
      </c>
      <c r="E2157" s="59" t="s">
        <v>407</v>
      </c>
      <c r="F2157" s="59" t="s">
        <v>253</v>
      </c>
    </row>
    <row r="2158" spans="1:6">
      <c r="A2158" s="59">
        <v>6342</v>
      </c>
      <c r="B2158" s="59" t="s">
        <v>406</v>
      </c>
      <c r="C2158" s="59" t="s">
        <v>20278</v>
      </c>
      <c r="D2158" s="60">
        <v>45.13</v>
      </c>
      <c r="E2158" s="59" t="s">
        <v>407</v>
      </c>
      <c r="F2158" s="59" t="s">
        <v>254</v>
      </c>
    </row>
    <row r="2159" spans="1:6">
      <c r="A2159" s="59">
        <v>6343</v>
      </c>
      <c r="B2159" s="59" t="s">
        <v>406</v>
      </c>
      <c r="C2159" s="59" t="s">
        <v>20278</v>
      </c>
      <c r="D2159" s="60">
        <v>45.13</v>
      </c>
      <c r="E2159" s="59" t="s">
        <v>407</v>
      </c>
      <c r="F2159" s="59" t="s">
        <v>255</v>
      </c>
    </row>
    <row r="2160" spans="1:6">
      <c r="A2160" s="59">
        <v>6344</v>
      </c>
      <c r="B2160" s="59" t="s">
        <v>406</v>
      </c>
      <c r="C2160" s="59" t="s">
        <v>20278</v>
      </c>
      <c r="D2160" s="60">
        <v>45.13</v>
      </c>
      <c r="E2160" s="59" t="s">
        <v>407</v>
      </c>
      <c r="F2160" s="59" t="s">
        <v>256</v>
      </c>
    </row>
    <row r="2161" spans="1:6">
      <c r="A2161" s="59">
        <v>6345</v>
      </c>
      <c r="B2161" s="59" t="s">
        <v>406</v>
      </c>
      <c r="C2161" s="59" t="s">
        <v>20278</v>
      </c>
      <c r="D2161" s="60">
        <v>45.13</v>
      </c>
      <c r="E2161" s="59" t="s">
        <v>407</v>
      </c>
      <c r="F2161" s="59" t="s">
        <v>257</v>
      </c>
    </row>
    <row r="2162" spans="1:6">
      <c r="A2162" s="59">
        <v>6346</v>
      </c>
      <c r="B2162" s="59" t="s">
        <v>406</v>
      </c>
      <c r="C2162" s="59" t="s">
        <v>20278</v>
      </c>
      <c r="D2162" s="60">
        <v>45.13</v>
      </c>
      <c r="E2162" s="59" t="s">
        <v>407</v>
      </c>
      <c r="F2162" s="59" t="s">
        <v>258</v>
      </c>
    </row>
    <row r="2163" spans="1:6">
      <c r="A2163" s="59">
        <v>6347</v>
      </c>
      <c r="B2163" s="59" t="s">
        <v>406</v>
      </c>
      <c r="C2163" s="59" t="s">
        <v>20278</v>
      </c>
      <c r="D2163" s="60">
        <v>45.13</v>
      </c>
      <c r="E2163" s="59" t="s">
        <v>407</v>
      </c>
      <c r="F2163" s="59" t="s">
        <v>259</v>
      </c>
    </row>
    <row r="2164" spans="1:6">
      <c r="A2164" s="59">
        <v>6400</v>
      </c>
      <c r="B2164" s="59" t="s">
        <v>406</v>
      </c>
      <c r="C2164" s="59" t="s">
        <v>20278</v>
      </c>
      <c r="D2164" s="60">
        <v>45.13</v>
      </c>
      <c r="E2164" s="59" t="s">
        <v>407</v>
      </c>
      <c r="F2164" s="59" t="s">
        <v>260</v>
      </c>
    </row>
    <row r="2165" spans="1:6">
      <c r="A2165" s="59">
        <v>6401</v>
      </c>
      <c r="B2165" s="59" t="s">
        <v>406</v>
      </c>
      <c r="C2165" s="59" t="s">
        <v>20278</v>
      </c>
      <c r="D2165" s="60">
        <v>45.13</v>
      </c>
      <c r="E2165" s="59" t="s">
        <v>407</v>
      </c>
      <c r="F2165" s="59" t="s">
        <v>261</v>
      </c>
    </row>
    <row r="2166" spans="1:6">
      <c r="A2166" s="59">
        <v>6402</v>
      </c>
      <c r="B2166" s="59" t="s">
        <v>406</v>
      </c>
      <c r="C2166" s="59" t="s">
        <v>20278</v>
      </c>
      <c r="D2166" s="60">
        <v>45.13</v>
      </c>
      <c r="E2166" s="59" t="s">
        <v>407</v>
      </c>
      <c r="F2166" s="59" t="s">
        <v>262</v>
      </c>
    </row>
    <row r="2167" spans="1:6">
      <c r="A2167" s="59">
        <v>6404</v>
      </c>
      <c r="B2167" s="59" t="s">
        <v>406</v>
      </c>
      <c r="C2167" s="59" t="s">
        <v>20278</v>
      </c>
      <c r="D2167" s="60">
        <v>45.13</v>
      </c>
      <c r="E2167" s="59" t="s">
        <v>407</v>
      </c>
      <c r="F2167" s="59" t="s">
        <v>263</v>
      </c>
    </row>
    <row r="2168" spans="1:6">
      <c r="A2168" s="59">
        <v>6405</v>
      </c>
      <c r="B2168" s="59" t="s">
        <v>406</v>
      </c>
      <c r="C2168" s="59" t="s">
        <v>20278</v>
      </c>
      <c r="D2168" s="60">
        <v>45.13</v>
      </c>
      <c r="E2168" s="59" t="s">
        <v>407</v>
      </c>
      <c r="F2168" s="59" t="s">
        <v>264</v>
      </c>
    </row>
    <row r="2169" spans="1:6">
      <c r="A2169" s="59">
        <v>6406</v>
      </c>
      <c r="B2169" s="59" t="s">
        <v>406</v>
      </c>
      <c r="C2169" s="59" t="s">
        <v>20278</v>
      </c>
      <c r="D2169" s="60">
        <v>45.13</v>
      </c>
      <c r="E2169" s="59" t="s">
        <v>407</v>
      </c>
      <c r="F2169" s="59" t="s">
        <v>265</v>
      </c>
    </row>
    <row r="2170" spans="1:6">
      <c r="A2170" s="59">
        <v>6407</v>
      </c>
      <c r="B2170" s="59" t="s">
        <v>406</v>
      </c>
      <c r="C2170" s="59" t="s">
        <v>20278</v>
      </c>
      <c r="D2170" s="60">
        <v>45.13</v>
      </c>
      <c r="E2170" s="59" t="s">
        <v>407</v>
      </c>
      <c r="F2170" s="59" t="s">
        <v>266</v>
      </c>
    </row>
    <row r="2171" spans="1:6">
      <c r="A2171" s="59">
        <v>6410</v>
      </c>
      <c r="B2171" s="59" t="s">
        <v>406</v>
      </c>
      <c r="C2171" s="59" t="s">
        <v>20278</v>
      </c>
      <c r="D2171" s="60">
        <v>45.13</v>
      </c>
      <c r="E2171" s="59" t="s">
        <v>407</v>
      </c>
      <c r="F2171" s="59" t="s">
        <v>267</v>
      </c>
    </row>
    <row r="2172" spans="1:6">
      <c r="A2172" s="59">
        <v>6411</v>
      </c>
      <c r="B2172" s="59" t="s">
        <v>406</v>
      </c>
      <c r="C2172" s="59" t="s">
        <v>20278</v>
      </c>
      <c r="D2172" s="60">
        <v>45.13</v>
      </c>
      <c r="E2172" s="59" t="s">
        <v>407</v>
      </c>
      <c r="F2172" s="59" t="s">
        <v>268</v>
      </c>
    </row>
    <row r="2173" spans="1:6">
      <c r="A2173" s="59">
        <v>6412</v>
      </c>
      <c r="B2173" s="59" t="s">
        <v>406</v>
      </c>
      <c r="C2173" s="59" t="s">
        <v>20278</v>
      </c>
      <c r="D2173" s="60">
        <v>45.13</v>
      </c>
      <c r="E2173" s="59" t="s">
        <v>407</v>
      </c>
      <c r="F2173" s="59" t="s">
        <v>269</v>
      </c>
    </row>
    <row r="2174" spans="1:6">
      <c r="A2174" s="59">
        <v>6413</v>
      </c>
      <c r="B2174" s="59" t="s">
        <v>406</v>
      </c>
      <c r="C2174" s="59" t="s">
        <v>20278</v>
      </c>
      <c r="D2174" s="60">
        <v>45.13</v>
      </c>
      <c r="E2174" s="59" t="s">
        <v>407</v>
      </c>
      <c r="F2174" s="59" t="s">
        <v>270</v>
      </c>
    </row>
    <row r="2175" spans="1:6">
      <c r="A2175" s="59">
        <v>6414</v>
      </c>
      <c r="B2175" s="59" t="s">
        <v>406</v>
      </c>
      <c r="C2175" s="59" t="s">
        <v>20278</v>
      </c>
      <c r="D2175" s="60">
        <v>45.13</v>
      </c>
      <c r="E2175" s="59" t="s">
        <v>407</v>
      </c>
      <c r="F2175" s="59" t="s">
        <v>271</v>
      </c>
    </row>
    <row r="2176" spans="1:6">
      <c r="A2176" s="59">
        <v>6415</v>
      </c>
      <c r="B2176" s="59" t="s">
        <v>406</v>
      </c>
      <c r="C2176" s="59" t="s">
        <v>20278</v>
      </c>
      <c r="D2176" s="60">
        <v>45.13</v>
      </c>
      <c r="E2176" s="59" t="s">
        <v>407</v>
      </c>
      <c r="F2176" s="59" t="s">
        <v>272</v>
      </c>
    </row>
    <row r="2177" spans="1:6">
      <c r="A2177" s="59">
        <v>6416</v>
      </c>
      <c r="B2177" s="59" t="s">
        <v>406</v>
      </c>
      <c r="C2177" s="59" t="s">
        <v>20278</v>
      </c>
      <c r="D2177" s="60">
        <v>45.13</v>
      </c>
      <c r="E2177" s="59" t="s">
        <v>407</v>
      </c>
      <c r="F2177" s="59" t="s">
        <v>273</v>
      </c>
    </row>
    <row r="2178" spans="1:6">
      <c r="A2178" s="59">
        <v>6417</v>
      </c>
      <c r="B2178" s="59" t="s">
        <v>406</v>
      </c>
      <c r="C2178" s="59" t="s">
        <v>20278</v>
      </c>
      <c r="D2178" s="60">
        <v>45.13</v>
      </c>
      <c r="E2178" s="59" t="s">
        <v>407</v>
      </c>
      <c r="F2178" s="59" t="s">
        <v>274</v>
      </c>
    </row>
    <row r="2179" spans="1:6">
      <c r="A2179" s="59">
        <v>6418</v>
      </c>
      <c r="B2179" s="59" t="s">
        <v>406</v>
      </c>
      <c r="C2179" s="59" t="s">
        <v>20278</v>
      </c>
      <c r="D2179" s="60">
        <v>45.13</v>
      </c>
      <c r="E2179" s="59" t="s">
        <v>407</v>
      </c>
      <c r="F2179" s="59" t="s">
        <v>275</v>
      </c>
    </row>
    <row r="2180" spans="1:6">
      <c r="A2180" s="59">
        <v>6419</v>
      </c>
      <c r="B2180" s="59" t="s">
        <v>406</v>
      </c>
      <c r="C2180" s="59" t="s">
        <v>20278</v>
      </c>
      <c r="D2180" s="60">
        <v>45.13</v>
      </c>
      <c r="E2180" s="59" t="s">
        <v>407</v>
      </c>
      <c r="F2180" s="59" t="s">
        <v>276</v>
      </c>
    </row>
    <row r="2181" spans="1:6">
      <c r="A2181" s="59">
        <v>6420</v>
      </c>
      <c r="B2181" s="59" t="s">
        <v>406</v>
      </c>
      <c r="C2181" s="59" t="s">
        <v>20278</v>
      </c>
      <c r="D2181" s="60">
        <v>45.13</v>
      </c>
      <c r="E2181" s="59" t="s">
        <v>407</v>
      </c>
      <c r="F2181" s="59" t="s">
        <v>277</v>
      </c>
    </row>
    <row r="2182" spans="1:6">
      <c r="A2182" s="59">
        <v>6421</v>
      </c>
      <c r="B2182" s="59" t="s">
        <v>406</v>
      </c>
      <c r="C2182" s="59" t="s">
        <v>20278</v>
      </c>
      <c r="D2182" s="60">
        <v>45.13</v>
      </c>
      <c r="E2182" s="59" t="s">
        <v>407</v>
      </c>
      <c r="F2182" s="59" t="s">
        <v>278</v>
      </c>
    </row>
    <row r="2183" spans="1:6">
      <c r="A2183" s="59">
        <v>6422</v>
      </c>
      <c r="B2183" s="59" t="s">
        <v>406</v>
      </c>
      <c r="C2183" s="59" t="s">
        <v>20278</v>
      </c>
      <c r="D2183" s="60">
        <v>45.13</v>
      </c>
      <c r="E2183" s="59" t="s">
        <v>407</v>
      </c>
      <c r="F2183" s="59" t="s">
        <v>279</v>
      </c>
    </row>
    <row r="2184" spans="1:6">
      <c r="A2184" s="59">
        <v>6423</v>
      </c>
      <c r="B2184" s="59" t="s">
        <v>406</v>
      </c>
      <c r="C2184" s="59" t="s">
        <v>20278</v>
      </c>
      <c r="D2184" s="60">
        <v>45.13</v>
      </c>
      <c r="E2184" s="59" t="s">
        <v>407</v>
      </c>
      <c r="F2184" s="59" t="s">
        <v>280</v>
      </c>
    </row>
    <row r="2185" spans="1:6">
      <c r="A2185" s="59">
        <v>6425</v>
      </c>
      <c r="B2185" s="59" t="s">
        <v>406</v>
      </c>
      <c r="C2185" s="59" t="s">
        <v>20278</v>
      </c>
      <c r="D2185" s="60">
        <v>45.13</v>
      </c>
      <c r="E2185" s="59" t="s">
        <v>407</v>
      </c>
      <c r="F2185" s="59" t="s">
        <v>281</v>
      </c>
    </row>
    <row r="2186" spans="1:6">
      <c r="A2186" s="59">
        <v>6426</v>
      </c>
      <c r="B2186" s="59" t="s">
        <v>406</v>
      </c>
      <c r="C2186" s="59" t="s">
        <v>20278</v>
      </c>
      <c r="D2186" s="60">
        <v>45.13</v>
      </c>
      <c r="E2186" s="59" t="s">
        <v>407</v>
      </c>
      <c r="F2186" s="59" t="s">
        <v>282</v>
      </c>
    </row>
    <row r="2187" spans="1:6">
      <c r="A2187" s="59">
        <v>6427</v>
      </c>
      <c r="B2187" s="59" t="s">
        <v>406</v>
      </c>
      <c r="C2187" s="59" t="s">
        <v>20278</v>
      </c>
      <c r="D2187" s="60">
        <v>45.13</v>
      </c>
      <c r="E2187" s="59" t="s">
        <v>407</v>
      </c>
      <c r="F2187" s="59" t="s">
        <v>281</v>
      </c>
    </row>
    <row r="2188" spans="1:6">
      <c r="A2188" s="59">
        <v>6430</v>
      </c>
      <c r="B2188" s="59" t="s">
        <v>406</v>
      </c>
      <c r="C2188" s="59" t="s">
        <v>20278</v>
      </c>
      <c r="D2188" s="60">
        <v>45.13</v>
      </c>
      <c r="E2188" s="59" t="s">
        <v>407</v>
      </c>
      <c r="F2188" s="59" t="s">
        <v>265</v>
      </c>
    </row>
    <row r="2189" spans="1:6">
      <c r="A2189" s="59">
        <v>6432</v>
      </c>
      <c r="B2189" s="59" t="s">
        <v>406</v>
      </c>
      <c r="C2189" s="59" t="s">
        <v>20278</v>
      </c>
      <c r="D2189" s="60">
        <v>45.13</v>
      </c>
      <c r="E2189" s="59" t="s">
        <v>407</v>
      </c>
      <c r="F2189" s="59" t="s">
        <v>283</v>
      </c>
    </row>
    <row r="2190" spans="1:6">
      <c r="A2190" s="59">
        <v>6434</v>
      </c>
      <c r="B2190" s="59" t="s">
        <v>406</v>
      </c>
      <c r="C2190" s="59" t="s">
        <v>20278</v>
      </c>
      <c r="D2190" s="60">
        <v>45.13</v>
      </c>
      <c r="E2190" s="59" t="s">
        <v>407</v>
      </c>
      <c r="F2190" s="59" t="s">
        <v>284</v>
      </c>
    </row>
    <row r="2191" spans="1:6">
      <c r="A2191" s="59">
        <v>6437</v>
      </c>
      <c r="B2191" s="59" t="s">
        <v>406</v>
      </c>
      <c r="C2191" s="59" t="s">
        <v>20278</v>
      </c>
      <c r="D2191" s="60">
        <v>45.13</v>
      </c>
      <c r="E2191" s="59" t="s">
        <v>407</v>
      </c>
      <c r="F2191" s="59" t="s">
        <v>285</v>
      </c>
    </row>
    <row r="2192" spans="1:6">
      <c r="A2192" s="59">
        <v>6438</v>
      </c>
      <c r="B2192" s="59" t="s">
        <v>406</v>
      </c>
      <c r="C2192" s="59" t="s">
        <v>20278</v>
      </c>
      <c r="D2192" s="60">
        <v>45.13</v>
      </c>
      <c r="E2192" s="59" t="s">
        <v>407</v>
      </c>
      <c r="F2192" s="59" t="s">
        <v>286</v>
      </c>
    </row>
    <row r="2193" spans="1:6">
      <c r="A2193" s="59">
        <v>6439</v>
      </c>
      <c r="B2193" s="59" t="s">
        <v>406</v>
      </c>
      <c r="C2193" s="59" t="s">
        <v>20278</v>
      </c>
      <c r="D2193" s="60">
        <v>45.13</v>
      </c>
      <c r="E2193" s="59" t="s">
        <v>407</v>
      </c>
      <c r="F2193" s="59" t="s">
        <v>287</v>
      </c>
    </row>
    <row r="2194" spans="1:6">
      <c r="A2194" s="59">
        <v>6442</v>
      </c>
      <c r="B2194" s="59" t="s">
        <v>406</v>
      </c>
      <c r="C2194" s="59" t="s">
        <v>20278</v>
      </c>
      <c r="D2194" s="60">
        <v>45.13</v>
      </c>
      <c r="E2194" s="59" t="s">
        <v>407</v>
      </c>
      <c r="F2194" s="59" t="s">
        <v>288</v>
      </c>
    </row>
    <row r="2195" spans="1:6">
      <c r="A2195" s="59">
        <v>6443</v>
      </c>
      <c r="B2195" s="59" t="s">
        <v>406</v>
      </c>
      <c r="C2195" s="59" t="s">
        <v>20278</v>
      </c>
      <c r="D2195" s="60">
        <v>45.13</v>
      </c>
      <c r="E2195" s="59" t="s">
        <v>407</v>
      </c>
      <c r="F2195" s="59" t="s">
        <v>289</v>
      </c>
    </row>
    <row r="2196" spans="1:6">
      <c r="A2196" s="59">
        <v>6444</v>
      </c>
      <c r="B2196" s="59" t="s">
        <v>406</v>
      </c>
      <c r="C2196" s="59" t="s">
        <v>20278</v>
      </c>
      <c r="D2196" s="60">
        <v>45.13</v>
      </c>
      <c r="E2196" s="59" t="s">
        <v>407</v>
      </c>
      <c r="F2196" s="59" t="s">
        <v>290</v>
      </c>
    </row>
    <row r="2197" spans="1:6">
      <c r="A2197" s="59">
        <v>6450</v>
      </c>
      <c r="B2197" s="59" t="s">
        <v>406</v>
      </c>
      <c r="C2197" s="59" t="s">
        <v>20278</v>
      </c>
      <c r="D2197" s="60">
        <v>45.13</v>
      </c>
      <c r="E2197" s="59" t="s">
        <v>407</v>
      </c>
      <c r="F2197" s="59" t="s">
        <v>291</v>
      </c>
    </row>
    <row r="2198" spans="1:6">
      <c r="A2198" s="59">
        <v>6452</v>
      </c>
      <c r="B2198" s="59" t="s">
        <v>406</v>
      </c>
      <c r="C2198" s="59" t="s">
        <v>20278</v>
      </c>
      <c r="D2198" s="60">
        <v>45.13</v>
      </c>
      <c r="E2198" s="59" t="s">
        <v>407</v>
      </c>
      <c r="F2198" s="59" t="s">
        <v>292</v>
      </c>
    </row>
    <row r="2199" spans="1:6">
      <c r="A2199" s="59">
        <v>6456</v>
      </c>
      <c r="B2199" s="59" t="s">
        <v>406</v>
      </c>
      <c r="C2199" s="59" t="s">
        <v>20278</v>
      </c>
      <c r="D2199" s="60">
        <v>45.13</v>
      </c>
      <c r="E2199" s="59" t="s">
        <v>407</v>
      </c>
      <c r="F2199" s="59" t="s">
        <v>293</v>
      </c>
    </row>
    <row r="2200" spans="1:6">
      <c r="A2200" s="59">
        <v>6458</v>
      </c>
      <c r="B2200" s="59" t="s">
        <v>406</v>
      </c>
      <c r="C2200" s="59" t="s">
        <v>20278</v>
      </c>
      <c r="D2200" s="60">
        <v>45.13</v>
      </c>
      <c r="E2200" s="59" t="s">
        <v>407</v>
      </c>
      <c r="F2200" s="59" t="s">
        <v>294</v>
      </c>
    </row>
    <row r="2201" spans="1:6">
      <c r="A2201" s="59">
        <v>6459</v>
      </c>
      <c r="B2201" s="59" t="s">
        <v>406</v>
      </c>
      <c r="C2201" s="59" t="s">
        <v>20278</v>
      </c>
      <c r="D2201" s="60">
        <v>45.13</v>
      </c>
      <c r="E2201" s="59" t="s">
        <v>407</v>
      </c>
      <c r="F2201" s="59" t="s">
        <v>295</v>
      </c>
    </row>
    <row r="2202" spans="1:6">
      <c r="A2202" s="59">
        <v>6460</v>
      </c>
      <c r="B2202" s="59" t="s">
        <v>406</v>
      </c>
      <c r="C2202" s="59" t="s">
        <v>20278</v>
      </c>
      <c r="D2202" s="60">
        <v>45.13</v>
      </c>
      <c r="E2202" s="59" t="s">
        <v>407</v>
      </c>
      <c r="F2202" s="59" t="s">
        <v>296</v>
      </c>
    </row>
    <row r="2203" spans="1:6">
      <c r="A2203" s="59">
        <v>6461</v>
      </c>
      <c r="B2203" s="59" t="s">
        <v>406</v>
      </c>
      <c r="C2203" s="59" t="s">
        <v>20278</v>
      </c>
      <c r="D2203" s="60">
        <v>45.13</v>
      </c>
      <c r="E2203" s="59" t="s">
        <v>407</v>
      </c>
      <c r="F2203" s="59" t="s">
        <v>297</v>
      </c>
    </row>
    <row r="2204" spans="1:6">
      <c r="A2204" s="59">
        <v>6462</v>
      </c>
      <c r="B2204" s="59" t="s">
        <v>406</v>
      </c>
      <c r="C2204" s="59" t="s">
        <v>20278</v>
      </c>
      <c r="D2204" s="60">
        <v>45.13</v>
      </c>
      <c r="E2204" s="59" t="s">
        <v>407</v>
      </c>
      <c r="F2204" s="59" t="s">
        <v>298</v>
      </c>
    </row>
    <row r="2205" spans="1:6">
      <c r="A2205" s="59">
        <v>6463</v>
      </c>
      <c r="B2205" s="59" t="s">
        <v>406</v>
      </c>
      <c r="C2205" s="59" t="s">
        <v>20278</v>
      </c>
      <c r="D2205" s="60">
        <v>45.13</v>
      </c>
      <c r="E2205" s="59" t="s">
        <v>407</v>
      </c>
      <c r="F2205" s="59" t="s">
        <v>299</v>
      </c>
    </row>
    <row r="2206" spans="1:6">
      <c r="A2206" s="59">
        <v>6464</v>
      </c>
      <c r="B2206" s="59" t="s">
        <v>406</v>
      </c>
      <c r="C2206" s="59" t="s">
        <v>20278</v>
      </c>
      <c r="D2206" s="60">
        <v>45.13</v>
      </c>
      <c r="E2206" s="59" t="s">
        <v>407</v>
      </c>
      <c r="F2206" s="59" t="s">
        <v>300</v>
      </c>
    </row>
    <row r="2207" spans="1:6">
      <c r="A2207" s="59">
        <v>6470</v>
      </c>
      <c r="B2207" s="59" t="s">
        <v>406</v>
      </c>
      <c r="C2207" s="59" t="s">
        <v>20278</v>
      </c>
      <c r="D2207" s="60">
        <v>45.13</v>
      </c>
      <c r="E2207" s="59" t="s">
        <v>407</v>
      </c>
      <c r="F2207" s="59" t="s">
        <v>301</v>
      </c>
    </row>
    <row r="2208" spans="1:6">
      <c r="A2208" s="59">
        <v>6472</v>
      </c>
      <c r="B2208" s="59" t="s">
        <v>406</v>
      </c>
      <c r="C2208" s="59" t="s">
        <v>20278</v>
      </c>
      <c r="D2208" s="60">
        <v>45.13</v>
      </c>
      <c r="E2208" s="59" t="s">
        <v>407</v>
      </c>
      <c r="F2208" s="59" t="s">
        <v>302</v>
      </c>
    </row>
    <row r="2209" spans="1:6">
      <c r="A2209" s="59">
        <v>6473</v>
      </c>
      <c r="B2209" s="59" t="s">
        <v>406</v>
      </c>
      <c r="C2209" s="59" t="s">
        <v>20278</v>
      </c>
      <c r="D2209" s="60">
        <v>45.13</v>
      </c>
      <c r="E2209" s="59" t="s">
        <v>407</v>
      </c>
      <c r="F2209" s="59" t="s">
        <v>303</v>
      </c>
    </row>
    <row r="2210" spans="1:6">
      <c r="A2210" s="59">
        <v>6480</v>
      </c>
      <c r="B2210" s="59" t="s">
        <v>406</v>
      </c>
      <c r="C2210" s="59" t="s">
        <v>20278</v>
      </c>
      <c r="D2210" s="60">
        <v>45.13</v>
      </c>
      <c r="E2210" s="59" t="s">
        <v>407</v>
      </c>
      <c r="F2210" s="59" t="s">
        <v>304</v>
      </c>
    </row>
    <row r="2211" spans="1:6">
      <c r="A2211" s="59">
        <v>6482</v>
      </c>
      <c r="B2211" s="59" t="s">
        <v>406</v>
      </c>
      <c r="C2211" s="59" t="s">
        <v>20278</v>
      </c>
      <c r="D2211" s="60">
        <v>45.13</v>
      </c>
      <c r="E2211" s="59" t="s">
        <v>407</v>
      </c>
      <c r="F2211" s="59" t="s">
        <v>305</v>
      </c>
    </row>
    <row r="2212" spans="1:6">
      <c r="A2212" s="59">
        <v>6483</v>
      </c>
      <c r="B2212" s="59" t="s">
        <v>406</v>
      </c>
      <c r="C2212" s="59" t="s">
        <v>20278</v>
      </c>
      <c r="D2212" s="60">
        <v>45.13</v>
      </c>
      <c r="E2212" s="59" t="s">
        <v>407</v>
      </c>
      <c r="F2212" s="59" t="s">
        <v>306</v>
      </c>
    </row>
    <row r="2213" spans="1:6">
      <c r="A2213" s="59">
        <v>6484</v>
      </c>
      <c r="B2213" s="59" t="s">
        <v>406</v>
      </c>
      <c r="C2213" s="59" t="s">
        <v>20278</v>
      </c>
      <c r="D2213" s="60">
        <v>45.13</v>
      </c>
      <c r="E2213" s="59" t="s">
        <v>407</v>
      </c>
      <c r="F2213" s="59" t="s">
        <v>307</v>
      </c>
    </row>
    <row r="2214" spans="1:6">
      <c r="A2214" s="59">
        <v>6486</v>
      </c>
      <c r="B2214" s="59" t="s">
        <v>406</v>
      </c>
      <c r="C2214" s="59" t="s">
        <v>20278</v>
      </c>
      <c r="D2214" s="60">
        <v>45.13</v>
      </c>
      <c r="E2214" s="59" t="s">
        <v>407</v>
      </c>
      <c r="F2214" s="59" t="s">
        <v>308</v>
      </c>
    </row>
    <row r="2215" spans="1:6">
      <c r="A2215" s="59">
        <v>6490</v>
      </c>
      <c r="B2215" s="59" t="s">
        <v>406</v>
      </c>
      <c r="C2215" s="59" t="s">
        <v>20278</v>
      </c>
      <c r="D2215" s="60">
        <v>45.13</v>
      </c>
      <c r="E2215" s="59" t="s">
        <v>407</v>
      </c>
      <c r="F2215" s="59" t="s">
        <v>309</v>
      </c>
    </row>
    <row r="2216" spans="1:6">
      <c r="A2216" s="59">
        <v>6492</v>
      </c>
      <c r="B2216" s="59" t="s">
        <v>406</v>
      </c>
      <c r="C2216" s="59" t="s">
        <v>20278</v>
      </c>
      <c r="D2216" s="60">
        <v>45.13</v>
      </c>
      <c r="E2216" s="59" t="s">
        <v>407</v>
      </c>
      <c r="F2216" s="59" t="s">
        <v>310</v>
      </c>
    </row>
    <row r="2217" spans="1:6">
      <c r="A2217" s="59">
        <v>6500</v>
      </c>
      <c r="B2217" s="59" t="s">
        <v>406</v>
      </c>
      <c r="C2217" s="59" t="s">
        <v>20278</v>
      </c>
      <c r="D2217" s="60">
        <v>45.13</v>
      </c>
      <c r="E2217" s="59" t="s">
        <v>407</v>
      </c>
      <c r="F2217" s="59" t="s">
        <v>311</v>
      </c>
    </row>
    <row r="2218" spans="1:6">
      <c r="A2218" s="59">
        <v>6502</v>
      </c>
      <c r="B2218" s="59" t="s">
        <v>406</v>
      </c>
      <c r="C2218" s="59" t="s">
        <v>20278</v>
      </c>
      <c r="D2218" s="60">
        <v>45.13</v>
      </c>
      <c r="E2218" s="59" t="s">
        <v>407</v>
      </c>
      <c r="F2218" s="59" t="s">
        <v>312</v>
      </c>
    </row>
    <row r="2219" spans="1:6">
      <c r="A2219" s="59">
        <v>6503</v>
      </c>
      <c r="B2219" s="59" t="s">
        <v>406</v>
      </c>
      <c r="C2219" s="59" t="s">
        <v>20278</v>
      </c>
      <c r="D2219" s="60">
        <v>45.13</v>
      </c>
      <c r="E2219" s="59" t="s">
        <v>407</v>
      </c>
      <c r="F2219" s="59" t="s">
        <v>313</v>
      </c>
    </row>
    <row r="2220" spans="1:6">
      <c r="A2220" s="59">
        <v>6504</v>
      </c>
      <c r="B2220" s="59" t="s">
        <v>406</v>
      </c>
      <c r="C2220" s="59" t="s">
        <v>20278</v>
      </c>
      <c r="D2220" s="60">
        <v>45.13</v>
      </c>
      <c r="E2220" s="59" t="s">
        <v>407</v>
      </c>
      <c r="F2220" s="59" t="s">
        <v>314</v>
      </c>
    </row>
    <row r="2221" spans="1:6">
      <c r="A2221" s="59">
        <v>6505</v>
      </c>
      <c r="B2221" s="59" t="s">
        <v>406</v>
      </c>
      <c r="C2221" s="59" t="s">
        <v>20278</v>
      </c>
      <c r="D2221" s="60">
        <v>45.13</v>
      </c>
      <c r="E2221" s="59" t="s">
        <v>407</v>
      </c>
      <c r="F2221" s="59" t="s">
        <v>315</v>
      </c>
    </row>
    <row r="2222" spans="1:6">
      <c r="A2222" s="59">
        <v>6506</v>
      </c>
      <c r="B2222" s="59" t="s">
        <v>406</v>
      </c>
      <c r="C2222" s="59" t="s">
        <v>20278</v>
      </c>
      <c r="D2222" s="60">
        <v>45.13</v>
      </c>
      <c r="E2222" s="59" t="s">
        <v>407</v>
      </c>
      <c r="F2222" s="59" t="s">
        <v>316</v>
      </c>
    </row>
    <row r="2223" spans="1:6">
      <c r="A2223" s="59">
        <v>6507</v>
      </c>
      <c r="B2223" s="59" t="s">
        <v>406</v>
      </c>
      <c r="C2223" s="59" t="s">
        <v>20278</v>
      </c>
      <c r="D2223" s="60">
        <v>45.13</v>
      </c>
      <c r="E2223" s="59" t="s">
        <v>407</v>
      </c>
      <c r="F2223" s="59" t="s">
        <v>317</v>
      </c>
    </row>
    <row r="2224" spans="1:6">
      <c r="A2224" s="59">
        <v>6508</v>
      </c>
      <c r="B2224" s="59" t="s">
        <v>406</v>
      </c>
      <c r="C2224" s="59" t="s">
        <v>20278</v>
      </c>
      <c r="D2224" s="60">
        <v>45.13</v>
      </c>
      <c r="E2224" s="59" t="s">
        <v>407</v>
      </c>
      <c r="F2224" s="59" t="s">
        <v>318</v>
      </c>
    </row>
    <row r="2225" spans="1:6">
      <c r="A2225" s="59">
        <v>6509</v>
      </c>
      <c r="B2225" s="59" t="s">
        <v>406</v>
      </c>
      <c r="C2225" s="59" t="s">
        <v>20278</v>
      </c>
      <c r="D2225" s="60">
        <v>45.13</v>
      </c>
      <c r="E2225" s="59" t="s">
        <v>407</v>
      </c>
      <c r="F2225" s="59" t="s">
        <v>319</v>
      </c>
    </row>
    <row r="2226" spans="1:6">
      <c r="A2226" s="59">
        <v>6510</v>
      </c>
      <c r="B2226" s="59" t="s">
        <v>406</v>
      </c>
      <c r="C2226" s="59" t="s">
        <v>20278</v>
      </c>
      <c r="D2226" s="60">
        <v>45.13</v>
      </c>
      <c r="E2226" s="59" t="s">
        <v>407</v>
      </c>
      <c r="F2226" s="59" t="s">
        <v>320</v>
      </c>
    </row>
    <row r="2227" spans="1:6">
      <c r="A2227" s="59">
        <v>6511</v>
      </c>
      <c r="B2227" s="59" t="s">
        <v>406</v>
      </c>
      <c r="C2227" s="59" t="s">
        <v>20278</v>
      </c>
      <c r="D2227" s="60">
        <v>45.13</v>
      </c>
      <c r="E2227" s="59" t="s">
        <v>407</v>
      </c>
      <c r="F2227" s="59" t="s">
        <v>321</v>
      </c>
    </row>
    <row r="2228" spans="1:6">
      <c r="A2228" s="59">
        <v>6512</v>
      </c>
      <c r="B2228" s="59" t="s">
        <v>406</v>
      </c>
      <c r="C2228" s="59" t="s">
        <v>20278</v>
      </c>
      <c r="D2228" s="60">
        <v>45.13</v>
      </c>
      <c r="E2228" s="59" t="s">
        <v>407</v>
      </c>
      <c r="F2228" s="59" t="s">
        <v>322</v>
      </c>
    </row>
    <row r="2229" spans="1:6">
      <c r="A2229" s="59">
        <v>6513</v>
      </c>
      <c r="B2229" s="59" t="s">
        <v>406</v>
      </c>
      <c r="C2229" s="59" t="s">
        <v>20278</v>
      </c>
      <c r="D2229" s="60">
        <v>45.13</v>
      </c>
      <c r="E2229" s="59" t="s">
        <v>407</v>
      </c>
      <c r="F2229" s="59" t="s">
        <v>323</v>
      </c>
    </row>
    <row r="2230" spans="1:6">
      <c r="A2230" s="59">
        <v>6517</v>
      </c>
      <c r="B2230" s="59" t="s">
        <v>406</v>
      </c>
      <c r="C2230" s="59" t="s">
        <v>20278</v>
      </c>
      <c r="D2230" s="60">
        <v>45.13</v>
      </c>
      <c r="E2230" s="59" t="s">
        <v>407</v>
      </c>
      <c r="F2230" s="59" t="s">
        <v>324</v>
      </c>
    </row>
    <row r="2231" spans="1:6">
      <c r="A2231" s="59">
        <v>6518</v>
      </c>
      <c r="B2231" s="59" t="s">
        <v>406</v>
      </c>
      <c r="C2231" s="59" t="s">
        <v>20278</v>
      </c>
      <c r="D2231" s="60">
        <v>45.13</v>
      </c>
      <c r="E2231" s="59" t="s">
        <v>407</v>
      </c>
      <c r="F2231" s="59" t="s">
        <v>325</v>
      </c>
    </row>
    <row r="2232" spans="1:6">
      <c r="A2232" s="59">
        <v>6519</v>
      </c>
      <c r="B2232" s="59" t="s">
        <v>406</v>
      </c>
      <c r="C2232" s="59" t="s">
        <v>20278</v>
      </c>
      <c r="D2232" s="60">
        <v>45.13</v>
      </c>
      <c r="E2232" s="59" t="s">
        <v>407</v>
      </c>
      <c r="F2232" s="59" t="s">
        <v>326</v>
      </c>
    </row>
    <row r="2233" spans="1:6">
      <c r="A2233" s="59">
        <v>6520</v>
      </c>
      <c r="B2233" s="59" t="s">
        <v>406</v>
      </c>
      <c r="C2233" s="59" t="s">
        <v>20278</v>
      </c>
      <c r="D2233" s="60">
        <v>45.13</v>
      </c>
      <c r="E2233" s="59" t="s">
        <v>407</v>
      </c>
      <c r="F2233" s="59" t="s">
        <v>327</v>
      </c>
    </row>
    <row r="2234" spans="1:6">
      <c r="A2234" s="59">
        <v>6521</v>
      </c>
      <c r="B2234" s="59" t="s">
        <v>406</v>
      </c>
      <c r="C2234" s="59" t="s">
        <v>20278</v>
      </c>
      <c r="D2234" s="60">
        <v>45.13</v>
      </c>
      <c r="E2234" s="59" t="s">
        <v>407</v>
      </c>
      <c r="F2234" s="59" t="s">
        <v>328</v>
      </c>
    </row>
    <row r="2235" spans="1:6">
      <c r="A2235" s="59">
        <v>6522</v>
      </c>
      <c r="B2235" s="59" t="s">
        <v>406</v>
      </c>
      <c r="C2235" s="59" t="s">
        <v>20278</v>
      </c>
      <c r="D2235" s="60">
        <v>45.13</v>
      </c>
      <c r="E2235" s="59" t="s">
        <v>407</v>
      </c>
      <c r="F2235" s="59" t="s">
        <v>329</v>
      </c>
    </row>
    <row r="2236" spans="1:6">
      <c r="A2236" s="59">
        <v>6620</v>
      </c>
      <c r="B2236" s="59" t="s">
        <v>406</v>
      </c>
      <c r="C2236" s="59" t="s">
        <v>20278</v>
      </c>
      <c r="D2236" s="60">
        <v>45.13</v>
      </c>
      <c r="E2236" s="59" t="s">
        <v>407</v>
      </c>
      <c r="F2236" s="59" t="s">
        <v>330</v>
      </c>
    </row>
    <row r="2237" spans="1:6">
      <c r="A2237" s="59">
        <v>6622</v>
      </c>
      <c r="B2237" s="59" t="s">
        <v>406</v>
      </c>
      <c r="C2237" s="59" t="s">
        <v>20278</v>
      </c>
      <c r="D2237" s="60">
        <v>45.13</v>
      </c>
      <c r="E2237" s="59" t="s">
        <v>407</v>
      </c>
      <c r="F2237" s="59" t="s">
        <v>331</v>
      </c>
    </row>
    <row r="2238" spans="1:6">
      <c r="A2238" s="59">
        <v>6623</v>
      </c>
      <c r="B2238" s="59" t="s">
        <v>406</v>
      </c>
      <c r="C2238" s="59" t="s">
        <v>20278</v>
      </c>
      <c r="D2238" s="60">
        <v>45.13</v>
      </c>
      <c r="E2238" s="59" t="s">
        <v>407</v>
      </c>
      <c r="F2238" s="59" t="s">
        <v>332</v>
      </c>
    </row>
    <row r="2239" spans="1:6">
      <c r="A2239" s="59">
        <v>6624</v>
      </c>
      <c r="B2239" s="59" t="s">
        <v>406</v>
      </c>
      <c r="C2239" s="59" t="s">
        <v>20278</v>
      </c>
      <c r="D2239" s="60">
        <v>45.13</v>
      </c>
      <c r="E2239" s="59" t="s">
        <v>407</v>
      </c>
      <c r="F2239" s="59" t="s">
        <v>333</v>
      </c>
    </row>
    <row r="2240" spans="1:6">
      <c r="A2240" s="59">
        <v>6625</v>
      </c>
      <c r="B2240" s="59" t="s">
        <v>406</v>
      </c>
      <c r="C2240" s="59" t="s">
        <v>20278</v>
      </c>
      <c r="D2240" s="60">
        <v>45.13</v>
      </c>
      <c r="E2240" s="59" t="s">
        <v>407</v>
      </c>
      <c r="F2240" s="59" t="s">
        <v>334</v>
      </c>
    </row>
    <row r="2241" spans="1:6">
      <c r="A2241" s="59">
        <v>6630</v>
      </c>
      <c r="B2241" s="59" t="s">
        <v>406</v>
      </c>
      <c r="C2241" s="59" t="s">
        <v>20278</v>
      </c>
      <c r="D2241" s="60">
        <v>45.13</v>
      </c>
      <c r="E2241" s="59" t="s">
        <v>407</v>
      </c>
      <c r="F2241" s="59" t="s">
        <v>335</v>
      </c>
    </row>
    <row r="2242" spans="1:6">
      <c r="A2242" s="59">
        <v>6632</v>
      </c>
      <c r="B2242" s="59" t="s">
        <v>406</v>
      </c>
      <c r="C2242" s="59" t="s">
        <v>20278</v>
      </c>
      <c r="D2242" s="60">
        <v>45.13</v>
      </c>
      <c r="E2242" s="59" t="s">
        <v>407</v>
      </c>
      <c r="F2242" s="59" t="s">
        <v>336</v>
      </c>
    </row>
    <row r="2243" spans="1:6">
      <c r="A2243" s="59">
        <v>6633</v>
      </c>
      <c r="B2243" s="59" t="s">
        <v>406</v>
      </c>
      <c r="C2243" s="59" t="s">
        <v>20278</v>
      </c>
      <c r="D2243" s="60">
        <v>45.13</v>
      </c>
      <c r="E2243" s="59" t="s">
        <v>407</v>
      </c>
      <c r="F2243" s="59" t="s">
        <v>337</v>
      </c>
    </row>
    <row r="2244" spans="1:6">
      <c r="A2244" s="59">
        <v>6634</v>
      </c>
      <c r="B2244" s="59" t="s">
        <v>406</v>
      </c>
      <c r="C2244" s="59" t="s">
        <v>20278</v>
      </c>
      <c r="D2244" s="60">
        <v>45.13</v>
      </c>
      <c r="E2244" s="59" t="s">
        <v>407</v>
      </c>
      <c r="F2244" s="59" t="s">
        <v>338</v>
      </c>
    </row>
    <row r="2245" spans="1:6">
      <c r="A2245" s="59">
        <v>6635</v>
      </c>
      <c r="B2245" s="59" t="s">
        <v>406</v>
      </c>
      <c r="C2245" s="59" t="s">
        <v>20278</v>
      </c>
      <c r="D2245" s="60">
        <v>45.13</v>
      </c>
      <c r="E2245" s="59" t="s">
        <v>407</v>
      </c>
      <c r="F2245" s="59" t="s">
        <v>339</v>
      </c>
    </row>
    <row r="2246" spans="1:6">
      <c r="A2246" s="59">
        <v>6636</v>
      </c>
      <c r="B2246" s="59" t="s">
        <v>406</v>
      </c>
      <c r="C2246" s="59" t="s">
        <v>20278</v>
      </c>
      <c r="D2246" s="60">
        <v>45.13</v>
      </c>
      <c r="E2246" s="59" t="s">
        <v>407</v>
      </c>
      <c r="F2246" s="59" t="s">
        <v>340</v>
      </c>
    </row>
    <row r="2247" spans="1:6">
      <c r="A2247" s="59">
        <v>6637</v>
      </c>
      <c r="B2247" s="59" t="s">
        <v>406</v>
      </c>
      <c r="C2247" s="59" t="s">
        <v>20278</v>
      </c>
      <c r="D2247" s="60">
        <v>45.13</v>
      </c>
      <c r="E2247" s="59" t="s">
        <v>407</v>
      </c>
      <c r="F2247" s="59" t="s">
        <v>341</v>
      </c>
    </row>
    <row r="2248" spans="1:6">
      <c r="A2248" s="59">
        <v>6640</v>
      </c>
      <c r="B2248" s="59" t="s">
        <v>406</v>
      </c>
      <c r="C2248" s="59" t="s">
        <v>20278</v>
      </c>
      <c r="D2248" s="60">
        <v>45.13</v>
      </c>
      <c r="E2248" s="59" t="s">
        <v>407</v>
      </c>
      <c r="F2248" s="59" t="s">
        <v>342</v>
      </c>
    </row>
    <row r="2249" spans="1:6">
      <c r="A2249" s="59">
        <v>6642</v>
      </c>
      <c r="B2249" s="59" t="s">
        <v>406</v>
      </c>
      <c r="C2249" s="59" t="s">
        <v>20278</v>
      </c>
      <c r="D2249" s="60">
        <v>45.13</v>
      </c>
      <c r="E2249" s="59" t="s">
        <v>407</v>
      </c>
      <c r="F2249" s="59" t="s">
        <v>343</v>
      </c>
    </row>
    <row r="2250" spans="1:6">
      <c r="A2250" s="59">
        <v>6643</v>
      </c>
      <c r="B2250" s="59" t="s">
        <v>406</v>
      </c>
      <c r="C2250" s="59" t="s">
        <v>20278</v>
      </c>
      <c r="D2250" s="60">
        <v>45.13</v>
      </c>
      <c r="E2250" s="59" t="s">
        <v>407</v>
      </c>
      <c r="F2250" s="59" t="s">
        <v>344</v>
      </c>
    </row>
    <row r="2251" spans="1:6">
      <c r="A2251" s="59">
        <v>6644</v>
      </c>
      <c r="B2251" s="59" t="s">
        <v>406</v>
      </c>
      <c r="C2251" s="59" t="s">
        <v>20278</v>
      </c>
      <c r="D2251" s="60">
        <v>45.13</v>
      </c>
      <c r="E2251" s="59" t="s">
        <v>407</v>
      </c>
      <c r="F2251" s="59" t="s">
        <v>345</v>
      </c>
    </row>
    <row r="2252" spans="1:6">
      <c r="A2252" s="59">
        <v>6645</v>
      </c>
      <c r="B2252" s="59" t="s">
        <v>406</v>
      </c>
      <c r="C2252" s="59" t="s">
        <v>20278</v>
      </c>
      <c r="D2252" s="60">
        <v>45.13</v>
      </c>
      <c r="E2252" s="59" t="s">
        <v>407</v>
      </c>
      <c r="F2252" s="59" t="s">
        <v>346</v>
      </c>
    </row>
    <row r="2253" spans="1:6">
      <c r="A2253" s="59">
        <v>6646</v>
      </c>
      <c r="B2253" s="59" t="s">
        <v>406</v>
      </c>
      <c r="C2253" s="59" t="s">
        <v>20278</v>
      </c>
      <c r="D2253" s="60">
        <v>45.13</v>
      </c>
      <c r="E2253" s="59" t="s">
        <v>407</v>
      </c>
      <c r="F2253" s="59" t="s">
        <v>347</v>
      </c>
    </row>
    <row r="2254" spans="1:6">
      <c r="A2254" s="59">
        <v>6648</v>
      </c>
      <c r="B2254" s="59" t="s">
        <v>406</v>
      </c>
      <c r="C2254" s="59" t="s">
        <v>20278</v>
      </c>
      <c r="D2254" s="60">
        <v>45.13</v>
      </c>
      <c r="E2254" s="59" t="s">
        <v>407</v>
      </c>
      <c r="F2254" s="59" t="s">
        <v>348</v>
      </c>
    </row>
    <row r="2255" spans="1:6">
      <c r="A2255" s="59">
        <v>6649</v>
      </c>
      <c r="B2255" s="59" t="s">
        <v>406</v>
      </c>
      <c r="C2255" s="59" t="s">
        <v>20278</v>
      </c>
      <c r="D2255" s="60">
        <v>45.13</v>
      </c>
      <c r="E2255" s="59" t="s">
        <v>407</v>
      </c>
      <c r="F2255" s="59" t="s">
        <v>349</v>
      </c>
    </row>
    <row r="2256" spans="1:6">
      <c r="A2256" s="59">
        <v>6652</v>
      </c>
      <c r="B2256" s="59" t="s">
        <v>406</v>
      </c>
      <c r="C2256" s="59" t="s">
        <v>20278</v>
      </c>
      <c r="D2256" s="60">
        <v>45.13</v>
      </c>
      <c r="E2256" s="59" t="s">
        <v>407</v>
      </c>
      <c r="F2256" s="59" t="s">
        <v>350</v>
      </c>
    </row>
    <row r="2257" spans="1:6">
      <c r="A2257" s="59">
        <v>6654</v>
      </c>
      <c r="B2257" s="59" t="s">
        <v>406</v>
      </c>
      <c r="C2257" s="59" t="s">
        <v>20278</v>
      </c>
      <c r="D2257" s="60">
        <v>45.13</v>
      </c>
      <c r="E2257" s="59" t="s">
        <v>407</v>
      </c>
      <c r="F2257" s="59" t="s">
        <v>351</v>
      </c>
    </row>
    <row r="2258" spans="1:6">
      <c r="A2258" s="59">
        <v>6655</v>
      </c>
      <c r="B2258" s="59" t="s">
        <v>406</v>
      </c>
      <c r="C2258" s="59" t="s">
        <v>20278</v>
      </c>
      <c r="D2258" s="60">
        <v>45.13</v>
      </c>
      <c r="E2258" s="59" t="s">
        <v>407</v>
      </c>
      <c r="F2258" s="59" t="s">
        <v>352</v>
      </c>
    </row>
    <row r="2259" spans="1:6">
      <c r="A2259" s="59">
        <v>6657</v>
      </c>
      <c r="B2259" s="59" t="s">
        <v>406</v>
      </c>
      <c r="C2259" s="59" t="s">
        <v>20278</v>
      </c>
      <c r="D2259" s="60">
        <v>45.13</v>
      </c>
      <c r="E2259" s="59" t="s">
        <v>407</v>
      </c>
      <c r="F2259" s="59" t="s">
        <v>353</v>
      </c>
    </row>
    <row r="2260" spans="1:6">
      <c r="A2260" s="59">
        <v>6660</v>
      </c>
      <c r="B2260" s="59" t="s">
        <v>406</v>
      </c>
      <c r="C2260" s="59" t="s">
        <v>20278</v>
      </c>
      <c r="D2260" s="60">
        <v>45.13</v>
      </c>
      <c r="E2260" s="59" t="s">
        <v>407</v>
      </c>
      <c r="F2260" s="59" t="s">
        <v>354</v>
      </c>
    </row>
    <row r="2261" spans="1:6">
      <c r="A2261" s="59">
        <v>6662</v>
      </c>
      <c r="B2261" s="59" t="s">
        <v>406</v>
      </c>
      <c r="C2261" s="59" t="s">
        <v>20278</v>
      </c>
      <c r="D2261" s="60">
        <v>45.13</v>
      </c>
      <c r="E2261" s="59" t="s">
        <v>407</v>
      </c>
      <c r="F2261" s="59" t="s">
        <v>355</v>
      </c>
    </row>
    <row r="2262" spans="1:6">
      <c r="A2262" s="59">
        <v>6665</v>
      </c>
      <c r="B2262" s="59" t="s">
        <v>406</v>
      </c>
      <c r="C2262" s="59" t="s">
        <v>20278</v>
      </c>
      <c r="D2262" s="60">
        <v>45.13</v>
      </c>
      <c r="E2262" s="59" t="s">
        <v>407</v>
      </c>
      <c r="F2262" s="59" t="s">
        <v>356</v>
      </c>
    </row>
    <row r="2263" spans="1:6">
      <c r="A2263" s="59">
        <v>6680</v>
      </c>
      <c r="B2263" s="59" t="s">
        <v>406</v>
      </c>
      <c r="C2263" s="59" t="s">
        <v>20278</v>
      </c>
      <c r="D2263" s="60">
        <v>45.13</v>
      </c>
      <c r="E2263" s="59" t="s">
        <v>407</v>
      </c>
      <c r="F2263" s="59" t="s">
        <v>357</v>
      </c>
    </row>
    <row r="2264" spans="1:6">
      <c r="A2264" s="59">
        <v>6681</v>
      </c>
      <c r="B2264" s="59" t="s">
        <v>406</v>
      </c>
      <c r="C2264" s="59" t="s">
        <v>20278</v>
      </c>
      <c r="D2264" s="60">
        <v>45.13</v>
      </c>
      <c r="E2264" s="59" t="s">
        <v>407</v>
      </c>
      <c r="F2264" s="59" t="s">
        <v>358</v>
      </c>
    </row>
    <row r="2265" spans="1:6">
      <c r="A2265" s="59">
        <v>6685</v>
      </c>
      <c r="B2265" s="59" t="s">
        <v>406</v>
      </c>
      <c r="C2265" s="59" t="s">
        <v>20278</v>
      </c>
      <c r="D2265" s="60">
        <v>45.13</v>
      </c>
      <c r="E2265" s="59" t="s">
        <v>407</v>
      </c>
      <c r="F2265" s="59" t="s">
        <v>359</v>
      </c>
    </row>
    <row r="2266" spans="1:6">
      <c r="A2266" s="59">
        <v>6686</v>
      </c>
      <c r="B2266" s="59" t="s">
        <v>406</v>
      </c>
      <c r="C2266" s="59" t="s">
        <v>20278</v>
      </c>
      <c r="D2266" s="60">
        <v>45.13</v>
      </c>
      <c r="E2266" s="59" t="s">
        <v>407</v>
      </c>
      <c r="F2266" s="59" t="s">
        <v>360</v>
      </c>
    </row>
    <row r="2267" spans="1:6">
      <c r="A2267" s="59">
        <v>6690</v>
      </c>
      <c r="B2267" s="59" t="s">
        <v>406</v>
      </c>
      <c r="C2267" s="59" t="s">
        <v>20278</v>
      </c>
      <c r="D2267" s="60">
        <v>45.13</v>
      </c>
      <c r="E2267" s="59" t="s">
        <v>407</v>
      </c>
      <c r="F2267" s="59" t="s">
        <v>361</v>
      </c>
    </row>
    <row r="2268" spans="1:6">
      <c r="A2268" s="59">
        <v>6750</v>
      </c>
      <c r="B2268" s="59" t="s">
        <v>406</v>
      </c>
      <c r="C2268" s="59" t="s">
        <v>20278</v>
      </c>
      <c r="D2268" s="60">
        <v>45.13</v>
      </c>
      <c r="E2268" s="59" t="s">
        <v>407</v>
      </c>
      <c r="F2268" s="59" t="s">
        <v>362</v>
      </c>
    </row>
    <row r="2269" spans="1:6">
      <c r="A2269" s="59">
        <v>6820</v>
      </c>
      <c r="B2269" s="59" t="s">
        <v>406</v>
      </c>
      <c r="C2269" s="59" t="s">
        <v>20278</v>
      </c>
      <c r="D2269" s="60">
        <v>45.13</v>
      </c>
      <c r="E2269" s="59" t="s">
        <v>407</v>
      </c>
      <c r="F2269" s="59" t="s">
        <v>363</v>
      </c>
    </row>
    <row r="2270" spans="1:6">
      <c r="A2270" s="59">
        <v>6825</v>
      </c>
      <c r="B2270" s="59" t="s">
        <v>406</v>
      </c>
      <c r="C2270" s="59" t="s">
        <v>20278</v>
      </c>
      <c r="D2270" s="60">
        <v>45.13</v>
      </c>
      <c r="E2270" s="59" t="s">
        <v>407</v>
      </c>
      <c r="F2270" s="59" t="s">
        <v>364</v>
      </c>
    </row>
    <row r="2271" spans="1:6">
      <c r="A2271" s="59">
        <v>6830</v>
      </c>
      <c r="B2271" s="59" t="s">
        <v>406</v>
      </c>
      <c r="C2271" s="59" t="s">
        <v>20278</v>
      </c>
      <c r="D2271" s="60">
        <v>45.13</v>
      </c>
      <c r="E2271" s="59" t="s">
        <v>407</v>
      </c>
      <c r="F2271" s="59" t="s">
        <v>365</v>
      </c>
    </row>
    <row r="2272" spans="1:6">
      <c r="A2272" s="59">
        <v>6831</v>
      </c>
      <c r="B2272" s="59" t="s">
        <v>406</v>
      </c>
      <c r="C2272" s="59" t="s">
        <v>20278</v>
      </c>
      <c r="D2272" s="60">
        <v>45.13</v>
      </c>
      <c r="E2272" s="59" t="s">
        <v>407</v>
      </c>
      <c r="F2272" s="59" t="s">
        <v>366</v>
      </c>
    </row>
    <row r="2273" spans="1:6">
      <c r="A2273" s="59">
        <v>6832</v>
      </c>
      <c r="B2273" s="59" t="s">
        <v>406</v>
      </c>
      <c r="C2273" s="59" t="s">
        <v>20278</v>
      </c>
      <c r="D2273" s="60">
        <v>45.13</v>
      </c>
      <c r="E2273" s="59" t="s">
        <v>407</v>
      </c>
      <c r="F2273" s="59" t="s">
        <v>367</v>
      </c>
    </row>
    <row r="2274" spans="1:6">
      <c r="A2274" s="59">
        <v>6833</v>
      </c>
      <c r="B2274" s="59" t="s">
        <v>406</v>
      </c>
      <c r="C2274" s="59" t="s">
        <v>20278</v>
      </c>
      <c r="D2274" s="60">
        <v>45.13</v>
      </c>
      <c r="E2274" s="59" t="s">
        <v>407</v>
      </c>
      <c r="F2274" s="59" t="s">
        <v>368</v>
      </c>
    </row>
    <row r="2275" spans="1:6">
      <c r="A2275" s="59">
        <v>6834</v>
      </c>
      <c r="B2275" s="59" t="s">
        <v>406</v>
      </c>
      <c r="C2275" s="59" t="s">
        <v>20278</v>
      </c>
      <c r="D2275" s="60">
        <v>45.13</v>
      </c>
      <c r="E2275" s="59" t="s">
        <v>407</v>
      </c>
      <c r="F2275" s="59" t="s">
        <v>369</v>
      </c>
    </row>
    <row r="2276" spans="1:6">
      <c r="A2276" s="59">
        <v>6901</v>
      </c>
      <c r="B2276" s="59" t="s">
        <v>406</v>
      </c>
      <c r="C2276" s="59" t="s">
        <v>20278</v>
      </c>
      <c r="D2276" s="60">
        <v>45.13</v>
      </c>
      <c r="E2276" s="59" t="s">
        <v>407</v>
      </c>
      <c r="F2276" s="59" t="s">
        <v>370</v>
      </c>
    </row>
    <row r="2277" spans="1:6">
      <c r="A2277" s="59">
        <v>6902</v>
      </c>
      <c r="B2277" s="59" t="s">
        <v>406</v>
      </c>
      <c r="C2277" s="59" t="s">
        <v>20278</v>
      </c>
      <c r="D2277" s="60">
        <v>45.13</v>
      </c>
      <c r="E2277" s="59" t="s">
        <v>407</v>
      </c>
      <c r="F2277" s="59" t="s">
        <v>371</v>
      </c>
    </row>
    <row r="2278" spans="1:6">
      <c r="A2278" s="59">
        <v>6903</v>
      </c>
      <c r="B2278" s="59" t="s">
        <v>406</v>
      </c>
      <c r="C2278" s="59" t="s">
        <v>20278</v>
      </c>
      <c r="D2278" s="60">
        <v>45.13</v>
      </c>
      <c r="E2278" s="59" t="s">
        <v>407</v>
      </c>
      <c r="F2278" s="59" t="s">
        <v>372</v>
      </c>
    </row>
    <row r="2279" spans="1:6">
      <c r="A2279" s="59">
        <v>6998</v>
      </c>
      <c r="B2279" s="59" t="s">
        <v>406</v>
      </c>
      <c r="C2279" s="59" t="s">
        <v>20278</v>
      </c>
      <c r="D2279" s="60">
        <v>45.13</v>
      </c>
      <c r="E2279" s="59" t="s">
        <v>407</v>
      </c>
      <c r="F2279" s="59" t="s">
        <v>373</v>
      </c>
    </row>
    <row r="2280" spans="1:6">
      <c r="A2280" s="59">
        <v>6999</v>
      </c>
      <c r="B2280" s="59" t="s">
        <v>406</v>
      </c>
      <c r="C2280" s="59" t="s">
        <v>20278</v>
      </c>
      <c r="D2280" s="60">
        <v>45.13</v>
      </c>
      <c r="E2280" s="59" t="s">
        <v>407</v>
      </c>
      <c r="F2280" s="59" t="s">
        <v>374</v>
      </c>
    </row>
    <row r="2281" spans="1:6">
      <c r="A2281" s="59">
        <v>9001</v>
      </c>
      <c r="B2281" s="59" t="s">
        <v>406</v>
      </c>
      <c r="C2281" s="59" t="s">
        <v>20278</v>
      </c>
      <c r="D2281" s="60">
        <v>45.13</v>
      </c>
      <c r="E2281" s="59" t="s">
        <v>407</v>
      </c>
      <c r="F2281" s="59" t="s">
        <v>375</v>
      </c>
    </row>
    <row r="2282" spans="1:6">
      <c r="A2282" s="59">
        <v>600</v>
      </c>
      <c r="B2282" s="59" t="s">
        <v>408</v>
      </c>
      <c r="C2282" s="59" t="s">
        <v>20278</v>
      </c>
      <c r="D2282" s="60">
        <v>45.13</v>
      </c>
      <c r="E2282" s="59" t="s">
        <v>409</v>
      </c>
      <c r="F2282" s="59" t="s">
        <v>200</v>
      </c>
    </row>
    <row r="2283" spans="1:6">
      <c r="A2283" s="59">
        <v>601</v>
      </c>
      <c r="B2283" s="59" t="s">
        <v>408</v>
      </c>
      <c r="C2283" s="59" t="s">
        <v>20278</v>
      </c>
      <c r="D2283" s="60">
        <v>45.13</v>
      </c>
      <c r="E2283" s="59" t="s">
        <v>409</v>
      </c>
      <c r="F2283" s="59" t="s">
        <v>201</v>
      </c>
    </row>
    <row r="2284" spans="1:6">
      <c r="A2284" s="59">
        <v>605</v>
      </c>
      <c r="B2284" s="59" t="s">
        <v>408</v>
      </c>
      <c r="C2284" s="59" t="s">
        <v>20278</v>
      </c>
      <c r="D2284" s="60">
        <v>45.13</v>
      </c>
      <c r="E2284" s="59" t="s">
        <v>409</v>
      </c>
      <c r="F2284" s="59" t="s">
        <v>202</v>
      </c>
    </row>
    <row r="2285" spans="1:6">
      <c r="A2285" s="59">
        <v>611</v>
      </c>
      <c r="B2285" s="59" t="s">
        <v>408</v>
      </c>
      <c r="C2285" s="59" t="s">
        <v>20278</v>
      </c>
      <c r="D2285" s="60">
        <v>45.13</v>
      </c>
      <c r="E2285" s="59" t="s">
        <v>409</v>
      </c>
      <c r="F2285" s="59" t="s">
        <v>203</v>
      </c>
    </row>
    <row r="2286" spans="1:6">
      <c r="A2286" s="59">
        <v>630</v>
      </c>
      <c r="B2286" s="59" t="s">
        <v>408</v>
      </c>
      <c r="C2286" s="59" t="s">
        <v>20278</v>
      </c>
      <c r="D2286" s="60">
        <v>45.13</v>
      </c>
      <c r="E2286" s="59" t="s">
        <v>409</v>
      </c>
      <c r="F2286" s="59" t="s">
        <v>204</v>
      </c>
    </row>
    <row r="2287" spans="1:6">
      <c r="A2287" s="59">
        <v>640</v>
      </c>
      <c r="B2287" s="59" t="s">
        <v>408</v>
      </c>
      <c r="C2287" s="59" t="s">
        <v>20278</v>
      </c>
      <c r="D2287" s="60">
        <v>45.13</v>
      </c>
      <c r="E2287" s="59" t="s">
        <v>409</v>
      </c>
      <c r="F2287" s="59" t="s">
        <v>205</v>
      </c>
    </row>
    <row r="2288" spans="1:6">
      <c r="A2288" s="59">
        <v>641</v>
      </c>
      <c r="B2288" s="59" t="s">
        <v>408</v>
      </c>
      <c r="C2288" s="59" t="s">
        <v>20278</v>
      </c>
      <c r="D2288" s="60">
        <v>45.13</v>
      </c>
      <c r="E2288" s="59" t="s">
        <v>409</v>
      </c>
      <c r="F2288" s="59" t="s">
        <v>206</v>
      </c>
    </row>
    <row r="2289" spans="1:6">
      <c r="A2289" s="59">
        <v>660</v>
      </c>
      <c r="B2289" s="59" t="s">
        <v>408</v>
      </c>
      <c r="C2289" s="59" t="s">
        <v>20278</v>
      </c>
      <c r="D2289" s="60">
        <v>45.13</v>
      </c>
      <c r="E2289" s="59" t="s">
        <v>409</v>
      </c>
      <c r="F2289" s="59" t="s">
        <v>207</v>
      </c>
    </row>
    <row r="2290" spans="1:6">
      <c r="A2290" s="59">
        <v>665</v>
      </c>
      <c r="B2290" s="59" t="s">
        <v>408</v>
      </c>
      <c r="C2290" s="59" t="s">
        <v>20278</v>
      </c>
      <c r="D2290" s="60">
        <v>45.13</v>
      </c>
      <c r="E2290" s="59" t="s">
        <v>409</v>
      </c>
      <c r="F2290" s="59" t="s">
        <v>209</v>
      </c>
    </row>
    <row r="2291" spans="1:6">
      <c r="A2291" s="59">
        <v>6010</v>
      </c>
      <c r="B2291" s="59" t="s">
        <v>408</v>
      </c>
      <c r="C2291" s="59" t="s">
        <v>20278</v>
      </c>
      <c r="D2291" s="60">
        <v>45.13</v>
      </c>
      <c r="E2291" s="59" t="s">
        <v>409</v>
      </c>
      <c r="F2291" s="59" t="s">
        <v>210</v>
      </c>
    </row>
    <row r="2292" spans="1:6">
      <c r="A2292" s="59">
        <v>6011</v>
      </c>
      <c r="B2292" s="59" t="s">
        <v>408</v>
      </c>
      <c r="C2292" s="59" t="s">
        <v>20278</v>
      </c>
      <c r="D2292" s="60">
        <v>45.13</v>
      </c>
      <c r="E2292" s="59" t="s">
        <v>409</v>
      </c>
      <c r="F2292" s="59" t="s">
        <v>211</v>
      </c>
    </row>
    <row r="2293" spans="1:6">
      <c r="A2293" s="59">
        <v>6012</v>
      </c>
      <c r="B2293" s="59" t="s">
        <v>408</v>
      </c>
      <c r="C2293" s="59" t="s">
        <v>20278</v>
      </c>
      <c r="D2293" s="60">
        <v>45.13</v>
      </c>
      <c r="E2293" s="59" t="s">
        <v>409</v>
      </c>
      <c r="F2293" s="59" t="s">
        <v>212</v>
      </c>
    </row>
    <row r="2294" spans="1:6">
      <c r="A2294" s="59">
        <v>6013</v>
      </c>
      <c r="B2294" s="59" t="s">
        <v>408</v>
      </c>
      <c r="C2294" s="59" t="s">
        <v>20278</v>
      </c>
      <c r="D2294" s="60">
        <v>45.13</v>
      </c>
      <c r="E2294" s="59" t="s">
        <v>409</v>
      </c>
      <c r="F2294" s="59" t="s">
        <v>213</v>
      </c>
    </row>
    <row r="2295" spans="1:6">
      <c r="A2295" s="59">
        <v>6014</v>
      </c>
      <c r="B2295" s="59" t="s">
        <v>408</v>
      </c>
      <c r="C2295" s="59" t="s">
        <v>20278</v>
      </c>
      <c r="D2295" s="60">
        <v>45.13</v>
      </c>
      <c r="E2295" s="59" t="s">
        <v>409</v>
      </c>
      <c r="F2295" s="59" t="s">
        <v>214</v>
      </c>
    </row>
    <row r="2296" spans="1:6">
      <c r="A2296" s="59">
        <v>6015</v>
      </c>
      <c r="B2296" s="59" t="s">
        <v>408</v>
      </c>
      <c r="C2296" s="59" t="s">
        <v>20278</v>
      </c>
      <c r="D2296" s="60">
        <v>45.13</v>
      </c>
      <c r="E2296" s="59" t="s">
        <v>409</v>
      </c>
      <c r="F2296" s="59" t="s">
        <v>215</v>
      </c>
    </row>
    <row r="2297" spans="1:6">
      <c r="A2297" s="59">
        <v>6016</v>
      </c>
      <c r="B2297" s="59" t="s">
        <v>408</v>
      </c>
      <c r="C2297" s="59" t="s">
        <v>20278</v>
      </c>
      <c r="D2297" s="60">
        <v>45.13</v>
      </c>
      <c r="E2297" s="59" t="s">
        <v>409</v>
      </c>
      <c r="F2297" s="59" t="s">
        <v>216</v>
      </c>
    </row>
    <row r="2298" spans="1:6">
      <c r="A2298" s="59">
        <v>6017</v>
      </c>
      <c r="B2298" s="59" t="s">
        <v>408</v>
      </c>
      <c r="C2298" s="59" t="s">
        <v>20278</v>
      </c>
      <c r="D2298" s="60">
        <v>45.13</v>
      </c>
      <c r="E2298" s="59" t="s">
        <v>409</v>
      </c>
      <c r="F2298" s="59" t="s">
        <v>217</v>
      </c>
    </row>
    <row r="2299" spans="1:6">
      <c r="A2299" s="59">
        <v>6020</v>
      </c>
      <c r="B2299" s="59" t="s">
        <v>408</v>
      </c>
      <c r="C2299" s="59" t="s">
        <v>20278</v>
      </c>
      <c r="D2299" s="60">
        <v>45.13</v>
      </c>
      <c r="E2299" s="59" t="s">
        <v>409</v>
      </c>
      <c r="F2299" s="59" t="s">
        <v>218</v>
      </c>
    </row>
    <row r="2300" spans="1:6">
      <c r="A2300" s="59">
        <v>6021</v>
      </c>
      <c r="B2300" s="59" t="s">
        <v>408</v>
      </c>
      <c r="C2300" s="59" t="s">
        <v>20278</v>
      </c>
      <c r="D2300" s="60">
        <v>45.13</v>
      </c>
      <c r="E2300" s="59" t="s">
        <v>409</v>
      </c>
      <c r="F2300" s="59" t="s">
        <v>219</v>
      </c>
    </row>
    <row r="2301" spans="1:6">
      <c r="A2301" s="59">
        <v>6022</v>
      </c>
      <c r="B2301" s="59" t="s">
        <v>408</v>
      </c>
      <c r="C2301" s="59" t="s">
        <v>20278</v>
      </c>
      <c r="D2301" s="60">
        <v>45.13</v>
      </c>
      <c r="E2301" s="59" t="s">
        <v>409</v>
      </c>
      <c r="F2301" s="59" t="s">
        <v>220</v>
      </c>
    </row>
    <row r="2302" spans="1:6">
      <c r="A2302" s="59">
        <v>6023</v>
      </c>
      <c r="B2302" s="59" t="s">
        <v>408</v>
      </c>
      <c r="C2302" s="59" t="s">
        <v>20278</v>
      </c>
      <c r="D2302" s="60">
        <v>45.13</v>
      </c>
      <c r="E2302" s="59" t="s">
        <v>409</v>
      </c>
      <c r="F2302" s="59" t="s">
        <v>221</v>
      </c>
    </row>
    <row r="2303" spans="1:6">
      <c r="A2303" s="59">
        <v>6100</v>
      </c>
      <c r="B2303" s="59" t="s">
        <v>408</v>
      </c>
      <c r="C2303" s="59" t="s">
        <v>20278</v>
      </c>
      <c r="D2303" s="60">
        <v>45.13</v>
      </c>
      <c r="E2303" s="59" t="s">
        <v>409</v>
      </c>
      <c r="F2303" s="59" t="s">
        <v>225</v>
      </c>
    </row>
    <row r="2304" spans="1:6">
      <c r="A2304" s="59">
        <v>6101</v>
      </c>
      <c r="B2304" s="59" t="s">
        <v>408</v>
      </c>
      <c r="C2304" s="59" t="s">
        <v>20278</v>
      </c>
      <c r="D2304" s="60">
        <v>45.13</v>
      </c>
      <c r="E2304" s="59" t="s">
        <v>409</v>
      </c>
      <c r="F2304" s="59" t="s">
        <v>226</v>
      </c>
    </row>
    <row r="2305" spans="1:6">
      <c r="A2305" s="59">
        <v>6102</v>
      </c>
      <c r="B2305" s="59" t="s">
        <v>408</v>
      </c>
      <c r="C2305" s="59" t="s">
        <v>20278</v>
      </c>
      <c r="D2305" s="60">
        <v>45.13</v>
      </c>
      <c r="E2305" s="59" t="s">
        <v>409</v>
      </c>
      <c r="F2305" s="59" t="s">
        <v>227</v>
      </c>
    </row>
    <row r="2306" spans="1:6">
      <c r="A2306" s="59">
        <v>6103</v>
      </c>
      <c r="B2306" s="59" t="s">
        <v>408</v>
      </c>
      <c r="C2306" s="59" t="s">
        <v>20278</v>
      </c>
      <c r="D2306" s="60">
        <v>45.13</v>
      </c>
      <c r="E2306" s="59" t="s">
        <v>409</v>
      </c>
      <c r="F2306" s="59" t="s">
        <v>228</v>
      </c>
    </row>
    <row r="2307" spans="1:6">
      <c r="A2307" s="59">
        <v>6110</v>
      </c>
      <c r="B2307" s="59" t="s">
        <v>408</v>
      </c>
      <c r="C2307" s="59" t="s">
        <v>20278</v>
      </c>
      <c r="D2307" s="60">
        <v>45.13</v>
      </c>
      <c r="E2307" s="59" t="s">
        <v>409</v>
      </c>
      <c r="F2307" s="59" t="s">
        <v>229</v>
      </c>
    </row>
    <row r="2308" spans="1:6">
      <c r="A2308" s="59">
        <v>6220</v>
      </c>
      <c r="B2308" s="59" t="s">
        <v>408</v>
      </c>
      <c r="C2308" s="59" t="s">
        <v>20278</v>
      </c>
      <c r="D2308" s="60">
        <v>45.13</v>
      </c>
      <c r="E2308" s="59" t="s">
        <v>409</v>
      </c>
      <c r="F2308" s="59" t="s">
        <v>231</v>
      </c>
    </row>
    <row r="2309" spans="1:6">
      <c r="A2309" s="59">
        <v>6221</v>
      </c>
      <c r="B2309" s="59" t="s">
        <v>408</v>
      </c>
      <c r="C2309" s="59" t="s">
        <v>20278</v>
      </c>
      <c r="D2309" s="60">
        <v>45.13</v>
      </c>
      <c r="E2309" s="59" t="s">
        <v>409</v>
      </c>
      <c r="F2309" s="59" t="s">
        <v>232</v>
      </c>
    </row>
    <row r="2310" spans="1:6">
      <c r="A2310" s="59">
        <v>6222</v>
      </c>
      <c r="B2310" s="59" t="s">
        <v>408</v>
      </c>
      <c r="C2310" s="59" t="s">
        <v>20278</v>
      </c>
      <c r="D2310" s="60">
        <v>45.13</v>
      </c>
      <c r="E2310" s="59" t="s">
        <v>409</v>
      </c>
      <c r="F2310" s="59" t="s">
        <v>233</v>
      </c>
    </row>
    <row r="2311" spans="1:6">
      <c r="A2311" s="59">
        <v>6223</v>
      </c>
      <c r="B2311" s="59" t="s">
        <v>408</v>
      </c>
      <c r="C2311" s="59" t="s">
        <v>20278</v>
      </c>
      <c r="D2311" s="60">
        <v>45.13</v>
      </c>
      <c r="E2311" s="59" t="s">
        <v>409</v>
      </c>
      <c r="F2311" s="59" t="s">
        <v>234</v>
      </c>
    </row>
    <row r="2312" spans="1:6">
      <c r="A2312" s="59">
        <v>6224</v>
      </c>
      <c r="B2312" s="59" t="s">
        <v>408</v>
      </c>
      <c r="C2312" s="59" t="s">
        <v>20278</v>
      </c>
      <c r="D2312" s="60">
        <v>45.13</v>
      </c>
      <c r="E2312" s="59" t="s">
        <v>409</v>
      </c>
      <c r="F2312" s="59" t="s">
        <v>235</v>
      </c>
    </row>
    <row r="2313" spans="1:6">
      <c r="A2313" s="59">
        <v>6225</v>
      </c>
      <c r="B2313" s="59" t="s">
        <v>408</v>
      </c>
      <c r="C2313" s="59" t="s">
        <v>20278</v>
      </c>
      <c r="D2313" s="60">
        <v>45.13</v>
      </c>
      <c r="E2313" s="59" t="s">
        <v>409</v>
      </c>
      <c r="F2313" s="59" t="s">
        <v>236</v>
      </c>
    </row>
    <row r="2314" spans="1:6">
      <c r="A2314" s="59">
        <v>6226</v>
      </c>
      <c r="B2314" s="59" t="s">
        <v>408</v>
      </c>
      <c r="C2314" s="59" t="s">
        <v>20278</v>
      </c>
      <c r="D2314" s="60">
        <v>45.13</v>
      </c>
      <c r="E2314" s="59" t="s">
        <v>409</v>
      </c>
      <c r="F2314" s="59" t="s">
        <v>237</v>
      </c>
    </row>
    <row r="2315" spans="1:6">
      <c r="A2315" s="59">
        <v>6229</v>
      </c>
      <c r="B2315" s="59" t="s">
        <v>408</v>
      </c>
      <c r="C2315" s="59" t="s">
        <v>20278</v>
      </c>
      <c r="D2315" s="60">
        <v>45.13</v>
      </c>
      <c r="E2315" s="59" t="s">
        <v>409</v>
      </c>
      <c r="F2315" s="59" t="s">
        <v>238</v>
      </c>
    </row>
    <row r="2316" spans="1:6">
      <c r="A2316" s="59">
        <v>6230</v>
      </c>
      <c r="B2316" s="59" t="s">
        <v>408</v>
      </c>
      <c r="C2316" s="59" t="s">
        <v>20278</v>
      </c>
      <c r="D2316" s="60">
        <v>45.13</v>
      </c>
      <c r="E2316" s="59" t="s">
        <v>409</v>
      </c>
      <c r="F2316" s="59" t="s">
        <v>239</v>
      </c>
    </row>
    <row r="2317" spans="1:6">
      <c r="A2317" s="59">
        <v>6231</v>
      </c>
      <c r="B2317" s="59" t="s">
        <v>408</v>
      </c>
      <c r="C2317" s="59" t="s">
        <v>20278</v>
      </c>
      <c r="D2317" s="60">
        <v>45.13</v>
      </c>
      <c r="E2317" s="59" t="s">
        <v>409</v>
      </c>
      <c r="F2317" s="59" t="s">
        <v>240</v>
      </c>
    </row>
    <row r="2318" spans="1:6">
      <c r="A2318" s="59">
        <v>6232</v>
      </c>
      <c r="B2318" s="59" t="s">
        <v>408</v>
      </c>
      <c r="C2318" s="59" t="s">
        <v>20278</v>
      </c>
      <c r="D2318" s="60">
        <v>45.13</v>
      </c>
      <c r="E2318" s="59" t="s">
        <v>409</v>
      </c>
      <c r="F2318" s="59" t="s">
        <v>241</v>
      </c>
    </row>
    <row r="2319" spans="1:6">
      <c r="A2319" s="59">
        <v>6234</v>
      </c>
      <c r="B2319" s="59" t="s">
        <v>408</v>
      </c>
      <c r="C2319" s="59" t="s">
        <v>20278</v>
      </c>
      <c r="D2319" s="60">
        <v>45.13</v>
      </c>
      <c r="E2319" s="59" t="s">
        <v>409</v>
      </c>
      <c r="F2319" s="59" t="s">
        <v>242</v>
      </c>
    </row>
    <row r="2320" spans="1:6">
      <c r="A2320" s="59">
        <v>6235</v>
      </c>
      <c r="B2320" s="59" t="s">
        <v>408</v>
      </c>
      <c r="C2320" s="59" t="s">
        <v>20278</v>
      </c>
      <c r="D2320" s="60">
        <v>45.13</v>
      </c>
      <c r="E2320" s="59" t="s">
        <v>409</v>
      </c>
      <c r="F2320" s="59" t="s">
        <v>243</v>
      </c>
    </row>
    <row r="2321" spans="1:6">
      <c r="A2321" s="59">
        <v>6236</v>
      </c>
      <c r="B2321" s="59" t="s">
        <v>408</v>
      </c>
      <c r="C2321" s="59" t="s">
        <v>20278</v>
      </c>
      <c r="D2321" s="60">
        <v>45.13</v>
      </c>
      <c r="E2321" s="59" t="s">
        <v>409</v>
      </c>
      <c r="F2321" s="59" t="s">
        <v>244</v>
      </c>
    </row>
    <row r="2322" spans="1:6">
      <c r="A2322" s="59">
        <v>6238</v>
      </c>
      <c r="B2322" s="59" t="s">
        <v>408</v>
      </c>
      <c r="C2322" s="59" t="s">
        <v>20278</v>
      </c>
      <c r="D2322" s="60">
        <v>45.13</v>
      </c>
      <c r="E2322" s="59" t="s">
        <v>409</v>
      </c>
      <c r="F2322" s="59" t="s">
        <v>245</v>
      </c>
    </row>
    <row r="2323" spans="1:6">
      <c r="A2323" s="59">
        <v>6240</v>
      </c>
      <c r="B2323" s="59" t="s">
        <v>408</v>
      </c>
      <c r="C2323" s="59" t="s">
        <v>20278</v>
      </c>
      <c r="D2323" s="60">
        <v>45.13</v>
      </c>
      <c r="E2323" s="59" t="s">
        <v>409</v>
      </c>
      <c r="F2323" s="59" t="s">
        <v>246</v>
      </c>
    </row>
    <row r="2324" spans="1:6">
      <c r="A2324" s="59">
        <v>6241</v>
      </c>
      <c r="B2324" s="59" t="s">
        <v>408</v>
      </c>
      <c r="C2324" s="59" t="s">
        <v>20278</v>
      </c>
      <c r="D2324" s="60">
        <v>45.13</v>
      </c>
      <c r="E2324" s="59" t="s">
        <v>409</v>
      </c>
      <c r="F2324" s="59" t="s">
        <v>247</v>
      </c>
    </row>
    <row r="2325" spans="1:6">
      <c r="A2325" s="59">
        <v>6242</v>
      </c>
      <c r="B2325" s="59" t="s">
        <v>408</v>
      </c>
      <c r="C2325" s="59" t="s">
        <v>20278</v>
      </c>
      <c r="D2325" s="60">
        <v>45.13</v>
      </c>
      <c r="E2325" s="59" t="s">
        <v>409</v>
      </c>
      <c r="F2325" s="59" t="s">
        <v>248</v>
      </c>
    </row>
    <row r="2326" spans="1:6">
      <c r="A2326" s="59">
        <v>6243</v>
      </c>
      <c r="B2326" s="59" t="s">
        <v>408</v>
      </c>
      <c r="C2326" s="59" t="s">
        <v>20278</v>
      </c>
      <c r="D2326" s="60">
        <v>45.13</v>
      </c>
      <c r="E2326" s="59" t="s">
        <v>409</v>
      </c>
      <c r="F2326" s="59" t="s">
        <v>249</v>
      </c>
    </row>
    <row r="2327" spans="1:6">
      <c r="A2327" s="59">
        <v>6244</v>
      </c>
      <c r="B2327" s="59" t="s">
        <v>408</v>
      </c>
      <c r="C2327" s="59" t="s">
        <v>20278</v>
      </c>
      <c r="D2327" s="60">
        <v>45.13</v>
      </c>
      <c r="E2327" s="59" t="s">
        <v>409</v>
      </c>
      <c r="F2327" s="59" t="s">
        <v>250</v>
      </c>
    </row>
    <row r="2328" spans="1:6">
      <c r="A2328" s="59">
        <v>6306</v>
      </c>
      <c r="B2328" s="59" t="s">
        <v>408</v>
      </c>
      <c r="C2328" s="59" t="s">
        <v>20278</v>
      </c>
      <c r="D2328" s="60">
        <v>45.13</v>
      </c>
      <c r="E2328" s="59" t="s">
        <v>409</v>
      </c>
      <c r="F2328" s="59" t="s">
        <v>251</v>
      </c>
    </row>
    <row r="2329" spans="1:6">
      <c r="A2329" s="59">
        <v>6307</v>
      </c>
      <c r="B2329" s="59" t="s">
        <v>408</v>
      </c>
      <c r="C2329" s="59" t="s">
        <v>20278</v>
      </c>
      <c r="D2329" s="60">
        <v>45.13</v>
      </c>
      <c r="E2329" s="59" t="s">
        <v>409</v>
      </c>
      <c r="F2329" s="59" t="s">
        <v>252</v>
      </c>
    </row>
    <row r="2330" spans="1:6">
      <c r="A2330" s="59">
        <v>6308</v>
      </c>
      <c r="B2330" s="59" t="s">
        <v>408</v>
      </c>
      <c r="C2330" s="59" t="s">
        <v>20278</v>
      </c>
      <c r="D2330" s="60">
        <v>45.13</v>
      </c>
      <c r="E2330" s="59" t="s">
        <v>409</v>
      </c>
      <c r="F2330" s="59" t="s">
        <v>252</v>
      </c>
    </row>
    <row r="2331" spans="1:6">
      <c r="A2331" s="59">
        <v>6320</v>
      </c>
      <c r="B2331" s="59" t="s">
        <v>408</v>
      </c>
      <c r="C2331" s="59" t="s">
        <v>20278</v>
      </c>
      <c r="D2331" s="60">
        <v>45.13</v>
      </c>
      <c r="E2331" s="59" t="s">
        <v>409</v>
      </c>
      <c r="F2331" s="59" t="s">
        <v>253</v>
      </c>
    </row>
    <row r="2332" spans="1:6">
      <c r="A2332" s="59">
        <v>6342</v>
      </c>
      <c r="B2332" s="59" t="s">
        <v>408</v>
      </c>
      <c r="C2332" s="59" t="s">
        <v>20278</v>
      </c>
      <c r="D2332" s="60">
        <v>45.13</v>
      </c>
      <c r="E2332" s="59" t="s">
        <v>409</v>
      </c>
      <c r="F2332" s="59" t="s">
        <v>254</v>
      </c>
    </row>
    <row r="2333" spans="1:6">
      <c r="A2333" s="59">
        <v>6343</v>
      </c>
      <c r="B2333" s="59" t="s">
        <v>408</v>
      </c>
      <c r="C2333" s="59" t="s">
        <v>20278</v>
      </c>
      <c r="D2333" s="60">
        <v>45.13</v>
      </c>
      <c r="E2333" s="59" t="s">
        <v>409</v>
      </c>
      <c r="F2333" s="59" t="s">
        <v>255</v>
      </c>
    </row>
    <row r="2334" spans="1:6">
      <c r="A2334" s="59">
        <v>6344</v>
      </c>
      <c r="B2334" s="59" t="s">
        <v>408</v>
      </c>
      <c r="C2334" s="59" t="s">
        <v>20278</v>
      </c>
      <c r="D2334" s="60">
        <v>45.13</v>
      </c>
      <c r="E2334" s="59" t="s">
        <v>409</v>
      </c>
      <c r="F2334" s="59" t="s">
        <v>256</v>
      </c>
    </row>
    <row r="2335" spans="1:6">
      <c r="A2335" s="59">
        <v>6345</v>
      </c>
      <c r="B2335" s="59" t="s">
        <v>408</v>
      </c>
      <c r="C2335" s="59" t="s">
        <v>20278</v>
      </c>
      <c r="D2335" s="60">
        <v>45.13</v>
      </c>
      <c r="E2335" s="59" t="s">
        <v>409</v>
      </c>
      <c r="F2335" s="59" t="s">
        <v>257</v>
      </c>
    </row>
    <row r="2336" spans="1:6">
      <c r="A2336" s="59">
        <v>6346</v>
      </c>
      <c r="B2336" s="59" t="s">
        <v>408</v>
      </c>
      <c r="C2336" s="59" t="s">
        <v>20278</v>
      </c>
      <c r="D2336" s="60">
        <v>45.13</v>
      </c>
      <c r="E2336" s="59" t="s">
        <v>409</v>
      </c>
      <c r="F2336" s="59" t="s">
        <v>258</v>
      </c>
    </row>
    <row r="2337" spans="1:6">
      <c r="A2337" s="59">
        <v>6347</v>
      </c>
      <c r="B2337" s="59" t="s">
        <v>408</v>
      </c>
      <c r="C2337" s="59" t="s">
        <v>20278</v>
      </c>
      <c r="D2337" s="60">
        <v>45.13</v>
      </c>
      <c r="E2337" s="59" t="s">
        <v>409</v>
      </c>
      <c r="F2337" s="59" t="s">
        <v>259</v>
      </c>
    </row>
    <row r="2338" spans="1:6">
      <c r="A2338" s="59">
        <v>6400</v>
      </c>
      <c r="B2338" s="59" t="s">
        <v>408</v>
      </c>
      <c r="C2338" s="59" t="s">
        <v>20278</v>
      </c>
      <c r="D2338" s="60">
        <v>45.13</v>
      </c>
      <c r="E2338" s="59" t="s">
        <v>409</v>
      </c>
      <c r="F2338" s="59" t="s">
        <v>260</v>
      </c>
    </row>
    <row r="2339" spans="1:6">
      <c r="A2339" s="59">
        <v>6401</v>
      </c>
      <c r="B2339" s="59" t="s">
        <v>408</v>
      </c>
      <c r="C2339" s="59" t="s">
        <v>20278</v>
      </c>
      <c r="D2339" s="60">
        <v>45.13</v>
      </c>
      <c r="E2339" s="59" t="s">
        <v>409</v>
      </c>
      <c r="F2339" s="59" t="s">
        <v>261</v>
      </c>
    </row>
    <row r="2340" spans="1:6">
      <c r="A2340" s="59">
        <v>6402</v>
      </c>
      <c r="B2340" s="59" t="s">
        <v>408</v>
      </c>
      <c r="C2340" s="59" t="s">
        <v>20278</v>
      </c>
      <c r="D2340" s="60">
        <v>45.13</v>
      </c>
      <c r="E2340" s="59" t="s">
        <v>409</v>
      </c>
      <c r="F2340" s="59" t="s">
        <v>262</v>
      </c>
    </row>
    <row r="2341" spans="1:6">
      <c r="A2341" s="59">
        <v>6404</v>
      </c>
      <c r="B2341" s="59" t="s">
        <v>408</v>
      </c>
      <c r="C2341" s="59" t="s">
        <v>20278</v>
      </c>
      <c r="D2341" s="60">
        <v>45.13</v>
      </c>
      <c r="E2341" s="59" t="s">
        <v>409</v>
      </c>
      <c r="F2341" s="59" t="s">
        <v>263</v>
      </c>
    </row>
    <row r="2342" spans="1:6">
      <c r="A2342" s="59">
        <v>6405</v>
      </c>
      <c r="B2342" s="59" t="s">
        <v>408</v>
      </c>
      <c r="C2342" s="59" t="s">
        <v>20278</v>
      </c>
      <c r="D2342" s="60">
        <v>45.13</v>
      </c>
      <c r="E2342" s="59" t="s">
        <v>409</v>
      </c>
      <c r="F2342" s="59" t="s">
        <v>264</v>
      </c>
    </row>
    <row r="2343" spans="1:6">
      <c r="A2343" s="59">
        <v>6406</v>
      </c>
      <c r="B2343" s="59" t="s">
        <v>408</v>
      </c>
      <c r="C2343" s="59" t="s">
        <v>20278</v>
      </c>
      <c r="D2343" s="60">
        <v>45.13</v>
      </c>
      <c r="E2343" s="59" t="s">
        <v>409</v>
      </c>
      <c r="F2343" s="59" t="s">
        <v>265</v>
      </c>
    </row>
    <row r="2344" spans="1:6">
      <c r="A2344" s="59">
        <v>6407</v>
      </c>
      <c r="B2344" s="59" t="s">
        <v>408</v>
      </c>
      <c r="C2344" s="59" t="s">
        <v>20278</v>
      </c>
      <c r="D2344" s="60">
        <v>45.13</v>
      </c>
      <c r="E2344" s="59" t="s">
        <v>409</v>
      </c>
      <c r="F2344" s="59" t="s">
        <v>266</v>
      </c>
    </row>
    <row r="2345" spans="1:6">
      <c r="A2345" s="59">
        <v>6410</v>
      </c>
      <c r="B2345" s="59" t="s">
        <v>408</v>
      </c>
      <c r="C2345" s="59" t="s">
        <v>20278</v>
      </c>
      <c r="D2345" s="60">
        <v>45.13</v>
      </c>
      <c r="E2345" s="59" t="s">
        <v>409</v>
      </c>
      <c r="F2345" s="59" t="s">
        <v>267</v>
      </c>
    </row>
    <row r="2346" spans="1:6">
      <c r="A2346" s="59">
        <v>6411</v>
      </c>
      <c r="B2346" s="59" t="s">
        <v>408</v>
      </c>
      <c r="C2346" s="59" t="s">
        <v>20278</v>
      </c>
      <c r="D2346" s="60">
        <v>45.13</v>
      </c>
      <c r="E2346" s="59" t="s">
        <v>409</v>
      </c>
      <c r="F2346" s="59" t="s">
        <v>268</v>
      </c>
    </row>
    <row r="2347" spans="1:6">
      <c r="A2347" s="59">
        <v>6412</v>
      </c>
      <c r="B2347" s="59" t="s">
        <v>408</v>
      </c>
      <c r="C2347" s="59" t="s">
        <v>20278</v>
      </c>
      <c r="D2347" s="60">
        <v>45.13</v>
      </c>
      <c r="E2347" s="59" t="s">
        <v>409</v>
      </c>
      <c r="F2347" s="59" t="s">
        <v>269</v>
      </c>
    </row>
    <row r="2348" spans="1:6">
      <c r="A2348" s="59">
        <v>6413</v>
      </c>
      <c r="B2348" s="59" t="s">
        <v>408</v>
      </c>
      <c r="C2348" s="59" t="s">
        <v>20278</v>
      </c>
      <c r="D2348" s="60">
        <v>45.13</v>
      </c>
      <c r="E2348" s="59" t="s">
        <v>409</v>
      </c>
      <c r="F2348" s="59" t="s">
        <v>270</v>
      </c>
    </row>
    <row r="2349" spans="1:6">
      <c r="A2349" s="59">
        <v>6414</v>
      </c>
      <c r="B2349" s="59" t="s">
        <v>408</v>
      </c>
      <c r="C2349" s="59" t="s">
        <v>20278</v>
      </c>
      <c r="D2349" s="60">
        <v>45.13</v>
      </c>
      <c r="E2349" s="59" t="s">
        <v>409</v>
      </c>
      <c r="F2349" s="59" t="s">
        <v>271</v>
      </c>
    </row>
    <row r="2350" spans="1:6">
      <c r="A2350" s="59">
        <v>6415</v>
      </c>
      <c r="B2350" s="59" t="s">
        <v>408</v>
      </c>
      <c r="C2350" s="59" t="s">
        <v>20278</v>
      </c>
      <c r="D2350" s="60">
        <v>45.13</v>
      </c>
      <c r="E2350" s="59" t="s">
        <v>409</v>
      </c>
      <c r="F2350" s="59" t="s">
        <v>272</v>
      </c>
    </row>
    <row r="2351" spans="1:6">
      <c r="A2351" s="59">
        <v>6416</v>
      </c>
      <c r="B2351" s="59" t="s">
        <v>408</v>
      </c>
      <c r="C2351" s="59" t="s">
        <v>20278</v>
      </c>
      <c r="D2351" s="60">
        <v>45.13</v>
      </c>
      <c r="E2351" s="59" t="s">
        <v>409</v>
      </c>
      <c r="F2351" s="59" t="s">
        <v>273</v>
      </c>
    </row>
    <row r="2352" spans="1:6">
      <c r="A2352" s="59">
        <v>6417</v>
      </c>
      <c r="B2352" s="59" t="s">
        <v>408</v>
      </c>
      <c r="C2352" s="59" t="s">
        <v>20278</v>
      </c>
      <c r="D2352" s="60">
        <v>45.13</v>
      </c>
      <c r="E2352" s="59" t="s">
        <v>409</v>
      </c>
      <c r="F2352" s="59" t="s">
        <v>274</v>
      </c>
    </row>
    <row r="2353" spans="1:6">
      <c r="A2353" s="59">
        <v>6418</v>
      </c>
      <c r="B2353" s="59" t="s">
        <v>408</v>
      </c>
      <c r="C2353" s="59" t="s">
        <v>20278</v>
      </c>
      <c r="D2353" s="60">
        <v>45.13</v>
      </c>
      <c r="E2353" s="59" t="s">
        <v>409</v>
      </c>
      <c r="F2353" s="59" t="s">
        <v>275</v>
      </c>
    </row>
    <row r="2354" spans="1:6">
      <c r="A2354" s="59">
        <v>6419</v>
      </c>
      <c r="B2354" s="59" t="s">
        <v>408</v>
      </c>
      <c r="C2354" s="59" t="s">
        <v>20278</v>
      </c>
      <c r="D2354" s="60">
        <v>45.13</v>
      </c>
      <c r="E2354" s="59" t="s">
        <v>409</v>
      </c>
      <c r="F2354" s="59" t="s">
        <v>276</v>
      </c>
    </row>
    <row r="2355" spans="1:6">
      <c r="A2355" s="59">
        <v>6420</v>
      </c>
      <c r="B2355" s="59" t="s">
        <v>408</v>
      </c>
      <c r="C2355" s="59" t="s">
        <v>20278</v>
      </c>
      <c r="D2355" s="60">
        <v>45.13</v>
      </c>
      <c r="E2355" s="59" t="s">
        <v>409</v>
      </c>
      <c r="F2355" s="59" t="s">
        <v>277</v>
      </c>
    </row>
    <row r="2356" spans="1:6">
      <c r="A2356" s="59">
        <v>6421</v>
      </c>
      <c r="B2356" s="59" t="s">
        <v>408</v>
      </c>
      <c r="C2356" s="59" t="s">
        <v>20278</v>
      </c>
      <c r="D2356" s="60">
        <v>45.13</v>
      </c>
      <c r="E2356" s="59" t="s">
        <v>409</v>
      </c>
      <c r="F2356" s="59" t="s">
        <v>278</v>
      </c>
    </row>
    <row r="2357" spans="1:6">
      <c r="A2357" s="59">
        <v>6422</v>
      </c>
      <c r="B2357" s="59" t="s">
        <v>408</v>
      </c>
      <c r="C2357" s="59" t="s">
        <v>20278</v>
      </c>
      <c r="D2357" s="60">
        <v>45.13</v>
      </c>
      <c r="E2357" s="59" t="s">
        <v>409</v>
      </c>
      <c r="F2357" s="59" t="s">
        <v>279</v>
      </c>
    </row>
    <row r="2358" spans="1:6">
      <c r="A2358" s="59">
        <v>6423</v>
      </c>
      <c r="B2358" s="59" t="s">
        <v>408</v>
      </c>
      <c r="C2358" s="59" t="s">
        <v>20278</v>
      </c>
      <c r="D2358" s="60">
        <v>45.13</v>
      </c>
      <c r="E2358" s="59" t="s">
        <v>409</v>
      </c>
      <c r="F2358" s="59" t="s">
        <v>280</v>
      </c>
    </row>
    <row r="2359" spans="1:6">
      <c r="A2359" s="59">
        <v>6425</v>
      </c>
      <c r="B2359" s="59" t="s">
        <v>408</v>
      </c>
      <c r="C2359" s="59" t="s">
        <v>20278</v>
      </c>
      <c r="D2359" s="60">
        <v>45.13</v>
      </c>
      <c r="E2359" s="59" t="s">
        <v>409</v>
      </c>
      <c r="F2359" s="59" t="s">
        <v>281</v>
      </c>
    </row>
    <row r="2360" spans="1:6">
      <c r="A2360" s="59">
        <v>6426</v>
      </c>
      <c r="B2360" s="59" t="s">
        <v>408</v>
      </c>
      <c r="C2360" s="59" t="s">
        <v>20278</v>
      </c>
      <c r="D2360" s="60">
        <v>45.13</v>
      </c>
      <c r="E2360" s="59" t="s">
        <v>409</v>
      </c>
      <c r="F2360" s="59" t="s">
        <v>282</v>
      </c>
    </row>
    <row r="2361" spans="1:6">
      <c r="A2361" s="59">
        <v>6427</v>
      </c>
      <c r="B2361" s="59" t="s">
        <v>408</v>
      </c>
      <c r="C2361" s="59" t="s">
        <v>20278</v>
      </c>
      <c r="D2361" s="60">
        <v>45.13</v>
      </c>
      <c r="E2361" s="59" t="s">
        <v>409</v>
      </c>
      <c r="F2361" s="59" t="s">
        <v>281</v>
      </c>
    </row>
    <row r="2362" spans="1:6">
      <c r="A2362" s="59">
        <v>6430</v>
      </c>
      <c r="B2362" s="59" t="s">
        <v>408</v>
      </c>
      <c r="C2362" s="59" t="s">
        <v>20278</v>
      </c>
      <c r="D2362" s="60">
        <v>45.13</v>
      </c>
      <c r="E2362" s="59" t="s">
        <v>409</v>
      </c>
      <c r="F2362" s="59" t="s">
        <v>265</v>
      </c>
    </row>
    <row r="2363" spans="1:6">
      <c r="A2363" s="59">
        <v>6432</v>
      </c>
      <c r="B2363" s="59" t="s">
        <v>408</v>
      </c>
      <c r="C2363" s="59" t="s">
        <v>20278</v>
      </c>
      <c r="D2363" s="60">
        <v>45.13</v>
      </c>
      <c r="E2363" s="59" t="s">
        <v>409</v>
      </c>
      <c r="F2363" s="59" t="s">
        <v>283</v>
      </c>
    </row>
    <row r="2364" spans="1:6">
      <c r="A2364" s="59">
        <v>6434</v>
      </c>
      <c r="B2364" s="59" t="s">
        <v>408</v>
      </c>
      <c r="C2364" s="59" t="s">
        <v>20278</v>
      </c>
      <c r="D2364" s="60">
        <v>45.13</v>
      </c>
      <c r="E2364" s="59" t="s">
        <v>409</v>
      </c>
      <c r="F2364" s="59" t="s">
        <v>284</v>
      </c>
    </row>
    <row r="2365" spans="1:6">
      <c r="A2365" s="59">
        <v>6437</v>
      </c>
      <c r="B2365" s="59" t="s">
        <v>408</v>
      </c>
      <c r="C2365" s="59" t="s">
        <v>20278</v>
      </c>
      <c r="D2365" s="60">
        <v>45.13</v>
      </c>
      <c r="E2365" s="59" t="s">
        <v>409</v>
      </c>
      <c r="F2365" s="59" t="s">
        <v>285</v>
      </c>
    </row>
    <row r="2366" spans="1:6">
      <c r="A2366" s="59">
        <v>6438</v>
      </c>
      <c r="B2366" s="59" t="s">
        <v>408</v>
      </c>
      <c r="C2366" s="59" t="s">
        <v>20278</v>
      </c>
      <c r="D2366" s="60">
        <v>45.13</v>
      </c>
      <c r="E2366" s="59" t="s">
        <v>409</v>
      </c>
      <c r="F2366" s="59" t="s">
        <v>286</v>
      </c>
    </row>
    <row r="2367" spans="1:6">
      <c r="A2367" s="59">
        <v>6439</v>
      </c>
      <c r="B2367" s="59" t="s">
        <v>408</v>
      </c>
      <c r="C2367" s="59" t="s">
        <v>20278</v>
      </c>
      <c r="D2367" s="60">
        <v>45.13</v>
      </c>
      <c r="E2367" s="59" t="s">
        <v>409</v>
      </c>
      <c r="F2367" s="59" t="s">
        <v>287</v>
      </c>
    </row>
    <row r="2368" spans="1:6">
      <c r="A2368" s="59">
        <v>6442</v>
      </c>
      <c r="B2368" s="59" t="s">
        <v>408</v>
      </c>
      <c r="C2368" s="59" t="s">
        <v>20278</v>
      </c>
      <c r="D2368" s="60">
        <v>45.13</v>
      </c>
      <c r="E2368" s="59" t="s">
        <v>409</v>
      </c>
      <c r="F2368" s="59" t="s">
        <v>288</v>
      </c>
    </row>
    <row r="2369" spans="1:6">
      <c r="A2369" s="59">
        <v>6443</v>
      </c>
      <c r="B2369" s="59" t="s">
        <v>408</v>
      </c>
      <c r="C2369" s="59" t="s">
        <v>20278</v>
      </c>
      <c r="D2369" s="60">
        <v>45.13</v>
      </c>
      <c r="E2369" s="59" t="s">
        <v>409</v>
      </c>
      <c r="F2369" s="59" t="s">
        <v>289</v>
      </c>
    </row>
    <row r="2370" spans="1:6">
      <c r="A2370" s="59">
        <v>6444</v>
      </c>
      <c r="B2370" s="59" t="s">
        <v>408</v>
      </c>
      <c r="C2370" s="59" t="s">
        <v>20278</v>
      </c>
      <c r="D2370" s="60">
        <v>45.13</v>
      </c>
      <c r="E2370" s="59" t="s">
        <v>409</v>
      </c>
      <c r="F2370" s="59" t="s">
        <v>290</v>
      </c>
    </row>
    <row r="2371" spans="1:6">
      <c r="A2371" s="59">
        <v>6450</v>
      </c>
      <c r="B2371" s="59" t="s">
        <v>408</v>
      </c>
      <c r="C2371" s="59" t="s">
        <v>20278</v>
      </c>
      <c r="D2371" s="60">
        <v>45.13</v>
      </c>
      <c r="E2371" s="59" t="s">
        <v>409</v>
      </c>
      <c r="F2371" s="59" t="s">
        <v>291</v>
      </c>
    </row>
    <row r="2372" spans="1:6">
      <c r="A2372" s="59">
        <v>6452</v>
      </c>
      <c r="B2372" s="59" t="s">
        <v>408</v>
      </c>
      <c r="C2372" s="59" t="s">
        <v>20278</v>
      </c>
      <c r="D2372" s="60">
        <v>45.13</v>
      </c>
      <c r="E2372" s="59" t="s">
        <v>409</v>
      </c>
      <c r="F2372" s="59" t="s">
        <v>292</v>
      </c>
    </row>
    <row r="2373" spans="1:6">
      <c r="A2373" s="59">
        <v>6456</v>
      </c>
      <c r="B2373" s="59" t="s">
        <v>408</v>
      </c>
      <c r="C2373" s="59" t="s">
        <v>20278</v>
      </c>
      <c r="D2373" s="60">
        <v>45.13</v>
      </c>
      <c r="E2373" s="59" t="s">
        <v>409</v>
      </c>
      <c r="F2373" s="59" t="s">
        <v>293</v>
      </c>
    </row>
    <row r="2374" spans="1:6">
      <c r="A2374" s="59">
        <v>6459</v>
      </c>
      <c r="B2374" s="59" t="s">
        <v>408</v>
      </c>
      <c r="C2374" s="59" t="s">
        <v>20278</v>
      </c>
      <c r="D2374" s="60">
        <v>45.13</v>
      </c>
      <c r="E2374" s="59" t="s">
        <v>409</v>
      </c>
      <c r="F2374" s="59" t="s">
        <v>295</v>
      </c>
    </row>
    <row r="2375" spans="1:6">
      <c r="A2375" s="59">
        <v>6462</v>
      </c>
      <c r="B2375" s="59" t="s">
        <v>408</v>
      </c>
      <c r="C2375" s="59" t="s">
        <v>20278</v>
      </c>
      <c r="D2375" s="60">
        <v>45.13</v>
      </c>
      <c r="E2375" s="59" t="s">
        <v>409</v>
      </c>
      <c r="F2375" s="59" t="s">
        <v>298</v>
      </c>
    </row>
    <row r="2376" spans="1:6">
      <c r="A2376" s="59">
        <v>6463</v>
      </c>
      <c r="B2376" s="59" t="s">
        <v>408</v>
      </c>
      <c r="C2376" s="59" t="s">
        <v>20278</v>
      </c>
      <c r="D2376" s="60">
        <v>45.13</v>
      </c>
      <c r="E2376" s="59" t="s">
        <v>409</v>
      </c>
      <c r="F2376" s="59" t="s">
        <v>299</v>
      </c>
    </row>
    <row r="2377" spans="1:6">
      <c r="A2377" s="59">
        <v>6464</v>
      </c>
      <c r="B2377" s="59" t="s">
        <v>408</v>
      </c>
      <c r="C2377" s="59" t="s">
        <v>20278</v>
      </c>
      <c r="D2377" s="60">
        <v>45.13</v>
      </c>
      <c r="E2377" s="59" t="s">
        <v>409</v>
      </c>
      <c r="F2377" s="59" t="s">
        <v>300</v>
      </c>
    </row>
    <row r="2378" spans="1:6">
      <c r="A2378" s="59">
        <v>6470</v>
      </c>
      <c r="B2378" s="59" t="s">
        <v>408</v>
      </c>
      <c r="C2378" s="59" t="s">
        <v>20278</v>
      </c>
      <c r="D2378" s="60">
        <v>45.13</v>
      </c>
      <c r="E2378" s="59" t="s">
        <v>409</v>
      </c>
      <c r="F2378" s="59" t="s">
        <v>301</v>
      </c>
    </row>
    <row r="2379" spans="1:6">
      <c r="A2379" s="59">
        <v>6472</v>
      </c>
      <c r="B2379" s="59" t="s">
        <v>408</v>
      </c>
      <c r="C2379" s="59" t="s">
        <v>20278</v>
      </c>
      <c r="D2379" s="60">
        <v>45.13</v>
      </c>
      <c r="E2379" s="59" t="s">
        <v>409</v>
      </c>
      <c r="F2379" s="59" t="s">
        <v>302</v>
      </c>
    </row>
    <row r="2380" spans="1:6">
      <c r="A2380" s="59">
        <v>6473</v>
      </c>
      <c r="B2380" s="59" t="s">
        <v>408</v>
      </c>
      <c r="C2380" s="59" t="s">
        <v>20278</v>
      </c>
      <c r="D2380" s="60">
        <v>45.13</v>
      </c>
      <c r="E2380" s="59" t="s">
        <v>409</v>
      </c>
      <c r="F2380" s="59" t="s">
        <v>303</v>
      </c>
    </row>
    <row r="2381" spans="1:6">
      <c r="A2381" s="59">
        <v>6480</v>
      </c>
      <c r="B2381" s="59" t="s">
        <v>408</v>
      </c>
      <c r="C2381" s="59" t="s">
        <v>20278</v>
      </c>
      <c r="D2381" s="60">
        <v>45.13</v>
      </c>
      <c r="E2381" s="59" t="s">
        <v>409</v>
      </c>
      <c r="F2381" s="59" t="s">
        <v>304</v>
      </c>
    </row>
    <row r="2382" spans="1:6">
      <c r="A2382" s="59">
        <v>6482</v>
      </c>
      <c r="B2382" s="59" t="s">
        <v>408</v>
      </c>
      <c r="C2382" s="59" t="s">
        <v>20278</v>
      </c>
      <c r="D2382" s="60">
        <v>45.13</v>
      </c>
      <c r="E2382" s="59" t="s">
        <v>409</v>
      </c>
      <c r="F2382" s="59" t="s">
        <v>305</v>
      </c>
    </row>
    <row r="2383" spans="1:6">
      <c r="A2383" s="59">
        <v>6483</v>
      </c>
      <c r="B2383" s="59" t="s">
        <v>408</v>
      </c>
      <c r="C2383" s="59" t="s">
        <v>20278</v>
      </c>
      <c r="D2383" s="60">
        <v>45.13</v>
      </c>
      <c r="E2383" s="59" t="s">
        <v>409</v>
      </c>
      <c r="F2383" s="59" t="s">
        <v>306</v>
      </c>
    </row>
    <row r="2384" spans="1:6">
      <c r="A2384" s="59">
        <v>6484</v>
      </c>
      <c r="B2384" s="59" t="s">
        <v>408</v>
      </c>
      <c r="C2384" s="59" t="s">
        <v>20278</v>
      </c>
      <c r="D2384" s="60">
        <v>45.13</v>
      </c>
      <c r="E2384" s="59" t="s">
        <v>409</v>
      </c>
      <c r="F2384" s="59" t="s">
        <v>307</v>
      </c>
    </row>
    <row r="2385" spans="1:6">
      <c r="A2385" s="59">
        <v>6486</v>
      </c>
      <c r="B2385" s="59" t="s">
        <v>408</v>
      </c>
      <c r="C2385" s="59" t="s">
        <v>20278</v>
      </c>
      <c r="D2385" s="60">
        <v>45.13</v>
      </c>
      <c r="E2385" s="59" t="s">
        <v>409</v>
      </c>
      <c r="F2385" s="59" t="s">
        <v>308</v>
      </c>
    </row>
    <row r="2386" spans="1:6">
      <c r="A2386" s="59">
        <v>6490</v>
      </c>
      <c r="B2386" s="59" t="s">
        <v>408</v>
      </c>
      <c r="C2386" s="59" t="s">
        <v>20278</v>
      </c>
      <c r="D2386" s="60">
        <v>45.13</v>
      </c>
      <c r="E2386" s="59" t="s">
        <v>409</v>
      </c>
      <c r="F2386" s="59" t="s">
        <v>309</v>
      </c>
    </row>
    <row r="2387" spans="1:6">
      <c r="A2387" s="59">
        <v>6492</v>
      </c>
      <c r="B2387" s="59" t="s">
        <v>408</v>
      </c>
      <c r="C2387" s="59" t="s">
        <v>20278</v>
      </c>
      <c r="D2387" s="60">
        <v>45.13</v>
      </c>
      <c r="E2387" s="59" t="s">
        <v>409</v>
      </c>
      <c r="F2387" s="59" t="s">
        <v>310</v>
      </c>
    </row>
    <row r="2388" spans="1:6">
      <c r="A2388" s="59">
        <v>6500</v>
      </c>
      <c r="B2388" s="59" t="s">
        <v>408</v>
      </c>
      <c r="C2388" s="59" t="s">
        <v>20278</v>
      </c>
      <c r="D2388" s="60">
        <v>45.13</v>
      </c>
      <c r="E2388" s="59" t="s">
        <v>409</v>
      </c>
      <c r="F2388" s="59" t="s">
        <v>311</v>
      </c>
    </row>
    <row r="2389" spans="1:6">
      <c r="A2389" s="59">
        <v>6502</v>
      </c>
      <c r="B2389" s="59" t="s">
        <v>408</v>
      </c>
      <c r="C2389" s="59" t="s">
        <v>20278</v>
      </c>
      <c r="D2389" s="60">
        <v>45.13</v>
      </c>
      <c r="E2389" s="59" t="s">
        <v>409</v>
      </c>
      <c r="F2389" s="59" t="s">
        <v>312</v>
      </c>
    </row>
    <row r="2390" spans="1:6">
      <c r="A2390" s="59">
        <v>6503</v>
      </c>
      <c r="B2390" s="59" t="s">
        <v>408</v>
      </c>
      <c r="C2390" s="59" t="s">
        <v>20278</v>
      </c>
      <c r="D2390" s="60">
        <v>45.13</v>
      </c>
      <c r="E2390" s="59" t="s">
        <v>409</v>
      </c>
      <c r="F2390" s="59" t="s">
        <v>313</v>
      </c>
    </row>
    <row r="2391" spans="1:6">
      <c r="A2391" s="59">
        <v>6504</v>
      </c>
      <c r="B2391" s="59" t="s">
        <v>408</v>
      </c>
      <c r="C2391" s="59" t="s">
        <v>20278</v>
      </c>
      <c r="D2391" s="60">
        <v>45.13</v>
      </c>
      <c r="E2391" s="59" t="s">
        <v>409</v>
      </c>
      <c r="F2391" s="59" t="s">
        <v>314</v>
      </c>
    </row>
    <row r="2392" spans="1:6">
      <c r="A2392" s="59">
        <v>6505</v>
      </c>
      <c r="B2392" s="59" t="s">
        <v>408</v>
      </c>
      <c r="C2392" s="59" t="s">
        <v>20278</v>
      </c>
      <c r="D2392" s="60">
        <v>45.13</v>
      </c>
      <c r="E2392" s="59" t="s">
        <v>409</v>
      </c>
      <c r="F2392" s="59" t="s">
        <v>315</v>
      </c>
    </row>
    <row r="2393" spans="1:6">
      <c r="A2393" s="59">
        <v>6506</v>
      </c>
      <c r="B2393" s="59" t="s">
        <v>408</v>
      </c>
      <c r="C2393" s="59" t="s">
        <v>20278</v>
      </c>
      <c r="D2393" s="60">
        <v>45.13</v>
      </c>
      <c r="E2393" s="59" t="s">
        <v>409</v>
      </c>
      <c r="F2393" s="59" t="s">
        <v>316</v>
      </c>
    </row>
    <row r="2394" spans="1:6">
      <c r="A2394" s="59">
        <v>6507</v>
      </c>
      <c r="B2394" s="59" t="s">
        <v>408</v>
      </c>
      <c r="C2394" s="59" t="s">
        <v>20278</v>
      </c>
      <c r="D2394" s="60">
        <v>45.13</v>
      </c>
      <c r="E2394" s="59" t="s">
        <v>409</v>
      </c>
      <c r="F2394" s="59" t="s">
        <v>317</v>
      </c>
    </row>
    <row r="2395" spans="1:6">
      <c r="A2395" s="59">
        <v>6508</v>
      </c>
      <c r="B2395" s="59" t="s">
        <v>408</v>
      </c>
      <c r="C2395" s="59" t="s">
        <v>20278</v>
      </c>
      <c r="D2395" s="60">
        <v>45.13</v>
      </c>
      <c r="E2395" s="59" t="s">
        <v>409</v>
      </c>
      <c r="F2395" s="59" t="s">
        <v>318</v>
      </c>
    </row>
    <row r="2396" spans="1:6">
      <c r="A2396" s="59">
        <v>6509</v>
      </c>
      <c r="B2396" s="59" t="s">
        <v>408</v>
      </c>
      <c r="C2396" s="59" t="s">
        <v>20278</v>
      </c>
      <c r="D2396" s="60">
        <v>45.13</v>
      </c>
      <c r="E2396" s="59" t="s">
        <v>409</v>
      </c>
      <c r="F2396" s="59" t="s">
        <v>319</v>
      </c>
    </row>
    <row r="2397" spans="1:6">
      <c r="A2397" s="59">
        <v>6510</v>
      </c>
      <c r="B2397" s="59" t="s">
        <v>408</v>
      </c>
      <c r="C2397" s="59" t="s">
        <v>20278</v>
      </c>
      <c r="D2397" s="60">
        <v>45.13</v>
      </c>
      <c r="E2397" s="59" t="s">
        <v>409</v>
      </c>
      <c r="F2397" s="59" t="s">
        <v>320</v>
      </c>
    </row>
    <row r="2398" spans="1:6">
      <c r="A2398" s="59">
        <v>6511</v>
      </c>
      <c r="B2398" s="59" t="s">
        <v>408</v>
      </c>
      <c r="C2398" s="59" t="s">
        <v>20278</v>
      </c>
      <c r="D2398" s="60">
        <v>45.13</v>
      </c>
      <c r="E2398" s="59" t="s">
        <v>409</v>
      </c>
      <c r="F2398" s="59" t="s">
        <v>321</v>
      </c>
    </row>
    <row r="2399" spans="1:6">
      <c r="A2399" s="59">
        <v>6512</v>
      </c>
      <c r="B2399" s="59" t="s">
        <v>408</v>
      </c>
      <c r="C2399" s="59" t="s">
        <v>20278</v>
      </c>
      <c r="D2399" s="60">
        <v>45.13</v>
      </c>
      <c r="E2399" s="59" t="s">
        <v>409</v>
      </c>
      <c r="F2399" s="59" t="s">
        <v>322</v>
      </c>
    </row>
    <row r="2400" spans="1:6">
      <c r="A2400" s="59">
        <v>6513</v>
      </c>
      <c r="B2400" s="59" t="s">
        <v>408</v>
      </c>
      <c r="C2400" s="59" t="s">
        <v>20278</v>
      </c>
      <c r="D2400" s="60">
        <v>45.13</v>
      </c>
      <c r="E2400" s="59" t="s">
        <v>409</v>
      </c>
      <c r="F2400" s="59" t="s">
        <v>323</v>
      </c>
    </row>
    <row r="2401" spans="1:6">
      <c r="A2401" s="59">
        <v>6517</v>
      </c>
      <c r="B2401" s="59" t="s">
        <v>408</v>
      </c>
      <c r="C2401" s="59" t="s">
        <v>20278</v>
      </c>
      <c r="D2401" s="60">
        <v>45.13</v>
      </c>
      <c r="E2401" s="59" t="s">
        <v>409</v>
      </c>
      <c r="F2401" s="59" t="s">
        <v>324</v>
      </c>
    </row>
    <row r="2402" spans="1:6">
      <c r="A2402" s="59">
        <v>6518</v>
      </c>
      <c r="B2402" s="59" t="s">
        <v>408</v>
      </c>
      <c r="C2402" s="59" t="s">
        <v>20278</v>
      </c>
      <c r="D2402" s="60">
        <v>45.13</v>
      </c>
      <c r="E2402" s="59" t="s">
        <v>409</v>
      </c>
      <c r="F2402" s="59" t="s">
        <v>325</v>
      </c>
    </row>
    <row r="2403" spans="1:6">
      <c r="A2403" s="59">
        <v>6519</v>
      </c>
      <c r="B2403" s="59" t="s">
        <v>408</v>
      </c>
      <c r="C2403" s="59" t="s">
        <v>20278</v>
      </c>
      <c r="D2403" s="60">
        <v>45.13</v>
      </c>
      <c r="E2403" s="59" t="s">
        <v>409</v>
      </c>
      <c r="F2403" s="59" t="s">
        <v>326</v>
      </c>
    </row>
    <row r="2404" spans="1:6">
      <c r="A2404" s="59">
        <v>6520</v>
      </c>
      <c r="B2404" s="59" t="s">
        <v>408</v>
      </c>
      <c r="C2404" s="59" t="s">
        <v>20278</v>
      </c>
      <c r="D2404" s="60">
        <v>45.13</v>
      </c>
      <c r="E2404" s="59" t="s">
        <v>409</v>
      </c>
      <c r="F2404" s="59" t="s">
        <v>327</v>
      </c>
    </row>
    <row r="2405" spans="1:6">
      <c r="A2405" s="59">
        <v>6521</v>
      </c>
      <c r="B2405" s="59" t="s">
        <v>408</v>
      </c>
      <c r="C2405" s="59" t="s">
        <v>20278</v>
      </c>
      <c r="D2405" s="60">
        <v>45.13</v>
      </c>
      <c r="E2405" s="59" t="s">
        <v>409</v>
      </c>
      <c r="F2405" s="59" t="s">
        <v>328</v>
      </c>
    </row>
    <row r="2406" spans="1:6">
      <c r="A2406" s="59">
        <v>6522</v>
      </c>
      <c r="B2406" s="59" t="s">
        <v>408</v>
      </c>
      <c r="C2406" s="59" t="s">
        <v>20278</v>
      </c>
      <c r="D2406" s="60">
        <v>45.13</v>
      </c>
      <c r="E2406" s="59" t="s">
        <v>409</v>
      </c>
      <c r="F2406" s="59" t="s">
        <v>329</v>
      </c>
    </row>
    <row r="2407" spans="1:6">
      <c r="A2407" s="59">
        <v>6620</v>
      </c>
      <c r="B2407" s="59" t="s">
        <v>408</v>
      </c>
      <c r="C2407" s="59" t="s">
        <v>20278</v>
      </c>
      <c r="D2407" s="60">
        <v>45.13</v>
      </c>
      <c r="E2407" s="59" t="s">
        <v>409</v>
      </c>
      <c r="F2407" s="59" t="s">
        <v>330</v>
      </c>
    </row>
    <row r="2408" spans="1:6">
      <c r="A2408" s="59">
        <v>6622</v>
      </c>
      <c r="B2408" s="59" t="s">
        <v>408</v>
      </c>
      <c r="C2408" s="59" t="s">
        <v>20278</v>
      </c>
      <c r="D2408" s="60">
        <v>45.13</v>
      </c>
      <c r="E2408" s="59" t="s">
        <v>409</v>
      </c>
      <c r="F2408" s="59" t="s">
        <v>331</v>
      </c>
    </row>
    <row r="2409" spans="1:6">
      <c r="A2409" s="59">
        <v>6623</v>
      </c>
      <c r="B2409" s="59" t="s">
        <v>408</v>
      </c>
      <c r="C2409" s="59" t="s">
        <v>20278</v>
      </c>
      <c r="D2409" s="60">
        <v>45.13</v>
      </c>
      <c r="E2409" s="59" t="s">
        <v>409</v>
      </c>
      <c r="F2409" s="59" t="s">
        <v>332</v>
      </c>
    </row>
    <row r="2410" spans="1:6">
      <c r="A2410" s="59">
        <v>6624</v>
      </c>
      <c r="B2410" s="59" t="s">
        <v>408</v>
      </c>
      <c r="C2410" s="59" t="s">
        <v>20278</v>
      </c>
      <c r="D2410" s="60">
        <v>45.13</v>
      </c>
      <c r="E2410" s="59" t="s">
        <v>409</v>
      </c>
      <c r="F2410" s="59" t="s">
        <v>333</v>
      </c>
    </row>
    <row r="2411" spans="1:6">
      <c r="A2411" s="59">
        <v>6625</v>
      </c>
      <c r="B2411" s="59" t="s">
        <v>408</v>
      </c>
      <c r="C2411" s="59" t="s">
        <v>20278</v>
      </c>
      <c r="D2411" s="60">
        <v>45.13</v>
      </c>
      <c r="E2411" s="59" t="s">
        <v>409</v>
      </c>
      <c r="F2411" s="59" t="s">
        <v>334</v>
      </c>
    </row>
    <row r="2412" spans="1:6">
      <c r="A2412" s="59">
        <v>6630</v>
      </c>
      <c r="B2412" s="59" t="s">
        <v>408</v>
      </c>
      <c r="C2412" s="59" t="s">
        <v>20278</v>
      </c>
      <c r="D2412" s="60">
        <v>45.13</v>
      </c>
      <c r="E2412" s="59" t="s">
        <v>409</v>
      </c>
      <c r="F2412" s="59" t="s">
        <v>335</v>
      </c>
    </row>
    <row r="2413" spans="1:6">
      <c r="A2413" s="59">
        <v>6632</v>
      </c>
      <c r="B2413" s="59" t="s">
        <v>408</v>
      </c>
      <c r="C2413" s="59" t="s">
        <v>20278</v>
      </c>
      <c r="D2413" s="60">
        <v>45.13</v>
      </c>
      <c r="E2413" s="59" t="s">
        <v>409</v>
      </c>
      <c r="F2413" s="59" t="s">
        <v>336</v>
      </c>
    </row>
    <row r="2414" spans="1:6">
      <c r="A2414" s="59">
        <v>6633</v>
      </c>
      <c r="B2414" s="59" t="s">
        <v>408</v>
      </c>
      <c r="C2414" s="59" t="s">
        <v>20278</v>
      </c>
      <c r="D2414" s="60">
        <v>45.13</v>
      </c>
      <c r="E2414" s="59" t="s">
        <v>409</v>
      </c>
      <c r="F2414" s="59" t="s">
        <v>337</v>
      </c>
    </row>
    <row r="2415" spans="1:6">
      <c r="A2415" s="59">
        <v>6634</v>
      </c>
      <c r="B2415" s="59" t="s">
        <v>408</v>
      </c>
      <c r="C2415" s="59" t="s">
        <v>20278</v>
      </c>
      <c r="D2415" s="60">
        <v>45.13</v>
      </c>
      <c r="E2415" s="59" t="s">
        <v>409</v>
      </c>
      <c r="F2415" s="59" t="s">
        <v>338</v>
      </c>
    </row>
    <row r="2416" spans="1:6">
      <c r="A2416" s="59">
        <v>6635</v>
      </c>
      <c r="B2416" s="59" t="s">
        <v>408</v>
      </c>
      <c r="C2416" s="59" t="s">
        <v>20278</v>
      </c>
      <c r="D2416" s="60">
        <v>45.13</v>
      </c>
      <c r="E2416" s="59" t="s">
        <v>409</v>
      </c>
      <c r="F2416" s="59" t="s">
        <v>339</v>
      </c>
    </row>
    <row r="2417" spans="1:6">
      <c r="A2417" s="59">
        <v>6636</v>
      </c>
      <c r="B2417" s="59" t="s">
        <v>408</v>
      </c>
      <c r="C2417" s="59" t="s">
        <v>20278</v>
      </c>
      <c r="D2417" s="60">
        <v>45.13</v>
      </c>
      <c r="E2417" s="59" t="s">
        <v>409</v>
      </c>
      <c r="F2417" s="59" t="s">
        <v>340</v>
      </c>
    </row>
    <row r="2418" spans="1:6">
      <c r="A2418" s="59">
        <v>6637</v>
      </c>
      <c r="B2418" s="59" t="s">
        <v>408</v>
      </c>
      <c r="C2418" s="59" t="s">
        <v>20278</v>
      </c>
      <c r="D2418" s="60">
        <v>45.13</v>
      </c>
      <c r="E2418" s="59" t="s">
        <v>409</v>
      </c>
      <c r="F2418" s="59" t="s">
        <v>341</v>
      </c>
    </row>
    <row r="2419" spans="1:6">
      <c r="A2419" s="59">
        <v>6640</v>
      </c>
      <c r="B2419" s="59" t="s">
        <v>408</v>
      </c>
      <c r="C2419" s="59" t="s">
        <v>20278</v>
      </c>
      <c r="D2419" s="60">
        <v>45.13</v>
      </c>
      <c r="E2419" s="59" t="s">
        <v>409</v>
      </c>
      <c r="F2419" s="59" t="s">
        <v>342</v>
      </c>
    </row>
    <row r="2420" spans="1:6">
      <c r="A2420" s="59">
        <v>6642</v>
      </c>
      <c r="B2420" s="59" t="s">
        <v>408</v>
      </c>
      <c r="C2420" s="59" t="s">
        <v>20278</v>
      </c>
      <c r="D2420" s="60">
        <v>45.13</v>
      </c>
      <c r="E2420" s="59" t="s">
        <v>409</v>
      </c>
      <c r="F2420" s="59" t="s">
        <v>343</v>
      </c>
    </row>
    <row r="2421" spans="1:6">
      <c r="A2421" s="59">
        <v>6643</v>
      </c>
      <c r="B2421" s="59" t="s">
        <v>408</v>
      </c>
      <c r="C2421" s="59" t="s">
        <v>20278</v>
      </c>
      <c r="D2421" s="60">
        <v>45.13</v>
      </c>
      <c r="E2421" s="59" t="s">
        <v>409</v>
      </c>
      <c r="F2421" s="59" t="s">
        <v>344</v>
      </c>
    </row>
    <row r="2422" spans="1:6">
      <c r="A2422" s="59">
        <v>6644</v>
      </c>
      <c r="B2422" s="59" t="s">
        <v>408</v>
      </c>
      <c r="C2422" s="59" t="s">
        <v>20278</v>
      </c>
      <c r="D2422" s="60">
        <v>45.13</v>
      </c>
      <c r="E2422" s="59" t="s">
        <v>409</v>
      </c>
      <c r="F2422" s="59" t="s">
        <v>345</v>
      </c>
    </row>
    <row r="2423" spans="1:6">
      <c r="A2423" s="59">
        <v>6645</v>
      </c>
      <c r="B2423" s="59" t="s">
        <v>408</v>
      </c>
      <c r="C2423" s="59" t="s">
        <v>20278</v>
      </c>
      <c r="D2423" s="60">
        <v>45.13</v>
      </c>
      <c r="E2423" s="59" t="s">
        <v>409</v>
      </c>
      <c r="F2423" s="59" t="s">
        <v>346</v>
      </c>
    </row>
    <row r="2424" spans="1:6">
      <c r="A2424" s="59">
        <v>6646</v>
      </c>
      <c r="B2424" s="59" t="s">
        <v>408</v>
      </c>
      <c r="C2424" s="59" t="s">
        <v>20278</v>
      </c>
      <c r="D2424" s="60">
        <v>45.13</v>
      </c>
      <c r="E2424" s="59" t="s">
        <v>409</v>
      </c>
      <c r="F2424" s="59" t="s">
        <v>347</v>
      </c>
    </row>
    <row r="2425" spans="1:6">
      <c r="A2425" s="59">
        <v>6648</v>
      </c>
      <c r="B2425" s="59" t="s">
        <v>408</v>
      </c>
      <c r="C2425" s="59" t="s">
        <v>20278</v>
      </c>
      <c r="D2425" s="60">
        <v>45.13</v>
      </c>
      <c r="E2425" s="59" t="s">
        <v>409</v>
      </c>
      <c r="F2425" s="59" t="s">
        <v>348</v>
      </c>
    </row>
    <row r="2426" spans="1:6">
      <c r="A2426" s="59">
        <v>6649</v>
      </c>
      <c r="B2426" s="59" t="s">
        <v>408</v>
      </c>
      <c r="C2426" s="59" t="s">
        <v>20278</v>
      </c>
      <c r="D2426" s="60">
        <v>45.13</v>
      </c>
      <c r="E2426" s="59" t="s">
        <v>409</v>
      </c>
      <c r="F2426" s="59" t="s">
        <v>349</v>
      </c>
    </row>
    <row r="2427" spans="1:6">
      <c r="A2427" s="59">
        <v>6652</v>
      </c>
      <c r="B2427" s="59" t="s">
        <v>408</v>
      </c>
      <c r="C2427" s="59" t="s">
        <v>20278</v>
      </c>
      <c r="D2427" s="60">
        <v>45.13</v>
      </c>
      <c r="E2427" s="59" t="s">
        <v>409</v>
      </c>
      <c r="F2427" s="59" t="s">
        <v>350</v>
      </c>
    </row>
    <row r="2428" spans="1:6">
      <c r="A2428" s="59">
        <v>6654</v>
      </c>
      <c r="B2428" s="59" t="s">
        <v>408</v>
      </c>
      <c r="C2428" s="59" t="s">
        <v>20278</v>
      </c>
      <c r="D2428" s="60">
        <v>45.13</v>
      </c>
      <c r="E2428" s="59" t="s">
        <v>409</v>
      </c>
      <c r="F2428" s="59" t="s">
        <v>351</v>
      </c>
    </row>
    <row r="2429" spans="1:6">
      <c r="A2429" s="59">
        <v>6655</v>
      </c>
      <c r="B2429" s="59" t="s">
        <v>408</v>
      </c>
      <c r="C2429" s="59" t="s">
        <v>20278</v>
      </c>
      <c r="D2429" s="60">
        <v>45.13</v>
      </c>
      <c r="E2429" s="59" t="s">
        <v>409</v>
      </c>
      <c r="F2429" s="59" t="s">
        <v>352</v>
      </c>
    </row>
    <row r="2430" spans="1:6">
      <c r="A2430" s="59">
        <v>6657</v>
      </c>
      <c r="B2430" s="59" t="s">
        <v>408</v>
      </c>
      <c r="C2430" s="59" t="s">
        <v>20278</v>
      </c>
      <c r="D2430" s="60">
        <v>45.13</v>
      </c>
      <c r="E2430" s="59" t="s">
        <v>409</v>
      </c>
      <c r="F2430" s="59" t="s">
        <v>353</v>
      </c>
    </row>
    <row r="2431" spans="1:6">
      <c r="A2431" s="59">
        <v>6660</v>
      </c>
      <c r="B2431" s="59" t="s">
        <v>408</v>
      </c>
      <c r="C2431" s="59" t="s">
        <v>20278</v>
      </c>
      <c r="D2431" s="60">
        <v>45.13</v>
      </c>
      <c r="E2431" s="59" t="s">
        <v>409</v>
      </c>
      <c r="F2431" s="59" t="s">
        <v>354</v>
      </c>
    </row>
    <row r="2432" spans="1:6">
      <c r="A2432" s="59">
        <v>6662</v>
      </c>
      <c r="B2432" s="59" t="s">
        <v>408</v>
      </c>
      <c r="C2432" s="59" t="s">
        <v>20278</v>
      </c>
      <c r="D2432" s="60">
        <v>45.13</v>
      </c>
      <c r="E2432" s="59" t="s">
        <v>409</v>
      </c>
      <c r="F2432" s="59" t="s">
        <v>355</v>
      </c>
    </row>
    <row r="2433" spans="1:6">
      <c r="A2433" s="59">
        <v>6665</v>
      </c>
      <c r="B2433" s="59" t="s">
        <v>408</v>
      </c>
      <c r="C2433" s="59" t="s">
        <v>20278</v>
      </c>
      <c r="D2433" s="60">
        <v>45.13</v>
      </c>
      <c r="E2433" s="59" t="s">
        <v>409</v>
      </c>
      <c r="F2433" s="59" t="s">
        <v>356</v>
      </c>
    </row>
    <row r="2434" spans="1:6">
      <c r="A2434" s="59">
        <v>6680</v>
      </c>
      <c r="B2434" s="59" t="s">
        <v>408</v>
      </c>
      <c r="C2434" s="59" t="s">
        <v>20278</v>
      </c>
      <c r="D2434" s="60">
        <v>45.13</v>
      </c>
      <c r="E2434" s="59" t="s">
        <v>409</v>
      </c>
      <c r="F2434" s="59" t="s">
        <v>357</v>
      </c>
    </row>
    <row r="2435" spans="1:6">
      <c r="A2435" s="59">
        <v>6681</v>
      </c>
      <c r="B2435" s="59" t="s">
        <v>408</v>
      </c>
      <c r="C2435" s="59" t="s">
        <v>20278</v>
      </c>
      <c r="D2435" s="60">
        <v>45.13</v>
      </c>
      <c r="E2435" s="59" t="s">
        <v>409</v>
      </c>
      <c r="F2435" s="59" t="s">
        <v>358</v>
      </c>
    </row>
    <row r="2436" spans="1:6">
      <c r="A2436" s="59">
        <v>6685</v>
      </c>
      <c r="B2436" s="59" t="s">
        <v>408</v>
      </c>
      <c r="C2436" s="59" t="s">
        <v>20278</v>
      </c>
      <c r="D2436" s="60">
        <v>45.13</v>
      </c>
      <c r="E2436" s="59" t="s">
        <v>409</v>
      </c>
      <c r="F2436" s="59" t="s">
        <v>359</v>
      </c>
    </row>
    <row r="2437" spans="1:6">
      <c r="A2437" s="59">
        <v>6686</v>
      </c>
      <c r="B2437" s="59" t="s">
        <v>408</v>
      </c>
      <c r="C2437" s="59" t="s">
        <v>20278</v>
      </c>
      <c r="D2437" s="60">
        <v>45.13</v>
      </c>
      <c r="E2437" s="59" t="s">
        <v>409</v>
      </c>
      <c r="F2437" s="59" t="s">
        <v>360</v>
      </c>
    </row>
    <row r="2438" spans="1:6">
      <c r="A2438" s="59">
        <v>6690</v>
      </c>
      <c r="B2438" s="59" t="s">
        <v>408</v>
      </c>
      <c r="C2438" s="59" t="s">
        <v>20278</v>
      </c>
      <c r="D2438" s="60">
        <v>45.13</v>
      </c>
      <c r="E2438" s="59" t="s">
        <v>409</v>
      </c>
      <c r="F2438" s="59" t="s">
        <v>361</v>
      </c>
    </row>
    <row r="2439" spans="1:6">
      <c r="A2439" s="59">
        <v>6750</v>
      </c>
      <c r="B2439" s="59" t="s">
        <v>408</v>
      </c>
      <c r="C2439" s="59" t="s">
        <v>20278</v>
      </c>
      <c r="D2439" s="60">
        <v>45.13</v>
      </c>
      <c r="E2439" s="59" t="s">
        <v>409</v>
      </c>
      <c r="F2439" s="59" t="s">
        <v>362</v>
      </c>
    </row>
    <row r="2440" spans="1:6">
      <c r="A2440" s="59">
        <v>6820</v>
      </c>
      <c r="B2440" s="59" t="s">
        <v>408</v>
      </c>
      <c r="C2440" s="59" t="s">
        <v>20278</v>
      </c>
      <c r="D2440" s="60">
        <v>45.13</v>
      </c>
      <c r="E2440" s="59" t="s">
        <v>409</v>
      </c>
      <c r="F2440" s="59" t="s">
        <v>363</v>
      </c>
    </row>
    <row r="2441" spans="1:6">
      <c r="A2441" s="59">
        <v>6825</v>
      </c>
      <c r="B2441" s="59" t="s">
        <v>408</v>
      </c>
      <c r="C2441" s="59" t="s">
        <v>20278</v>
      </c>
      <c r="D2441" s="60">
        <v>45.13</v>
      </c>
      <c r="E2441" s="59" t="s">
        <v>409</v>
      </c>
      <c r="F2441" s="59" t="s">
        <v>364</v>
      </c>
    </row>
    <row r="2442" spans="1:6">
      <c r="A2442" s="59">
        <v>6830</v>
      </c>
      <c r="B2442" s="59" t="s">
        <v>408</v>
      </c>
      <c r="C2442" s="59" t="s">
        <v>20278</v>
      </c>
      <c r="D2442" s="60">
        <v>45.13</v>
      </c>
      <c r="E2442" s="59" t="s">
        <v>409</v>
      </c>
      <c r="F2442" s="59" t="s">
        <v>365</v>
      </c>
    </row>
    <row r="2443" spans="1:6">
      <c r="A2443" s="59">
        <v>6831</v>
      </c>
      <c r="B2443" s="59" t="s">
        <v>408</v>
      </c>
      <c r="C2443" s="59" t="s">
        <v>20278</v>
      </c>
      <c r="D2443" s="60">
        <v>45.13</v>
      </c>
      <c r="E2443" s="59" t="s">
        <v>409</v>
      </c>
      <c r="F2443" s="59" t="s">
        <v>366</v>
      </c>
    </row>
    <row r="2444" spans="1:6">
      <c r="A2444" s="59">
        <v>6832</v>
      </c>
      <c r="B2444" s="59" t="s">
        <v>408</v>
      </c>
      <c r="C2444" s="59" t="s">
        <v>20278</v>
      </c>
      <c r="D2444" s="60">
        <v>45.13</v>
      </c>
      <c r="E2444" s="59" t="s">
        <v>409</v>
      </c>
      <c r="F2444" s="59" t="s">
        <v>367</v>
      </c>
    </row>
    <row r="2445" spans="1:6">
      <c r="A2445" s="59">
        <v>6833</v>
      </c>
      <c r="B2445" s="59" t="s">
        <v>408</v>
      </c>
      <c r="C2445" s="59" t="s">
        <v>20278</v>
      </c>
      <c r="D2445" s="60">
        <v>45.13</v>
      </c>
      <c r="E2445" s="59" t="s">
        <v>409</v>
      </c>
      <c r="F2445" s="59" t="s">
        <v>368</v>
      </c>
    </row>
    <row r="2446" spans="1:6">
      <c r="A2446" s="59">
        <v>6834</v>
      </c>
      <c r="B2446" s="59" t="s">
        <v>408</v>
      </c>
      <c r="C2446" s="59" t="s">
        <v>20278</v>
      </c>
      <c r="D2446" s="60">
        <v>45.13</v>
      </c>
      <c r="E2446" s="59" t="s">
        <v>409</v>
      </c>
      <c r="F2446" s="59" t="s">
        <v>369</v>
      </c>
    </row>
    <row r="2447" spans="1:6">
      <c r="A2447" s="59">
        <v>6901</v>
      </c>
      <c r="B2447" s="59" t="s">
        <v>408</v>
      </c>
      <c r="C2447" s="59" t="s">
        <v>20278</v>
      </c>
      <c r="D2447" s="60">
        <v>45.13</v>
      </c>
      <c r="E2447" s="59" t="s">
        <v>409</v>
      </c>
      <c r="F2447" s="59" t="s">
        <v>370</v>
      </c>
    </row>
    <row r="2448" spans="1:6">
      <c r="A2448" s="59">
        <v>6903</v>
      </c>
      <c r="B2448" s="59" t="s">
        <v>408</v>
      </c>
      <c r="C2448" s="59" t="s">
        <v>20278</v>
      </c>
      <c r="D2448" s="60">
        <v>45.13</v>
      </c>
      <c r="E2448" s="59" t="s">
        <v>409</v>
      </c>
      <c r="F2448" s="59" t="s">
        <v>372</v>
      </c>
    </row>
    <row r="2449" spans="1:6">
      <c r="A2449" s="59">
        <v>6998</v>
      </c>
      <c r="B2449" s="59" t="s">
        <v>408</v>
      </c>
      <c r="C2449" s="59" t="s">
        <v>20278</v>
      </c>
      <c r="D2449" s="60">
        <v>45.13</v>
      </c>
      <c r="E2449" s="59" t="s">
        <v>409</v>
      </c>
      <c r="F2449" s="59" t="s">
        <v>373</v>
      </c>
    </row>
    <row r="2450" spans="1:6">
      <c r="A2450" s="59">
        <v>6999</v>
      </c>
      <c r="B2450" s="59" t="s">
        <v>408</v>
      </c>
      <c r="C2450" s="59" t="s">
        <v>20278</v>
      </c>
      <c r="D2450" s="60">
        <v>45.13</v>
      </c>
      <c r="E2450" s="59" t="s">
        <v>409</v>
      </c>
      <c r="F2450" s="59" t="s">
        <v>374</v>
      </c>
    </row>
    <row r="2451" spans="1:6">
      <c r="A2451" s="59">
        <v>9001</v>
      </c>
      <c r="B2451" s="59" t="s">
        <v>408</v>
      </c>
      <c r="C2451" s="59" t="s">
        <v>20278</v>
      </c>
      <c r="D2451" s="60">
        <v>45.13</v>
      </c>
      <c r="E2451" s="59" t="s">
        <v>409</v>
      </c>
      <c r="F2451" s="59" t="s">
        <v>375</v>
      </c>
    </row>
    <row r="2452" spans="1:6">
      <c r="A2452" s="59">
        <v>6013</v>
      </c>
      <c r="B2452" s="59" t="s">
        <v>410</v>
      </c>
      <c r="C2452" s="59" t="s">
        <v>20278</v>
      </c>
      <c r="D2452" s="60">
        <v>0.01</v>
      </c>
      <c r="E2452" s="59" t="s">
        <v>411</v>
      </c>
      <c r="F2452" s="59" t="s">
        <v>213</v>
      </c>
    </row>
    <row r="2453" spans="1:6">
      <c r="A2453" s="59">
        <v>6101</v>
      </c>
      <c r="B2453" s="59" t="s">
        <v>410</v>
      </c>
      <c r="C2453" s="59" t="s">
        <v>20278</v>
      </c>
      <c r="D2453" s="60">
        <v>0.01</v>
      </c>
      <c r="E2453" s="59" t="s">
        <v>411</v>
      </c>
      <c r="F2453" s="59" t="s">
        <v>226</v>
      </c>
    </row>
    <row r="2454" spans="1:6">
      <c r="A2454" s="59">
        <v>6102</v>
      </c>
      <c r="B2454" s="59" t="s">
        <v>410</v>
      </c>
      <c r="C2454" s="59" t="s">
        <v>20278</v>
      </c>
      <c r="D2454" s="60">
        <v>0.01</v>
      </c>
      <c r="E2454" s="59" t="s">
        <v>411</v>
      </c>
      <c r="F2454" s="59" t="s">
        <v>227</v>
      </c>
    </row>
    <row r="2455" spans="1:6">
      <c r="A2455" s="59">
        <v>6103</v>
      </c>
      <c r="B2455" s="59" t="s">
        <v>410</v>
      </c>
      <c r="C2455" s="59" t="s">
        <v>20278</v>
      </c>
      <c r="D2455" s="60">
        <v>0.01</v>
      </c>
      <c r="E2455" s="59" t="s">
        <v>411</v>
      </c>
      <c r="F2455" s="59" t="s">
        <v>228</v>
      </c>
    </row>
    <row r="2456" spans="1:6">
      <c r="A2456" s="59">
        <v>6230</v>
      </c>
      <c r="B2456" s="59" t="s">
        <v>410</v>
      </c>
      <c r="C2456" s="59" t="s">
        <v>20278</v>
      </c>
      <c r="D2456" s="60">
        <v>0.01</v>
      </c>
      <c r="E2456" s="59" t="s">
        <v>411</v>
      </c>
      <c r="F2456" s="59" t="s">
        <v>239</v>
      </c>
    </row>
    <row r="2457" spans="1:6">
      <c r="A2457" s="59">
        <v>6231</v>
      </c>
      <c r="B2457" s="59" t="s">
        <v>410</v>
      </c>
      <c r="C2457" s="59" t="s">
        <v>20278</v>
      </c>
      <c r="D2457" s="60">
        <v>0.01</v>
      </c>
      <c r="E2457" s="59" t="s">
        <v>411</v>
      </c>
      <c r="F2457" s="59" t="s">
        <v>240</v>
      </c>
    </row>
    <row r="2458" spans="1:6">
      <c r="A2458" s="59">
        <v>6232</v>
      </c>
      <c r="B2458" s="59" t="s">
        <v>410</v>
      </c>
      <c r="C2458" s="59" t="s">
        <v>20278</v>
      </c>
      <c r="D2458" s="60">
        <v>0.01</v>
      </c>
      <c r="E2458" s="59" t="s">
        <v>411</v>
      </c>
      <c r="F2458" s="59" t="s">
        <v>241</v>
      </c>
    </row>
    <row r="2459" spans="1:6">
      <c r="A2459" s="59">
        <v>6236</v>
      </c>
      <c r="B2459" s="59" t="s">
        <v>410</v>
      </c>
      <c r="C2459" s="59" t="s">
        <v>20278</v>
      </c>
      <c r="D2459" s="60">
        <v>0.01</v>
      </c>
      <c r="E2459" s="59" t="s">
        <v>411</v>
      </c>
      <c r="F2459" s="59" t="s">
        <v>244</v>
      </c>
    </row>
    <row r="2460" spans="1:6">
      <c r="A2460" s="59">
        <v>6238</v>
      </c>
      <c r="B2460" s="59" t="s">
        <v>410</v>
      </c>
      <c r="C2460" s="59" t="s">
        <v>20278</v>
      </c>
      <c r="D2460" s="60">
        <v>0.01</v>
      </c>
      <c r="E2460" s="59" t="s">
        <v>411</v>
      </c>
      <c r="F2460" s="59" t="s">
        <v>245</v>
      </c>
    </row>
    <row r="2461" spans="1:6">
      <c r="A2461" s="59">
        <v>6240</v>
      </c>
      <c r="B2461" s="59" t="s">
        <v>410</v>
      </c>
      <c r="C2461" s="59" t="s">
        <v>20278</v>
      </c>
      <c r="D2461" s="60">
        <v>0.01</v>
      </c>
      <c r="E2461" s="59" t="s">
        <v>411</v>
      </c>
      <c r="F2461" s="59" t="s">
        <v>246</v>
      </c>
    </row>
    <row r="2462" spans="1:6">
      <c r="A2462" s="59">
        <v>6241</v>
      </c>
      <c r="B2462" s="59" t="s">
        <v>410</v>
      </c>
      <c r="C2462" s="59" t="s">
        <v>20278</v>
      </c>
      <c r="D2462" s="60">
        <v>0.01</v>
      </c>
      <c r="E2462" s="59" t="s">
        <v>411</v>
      </c>
      <c r="F2462" s="59" t="s">
        <v>247</v>
      </c>
    </row>
    <row r="2463" spans="1:6">
      <c r="A2463" s="59">
        <v>6242</v>
      </c>
      <c r="B2463" s="59" t="s">
        <v>410</v>
      </c>
      <c r="C2463" s="59" t="s">
        <v>20278</v>
      </c>
      <c r="D2463" s="60">
        <v>0.01</v>
      </c>
      <c r="E2463" s="59" t="s">
        <v>411</v>
      </c>
      <c r="F2463" s="59" t="s">
        <v>248</v>
      </c>
    </row>
    <row r="2464" spans="1:6">
      <c r="A2464" s="59">
        <v>6243</v>
      </c>
      <c r="B2464" s="59" t="s">
        <v>410</v>
      </c>
      <c r="C2464" s="59" t="s">
        <v>20278</v>
      </c>
      <c r="D2464" s="60">
        <v>0.01</v>
      </c>
      <c r="E2464" s="59" t="s">
        <v>411</v>
      </c>
      <c r="F2464" s="59" t="s">
        <v>249</v>
      </c>
    </row>
    <row r="2465" spans="1:6">
      <c r="A2465" s="59">
        <v>6320</v>
      </c>
      <c r="B2465" s="59" t="s">
        <v>410</v>
      </c>
      <c r="C2465" s="59" t="s">
        <v>20278</v>
      </c>
      <c r="D2465" s="60">
        <v>0.01</v>
      </c>
      <c r="E2465" s="59" t="s">
        <v>411</v>
      </c>
      <c r="F2465" s="59" t="s">
        <v>253</v>
      </c>
    </row>
    <row r="2466" spans="1:6">
      <c r="A2466" s="59">
        <v>6400</v>
      </c>
      <c r="B2466" s="59" t="s">
        <v>410</v>
      </c>
      <c r="C2466" s="59" t="s">
        <v>20278</v>
      </c>
      <c r="D2466" s="60">
        <v>0.01</v>
      </c>
      <c r="E2466" s="59" t="s">
        <v>411</v>
      </c>
      <c r="F2466" s="59" t="s">
        <v>260</v>
      </c>
    </row>
    <row r="2467" spans="1:6">
      <c r="A2467" s="59">
        <v>6401</v>
      </c>
      <c r="B2467" s="59" t="s">
        <v>410</v>
      </c>
      <c r="C2467" s="59" t="s">
        <v>20278</v>
      </c>
      <c r="D2467" s="60">
        <v>0.01</v>
      </c>
      <c r="E2467" s="59" t="s">
        <v>411</v>
      </c>
      <c r="F2467" s="59" t="s">
        <v>261</v>
      </c>
    </row>
    <row r="2468" spans="1:6">
      <c r="A2468" s="59">
        <v>6405</v>
      </c>
      <c r="B2468" s="59" t="s">
        <v>410</v>
      </c>
      <c r="C2468" s="59" t="s">
        <v>20278</v>
      </c>
      <c r="D2468" s="60">
        <v>0.01</v>
      </c>
      <c r="E2468" s="59" t="s">
        <v>411</v>
      </c>
      <c r="F2468" s="59" t="s">
        <v>264</v>
      </c>
    </row>
    <row r="2469" spans="1:6">
      <c r="A2469" s="59">
        <v>6406</v>
      </c>
      <c r="B2469" s="59" t="s">
        <v>410</v>
      </c>
      <c r="C2469" s="59" t="s">
        <v>20278</v>
      </c>
      <c r="D2469" s="60">
        <v>0.01</v>
      </c>
      <c r="E2469" s="59" t="s">
        <v>411</v>
      </c>
      <c r="F2469" s="59" t="s">
        <v>265</v>
      </c>
    </row>
    <row r="2470" spans="1:6">
      <c r="A2470" s="59">
        <v>6407</v>
      </c>
      <c r="B2470" s="59" t="s">
        <v>410</v>
      </c>
      <c r="C2470" s="59" t="s">
        <v>20278</v>
      </c>
      <c r="D2470" s="60">
        <v>0.01</v>
      </c>
      <c r="E2470" s="59" t="s">
        <v>411</v>
      </c>
      <c r="F2470" s="59" t="s">
        <v>266</v>
      </c>
    </row>
    <row r="2471" spans="1:6">
      <c r="A2471" s="59">
        <v>6410</v>
      </c>
      <c r="B2471" s="59" t="s">
        <v>410</v>
      </c>
      <c r="C2471" s="59" t="s">
        <v>20278</v>
      </c>
      <c r="D2471" s="60">
        <v>0.01</v>
      </c>
      <c r="E2471" s="59" t="s">
        <v>411</v>
      </c>
      <c r="F2471" s="59" t="s">
        <v>267</v>
      </c>
    </row>
    <row r="2472" spans="1:6">
      <c r="A2472" s="59">
        <v>6411</v>
      </c>
      <c r="B2472" s="59" t="s">
        <v>410</v>
      </c>
      <c r="C2472" s="59" t="s">
        <v>20278</v>
      </c>
      <c r="D2472" s="60">
        <v>0.01</v>
      </c>
      <c r="E2472" s="59" t="s">
        <v>411</v>
      </c>
      <c r="F2472" s="59" t="s">
        <v>268</v>
      </c>
    </row>
    <row r="2473" spans="1:6">
      <c r="A2473" s="59">
        <v>6412</v>
      </c>
      <c r="B2473" s="59" t="s">
        <v>410</v>
      </c>
      <c r="C2473" s="59" t="s">
        <v>20278</v>
      </c>
      <c r="D2473" s="60">
        <v>0.01</v>
      </c>
      <c r="E2473" s="59" t="s">
        <v>411</v>
      </c>
      <c r="F2473" s="59" t="s">
        <v>269</v>
      </c>
    </row>
    <row r="2474" spans="1:6">
      <c r="A2474" s="59">
        <v>6413</v>
      </c>
      <c r="B2474" s="59" t="s">
        <v>410</v>
      </c>
      <c r="C2474" s="59" t="s">
        <v>20278</v>
      </c>
      <c r="D2474" s="60">
        <v>0.01</v>
      </c>
      <c r="E2474" s="59" t="s">
        <v>411</v>
      </c>
      <c r="F2474" s="59" t="s">
        <v>270</v>
      </c>
    </row>
    <row r="2475" spans="1:6">
      <c r="A2475" s="59">
        <v>6415</v>
      </c>
      <c r="B2475" s="59" t="s">
        <v>410</v>
      </c>
      <c r="C2475" s="59" t="s">
        <v>20278</v>
      </c>
      <c r="D2475" s="60">
        <v>0.01</v>
      </c>
      <c r="E2475" s="59" t="s">
        <v>411</v>
      </c>
      <c r="F2475" s="59" t="s">
        <v>272</v>
      </c>
    </row>
    <row r="2476" spans="1:6">
      <c r="A2476" s="59">
        <v>6417</v>
      </c>
      <c r="B2476" s="59" t="s">
        <v>410</v>
      </c>
      <c r="C2476" s="59" t="s">
        <v>20278</v>
      </c>
      <c r="D2476" s="60">
        <v>0.01</v>
      </c>
      <c r="E2476" s="59" t="s">
        <v>411</v>
      </c>
      <c r="F2476" s="59" t="s">
        <v>274</v>
      </c>
    </row>
    <row r="2477" spans="1:6">
      <c r="A2477" s="59">
        <v>6420</v>
      </c>
      <c r="B2477" s="59" t="s">
        <v>410</v>
      </c>
      <c r="C2477" s="59" t="s">
        <v>20278</v>
      </c>
      <c r="D2477" s="60">
        <v>0.01</v>
      </c>
      <c r="E2477" s="59" t="s">
        <v>411</v>
      </c>
      <c r="F2477" s="59" t="s">
        <v>277</v>
      </c>
    </row>
    <row r="2478" spans="1:6">
      <c r="A2478" s="59">
        <v>6421</v>
      </c>
      <c r="B2478" s="59" t="s">
        <v>410</v>
      </c>
      <c r="C2478" s="59" t="s">
        <v>20278</v>
      </c>
      <c r="D2478" s="60">
        <v>0.01</v>
      </c>
      <c r="E2478" s="59" t="s">
        <v>411</v>
      </c>
      <c r="F2478" s="59" t="s">
        <v>278</v>
      </c>
    </row>
    <row r="2479" spans="1:6">
      <c r="A2479" s="59">
        <v>6422</v>
      </c>
      <c r="B2479" s="59" t="s">
        <v>410</v>
      </c>
      <c r="C2479" s="59" t="s">
        <v>20278</v>
      </c>
      <c r="D2479" s="60">
        <v>0.01</v>
      </c>
      <c r="E2479" s="59" t="s">
        <v>411</v>
      </c>
      <c r="F2479" s="59" t="s">
        <v>279</v>
      </c>
    </row>
    <row r="2480" spans="1:6">
      <c r="A2480" s="59">
        <v>6423</v>
      </c>
      <c r="B2480" s="59" t="s">
        <v>410</v>
      </c>
      <c r="C2480" s="59" t="s">
        <v>20278</v>
      </c>
      <c r="D2480" s="60">
        <v>0.01</v>
      </c>
      <c r="E2480" s="59" t="s">
        <v>411</v>
      </c>
      <c r="F2480" s="59" t="s">
        <v>280</v>
      </c>
    </row>
    <row r="2481" spans="1:6">
      <c r="A2481" s="59">
        <v>6425</v>
      </c>
      <c r="B2481" s="59" t="s">
        <v>410</v>
      </c>
      <c r="C2481" s="59" t="s">
        <v>20278</v>
      </c>
      <c r="D2481" s="60">
        <v>0.01</v>
      </c>
      <c r="E2481" s="59" t="s">
        <v>411</v>
      </c>
      <c r="F2481" s="59" t="s">
        <v>281</v>
      </c>
    </row>
    <row r="2482" spans="1:6">
      <c r="A2482" s="59">
        <v>6427</v>
      </c>
      <c r="B2482" s="59" t="s">
        <v>410</v>
      </c>
      <c r="C2482" s="59" t="s">
        <v>20278</v>
      </c>
      <c r="D2482" s="60">
        <v>0.01</v>
      </c>
      <c r="E2482" s="59" t="s">
        <v>411</v>
      </c>
      <c r="F2482" s="59" t="s">
        <v>281</v>
      </c>
    </row>
    <row r="2483" spans="1:6">
      <c r="A2483" s="59">
        <v>6430</v>
      </c>
      <c r="B2483" s="59" t="s">
        <v>410</v>
      </c>
      <c r="C2483" s="59" t="s">
        <v>20278</v>
      </c>
      <c r="D2483" s="60">
        <v>0.01</v>
      </c>
      <c r="E2483" s="59" t="s">
        <v>411</v>
      </c>
      <c r="F2483" s="59" t="s">
        <v>265</v>
      </c>
    </row>
    <row r="2484" spans="1:6">
      <c r="A2484" s="59">
        <v>6432</v>
      </c>
      <c r="B2484" s="59" t="s">
        <v>410</v>
      </c>
      <c r="C2484" s="59" t="s">
        <v>20278</v>
      </c>
      <c r="D2484" s="60">
        <v>0.01</v>
      </c>
      <c r="E2484" s="59" t="s">
        <v>411</v>
      </c>
      <c r="F2484" s="59" t="s">
        <v>283</v>
      </c>
    </row>
    <row r="2485" spans="1:6">
      <c r="A2485" s="59">
        <v>6437</v>
      </c>
      <c r="B2485" s="59" t="s">
        <v>410</v>
      </c>
      <c r="C2485" s="59" t="s">
        <v>20278</v>
      </c>
      <c r="D2485" s="60">
        <v>0.01</v>
      </c>
      <c r="E2485" s="59" t="s">
        <v>411</v>
      </c>
      <c r="F2485" s="59" t="s">
        <v>285</v>
      </c>
    </row>
    <row r="2486" spans="1:6">
      <c r="A2486" s="59">
        <v>6442</v>
      </c>
      <c r="B2486" s="59" t="s">
        <v>410</v>
      </c>
      <c r="C2486" s="59" t="s">
        <v>20278</v>
      </c>
      <c r="D2486" s="60">
        <v>0.01</v>
      </c>
      <c r="E2486" s="59" t="s">
        <v>411</v>
      </c>
      <c r="F2486" s="59" t="s">
        <v>288</v>
      </c>
    </row>
    <row r="2487" spans="1:6">
      <c r="A2487" s="59">
        <v>6443</v>
      </c>
      <c r="B2487" s="59" t="s">
        <v>410</v>
      </c>
      <c r="C2487" s="59" t="s">
        <v>20278</v>
      </c>
      <c r="D2487" s="60">
        <v>0.01</v>
      </c>
      <c r="E2487" s="59" t="s">
        <v>411</v>
      </c>
      <c r="F2487" s="59" t="s">
        <v>289</v>
      </c>
    </row>
    <row r="2488" spans="1:6">
      <c r="A2488" s="59">
        <v>6444</v>
      </c>
      <c r="B2488" s="59" t="s">
        <v>410</v>
      </c>
      <c r="C2488" s="59" t="s">
        <v>20278</v>
      </c>
      <c r="D2488" s="60">
        <v>0.01</v>
      </c>
      <c r="E2488" s="59" t="s">
        <v>411</v>
      </c>
      <c r="F2488" s="59" t="s">
        <v>290</v>
      </c>
    </row>
    <row r="2489" spans="1:6">
      <c r="A2489" s="59">
        <v>6450</v>
      </c>
      <c r="B2489" s="59" t="s">
        <v>410</v>
      </c>
      <c r="C2489" s="59" t="s">
        <v>20278</v>
      </c>
      <c r="D2489" s="60">
        <v>0.01</v>
      </c>
      <c r="E2489" s="59" t="s">
        <v>411</v>
      </c>
      <c r="F2489" s="59" t="s">
        <v>291</v>
      </c>
    </row>
    <row r="2490" spans="1:6">
      <c r="A2490" s="59">
        <v>6452</v>
      </c>
      <c r="B2490" s="59" t="s">
        <v>410</v>
      </c>
      <c r="C2490" s="59" t="s">
        <v>20278</v>
      </c>
      <c r="D2490" s="60">
        <v>0.01</v>
      </c>
      <c r="E2490" s="59" t="s">
        <v>411</v>
      </c>
      <c r="F2490" s="59" t="s">
        <v>292</v>
      </c>
    </row>
    <row r="2491" spans="1:6">
      <c r="A2491" s="59">
        <v>6456</v>
      </c>
      <c r="B2491" s="59" t="s">
        <v>410</v>
      </c>
      <c r="C2491" s="59" t="s">
        <v>20278</v>
      </c>
      <c r="D2491" s="60">
        <v>0.01</v>
      </c>
      <c r="E2491" s="59" t="s">
        <v>411</v>
      </c>
      <c r="F2491" s="59" t="s">
        <v>293</v>
      </c>
    </row>
    <row r="2492" spans="1:6">
      <c r="A2492" s="59">
        <v>6459</v>
      </c>
      <c r="B2492" s="59" t="s">
        <v>410</v>
      </c>
      <c r="C2492" s="59" t="s">
        <v>20278</v>
      </c>
      <c r="D2492" s="60">
        <v>0.01</v>
      </c>
      <c r="E2492" s="59" t="s">
        <v>411</v>
      </c>
      <c r="F2492" s="59" t="s">
        <v>295</v>
      </c>
    </row>
    <row r="2493" spans="1:6">
      <c r="A2493" s="59">
        <v>6462</v>
      </c>
      <c r="B2493" s="59" t="s">
        <v>410</v>
      </c>
      <c r="C2493" s="59" t="s">
        <v>20278</v>
      </c>
      <c r="D2493" s="60">
        <v>0.01</v>
      </c>
      <c r="E2493" s="59" t="s">
        <v>411</v>
      </c>
      <c r="F2493" s="59" t="s">
        <v>298</v>
      </c>
    </row>
    <row r="2494" spans="1:6">
      <c r="A2494" s="59">
        <v>6463</v>
      </c>
      <c r="B2494" s="59" t="s">
        <v>410</v>
      </c>
      <c r="C2494" s="59" t="s">
        <v>20278</v>
      </c>
      <c r="D2494" s="60">
        <v>0.01</v>
      </c>
      <c r="E2494" s="59" t="s">
        <v>411</v>
      </c>
      <c r="F2494" s="59" t="s">
        <v>299</v>
      </c>
    </row>
    <row r="2495" spans="1:6">
      <c r="A2495" s="59">
        <v>6464</v>
      </c>
      <c r="B2495" s="59" t="s">
        <v>410</v>
      </c>
      <c r="C2495" s="59" t="s">
        <v>20278</v>
      </c>
      <c r="D2495" s="60">
        <v>0.01</v>
      </c>
      <c r="E2495" s="59" t="s">
        <v>411</v>
      </c>
      <c r="F2495" s="59" t="s">
        <v>300</v>
      </c>
    </row>
    <row r="2496" spans="1:6">
      <c r="A2496" s="59">
        <v>6470</v>
      </c>
      <c r="B2496" s="59" t="s">
        <v>410</v>
      </c>
      <c r="C2496" s="59" t="s">
        <v>20278</v>
      </c>
      <c r="D2496" s="60">
        <v>0.01</v>
      </c>
      <c r="E2496" s="59" t="s">
        <v>411</v>
      </c>
      <c r="F2496" s="59" t="s">
        <v>301</v>
      </c>
    </row>
    <row r="2497" spans="1:6">
      <c r="A2497" s="59">
        <v>6472</v>
      </c>
      <c r="B2497" s="59" t="s">
        <v>410</v>
      </c>
      <c r="C2497" s="59" t="s">
        <v>20278</v>
      </c>
      <c r="D2497" s="60">
        <v>0.01</v>
      </c>
      <c r="E2497" s="59" t="s">
        <v>411</v>
      </c>
      <c r="F2497" s="59" t="s">
        <v>302</v>
      </c>
    </row>
    <row r="2498" spans="1:6">
      <c r="A2498" s="59">
        <v>6473</v>
      </c>
      <c r="B2498" s="59" t="s">
        <v>410</v>
      </c>
      <c r="C2498" s="59" t="s">
        <v>20278</v>
      </c>
      <c r="D2498" s="60">
        <v>0.01</v>
      </c>
      <c r="E2498" s="59" t="s">
        <v>411</v>
      </c>
      <c r="F2498" s="59" t="s">
        <v>303</v>
      </c>
    </row>
    <row r="2499" spans="1:6">
      <c r="A2499" s="59">
        <v>6480</v>
      </c>
      <c r="B2499" s="59" t="s">
        <v>410</v>
      </c>
      <c r="C2499" s="59" t="s">
        <v>20278</v>
      </c>
      <c r="D2499" s="60">
        <v>0.01</v>
      </c>
      <c r="E2499" s="59" t="s">
        <v>411</v>
      </c>
      <c r="F2499" s="59" t="s">
        <v>304</v>
      </c>
    </row>
    <row r="2500" spans="1:6">
      <c r="A2500" s="59">
        <v>6482</v>
      </c>
      <c r="B2500" s="59" t="s">
        <v>410</v>
      </c>
      <c r="C2500" s="59" t="s">
        <v>20278</v>
      </c>
      <c r="D2500" s="60">
        <v>0.01</v>
      </c>
      <c r="E2500" s="59" t="s">
        <v>411</v>
      </c>
      <c r="F2500" s="59" t="s">
        <v>305</v>
      </c>
    </row>
    <row r="2501" spans="1:6">
      <c r="A2501" s="59">
        <v>6483</v>
      </c>
      <c r="B2501" s="59" t="s">
        <v>410</v>
      </c>
      <c r="C2501" s="59" t="s">
        <v>20278</v>
      </c>
      <c r="D2501" s="60">
        <v>0.01</v>
      </c>
      <c r="E2501" s="59" t="s">
        <v>411</v>
      </c>
      <c r="F2501" s="59" t="s">
        <v>306</v>
      </c>
    </row>
    <row r="2502" spans="1:6">
      <c r="A2502" s="59">
        <v>6484</v>
      </c>
      <c r="B2502" s="59" t="s">
        <v>410</v>
      </c>
      <c r="C2502" s="59" t="s">
        <v>20278</v>
      </c>
      <c r="D2502" s="60">
        <v>0.01</v>
      </c>
      <c r="E2502" s="59" t="s">
        <v>411</v>
      </c>
      <c r="F2502" s="59" t="s">
        <v>307</v>
      </c>
    </row>
    <row r="2503" spans="1:6">
      <c r="A2503" s="59">
        <v>6490</v>
      </c>
      <c r="B2503" s="59" t="s">
        <v>410</v>
      </c>
      <c r="C2503" s="59" t="s">
        <v>20278</v>
      </c>
      <c r="D2503" s="60">
        <v>0.01</v>
      </c>
      <c r="E2503" s="59" t="s">
        <v>411</v>
      </c>
      <c r="F2503" s="59" t="s">
        <v>309</v>
      </c>
    </row>
    <row r="2504" spans="1:6">
      <c r="A2504" s="59">
        <v>6492</v>
      </c>
      <c r="B2504" s="59" t="s">
        <v>410</v>
      </c>
      <c r="C2504" s="59" t="s">
        <v>20278</v>
      </c>
      <c r="D2504" s="60">
        <v>0.01</v>
      </c>
      <c r="E2504" s="59" t="s">
        <v>411</v>
      </c>
      <c r="F2504" s="59" t="s">
        <v>310</v>
      </c>
    </row>
    <row r="2505" spans="1:6">
      <c r="A2505" s="59">
        <v>6500</v>
      </c>
      <c r="B2505" s="59" t="s">
        <v>410</v>
      </c>
      <c r="C2505" s="59" t="s">
        <v>20278</v>
      </c>
      <c r="D2505" s="60">
        <v>0.01</v>
      </c>
      <c r="E2505" s="59" t="s">
        <v>411</v>
      </c>
      <c r="F2505" s="59" t="s">
        <v>311</v>
      </c>
    </row>
    <row r="2506" spans="1:6">
      <c r="A2506" s="59">
        <v>6502</v>
      </c>
      <c r="B2506" s="59" t="s">
        <v>410</v>
      </c>
      <c r="C2506" s="59" t="s">
        <v>20278</v>
      </c>
      <c r="D2506" s="60">
        <v>0.01</v>
      </c>
      <c r="E2506" s="59" t="s">
        <v>411</v>
      </c>
      <c r="F2506" s="59" t="s">
        <v>312</v>
      </c>
    </row>
    <row r="2507" spans="1:6">
      <c r="A2507" s="59">
        <v>6503</v>
      </c>
      <c r="B2507" s="59" t="s">
        <v>410</v>
      </c>
      <c r="C2507" s="59" t="s">
        <v>20278</v>
      </c>
      <c r="D2507" s="60">
        <v>0.01</v>
      </c>
      <c r="E2507" s="59" t="s">
        <v>411</v>
      </c>
      <c r="F2507" s="59" t="s">
        <v>313</v>
      </c>
    </row>
    <row r="2508" spans="1:6">
      <c r="A2508" s="59">
        <v>6504</v>
      </c>
      <c r="B2508" s="59" t="s">
        <v>410</v>
      </c>
      <c r="C2508" s="59" t="s">
        <v>20278</v>
      </c>
      <c r="D2508" s="60">
        <v>0.01</v>
      </c>
      <c r="E2508" s="59" t="s">
        <v>411</v>
      </c>
      <c r="F2508" s="59" t="s">
        <v>314</v>
      </c>
    </row>
    <row r="2509" spans="1:6">
      <c r="A2509" s="59">
        <v>6505</v>
      </c>
      <c r="B2509" s="59" t="s">
        <v>410</v>
      </c>
      <c r="C2509" s="59" t="s">
        <v>20278</v>
      </c>
      <c r="D2509" s="60">
        <v>0.01</v>
      </c>
      <c r="E2509" s="59" t="s">
        <v>411</v>
      </c>
      <c r="F2509" s="59" t="s">
        <v>315</v>
      </c>
    </row>
    <row r="2510" spans="1:6">
      <c r="A2510" s="59">
        <v>6506</v>
      </c>
      <c r="B2510" s="59" t="s">
        <v>410</v>
      </c>
      <c r="C2510" s="59" t="s">
        <v>20278</v>
      </c>
      <c r="D2510" s="60">
        <v>0.01</v>
      </c>
      <c r="E2510" s="59" t="s">
        <v>411</v>
      </c>
      <c r="F2510" s="59" t="s">
        <v>316</v>
      </c>
    </row>
    <row r="2511" spans="1:6">
      <c r="A2511" s="59">
        <v>6510</v>
      </c>
      <c r="B2511" s="59" t="s">
        <v>410</v>
      </c>
      <c r="C2511" s="59" t="s">
        <v>20278</v>
      </c>
      <c r="D2511" s="60">
        <v>0.01</v>
      </c>
      <c r="E2511" s="59" t="s">
        <v>411</v>
      </c>
      <c r="F2511" s="59" t="s">
        <v>320</v>
      </c>
    </row>
    <row r="2512" spans="1:6">
      <c r="A2512" s="59">
        <v>6511</v>
      </c>
      <c r="B2512" s="59" t="s">
        <v>410</v>
      </c>
      <c r="C2512" s="59" t="s">
        <v>20278</v>
      </c>
      <c r="D2512" s="60">
        <v>0.01</v>
      </c>
      <c r="E2512" s="59" t="s">
        <v>411</v>
      </c>
      <c r="F2512" s="59" t="s">
        <v>321</v>
      </c>
    </row>
    <row r="2513" spans="1:6">
      <c r="A2513" s="59">
        <v>6512</v>
      </c>
      <c r="B2513" s="59" t="s">
        <v>410</v>
      </c>
      <c r="C2513" s="59" t="s">
        <v>20278</v>
      </c>
      <c r="D2513" s="60">
        <v>0.01</v>
      </c>
      <c r="E2513" s="59" t="s">
        <v>411</v>
      </c>
      <c r="F2513" s="59" t="s">
        <v>322</v>
      </c>
    </row>
    <row r="2514" spans="1:6">
      <c r="A2514" s="59">
        <v>6513</v>
      </c>
      <c r="B2514" s="59" t="s">
        <v>410</v>
      </c>
      <c r="C2514" s="59" t="s">
        <v>20278</v>
      </c>
      <c r="D2514" s="60">
        <v>0.01</v>
      </c>
      <c r="E2514" s="59" t="s">
        <v>411</v>
      </c>
      <c r="F2514" s="59" t="s">
        <v>323</v>
      </c>
    </row>
    <row r="2515" spans="1:6">
      <c r="A2515" s="59">
        <v>6521</v>
      </c>
      <c r="B2515" s="59" t="s">
        <v>410</v>
      </c>
      <c r="C2515" s="59" t="s">
        <v>20278</v>
      </c>
      <c r="D2515" s="60">
        <v>0.01</v>
      </c>
      <c r="E2515" s="59" t="s">
        <v>411</v>
      </c>
      <c r="F2515" s="59" t="s">
        <v>328</v>
      </c>
    </row>
    <row r="2516" spans="1:6">
      <c r="A2516" s="59">
        <v>6522</v>
      </c>
      <c r="B2516" s="59" t="s">
        <v>410</v>
      </c>
      <c r="C2516" s="59" t="s">
        <v>20278</v>
      </c>
      <c r="D2516" s="60">
        <v>0.01</v>
      </c>
      <c r="E2516" s="59" t="s">
        <v>411</v>
      </c>
      <c r="F2516" s="59" t="s">
        <v>329</v>
      </c>
    </row>
    <row r="2517" spans="1:6">
      <c r="A2517" s="59">
        <v>600</v>
      </c>
      <c r="B2517" s="59" t="s">
        <v>412</v>
      </c>
      <c r="C2517" s="59" t="s">
        <v>20278</v>
      </c>
      <c r="D2517" s="60">
        <v>77.599999999999994</v>
      </c>
      <c r="E2517" s="59" t="s">
        <v>413</v>
      </c>
      <c r="F2517" s="59" t="s">
        <v>200</v>
      </c>
    </row>
    <row r="2518" spans="1:6">
      <c r="A2518" s="59">
        <v>601</v>
      </c>
      <c r="B2518" s="59" t="s">
        <v>412</v>
      </c>
      <c r="C2518" s="59" t="s">
        <v>20278</v>
      </c>
      <c r="D2518" s="60">
        <v>77.599999999999994</v>
      </c>
      <c r="E2518" s="59" t="s">
        <v>413</v>
      </c>
      <c r="F2518" s="59" t="s">
        <v>201</v>
      </c>
    </row>
    <row r="2519" spans="1:6">
      <c r="A2519" s="59">
        <v>605</v>
      </c>
      <c r="B2519" s="59" t="s">
        <v>412</v>
      </c>
      <c r="C2519" s="59" t="s">
        <v>20278</v>
      </c>
      <c r="D2519" s="60">
        <v>77.599999999999994</v>
      </c>
      <c r="E2519" s="59" t="s">
        <v>413</v>
      </c>
      <c r="F2519" s="59" t="s">
        <v>202</v>
      </c>
    </row>
    <row r="2520" spans="1:6">
      <c r="A2520" s="59">
        <v>611</v>
      </c>
      <c r="B2520" s="59" t="s">
        <v>412</v>
      </c>
      <c r="C2520" s="59" t="s">
        <v>20278</v>
      </c>
      <c r="D2520" s="60">
        <v>77.599999999999994</v>
      </c>
      <c r="E2520" s="59" t="s">
        <v>413</v>
      </c>
      <c r="F2520" s="59" t="s">
        <v>203</v>
      </c>
    </row>
    <row r="2521" spans="1:6">
      <c r="A2521" s="59">
        <v>640</v>
      </c>
      <c r="B2521" s="59" t="s">
        <v>412</v>
      </c>
      <c r="C2521" s="59" t="s">
        <v>20278</v>
      </c>
      <c r="D2521" s="60">
        <v>77.599999999999994</v>
      </c>
      <c r="E2521" s="59" t="s">
        <v>413</v>
      </c>
      <c r="F2521" s="59" t="s">
        <v>205</v>
      </c>
    </row>
    <row r="2522" spans="1:6">
      <c r="A2522" s="59">
        <v>641</v>
      </c>
      <c r="B2522" s="59" t="s">
        <v>412</v>
      </c>
      <c r="C2522" s="59" t="s">
        <v>20278</v>
      </c>
      <c r="D2522" s="60">
        <v>77.599999999999994</v>
      </c>
      <c r="E2522" s="59" t="s">
        <v>413</v>
      </c>
      <c r="F2522" s="59" t="s">
        <v>206</v>
      </c>
    </row>
    <row r="2523" spans="1:6">
      <c r="A2523" s="59">
        <v>660</v>
      </c>
      <c r="B2523" s="59" t="s">
        <v>412</v>
      </c>
      <c r="C2523" s="59" t="s">
        <v>20278</v>
      </c>
      <c r="D2523" s="60">
        <v>77.599999999999994</v>
      </c>
      <c r="E2523" s="59" t="s">
        <v>413</v>
      </c>
      <c r="F2523" s="59" t="s">
        <v>207</v>
      </c>
    </row>
    <row r="2524" spans="1:6">
      <c r="A2524" s="59">
        <v>665</v>
      </c>
      <c r="B2524" s="59" t="s">
        <v>412</v>
      </c>
      <c r="C2524" s="59" t="s">
        <v>20278</v>
      </c>
      <c r="D2524" s="60">
        <v>77.599999999999994</v>
      </c>
      <c r="E2524" s="59" t="s">
        <v>413</v>
      </c>
      <c r="F2524" s="59" t="s">
        <v>209</v>
      </c>
    </row>
    <row r="2525" spans="1:6">
      <c r="A2525" s="59">
        <v>6010</v>
      </c>
      <c r="B2525" s="59" t="s">
        <v>412</v>
      </c>
      <c r="C2525" s="59" t="s">
        <v>20278</v>
      </c>
      <c r="D2525" s="60">
        <v>77.599999999999994</v>
      </c>
      <c r="E2525" s="59" t="s">
        <v>413</v>
      </c>
      <c r="F2525" s="59" t="s">
        <v>210</v>
      </c>
    </row>
    <row r="2526" spans="1:6">
      <c r="A2526" s="59">
        <v>6011</v>
      </c>
      <c r="B2526" s="59" t="s">
        <v>412</v>
      </c>
      <c r="C2526" s="59" t="s">
        <v>20278</v>
      </c>
      <c r="D2526" s="60">
        <v>77.599999999999994</v>
      </c>
      <c r="E2526" s="59" t="s">
        <v>413</v>
      </c>
      <c r="F2526" s="59" t="s">
        <v>211</v>
      </c>
    </row>
    <row r="2527" spans="1:6">
      <c r="A2527" s="59">
        <v>6012</v>
      </c>
      <c r="B2527" s="59" t="s">
        <v>412</v>
      </c>
      <c r="C2527" s="59" t="s">
        <v>20278</v>
      </c>
      <c r="D2527" s="60">
        <v>77.599999999999994</v>
      </c>
      <c r="E2527" s="59" t="s">
        <v>413</v>
      </c>
      <c r="F2527" s="59" t="s">
        <v>212</v>
      </c>
    </row>
    <row r="2528" spans="1:6">
      <c r="A2528" s="59">
        <v>6013</v>
      </c>
      <c r="B2528" s="59" t="s">
        <v>412</v>
      </c>
      <c r="C2528" s="59" t="s">
        <v>20278</v>
      </c>
      <c r="D2528" s="60">
        <v>77.599999999999994</v>
      </c>
      <c r="E2528" s="59" t="s">
        <v>413</v>
      </c>
      <c r="F2528" s="59" t="s">
        <v>213</v>
      </c>
    </row>
    <row r="2529" spans="1:6">
      <c r="A2529" s="59">
        <v>6014</v>
      </c>
      <c r="B2529" s="59" t="s">
        <v>412</v>
      </c>
      <c r="C2529" s="59" t="s">
        <v>20278</v>
      </c>
      <c r="D2529" s="60">
        <v>77.599999999999994</v>
      </c>
      <c r="E2529" s="59" t="s">
        <v>413</v>
      </c>
      <c r="F2529" s="59" t="s">
        <v>214</v>
      </c>
    </row>
    <row r="2530" spans="1:6">
      <c r="A2530" s="59">
        <v>6015</v>
      </c>
      <c r="B2530" s="59" t="s">
        <v>412</v>
      </c>
      <c r="C2530" s="59" t="s">
        <v>20278</v>
      </c>
      <c r="D2530" s="60">
        <v>77.599999999999994</v>
      </c>
      <c r="E2530" s="59" t="s">
        <v>413</v>
      </c>
      <c r="F2530" s="59" t="s">
        <v>215</v>
      </c>
    </row>
    <row r="2531" spans="1:6">
      <c r="A2531" s="59">
        <v>6016</v>
      </c>
      <c r="B2531" s="59" t="s">
        <v>412</v>
      </c>
      <c r="C2531" s="59" t="s">
        <v>20278</v>
      </c>
      <c r="D2531" s="60">
        <v>77.599999999999994</v>
      </c>
      <c r="E2531" s="59" t="s">
        <v>413</v>
      </c>
      <c r="F2531" s="59" t="s">
        <v>216</v>
      </c>
    </row>
    <row r="2532" spans="1:6">
      <c r="A2532" s="59">
        <v>6017</v>
      </c>
      <c r="B2532" s="59" t="s">
        <v>412</v>
      </c>
      <c r="C2532" s="59" t="s">
        <v>20278</v>
      </c>
      <c r="D2532" s="60">
        <v>77.599999999999994</v>
      </c>
      <c r="E2532" s="59" t="s">
        <v>413</v>
      </c>
      <c r="F2532" s="59" t="s">
        <v>217</v>
      </c>
    </row>
    <row r="2533" spans="1:6">
      <c r="A2533" s="59">
        <v>6020</v>
      </c>
      <c r="B2533" s="59" t="s">
        <v>412</v>
      </c>
      <c r="C2533" s="59" t="s">
        <v>20278</v>
      </c>
      <c r="D2533" s="60">
        <v>77.599999999999994</v>
      </c>
      <c r="E2533" s="59" t="s">
        <v>413</v>
      </c>
      <c r="F2533" s="59" t="s">
        <v>218</v>
      </c>
    </row>
    <row r="2534" spans="1:6">
      <c r="A2534" s="59">
        <v>6021</v>
      </c>
      <c r="B2534" s="59" t="s">
        <v>412</v>
      </c>
      <c r="C2534" s="59" t="s">
        <v>20278</v>
      </c>
      <c r="D2534" s="60">
        <v>77.599999999999994</v>
      </c>
      <c r="E2534" s="59" t="s">
        <v>413</v>
      </c>
      <c r="F2534" s="59" t="s">
        <v>219</v>
      </c>
    </row>
    <row r="2535" spans="1:6">
      <c r="A2535" s="59">
        <v>6022</v>
      </c>
      <c r="B2535" s="59" t="s">
        <v>412</v>
      </c>
      <c r="C2535" s="59" t="s">
        <v>20278</v>
      </c>
      <c r="D2535" s="60">
        <v>77.599999999999994</v>
      </c>
      <c r="E2535" s="59" t="s">
        <v>413</v>
      </c>
      <c r="F2535" s="59" t="s">
        <v>220</v>
      </c>
    </row>
    <row r="2536" spans="1:6">
      <c r="A2536" s="59">
        <v>6023</v>
      </c>
      <c r="B2536" s="59" t="s">
        <v>412</v>
      </c>
      <c r="C2536" s="59" t="s">
        <v>20278</v>
      </c>
      <c r="D2536" s="60">
        <v>77.599999999999994</v>
      </c>
      <c r="E2536" s="59" t="s">
        <v>413</v>
      </c>
      <c r="F2536" s="59" t="s">
        <v>221</v>
      </c>
    </row>
    <row r="2537" spans="1:6">
      <c r="A2537" s="59">
        <v>6026</v>
      </c>
      <c r="B2537" s="59" t="s">
        <v>412</v>
      </c>
      <c r="C2537" s="59" t="s">
        <v>20278</v>
      </c>
      <c r="D2537" s="60">
        <v>77.599999999999994</v>
      </c>
      <c r="E2537" s="59" t="s">
        <v>413</v>
      </c>
      <c r="F2537" s="59" t="s">
        <v>414</v>
      </c>
    </row>
    <row r="2538" spans="1:6">
      <c r="A2538" s="59">
        <v>6027</v>
      </c>
      <c r="B2538" s="59" t="s">
        <v>412</v>
      </c>
      <c r="C2538" s="59" t="s">
        <v>20278</v>
      </c>
      <c r="D2538" s="60">
        <v>77.599999999999994</v>
      </c>
      <c r="E2538" s="59" t="s">
        <v>413</v>
      </c>
      <c r="F2538" s="59" t="s">
        <v>414</v>
      </c>
    </row>
    <row r="2539" spans="1:6">
      <c r="A2539" s="59">
        <v>6028</v>
      </c>
      <c r="B2539" s="59" t="s">
        <v>412</v>
      </c>
      <c r="C2539" s="59" t="s">
        <v>20278</v>
      </c>
      <c r="D2539" s="60">
        <v>77.599999999999994</v>
      </c>
      <c r="E2539" s="59" t="s">
        <v>413</v>
      </c>
      <c r="F2539" s="59" t="s">
        <v>222</v>
      </c>
    </row>
    <row r="2540" spans="1:6">
      <c r="A2540" s="59">
        <v>6029</v>
      </c>
      <c r="B2540" s="59" t="s">
        <v>412</v>
      </c>
      <c r="C2540" s="59" t="s">
        <v>20278</v>
      </c>
      <c r="D2540" s="60">
        <v>77.599999999999994</v>
      </c>
      <c r="E2540" s="59" t="s">
        <v>413</v>
      </c>
      <c r="F2540" s="59" t="s">
        <v>223</v>
      </c>
    </row>
    <row r="2541" spans="1:6">
      <c r="A2541" s="59">
        <v>6030</v>
      </c>
      <c r="B2541" s="59" t="s">
        <v>412</v>
      </c>
      <c r="C2541" s="59" t="s">
        <v>20278</v>
      </c>
      <c r="D2541" s="60">
        <v>77.599999999999994</v>
      </c>
      <c r="E2541" s="59" t="s">
        <v>413</v>
      </c>
      <c r="F2541" s="59" t="s">
        <v>415</v>
      </c>
    </row>
    <row r="2542" spans="1:6">
      <c r="A2542" s="59">
        <v>6031</v>
      </c>
      <c r="B2542" s="59" t="s">
        <v>412</v>
      </c>
      <c r="C2542" s="59" t="s">
        <v>20278</v>
      </c>
      <c r="D2542" s="60">
        <v>77.599999999999994</v>
      </c>
      <c r="E2542" s="59" t="s">
        <v>413</v>
      </c>
      <c r="F2542" s="59" t="s">
        <v>416</v>
      </c>
    </row>
    <row r="2543" spans="1:6">
      <c r="A2543" s="59">
        <v>6032</v>
      </c>
      <c r="B2543" s="59" t="s">
        <v>412</v>
      </c>
      <c r="C2543" s="59" t="s">
        <v>20278</v>
      </c>
      <c r="D2543" s="60">
        <v>77.599999999999994</v>
      </c>
      <c r="E2543" s="59" t="s">
        <v>413</v>
      </c>
      <c r="F2543" s="59" t="s">
        <v>224</v>
      </c>
    </row>
    <row r="2544" spans="1:6">
      <c r="A2544" s="59">
        <v>6040</v>
      </c>
      <c r="B2544" s="59" t="s">
        <v>412</v>
      </c>
      <c r="C2544" s="59" t="s">
        <v>20278</v>
      </c>
      <c r="D2544" s="60">
        <v>77.599999999999994</v>
      </c>
      <c r="E2544" s="59" t="s">
        <v>413</v>
      </c>
      <c r="F2544" s="59" t="s">
        <v>417</v>
      </c>
    </row>
    <row r="2545" spans="1:6">
      <c r="A2545" s="59">
        <v>6050</v>
      </c>
      <c r="B2545" s="59" t="s">
        <v>412</v>
      </c>
      <c r="C2545" s="59" t="s">
        <v>20278</v>
      </c>
      <c r="D2545" s="60">
        <v>77.599999999999994</v>
      </c>
      <c r="E2545" s="59" t="s">
        <v>413</v>
      </c>
      <c r="F2545" s="59" t="s">
        <v>416</v>
      </c>
    </row>
    <row r="2546" spans="1:6">
      <c r="A2546" s="59">
        <v>6070</v>
      </c>
      <c r="B2546" s="59" t="s">
        <v>412</v>
      </c>
      <c r="C2546" s="59" t="s">
        <v>20278</v>
      </c>
      <c r="D2546" s="60">
        <v>77.599999999999994</v>
      </c>
      <c r="E2546" s="59" t="s">
        <v>413</v>
      </c>
      <c r="F2546" s="59" t="s">
        <v>416</v>
      </c>
    </row>
    <row r="2547" spans="1:6">
      <c r="A2547" s="59">
        <v>6100</v>
      </c>
      <c r="B2547" s="59" t="s">
        <v>412</v>
      </c>
      <c r="C2547" s="59" t="s">
        <v>20278</v>
      </c>
      <c r="D2547" s="60">
        <v>77.599999999999994</v>
      </c>
      <c r="E2547" s="59" t="s">
        <v>413</v>
      </c>
      <c r="F2547" s="59" t="s">
        <v>225</v>
      </c>
    </row>
    <row r="2548" spans="1:6">
      <c r="A2548" s="59">
        <v>6101</v>
      </c>
      <c r="B2548" s="59" t="s">
        <v>412</v>
      </c>
      <c r="C2548" s="59" t="s">
        <v>20278</v>
      </c>
      <c r="D2548" s="60">
        <v>77.599999999999994</v>
      </c>
      <c r="E2548" s="59" t="s">
        <v>413</v>
      </c>
      <c r="F2548" s="59" t="s">
        <v>226</v>
      </c>
    </row>
    <row r="2549" spans="1:6">
      <c r="A2549" s="59">
        <v>6102</v>
      </c>
      <c r="B2549" s="59" t="s">
        <v>412</v>
      </c>
      <c r="C2549" s="59" t="s">
        <v>20278</v>
      </c>
      <c r="D2549" s="60">
        <v>77.599999999999994</v>
      </c>
      <c r="E2549" s="59" t="s">
        <v>413</v>
      </c>
      <c r="F2549" s="59" t="s">
        <v>227</v>
      </c>
    </row>
    <row r="2550" spans="1:6">
      <c r="A2550" s="59">
        <v>6103</v>
      </c>
      <c r="B2550" s="59" t="s">
        <v>412</v>
      </c>
      <c r="C2550" s="59" t="s">
        <v>20278</v>
      </c>
      <c r="D2550" s="60">
        <v>77.599999999999994</v>
      </c>
      <c r="E2550" s="59" t="s">
        <v>413</v>
      </c>
      <c r="F2550" s="59" t="s">
        <v>228</v>
      </c>
    </row>
    <row r="2551" spans="1:6">
      <c r="A2551" s="59">
        <v>6110</v>
      </c>
      <c r="B2551" s="59" t="s">
        <v>412</v>
      </c>
      <c r="C2551" s="59" t="s">
        <v>20278</v>
      </c>
      <c r="D2551" s="60">
        <v>77.599999999999994</v>
      </c>
      <c r="E2551" s="59" t="s">
        <v>413</v>
      </c>
      <c r="F2551" s="59" t="s">
        <v>229</v>
      </c>
    </row>
    <row r="2552" spans="1:6">
      <c r="A2552" s="59">
        <v>6112</v>
      </c>
      <c r="B2552" s="59" t="s">
        <v>412</v>
      </c>
      <c r="C2552" s="59" t="s">
        <v>20278</v>
      </c>
      <c r="D2552" s="60">
        <v>77.599999999999994</v>
      </c>
      <c r="E2552" s="59" t="s">
        <v>413</v>
      </c>
      <c r="F2552" s="59" t="s">
        <v>230</v>
      </c>
    </row>
    <row r="2553" spans="1:6">
      <c r="A2553" s="59">
        <v>6201</v>
      </c>
      <c r="B2553" s="59" t="s">
        <v>412</v>
      </c>
      <c r="C2553" s="59" t="s">
        <v>20278</v>
      </c>
      <c r="D2553" s="60">
        <v>77.599999999999994</v>
      </c>
      <c r="E2553" s="59" t="s">
        <v>413</v>
      </c>
      <c r="F2553" s="59" t="s">
        <v>416</v>
      </c>
    </row>
    <row r="2554" spans="1:6">
      <c r="A2554" s="59">
        <v>6202</v>
      </c>
      <c r="B2554" s="59" t="s">
        <v>412</v>
      </c>
      <c r="C2554" s="59" t="s">
        <v>20278</v>
      </c>
      <c r="D2554" s="60">
        <v>77.599999999999994</v>
      </c>
      <c r="E2554" s="59" t="s">
        <v>413</v>
      </c>
      <c r="F2554" s="59" t="s">
        <v>416</v>
      </c>
    </row>
    <row r="2555" spans="1:6">
      <c r="A2555" s="59">
        <v>6210</v>
      </c>
      <c r="B2555" s="59" t="s">
        <v>412</v>
      </c>
      <c r="C2555" s="59" t="s">
        <v>20278</v>
      </c>
      <c r="D2555" s="60">
        <v>77.599999999999994</v>
      </c>
      <c r="E2555" s="59" t="s">
        <v>413</v>
      </c>
      <c r="F2555" s="59" t="s">
        <v>416</v>
      </c>
    </row>
    <row r="2556" spans="1:6">
      <c r="A2556" s="59">
        <v>6211</v>
      </c>
      <c r="B2556" s="59" t="s">
        <v>412</v>
      </c>
      <c r="C2556" s="59" t="s">
        <v>20278</v>
      </c>
      <c r="D2556" s="60">
        <v>77.599999999999994</v>
      </c>
      <c r="E2556" s="59" t="s">
        <v>413</v>
      </c>
      <c r="F2556" s="59" t="s">
        <v>416</v>
      </c>
    </row>
    <row r="2557" spans="1:6">
      <c r="A2557" s="59">
        <v>6212</v>
      </c>
      <c r="B2557" s="59" t="s">
        <v>412</v>
      </c>
      <c r="C2557" s="59" t="s">
        <v>20278</v>
      </c>
      <c r="D2557" s="60">
        <v>77.599999999999994</v>
      </c>
      <c r="E2557" s="59" t="s">
        <v>413</v>
      </c>
      <c r="F2557" s="59" t="s">
        <v>416</v>
      </c>
    </row>
    <row r="2558" spans="1:6">
      <c r="A2558" s="59">
        <v>6213</v>
      </c>
      <c r="B2558" s="59" t="s">
        <v>412</v>
      </c>
      <c r="C2558" s="59" t="s">
        <v>20278</v>
      </c>
      <c r="D2558" s="60">
        <v>77.599999999999994</v>
      </c>
      <c r="E2558" s="59" t="s">
        <v>413</v>
      </c>
      <c r="F2558" s="59" t="s">
        <v>416</v>
      </c>
    </row>
    <row r="2559" spans="1:6">
      <c r="A2559" s="59">
        <v>6214</v>
      </c>
      <c r="B2559" s="59" t="s">
        <v>412</v>
      </c>
      <c r="C2559" s="59" t="s">
        <v>20278</v>
      </c>
      <c r="D2559" s="60">
        <v>77.599999999999994</v>
      </c>
      <c r="E2559" s="59" t="s">
        <v>413</v>
      </c>
      <c r="F2559" s="59" t="s">
        <v>416</v>
      </c>
    </row>
    <row r="2560" spans="1:6">
      <c r="A2560" s="59">
        <v>6220</v>
      </c>
      <c r="B2560" s="59" t="s">
        <v>412</v>
      </c>
      <c r="C2560" s="59" t="s">
        <v>20278</v>
      </c>
      <c r="D2560" s="60">
        <v>77.599999999999994</v>
      </c>
      <c r="E2560" s="59" t="s">
        <v>413</v>
      </c>
      <c r="F2560" s="59" t="s">
        <v>231</v>
      </c>
    </row>
    <row r="2561" spans="1:6">
      <c r="A2561" s="59">
        <v>6221</v>
      </c>
      <c r="B2561" s="59" t="s">
        <v>412</v>
      </c>
      <c r="C2561" s="59" t="s">
        <v>20278</v>
      </c>
      <c r="D2561" s="60">
        <v>77.599999999999994</v>
      </c>
      <c r="E2561" s="59" t="s">
        <v>413</v>
      </c>
      <c r="F2561" s="59" t="s">
        <v>232</v>
      </c>
    </row>
    <row r="2562" spans="1:6">
      <c r="A2562" s="59">
        <v>6222</v>
      </c>
      <c r="B2562" s="59" t="s">
        <v>412</v>
      </c>
      <c r="C2562" s="59" t="s">
        <v>20278</v>
      </c>
      <c r="D2562" s="60">
        <v>77.599999999999994</v>
      </c>
      <c r="E2562" s="59" t="s">
        <v>413</v>
      </c>
      <c r="F2562" s="59" t="s">
        <v>233</v>
      </c>
    </row>
    <row r="2563" spans="1:6">
      <c r="A2563" s="59">
        <v>6223</v>
      </c>
      <c r="B2563" s="59" t="s">
        <v>412</v>
      </c>
      <c r="C2563" s="59" t="s">
        <v>20278</v>
      </c>
      <c r="D2563" s="60">
        <v>77.599999999999994</v>
      </c>
      <c r="E2563" s="59" t="s">
        <v>413</v>
      </c>
      <c r="F2563" s="59" t="s">
        <v>234</v>
      </c>
    </row>
    <row r="2564" spans="1:6">
      <c r="A2564" s="59">
        <v>6224</v>
      </c>
      <c r="B2564" s="59" t="s">
        <v>412</v>
      </c>
      <c r="C2564" s="59" t="s">
        <v>20278</v>
      </c>
      <c r="D2564" s="60">
        <v>77.599999999999994</v>
      </c>
      <c r="E2564" s="59" t="s">
        <v>413</v>
      </c>
      <c r="F2564" s="59" t="s">
        <v>235</v>
      </c>
    </row>
    <row r="2565" spans="1:6">
      <c r="A2565" s="59">
        <v>6225</v>
      </c>
      <c r="B2565" s="59" t="s">
        <v>412</v>
      </c>
      <c r="C2565" s="59" t="s">
        <v>20278</v>
      </c>
      <c r="D2565" s="60">
        <v>77.599999999999994</v>
      </c>
      <c r="E2565" s="59" t="s">
        <v>413</v>
      </c>
      <c r="F2565" s="59" t="s">
        <v>236</v>
      </c>
    </row>
    <row r="2566" spans="1:6">
      <c r="A2566" s="59">
        <v>6226</v>
      </c>
      <c r="B2566" s="59" t="s">
        <v>412</v>
      </c>
      <c r="C2566" s="59" t="s">
        <v>20278</v>
      </c>
      <c r="D2566" s="60">
        <v>77.599999999999994</v>
      </c>
      <c r="E2566" s="59" t="s">
        <v>413</v>
      </c>
      <c r="F2566" s="59" t="s">
        <v>237</v>
      </c>
    </row>
    <row r="2567" spans="1:6">
      <c r="A2567" s="59">
        <v>6229</v>
      </c>
      <c r="B2567" s="59" t="s">
        <v>412</v>
      </c>
      <c r="C2567" s="59" t="s">
        <v>20278</v>
      </c>
      <c r="D2567" s="60">
        <v>77.599999999999994</v>
      </c>
      <c r="E2567" s="59" t="s">
        <v>413</v>
      </c>
      <c r="F2567" s="59" t="s">
        <v>238</v>
      </c>
    </row>
    <row r="2568" spans="1:6">
      <c r="A2568" s="59">
        <v>6230</v>
      </c>
      <c r="B2568" s="59" t="s">
        <v>412</v>
      </c>
      <c r="C2568" s="59" t="s">
        <v>20278</v>
      </c>
      <c r="D2568" s="60">
        <v>77.599999999999994</v>
      </c>
      <c r="E2568" s="59" t="s">
        <v>413</v>
      </c>
      <c r="F2568" s="59" t="s">
        <v>239</v>
      </c>
    </row>
    <row r="2569" spans="1:6">
      <c r="A2569" s="59">
        <v>6231</v>
      </c>
      <c r="B2569" s="59" t="s">
        <v>412</v>
      </c>
      <c r="C2569" s="59" t="s">
        <v>20278</v>
      </c>
      <c r="D2569" s="60">
        <v>77.599999999999994</v>
      </c>
      <c r="E2569" s="59" t="s">
        <v>413</v>
      </c>
      <c r="F2569" s="59" t="s">
        <v>240</v>
      </c>
    </row>
    <row r="2570" spans="1:6">
      <c r="A2570" s="59">
        <v>6232</v>
      </c>
      <c r="B2570" s="59" t="s">
        <v>412</v>
      </c>
      <c r="C2570" s="59" t="s">
        <v>20278</v>
      </c>
      <c r="D2570" s="60">
        <v>77.599999999999994</v>
      </c>
      <c r="E2570" s="59" t="s">
        <v>413</v>
      </c>
      <c r="F2570" s="59" t="s">
        <v>241</v>
      </c>
    </row>
    <row r="2571" spans="1:6">
      <c r="A2571" s="59">
        <v>6234</v>
      </c>
      <c r="B2571" s="59" t="s">
        <v>412</v>
      </c>
      <c r="C2571" s="59" t="s">
        <v>20278</v>
      </c>
      <c r="D2571" s="60">
        <v>77.599999999999994</v>
      </c>
      <c r="E2571" s="59" t="s">
        <v>413</v>
      </c>
      <c r="F2571" s="59" t="s">
        <v>242</v>
      </c>
    </row>
    <row r="2572" spans="1:6">
      <c r="A2572" s="59">
        <v>6235</v>
      </c>
      <c r="B2572" s="59" t="s">
        <v>412</v>
      </c>
      <c r="C2572" s="59" t="s">
        <v>20278</v>
      </c>
      <c r="D2572" s="60">
        <v>77.599999999999994</v>
      </c>
      <c r="E2572" s="59" t="s">
        <v>413</v>
      </c>
      <c r="F2572" s="59" t="s">
        <v>243</v>
      </c>
    </row>
    <row r="2573" spans="1:6">
      <c r="A2573" s="59">
        <v>6236</v>
      </c>
      <c r="B2573" s="59" t="s">
        <v>412</v>
      </c>
      <c r="C2573" s="59" t="s">
        <v>20278</v>
      </c>
      <c r="D2573" s="60">
        <v>77.599999999999994</v>
      </c>
      <c r="E2573" s="59" t="s">
        <v>413</v>
      </c>
      <c r="F2573" s="59" t="s">
        <v>244</v>
      </c>
    </row>
    <row r="2574" spans="1:6">
      <c r="A2574" s="59">
        <v>6238</v>
      </c>
      <c r="B2574" s="59" t="s">
        <v>412</v>
      </c>
      <c r="C2574" s="59" t="s">
        <v>20278</v>
      </c>
      <c r="D2574" s="60">
        <v>77.599999999999994</v>
      </c>
      <c r="E2574" s="59" t="s">
        <v>413</v>
      </c>
      <c r="F2574" s="59" t="s">
        <v>245</v>
      </c>
    </row>
    <row r="2575" spans="1:6">
      <c r="A2575" s="59">
        <v>6240</v>
      </c>
      <c r="B2575" s="59" t="s">
        <v>412</v>
      </c>
      <c r="C2575" s="59" t="s">
        <v>20278</v>
      </c>
      <c r="D2575" s="60">
        <v>77.599999999999994</v>
      </c>
      <c r="E2575" s="59" t="s">
        <v>413</v>
      </c>
      <c r="F2575" s="59" t="s">
        <v>246</v>
      </c>
    </row>
    <row r="2576" spans="1:6">
      <c r="A2576" s="59">
        <v>6241</v>
      </c>
      <c r="B2576" s="59" t="s">
        <v>412</v>
      </c>
      <c r="C2576" s="59" t="s">
        <v>20278</v>
      </c>
      <c r="D2576" s="60">
        <v>77.599999999999994</v>
      </c>
      <c r="E2576" s="59" t="s">
        <v>413</v>
      </c>
      <c r="F2576" s="59" t="s">
        <v>247</v>
      </c>
    </row>
    <row r="2577" spans="1:6">
      <c r="A2577" s="59">
        <v>6242</v>
      </c>
      <c r="B2577" s="59" t="s">
        <v>412</v>
      </c>
      <c r="C2577" s="59" t="s">
        <v>20278</v>
      </c>
      <c r="D2577" s="60">
        <v>77.599999999999994</v>
      </c>
      <c r="E2577" s="59" t="s">
        <v>413</v>
      </c>
      <c r="F2577" s="59" t="s">
        <v>248</v>
      </c>
    </row>
    <row r="2578" spans="1:6">
      <c r="A2578" s="59">
        <v>6243</v>
      </c>
      <c r="B2578" s="59" t="s">
        <v>412</v>
      </c>
      <c r="C2578" s="59" t="s">
        <v>20278</v>
      </c>
      <c r="D2578" s="60">
        <v>77.599999999999994</v>
      </c>
      <c r="E2578" s="59" t="s">
        <v>413</v>
      </c>
      <c r="F2578" s="59" t="s">
        <v>249</v>
      </c>
    </row>
    <row r="2579" spans="1:6">
      <c r="A2579" s="59">
        <v>6244</v>
      </c>
      <c r="B2579" s="59" t="s">
        <v>412</v>
      </c>
      <c r="C2579" s="59" t="s">
        <v>20278</v>
      </c>
      <c r="D2579" s="60">
        <v>77.599999999999994</v>
      </c>
      <c r="E2579" s="59" t="s">
        <v>413</v>
      </c>
      <c r="F2579" s="59" t="s">
        <v>250</v>
      </c>
    </row>
    <row r="2580" spans="1:6">
      <c r="A2580" s="59">
        <v>6306</v>
      </c>
      <c r="B2580" s="59" t="s">
        <v>412</v>
      </c>
      <c r="C2580" s="59" t="s">
        <v>20278</v>
      </c>
      <c r="D2580" s="60">
        <v>77.599999999999994</v>
      </c>
      <c r="E2580" s="59" t="s">
        <v>413</v>
      </c>
      <c r="F2580" s="59" t="s">
        <v>251</v>
      </c>
    </row>
    <row r="2581" spans="1:6">
      <c r="A2581" s="59">
        <v>6307</v>
      </c>
      <c r="B2581" s="59" t="s">
        <v>412</v>
      </c>
      <c r="C2581" s="59" t="s">
        <v>20278</v>
      </c>
      <c r="D2581" s="60">
        <v>77.599999999999994</v>
      </c>
      <c r="E2581" s="59" t="s">
        <v>413</v>
      </c>
      <c r="F2581" s="59" t="s">
        <v>252</v>
      </c>
    </row>
    <row r="2582" spans="1:6">
      <c r="A2582" s="59">
        <v>6308</v>
      </c>
      <c r="B2582" s="59" t="s">
        <v>412</v>
      </c>
      <c r="C2582" s="59" t="s">
        <v>20278</v>
      </c>
      <c r="D2582" s="60">
        <v>77.599999999999994</v>
      </c>
      <c r="E2582" s="59" t="s">
        <v>413</v>
      </c>
      <c r="F2582" s="59" t="s">
        <v>252</v>
      </c>
    </row>
    <row r="2583" spans="1:6">
      <c r="A2583" s="59">
        <v>6320</v>
      </c>
      <c r="B2583" s="59" t="s">
        <v>412</v>
      </c>
      <c r="C2583" s="59" t="s">
        <v>20278</v>
      </c>
      <c r="D2583" s="60">
        <v>77.599999999999994</v>
      </c>
      <c r="E2583" s="59" t="s">
        <v>413</v>
      </c>
      <c r="F2583" s="59" t="s">
        <v>253</v>
      </c>
    </row>
    <row r="2584" spans="1:6">
      <c r="A2584" s="59">
        <v>6342</v>
      </c>
      <c r="B2584" s="59" t="s">
        <v>412</v>
      </c>
      <c r="C2584" s="59" t="s">
        <v>20278</v>
      </c>
      <c r="D2584" s="60">
        <v>77.599999999999994</v>
      </c>
      <c r="E2584" s="59" t="s">
        <v>413</v>
      </c>
      <c r="F2584" s="59" t="s">
        <v>254</v>
      </c>
    </row>
    <row r="2585" spans="1:6">
      <c r="A2585" s="59">
        <v>6343</v>
      </c>
      <c r="B2585" s="59" t="s">
        <v>412</v>
      </c>
      <c r="C2585" s="59" t="s">
        <v>20278</v>
      </c>
      <c r="D2585" s="60">
        <v>77.599999999999994</v>
      </c>
      <c r="E2585" s="59" t="s">
        <v>413</v>
      </c>
      <c r="F2585" s="59" t="s">
        <v>255</v>
      </c>
    </row>
    <row r="2586" spans="1:6">
      <c r="A2586" s="59">
        <v>6344</v>
      </c>
      <c r="B2586" s="59" t="s">
        <v>412</v>
      </c>
      <c r="C2586" s="59" t="s">
        <v>20278</v>
      </c>
      <c r="D2586" s="60">
        <v>77.599999999999994</v>
      </c>
      <c r="E2586" s="59" t="s">
        <v>413</v>
      </c>
      <c r="F2586" s="59" t="s">
        <v>256</v>
      </c>
    </row>
    <row r="2587" spans="1:6">
      <c r="A2587" s="59">
        <v>6345</v>
      </c>
      <c r="B2587" s="59" t="s">
        <v>412</v>
      </c>
      <c r="C2587" s="59" t="s">
        <v>20278</v>
      </c>
      <c r="D2587" s="60">
        <v>77.599999999999994</v>
      </c>
      <c r="E2587" s="59" t="s">
        <v>413</v>
      </c>
      <c r="F2587" s="59" t="s">
        <v>257</v>
      </c>
    </row>
    <row r="2588" spans="1:6">
      <c r="A2588" s="59">
        <v>6346</v>
      </c>
      <c r="B2588" s="59" t="s">
        <v>412</v>
      </c>
      <c r="C2588" s="59" t="s">
        <v>20278</v>
      </c>
      <c r="D2588" s="60">
        <v>77.599999999999994</v>
      </c>
      <c r="E2588" s="59" t="s">
        <v>413</v>
      </c>
      <c r="F2588" s="59" t="s">
        <v>258</v>
      </c>
    </row>
    <row r="2589" spans="1:6">
      <c r="A2589" s="59">
        <v>6347</v>
      </c>
      <c r="B2589" s="59" t="s">
        <v>412</v>
      </c>
      <c r="C2589" s="59" t="s">
        <v>20278</v>
      </c>
      <c r="D2589" s="60">
        <v>77.599999999999994</v>
      </c>
      <c r="E2589" s="59" t="s">
        <v>413</v>
      </c>
      <c r="F2589" s="59" t="s">
        <v>259</v>
      </c>
    </row>
    <row r="2590" spans="1:6">
      <c r="A2590" s="59">
        <v>6400</v>
      </c>
      <c r="B2590" s="59" t="s">
        <v>412</v>
      </c>
      <c r="C2590" s="59" t="s">
        <v>20278</v>
      </c>
      <c r="D2590" s="60">
        <v>77.599999999999994</v>
      </c>
      <c r="E2590" s="59" t="s">
        <v>413</v>
      </c>
      <c r="F2590" s="59" t="s">
        <v>260</v>
      </c>
    </row>
    <row r="2591" spans="1:6">
      <c r="A2591" s="59">
        <v>6401</v>
      </c>
      <c r="B2591" s="59" t="s">
        <v>412</v>
      </c>
      <c r="C2591" s="59" t="s">
        <v>20278</v>
      </c>
      <c r="D2591" s="60">
        <v>77.599999999999994</v>
      </c>
      <c r="E2591" s="59" t="s">
        <v>413</v>
      </c>
      <c r="F2591" s="59" t="s">
        <v>261</v>
      </c>
    </row>
    <row r="2592" spans="1:6">
      <c r="A2592" s="59">
        <v>6402</v>
      </c>
      <c r="B2592" s="59" t="s">
        <v>412</v>
      </c>
      <c r="C2592" s="59" t="s">
        <v>20278</v>
      </c>
      <c r="D2592" s="60">
        <v>77.599999999999994</v>
      </c>
      <c r="E2592" s="59" t="s">
        <v>413</v>
      </c>
      <c r="F2592" s="59" t="s">
        <v>262</v>
      </c>
    </row>
    <row r="2593" spans="1:6">
      <c r="A2593" s="59">
        <v>6404</v>
      </c>
      <c r="B2593" s="59" t="s">
        <v>412</v>
      </c>
      <c r="C2593" s="59" t="s">
        <v>20278</v>
      </c>
      <c r="D2593" s="60">
        <v>77.599999999999994</v>
      </c>
      <c r="E2593" s="59" t="s">
        <v>413</v>
      </c>
      <c r="F2593" s="59" t="s">
        <v>263</v>
      </c>
    </row>
    <row r="2594" spans="1:6">
      <c r="A2594" s="59">
        <v>6405</v>
      </c>
      <c r="B2594" s="59" t="s">
        <v>412</v>
      </c>
      <c r="C2594" s="59" t="s">
        <v>20278</v>
      </c>
      <c r="D2594" s="60">
        <v>77.599999999999994</v>
      </c>
      <c r="E2594" s="59" t="s">
        <v>413</v>
      </c>
      <c r="F2594" s="59" t="s">
        <v>264</v>
      </c>
    </row>
    <row r="2595" spans="1:6">
      <c r="A2595" s="59">
        <v>6406</v>
      </c>
      <c r="B2595" s="59" t="s">
        <v>412</v>
      </c>
      <c r="C2595" s="59" t="s">
        <v>20278</v>
      </c>
      <c r="D2595" s="60">
        <v>77.599999999999994</v>
      </c>
      <c r="E2595" s="59" t="s">
        <v>413</v>
      </c>
      <c r="F2595" s="59" t="s">
        <v>265</v>
      </c>
    </row>
    <row r="2596" spans="1:6">
      <c r="A2596" s="59">
        <v>6407</v>
      </c>
      <c r="B2596" s="59" t="s">
        <v>412</v>
      </c>
      <c r="C2596" s="59" t="s">
        <v>20278</v>
      </c>
      <c r="D2596" s="60">
        <v>77.599999999999994</v>
      </c>
      <c r="E2596" s="59" t="s">
        <v>413</v>
      </c>
      <c r="F2596" s="59" t="s">
        <v>266</v>
      </c>
    </row>
    <row r="2597" spans="1:6">
      <c r="A2597" s="59">
        <v>6410</v>
      </c>
      <c r="B2597" s="59" t="s">
        <v>412</v>
      </c>
      <c r="C2597" s="59" t="s">
        <v>20278</v>
      </c>
      <c r="D2597" s="60">
        <v>77.599999999999994</v>
      </c>
      <c r="E2597" s="59" t="s">
        <v>413</v>
      </c>
      <c r="F2597" s="59" t="s">
        <v>267</v>
      </c>
    </row>
    <row r="2598" spans="1:6">
      <c r="A2598" s="59">
        <v>6411</v>
      </c>
      <c r="B2598" s="59" t="s">
        <v>412</v>
      </c>
      <c r="C2598" s="59" t="s">
        <v>20278</v>
      </c>
      <c r="D2598" s="60">
        <v>77.599999999999994</v>
      </c>
      <c r="E2598" s="59" t="s">
        <v>413</v>
      </c>
      <c r="F2598" s="59" t="s">
        <v>268</v>
      </c>
    </row>
    <row r="2599" spans="1:6">
      <c r="A2599" s="59">
        <v>6412</v>
      </c>
      <c r="B2599" s="59" t="s">
        <v>412</v>
      </c>
      <c r="C2599" s="59" t="s">
        <v>20278</v>
      </c>
      <c r="D2599" s="60">
        <v>77.599999999999994</v>
      </c>
      <c r="E2599" s="59" t="s">
        <v>413</v>
      </c>
      <c r="F2599" s="59" t="s">
        <v>269</v>
      </c>
    </row>
    <row r="2600" spans="1:6">
      <c r="A2600" s="59">
        <v>6413</v>
      </c>
      <c r="B2600" s="59" t="s">
        <v>412</v>
      </c>
      <c r="C2600" s="59" t="s">
        <v>20278</v>
      </c>
      <c r="D2600" s="60">
        <v>77.599999999999994</v>
      </c>
      <c r="E2600" s="59" t="s">
        <v>413</v>
      </c>
      <c r="F2600" s="59" t="s">
        <v>270</v>
      </c>
    </row>
    <row r="2601" spans="1:6">
      <c r="A2601" s="59">
        <v>6414</v>
      </c>
      <c r="B2601" s="59" t="s">
        <v>412</v>
      </c>
      <c r="C2601" s="59" t="s">
        <v>20278</v>
      </c>
      <c r="D2601" s="60">
        <v>77.599999999999994</v>
      </c>
      <c r="E2601" s="59" t="s">
        <v>413</v>
      </c>
      <c r="F2601" s="59" t="s">
        <v>271</v>
      </c>
    </row>
    <row r="2602" spans="1:6">
      <c r="A2602" s="59">
        <v>6415</v>
      </c>
      <c r="B2602" s="59" t="s">
        <v>412</v>
      </c>
      <c r="C2602" s="59" t="s">
        <v>20278</v>
      </c>
      <c r="D2602" s="60">
        <v>77.599999999999994</v>
      </c>
      <c r="E2602" s="59" t="s">
        <v>413</v>
      </c>
      <c r="F2602" s="59" t="s">
        <v>272</v>
      </c>
    </row>
    <row r="2603" spans="1:6">
      <c r="A2603" s="59">
        <v>6416</v>
      </c>
      <c r="B2603" s="59" t="s">
        <v>412</v>
      </c>
      <c r="C2603" s="59" t="s">
        <v>20278</v>
      </c>
      <c r="D2603" s="60">
        <v>77.599999999999994</v>
      </c>
      <c r="E2603" s="59" t="s">
        <v>413</v>
      </c>
      <c r="F2603" s="59" t="s">
        <v>273</v>
      </c>
    </row>
    <row r="2604" spans="1:6">
      <c r="A2604" s="59">
        <v>6417</v>
      </c>
      <c r="B2604" s="59" t="s">
        <v>412</v>
      </c>
      <c r="C2604" s="59" t="s">
        <v>20278</v>
      </c>
      <c r="D2604" s="60">
        <v>77.599999999999994</v>
      </c>
      <c r="E2604" s="59" t="s">
        <v>413</v>
      </c>
      <c r="F2604" s="59" t="s">
        <v>274</v>
      </c>
    </row>
    <row r="2605" spans="1:6">
      <c r="A2605" s="59">
        <v>6418</v>
      </c>
      <c r="B2605" s="59" t="s">
        <v>412</v>
      </c>
      <c r="C2605" s="59" t="s">
        <v>20278</v>
      </c>
      <c r="D2605" s="60">
        <v>77.599999999999994</v>
      </c>
      <c r="E2605" s="59" t="s">
        <v>413</v>
      </c>
      <c r="F2605" s="59" t="s">
        <v>275</v>
      </c>
    </row>
    <row r="2606" spans="1:6">
      <c r="A2606" s="59">
        <v>6419</v>
      </c>
      <c r="B2606" s="59" t="s">
        <v>412</v>
      </c>
      <c r="C2606" s="59" t="s">
        <v>20278</v>
      </c>
      <c r="D2606" s="60">
        <v>77.599999999999994</v>
      </c>
      <c r="E2606" s="59" t="s">
        <v>413</v>
      </c>
      <c r="F2606" s="59" t="s">
        <v>276</v>
      </c>
    </row>
    <row r="2607" spans="1:6">
      <c r="A2607" s="59">
        <v>6420</v>
      </c>
      <c r="B2607" s="59" t="s">
        <v>412</v>
      </c>
      <c r="C2607" s="59" t="s">
        <v>20278</v>
      </c>
      <c r="D2607" s="60">
        <v>77.599999999999994</v>
      </c>
      <c r="E2607" s="59" t="s">
        <v>413</v>
      </c>
      <c r="F2607" s="59" t="s">
        <v>277</v>
      </c>
    </row>
    <row r="2608" spans="1:6">
      <c r="A2608" s="59">
        <v>6421</v>
      </c>
      <c r="B2608" s="59" t="s">
        <v>412</v>
      </c>
      <c r="C2608" s="59" t="s">
        <v>20278</v>
      </c>
      <c r="D2608" s="60">
        <v>77.599999999999994</v>
      </c>
      <c r="E2608" s="59" t="s">
        <v>413</v>
      </c>
      <c r="F2608" s="59" t="s">
        <v>278</v>
      </c>
    </row>
    <row r="2609" spans="1:6">
      <c r="A2609" s="59">
        <v>6422</v>
      </c>
      <c r="B2609" s="59" t="s">
        <v>412</v>
      </c>
      <c r="C2609" s="59" t="s">
        <v>20278</v>
      </c>
      <c r="D2609" s="60">
        <v>77.599999999999994</v>
      </c>
      <c r="E2609" s="59" t="s">
        <v>413</v>
      </c>
      <c r="F2609" s="59" t="s">
        <v>279</v>
      </c>
    </row>
    <row r="2610" spans="1:6">
      <c r="A2610" s="59">
        <v>6423</v>
      </c>
      <c r="B2610" s="59" t="s">
        <v>412</v>
      </c>
      <c r="C2610" s="59" t="s">
        <v>20278</v>
      </c>
      <c r="D2610" s="60">
        <v>77.599999999999994</v>
      </c>
      <c r="E2610" s="59" t="s">
        <v>413</v>
      </c>
      <c r="F2610" s="59" t="s">
        <v>280</v>
      </c>
    </row>
    <row r="2611" spans="1:6">
      <c r="A2611" s="59">
        <v>6425</v>
      </c>
      <c r="B2611" s="59" t="s">
        <v>412</v>
      </c>
      <c r="C2611" s="59" t="s">
        <v>20278</v>
      </c>
      <c r="D2611" s="60">
        <v>77.599999999999994</v>
      </c>
      <c r="E2611" s="59" t="s">
        <v>413</v>
      </c>
      <c r="F2611" s="59" t="s">
        <v>281</v>
      </c>
    </row>
    <row r="2612" spans="1:6">
      <c r="A2612" s="59">
        <v>6426</v>
      </c>
      <c r="B2612" s="59" t="s">
        <v>412</v>
      </c>
      <c r="C2612" s="59" t="s">
        <v>20278</v>
      </c>
      <c r="D2612" s="60">
        <v>77.599999999999994</v>
      </c>
      <c r="E2612" s="59" t="s">
        <v>413</v>
      </c>
      <c r="F2612" s="59" t="s">
        <v>282</v>
      </c>
    </row>
    <row r="2613" spans="1:6">
      <c r="A2613" s="59">
        <v>6427</v>
      </c>
      <c r="B2613" s="59" t="s">
        <v>412</v>
      </c>
      <c r="C2613" s="59" t="s">
        <v>20278</v>
      </c>
      <c r="D2613" s="60">
        <v>77.599999999999994</v>
      </c>
      <c r="E2613" s="59" t="s">
        <v>413</v>
      </c>
      <c r="F2613" s="59" t="s">
        <v>281</v>
      </c>
    </row>
    <row r="2614" spans="1:6">
      <c r="A2614" s="59">
        <v>6430</v>
      </c>
      <c r="B2614" s="59" t="s">
        <v>412</v>
      </c>
      <c r="C2614" s="59" t="s">
        <v>20278</v>
      </c>
      <c r="D2614" s="60">
        <v>77.599999999999994</v>
      </c>
      <c r="E2614" s="59" t="s">
        <v>413</v>
      </c>
      <c r="F2614" s="59" t="s">
        <v>265</v>
      </c>
    </row>
    <row r="2615" spans="1:6">
      <c r="A2615" s="59">
        <v>6431</v>
      </c>
      <c r="B2615" s="59" t="s">
        <v>412</v>
      </c>
      <c r="C2615" s="59" t="s">
        <v>20278</v>
      </c>
      <c r="D2615" s="60">
        <v>77.599999999999994</v>
      </c>
      <c r="E2615" s="59" t="s">
        <v>413</v>
      </c>
      <c r="F2615" s="59" t="s">
        <v>281</v>
      </c>
    </row>
    <row r="2616" spans="1:6">
      <c r="A2616" s="59">
        <v>6432</v>
      </c>
      <c r="B2616" s="59" t="s">
        <v>412</v>
      </c>
      <c r="C2616" s="59" t="s">
        <v>20278</v>
      </c>
      <c r="D2616" s="60">
        <v>77.599999999999994</v>
      </c>
      <c r="E2616" s="59" t="s">
        <v>413</v>
      </c>
      <c r="F2616" s="59" t="s">
        <v>283</v>
      </c>
    </row>
    <row r="2617" spans="1:6">
      <c r="A2617" s="59">
        <v>6433</v>
      </c>
      <c r="B2617" s="59" t="s">
        <v>412</v>
      </c>
      <c r="C2617" s="59" t="s">
        <v>20278</v>
      </c>
      <c r="D2617" s="60">
        <v>77.599999999999994</v>
      </c>
      <c r="E2617" s="59" t="s">
        <v>413</v>
      </c>
      <c r="F2617" s="59" t="s">
        <v>281</v>
      </c>
    </row>
    <row r="2618" spans="1:6">
      <c r="A2618" s="59">
        <v>6434</v>
      </c>
      <c r="B2618" s="59" t="s">
        <v>412</v>
      </c>
      <c r="C2618" s="59" t="s">
        <v>20278</v>
      </c>
      <c r="D2618" s="60">
        <v>77.599999999999994</v>
      </c>
      <c r="E2618" s="59" t="s">
        <v>413</v>
      </c>
      <c r="F2618" s="59" t="s">
        <v>284</v>
      </c>
    </row>
    <row r="2619" spans="1:6">
      <c r="A2619" s="59">
        <v>6435</v>
      </c>
      <c r="B2619" s="59" t="s">
        <v>412</v>
      </c>
      <c r="C2619" s="59" t="s">
        <v>20278</v>
      </c>
      <c r="D2619" s="60">
        <v>77.599999999999994</v>
      </c>
      <c r="E2619" s="59" t="s">
        <v>413</v>
      </c>
      <c r="F2619" s="59" t="s">
        <v>281</v>
      </c>
    </row>
    <row r="2620" spans="1:6">
      <c r="A2620" s="59">
        <v>6437</v>
      </c>
      <c r="B2620" s="59" t="s">
        <v>412</v>
      </c>
      <c r="C2620" s="59" t="s">
        <v>20278</v>
      </c>
      <c r="D2620" s="60">
        <v>77.599999999999994</v>
      </c>
      <c r="E2620" s="59" t="s">
        <v>413</v>
      </c>
      <c r="F2620" s="59" t="s">
        <v>285</v>
      </c>
    </row>
    <row r="2621" spans="1:6">
      <c r="A2621" s="59">
        <v>6438</v>
      </c>
      <c r="B2621" s="59" t="s">
        <v>412</v>
      </c>
      <c r="C2621" s="59" t="s">
        <v>20278</v>
      </c>
      <c r="D2621" s="60">
        <v>77.599999999999994</v>
      </c>
      <c r="E2621" s="59" t="s">
        <v>413</v>
      </c>
      <c r="F2621" s="59" t="s">
        <v>286</v>
      </c>
    </row>
    <row r="2622" spans="1:6">
      <c r="A2622" s="59">
        <v>6439</v>
      </c>
      <c r="B2622" s="59" t="s">
        <v>412</v>
      </c>
      <c r="C2622" s="59" t="s">
        <v>20278</v>
      </c>
      <c r="D2622" s="60">
        <v>77.599999999999994</v>
      </c>
      <c r="E2622" s="59" t="s">
        <v>413</v>
      </c>
      <c r="F2622" s="59" t="s">
        <v>287</v>
      </c>
    </row>
    <row r="2623" spans="1:6">
      <c r="A2623" s="59">
        <v>6440</v>
      </c>
      <c r="B2623" s="59" t="s">
        <v>412</v>
      </c>
      <c r="C2623" s="59" t="s">
        <v>20278</v>
      </c>
      <c r="D2623" s="60">
        <v>77.599999999999994</v>
      </c>
      <c r="E2623" s="59" t="s">
        <v>413</v>
      </c>
      <c r="F2623" s="59" t="s">
        <v>418</v>
      </c>
    </row>
    <row r="2624" spans="1:6">
      <c r="A2624" s="59">
        <v>6441</v>
      </c>
      <c r="B2624" s="59" t="s">
        <v>412</v>
      </c>
      <c r="C2624" s="59" t="s">
        <v>20278</v>
      </c>
      <c r="D2624" s="60">
        <v>77.599999999999994</v>
      </c>
      <c r="E2624" s="59" t="s">
        <v>413</v>
      </c>
      <c r="F2624" s="59" t="s">
        <v>281</v>
      </c>
    </row>
    <row r="2625" spans="1:6">
      <c r="A2625" s="59">
        <v>6442</v>
      </c>
      <c r="B2625" s="59" t="s">
        <v>412</v>
      </c>
      <c r="C2625" s="59" t="s">
        <v>20278</v>
      </c>
      <c r="D2625" s="60">
        <v>77.599999999999994</v>
      </c>
      <c r="E2625" s="59" t="s">
        <v>413</v>
      </c>
      <c r="F2625" s="59" t="s">
        <v>288</v>
      </c>
    </row>
    <row r="2626" spans="1:6">
      <c r="A2626" s="59">
        <v>6443</v>
      </c>
      <c r="B2626" s="59" t="s">
        <v>412</v>
      </c>
      <c r="C2626" s="59" t="s">
        <v>20278</v>
      </c>
      <c r="D2626" s="60">
        <v>77.599999999999994</v>
      </c>
      <c r="E2626" s="59" t="s">
        <v>413</v>
      </c>
      <c r="F2626" s="59" t="s">
        <v>289</v>
      </c>
    </row>
    <row r="2627" spans="1:6">
      <c r="A2627" s="59">
        <v>6444</v>
      </c>
      <c r="B2627" s="59" t="s">
        <v>412</v>
      </c>
      <c r="C2627" s="59" t="s">
        <v>20278</v>
      </c>
      <c r="D2627" s="60">
        <v>77.599999999999994</v>
      </c>
      <c r="E2627" s="59" t="s">
        <v>413</v>
      </c>
      <c r="F2627" s="59" t="s">
        <v>290</v>
      </c>
    </row>
    <row r="2628" spans="1:6">
      <c r="A2628" s="59">
        <v>6445</v>
      </c>
      <c r="B2628" s="59" t="s">
        <v>412</v>
      </c>
      <c r="C2628" s="59" t="s">
        <v>20278</v>
      </c>
      <c r="D2628" s="60">
        <v>77.599999999999994</v>
      </c>
      <c r="E2628" s="59" t="s">
        <v>413</v>
      </c>
      <c r="F2628" s="59" t="s">
        <v>281</v>
      </c>
    </row>
    <row r="2629" spans="1:6">
      <c r="A2629" s="59">
        <v>6447</v>
      </c>
      <c r="B2629" s="59" t="s">
        <v>412</v>
      </c>
      <c r="C2629" s="59" t="s">
        <v>20278</v>
      </c>
      <c r="D2629" s="60">
        <v>77.599999999999994</v>
      </c>
      <c r="E2629" s="59" t="s">
        <v>413</v>
      </c>
      <c r="F2629" s="59" t="s">
        <v>281</v>
      </c>
    </row>
    <row r="2630" spans="1:6">
      <c r="A2630" s="59">
        <v>6450</v>
      </c>
      <c r="B2630" s="59" t="s">
        <v>412</v>
      </c>
      <c r="C2630" s="59" t="s">
        <v>20278</v>
      </c>
      <c r="D2630" s="60">
        <v>77.599999999999994</v>
      </c>
      <c r="E2630" s="59" t="s">
        <v>413</v>
      </c>
      <c r="F2630" s="59" t="s">
        <v>291</v>
      </c>
    </row>
    <row r="2631" spans="1:6">
      <c r="A2631" s="59">
        <v>6451</v>
      </c>
      <c r="B2631" s="59" t="s">
        <v>412</v>
      </c>
      <c r="C2631" s="59" t="s">
        <v>20278</v>
      </c>
      <c r="D2631" s="60">
        <v>77.599999999999994</v>
      </c>
      <c r="E2631" s="59" t="s">
        <v>413</v>
      </c>
      <c r="F2631" s="59" t="s">
        <v>281</v>
      </c>
    </row>
    <row r="2632" spans="1:6">
      <c r="A2632" s="59">
        <v>6452</v>
      </c>
      <c r="B2632" s="59" t="s">
        <v>412</v>
      </c>
      <c r="C2632" s="59" t="s">
        <v>20278</v>
      </c>
      <c r="D2632" s="60">
        <v>77.599999999999994</v>
      </c>
      <c r="E2632" s="59" t="s">
        <v>413</v>
      </c>
      <c r="F2632" s="59" t="s">
        <v>292</v>
      </c>
    </row>
    <row r="2633" spans="1:6">
      <c r="A2633" s="59">
        <v>6453</v>
      </c>
      <c r="B2633" s="59" t="s">
        <v>412</v>
      </c>
      <c r="C2633" s="59" t="s">
        <v>20278</v>
      </c>
      <c r="D2633" s="60">
        <v>77.599999999999994</v>
      </c>
      <c r="E2633" s="59" t="s">
        <v>413</v>
      </c>
      <c r="F2633" s="59" t="s">
        <v>281</v>
      </c>
    </row>
    <row r="2634" spans="1:6">
      <c r="A2634" s="59">
        <v>6456</v>
      </c>
      <c r="B2634" s="59" t="s">
        <v>412</v>
      </c>
      <c r="C2634" s="59" t="s">
        <v>20278</v>
      </c>
      <c r="D2634" s="60">
        <v>77.599999999999994</v>
      </c>
      <c r="E2634" s="59" t="s">
        <v>413</v>
      </c>
      <c r="F2634" s="59" t="s">
        <v>293</v>
      </c>
    </row>
    <row r="2635" spans="1:6">
      <c r="A2635" s="59">
        <v>6457</v>
      </c>
      <c r="B2635" s="59" t="s">
        <v>412</v>
      </c>
      <c r="C2635" s="59" t="s">
        <v>20278</v>
      </c>
      <c r="D2635" s="60">
        <v>77.599999999999994</v>
      </c>
      <c r="E2635" s="59" t="s">
        <v>413</v>
      </c>
      <c r="F2635" s="59" t="s">
        <v>281</v>
      </c>
    </row>
    <row r="2636" spans="1:6">
      <c r="A2636" s="59">
        <v>6458</v>
      </c>
      <c r="B2636" s="59" t="s">
        <v>412</v>
      </c>
      <c r="C2636" s="59" t="s">
        <v>20278</v>
      </c>
      <c r="D2636" s="60">
        <v>77.599999999999994</v>
      </c>
      <c r="E2636" s="59" t="s">
        <v>413</v>
      </c>
      <c r="F2636" s="59" t="s">
        <v>294</v>
      </c>
    </row>
    <row r="2637" spans="1:6">
      <c r="A2637" s="59">
        <v>6459</v>
      </c>
      <c r="B2637" s="59" t="s">
        <v>412</v>
      </c>
      <c r="C2637" s="59" t="s">
        <v>20278</v>
      </c>
      <c r="D2637" s="60">
        <v>77.599999999999994</v>
      </c>
      <c r="E2637" s="59" t="s">
        <v>413</v>
      </c>
      <c r="F2637" s="59" t="s">
        <v>295</v>
      </c>
    </row>
    <row r="2638" spans="1:6">
      <c r="A2638" s="59">
        <v>6460</v>
      </c>
      <c r="B2638" s="59" t="s">
        <v>412</v>
      </c>
      <c r="C2638" s="59" t="s">
        <v>20278</v>
      </c>
      <c r="D2638" s="60">
        <v>77.599999999999994</v>
      </c>
      <c r="E2638" s="59" t="s">
        <v>413</v>
      </c>
      <c r="F2638" s="59" t="s">
        <v>296</v>
      </c>
    </row>
    <row r="2639" spans="1:6">
      <c r="A2639" s="59">
        <v>6461</v>
      </c>
      <c r="B2639" s="59" t="s">
        <v>412</v>
      </c>
      <c r="C2639" s="59" t="s">
        <v>20278</v>
      </c>
      <c r="D2639" s="60">
        <v>77.599999999999994</v>
      </c>
      <c r="E2639" s="59" t="s">
        <v>413</v>
      </c>
      <c r="F2639" s="59" t="s">
        <v>297</v>
      </c>
    </row>
    <row r="2640" spans="1:6">
      <c r="A2640" s="59">
        <v>6462</v>
      </c>
      <c r="B2640" s="59" t="s">
        <v>412</v>
      </c>
      <c r="C2640" s="59" t="s">
        <v>20278</v>
      </c>
      <c r="D2640" s="60">
        <v>77.599999999999994</v>
      </c>
      <c r="E2640" s="59" t="s">
        <v>413</v>
      </c>
      <c r="F2640" s="59" t="s">
        <v>298</v>
      </c>
    </row>
    <row r="2641" spans="1:6">
      <c r="A2641" s="59">
        <v>6463</v>
      </c>
      <c r="B2641" s="59" t="s">
        <v>412</v>
      </c>
      <c r="C2641" s="59" t="s">
        <v>20278</v>
      </c>
      <c r="D2641" s="60">
        <v>77.599999999999994</v>
      </c>
      <c r="E2641" s="59" t="s">
        <v>413</v>
      </c>
      <c r="F2641" s="59" t="s">
        <v>299</v>
      </c>
    </row>
    <row r="2642" spans="1:6">
      <c r="A2642" s="59">
        <v>6464</v>
      </c>
      <c r="B2642" s="59" t="s">
        <v>412</v>
      </c>
      <c r="C2642" s="59" t="s">
        <v>20278</v>
      </c>
      <c r="D2642" s="60">
        <v>77.599999999999994</v>
      </c>
      <c r="E2642" s="59" t="s">
        <v>413</v>
      </c>
      <c r="F2642" s="59" t="s">
        <v>300</v>
      </c>
    </row>
    <row r="2643" spans="1:6">
      <c r="A2643" s="59">
        <v>6465</v>
      </c>
      <c r="B2643" s="59" t="s">
        <v>412</v>
      </c>
      <c r="C2643" s="59" t="s">
        <v>20278</v>
      </c>
      <c r="D2643" s="60">
        <v>77.599999999999994</v>
      </c>
      <c r="E2643" s="59" t="s">
        <v>413</v>
      </c>
      <c r="F2643" s="59" t="s">
        <v>281</v>
      </c>
    </row>
    <row r="2644" spans="1:6">
      <c r="A2644" s="59">
        <v>6470</v>
      </c>
      <c r="B2644" s="59" t="s">
        <v>412</v>
      </c>
      <c r="C2644" s="59" t="s">
        <v>20278</v>
      </c>
      <c r="D2644" s="60">
        <v>77.599999999999994</v>
      </c>
      <c r="E2644" s="59" t="s">
        <v>413</v>
      </c>
      <c r="F2644" s="59" t="s">
        <v>301</v>
      </c>
    </row>
    <row r="2645" spans="1:6">
      <c r="A2645" s="59">
        <v>6471</v>
      </c>
      <c r="B2645" s="59" t="s">
        <v>412</v>
      </c>
      <c r="C2645" s="59" t="s">
        <v>20278</v>
      </c>
      <c r="D2645" s="60">
        <v>77.599999999999994</v>
      </c>
      <c r="E2645" s="59" t="s">
        <v>413</v>
      </c>
      <c r="F2645" s="59" t="s">
        <v>281</v>
      </c>
    </row>
    <row r="2646" spans="1:6">
      <c r="A2646" s="59">
        <v>6472</v>
      </c>
      <c r="B2646" s="59" t="s">
        <v>412</v>
      </c>
      <c r="C2646" s="59" t="s">
        <v>20278</v>
      </c>
      <c r="D2646" s="60">
        <v>77.599999999999994</v>
      </c>
      <c r="E2646" s="59" t="s">
        <v>413</v>
      </c>
      <c r="F2646" s="59" t="s">
        <v>302</v>
      </c>
    </row>
    <row r="2647" spans="1:6">
      <c r="A2647" s="59">
        <v>6473</v>
      </c>
      <c r="B2647" s="59" t="s">
        <v>412</v>
      </c>
      <c r="C2647" s="59" t="s">
        <v>20278</v>
      </c>
      <c r="D2647" s="60">
        <v>77.599999999999994</v>
      </c>
      <c r="E2647" s="59" t="s">
        <v>413</v>
      </c>
      <c r="F2647" s="59" t="s">
        <v>303</v>
      </c>
    </row>
    <row r="2648" spans="1:6">
      <c r="A2648" s="59">
        <v>6474</v>
      </c>
      <c r="B2648" s="59" t="s">
        <v>412</v>
      </c>
      <c r="C2648" s="59" t="s">
        <v>20278</v>
      </c>
      <c r="D2648" s="60">
        <v>77.599999999999994</v>
      </c>
      <c r="E2648" s="59" t="s">
        <v>413</v>
      </c>
      <c r="F2648" s="59" t="s">
        <v>281</v>
      </c>
    </row>
    <row r="2649" spans="1:6">
      <c r="A2649" s="59">
        <v>6475</v>
      </c>
      <c r="B2649" s="59" t="s">
        <v>412</v>
      </c>
      <c r="C2649" s="59" t="s">
        <v>20278</v>
      </c>
      <c r="D2649" s="60">
        <v>77.599999999999994</v>
      </c>
      <c r="E2649" s="59" t="s">
        <v>413</v>
      </c>
      <c r="F2649" s="59" t="s">
        <v>281</v>
      </c>
    </row>
    <row r="2650" spans="1:6">
      <c r="A2650" s="59">
        <v>6480</v>
      </c>
      <c r="B2650" s="59" t="s">
        <v>412</v>
      </c>
      <c r="C2650" s="59" t="s">
        <v>20278</v>
      </c>
      <c r="D2650" s="60">
        <v>77.599999999999994</v>
      </c>
      <c r="E2650" s="59" t="s">
        <v>413</v>
      </c>
      <c r="F2650" s="59" t="s">
        <v>304</v>
      </c>
    </row>
    <row r="2651" spans="1:6">
      <c r="A2651" s="59">
        <v>6481</v>
      </c>
      <c r="B2651" s="59" t="s">
        <v>412</v>
      </c>
      <c r="C2651" s="59" t="s">
        <v>20278</v>
      </c>
      <c r="D2651" s="60">
        <v>77.599999999999994</v>
      </c>
      <c r="E2651" s="59" t="s">
        <v>413</v>
      </c>
      <c r="F2651" s="59" t="s">
        <v>281</v>
      </c>
    </row>
    <row r="2652" spans="1:6">
      <c r="A2652" s="59">
        <v>6482</v>
      </c>
      <c r="B2652" s="59" t="s">
        <v>412</v>
      </c>
      <c r="C2652" s="59" t="s">
        <v>20278</v>
      </c>
      <c r="D2652" s="60">
        <v>77.599999999999994</v>
      </c>
      <c r="E2652" s="59" t="s">
        <v>413</v>
      </c>
      <c r="F2652" s="59" t="s">
        <v>305</v>
      </c>
    </row>
    <row r="2653" spans="1:6">
      <c r="A2653" s="59">
        <v>6483</v>
      </c>
      <c r="B2653" s="59" t="s">
        <v>412</v>
      </c>
      <c r="C2653" s="59" t="s">
        <v>20278</v>
      </c>
      <c r="D2653" s="60">
        <v>77.599999999999994</v>
      </c>
      <c r="E2653" s="59" t="s">
        <v>413</v>
      </c>
      <c r="F2653" s="59" t="s">
        <v>306</v>
      </c>
    </row>
    <row r="2654" spans="1:6">
      <c r="A2654" s="59">
        <v>6484</v>
      </c>
      <c r="B2654" s="59" t="s">
        <v>412</v>
      </c>
      <c r="C2654" s="59" t="s">
        <v>20278</v>
      </c>
      <c r="D2654" s="60">
        <v>77.599999999999994</v>
      </c>
      <c r="E2654" s="59" t="s">
        <v>413</v>
      </c>
      <c r="F2654" s="59" t="s">
        <v>307</v>
      </c>
    </row>
    <row r="2655" spans="1:6">
      <c r="A2655" s="59">
        <v>6485</v>
      </c>
      <c r="B2655" s="59" t="s">
        <v>412</v>
      </c>
      <c r="C2655" s="59" t="s">
        <v>20278</v>
      </c>
      <c r="D2655" s="60">
        <v>77.599999999999994</v>
      </c>
      <c r="E2655" s="59" t="s">
        <v>413</v>
      </c>
      <c r="F2655" s="59" t="s">
        <v>281</v>
      </c>
    </row>
    <row r="2656" spans="1:6">
      <c r="A2656" s="59">
        <v>6486</v>
      </c>
      <c r="B2656" s="59" t="s">
        <v>412</v>
      </c>
      <c r="C2656" s="59" t="s">
        <v>20278</v>
      </c>
      <c r="D2656" s="60">
        <v>77.599999999999994</v>
      </c>
      <c r="E2656" s="59" t="s">
        <v>413</v>
      </c>
      <c r="F2656" s="59" t="s">
        <v>308</v>
      </c>
    </row>
    <row r="2657" spans="1:6">
      <c r="A2657" s="59">
        <v>6490</v>
      </c>
      <c r="B2657" s="59" t="s">
        <v>412</v>
      </c>
      <c r="C2657" s="59" t="s">
        <v>20278</v>
      </c>
      <c r="D2657" s="60">
        <v>77.599999999999994</v>
      </c>
      <c r="E2657" s="59" t="s">
        <v>413</v>
      </c>
      <c r="F2657" s="59" t="s">
        <v>309</v>
      </c>
    </row>
    <row r="2658" spans="1:6">
      <c r="A2658" s="59">
        <v>6491</v>
      </c>
      <c r="B2658" s="59" t="s">
        <v>412</v>
      </c>
      <c r="C2658" s="59" t="s">
        <v>20278</v>
      </c>
      <c r="D2658" s="60">
        <v>77.599999999999994</v>
      </c>
      <c r="E2658" s="59" t="s">
        <v>413</v>
      </c>
      <c r="F2658" s="59" t="s">
        <v>281</v>
      </c>
    </row>
    <row r="2659" spans="1:6">
      <c r="A2659" s="59">
        <v>6492</v>
      </c>
      <c r="B2659" s="59" t="s">
        <v>412</v>
      </c>
      <c r="C2659" s="59" t="s">
        <v>20278</v>
      </c>
      <c r="D2659" s="60">
        <v>77.599999999999994</v>
      </c>
      <c r="E2659" s="59" t="s">
        <v>413</v>
      </c>
      <c r="F2659" s="59" t="s">
        <v>310</v>
      </c>
    </row>
    <row r="2660" spans="1:6">
      <c r="A2660" s="59">
        <v>6493</v>
      </c>
      <c r="B2660" s="59" t="s">
        <v>412</v>
      </c>
      <c r="C2660" s="59" t="s">
        <v>20278</v>
      </c>
      <c r="D2660" s="60">
        <v>77.599999999999994</v>
      </c>
      <c r="E2660" s="59" t="s">
        <v>413</v>
      </c>
      <c r="F2660" s="59" t="s">
        <v>281</v>
      </c>
    </row>
    <row r="2661" spans="1:6">
      <c r="A2661" s="59">
        <v>6494</v>
      </c>
      <c r="B2661" s="59" t="s">
        <v>412</v>
      </c>
      <c r="C2661" s="59" t="s">
        <v>20278</v>
      </c>
      <c r="D2661" s="60">
        <v>77.599999999999994</v>
      </c>
      <c r="E2661" s="59" t="s">
        <v>413</v>
      </c>
      <c r="F2661" s="59" t="s">
        <v>281</v>
      </c>
    </row>
    <row r="2662" spans="1:6">
      <c r="A2662" s="59">
        <v>6495</v>
      </c>
      <c r="B2662" s="59" t="s">
        <v>412</v>
      </c>
      <c r="C2662" s="59" t="s">
        <v>20278</v>
      </c>
      <c r="D2662" s="60">
        <v>77.599999999999994</v>
      </c>
      <c r="E2662" s="59" t="s">
        <v>413</v>
      </c>
      <c r="F2662" s="59" t="s">
        <v>281</v>
      </c>
    </row>
    <row r="2663" spans="1:6">
      <c r="A2663" s="59">
        <v>6500</v>
      </c>
      <c r="B2663" s="59" t="s">
        <v>412</v>
      </c>
      <c r="C2663" s="59" t="s">
        <v>20278</v>
      </c>
      <c r="D2663" s="60">
        <v>77.599999999999994</v>
      </c>
      <c r="E2663" s="59" t="s">
        <v>413</v>
      </c>
      <c r="F2663" s="59" t="s">
        <v>311</v>
      </c>
    </row>
    <row r="2664" spans="1:6">
      <c r="A2664" s="59">
        <v>6501</v>
      </c>
      <c r="B2664" s="59" t="s">
        <v>412</v>
      </c>
      <c r="C2664" s="59" t="s">
        <v>20278</v>
      </c>
      <c r="D2664" s="60">
        <v>77.599999999999994</v>
      </c>
      <c r="E2664" s="59" t="s">
        <v>413</v>
      </c>
      <c r="F2664" s="59" t="s">
        <v>281</v>
      </c>
    </row>
    <row r="2665" spans="1:6">
      <c r="A2665" s="59">
        <v>6502</v>
      </c>
      <c r="B2665" s="59" t="s">
        <v>412</v>
      </c>
      <c r="C2665" s="59" t="s">
        <v>20278</v>
      </c>
      <c r="D2665" s="60">
        <v>77.599999999999994</v>
      </c>
      <c r="E2665" s="59" t="s">
        <v>413</v>
      </c>
      <c r="F2665" s="59" t="s">
        <v>312</v>
      </c>
    </row>
    <row r="2666" spans="1:6">
      <c r="A2666" s="59">
        <v>6503</v>
      </c>
      <c r="B2666" s="59" t="s">
        <v>412</v>
      </c>
      <c r="C2666" s="59" t="s">
        <v>20278</v>
      </c>
      <c r="D2666" s="60">
        <v>77.599999999999994</v>
      </c>
      <c r="E2666" s="59" t="s">
        <v>413</v>
      </c>
      <c r="F2666" s="59" t="s">
        <v>313</v>
      </c>
    </row>
    <row r="2667" spans="1:6">
      <c r="A2667" s="59">
        <v>6504</v>
      </c>
      <c r="B2667" s="59" t="s">
        <v>412</v>
      </c>
      <c r="C2667" s="59" t="s">
        <v>20278</v>
      </c>
      <c r="D2667" s="60">
        <v>77.599999999999994</v>
      </c>
      <c r="E2667" s="59" t="s">
        <v>413</v>
      </c>
      <c r="F2667" s="59" t="s">
        <v>314</v>
      </c>
    </row>
    <row r="2668" spans="1:6">
      <c r="A2668" s="59">
        <v>6505</v>
      </c>
      <c r="B2668" s="59" t="s">
        <v>412</v>
      </c>
      <c r="C2668" s="59" t="s">
        <v>20278</v>
      </c>
      <c r="D2668" s="60">
        <v>77.599999999999994</v>
      </c>
      <c r="E2668" s="59" t="s">
        <v>413</v>
      </c>
      <c r="F2668" s="59" t="s">
        <v>315</v>
      </c>
    </row>
    <row r="2669" spans="1:6">
      <c r="A2669" s="59">
        <v>6506</v>
      </c>
      <c r="B2669" s="59" t="s">
        <v>412</v>
      </c>
      <c r="C2669" s="59" t="s">
        <v>20278</v>
      </c>
      <c r="D2669" s="60">
        <v>77.599999999999994</v>
      </c>
      <c r="E2669" s="59" t="s">
        <v>413</v>
      </c>
      <c r="F2669" s="59" t="s">
        <v>316</v>
      </c>
    </row>
    <row r="2670" spans="1:6">
      <c r="A2670" s="59">
        <v>6507</v>
      </c>
      <c r="B2670" s="59" t="s">
        <v>412</v>
      </c>
      <c r="C2670" s="59" t="s">
        <v>20278</v>
      </c>
      <c r="D2670" s="60">
        <v>77.599999999999994</v>
      </c>
      <c r="E2670" s="59" t="s">
        <v>413</v>
      </c>
      <c r="F2670" s="59" t="s">
        <v>317</v>
      </c>
    </row>
    <row r="2671" spans="1:6">
      <c r="A2671" s="59">
        <v>6508</v>
      </c>
      <c r="B2671" s="59" t="s">
        <v>412</v>
      </c>
      <c r="C2671" s="59" t="s">
        <v>20278</v>
      </c>
      <c r="D2671" s="60">
        <v>77.599999999999994</v>
      </c>
      <c r="E2671" s="59" t="s">
        <v>413</v>
      </c>
      <c r="F2671" s="59" t="s">
        <v>318</v>
      </c>
    </row>
    <row r="2672" spans="1:6">
      <c r="A2672" s="59">
        <v>6509</v>
      </c>
      <c r="B2672" s="59" t="s">
        <v>412</v>
      </c>
      <c r="C2672" s="59" t="s">
        <v>20278</v>
      </c>
      <c r="D2672" s="60">
        <v>77.599999999999994</v>
      </c>
      <c r="E2672" s="59" t="s">
        <v>413</v>
      </c>
      <c r="F2672" s="59" t="s">
        <v>319</v>
      </c>
    </row>
    <row r="2673" spans="1:6">
      <c r="A2673" s="59">
        <v>6510</v>
      </c>
      <c r="B2673" s="59" t="s">
        <v>412</v>
      </c>
      <c r="C2673" s="59" t="s">
        <v>20278</v>
      </c>
      <c r="D2673" s="60">
        <v>77.599999999999994</v>
      </c>
      <c r="E2673" s="59" t="s">
        <v>413</v>
      </c>
      <c r="F2673" s="59" t="s">
        <v>320</v>
      </c>
    </row>
    <row r="2674" spans="1:6">
      <c r="A2674" s="59">
        <v>6511</v>
      </c>
      <c r="B2674" s="59" t="s">
        <v>412</v>
      </c>
      <c r="C2674" s="59" t="s">
        <v>20278</v>
      </c>
      <c r="D2674" s="60">
        <v>77.599999999999994</v>
      </c>
      <c r="E2674" s="59" t="s">
        <v>413</v>
      </c>
      <c r="F2674" s="59" t="s">
        <v>321</v>
      </c>
    </row>
    <row r="2675" spans="1:6">
      <c r="A2675" s="59">
        <v>6512</v>
      </c>
      <c r="B2675" s="59" t="s">
        <v>412</v>
      </c>
      <c r="C2675" s="59" t="s">
        <v>20278</v>
      </c>
      <c r="D2675" s="60">
        <v>77.599999999999994</v>
      </c>
      <c r="E2675" s="59" t="s">
        <v>413</v>
      </c>
      <c r="F2675" s="59" t="s">
        <v>322</v>
      </c>
    </row>
    <row r="2676" spans="1:6">
      <c r="A2676" s="59">
        <v>6513</v>
      </c>
      <c r="B2676" s="59" t="s">
        <v>412</v>
      </c>
      <c r="C2676" s="59" t="s">
        <v>20278</v>
      </c>
      <c r="D2676" s="60">
        <v>77.599999999999994</v>
      </c>
      <c r="E2676" s="59" t="s">
        <v>413</v>
      </c>
      <c r="F2676" s="59" t="s">
        <v>323</v>
      </c>
    </row>
    <row r="2677" spans="1:6">
      <c r="A2677" s="59">
        <v>6514</v>
      </c>
      <c r="B2677" s="59" t="s">
        <v>412</v>
      </c>
      <c r="C2677" s="59" t="s">
        <v>20278</v>
      </c>
      <c r="D2677" s="60">
        <v>77.599999999999994</v>
      </c>
      <c r="E2677" s="59" t="s">
        <v>413</v>
      </c>
      <c r="F2677" s="59" t="s">
        <v>281</v>
      </c>
    </row>
    <row r="2678" spans="1:6">
      <c r="A2678" s="59">
        <v>6515</v>
      </c>
      <c r="B2678" s="59" t="s">
        <v>412</v>
      </c>
      <c r="C2678" s="59" t="s">
        <v>20278</v>
      </c>
      <c r="D2678" s="60">
        <v>77.599999999999994</v>
      </c>
      <c r="E2678" s="59" t="s">
        <v>413</v>
      </c>
      <c r="F2678" s="59" t="s">
        <v>281</v>
      </c>
    </row>
    <row r="2679" spans="1:6">
      <c r="A2679" s="59">
        <v>6516</v>
      </c>
      <c r="B2679" s="59" t="s">
        <v>412</v>
      </c>
      <c r="C2679" s="59" t="s">
        <v>20278</v>
      </c>
      <c r="D2679" s="60">
        <v>77.599999999999994</v>
      </c>
      <c r="E2679" s="59" t="s">
        <v>413</v>
      </c>
      <c r="F2679" s="59" t="s">
        <v>281</v>
      </c>
    </row>
    <row r="2680" spans="1:6">
      <c r="A2680" s="59">
        <v>6517</v>
      </c>
      <c r="B2680" s="59" t="s">
        <v>412</v>
      </c>
      <c r="C2680" s="59" t="s">
        <v>20278</v>
      </c>
      <c r="D2680" s="60">
        <v>77.599999999999994</v>
      </c>
      <c r="E2680" s="59" t="s">
        <v>413</v>
      </c>
      <c r="F2680" s="59" t="s">
        <v>324</v>
      </c>
    </row>
    <row r="2681" spans="1:6">
      <c r="A2681" s="59">
        <v>6518</v>
      </c>
      <c r="B2681" s="59" t="s">
        <v>412</v>
      </c>
      <c r="C2681" s="59" t="s">
        <v>20278</v>
      </c>
      <c r="D2681" s="60">
        <v>77.599999999999994</v>
      </c>
      <c r="E2681" s="59" t="s">
        <v>413</v>
      </c>
      <c r="F2681" s="59" t="s">
        <v>325</v>
      </c>
    </row>
    <row r="2682" spans="1:6">
      <c r="A2682" s="59">
        <v>6519</v>
      </c>
      <c r="B2682" s="59" t="s">
        <v>412</v>
      </c>
      <c r="C2682" s="59" t="s">
        <v>20278</v>
      </c>
      <c r="D2682" s="60">
        <v>77.599999999999994</v>
      </c>
      <c r="E2682" s="59" t="s">
        <v>413</v>
      </c>
      <c r="F2682" s="59" t="s">
        <v>326</v>
      </c>
    </row>
    <row r="2683" spans="1:6">
      <c r="A2683" s="59">
        <v>6520</v>
      </c>
      <c r="B2683" s="59" t="s">
        <v>412</v>
      </c>
      <c r="C2683" s="59" t="s">
        <v>20278</v>
      </c>
      <c r="D2683" s="60">
        <v>77.599999999999994</v>
      </c>
      <c r="E2683" s="59" t="s">
        <v>413</v>
      </c>
      <c r="F2683" s="59" t="s">
        <v>327</v>
      </c>
    </row>
    <row r="2684" spans="1:6">
      <c r="A2684" s="59">
        <v>6521</v>
      </c>
      <c r="B2684" s="59" t="s">
        <v>412</v>
      </c>
      <c r="C2684" s="59" t="s">
        <v>20278</v>
      </c>
      <c r="D2684" s="60">
        <v>77.599999999999994</v>
      </c>
      <c r="E2684" s="59" t="s">
        <v>413</v>
      </c>
      <c r="F2684" s="59" t="s">
        <v>328</v>
      </c>
    </row>
    <row r="2685" spans="1:6">
      <c r="A2685" s="59">
        <v>6522</v>
      </c>
      <c r="B2685" s="59" t="s">
        <v>412</v>
      </c>
      <c r="C2685" s="59" t="s">
        <v>20278</v>
      </c>
      <c r="D2685" s="60">
        <v>77.599999999999994</v>
      </c>
      <c r="E2685" s="59" t="s">
        <v>413</v>
      </c>
      <c r="F2685" s="59" t="s">
        <v>329</v>
      </c>
    </row>
    <row r="2686" spans="1:6">
      <c r="A2686" s="59">
        <v>6620</v>
      </c>
      <c r="B2686" s="59" t="s">
        <v>412</v>
      </c>
      <c r="C2686" s="59" t="s">
        <v>20278</v>
      </c>
      <c r="D2686" s="60">
        <v>77.599999999999994</v>
      </c>
      <c r="E2686" s="59" t="s">
        <v>413</v>
      </c>
      <c r="F2686" s="59" t="s">
        <v>330</v>
      </c>
    </row>
    <row r="2687" spans="1:6">
      <c r="A2687" s="59">
        <v>6622</v>
      </c>
      <c r="B2687" s="59" t="s">
        <v>412</v>
      </c>
      <c r="C2687" s="59" t="s">
        <v>20278</v>
      </c>
      <c r="D2687" s="60">
        <v>77.599999999999994</v>
      </c>
      <c r="E2687" s="59" t="s">
        <v>413</v>
      </c>
      <c r="F2687" s="59" t="s">
        <v>331</v>
      </c>
    </row>
    <row r="2688" spans="1:6">
      <c r="A2688" s="59">
        <v>6623</v>
      </c>
      <c r="B2688" s="59" t="s">
        <v>412</v>
      </c>
      <c r="C2688" s="59" t="s">
        <v>20278</v>
      </c>
      <c r="D2688" s="60">
        <v>77.599999999999994</v>
      </c>
      <c r="E2688" s="59" t="s">
        <v>413</v>
      </c>
      <c r="F2688" s="59" t="s">
        <v>332</v>
      </c>
    </row>
    <row r="2689" spans="1:6">
      <c r="A2689" s="59">
        <v>6624</v>
      </c>
      <c r="B2689" s="59" t="s">
        <v>412</v>
      </c>
      <c r="C2689" s="59" t="s">
        <v>20278</v>
      </c>
      <c r="D2689" s="60">
        <v>77.599999999999994</v>
      </c>
      <c r="E2689" s="59" t="s">
        <v>413</v>
      </c>
      <c r="F2689" s="59" t="s">
        <v>333</v>
      </c>
    </row>
    <row r="2690" spans="1:6">
      <c r="A2690" s="59">
        <v>6625</v>
      </c>
      <c r="B2690" s="59" t="s">
        <v>412</v>
      </c>
      <c r="C2690" s="59" t="s">
        <v>20278</v>
      </c>
      <c r="D2690" s="60">
        <v>77.599999999999994</v>
      </c>
      <c r="E2690" s="59" t="s">
        <v>413</v>
      </c>
      <c r="F2690" s="59" t="s">
        <v>334</v>
      </c>
    </row>
    <row r="2691" spans="1:6">
      <c r="A2691" s="59">
        <v>6630</v>
      </c>
      <c r="B2691" s="59" t="s">
        <v>412</v>
      </c>
      <c r="C2691" s="59" t="s">
        <v>20278</v>
      </c>
      <c r="D2691" s="60">
        <v>77.599999999999994</v>
      </c>
      <c r="E2691" s="59" t="s">
        <v>413</v>
      </c>
      <c r="F2691" s="59" t="s">
        <v>335</v>
      </c>
    </row>
    <row r="2692" spans="1:6">
      <c r="A2692" s="59">
        <v>6631</v>
      </c>
      <c r="B2692" s="59" t="s">
        <v>412</v>
      </c>
      <c r="C2692" s="59" t="s">
        <v>20278</v>
      </c>
      <c r="D2692" s="60">
        <v>77.599999999999994</v>
      </c>
      <c r="E2692" s="59" t="s">
        <v>413</v>
      </c>
      <c r="F2692" s="59" t="s">
        <v>281</v>
      </c>
    </row>
    <row r="2693" spans="1:6">
      <c r="A2693" s="59">
        <v>6632</v>
      </c>
      <c r="B2693" s="59" t="s">
        <v>412</v>
      </c>
      <c r="C2693" s="59" t="s">
        <v>20278</v>
      </c>
      <c r="D2693" s="60">
        <v>77.599999999999994</v>
      </c>
      <c r="E2693" s="59" t="s">
        <v>413</v>
      </c>
      <c r="F2693" s="59" t="s">
        <v>336</v>
      </c>
    </row>
    <row r="2694" spans="1:6">
      <c r="A2694" s="59">
        <v>6633</v>
      </c>
      <c r="B2694" s="59" t="s">
        <v>412</v>
      </c>
      <c r="C2694" s="59" t="s">
        <v>20278</v>
      </c>
      <c r="D2694" s="60">
        <v>77.599999999999994</v>
      </c>
      <c r="E2694" s="59" t="s">
        <v>413</v>
      </c>
      <c r="F2694" s="59" t="s">
        <v>337</v>
      </c>
    </row>
    <row r="2695" spans="1:6">
      <c r="A2695" s="59">
        <v>6634</v>
      </c>
      <c r="B2695" s="59" t="s">
        <v>412</v>
      </c>
      <c r="C2695" s="59" t="s">
        <v>20278</v>
      </c>
      <c r="D2695" s="60">
        <v>77.599999999999994</v>
      </c>
      <c r="E2695" s="59" t="s">
        <v>413</v>
      </c>
      <c r="F2695" s="59" t="s">
        <v>338</v>
      </c>
    </row>
    <row r="2696" spans="1:6">
      <c r="A2696" s="59">
        <v>6635</v>
      </c>
      <c r="B2696" s="59" t="s">
        <v>412</v>
      </c>
      <c r="C2696" s="59" t="s">
        <v>20278</v>
      </c>
      <c r="D2696" s="60">
        <v>77.599999999999994</v>
      </c>
      <c r="E2696" s="59" t="s">
        <v>413</v>
      </c>
      <c r="F2696" s="59" t="s">
        <v>339</v>
      </c>
    </row>
    <row r="2697" spans="1:6">
      <c r="A2697" s="59">
        <v>6636</v>
      </c>
      <c r="B2697" s="59" t="s">
        <v>412</v>
      </c>
      <c r="C2697" s="59" t="s">
        <v>20278</v>
      </c>
      <c r="D2697" s="60">
        <v>77.599999999999994</v>
      </c>
      <c r="E2697" s="59" t="s">
        <v>413</v>
      </c>
      <c r="F2697" s="59" t="s">
        <v>340</v>
      </c>
    </row>
    <row r="2698" spans="1:6">
      <c r="A2698" s="59">
        <v>6637</v>
      </c>
      <c r="B2698" s="59" t="s">
        <v>412</v>
      </c>
      <c r="C2698" s="59" t="s">
        <v>20278</v>
      </c>
      <c r="D2698" s="60">
        <v>77.599999999999994</v>
      </c>
      <c r="E2698" s="59" t="s">
        <v>413</v>
      </c>
      <c r="F2698" s="59" t="s">
        <v>341</v>
      </c>
    </row>
    <row r="2699" spans="1:6">
      <c r="A2699" s="59">
        <v>6640</v>
      </c>
      <c r="B2699" s="59" t="s">
        <v>412</v>
      </c>
      <c r="C2699" s="59" t="s">
        <v>20278</v>
      </c>
      <c r="D2699" s="60">
        <v>77.599999999999994</v>
      </c>
      <c r="E2699" s="59" t="s">
        <v>413</v>
      </c>
      <c r="F2699" s="59" t="s">
        <v>342</v>
      </c>
    </row>
    <row r="2700" spans="1:6">
      <c r="A2700" s="59">
        <v>6641</v>
      </c>
      <c r="B2700" s="59" t="s">
        <v>412</v>
      </c>
      <c r="C2700" s="59" t="s">
        <v>20278</v>
      </c>
      <c r="D2700" s="60">
        <v>77.599999999999994</v>
      </c>
      <c r="E2700" s="59" t="s">
        <v>413</v>
      </c>
      <c r="F2700" s="59" t="s">
        <v>416</v>
      </c>
    </row>
    <row r="2701" spans="1:6">
      <c r="A2701" s="59">
        <v>6642</v>
      </c>
      <c r="B2701" s="59" t="s">
        <v>412</v>
      </c>
      <c r="C2701" s="59" t="s">
        <v>20278</v>
      </c>
      <c r="D2701" s="60">
        <v>77.599999999999994</v>
      </c>
      <c r="E2701" s="59" t="s">
        <v>413</v>
      </c>
      <c r="F2701" s="59" t="s">
        <v>343</v>
      </c>
    </row>
    <row r="2702" spans="1:6">
      <c r="A2702" s="59">
        <v>6643</v>
      </c>
      <c r="B2702" s="59" t="s">
        <v>412</v>
      </c>
      <c r="C2702" s="59" t="s">
        <v>20278</v>
      </c>
      <c r="D2702" s="60">
        <v>77.599999999999994</v>
      </c>
      <c r="E2702" s="59" t="s">
        <v>413</v>
      </c>
      <c r="F2702" s="59" t="s">
        <v>344</v>
      </c>
    </row>
    <row r="2703" spans="1:6">
      <c r="A2703" s="59">
        <v>6644</v>
      </c>
      <c r="B2703" s="59" t="s">
        <v>412</v>
      </c>
      <c r="C2703" s="59" t="s">
        <v>20278</v>
      </c>
      <c r="D2703" s="60">
        <v>77.599999999999994</v>
      </c>
      <c r="E2703" s="59" t="s">
        <v>413</v>
      </c>
      <c r="F2703" s="59" t="s">
        <v>345</v>
      </c>
    </row>
    <row r="2704" spans="1:6">
      <c r="A2704" s="59">
        <v>6645</v>
      </c>
      <c r="B2704" s="59" t="s">
        <v>412</v>
      </c>
      <c r="C2704" s="59" t="s">
        <v>20278</v>
      </c>
      <c r="D2704" s="60">
        <v>77.599999999999994</v>
      </c>
      <c r="E2704" s="59" t="s">
        <v>413</v>
      </c>
      <c r="F2704" s="59" t="s">
        <v>346</v>
      </c>
    </row>
    <row r="2705" spans="1:6">
      <c r="A2705" s="59">
        <v>6646</v>
      </c>
      <c r="B2705" s="59" t="s">
        <v>412</v>
      </c>
      <c r="C2705" s="59" t="s">
        <v>20278</v>
      </c>
      <c r="D2705" s="60">
        <v>77.599999999999994</v>
      </c>
      <c r="E2705" s="59" t="s">
        <v>413</v>
      </c>
      <c r="F2705" s="59" t="s">
        <v>347</v>
      </c>
    </row>
    <row r="2706" spans="1:6">
      <c r="A2706" s="59">
        <v>6648</v>
      </c>
      <c r="B2706" s="59" t="s">
        <v>412</v>
      </c>
      <c r="C2706" s="59" t="s">
        <v>20278</v>
      </c>
      <c r="D2706" s="60">
        <v>77.599999999999994</v>
      </c>
      <c r="E2706" s="59" t="s">
        <v>413</v>
      </c>
      <c r="F2706" s="59" t="s">
        <v>348</v>
      </c>
    </row>
    <row r="2707" spans="1:6">
      <c r="A2707" s="59">
        <v>6649</v>
      </c>
      <c r="B2707" s="59" t="s">
        <v>412</v>
      </c>
      <c r="C2707" s="59" t="s">
        <v>20278</v>
      </c>
      <c r="D2707" s="60">
        <v>77.599999999999994</v>
      </c>
      <c r="E2707" s="59" t="s">
        <v>413</v>
      </c>
      <c r="F2707" s="59" t="s">
        <v>349</v>
      </c>
    </row>
    <row r="2708" spans="1:6">
      <c r="A2708" s="59">
        <v>6652</v>
      </c>
      <c r="B2708" s="59" t="s">
        <v>412</v>
      </c>
      <c r="C2708" s="59" t="s">
        <v>20278</v>
      </c>
      <c r="D2708" s="60">
        <v>77.599999999999994</v>
      </c>
      <c r="E2708" s="59" t="s">
        <v>413</v>
      </c>
      <c r="F2708" s="59" t="s">
        <v>350</v>
      </c>
    </row>
    <row r="2709" spans="1:6">
      <c r="A2709" s="59">
        <v>6654</v>
      </c>
      <c r="B2709" s="59" t="s">
        <v>412</v>
      </c>
      <c r="C2709" s="59" t="s">
        <v>20278</v>
      </c>
      <c r="D2709" s="60">
        <v>77.599999999999994</v>
      </c>
      <c r="E2709" s="59" t="s">
        <v>413</v>
      </c>
      <c r="F2709" s="59" t="s">
        <v>351</v>
      </c>
    </row>
    <row r="2710" spans="1:6">
      <c r="A2710" s="59">
        <v>6655</v>
      </c>
      <c r="B2710" s="59" t="s">
        <v>412</v>
      </c>
      <c r="C2710" s="59" t="s">
        <v>20278</v>
      </c>
      <c r="D2710" s="60">
        <v>77.599999999999994</v>
      </c>
      <c r="E2710" s="59" t="s">
        <v>413</v>
      </c>
      <c r="F2710" s="59" t="s">
        <v>352</v>
      </c>
    </row>
    <row r="2711" spans="1:6">
      <c r="A2711" s="59">
        <v>6657</v>
      </c>
      <c r="B2711" s="59" t="s">
        <v>412</v>
      </c>
      <c r="C2711" s="59" t="s">
        <v>20278</v>
      </c>
      <c r="D2711" s="60">
        <v>77.599999999999994</v>
      </c>
      <c r="E2711" s="59" t="s">
        <v>413</v>
      </c>
      <c r="F2711" s="59" t="s">
        <v>353</v>
      </c>
    </row>
    <row r="2712" spans="1:6">
      <c r="A2712" s="59">
        <v>6660</v>
      </c>
      <c r="B2712" s="59" t="s">
        <v>412</v>
      </c>
      <c r="C2712" s="59" t="s">
        <v>20278</v>
      </c>
      <c r="D2712" s="60">
        <v>77.599999999999994</v>
      </c>
      <c r="E2712" s="59" t="s">
        <v>413</v>
      </c>
      <c r="F2712" s="59" t="s">
        <v>354</v>
      </c>
    </row>
    <row r="2713" spans="1:6">
      <c r="A2713" s="59">
        <v>6661</v>
      </c>
      <c r="B2713" s="59" t="s">
        <v>412</v>
      </c>
      <c r="C2713" s="59" t="s">
        <v>20278</v>
      </c>
      <c r="D2713" s="60">
        <v>77.599999999999994</v>
      </c>
      <c r="E2713" s="59" t="s">
        <v>413</v>
      </c>
      <c r="F2713" s="59" t="s">
        <v>416</v>
      </c>
    </row>
    <row r="2714" spans="1:6">
      <c r="A2714" s="59">
        <v>6662</v>
      </c>
      <c r="B2714" s="59" t="s">
        <v>412</v>
      </c>
      <c r="C2714" s="59" t="s">
        <v>20278</v>
      </c>
      <c r="D2714" s="60">
        <v>77.599999999999994</v>
      </c>
      <c r="E2714" s="59" t="s">
        <v>413</v>
      </c>
      <c r="F2714" s="59" t="s">
        <v>355</v>
      </c>
    </row>
    <row r="2715" spans="1:6">
      <c r="A2715" s="59">
        <v>6665</v>
      </c>
      <c r="B2715" s="59" t="s">
        <v>412</v>
      </c>
      <c r="C2715" s="59" t="s">
        <v>20278</v>
      </c>
      <c r="D2715" s="60">
        <v>77.599999999999994</v>
      </c>
      <c r="E2715" s="59" t="s">
        <v>413</v>
      </c>
      <c r="F2715" s="59" t="s">
        <v>356</v>
      </c>
    </row>
    <row r="2716" spans="1:6">
      <c r="A2716" s="59">
        <v>6680</v>
      </c>
      <c r="B2716" s="59" t="s">
        <v>412</v>
      </c>
      <c r="C2716" s="59" t="s">
        <v>20278</v>
      </c>
      <c r="D2716" s="60">
        <v>77.599999999999994</v>
      </c>
      <c r="E2716" s="59" t="s">
        <v>413</v>
      </c>
      <c r="F2716" s="59" t="s">
        <v>357</v>
      </c>
    </row>
    <row r="2717" spans="1:6">
      <c r="A2717" s="59">
        <v>6681</v>
      </c>
      <c r="B2717" s="59" t="s">
        <v>412</v>
      </c>
      <c r="C2717" s="59" t="s">
        <v>20278</v>
      </c>
      <c r="D2717" s="60">
        <v>77.599999999999994</v>
      </c>
      <c r="E2717" s="59" t="s">
        <v>413</v>
      </c>
      <c r="F2717" s="59" t="s">
        <v>358</v>
      </c>
    </row>
    <row r="2718" spans="1:6">
      <c r="A2718" s="59">
        <v>6685</v>
      </c>
      <c r="B2718" s="59" t="s">
        <v>412</v>
      </c>
      <c r="C2718" s="59" t="s">
        <v>20278</v>
      </c>
      <c r="D2718" s="60">
        <v>77.599999999999994</v>
      </c>
      <c r="E2718" s="59" t="s">
        <v>413</v>
      </c>
      <c r="F2718" s="59" t="s">
        <v>359</v>
      </c>
    </row>
    <row r="2719" spans="1:6">
      <c r="A2719" s="59">
        <v>6686</v>
      </c>
      <c r="B2719" s="59" t="s">
        <v>412</v>
      </c>
      <c r="C2719" s="59" t="s">
        <v>20278</v>
      </c>
      <c r="D2719" s="60">
        <v>77.599999999999994</v>
      </c>
      <c r="E2719" s="59" t="s">
        <v>413</v>
      </c>
      <c r="F2719" s="59" t="s">
        <v>360</v>
      </c>
    </row>
    <row r="2720" spans="1:6">
      <c r="A2720" s="59">
        <v>6690</v>
      </c>
      <c r="B2720" s="59" t="s">
        <v>412</v>
      </c>
      <c r="C2720" s="59" t="s">
        <v>20278</v>
      </c>
      <c r="D2720" s="60">
        <v>77.599999999999994</v>
      </c>
      <c r="E2720" s="59" t="s">
        <v>413</v>
      </c>
      <c r="F2720" s="59" t="s">
        <v>361</v>
      </c>
    </row>
    <row r="2721" spans="1:6">
      <c r="A2721" s="59">
        <v>6750</v>
      </c>
      <c r="B2721" s="59" t="s">
        <v>412</v>
      </c>
      <c r="C2721" s="59" t="s">
        <v>20278</v>
      </c>
      <c r="D2721" s="60">
        <v>77.599999999999994</v>
      </c>
      <c r="E2721" s="59" t="s">
        <v>413</v>
      </c>
      <c r="F2721" s="59" t="s">
        <v>362</v>
      </c>
    </row>
    <row r="2722" spans="1:6">
      <c r="A2722" s="59">
        <v>6800</v>
      </c>
      <c r="B2722" s="59" t="s">
        <v>412</v>
      </c>
      <c r="C2722" s="59" t="s">
        <v>20278</v>
      </c>
      <c r="D2722" s="60">
        <v>77.599999999999994</v>
      </c>
      <c r="E2722" s="59" t="s">
        <v>413</v>
      </c>
      <c r="F2722" s="59" t="s">
        <v>419</v>
      </c>
    </row>
    <row r="2723" spans="1:6">
      <c r="A2723" s="59">
        <v>6810</v>
      </c>
      <c r="B2723" s="59" t="s">
        <v>412</v>
      </c>
      <c r="C2723" s="59" t="s">
        <v>20278</v>
      </c>
      <c r="D2723" s="60">
        <v>77.599999999999994</v>
      </c>
      <c r="E2723" s="59" t="s">
        <v>413</v>
      </c>
      <c r="F2723" s="59" t="s">
        <v>420</v>
      </c>
    </row>
    <row r="2724" spans="1:6">
      <c r="A2724" s="59">
        <v>6820</v>
      </c>
      <c r="B2724" s="59" t="s">
        <v>412</v>
      </c>
      <c r="C2724" s="59" t="s">
        <v>20278</v>
      </c>
      <c r="D2724" s="60">
        <v>77.599999999999994</v>
      </c>
      <c r="E2724" s="59" t="s">
        <v>413</v>
      </c>
      <c r="F2724" s="59" t="s">
        <v>363</v>
      </c>
    </row>
    <row r="2725" spans="1:6">
      <c r="A2725" s="59">
        <v>6825</v>
      </c>
      <c r="B2725" s="59" t="s">
        <v>412</v>
      </c>
      <c r="C2725" s="59" t="s">
        <v>20278</v>
      </c>
      <c r="D2725" s="60">
        <v>77.599999999999994</v>
      </c>
      <c r="E2725" s="59" t="s">
        <v>413</v>
      </c>
      <c r="F2725" s="59" t="s">
        <v>364</v>
      </c>
    </row>
    <row r="2726" spans="1:6">
      <c r="A2726" s="59">
        <v>6830</v>
      </c>
      <c r="B2726" s="59" t="s">
        <v>412</v>
      </c>
      <c r="C2726" s="59" t="s">
        <v>20278</v>
      </c>
      <c r="D2726" s="60">
        <v>77.599999999999994</v>
      </c>
      <c r="E2726" s="59" t="s">
        <v>413</v>
      </c>
      <c r="F2726" s="59" t="s">
        <v>365</v>
      </c>
    </row>
    <row r="2727" spans="1:6">
      <c r="A2727" s="59">
        <v>6831</v>
      </c>
      <c r="B2727" s="59" t="s">
        <v>412</v>
      </c>
      <c r="C2727" s="59" t="s">
        <v>20278</v>
      </c>
      <c r="D2727" s="60">
        <v>77.599999999999994</v>
      </c>
      <c r="E2727" s="59" t="s">
        <v>413</v>
      </c>
      <c r="F2727" s="59" t="s">
        <v>366</v>
      </c>
    </row>
    <row r="2728" spans="1:6">
      <c r="A2728" s="59">
        <v>6832</v>
      </c>
      <c r="B2728" s="59" t="s">
        <v>412</v>
      </c>
      <c r="C2728" s="59" t="s">
        <v>20278</v>
      </c>
      <c r="D2728" s="60">
        <v>77.599999999999994</v>
      </c>
      <c r="E2728" s="59" t="s">
        <v>413</v>
      </c>
      <c r="F2728" s="59" t="s">
        <v>367</v>
      </c>
    </row>
    <row r="2729" spans="1:6">
      <c r="A2729" s="59">
        <v>6833</v>
      </c>
      <c r="B2729" s="59" t="s">
        <v>412</v>
      </c>
      <c r="C2729" s="59" t="s">
        <v>20278</v>
      </c>
      <c r="D2729" s="60">
        <v>77.599999999999994</v>
      </c>
      <c r="E2729" s="59" t="s">
        <v>413</v>
      </c>
      <c r="F2729" s="59" t="s">
        <v>368</v>
      </c>
    </row>
    <row r="2730" spans="1:6">
      <c r="A2730" s="59">
        <v>6834</v>
      </c>
      <c r="B2730" s="59" t="s">
        <v>412</v>
      </c>
      <c r="C2730" s="59" t="s">
        <v>20278</v>
      </c>
      <c r="D2730" s="60">
        <v>77.599999999999994</v>
      </c>
      <c r="E2730" s="59" t="s">
        <v>413</v>
      </c>
      <c r="F2730" s="59" t="s">
        <v>369</v>
      </c>
    </row>
    <row r="2731" spans="1:6">
      <c r="A2731" s="59">
        <v>6901</v>
      </c>
      <c r="B2731" s="59" t="s">
        <v>412</v>
      </c>
      <c r="C2731" s="59" t="s">
        <v>20278</v>
      </c>
      <c r="D2731" s="60">
        <v>77.599999999999994</v>
      </c>
      <c r="E2731" s="59" t="s">
        <v>413</v>
      </c>
      <c r="F2731" s="59" t="s">
        <v>370</v>
      </c>
    </row>
    <row r="2732" spans="1:6">
      <c r="A2732" s="59">
        <v>6902</v>
      </c>
      <c r="B2732" s="59" t="s">
        <v>412</v>
      </c>
      <c r="C2732" s="59" t="s">
        <v>20278</v>
      </c>
      <c r="D2732" s="60">
        <v>77.599999999999994</v>
      </c>
      <c r="E2732" s="59" t="s">
        <v>413</v>
      </c>
      <c r="F2732" s="59" t="s">
        <v>371</v>
      </c>
    </row>
    <row r="2733" spans="1:6">
      <c r="A2733" s="59">
        <v>6903</v>
      </c>
      <c r="B2733" s="59" t="s">
        <v>412</v>
      </c>
      <c r="C2733" s="59" t="s">
        <v>20278</v>
      </c>
      <c r="D2733" s="60">
        <v>77.599999999999994</v>
      </c>
      <c r="E2733" s="59" t="s">
        <v>413</v>
      </c>
      <c r="F2733" s="59" t="s">
        <v>372</v>
      </c>
    </row>
    <row r="2734" spans="1:6">
      <c r="A2734" s="64" t="s">
        <v>20392</v>
      </c>
      <c r="B2734" s="59" t="s">
        <v>421</v>
      </c>
      <c r="C2734" s="59" t="s">
        <v>20278</v>
      </c>
      <c r="D2734" s="60">
        <v>29.62</v>
      </c>
      <c r="E2734" s="59" t="s">
        <v>422</v>
      </c>
      <c r="F2734" s="59" t="s">
        <v>200</v>
      </c>
    </row>
    <row r="2735" spans="1:6">
      <c r="A2735" s="59">
        <v>601</v>
      </c>
      <c r="B2735" s="59" t="s">
        <v>421</v>
      </c>
      <c r="C2735" s="59" t="s">
        <v>20278</v>
      </c>
      <c r="D2735" s="60">
        <v>29.62</v>
      </c>
      <c r="E2735" s="59" t="s">
        <v>422</v>
      </c>
      <c r="F2735" s="59" t="s">
        <v>201</v>
      </c>
    </row>
    <row r="2736" spans="1:6">
      <c r="A2736" s="59">
        <v>605</v>
      </c>
      <c r="B2736" s="59" t="s">
        <v>421</v>
      </c>
      <c r="C2736" s="59" t="s">
        <v>20278</v>
      </c>
      <c r="D2736" s="60">
        <v>29.62</v>
      </c>
      <c r="E2736" s="59" t="s">
        <v>422</v>
      </c>
      <c r="F2736" s="59" t="s">
        <v>202</v>
      </c>
    </row>
    <row r="2737" spans="1:6">
      <c r="A2737" s="59">
        <v>611</v>
      </c>
      <c r="B2737" s="59" t="s">
        <v>421</v>
      </c>
      <c r="C2737" s="59" t="s">
        <v>20278</v>
      </c>
      <c r="D2737" s="60">
        <v>29.62</v>
      </c>
      <c r="E2737" s="59" t="s">
        <v>422</v>
      </c>
      <c r="F2737" s="59" t="s">
        <v>203</v>
      </c>
    </row>
    <row r="2738" spans="1:6">
      <c r="A2738" s="59">
        <v>630</v>
      </c>
      <c r="B2738" s="59" t="s">
        <v>421</v>
      </c>
      <c r="C2738" s="59" t="s">
        <v>20278</v>
      </c>
      <c r="D2738" s="60">
        <v>29.62</v>
      </c>
      <c r="E2738" s="59" t="s">
        <v>422</v>
      </c>
      <c r="F2738" s="59" t="s">
        <v>204</v>
      </c>
    </row>
    <row r="2739" spans="1:6">
      <c r="A2739" s="59">
        <v>640</v>
      </c>
      <c r="B2739" s="59" t="s">
        <v>421</v>
      </c>
      <c r="C2739" s="59" t="s">
        <v>20278</v>
      </c>
      <c r="D2739" s="60">
        <v>29.62</v>
      </c>
      <c r="E2739" s="59" t="s">
        <v>422</v>
      </c>
      <c r="F2739" s="59" t="s">
        <v>205</v>
      </c>
    </row>
    <row r="2740" spans="1:6">
      <c r="A2740" s="59">
        <v>641</v>
      </c>
      <c r="B2740" s="59" t="s">
        <v>421</v>
      </c>
      <c r="C2740" s="59" t="s">
        <v>20278</v>
      </c>
      <c r="D2740" s="60">
        <v>29.62</v>
      </c>
      <c r="E2740" s="59" t="s">
        <v>422</v>
      </c>
      <c r="F2740" s="59" t="s">
        <v>206</v>
      </c>
    </row>
    <row r="2741" spans="1:6">
      <c r="A2741" s="59">
        <v>660</v>
      </c>
      <c r="B2741" s="59" t="s">
        <v>421</v>
      </c>
      <c r="C2741" s="59" t="s">
        <v>20278</v>
      </c>
      <c r="D2741" s="60">
        <v>29.62</v>
      </c>
      <c r="E2741" s="59" t="s">
        <v>422</v>
      </c>
      <c r="F2741" s="59" t="s">
        <v>207</v>
      </c>
    </row>
    <row r="2742" spans="1:6">
      <c r="A2742" s="59">
        <v>664</v>
      </c>
      <c r="B2742" s="59" t="s">
        <v>421</v>
      </c>
      <c r="C2742" s="59" t="s">
        <v>20278</v>
      </c>
      <c r="D2742" s="60">
        <v>29.62</v>
      </c>
      <c r="E2742" s="59" t="s">
        <v>422</v>
      </c>
      <c r="F2742" s="59" t="s">
        <v>208</v>
      </c>
    </row>
    <row r="2743" spans="1:6">
      <c r="A2743" s="59">
        <v>665</v>
      </c>
      <c r="B2743" s="59" t="s">
        <v>421</v>
      </c>
      <c r="C2743" s="59" t="s">
        <v>20278</v>
      </c>
      <c r="D2743" s="60">
        <v>29.62</v>
      </c>
      <c r="E2743" s="59" t="s">
        <v>422</v>
      </c>
      <c r="F2743" s="59" t="s">
        <v>209</v>
      </c>
    </row>
    <row r="2744" spans="1:6">
      <c r="A2744" s="59">
        <v>6010</v>
      </c>
      <c r="B2744" s="59" t="s">
        <v>421</v>
      </c>
      <c r="C2744" s="59" t="s">
        <v>20278</v>
      </c>
      <c r="D2744" s="60">
        <v>29.62</v>
      </c>
      <c r="E2744" s="59" t="s">
        <v>422</v>
      </c>
      <c r="F2744" s="59" t="s">
        <v>210</v>
      </c>
    </row>
    <row r="2745" spans="1:6">
      <c r="A2745" s="59">
        <v>6011</v>
      </c>
      <c r="B2745" s="59" t="s">
        <v>421</v>
      </c>
      <c r="C2745" s="59" t="s">
        <v>20278</v>
      </c>
      <c r="D2745" s="60">
        <v>29.62</v>
      </c>
      <c r="E2745" s="59" t="s">
        <v>422</v>
      </c>
      <c r="F2745" s="59" t="s">
        <v>211</v>
      </c>
    </row>
    <row r="2746" spans="1:6">
      <c r="A2746" s="59">
        <v>6012</v>
      </c>
      <c r="B2746" s="59" t="s">
        <v>421</v>
      </c>
      <c r="C2746" s="59" t="s">
        <v>20278</v>
      </c>
      <c r="D2746" s="60">
        <v>29.62</v>
      </c>
      <c r="E2746" s="59" t="s">
        <v>422</v>
      </c>
      <c r="F2746" s="59" t="s">
        <v>212</v>
      </c>
    </row>
    <row r="2747" spans="1:6">
      <c r="A2747" s="59">
        <v>6013</v>
      </c>
      <c r="B2747" s="59" t="s">
        <v>421</v>
      </c>
      <c r="C2747" s="59" t="s">
        <v>20278</v>
      </c>
      <c r="D2747" s="60">
        <v>29.62</v>
      </c>
      <c r="E2747" s="59" t="s">
        <v>422</v>
      </c>
      <c r="F2747" s="59" t="s">
        <v>213</v>
      </c>
    </row>
    <row r="2748" spans="1:6">
      <c r="A2748" s="59">
        <v>6014</v>
      </c>
      <c r="B2748" s="59" t="s">
        <v>421</v>
      </c>
      <c r="C2748" s="59" t="s">
        <v>20278</v>
      </c>
      <c r="D2748" s="60">
        <v>29.62</v>
      </c>
      <c r="E2748" s="59" t="s">
        <v>422</v>
      </c>
      <c r="F2748" s="59" t="s">
        <v>214</v>
      </c>
    </row>
    <row r="2749" spans="1:6">
      <c r="A2749" s="59">
        <v>6015</v>
      </c>
      <c r="B2749" s="59" t="s">
        <v>421</v>
      </c>
      <c r="C2749" s="59" t="s">
        <v>20278</v>
      </c>
      <c r="D2749" s="60">
        <v>29.62</v>
      </c>
      <c r="E2749" s="59" t="s">
        <v>422</v>
      </c>
      <c r="F2749" s="59" t="s">
        <v>215</v>
      </c>
    </row>
    <row r="2750" spans="1:6">
      <c r="A2750" s="59">
        <v>6016</v>
      </c>
      <c r="B2750" s="59" t="s">
        <v>421</v>
      </c>
      <c r="C2750" s="59" t="s">
        <v>20278</v>
      </c>
      <c r="D2750" s="60">
        <v>29.62</v>
      </c>
      <c r="E2750" s="59" t="s">
        <v>422</v>
      </c>
      <c r="F2750" s="59" t="s">
        <v>216</v>
      </c>
    </row>
    <row r="2751" spans="1:6">
      <c r="A2751" s="59">
        <v>6017</v>
      </c>
      <c r="B2751" s="59" t="s">
        <v>421</v>
      </c>
      <c r="C2751" s="59" t="s">
        <v>20278</v>
      </c>
      <c r="D2751" s="60">
        <v>29.62</v>
      </c>
      <c r="E2751" s="59" t="s">
        <v>422</v>
      </c>
      <c r="F2751" s="59" t="s">
        <v>217</v>
      </c>
    </row>
    <row r="2752" spans="1:6">
      <c r="A2752" s="59">
        <v>6020</v>
      </c>
      <c r="B2752" s="59" t="s">
        <v>421</v>
      </c>
      <c r="C2752" s="59" t="s">
        <v>20278</v>
      </c>
      <c r="D2752" s="60">
        <v>29.62</v>
      </c>
      <c r="E2752" s="59" t="s">
        <v>422</v>
      </c>
      <c r="F2752" s="59" t="s">
        <v>218</v>
      </c>
    </row>
    <row r="2753" spans="1:6">
      <c r="A2753" s="59">
        <v>6021</v>
      </c>
      <c r="B2753" s="59" t="s">
        <v>421</v>
      </c>
      <c r="C2753" s="59" t="s">
        <v>20278</v>
      </c>
      <c r="D2753" s="60">
        <v>29.62</v>
      </c>
      <c r="E2753" s="59" t="s">
        <v>422</v>
      </c>
      <c r="F2753" s="59" t="s">
        <v>219</v>
      </c>
    </row>
    <row r="2754" spans="1:6">
      <c r="A2754" s="59">
        <v>6022</v>
      </c>
      <c r="B2754" s="59" t="s">
        <v>421</v>
      </c>
      <c r="C2754" s="59" t="s">
        <v>20278</v>
      </c>
      <c r="D2754" s="60">
        <v>29.62</v>
      </c>
      <c r="E2754" s="59" t="s">
        <v>422</v>
      </c>
      <c r="F2754" s="59" t="s">
        <v>220</v>
      </c>
    </row>
    <row r="2755" spans="1:6">
      <c r="A2755" s="59">
        <v>6023</v>
      </c>
      <c r="B2755" s="59" t="s">
        <v>421</v>
      </c>
      <c r="C2755" s="59" t="s">
        <v>20278</v>
      </c>
      <c r="D2755" s="60">
        <v>29.62</v>
      </c>
      <c r="E2755" s="59" t="s">
        <v>422</v>
      </c>
      <c r="F2755" s="59" t="s">
        <v>221</v>
      </c>
    </row>
    <row r="2756" spans="1:6">
      <c r="A2756" s="59">
        <v>6028</v>
      </c>
      <c r="B2756" s="59" t="s">
        <v>421</v>
      </c>
      <c r="C2756" s="59" t="s">
        <v>20278</v>
      </c>
      <c r="D2756" s="60">
        <v>29.62</v>
      </c>
      <c r="E2756" s="59" t="s">
        <v>422</v>
      </c>
      <c r="F2756" s="59" t="s">
        <v>222</v>
      </c>
    </row>
    <row r="2757" spans="1:6">
      <c r="A2757" s="59">
        <v>6029</v>
      </c>
      <c r="B2757" s="59" t="s">
        <v>421</v>
      </c>
      <c r="C2757" s="59" t="s">
        <v>20278</v>
      </c>
      <c r="D2757" s="60">
        <v>29.62</v>
      </c>
      <c r="E2757" s="59" t="s">
        <v>422</v>
      </c>
      <c r="F2757" s="59" t="s">
        <v>223</v>
      </c>
    </row>
    <row r="2758" spans="1:6">
      <c r="A2758" s="59">
        <v>6032</v>
      </c>
      <c r="B2758" s="59" t="s">
        <v>421</v>
      </c>
      <c r="C2758" s="59" t="s">
        <v>20278</v>
      </c>
      <c r="D2758" s="60">
        <v>29.62</v>
      </c>
      <c r="E2758" s="59" t="s">
        <v>422</v>
      </c>
      <c r="F2758" s="59" t="s">
        <v>224</v>
      </c>
    </row>
    <row r="2759" spans="1:6">
      <c r="A2759" s="59">
        <v>6100</v>
      </c>
      <c r="B2759" s="59" t="s">
        <v>421</v>
      </c>
      <c r="C2759" s="59" t="s">
        <v>20278</v>
      </c>
      <c r="D2759" s="60">
        <v>29.62</v>
      </c>
      <c r="E2759" s="59" t="s">
        <v>422</v>
      </c>
      <c r="F2759" s="59" t="s">
        <v>225</v>
      </c>
    </row>
    <row r="2760" spans="1:6">
      <c r="A2760" s="59">
        <v>6101</v>
      </c>
      <c r="B2760" s="59" t="s">
        <v>421</v>
      </c>
      <c r="C2760" s="59" t="s">
        <v>20278</v>
      </c>
      <c r="D2760" s="60">
        <v>29.62</v>
      </c>
      <c r="E2760" s="59" t="s">
        <v>422</v>
      </c>
      <c r="F2760" s="59" t="s">
        <v>226</v>
      </c>
    </row>
    <row r="2761" spans="1:6">
      <c r="A2761" s="59">
        <v>6102</v>
      </c>
      <c r="B2761" s="59" t="s">
        <v>421</v>
      </c>
      <c r="C2761" s="59" t="s">
        <v>20278</v>
      </c>
      <c r="D2761" s="60">
        <v>29.62</v>
      </c>
      <c r="E2761" s="59" t="s">
        <v>422</v>
      </c>
      <c r="F2761" s="59" t="s">
        <v>227</v>
      </c>
    </row>
    <row r="2762" spans="1:6">
      <c r="A2762" s="59">
        <v>6103</v>
      </c>
      <c r="B2762" s="59" t="s">
        <v>421</v>
      </c>
      <c r="C2762" s="59" t="s">
        <v>20278</v>
      </c>
      <c r="D2762" s="60">
        <v>29.62</v>
      </c>
      <c r="E2762" s="59" t="s">
        <v>422</v>
      </c>
      <c r="F2762" s="59" t="s">
        <v>228</v>
      </c>
    </row>
    <row r="2763" spans="1:6">
      <c r="A2763" s="59">
        <v>6110</v>
      </c>
      <c r="B2763" s="59" t="s">
        <v>421</v>
      </c>
      <c r="C2763" s="59" t="s">
        <v>20278</v>
      </c>
      <c r="D2763" s="60">
        <v>29.62</v>
      </c>
      <c r="E2763" s="59" t="s">
        <v>422</v>
      </c>
      <c r="F2763" s="59" t="s">
        <v>229</v>
      </c>
    </row>
    <row r="2764" spans="1:6">
      <c r="A2764" s="59">
        <v>6112</v>
      </c>
      <c r="B2764" s="59" t="s">
        <v>421</v>
      </c>
      <c r="C2764" s="59" t="s">
        <v>20278</v>
      </c>
      <c r="D2764" s="60">
        <v>29.62</v>
      </c>
      <c r="E2764" s="59" t="s">
        <v>422</v>
      </c>
      <c r="F2764" s="59" t="s">
        <v>230</v>
      </c>
    </row>
    <row r="2765" spans="1:6">
      <c r="A2765" s="59">
        <v>6220</v>
      </c>
      <c r="B2765" s="59" t="s">
        <v>421</v>
      </c>
      <c r="C2765" s="59" t="s">
        <v>20278</v>
      </c>
      <c r="D2765" s="60">
        <v>29.62</v>
      </c>
      <c r="E2765" s="59" t="s">
        <v>422</v>
      </c>
      <c r="F2765" s="59" t="s">
        <v>231</v>
      </c>
    </row>
    <row r="2766" spans="1:6">
      <c r="A2766" s="59">
        <v>6221</v>
      </c>
      <c r="B2766" s="59" t="s">
        <v>421</v>
      </c>
      <c r="C2766" s="59" t="s">
        <v>20278</v>
      </c>
      <c r="D2766" s="60">
        <v>29.62</v>
      </c>
      <c r="E2766" s="59" t="s">
        <v>422</v>
      </c>
      <c r="F2766" s="59" t="s">
        <v>232</v>
      </c>
    </row>
    <row r="2767" spans="1:6">
      <c r="A2767" s="59">
        <v>6222</v>
      </c>
      <c r="B2767" s="59" t="s">
        <v>421</v>
      </c>
      <c r="C2767" s="59" t="s">
        <v>20278</v>
      </c>
      <c r="D2767" s="60">
        <v>29.62</v>
      </c>
      <c r="E2767" s="59" t="s">
        <v>422</v>
      </c>
      <c r="F2767" s="59" t="s">
        <v>233</v>
      </c>
    </row>
    <row r="2768" spans="1:6">
      <c r="A2768" s="59">
        <v>6223</v>
      </c>
      <c r="B2768" s="59" t="s">
        <v>421</v>
      </c>
      <c r="C2768" s="59" t="s">
        <v>20278</v>
      </c>
      <c r="D2768" s="60">
        <v>29.62</v>
      </c>
      <c r="E2768" s="59" t="s">
        <v>422</v>
      </c>
      <c r="F2768" s="59" t="s">
        <v>234</v>
      </c>
    </row>
    <row r="2769" spans="1:6">
      <c r="A2769" s="59">
        <v>6224</v>
      </c>
      <c r="B2769" s="59" t="s">
        <v>421</v>
      </c>
      <c r="C2769" s="59" t="s">
        <v>20278</v>
      </c>
      <c r="D2769" s="60">
        <v>29.62</v>
      </c>
      <c r="E2769" s="59" t="s">
        <v>422</v>
      </c>
      <c r="F2769" s="59" t="s">
        <v>235</v>
      </c>
    </row>
    <row r="2770" spans="1:6">
      <c r="A2770" s="59">
        <v>6225</v>
      </c>
      <c r="B2770" s="59" t="s">
        <v>421</v>
      </c>
      <c r="C2770" s="59" t="s">
        <v>20278</v>
      </c>
      <c r="D2770" s="60">
        <v>29.62</v>
      </c>
      <c r="E2770" s="59" t="s">
        <v>422</v>
      </c>
      <c r="F2770" s="59" t="s">
        <v>236</v>
      </c>
    </row>
    <row r="2771" spans="1:6">
      <c r="A2771" s="59">
        <v>6226</v>
      </c>
      <c r="B2771" s="59" t="s">
        <v>421</v>
      </c>
      <c r="C2771" s="59" t="s">
        <v>20278</v>
      </c>
      <c r="D2771" s="60">
        <v>29.62</v>
      </c>
      <c r="E2771" s="59" t="s">
        <v>422</v>
      </c>
      <c r="F2771" s="59" t="s">
        <v>237</v>
      </c>
    </row>
    <row r="2772" spans="1:6">
      <c r="A2772" s="59">
        <v>6229</v>
      </c>
      <c r="B2772" s="59" t="s">
        <v>421</v>
      </c>
      <c r="C2772" s="59" t="s">
        <v>20278</v>
      </c>
      <c r="D2772" s="60">
        <v>29.62</v>
      </c>
      <c r="E2772" s="59" t="s">
        <v>422</v>
      </c>
      <c r="F2772" s="59" t="s">
        <v>238</v>
      </c>
    </row>
    <row r="2773" spans="1:6">
      <c r="A2773" s="59">
        <v>6230</v>
      </c>
      <c r="B2773" s="59" t="s">
        <v>421</v>
      </c>
      <c r="C2773" s="59" t="s">
        <v>20278</v>
      </c>
      <c r="D2773" s="60">
        <v>29.62</v>
      </c>
      <c r="E2773" s="59" t="s">
        <v>422</v>
      </c>
      <c r="F2773" s="59" t="s">
        <v>239</v>
      </c>
    </row>
    <row r="2774" spans="1:6">
      <c r="A2774" s="59">
        <v>6231</v>
      </c>
      <c r="B2774" s="59" t="s">
        <v>421</v>
      </c>
      <c r="C2774" s="59" t="s">
        <v>20278</v>
      </c>
      <c r="D2774" s="60">
        <v>29.62</v>
      </c>
      <c r="E2774" s="59" t="s">
        <v>422</v>
      </c>
      <c r="F2774" s="59" t="s">
        <v>240</v>
      </c>
    </row>
    <row r="2775" spans="1:6">
      <c r="A2775" s="59">
        <v>6232</v>
      </c>
      <c r="B2775" s="59" t="s">
        <v>421</v>
      </c>
      <c r="C2775" s="59" t="s">
        <v>20278</v>
      </c>
      <c r="D2775" s="60">
        <v>29.62</v>
      </c>
      <c r="E2775" s="59" t="s">
        <v>422</v>
      </c>
      <c r="F2775" s="59" t="s">
        <v>241</v>
      </c>
    </row>
    <row r="2776" spans="1:6">
      <c r="A2776" s="59">
        <v>6234</v>
      </c>
      <c r="B2776" s="59" t="s">
        <v>421</v>
      </c>
      <c r="C2776" s="59" t="s">
        <v>20278</v>
      </c>
      <c r="D2776" s="60">
        <v>29.62</v>
      </c>
      <c r="E2776" s="59" t="s">
        <v>422</v>
      </c>
      <c r="F2776" s="59" t="s">
        <v>242</v>
      </c>
    </row>
    <row r="2777" spans="1:6">
      <c r="A2777" s="59">
        <v>6235</v>
      </c>
      <c r="B2777" s="59" t="s">
        <v>421</v>
      </c>
      <c r="C2777" s="59" t="s">
        <v>20278</v>
      </c>
      <c r="D2777" s="60">
        <v>29.62</v>
      </c>
      <c r="E2777" s="59" t="s">
        <v>422</v>
      </c>
      <c r="F2777" s="59" t="s">
        <v>243</v>
      </c>
    </row>
    <row r="2778" spans="1:6">
      <c r="A2778" s="59">
        <v>6236</v>
      </c>
      <c r="B2778" s="59" t="s">
        <v>421</v>
      </c>
      <c r="C2778" s="59" t="s">
        <v>20278</v>
      </c>
      <c r="D2778" s="60">
        <v>29.62</v>
      </c>
      <c r="E2778" s="59" t="s">
        <v>422</v>
      </c>
      <c r="F2778" s="59" t="s">
        <v>244</v>
      </c>
    </row>
    <row r="2779" spans="1:6">
      <c r="A2779" s="59">
        <v>6238</v>
      </c>
      <c r="B2779" s="59" t="s">
        <v>421</v>
      </c>
      <c r="C2779" s="59" t="s">
        <v>20278</v>
      </c>
      <c r="D2779" s="60">
        <v>29.62</v>
      </c>
      <c r="E2779" s="59" t="s">
        <v>422</v>
      </c>
      <c r="F2779" s="59" t="s">
        <v>245</v>
      </c>
    </row>
    <row r="2780" spans="1:6">
      <c r="A2780" s="59">
        <v>6240</v>
      </c>
      <c r="B2780" s="59" t="s">
        <v>421</v>
      </c>
      <c r="C2780" s="59" t="s">
        <v>20278</v>
      </c>
      <c r="D2780" s="60">
        <v>29.62</v>
      </c>
      <c r="E2780" s="59" t="s">
        <v>422</v>
      </c>
      <c r="F2780" s="59" t="s">
        <v>246</v>
      </c>
    </row>
    <row r="2781" spans="1:6">
      <c r="A2781" s="59">
        <v>6241</v>
      </c>
      <c r="B2781" s="59" t="s">
        <v>421</v>
      </c>
      <c r="C2781" s="59" t="s">
        <v>20278</v>
      </c>
      <c r="D2781" s="60">
        <v>29.62</v>
      </c>
      <c r="E2781" s="59" t="s">
        <v>422</v>
      </c>
      <c r="F2781" s="59" t="s">
        <v>247</v>
      </c>
    </row>
    <row r="2782" spans="1:6">
      <c r="A2782" s="59">
        <v>6242</v>
      </c>
      <c r="B2782" s="59" t="s">
        <v>421</v>
      </c>
      <c r="C2782" s="59" t="s">
        <v>20278</v>
      </c>
      <c r="D2782" s="60">
        <v>29.62</v>
      </c>
      <c r="E2782" s="59" t="s">
        <v>422</v>
      </c>
      <c r="F2782" s="59" t="s">
        <v>248</v>
      </c>
    </row>
    <row r="2783" spans="1:6">
      <c r="A2783" s="59">
        <v>6243</v>
      </c>
      <c r="B2783" s="59" t="s">
        <v>421</v>
      </c>
      <c r="C2783" s="59" t="s">
        <v>20278</v>
      </c>
      <c r="D2783" s="60">
        <v>29.62</v>
      </c>
      <c r="E2783" s="59" t="s">
        <v>422</v>
      </c>
      <c r="F2783" s="59" t="s">
        <v>249</v>
      </c>
    </row>
    <row r="2784" spans="1:6">
      <c r="A2784" s="59">
        <v>6244</v>
      </c>
      <c r="B2784" s="59" t="s">
        <v>421</v>
      </c>
      <c r="C2784" s="59" t="s">
        <v>20278</v>
      </c>
      <c r="D2784" s="60">
        <v>29.62</v>
      </c>
      <c r="E2784" s="59" t="s">
        <v>422</v>
      </c>
      <c r="F2784" s="59" t="s">
        <v>250</v>
      </c>
    </row>
    <row r="2785" spans="1:6">
      <c r="A2785" s="59">
        <v>6306</v>
      </c>
      <c r="B2785" s="59" t="s">
        <v>421</v>
      </c>
      <c r="C2785" s="59" t="s">
        <v>20278</v>
      </c>
      <c r="D2785" s="60">
        <v>29.62</v>
      </c>
      <c r="E2785" s="59" t="s">
        <v>422</v>
      </c>
      <c r="F2785" s="59" t="s">
        <v>251</v>
      </c>
    </row>
    <row r="2786" spans="1:6">
      <c r="A2786" s="59">
        <v>6307</v>
      </c>
      <c r="B2786" s="59" t="s">
        <v>421</v>
      </c>
      <c r="C2786" s="59" t="s">
        <v>20278</v>
      </c>
      <c r="D2786" s="60">
        <v>29.62</v>
      </c>
      <c r="E2786" s="59" t="s">
        <v>422</v>
      </c>
      <c r="F2786" s="59" t="s">
        <v>252</v>
      </c>
    </row>
    <row r="2787" spans="1:6">
      <c r="A2787" s="59">
        <v>6308</v>
      </c>
      <c r="B2787" s="59" t="s">
        <v>421</v>
      </c>
      <c r="C2787" s="59" t="s">
        <v>20278</v>
      </c>
      <c r="D2787" s="60">
        <v>29.62</v>
      </c>
      <c r="E2787" s="59" t="s">
        <v>422</v>
      </c>
      <c r="F2787" s="59" t="s">
        <v>252</v>
      </c>
    </row>
    <row r="2788" spans="1:6">
      <c r="A2788" s="59">
        <v>6320</v>
      </c>
      <c r="B2788" s="59" t="s">
        <v>421</v>
      </c>
      <c r="C2788" s="59" t="s">
        <v>20278</v>
      </c>
      <c r="D2788" s="60">
        <v>29.62</v>
      </c>
      <c r="E2788" s="59" t="s">
        <v>422</v>
      </c>
      <c r="F2788" s="59" t="s">
        <v>253</v>
      </c>
    </row>
    <row r="2789" spans="1:6">
      <c r="A2789" s="59">
        <v>6342</v>
      </c>
      <c r="B2789" s="59" t="s">
        <v>421</v>
      </c>
      <c r="C2789" s="59" t="s">
        <v>20278</v>
      </c>
      <c r="D2789" s="60">
        <v>29.62</v>
      </c>
      <c r="E2789" s="59" t="s">
        <v>422</v>
      </c>
      <c r="F2789" s="59" t="s">
        <v>254</v>
      </c>
    </row>
    <row r="2790" spans="1:6">
      <c r="A2790" s="59">
        <v>6343</v>
      </c>
      <c r="B2790" s="59" t="s">
        <v>421</v>
      </c>
      <c r="C2790" s="59" t="s">
        <v>20278</v>
      </c>
      <c r="D2790" s="60">
        <v>29.62</v>
      </c>
      <c r="E2790" s="59" t="s">
        <v>422</v>
      </c>
      <c r="F2790" s="59" t="s">
        <v>255</v>
      </c>
    </row>
    <row r="2791" spans="1:6">
      <c r="A2791" s="59">
        <v>6344</v>
      </c>
      <c r="B2791" s="59" t="s">
        <v>421</v>
      </c>
      <c r="C2791" s="59" t="s">
        <v>20278</v>
      </c>
      <c r="D2791" s="60">
        <v>29.62</v>
      </c>
      <c r="E2791" s="59" t="s">
        <v>422</v>
      </c>
      <c r="F2791" s="59" t="s">
        <v>256</v>
      </c>
    </row>
    <row r="2792" spans="1:6">
      <c r="A2792" s="59">
        <v>6345</v>
      </c>
      <c r="B2792" s="59" t="s">
        <v>421</v>
      </c>
      <c r="C2792" s="59" t="s">
        <v>20278</v>
      </c>
      <c r="D2792" s="60">
        <v>29.62</v>
      </c>
      <c r="E2792" s="59" t="s">
        <v>422</v>
      </c>
      <c r="F2792" s="59" t="s">
        <v>257</v>
      </c>
    </row>
    <row r="2793" spans="1:6">
      <c r="A2793" s="59">
        <v>6346</v>
      </c>
      <c r="B2793" s="59" t="s">
        <v>421</v>
      </c>
      <c r="C2793" s="59" t="s">
        <v>20278</v>
      </c>
      <c r="D2793" s="60">
        <v>29.62</v>
      </c>
      <c r="E2793" s="59" t="s">
        <v>422</v>
      </c>
      <c r="F2793" s="59" t="s">
        <v>258</v>
      </c>
    </row>
    <row r="2794" spans="1:6">
      <c r="A2794" s="59">
        <v>6347</v>
      </c>
      <c r="B2794" s="59" t="s">
        <v>421</v>
      </c>
      <c r="C2794" s="59" t="s">
        <v>20278</v>
      </c>
      <c r="D2794" s="60">
        <v>29.62</v>
      </c>
      <c r="E2794" s="59" t="s">
        <v>422</v>
      </c>
      <c r="F2794" s="59" t="s">
        <v>259</v>
      </c>
    </row>
    <row r="2795" spans="1:6">
      <c r="A2795" s="59">
        <v>6400</v>
      </c>
      <c r="B2795" s="59" t="s">
        <v>421</v>
      </c>
      <c r="C2795" s="59" t="s">
        <v>20278</v>
      </c>
      <c r="D2795" s="60">
        <v>29.62</v>
      </c>
      <c r="E2795" s="59" t="s">
        <v>422</v>
      </c>
      <c r="F2795" s="59" t="s">
        <v>260</v>
      </c>
    </row>
    <row r="2796" spans="1:6">
      <c r="A2796" s="59">
        <v>6401</v>
      </c>
      <c r="B2796" s="59" t="s">
        <v>421</v>
      </c>
      <c r="C2796" s="59" t="s">
        <v>20278</v>
      </c>
      <c r="D2796" s="60">
        <v>29.62</v>
      </c>
      <c r="E2796" s="59" t="s">
        <v>422</v>
      </c>
      <c r="F2796" s="59" t="s">
        <v>261</v>
      </c>
    </row>
    <row r="2797" spans="1:6">
      <c r="A2797" s="59">
        <v>6402</v>
      </c>
      <c r="B2797" s="59" t="s">
        <v>421</v>
      </c>
      <c r="C2797" s="59" t="s">
        <v>20278</v>
      </c>
      <c r="D2797" s="60">
        <v>29.62</v>
      </c>
      <c r="E2797" s="59" t="s">
        <v>422</v>
      </c>
      <c r="F2797" s="59" t="s">
        <v>262</v>
      </c>
    </row>
    <row r="2798" spans="1:6">
      <c r="A2798" s="59">
        <v>6404</v>
      </c>
      <c r="B2798" s="59" t="s">
        <v>421</v>
      </c>
      <c r="C2798" s="59" t="s">
        <v>20278</v>
      </c>
      <c r="D2798" s="60">
        <v>29.62</v>
      </c>
      <c r="E2798" s="59" t="s">
        <v>422</v>
      </c>
      <c r="F2798" s="59" t="s">
        <v>263</v>
      </c>
    </row>
    <row r="2799" spans="1:6">
      <c r="A2799" s="59">
        <v>6405</v>
      </c>
      <c r="B2799" s="59" t="s">
        <v>421</v>
      </c>
      <c r="C2799" s="59" t="s">
        <v>20278</v>
      </c>
      <c r="D2799" s="60">
        <v>29.62</v>
      </c>
      <c r="E2799" s="59" t="s">
        <v>422</v>
      </c>
      <c r="F2799" s="59" t="s">
        <v>264</v>
      </c>
    </row>
    <row r="2800" spans="1:6">
      <c r="A2800" s="59">
        <v>6406</v>
      </c>
      <c r="B2800" s="59" t="s">
        <v>421</v>
      </c>
      <c r="C2800" s="59" t="s">
        <v>20278</v>
      </c>
      <c r="D2800" s="60">
        <v>29.62</v>
      </c>
      <c r="E2800" s="59" t="s">
        <v>422</v>
      </c>
      <c r="F2800" s="59" t="s">
        <v>265</v>
      </c>
    </row>
    <row r="2801" spans="1:6">
      <c r="A2801" s="59">
        <v>6407</v>
      </c>
      <c r="B2801" s="59" t="s">
        <v>421</v>
      </c>
      <c r="C2801" s="59" t="s">
        <v>20278</v>
      </c>
      <c r="D2801" s="60">
        <v>29.62</v>
      </c>
      <c r="E2801" s="59" t="s">
        <v>422</v>
      </c>
      <c r="F2801" s="59" t="s">
        <v>266</v>
      </c>
    </row>
    <row r="2802" spans="1:6">
      <c r="A2802" s="59">
        <v>6410</v>
      </c>
      <c r="B2802" s="59" t="s">
        <v>421</v>
      </c>
      <c r="C2802" s="59" t="s">
        <v>20278</v>
      </c>
      <c r="D2802" s="60">
        <v>29.62</v>
      </c>
      <c r="E2802" s="59" t="s">
        <v>422</v>
      </c>
      <c r="F2802" s="59" t="s">
        <v>267</v>
      </c>
    </row>
    <row r="2803" spans="1:6">
      <c r="A2803" s="59">
        <v>6411</v>
      </c>
      <c r="B2803" s="59" t="s">
        <v>421</v>
      </c>
      <c r="C2803" s="59" t="s">
        <v>20278</v>
      </c>
      <c r="D2803" s="60">
        <v>29.62</v>
      </c>
      <c r="E2803" s="59" t="s">
        <v>422</v>
      </c>
      <c r="F2803" s="59" t="s">
        <v>268</v>
      </c>
    </row>
    <row r="2804" spans="1:6">
      <c r="A2804" s="59">
        <v>6412</v>
      </c>
      <c r="B2804" s="59" t="s">
        <v>421</v>
      </c>
      <c r="C2804" s="59" t="s">
        <v>20278</v>
      </c>
      <c r="D2804" s="60">
        <v>29.62</v>
      </c>
      <c r="E2804" s="59" t="s">
        <v>422</v>
      </c>
      <c r="F2804" s="59" t="s">
        <v>269</v>
      </c>
    </row>
    <row r="2805" spans="1:6">
      <c r="A2805" s="59">
        <v>6413</v>
      </c>
      <c r="B2805" s="59" t="s">
        <v>421</v>
      </c>
      <c r="C2805" s="59" t="s">
        <v>20278</v>
      </c>
      <c r="D2805" s="60">
        <v>29.62</v>
      </c>
      <c r="E2805" s="59" t="s">
        <v>422</v>
      </c>
      <c r="F2805" s="59" t="s">
        <v>270</v>
      </c>
    </row>
    <row r="2806" spans="1:6">
      <c r="A2806" s="59">
        <v>6414</v>
      </c>
      <c r="B2806" s="59" t="s">
        <v>421</v>
      </c>
      <c r="C2806" s="59" t="s">
        <v>20278</v>
      </c>
      <c r="D2806" s="60">
        <v>29.62</v>
      </c>
      <c r="E2806" s="59" t="s">
        <v>422</v>
      </c>
      <c r="F2806" s="59" t="s">
        <v>271</v>
      </c>
    </row>
    <row r="2807" spans="1:6">
      <c r="A2807" s="59">
        <v>6415</v>
      </c>
      <c r="B2807" s="59" t="s">
        <v>421</v>
      </c>
      <c r="C2807" s="59" t="s">
        <v>20278</v>
      </c>
      <c r="D2807" s="60">
        <v>29.62</v>
      </c>
      <c r="E2807" s="59" t="s">
        <v>422</v>
      </c>
      <c r="F2807" s="59" t="s">
        <v>272</v>
      </c>
    </row>
    <row r="2808" spans="1:6">
      <c r="A2808" s="59">
        <v>6416</v>
      </c>
      <c r="B2808" s="59" t="s">
        <v>421</v>
      </c>
      <c r="C2808" s="59" t="s">
        <v>20278</v>
      </c>
      <c r="D2808" s="60">
        <v>29.62</v>
      </c>
      <c r="E2808" s="59" t="s">
        <v>422</v>
      </c>
      <c r="F2808" s="59" t="s">
        <v>273</v>
      </c>
    </row>
    <row r="2809" spans="1:6">
      <c r="A2809" s="59">
        <v>6417</v>
      </c>
      <c r="B2809" s="59" t="s">
        <v>421</v>
      </c>
      <c r="C2809" s="59" t="s">
        <v>20278</v>
      </c>
      <c r="D2809" s="60">
        <v>29.62</v>
      </c>
      <c r="E2809" s="59" t="s">
        <v>422</v>
      </c>
      <c r="F2809" s="59" t="s">
        <v>274</v>
      </c>
    </row>
    <row r="2810" spans="1:6">
      <c r="A2810" s="59">
        <v>6418</v>
      </c>
      <c r="B2810" s="59" t="s">
        <v>421</v>
      </c>
      <c r="C2810" s="59" t="s">
        <v>20278</v>
      </c>
      <c r="D2810" s="60">
        <v>29.62</v>
      </c>
      <c r="E2810" s="59" t="s">
        <v>422</v>
      </c>
      <c r="F2810" s="59" t="s">
        <v>275</v>
      </c>
    </row>
    <row r="2811" spans="1:6">
      <c r="A2811" s="59">
        <v>6419</v>
      </c>
      <c r="B2811" s="59" t="s">
        <v>421</v>
      </c>
      <c r="C2811" s="59" t="s">
        <v>20278</v>
      </c>
      <c r="D2811" s="60">
        <v>29.62</v>
      </c>
      <c r="E2811" s="59" t="s">
        <v>422</v>
      </c>
      <c r="F2811" s="59" t="s">
        <v>276</v>
      </c>
    </row>
    <row r="2812" spans="1:6">
      <c r="A2812" s="59">
        <v>6420</v>
      </c>
      <c r="B2812" s="59" t="s">
        <v>421</v>
      </c>
      <c r="C2812" s="59" t="s">
        <v>20278</v>
      </c>
      <c r="D2812" s="60">
        <v>29.62</v>
      </c>
      <c r="E2812" s="59" t="s">
        <v>422</v>
      </c>
      <c r="F2812" s="59" t="s">
        <v>277</v>
      </c>
    </row>
    <row r="2813" spans="1:6">
      <c r="A2813" s="59">
        <v>6421</v>
      </c>
      <c r="B2813" s="59" t="s">
        <v>421</v>
      </c>
      <c r="C2813" s="59" t="s">
        <v>20278</v>
      </c>
      <c r="D2813" s="60">
        <v>29.62</v>
      </c>
      <c r="E2813" s="59" t="s">
        <v>422</v>
      </c>
      <c r="F2813" s="59" t="s">
        <v>278</v>
      </c>
    </row>
    <row r="2814" spans="1:6">
      <c r="A2814" s="59">
        <v>6422</v>
      </c>
      <c r="B2814" s="59" t="s">
        <v>421</v>
      </c>
      <c r="C2814" s="59" t="s">
        <v>20278</v>
      </c>
      <c r="D2814" s="60">
        <v>29.62</v>
      </c>
      <c r="E2814" s="59" t="s">
        <v>422</v>
      </c>
      <c r="F2814" s="59" t="s">
        <v>279</v>
      </c>
    </row>
    <row r="2815" spans="1:6">
      <c r="A2815" s="59">
        <v>6423</v>
      </c>
      <c r="B2815" s="59" t="s">
        <v>421</v>
      </c>
      <c r="C2815" s="59" t="s">
        <v>20278</v>
      </c>
      <c r="D2815" s="60">
        <v>29.62</v>
      </c>
      <c r="E2815" s="59" t="s">
        <v>422</v>
      </c>
      <c r="F2815" s="59" t="s">
        <v>280</v>
      </c>
    </row>
    <row r="2816" spans="1:6">
      <c r="A2816" s="59">
        <v>6425</v>
      </c>
      <c r="B2816" s="59" t="s">
        <v>421</v>
      </c>
      <c r="C2816" s="59" t="s">
        <v>20278</v>
      </c>
      <c r="D2816" s="60">
        <v>29.62</v>
      </c>
      <c r="E2816" s="59" t="s">
        <v>422</v>
      </c>
      <c r="F2816" s="59" t="s">
        <v>281</v>
      </c>
    </row>
    <row r="2817" spans="1:6">
      <c r="A2817" s="59">
        <v>6426</v>
      </c>
      <c r="B2817" s="59" t="s">
        <v>421</v>
      </c>
      <c r="C2817" s="59" t="s">
        <v>20278</v>
      </c>
      <c r="D2817" s="60">
        <v>29.62</v>
      </c>
      <c r="E2817" s="59" t="s">
        <v>422</v>
      </c>
      <c r="F2817" s="59" t="s">
        <v>282</v>
      </c>
    </row>
    <row r="2818" spans="1:6">
      <c r="A2818" s="59">
        <v>6427</v>
      </c>
      <c r="B2818" s="59" t="s">
        <v>421</v>
      </c>
      <c r="C2818" s="59" t="s">
        <v>20278</v>
      </c>
      <c r="D2818" s="60">
        <v>29.62</v>
      </c>
      <c r="E2818" s="59" t="s">
        <v>422</v>
      </c>
      <c r="F2818" s="59" t="s">
        <v>281</v>
      </c>
    </row>
    <row r="2819" spans="1:6">
      <c r="A2819" s="59">
        <v>6430</v>
      </c>
      <c r="B2819" s="59" t="s">
        <v>421</v>
      </c>
      <c r="C2819" s="59" t="s">
        <v>20278</v>
      </c>
      <c r="D2819" s="60">
        <v>29.62</v>
      </c>
      <c r="E2819" s="59" t="s">
        <v>422</v>
      </c>
      <c r="F2819" s="59" t="s">
        <v>265</v>
      </c>
    </row>
    <row r="2820" spans="1:6">
      <c r="A2820" s="59">
        <v>6432</v>
      </c>
      <c r="B2820" s="59" t="s">
        <v>421</v>
      </c>
      <c r="C2820" s="59" t="s">
        <v>20278</v>
      </c>
      <c r="D2820" s="60">
        <v>29.62</v>
      </c>
      <c r="E2820" s="59" t="s">
        <v>422</v>
      </c>
      <c r="F2820" s="59" t="s">
        <v>283</v>
      </c>
    </row>
    <row r="2821" spans="1:6">
      <c r="A2821" s="59">
        <v>6434</v>
      </c>
      <c r="B2821" s="59" t="s">
        <v>421</v>
      </c>
      <c r="C2821" s="59" t="s">
        <v>20278</v>
      </c>
      <c r="D2821" s="60">
        <v>29.62</v>
      </c>
      <c r="E2821" s="59" t="s">
        <v>422</v>
      </c>
      <c r="F2821" s="59" t="s">
        <v>284</v>
      </c>
    </row>
    <row r="2822" spans="1:6">
      <c r="A2822" s="59">
        <v>6437</v>
      </c>
      <c r="B2822" s="59" t="s">
        <v>421</v>
      </c>
      <c r="C2822" s="59" t="s">
        <v>20278</v>
      </c>
      <c r="D2822" s="60">
        <v>29.62</v>
      </c>
      <c r="E2822" s="59" t="s">
        <v>422</v>
      </c>
      <c r="F2822" s="59" t="s">
        <v>285</v>
      </c>
    </row>
    <row r="2823" spans="1:6">
      <c r="A2823" s="59">
        <v>6438</v>
      </c>
      <c r="B2823" s="59" t="s">
        <v>421</v>
      </c>
      <c r="C2823" s="59" t="s">
        <v>20278</v>
      </c>
      <c r="D2823" s="60">
        <v>29.62</v>
      </c>
      <c r="E2823" s="59" t="s">
        <v>422</v>
      </c>
      <c r="F2823" s="59" t="s">
        <v>286</v>
      </c>
    </row>
    <row r="2824" spans="1:6">
      <c r="A2824" s="59">
        <v>6439</v>
      </c>
      <c r="B2824" s="59" t="s">
        <v>421</v>
      </c>
      <c r="C2824" s="59" t="s">
        <v>20278</v>
      </c>
      <c r="D2824" s="60">
        <v>29.62</v>
      </c>
      <c r="E2824" s="59" t="s">
        <v>422</v>
      </c>
      <c r="F2824" s="59" t="s">
        <v>287</v>
      </c>
    </row>
    <row r="2825" spans="1:6">
      <c r="A2825" s="59">
        <v>6442</v>
      </c>
      <c r="B2825" s="59" t="s">
        <v>421</v>
      </c>
      <c r="C2825" s="59" t="s">
        <v>20278</v>
      </c>
      <c r="D2825" s="60">
        <v>29.62</v>
      </c>
      <c r="E2825" s="59" t="s">
        <v>422</v>
      </c>
      <c r="F2825" s="59" t="s">
        <v>288</v>
      </c>
    </row>
    <row r="2826" spans="1:6">
      <c r="A2826" s="59">
        <v>6443</v>
      </c>
      <c r="B2826" s="59" t="s">
        <v>421</v>
      </c>
      <c r="C2826" s="59" t="s">
        <v>20278</v>
      </c>
      <c r="D2826" s="60">
        <v>29.62</v>
      </c>
      <c r="E2826" s="59" t="s">
        <v>422</v>
      </c>
      <c r="F2826" s="59" t="s">
        <v>289</v>
      </c>
    </row>
    <row r="2827" spans="1:6">
      <c r="A2827" s="59">
        <v>6444</v>
      </c>
      <c r="B2827" s="59" t="s">
        <v>421</v>
      </c>
      <c r="C2827" s="59" t="s">
        <v>20278</v>
      </c>
      <c r="D2827" s="60">
        <v>29.62</v>
      </c>
      <c r="E2827" s="59" t="s">
        <v>422</v>
      </c>
      <c r="F2827" s="59" t="s">
        <v>290</v>
      </c>
    </row>
    <row r="2828" spans="1:6">
      <c r="A2828" s="59">
        <v>6450</v>
      </c>
      <c r="B2828" s="59" t="s">
        <v>421</v>
      </c>
      <c r="C2828" s="59" t="s">
        <v>20278</v>
      </c>
      <c r="D2828" s="60">
        <v>29.62</v>
      </c>
      <c r="E2828" s="59" t="s">
        <v>422</v>
      </c>
      <c r="F2828" s="59" t="s">
        <v>291</v>
      </c>
    </row>
    <row r="2829" spans="1:6">
      <c r="A2829" s="59">
        <v>6452</v>
      </c>
      <c r="B2829" s="59" t="s">
        <v>421</v>
      </c>
      <c r="C2829" s="59" t="s">
        <v>20278</v>
      </c>
      <c r="D2829" s="60">
        <v>29.62</v>
      </c>
      <c r="E2829" s="59" t="s">
        <v>422</v>
      </c>
      <c r="F2829" s="59" t="s">
        <v>292</v>
      </c>
    </row>
    <row r="2830" spans="1:6">
      <c r="A2830" s="59">
        <v>6456</v>
      </c>
      <c r="B2830" s="59" t="s">
        <v>421</v>
      </c>
      <c r="C2830" s="59" t="s">
        <v>20278</v>
      </c>
      <c r="D2830" s="60">
        <v>29.62</v>
      </c>
      <c r="E2830" s="59" t="s">
        <v>422</v>
      </c>
      <c r="F2830" s="59" t="s">
        <v>293</v>
      </c>
    </row>
    <row r="2831" spans="1:6">
      <c r="A2831" s="59">
        <v>6458</v>
      </c>
      <c r="B2831" s="59" t="s">
        <v>421</v>
      </c>
      <c r="C2831" s="59" t="s">
        <v>20278</v>
      </c>
      <c r="D2831" s="60">
        <v>29.62</v>
      </c>
      <c r="E2831" s="59" t="s">
        <v>422</v>
      </c>
      <c r="F2831" s="59" t="s">
        <v>294</v>
      </c>
    </row>
    <row r="2832" spans="1:6">
      <c r="A2832" s="59">
        <v>6459</v>
      </c>
      <c r="B2832" s="59" t="s">
        <v>421</v>
      </c>
      <c r="C2832" s="59" t="s">
        <v>20278</v>
      </c>
      <c r="D2832" s="60">
        <v>29.62</v>
      </c>
      <c r="E2832" s="59" t="s">
        <v>422</v>
      </c>
      <c r="F2832" s="59" t="s">
        <v>295</v>
      </c>
    </row>
    <row r="2833" spans="1:6">
      <c r="A2833" s="59">
        <v>6460</v>
      </c>
      <c r="B2833" s="59" t="s">
        <v>421</v>
      </c>
      <c r="C2833" s="59" t="s">
        <v>20278</v>
      </c>
      <c r="D2833" s="60">
        <v>29.62</v>
      </c>
      <c r="E2833" s="59" t="s">
        <v>422</v>
      </c>
      <c r="F2833" s="59" t="s">
        <v>296</v>
      </c>
    </row>
    <row r="2834" spans="1:6">
      <c r="A2834" s="59">
        <v>6461</v>
      </c>
      <c r="B2834" s="59" t="s">
        <v>421</v>
      </c>
      <c r="C2834" s="59" t="s">
        <v>20278</v>
      </c>
      <c r="D2834" s="60">
        <v>29.62</v>
      </c>
      <c r="E2834" s="59" t="s">
        <v>422</v>
      </c>
      <c r="F2834" s="59" t="s">
        <v>297</v>
      </c>
    </row>
    <row r="2835" spans="1:6">
      <c r="A2835" s="59">
        <v>6462</v>
      </c>
      <c r="B2835" s="59" t="s">
        <v>421</v>
      </c>
      <c r="C2835" s="59" t="s">
        <v>20278</v>
      </c>
      <c r="D2835" s="60">
        <v>29.62</v>
      </c>
      <c r="E2835" s="59" t="s">
        <v>422</v>
      </c>
      <c r="F2835" s="59" t="s">
        <v>298</v>
      </c>
    </row>
    <row r="2836" spans="1:6">
      <c r="A2836" s="59">
        <v>6463</v>
      </c>
      <c r="B2836" s="59" t="s">
        <v>421</v>
      </c>
      <c r="C2836" s="59" t="s">
        <v>20278</v>
      </c>
      <c r="D2836" s="60">
        <v>29.62</v>
      </c>
      <c r="E2836" s="59" t="s">
        <v>422</v>
      </c>
      <c r="F2836" s="59" t="s">
        <v>299</v>
      </c>
    </row>
    <row r="2837" spans="1:6">
      <c r="A2837" s="59">
        <v>6464</v>
      </c>
      <c r="B2837" s="59" t="s">
        <v>421</v>
      </c>
      <c r="C2837" s="59" t="s">
        <v>20278</v>
      </c>
      <c r="D2837" s="60">
        <v>29.62</v>
      </c>
      <c r="E2837" s="59" t="s">
        <v>422</v>
      </c>
      <c r="F2837" s="59" t="s">
        <v>300</v>
      </c>
    </row>
    <row r="2838" spans="1:6">
      <c r="A2838" s="59">
        <v>6470</v>
      </c>
      <c r="B2838" s="59" t="s">
        <v>421</v>
      </c>
      <c r="C2838" s="59" t="s">
        <v>20278</v>
      </c>
      <c r="D2838" s="60">
        <v>29.62</v>
      </c>
      <c r="E2838" s="59" t="s">
        <v>422</v>
      </c>
      <c r="F2838" s="59" t="s">
        <v>301</v>
      </c>
    </row>
    <row r="2839" spans="1:6">
      <c r="A2839" s="59">
        <v>6472</v>
      </c>
      <c r="B2839" s="59" t="s">
        <v>421</v>
      </c>
      <c r="C2839" s="59" t="s">
        <v>20278</v>
      </c>
      <c r="D2839" s="60">
        <v>29.62</v>
      </c>
      <c r="E2839" s="59" t="s">
        <v>422</v>
      </c>
      <c r="F2839" s="59" t="s">
        <v>302</v>
      </c>
    </row>
    <row r="2840" spans="1:6">
      <c r="A2840" s="59">
        <v>6473</v>
      </c>
      <c r="B2840" s="59" t="s">
        <v>421</v>
      </c>
      <c r="C2840" s="59" t="s">
        <v>20278</v>
      </c>
      <c r="D2840" s="60">
        <v>29.62</v>
      </c>
      <c r="E2840" s="59" t="s">
        <v>422</v>
      </c>
      <c r="F2840" s="59" t="s">
        <v>303</v>
      </c>
    </row>
    <row r="2841" spans="1:6">
      <c r="A2841" s="59">
        <v>6480</v>
      </c>
      <c r="B2841" s="59" t="s">
        <v>421</v>
      </c>
      <c r="C2841" s="59" t="s">
        <v>20278</v>
      </c>
      <c r="D2841" s="60">
        <v>29.62</v>
      </c>
      <c r="E2841" s="59" t="s">
        <v>422</v>
      </c>
      <c r="F2841" s="59" t="s">
        <v>304</v>
      </c>
    </row>
    <row r="2842" spans="1:6">
      <c r="A2842" s="59">
        <v>6482</v>
      </c>
      <c r="B2842" s="59" t="s">
        <v>421</v>
      </c>
      <c r="C2842" s="59" t="s">
        <v>20278</v>
      </c>
      <c r="D2842" s="60">
        <v>29.62</v>
      </c>
      <c r="E2842" s="59" t="s">
        <v>422</v>
      </c>
      <c r="F2842" s="59" t="s">
        <v>305</v>
      </c>
    </row>
    <row r="2843" spans="1:6">
      <c r="A2843" s="59">
        <v>6483</v>
      </c>
      <c r="B2843" s="59" t="s">
        <v>421</v>
      </c>
      <c r="C2843" s="59" t="s">
        <v>20278</v>
      </c>
      <c r="D2843" s="60">
        <v>29.62</v>
      </c>
      <c r="E2843" s="59" t="s">
        <v>422</v>
      </c>
      <c r="F2843" s="59" t="s">
        <v>306</v>
      </c>
    </row>
    <row r="2844" spans="1:6">
      <c r="A2844" s="59">
        <v>6484</v>
      </c>
      <c r="B2844" s="59" t="s">
        <v>421</v>
      </c>
      <c r="C2844" s="59" t="s">
        <v>20278</v>
      </c>
      <c r="D2844" s="60">
        <v>29.62</v>
      </c>
      <c r="E2844" s="59" t="s">
        <v>422</v>
      </c>
      <c r="F2844" s="59" t="s">
        <v>307</v>
      </c>
    </row>
    <row r="2845" spans="1:6">
      <c r="A2845" s="59">
        <v>6486</v>
      </c>
      <c r="B2845" s="59" t="s">
        <v>421</v>
      </c>
      <c r="C2845" s="59" t="s">
        <v>20278</v>
      </c>
      <c r="D2845" s="60">
        <v>29.62</v>
      </c>
      <c r="E2845" s="59" t="s">
        <v>422</v>
      </c>
      <c r="F2845" s="59" t="s">
        <v>308</v>
      </c>
    </row>
    <row r="2846" spans="1:6">
      <c r="A2846" s="59">
        <v>6490</v>
      </c>
      <c r="B2846" s="59" t="s">
        <v>421</v>
      </c>
      <c r="C2846" s="59" t="s">
        <v>20278</v>
      </c>
      <c r="D2846" s="60">
        <v>29.62</v>
      </c>
      <c r="E2846" s="59" t="s">
        <v>422</v>
      </c>
      <c r="F2846" s="59" t="s">
        <v>309</v>
      </c>
    </row>
    <row r="2847" spans="1:6">
      <c r="A2847" s="59">
        <v>6492</v>
      </c>
      <c r="B2847" s="59" t="s">
        <v>421</v>
      </c>
      <c r="C2847" s="59" t="s">
        <v>20278</v>
      </c>
      <c r="D2847" s="60">
        <v>29.62</v>
      </c>
      <c r="E2847" s="59" t="s">
        <v>422</v>
      </c>
      <c r="F2847" s="59" t="s">
        <v>310</v>
      </c>
    </row>
    <row r="2848" spans="1:6">
      <c r="A2848" s="59">
        <v>6500</v>
      </c>
      <c r="B2848" s="59" t="s">
        <v>421</v>
      </c>
      <c r="C2848" s="59" t="s">
        <v>20278</v>
      </c>
      <c r="D2848" s="60">
        <v>29.62</v>
      </c>
      <c r="E2848" s="59" t="s">
        <v>422</v>
      </c>
      <c r="F2848" s="59" t="s">
        <v>311</v>
      </c>
    </row>
    <row r="2849" spans="1:6">
      <c r="A2849" s="59">
        <v>6502</v>
      </c>
      <c r="B2849" s="59" t="s">
        <v>421</v>
      </c>
      <c r="C2849" s="59" t="s">
        <v>20278</v>
      </c>
      <c r="D2849" s="60">
        <v>29.62</v>
      </c>
      <c r="E2849" s="59" t="s">
        <v>422</v>
      </c>
      <c r="F2849" s="59" t="s">
        <v>312</v>
      </c>
    </row>
    <row r="2850" spans="1:6">
      <c r="A2850" s="59">
        <v>6503</v>
      </c>
      <c r="B2850" s="59" t="s">
        <v>421</v>
      </c>
      <c r="C2850" s="59" t="s">
        <v>20278</v>
      </c>
      <c r="D2850" s="60">
        <v>29.62</v>
      </c>
      <c r="E2850" s="59" t="s">
        <v>422</v>
      </c>
      <c r="F2850" s="59" t="s">
        <v>313</v>
      </c>
    </row>
    <row r="2851" spans="1:6">
      <c r="A2851" s="59">
        <v>6504</v>
      </c>
      <c r="B2851" s="59" t="s">
        <v>421</v>
      </c>
      <c r="C2851" s="59" t="s">
        <v>20278</v>
      </c>
      <c r="D2851" s="60">
        <v>29.62</v>
      </c>
      <c r="E2851" s="59" t="s">
        <v>422</v>
      </c>
      <c r="F2851" s="59" t="s">
        <v>314</v>
      </c>
    </row>
    <row r="2852" spans="1:6">
      <c r="A2852" s="59">
        <v>6505</v>
      </c>
      <c r="B2852" s="59" t="s">
        <v>421</v>
      </c>
      <c r="C2852" s="59" t="s">
        <v>20278</v>
      </c>
      <c r="D2852" s="60">
        <v>29.62</v>
      </c>
      <c r="E2852" s="59" t="s">
        <v>422</v>
      </c>
      <c r="F2852" s="59" t="s">
        <v>315</v>
      </c>
    </row>
    <row r="2853" spans="1:6">
      <c r="A2853" s="59">
        <v>6506</v>
      </c>
      <c r="B2853" s="59" t="s">
        <v>421</v>
      </c>
      <c r="C2853" s="59" t="s">
        <v>20278</v>
      </c>
      <c r="D2853" s="60">
        <v>29.62</v>
      </c>
      <c r="E2853" s="59" t="s">
        <v>422</v>
      </c>
      <c r="F2853" s="59" t="s">
        <v>316</v>
      </c>
    </row>
    <row r="2854" spans="1:6">
      <c r="A2854" s="59">
        <v>6507</v>
      </c>
      <c r="B2854" s="59" t="s">
        <v>421</v>
      </c>
      <c r="C2854" s="59" t="s">
        <v>20278</v>
      </c>
      <c r="D2854" s="60">
        <v>29.62</v>
      </c>
      <c r="E2854" s="59" t="s">
        <v>422</v>
      </c>
      <c r="F2854" s="59" t="s">
        <v>317</v>
      </c>
    </row>
    <row r="2855" spans="1:6">
      <c r="A2855" s="59">
        <v>6508</v>
      </c>
      <c r="B2855" s="59" t="s">
        <v>421</v>
      </c>
      <c r="C2855" s="59" t="s">
        <v>20278</v>
      </c>
      <c r="D2855" s="60">
        <v>29.62</v>
      </c>
      <c r="E2855" s="59" t="s">
        <v>422</v>
      </c>
      <c r="F2855" s="59" t="s">
        <v>318</v>
      </c>
    </row>
    <row r="2856" spans="1:6">
      <c r="A2856" s="59">
        <v>6509</v>
      </c>
      <c r="B2856" s="59" t="s">
        <v>421</v>
      </c>
      <c r="C2856" s="59" t="s">
        <v>20278</v>
      </c>
      <c r="D2856" s="60">
        <v>29.62</v>
      </c>
      <c r="E2856" s="59" t="s">
        <v>422</v>
      </c>
      <c r="F2856" s="59" t="s">
        <v>319</v>
      </c>
    </row>
    <row r="2857" spans="1:6">
      <c r="A2857" s="59">
        <v>6510</v>
      </c>
      <c r="B2857" s="59" t="s">
        <v>421</v>
      </c>
      <c r="C2857" s="59" t="s">
        <v>20278</v>
      </c>
      <c r="D2857" s="60">
        <v>29.62</v>
      </c>
      <c r="E2857" s="59" t="s">
        <v>422</v>
      </c>
      <c r="F2857" s="59" t="s">
        <v>320</v>
      </c>
    </row>
    <row r="2858" spans="1:6">
      <c r="A2858" s="59">
        <v>6511</v>
      </c>
      <c r="B2858" s="59" t="s">
        <v>421</v>
      </c>
      <c r="C2858" s="59" t="s">
        <v>20278</v>
      </c>
      <c r="D2858" s="60">
        <v>29.62</v>
      </c>
      <c r="E2858" s="59" t="s">
        <v>422</v>
      </c>
      <c r="F2858" s="59" t="s">
        <v>321</v>
      </c>
    </row>
    <row r="2859" spans="1:6">
      <c r="A2859" s="59">
        <v>6512</v>
      </c>
      <c r="B2859" s="59" t="s">
        <v>421</v>
      </c>
      <c r="C2859" s="59" t="s">
        <v>20278</v>
      </c>
      <c r="D2859" s="60">
        <v>29.62</v>
      </c>
      <c r="E2859" s="59" t="s">
        <v>422</v>
      </c>
      <c r="F2859" s="59" t="s">
        <v>322</v>
      </c>
    </row>
    <row r="2860" spans="1:6">
      <c r="A2860" s="59">
        <v>6513</v>
      </c>
      <c r="B2860" s="59" t="s">
        <v>421</v>
      </c>
      <c r="C2860" s="59" t="s">
        <v>20278</v>
      </c>
      <c r="D2860" s="60">
        <v>29.62</v>
      </c>
      <c r="E2860" s="59" t="s">
        <v>422</v>
      </c>
      <c r="F2860" s="59" t="s">
        <v>323</v>
      </c>
    </row>
    <row r="2861" spans="1:6">
      <c r="A2861" s="59">
        <v>6517</v>
      </c>
      <c r="B2861" s="59" t="s">
        <v>421</v>
      </c>
      <c r="C2861" s="59" t="s">
        <v>20278</v>
      </c>
      <c r="D2861" s="60">
        <v>29.62</v>
      </c>
      <c r="E2861" s="59" t="s">
        <v>422</v>
      </c>
      <c r="F2861" s="59" t="s">
        <v>324</v>
      </c>
    </row>
    <row r="2862" spans="1:6">
      <c r="A2862" s="59">
        <v>6518</v>
      </c>
      <c r="B2862" s="59" t="s">
        <v>421</v>
      </c>
      <c r="C2862" s="59" t="s">
        <v>20278</v>
      </c>
      <c r="D2862" s="60">
        <v>29.62</v>
      </c>
      <c r="E2862" s="59" t="s">
        <v>422</v>
      </c>
      <c r="F2862" s="59" t="s">
        <v>325</v>
      </c>
    </row>
    <row r="2863" spans="1:6">
      <c r="A2863" s="59">
        <v>6519</v>
      </c>
      <c r="B2863" s="59" t="s">
        <v>421</v>
      </c>
      <c r="C2863" s="59" t="s">
        <v>20278</v>
      </c>
      <c r="D2863" s="60">
        <v>29.62</v>
      </c>
      <c r="E2863" s="59" t="s">
        <v>422</v>
      </c>
      <c r="F2863" s="59" t="s">
        <v>326</v>
      </c>
    </row>
    <row r="2864" spans="1:6">
      <c r="A2864" s="59">
        <v>6520</v>
      </c>
      <c r="B2864" s="59" t="s">
        <v>421</v>
      </c>
      <c r="C2864" s="59" t="s">
        <v>20278</v>
      </c>
      <c r="D2864" s="60">
        <v>29.62</v>
      </c>
      <c r="E2864" s="59" t="s">
        <v>422</v>
      </c>
      <c r="F2864" s="59" t="s">
        <v>327</v>
      </c>
    </row>
    <row r="2865" spans="1:6">
      <c r="A2865" s="59">
        <v>6521</v>
      </c>
      <c r="B2865" s="59" t="s">
        <v>421</v>
      </c>
      <c r="C2865" s="59" t="s">
        <v>20278</v>
      </c>
      <c r="D2865" s="60">
        <v>29.62</v>
      </c>
      <c r="E2865" s="59" t="s">
        <v>422</v>
      </c>
      <c r="F2865" s="59" t="s">
        <v>328</v>
      </c>
    </row>
    <row r="2866" spans="1:6">
      <c r="A2866" s="59">
        <v>6522</v>
      </c>
      <c r="B2866" s="59" t="s">
        <v>421</v>
      </c>
      <c r="C2866" s="59" t="s">
        <v>20278</v>
      </c>
      <c r="D2866" s="60">
        <v>29.62</v>
      </c>
      <c r="E2866" s="59" t="s">
        <v>422</v>
      </c>
      <c r="F2866" s="59" t="s">
        <v>329</v>
      </c>
    </row>
    <row r="2867" spans="1:6">
      <c r="A2867" s="59">
        <v>6620</v>
      </c>
      <c r="B2867" s="59" t="s">
        <v>421</v>
      </c>
      <c r="C2867" s="59" t="s">
        <v>20278</v>
      </c>
      <c r="D2867" s="60">
        <v>29.62</v>
      </c>
      <c r="E2867" s="59" t="s">
        <v>422</v>
      </c>
      <c r="F2867" s="59" t="s">
        <v>330</v>
      </c>
    </row>
    <row r="2868" spans="1:6">
      <c r="A2868" s="59">
        <v>6622</v>
      </c>
      <c r="B2868" s="59" t="s">
        <v>421</v>
      </c>
      <c r="C2868" s="59" t="s">
        <v>20278</v>
      </c>
      <c r="D2868" s="60">
        <v>29.62</v>
      </c>
      <c r="E2868" s="59" t="s">
        <v>422</v>
      </c>
      <c r="F2868" s="59" t="s">
        <v>331</v>
      </c>
    </row>
    <row r="2869" spans="1:6">
      <c r="A2869" s="59">
        <v>6623</v>
      </c>
      <c r="B2869" s="59" t="s">
        <v>421</v>
      </c>
      <c r="C2869" s="59" t="s">
        <v>20278</v>
      </c>
      <c r="D2869" s="60">
        <v>29.62</v>
      </c>
      <c r="E2869" s="59" t="s">
        <v>422</v>
      </c>
      <c r="F2869" s="59" t="s">
        <v>332</v>
      </c>
    </row>
    <row r="2870" spans="1:6">
      <c r="A2870" s="59">
        <v>6624</v>
      </c>
      <c r="B2870" s="59" t="s">
        <v>421</v>
      </c>
      <c r="C2870" s="59" t="s">
        <v>20278</v>
      </c>
      <c r="D2870" s="60">
        <v>29.62</v>
      </c>
      <c r="E2870" s="59" t="s">
        <v>422</v>
      </c>
      <c r="F2870" s="59" t="s">
        <v>333</v>
      </c>
    </row>
    <row r="2871" spans="1:6">
      <c r="A2871" s="59">
        <v>6625</v>
      </c>
      <c r="B2871" s="59" t="s">
        <v>421</v>
      </c>
      <c r="C2871" s="59" t="s">
        <v>20278</v>
      </c>
      <c r="D2871" s="60">
        <v>29.62</v>
      </c>
      <c r="E2871" s="59" t="s">
        <v>422</v>
      </c>
      <c r="F2871" s="59" t="s">
        <v>334</v>
      </c>
    </row>
    <row r="2872" spans="1:6">
      <c r="A2872" s="59">
        <v>6630</v>
      </c>
      <c r="B2872" s="59" t="s">
        <v>421</v>
      </c>
      <c r="C2872" s="59" t="s">
        <v>20278</v>
      </c>
      <c r="D2872" s="60">
        <v>29.62</v>
      </c>
      <c r="E2872" s="59" t="s">
        <v>422</v>
      </c>
      <c r="F2872" s="59" t="s">
        <v>335</v>
      </c>
    </row>
    <row r="2873" spans="1:6">
      <c r="A2873" s="59">
        <v>6632</v>
      </c>
      <c r="B2873" s="59" t="s">
        <v>421</v>
      </c>
      <c r="C2873" s="59" t="s">
        <v>20278</v>
      </c>
      <c r="D2873" s="60">
        <v>29.62</v>
      </c>
      <c r="E2873" s="59" t="s">
        <v>422</v>
      </c>
      <c r="F2873" s="59" t="s">
        <v>336</v>
      </c>
    </row>
    <row r="2874" spans="1:6">
      <c r="A2874" s="59">
        <v>6633</v>
      </c>
      <c r="B2874" s="59" t="s">
        <v>421</v>
      </c>
      <c r="C2874" s="59" t="s">
        <v>20278</v>
      </c>
      <c r="D2874" s="60">
        <v>29.62</v>
      </c>
      <c r="E2874" s="59" t="s">
        <v>422</v>
      </c>
      <c r="F2874" s="59" t="s">
        <v>337</v>
      </c>
    </row>
    <row r="2875" spans="1:6">
      <c r="A2875" s="59">
        <v>6634</v>
      </c>
      <c r="B2875" s="59" t="s">
        <v>421</v>
      </c>
      <c r="C2875" s="59" t="s">
        <v>20278</v>
      </c>
      <c r="D2875" s="60">
        <v>29.62</v>
      </c>
      <c r="E2875" s="59" t="s">
        <v>422</v>
      </c>
      <c r="F2875" s="59" t="s">
        <v>338</v>
      </c>
    </row>
    <row r="2876" spans="1:6">
      <c r="A2876" s="59">
        <v>6635</v>
      </c>
      <c r="B2876" s="59" t="s">
        <v>421</v>
      </c>
      <c r="C2876" s="59" t="s">
        <v>20278</v>
      </c>
      <c r="D2876" s="60">
        <v>29.62</v>
      </c>
      <c r="E2876" s="59" t="s">
        <v>422</v>
      </c>
      <c r="F2876" s="59" t="s">
        <v>339</v>
      </c>
    </row>
    <row r="2877" spans="1:6">
      <c r="A2877" s="59">
        <v>6636</v>
      </c>
      <c r="B2877" s="59" t="s">
        <v>421</v>
      </c>
      <c r="C2877" s="59" t="s">
        <v>20278</v>
      </c>
      <c r="D2877" s="60">
        <v>29.62</v>
      </c>
      <c r="E2877" s="59" t="s">
        <v>422</v>
      </c>
      <c r="F2877" s="59" t="s">
        <v>340</v>
      </c>
    </row>
    <row r="2878" spans="1:6">
      <c r="A2878" s="59">
        <v>6637</v>
      </c>
      <c r="B2878" s="59" t="s">
        <v>421</v>
      </c>
      <c r="C2878" s="59" t="s">
        <v>20278</v>
      </c>
      <c r="D2878" s="60">
        <v>29.62</v>
      </c>
      <c r="E2878" s="59" t="s">
        <v>422</v>
      </c>
      <c r="F2878" s="59" t="s">
        <v>341</v>
      </c>
    </row>
    <row r="2879" spans="1:6">
      <c r="A2879" s="59">
        <v>6640</v>
      </c>
      <c r="B2879" s="59" t="s">
        <v>421</v>
      </c>
      <c r="C2879" s="59" t="s">
        <v>20278</v>
      </c>
      <c r="D2879" s="60">
        <v>29.62</v>
      </c>
      <c r="E2879" s="59" t="s">
        <v>422</v>
      </c>
      <c r="F2879" s="59" t="s">
        <v>342</v>
      </c>
    </row>
    <row r="2880" spans="1:6">
      <c r="A2880" s="59">
        <v>6642</v>
      </c>
      <c r="B2880" s="59" t="s">
        <v>421</v>
      </c>
      <c r="C2880" s="59" t="s">
        <v>20278</v>
      </c>
      <c r="D2880" s="60">
        <v>29.62</v>
      </c>
      <c r="E2880" s="59" t="s">
        <v>422</v>
      </c>
      <c r="F2880" s="59" t="s">
        <v>343</v>
      </c>
    </row>
    <row r="2881" spans="1:6">
      <c r="A2881" s="59">
        <v>6643</v>
      </c>
      <c r="B2881" s="59" t="s">
        <v>421</v>
      </c>
      <c r="C2881" s="59" t="s">
        <v>20278</v>
      </c>
      <c r="D2881" s="60">
        <v>29.62</v>
      </c>
      <c r="E2881" s="59" t="s">
        <v>422</v>
      </c>
      <c r="F2881" s="59" t="s">
        <v>344</v>
      </c>
    </row>
    <row r="2882" spans="1:6">
      <c r="A2882" s="59">
        <v>6644</v>
      </c>
      <c r="B2882" s="59" t="s">
        <v>421</v>
      </c>
      <c r="C2882" s="59" t="s">
        <v>20278</v>
      </c>
      <c r="D2882" s="60">
        <v>29.62</v>
      </c>
      <c r="E2882" s="59" t="s">
        <v>422</v>
      </c>
      <c r="F2882" s="59" t="s">
        <v>345</v>
      </c>
    </row>
    <row r="2883" spans="1:6">
      <c r="A2883" s="59">
        <v>6645</v>
      </c>
      <c r="B2883" s="59" t="s">
        <v>421</v>
      </c>
      <c r="C2883" s="59" t="s">
        <v>20278</v>
      </c>
      <c r="D2883" s="60">
        <v>29.62</v>
      </c>
      <c r="E2883" s="59" t="s">
        <v>422</v>
      </c>
      <c r="F2883" s="59" t="s">
        <v>346</v>
      </c>
    </row>
    <row r="2884" spans="1:6">
      <c r="A2884" s="59">
        <v>6646</v>
      </c>
      <c r="B2884" s="59" t="s">
        <v>421</v>
      </c>
      <c r="C2884" s="59" t="s">
        <v>20278</v>
      </c>
      <c r="D2884" s="60">
        <v>29.62</v>
      </c>
      <c r="E2884" s="59" t="s">
        <v>422</v>
      </c>
      <c r="F2884" s="59" t="s">
        <v>347</v>
      </c>
    </row>
    <row r="2885" spans="1:6">
      <c r="A2885" s="59">
        <v>6648</v>
      </c>
      <c r="B2885" s="59" t="s">
        <v>421</v>
      </c>
      <c r="C2885" s="59" t="s">
        <v>20278</v>
      </c>
      <c r="D2885" s="60">
        <v>29.62</v>
      </c>
      <c r="E2885" s="59" t="s">
        <v>422</v>
      </c>
      <c r="F2885" s="59" t="s">
        <v>348</v>
      </c>
    </row>
    <row r="2886" spans="1:6">
      <c r="A2886" s="59">
        <v>6649</v>
      </c>
      <c r="B2886" s="59" t="s">
        <v>421</v>
      </c>
      <c r="C2886" s="59" t="s">
        <v>20278</v>
      </c>
      <c r="D2886" s="60">
        <v>29.62</v>
      </c>
      <c r="E2886" s="59" t="s">
        <v>422</v>
      </c>
      <c r="F2886" s="59" t="s">
        <v>349</v>
      </c>
    </row>
    <row r="2887" spans="1:6">
      <c r="A2887" s="59">
        <v>6652</v>
      </c>
      <c r="B2887" s="59" t="s">
        <v>421</v>
      </c>
      <c r="C2887" s="59" t="s">
        <v>20278</v>
      </c>
      <c r="D2887" s="60">
        <v>29.62</v>
      </c>
      <c r="E2887" s="59" t="s">
        <v>422</v>
      </c>
      <c r="F2887" s="59" t="s">
        <v>350</v>
      </c>
    </row>
    <row r="2888" spans="1:6">
      <c r="A2888" s="59">
        <v>6654</v>
      </c>
      <c r="B2888" s="59" t="s">
        <v>421</v>
      </c>
      <c r="C2888" s="59" t="s">
        <v>20278</v>
      </c>
      <c r="D2888" s="60">
        <v>29.62</v>
      </c>
      <c r="E2888" s="59" t="s">
        <v>422</v>
      </c>
      <c r="F2888" s="59" t="s">
        <v>351</v>
      </c>
    </row>
    <row r="2889" spans="1:6">
      <c r="A2889" s="59">
        <v>6655</v>
      </c>
      <c r="B2889" s="59" t="s">
        <v>421</v>
      </c>
      <c r="C2889" s="59" t="s">
        <v>20278</v>
      </c>
      <c r="D2889" s="60">
        <v>29.62</v>
      </c>
      <c r="E2889" s="59" t="s">
        <v>422</v>
      </c>
      <c r="F2889" s="59" t="s">
        <v>352</v>
      </c>
    </row>
    <row r="2890" spans="1:6">
      <c r="A2890" s="59">
        <v>6657</v>
      </c>
      <c r="B2890" s="59" t="s">
        <v>421</v>
      </c>
      <c r="C2890" s="59" t="s">
        <v>20278</v>
      </c>
      <c r="D2890" s="60">
        <v>29.62</v>
      </c>
      <c r="E2890" s="59" t="s">
        <v>422</v>
      </c>
      <c r="F2890" s="59" t="s">
        <v>353</v>
      </c>
    </row>
    <row r="2891" spans="1:6">
      <c r="A2891" s="59">
        <v>6660</v>
      </c>
      <c r="B2891" s="59" t="s">
        <v>421</v>
      </c>
      <c r="C2891" s="59" t="s">
        <v>20278</v>
      </c>
      <c r="D2891" s="60">
        <v>29.62</v>
      </c>
      <c r="E2891" s="59" t="s">
        <v>422</v>
      </c>
      <c r="F2891" s="59" t="s">
        <v>354</v>
      </c>
    </row>
    <row r="2892" spans="1:6">
      <c r="A2892" s="59">
        <v>6662</v>
      </c>
      <c r="B2892" s="59" t="s">
        <v>421</v>
      </c>
      <c r="C2892" s="59" t="s">
        <v>20278</v>
      </c>
      <c r="D2892" s="60">
        <v>29.62</v>
      </c>
      <c r="E2892" s="59" t="s">
        <v>422</v>
      </c>
      <c r="F2892" s="59" t="s">
        <v>355</v>
      </c>
    </row>
    <row r="2893" spans="1:6">
      <c r="A2893" s="59">
        <v>6665</v>
      </c>
      <c r="B2893" s="59" t="s">
        <v>421</v>
      </c>
      <c r="C2893" s="59" t="s">
        <v>20278</v>
      </c>
      <c r="D2893" s="60">
        <v>29.62</v>
      </c>
      <c r="E2893" s="59" t="s">
        <v>422</v>
      </c>
      <c r="F2893" s="59" t="s">
        <v>356</v>
      </c>
    </row>
    <row r="2894" spans="1:6">
      <c r="A2894" s="59">
        <v>6680</v>
      </c>
      <c r="B2894" s="59" t="s">
        <v>421</v>
      </c>
      <c r="C2894" s="59" t="s">
        <v>20278</v>
      </c>
      <c r="D2894" s="60">
        <v>29.62</v>
      </c>
      <c r="E2894" s="59" t="s">
        <v>422</v>
      </c>
      <c r="F2894" s="59" t="s">
        <v>357</v>
      </c>
    </row>
    <row r="2895" spans="1:6">
      <c r="A2895" s="59">
        <v>6681</v>
      </c>
      <c r="B2895" s="59" t="s">
        <v>421</v>
      </c>
      <c r="C2895" s="59" t="s">
        <v>20278</v>
      </c>
      <c r="D2895" s="60">
        <v>29.62</v>
      </c>
      <c r="E2895" s="59" t="s">
        <v>422</v>
      </c>
      <c r="F2895" s="59" t="s">
        <v>358</v>
      </c>
    </row>
    <row r="2896" spans="1:6">
      <c r="A2896" s="59">
        <v>6685</v>
      </c>
      <c r="B2896" s="59" t="s">
        <v>421</v>
      </c>
      <c r="C2896" s="59" t="s">
        <v>20278</v>
      </c>
      <c r="D2896" s="60">
        <v>29.62</v>
      </c>
      <c r="E2896" s="59" t="s">
        <v>422</v>
      </c>
      <c r="F2896" s="59" t="s">
        <v>359</v>
      </c>
    </row>
    <row r="2897" spans="1:6">
      <c r="A2897" s="59">
        <v>6686</v>
      </c>
      <c r="B2897" s="59" t="s">
        <v>421</v>
      </c>
      <c r="C2897" s="59" t="s">
        <v>20278</v>
      </c>
      <c r="D2897" s="60">
        <v>29.62</v>
      </c>
      <c r="E2897" s="59" t="s">
        <v>422</v>
      </c>
      <c r="F2897" s="59" t="s">
        <v>360</v>
      </c>
    </row>
    <row r="2898" spans="1:6">
      <c r="A2898" s="59">
        <v>6690</v>
      </c>
      <c r="B2898" s="59" t="s">
        <v>421</v>
      </c>
      <c r="C2898" s="59" t="s">
        <v>20278</v>
      </c>
      <c r="D2898" s="60">
        <v>29.62</v>
      </c>
      <c r="E2898" s="59" t="s">
        <v>422</v>
      </c>
      <c r="F2898" s="59" t="s">
        <v>361</v>
      </c>
    </row>
    <row r="2899" spans="1:6">
      <c r="A2899" s="59">
        <v>6750</v>
      </c>
      <c r="B2899" s="59" t="s">
        <v>421</v>
      </c>
      <c r="C2899" s="59" t="s">
        <v>20278</v>
      </c>
      <c r="D2899" s="60">
        <v>29.62</v>
      </c>
      <c r="E2899" s="59" t="s">
        <v>422</v>
      </c>
      <c r="F2899" s="59" t="s">
        <v>362</v>
      </c>
    </row>
    <row r="2900" spans="1:6">
      <c r="A2900" s="59">
        <v>6820</v>
      </c>
      <c r="B2900" s="59" t="s">
        <v>421</v>
      </c>
      <c r="C2900" s="59" t="s">
        <v>20278</v>
      </c>
      <c r="D2900" s="60">
        <v>29.62</v>
      </c>
      <c r="E2900" s="59" t="s">
        <v>422</v>
      </c>
      <c r="F2900" s="59" t="s">
        <v>363</v>
      </c>
    </row>
    <row r="2901" spans="1:6">
      <c r="A2901" s="59">
        <v>6825</v>
      </c>
      <c r="B2901" s="59" t="s">
        <v>421</v>
      </c>
      <c r="C2901" s="59" t="s">
        <v>20278</v>
      </c>
      <c r="D2901" s="60">
        <v>29.62</v>
      </c>
      <c r="E2901" s="59" t="s">
        <v>422</v>
      </c>
      <c r="F2901" s="59" t="s">
        <v>364</v>
      </c>
    </row>
    <row r="2902" spans="1:6">
      <c r="A2902" s="59">
        <v>6830</v>
      </c>
      <c r="B2902" s="59" t="s">
        <v>421</v>
      </c>
      <c r="C2902" s="59" t="s">
        <v>20278</v>
      </c>
      <c r="D2902" s="60">
        <v>29.62</v>
      </c>
      <c r="E2902" s="59" t="s">
        <v>422</v>
      </c>
      <c r="F2902" s="59" t="s">
        <v>365</v>
      </c>
    </row>
    <row r="2903" spans="1:6">
      <c r="A2903" s="59">
        <v>6831</v>
      </c>
      <c r="B2903" s="59" t="s">
        <v>421</v>
      </c>
      <c r="C2903" s="59" t="s">
        <v>20278</v>
      </c>
      <c r="D2903" s="60">
        <v>29.62</v>
      </c>
      <c r="E2903" s="59" t="s">
        <v>422</v>
      </c>
      <c r="F2903" s="59" t="s">
        <v>366</v>
      </c>
    </row>
    <row r="2904" spans="1:6">
      <c r="A2904" s="59">
        <v>6832</v>
      </c>
      <c r="B2904" s="59" t="s">
        <v>421</v>
      </c>
      <c r="C2904" s="59" t="s">
        <v>20278</v>
      </c>
      <c r="D2904" s="60">
        <v>29.62</v>
      </c>
      <c r="E2904" s="59" t="s">
        <v>422</v>
      </c>
      <c r="F2904" s="59" t="s">
        <v>367</v>
      </c>
    </row>
    <row r="2905" spans="1:6">
      <c r="A2905" s="59">
        <v>6833</v>
      </c>
      <c r="B2905" s="59" t="s">
        <v>421</v>
      </c>
      <c r="C2905" s="59" t="s">
        <v>20278</v>
      </c>
      <c r="D2905" s="60">
        <v>29.62</v>
      </c>
      <c r="E2905" s="59" t="s">
        <v>422</v>
      </c>
      <c r="F2905" s="59" t="s">
        <v>368</v>
      </c>
    </row>
    <row r="2906" spans="1:6">
      <c r="A2906" s="59">
        <v>6834</v>
      </c>
      <c r="B2906" s="59" t="s">
        <v>421</v>
      </c>
      <c r="C2906" s="59" t="s">
        <v>20278</v>
      </c>
      <c r="D2906" s="60">
        <v>29.62</v>
      </c>
      <c r="E2906" s="59" t="s">
        <v>422</v>
      </c>
      <c r="F2906" s="59" t="s">
        <v>369</v>
      </c>
    </row>
    <row r="2907" spans="1:6">
      <c r="A2907" s="59">
        <v>6901</v>
      </c>
      <c r="B2907" s="59" t="s">
        <v>421</v>
      </c>
      <c r="C2907" s="59" t="s">
        <v>20278</v>
      </c>
      <c r="D2907" s="60">
        <v>29.62</v>
      </c>
      <c r="E2907" s="59" t="s">
        <v>422</v>
      </c>
      <c r="F2907" s="59" t="s">
        <v>370</v>
      </c>
    </row>
    <row r="2908" spans="1:6">
      <c r="A2908" s="59">
        <v>6902</v>
      </c>
      <c r="B2908" s="59" t="s">
        <v>421</v>
      </c>
      <c r="C2908" s="59" t="s">
        <v>20278</v>
      </c>
      <c r="D2908" s="60">
        <v>29.62</v>
      </c>
      <c r="E2908" s="59" t="s">
        <v>422</v>
      </c>
      <c r="F2908" s="59" t="s">
        <v>371</v>
      </c>
    </row>
    <row r="2909" spans="1:6">
      <c r="A2909" s="59">
        <v>6903</v>
      </c>
      <c r="B2909" s="59" t="s">
        <v>421</v>
      </c>
      <c r="C2909" s="59" t="s">
        <v>20278</v>
      </c>
      <c r="D2909" s="60">
        <v>29.62</v>
      </c>
      <c r="E2909" s="59" t="s">
        <v>422</v>
      </c>
      <c r="F2909" s="59" t="s">
        <v>372</v>
      </c>
    </row>
    <row r="2910" spans="1:6">
      <c r="A2910" s="59">
        <v>6998</v>
      </c>
      <c r="B2910" s="59" t="s">
        <v>421</v>
      </c>
      <c r="C2910" s="59" t="s">
        <v>20278</v>
      </c>
      <c r="D2910" s="60">
        <v>29.62</v>
      </c>
      <c r="E2910" s="59" t="s">
        <v>422</v>
      </c>
      <c r="F2910" s="59" t="s">
        <v>373</v>
      </c>
    </row>
    <row r="2911" spans="1:6">
      <c r="A2911" s="59">
        <v>6999</v>
      </c>
      <c r="B2911" s="59" t="s">
        <v>421</v>
      </c>
      <c r="C2911" s="59" t="s">
        <v>20278</v>
      </c>
      <c r="D2911" s="60">
        <v>29.62</v>
      </c>
      <c r="E2911" s="59" t="s">
        <v>422</v>
      </c>
      <c r="F2911" s="59" t="s">
        <v>374</v>
      </c>
    </row>
    <row r="2912" spans="1:6">
      <c r="A2912" s="59">
        <v>9001</v>
      </c>
      <c r="B2912" s="59" t="s">
        <v>421</v>
      </c>
      <c r="C2912" s="59" t="s">
        <v>20278</v>
      </c>
      <c r="D2912" s="60">
        <v>29.62</v>
      </c>
      <c r="E2912" s="59" t="s">
        <v>422</v>
      </c>
      <c r="F2912" s="59" t="s">
        <v>375</v>
      </c>
    </row>
    <row r="2913" spans="1:6">
      <c r="A2913" s="59">
        <v>600</v>
      </c>
      <c r="B2913" s="59" t="s">
        <v>423</v>
      </c>
      <c r="C2913" s="59" t="s">
        <v>20278</v>
      </c>
      <c r="D2913" s="60">
        <v>29.62</v>
      </c>
      <c r="E2913" s="59" t="s">
        <v>424</v>
      </c>
      <c r="F2913" s="59" t="s">
        <v>200</v>
      </c>
    </row>
    <row r="2914" spans="1:6">
      <c r="A2914" s="59">
        <v>601</v>
      </c>
      <c r="B2914" s="59" t="s">
        <v>423</v>
      </c>
      <c r="C2914" s="59" t="s">
        <v>20278</v>
      </c>
      <c r="D2914" s="60">
        <v>29.62</v>
      </c>
      <c r="E2914" s="59" t="s">
        <v>424</v>
      </c>
      <c r="F2914" s="59" t="s">
        <v>201</v>
      </c>
    </row>
    <row r="2915" spans="1:6">
      <c r="A2915" s="59">
        <v>605</v>
      </c>
      <c r="B2915" s="59" t="s">
        <v>423</v>
      </c>
      <c r="C2915" s="59" t="s">
        <v>20278</v>
      </c>
      <c r="D2915" s="60">
        <v>29.62</v>
      </c>
      <c r="E2915" s="59" t="s">
        <v>424</v>
      </c>
      <c r="F2915" s="59" t="s">
        <v>202</v>
      </c>
    </row>
    <row r="2916" spans="1:6">
      <c r="A2916" s="59">
        <v>611</v>
      </c>
      <c r="B2916" s="59" t="s">
        <v>423</v>
      </c>
      <c r="C2916" s="59" t="s">
        <v>20278</v>
      </c>
      <c r="D2916" s="60">
        <v>29.62</v>
      </c>
      <c r="E2916" s="59" t="s">
        <v>424</v>
      </c>
      <c r="F2916" s="59" t="s">
        <v>203</v>
      </c>
    </row>
    <row r="2917" spans="1:6">
      <c r="A2917" s="59">
        <v>630</v>
      </c>
      <c r="B2917" s="59" t="s">
        <v>423</v>
      </c>
      <c r="C2917" s="59" t="s">
        <v>20278</v>
      </c>
      <c r="D2917" s="60">
        <v>29.62</v>
      </c>
      <c r="E2917" s="59" t="s">
        <v>424</v>
      </c>
      <c r="F2917" s="59" t="s">
        <v>204</v>
      </c>
    </row>
    <row r="2918" spans="1:6">
      <c r="A2918" s="59">
        <v>640</v>
      </c>
      <c r="B2918" s="59" t="s">
        <v>423</v>
      </c>
      <c r="C2918" s="59" t="s">
        <v>20278</v>
      </c>
      <c r="D2918" s="60">
        <v>29.62</v>
      </c>
      <c r="E2918" s="59" t="s">
        <v>424</v>
      </c>
      <c r="F2918" s="59" t="s">
        <v>205</v>
      </c>
    </row>
    <row r="2919" spans="1:6">
      <c r="A2919" s="59">
        <v>641</v>
      </c>
      <c r="B2919" s="59" t="s">
        <v>423</v>
      </c>
      <c r="C2919" s="59" t="s">
        <v>20278</v>
      </c>
      <c r="D2919" s="60">
        <v>29.62</v>
      </c>
      <c r="E2919" s="59" t="s">
        <v>424</v>
      </c>
      <c r="F2919" s="59" t="s">
        <v>206</v>
      </c>
    </row>
    <row r="2920" spans="1:6">
      <c r="A2920" s="59">
        <v>660</v>
      </c>
      <c r="B2920" s="59" t="s">
        <v>423</v>
      </c>
      <c r="C2920" s="59" t="s">
        <v>20278</v>
      </c>
      <c r="D2920" s="60">
        <v>29.62</v>
      </c>
      <c r="E2920" s="59" t="s">
        <v>424</v>
      </c>
      <c r="F2920" s="59" t="s">
        <v>207</v>
      </c>
    </row>
    <row r="2921" spans="1:6">
      <c r="A2921" s="59">
        <v>664</v>
      </c>
      <c r="B2921" s="59" t="s">
        <v>423</v>
      </c>
      <c r="C2921" s="59" t="s">
        <v>20278</v>
      </c>
      <c r="D2921" s="60">
        <v>29.62</v>
      </c>
      <c r="E2921" s="59" t="s">
        <v>424</v>
      </c>
      <c r="F2921" s="59" t="s">
        <v>208</v>
      </c>
    </row>
    <row r="2922" spans="1:6">
      <c r="A2922" s="59">
        <v>665</v>
      </c>
      <c r="B2922" s="59" t="s">
        <v>423</v>
      </c>
      <c r="C2922" s="59" t="s">
        <v>20278</v>
      </c>
      <c r="D2922" s="60">
        <v>29.62</v>
      </c>
      <c r="E2922" s="59" t="s">
        <v>424</v>
      </c>
      <c r="F2922" s="59" t="s">
        <v>209</v>
      </c>
    </row>
    <row r="2923" spans="1:6">
      <c r="A2923" s="59">
        <v>6010</v>
      </c>
      <c r="B2923" s="59" t="s">
        <v>423</v>
      </c>
      <c r="C2923" s="59" t="s">
        <v>20278</v>
      </c>
      <c r="D2923" s="60">
        <v>29.62</v>
      </c>
      <c r="E2923" s="59" t="s">
        <v>424</v>
      </c>
      <c r="F2923" s="59" t="s">
        <v>210</v>
      </c>
    </row>
    <row r="2924" spans="1:6">
      <c r="A2924" s="59">
        <v>6011</v>
      </c>
      <c r="B2924" s="59" t="s">
        <v>423</v>
      </c>
      <c r="C2924" s="59" t="s">
        <v>20278</v>
      </c>
      <c r="D2924" s="60">
        <v>29.62</v>
      </c>
      <c r="E2924" s="59" t="s">
        <v>424</v>
      </c>
      <c r="F2924" s="59" t="s">
        <v>211</v>
      </c>
    </row>
    <row r="2925" spans="1:6">
      <c r="A2925" s="59">
        <v>6012</v>
      </c>
      <c r="B2925" s="59" t="s">
        <v>423</v>
      </c>
      <c r="C2925" s="59" t="s">
        <v>20278</v>
      </c>
      <c r="D2925" s="60">
        <v>29.62</v>
      </c>
      <c r="E2925" s="59" t="s">
        <v>424</v>
      </c>
      <c r="F2925" s="59" t="s">
        <v>212</v>
      </c>
    </row>
    <row r="2926" spans="1:6">
      <c r="A2926" s="59">
        <v>6013</v>
      </c>
      <c r="B2926" s="59" t="s">
        <v>423</v>
      </c>
      <c r="C2926" s="59" t="s">
        <v>20278</v>
      </c>
      <c r="D2926" s="60">
        <v>29.62</v>
      </c>
      <c r="E2926" s="59" t="s">
        <v>424</v>
      </c>
      <c r="F2926" s="59" t="s">
        <v>213</v>
      </c>
    </row>
    <row r="2927" spans="1:6">
      <c r="A2927" s="59">
        <v>6014</v>
      </c>
      <c r="B2927" s="59" t="s">
        <v>423</v>
      </c>
      <c r="C2927" s="59" t="s">
        <v>20278</v>
      </c>
      <c r="D2927" s="60">
        <v>29.62</v>
      </c>
      <c r="E2927" s="59" t="s">
        <v>424</v>
      </c>
      <c r="F2927" s="59" t="s">
        <v>214</v>
      </c>
    </row>
    <row r="2928" spans="1:6">
      <c r="A2928" s="59">
        <v>6015</v>
      </c>
      <c r="B2928" s="59" t="s">
        <v>423</v>
      </c>
      <c r="C2928" s="59" t="s">
        <v>20278</v>
      </c>
      <c r="D2928" s="60">
        <v>29.62</v>
      </c>
      <c r="E2928" s="59" t="s">
        <v>424</v>
      </c>
      <c r="F2928" s="59" t="s">
        <v>215</v>
      </c>
    </row>
    <row r="2929" spans="1:6">
      <c r="A2929" s="59">
        <v>6016</v>
      </c>
      <c r="B2929" s="59" t="s">
        <v>423</v>
      </c>
      <c r="C2929" s="59" t="s">
        <v>20278</v>
      </c>
      <c r="D2929" s="60">
        <v>29.62</v>
      </c>
      <c r="E2929" s="59" t="s">
        <v>424</v>
      </c>
      <c r="F2929" s="59" t="s">
        <v>216</v>
      </c>
    </row>
    <row r="2930" spans="1:6">
      <c r="A2930" s="59">
        <v>6017</v>
      </c>
      <c r="B2930" s="59" t="s">
        <v>423</v>
      </c>
      <c r="C2930" s="59" t="s">
        <v>20278</v>
      </c>
      <c r="D2930" s="60">
        <v>29.62</v>
      </c>
      <c r="E2930" s="59" t="s">
        <v>424</v>
      </c>
      <c r="F2930" s="59" t="s">
        <v>217</v>
      </c>
    </row>
    <row r="2931" spans="1:6">
      <c r="A2931" s="59">
        <v>6020</v>
      </c>
      <c r="B2931" s="59" t="s">
        <v>423</v>
      </c>
      <c r="C2931" s="59" t="s">
        <v>20278</v>
      </c>
      <c r="D2931" s="60">
        <v>29.62</v>
      </c>
      <c r="E2931" s="59" t="s">
        <v>424</v>
      </c>
      <c r="F2931" s="59" t="s">
        <v>218</v>
      </c>
    </row>
    <row r="2932" spans="1:6">
      <c r="A2932" s="59">
        <v>6021</v>
      </c>
      <c r="B2932" s="59" t="s">
        <v>423</v>
      </c>
      <c r="C2932" s="59" t="s">
        <v>20278</v>
      </c>
      <c r="D2932" s="60">
        <v>29.62</v>
      </c>
      <c r="E2932" s="59" t="s">
        <v>424</v>
      </c>
      <c r="F2932" s="59" t="s">
        <v>219</v>
      </c>
    </row>
    <row r="2933" spans="1:6">
      <c r="A2933" s="59">
        <v>6022</v>
      </c>
      <c r="B2933" s="59" t="s">
        <v>423</v>
      </c>
      <c r="C2933" s="59" t="s">
        <v>20278</v>
      </c>
      <c r="D2933" s="60">
        <v>29.62</v>
      </c>
      <c r="E2933" s="59" t="s">
        <v>424</v>
      </c>
      <c r="F2933" s="59" t="s">
        <v>220</v>
      </c>
    </row>
    <row r="2934" spans="1:6">
      <c r="A2934" s="59">
        <v>6023</v>
      </c>
      <c r="B2934" s="59" t="s">
        <v>423</v>
      </c>
      <c r="C2934" s="59" t="s">
        <v>20278</v>
      </c>
      <c r="D2934" s="60">
        <v>29.62</v>
      </c>
      <c r="E2934" s="59" t="s">
        <v>424</v>
      </c>
      <c r="F2934" s="59" t="s">
        <v>221</v>
      </c>
    </row>
    <row r="2935" spans="1:6">
      <c r="A2935" s="59">
        <v>6100</v>
      </c>
      <c r="B2935" s="59" t="s">
        <v>423</v>
      </c>
      <c r="C2935" s="59" t="s">
        <v>20278</v>
      </c>
      <c r="D2935" s="60">
        <v>29.62</v>
      </c>
      <c r="E2935" s="59" t="s">
        <v>424</v>
      </c>
      <c r="F2935" s="59" t="s">
        <v>225</v>
      </c>
    </row>
    <row r="2936" spans="1:6">
      <c r="A2936" s="59">
        <v>6101</v>
      </c>
      <c r="B2936" s="59" t="s">
        <v>423</v>
      </c>
      <c r="C2936" s="59" t="s">
        <v>20278</v>
      </c>
      <c r="D2936" s="60">
        <v>29.62</v>
      </c>
      <c r="E2936" s="59" t="s">
        <v>424</v>
      </c>
      <c r="F2936" s="59" t="s">
        <v>226</v>
      </c>
    </row>
    <row r="2937" spans="1:6">
      <c r="A2937" s="59">
        <v>6102</v>
      </c>
      <c r="B2937" s="59" t="s">
        <v>423</v>
      </c>
      <c r="C2937" s="59" t="s">
        <v>20278</v>
      </c>
      <c r="D2937" s="60">
        <v>29.62</v>
      </c>
      <c r="E2937" s="59" t="s">
        <v>424</v>
      </c>
      <c r="F2937" s="59" t="s">
        <v>227</v>
      </c>
    </row>
    <row r="2938" spans="1:6">
      <c r="A2938" s="59">
        <v>6103</v>
      </c>
      <c r="B2938" s="59" t="s">
        <v>423</v>
      </c>
      <c r="C2938" s="59" t="s">
        <v>20278</v>
      </c>
      <c r="D2938" s="60">
        <v>29.62</v>
      </c>
      <c r="E2938" s="59" t="s">
        <v>424</v>
      </c>
      <c r="F2938" s="59" t="s">
        <v>228</v>
      </c>
    </row>
    <row r="2939" spans="1:6">
      <c r="A2939" s="59">
        <v>6110</v>
      </c>
      <c r="B2939" s="59" t="s">
        <v>423</v>
      </c>
      <c r="C2939" s="59" t="s">
        <v>20278</v>
      </c>
      <c r="D2939" s="60">
        <v>29.62</v>
      </c>
      <c r="E2939" s="59" t="s">
        <v>424</v>
      </c>
      <c r="F2939" s="59" t="s">
        <v>229</v>
      </c>
    </row>
    <row r="2940" spans="1:6">
      <c r="A2940" s="59">
        <v>6220</v>
      </c>
      <c r="B2940" s="59" t="s">
        <v>423</v>
      </c>
      <c r="C2940" s="59" t="s">
        <v>20278</v>
      </c>
      <c r="D2940" s="60">
        <v>29.62</v>
      </c>
      <c r="E2940" s="59" t="s">
        <v>424</v>
      </c>
      <c r="F2940" s="59" t="s">
        <v>231</v>
      </c>
    </row>
    <row r="2941" spans="1:6">
      <c r="A2941" s="59">
        <v>6221</v>
      </c>
      <c r="B2941" s="59" t="s">
        <v>423</v>
      </c>
      <c r="C2941" s="59" t="s">
        <v>20278</v>
      </c>
      <c r="D2941" s="60">
        <v>29.62</v>
      </c>
      <c r="E2941" s="59" t="s">
        <v>424</v>
      </c>
      <c r="F2941" s="59" t="s">
        <v>232</v>
      </c>
    </row>
    <row r="2942" spans="1:6">
      <c r="A2942" s="59">
        <v>6222</v>
      </c>
      <c r="B2942" s="59" t="s">
        <v>423</v>
      </c>
      <c r="C2942" s="59" t="s">
        <v>20278</v>
      </c>
      <c r="D2942" s="60">
        <v>29.62</v>
      </c>
      <c r="E2942" s="59" t="s">
        <v>424</v>
      </c>
      <c r="F2942" s="59" t="s">
        <v>233</v>
      </c>
    </row>
    <row r="2943" spans="1:6">
      <c r="A2943" s="59">
        <v>6223</v>
      </c>
      <c r="B2943" s="59" t="s">
        <v>423</v>
      </c>
      <c r="C2943" s="59" t="s">
        <v>20278</v>
      </c>
      <c r="D2943" s="60">
        <v>29.62</v>
      </c>
      <c r="E2943" s="59" t="s">
        <v>424</v>
      </c>
      <c r="F2943" s="59" t="s">
        <v>234</v>
      </c>
    </row>
    <row r="2944" spans="1:6">
      <c r="A2944" s="59">
        <v>6224</v>
      </c>
      <c r="B2944" s="59" t="s">
        <v>423</v>
      </c>
      <c r="C2944" s="59" t="s">
        <v>20278</v>
      </c>
      <c r="D2944" s="60">
        <v>29.62</v>
      </c>
      <c r="E2944" s="59" t="s">
        <v>424</v>
      </c>
      <c r="F2944" s="59" t="s">
        <v>235</v>
      </c>
    </row>
    <row r="2945" spans="1:6">
      <c r="A2945" s="59">
        <v>6225</v>
      </c>
      <c r="B2945" s="59" t="s">
        <v>423</v>
      </c>
      <c r="C2945" s="59" t="s">
        <v>20278</v>
      </c>
      <c r="D2945" s="60">
        <v>29.62</v>
      </c>
      <c r="E2945" s="59" t="s">
        <v>424</v>
      </c>
      <c r="F2945" s="59" t="s">
        <v>236</v>
      </c>
    </row>
    <row r="2946" spans="1:6">
      <c r="A2946" s="59">
        <v>6226</v>
      </c>
      <c r="B2946" s="59" t="s">
        <v>423</v>
      </c>
      <c r="C2946" s="59" t="s">
        <v>20278</v>
      </c>
      <c r="D2946" s="60">
        <v>29.62</v>
      </c>
      <c r="E2946" s="59" t="s">
        <v>424</v>
      </c>
      <c r="F2946" s="59" t="s">
        <v>237</v>
      </c>
    </row>
    <row r="2947" spans="1:6">
      <c r="A2947" s="59">
        <v>6229</v>
      </c>
      <c r="B2947" s="59" t="s">
        <v>423</v>
      </c>
      <c r="C2947" s="59" t="s">
        <v>20278</v>
      </c>
      <c r="D2947" s="60">
        <v>29.62</v>
      </c>
      <c r="E2947" s="59" t="s">
        <v>424</v>
      </c>
      <c r="F2947" s="59" t="s">
        <v>238</v>
      </c>
    </row>
    <row r="2948" spans="1:6">
      <c r="A2948" s="59">
        <v>6230</v>
      </c>
      <c r="B2948" s="59" t="s">
        <v>423</v>
      </c>
      <c r="C2948" s="59" t="s">
        <v>20278</v>
      </c>
      <c r="D2948" s="60">
        <v>29.62</v>
      </c>
      <c r="E2948" s="59" t="s">
        <v>424</v>
      </c>
      <c r="F2948" s="59" t="s">
        <v>239</v>
      </c>
    </row>
    <row r="2949" spans="1:6">
      <c r="A2949" s="59">
        <v>6231</v>
      </c>
      <c r="B2949" s="59" t="s">
        <v>423</v>
      </c>
      <c r="C2949" s="59" t="s">
        <v>20278</v>
      </c>
      <c r="D2949" s="60">
        <v>29.62</v>
      </c>
      <c r="E2949" s="59" t="s">
        <v>424</v>
      </c>
      <c r="F2949" s="59" t="s">
        <v>240</v>
      </c>
    </row>
    <row r="2950" spans="1:6">
      <c r="A2950" s="59">
        <v>6232</v>
      </c>
      <c r="B2950" s="59" t="s">
        <v>423</v>
      </c>
      <c r="C2950" s="59" t="s">
        <v>20278</v>
      </c>
      <c r="D2950" s="60">
        <v>29.62</v>
      </c>
      <c r="E2950" s="59" t="s">
        <v>424</v>
      </c>
      <c r="F2950" s="59" t="s">
        <v>241</v>
      </c>
    </row>
    <row r="2951" spans="1:6">
      <c r="A2951" s="59">
        <v>6234</v>
      </c>
      <c r="B2951" s="59" t="s">
        <v>423</v>
      </c>
      <c r="C2951" s="59" t="s">
        <v>20278</v>
      </c>
      <c r="D2951" s="60">
        <v>29.62</v>
      </c>
      <c r="E2951" s="59" t="s">
        <v>424</v>
      </c>
      <c r="F2951" s="59" t="s">
        <v>242</v>
      </c>
    </row>
    <row r="2952" spans="1:6">
      <c r="A2952" s="59">
        <v>6235</v>
      </c>
      <c r="B2952" s="59" t="s">
        <v>423</v>
      </c>
      <c r="C2952" s="59" t="s">
        <v>20278</v>
      </c>
      <c r="D2952" s="60">
        <v>29.62</v>
      </c>
      <c r="E2952" s="59" t="s">
        <v>424</v>
      </c>
      <c r="F2952" s="59" t="s">
        <v>243</v>
      </c>
    </row>
    <row r="2953" spans="1:6">
      <c r="A2953" s="59">
        <v>6236</v>
      </c>
      <c r="B2953" s="59" t="s">
        <v>423</v>
      </c>
      <c r="C2953" s="59" t="s">
        <v>20278</v>
      </c>
      <c r="D2953" s="60">
        <v>29.62</v>
      </c>
      <c r="E2953" s="59" t="s">
        <v>424</v>
      </c>
      <c r="F2953" s="59" t="s">
        <v>244</v>
      </c>
    </row>
    <row r="2954" spans="1:6">
      <c r="A2954" s="59">
        <v>6238</v>
      </c>
      <c r="B2954" s="59" t="s">
        <v>423</v>
      </c>
      <c r="C2954" s="59" t="s">
        <v>20278</v>
      </c>
      <c r="D2954" s="60">
        <v>29.62</v>
      </c>
      <c r="E2954" s="59" t="s">
        <v>424</v>
      </c>
      <c r="F2954" s="59" t="s">
        <v>245</v>
      </c>
    </row>
    <row r="2955" spans="1:6">
      <c r="A2955" s="59">
        <v>6240</v>
      </c>
      <c r="B2955" s="59" t="s">
        <v>423</v>
      </c>
      <c r="C2955" s="59" t="s">
        <v>20278</v>
      </c>
      <c r="D2955" s="60">
        <v>29.62</v>
      </c>
      <c r="E2955" s="59" t="s">
        <v>424</v>
      </c>
      <c r="F2955" s="59" t="s">
        <v>246</v>
      </c>
    </row>
    <row r="2956" spans="1:6">
      <c r="A2956" s="59">
        <v>6241</v>
      </c>
      <c r="B2956" s="59" t="s">
        <v>423</v>
      </c>
      <c r="C2956" s="59" t="s">
        <v>20278</v>
      </c>
      <c r="D2956" s="60">
        <v>29.62</v>
      </c>
      <c r="E2956" s="59" t="s">
        <v>424</v>
      </c>
      <c r="F2956" s="59" t="s">
        <v>247</v>
      </c>
    </row>
    <row r="2957" spans="1:6">
      <c r="A2957" s="59">
        <v>6242</v>
      </c>
      <c r="B2957" s="59" t="s">
        <v>423</v>
      </c>
      <c r="C2957" s="59" t="s">
        <v>20278</v>
      </c>
      <c r="D2957" s="60">
        <v>29.62</v>
      </c>
      <c r="E2957" s="59" t="s">
        <v>424</v>
      </c>
      <c r="F2957" s="59" t="s">
        <v>248</v>
      </c>
    </row>
    <row r="2958" spans="1:6">
      <c r="A2958" s="59">
        <v>6243</v>
      </c>
      <c r="B2958" s="59" t="s">
        <v>423</v>
      </c>
      <c r="C2958" s="59" t="s">
        <v>20278</v>
      </c>
      <c r="D2958" s="60">
        <v>29.62</v>
      </c>
      <c r="E2958" s="59" t="s">
        <v>424</v>
      </c>
      <c r="F2958" s="59" t="s">
        <v>249</v>
      </c>
    </row>
    <row r="2959" spans="1:6">
      <c r="A2959" s="59">
        <v>6244</v>
      </c>
      <c r="B2959" s="59" t="s">
        <v>423</v>
      </c>
      <c r="C2959" s="59" t="s">
        <v>20278</v>
      </c>
      <c r="D2959" s="60">
        <v>29.62</v>
      </c>
      <c r="E2959" s="59" t="s">
        <v>424</v>
      </c>
      <c r="F2959" s="59" t="s">
        <v>250</v>
      </c>
    </row>
    <row r="2960" spans="1:6">
      <c r="A2960" s="59">
        <v>6306</v>
      </c>
      <c r="B2960" s="59" t="s">
        <v>423</v>
      </c>
      <c r="C2960" s="59" t="s">
        <v>20278</v>
      </c>
      <c r="D2960" s="60">
        <v>29.62</v>
      </c>
      <c r="E2960" s="59" t="s">
        <v>424</v>
      </c>
      <c r="F2960" s="59" t="s">
        <v>251</v>
      </c>
    </row>
    <row r="2961" spans="1:6">
      <c r="A2961" s="59">
        <v>6307</v>
      </c>
      <c r="B2961" s="59" t="s">
        <v>423</v>
      </c>
      <c r="C2961" s="59" t="s">
        <v>20278</v>
      </c>
      <c r="D2961" s="60">
        <v>29.62</v>
      </c>
      <c r="E2961" s="59" t="s">
        <v>424</v>
      </c>
      <c r="F2961" s="59" t="s">
        <v>252</v>
      </c>
    </row>
    <row r="2962" spans="1:6">
      <c r="A2962" s="59">
        <v>6308</v>
      </c>
      <c r="B2962" s="59" t="s">
        <v>423</v>
      </c>
      <c r="C2962" s="59" t="s">
        <v>20278</v>
      </c>
      <c r="D2962" s="60">
        <v>29.62</v>
      </c>
      <c r="E2962" s="59" t="s">
        <v>424</v>
      </c>
      <c r="F2962" s="59" t="s">
        <v>252</v>
      </c>
    </row>
    <row r="2963" spans="1:6">
      <c r="A2963" s="59">
        <v>6320</v>
      </c>
      <c r="B2963" s="59" t="s">
        <v>423</v>
      </c>
      <c r="C2963" s="59" t="s">
        <v>20278</v>
      </c>
      <c r="D2963" s="60">
        <v>29.62</v>
      </c>
      <c r="E2963" s="59" t="s">
        <v>424</v>
      </c>
      <c r="F2963" s="59" t="s">
        <v>253</v>
      </c>
    </row>
    <row r="2964" spans="1:6">
      <c r="A2964" s="59">
        <v>6342</v>
      </c>
      <c r="B2964" s="59" t="s">
        <v>423</v>
      </c>
      <c r="C2964" s="59" t="s">
        <v>20278</v>
      </c>
      <c r="D2964" s="60">
        <v>29.62</v>
      </c>
      <c r="E2964" s="59" t="s">
        <v>424</v>
      </c>
      <c r="F2964" s="59" t="s">
        <v>254</v>
      </c>
    </row>
    <row r="2965" spans="1:6">
      <c r="A2965" s="59">
        <v>6343</v>
      </c>
      <c r="B2965" s="59" t="s">
        <v>423</v>
      </c>
      <c r="C2965" s="59" t="s">
        <v>20278</v>
      </c>
      <c r="D2965" s="60">
        <v>29.62</v>
      </c>
      <c r="E2965" s="59" t="s">
        <v>424</v>
      </c>
      <c r="F2965" s="59" t="s">
        <v>255</v>
      </c>
    </row>
    <row r="2966" spans="1:6">
      <c r="A2966" s="59">
        <v>6344</v>
      </c>
      <c r="B2966" s="59" t="s">
        <v>423</v>
      </c>
      <c r="C2966" s="59" t="s">
        <v>20278</v>
      </c>
      <c r="D2966" s="60">
        <v>29.62</v>
      </c>
      <c r="E2966" s="59" t="s">
        <v>424</v>
      </c>
      <c r="F2966" s="59" t="s">
        <v>256</v>
      </c>
    </row>
    <row r="2967" spans="1:6">
      <c r="A2967" s="59">
        <v>6345</v>
      </c>
      <c r="B2967" s="59" t="s">
        <v>423</v>
      </c>
      <c r="C2967" s="59" t="s">
        <v>20278</v>
      </c>
      <c r="D2967" s="60">
        <v>29.62</v>
      </c>
      <c r="E2967" s="59" t="s">
        <v>424</v>
      </c>
      <c r="F2967" s="59" t="s">
        <v>257</v>
      </c>
    </row>
    <row r="2968" spans="1:6">
      <c r="A2968" s="59">
        <v>6346</v>
      </c>
      <c r="B2968" s="59" t="s">
        <v>423</v>
      </c>
      <c r="C2968" s="59" t="s">
        <v>20278</v>
      </c>
      <c r="D2968" s="60">
        <v>29.62</v>
      </c>
      <c r="E2968" s="59" t="s">
        <v>424</v>
      </c>
      <c r="F2968" s="59" t="s">
        <v>258</v>
      </c>
    </row>
    <row r="2969" spans="1:6">
      <c r="A2969" s="59">
        <v>6347</v>
      </c>
      <c r="B2969" s="59" t="s">
        <v>423</v>
      </c>
      <c r="C2969" s="59" t="s">
        <v>20278</v>
      </c>
      <c r="D2969" s="60">
        <v>29.62</v>
      </c>
      <c r="E2969" s="59" t="s">
        <v>424</v>
      </c>
      <c r="F2969" s="59" t="s">
        <v>259</v>
      </c>
    </row>
    <row r="2970" spans="1:6">
      <c r="A2970" s="59">
        <v>6400</v>
      </c>
      <c r="B2970" s="59" t="s">
        <v>423</v>
      </c>
      <c r="C2970" s="59" t="s">
        <v>20278</v>
      </c>
      <c r="D2970" s="60">
        <v>29.62</v>
      </c>
      <c r="E2970" s="59" t="s">
        <v>424</v>
      </c>
      <c r="F2970" s="59" t="s">
        <v>260</v>
      </c>
    </row>
    <row r="2971" spans="1:6">
      <c r="A2971" s="59">
        <v>6401</v>
      </c>
      <c r="B2971" s="59" t="s">
        <v>423</v>
      </c>
      <c r="C2971" s="59" t="s">
        <v>20278</v>
      </c>
      <c r="D2971" s="60">
        <v>29.62</v>
      </c>
      <c r="E2971" s="59" t="s">
        <v>424</v>
      </c>
      <c r="F2971" s="59" t="s">
        <v>261</v>
      </c>
    </row>
    <row r="2972" spans="1:6">
      <c r="A2972" s="59">
        <v>6402</v>
      </c>
      <c r="B2972" s="59" t="s">
        <v>423</v>
      </c>
      <c r="C2972" s="59" t="s">
        <v>20278</v>
      </c>
      <c r="D2972" s="60">
        <v>29.62</v>
      </c>
      <c r="E2972" s="59" t="s">
        <v>424</v>
      </c>
      <c r="F2972" s="59" t="s">
        <v>262</v>
      </c>
    </row>
    <row r="2973" spans="1:6">
      <c r="A2973" s="59">
        <v>6404</v>
      </c>
      <c r="B2973" s="59" t="s">
        <v>423</v>
      </c>
      <c r="C2973" s="59" t="s">
        <v>20278</v>
      </c>
      <c r="D2973" s="60">
        <v>29.62</v>
      </c>
      <c r="E2973" s="59" t="s">
        <v>424</v>
      </c>
      <c r="F2973" s="59" t="s">
        <v>263</v>
      </c>
    </row>
    <row r="2974" spans="1:6">
      <c r="A2974" s="59">
        <v>6405</v>
      </c>
      <c r="B2974" s="59" t="s">
        <v>423</v>
      </c>
      <c r="C2974" s="59" t="s">
        <v>20278</v>
      </c>
      <c r="D2974" s="60">
        <v>29.62</v>
      </c>
      <c r="E2974" s="59" t="s">
        <v>424</v>
      </c>
      <c r="F2974" s="59" t="s">
        <v>264</v>
      </c>
    </row>
    <row r="2975" spans="1:6">
      <c r="A2975" s="59">
        <v>6406</v>
      </c>
      <c r="B2975" s="59" t="s">
        <v>423</v>
      </c>
      <c r="C2975" s="59" t="s">
        <v>20278</v>
      </c>
      <c r="D2975" s="60">
        <v>29.62</v>
      </c>
      <c r="E2975" s="59" t="s">
        <v>424</v>
      </c>
      <c r="F2975" s="59" t="s">
        <v>265</v>
      </c>
    </row>
    <row r="2976" spans="1:6">
      <c r="A2976" s="59">
        <v>6407</v>
      </c>
      <c r="B2976" s="59" t="s">
        <v>423</v>
      </c>
      <c r="C2976" s="59" t="s">
        <v>20278</v>
      </c>
      <c r="D2976" s="60">
        <v>29.62</v>
      </c>
      <c r="E2976" s="59" t="s">
        <v>424</v>
      </c>
      <c r="F2976" s="59" t="s">
        <v>266</v>
      </c>
    </row>
    <row r="2977" spans="1:6">
      <c r="A2977" s="59">
        <v>6410</v>
      </c>
      <c r="B2977" s="59" t="s">
        <v>423</v>
      </c>
      <c r="C2977" s="59" t="s">
        <v>20278</v>
      </c>
      <c r="D2977" s="60">
        <v>29.62</v>
      </c>
      <c r="E2977" s="59" t="s">
        <v>424</v>
      </c>
      <c r="F2977" s="59" t="s">
        <v>267</v>
      </c>
    </row>
    <row r="2978" spans="1:6">
      <c r="A2978" s="59">
        <v>6411</v>
      </c>
      <c r="B2978" s="59" t="s">
        <v>423</v>
      </c>
      <c r="C2978" s="59" t="s">
        <v>20278</v>
      </c>
      <c r="D2978" s="60">
        <v>29.62</v>
      </c>
      <c r="E2978" s="59" t="s">
        <v>424</v>
      </c>
      <c r="F2978" s="59" t="s">
        <v>268</v>
      </c>
    </row>
    <row r="2979" spans="1:6">
      <c r="A2979" s="59">
        <v>6412</v>
      </c>
      <c r="B2979" s="59" t="s">
        <v>423</v>
      </c>
      <c r="C2979" s="59" t="s">
        <v>20278</v>
      </c>
      <c r="D2979" s="60">
        <v>29.62</v>
      </c>
      <c r="E2979" s="59" t="s">
        <v>424</v>
      </c>
      <c r="F2979" s="59" t="s">
        <v>269</v>
      </c>
    </row>
    <row r="2980" spans="1:6">
      <c r="A2980" s="59">
        <v>6413</v>
      </c>
      <c r="B2980" s="59" t="s">
        <v>423</v>
      </c>
      <c r="C2980" s="59" t="s">
        <v>20278</v>
      </c>
      <c r="D2980" s="60">
        <v>29.62</v>
      </c>
      <c r="E2980" s="59" t="s">
        <v>424</v>
      </c>
      <c r="F2980" s="59" t="s">
        <v>270</v>
      </c>
    </row>
    <row r="2981" spans="1:6">
      <c r="A2981" s="59">
        <v>6414</v>
      </c>
      <c r="B2981" s="59" t="s">
        <v>423</v>
      </c>
      <c r="C2981" s="59" t="s">
        <v>20278</v>
      </c>
      <c r="D2981" s="60">
        <v>29.62</v>
      </c>
      <c r="E2981" s="59" t="s">
        <v>424</v>
      </c>
      <c r="F2981" s="59" t="s">
        <v>271</v>
      </c>
    </row>
    <row r="2982" spans="1:6">
      <c r="A2982" s="59">
        <v>6415</v>
      </c>
      <c r="B2982" s="59" t="s">
        <v>423</v>
      </c>
      <c r="C2982" s="59" t="s">
        <v>20278</v>
      </c>
      <c r="D2982" s="60">
        <v>29.62</v>
      </c>
      <c r="E2982" s="59" t="s">
        <v>424</v>
      </c>
      <c r="F2982" s="59" t="s">
        <v>272</v>
      </c>
    </row>
    <row r="2983" spans="1:6">
      <c r="A2983" s="59">
        <v>6416</v>
      </c>
      <c r="B2983" s="59" t="s">
        <v>423</v>
      </c>
      <c r="C2983" s="59" t="s">
        <v>20278</v>
      </c>
      <c r="D2983" s="60">
        <v>29.62</v>
      </c>
      <c r="E2983" s="59" t="s">
        <v>424</v>
      </c>
      <c r="F2983" s="59" t="s">
        <v>273</v>
      </c>
    </row>
    <row r="2984" spans="1:6">
      <c r="A2984" s="59">
        <v>6417</v>
      </c>
      <c r="B2984" s="59" t="s">
        <v>423</v>
      </c>
      <c r="C2984" s="59" t="s">
        <v>20278</v>
      </c>
      <c r="D2984" s="60">
        <v>29.62</v>
      </c>
      <c r="E2984" s="59" t="s">
        <v>424</v>
      </c>
      <c r="F2984" s="59" t="s">
        <v>274</v>
      </c>
    </row>
    <row r="2985" spans="1:6">
      <c r="A2985" s="59">
        <v>6418</v>
      </c>
      <c r="B2985" s="59" t="s">
        <v>423</v>
      </c>
      <c r="C2985" s="59" t="s">
        <v>20278</v>
      </c>
      <c r="D2985" s="60">
        <v>29.62</v>
      </c>
      <c r="E2985" s="59" t="s">
        <v>424</v>
      </c>
      <c r="F2985" s="59" t="s">
        <v>275</v>
      </c>
    </row>
    <row r="2986" spans="1:6">
      <c r="A2986" s="59">
        <v>6419</v>
      </c>
      <c r="B2986" s="59" t="s">
        <v>423</v>
      </c>
      <c r="C2986" s="59" t="s">
        <v>20278</v>
      </c>
      <c r="D2986" s="60">
        <v>29.62</v>
      </c>
      <c r="E2986" s="59" t="s">
        <v>424</v>
      </c>
      <c r="F2986" s="59" t="s">
        <v>276</v>
      </c>
    </row>
    <row r="2987" spans="1:6">
      <c r="A2987" s="59">
        <v>6420</v>
      </c>
      <c r="B2987" s="59" t="s">
        <v>423</v>
      </c>
      <c r="C2987" s="59" t="s">
        <v>20278</v>
      </c>
      <c r="D2987" s="60">
        <v>29.62</v>
      </c>
      <c r="E2987" s="59" t="s">
        <v>424</v>
      </c>
      <c r="F2987" s="59" t="s">
        <v>277</v>
      </c>
    </row>
    <row r="2988" spans="1:6">
      <c r="A2988" s="59">
        <v>6421</v>
      </c>
      <c r="B2988" s="59" t="s">
        <v>423</v>
      </c>
      <c r="C2988" s="59" t="s">
        <v>20278</v>
      </c>
      <c r="D2988" s="60">
        <v>29.62</v>
      </c>
      <c r="E2988" s="59" t="s">
        <v>424</v>
      </c>
      <c r="F2988" s="59" t="s">
        <v>278</v>
      </c>
    </row>
    <row r="2989" spans="1:6">
      <c r="A2989" s="59">
        <v>6422</v>
      </c>
      <c r="B2989" s="59" t="s">
        <v>423</v>
      </c>
      <c r="C2989" s="59" t="s">
        <v>20278</v>
      </c>
      <c r="D2989" s="60">
        <v>29.62</v>
      </c>
      <c r="E2989" s="59" t="s">
        <v>424</v>
      </c>
      <c r="F2989" s="59" t="s">
        <v>279</v>
      </c>
    </row>
    <row r="2990" spans="1:6">
      <c r="A2990" s="59">
        <v>6423</v>
      </c>
      <c r="B2990" s="59" t="s">
        <v>423</v>
      </c>
      <c r="C2990" s="59" t="s">
        <v>20278</v>
      </c>
      <c r="D2990" s="60">
        <v>29.62</v>
      </c>
      <c r="E2990" s="59" t="s">
        <v>424</v>
      </c>
      <c r="F2990" s="59" t="s">
        <v>280</v>
      </c>
    </row>
    <row r="2991" spans="1:6">
      <c r="A2991" s="59">
        <v>6425</v>
      </c>
      <c r="B2991" s="59" t="s">
        <v>423</v>
      </c>
      <c r="C2991" s="59" t="s">
        <v>20278</v>
      </c>
      <c r="D2991" s="60">
        <v>29.62</v>
      </c>
      <c r="E2991" s="59" t="s">
        <v>424</v>
      </c>
      <c r="F2991" s="59" t="s">
        <v>281</v>
      </c>
    </row>
    <row r="2992" spans="1:6">
      <c r="A2992" s="59">
        <v>6426</v>
      </c>
      <c r="B2992" s="59" t="s">
        <v>423</v>
      </c>
      <c r="C2992" s="59" t="s">
        <v>20278</v>
      </c>
      <c r="D2992" s="60">
        <v>29.62</v>
      </c>
      <c r="E2992" s="59" t="s">
        <v>424</v>
      </c>
      <c r="F2992" s="59" t="s">
        <v>282</v>
      </c>
    </row>
    <row r="2993" spans="1:6">
      <c r="A2993" s="59">
        <v>6427</v>
      </c>
      <c r="B2993" s="59" t="s">
        <v>423</v>
      </c>
      <c r="C2993" s="59" t="s">
        <v>20278</v>
      </c>
      <c r="D2993" s="60">
        <v>29.62</v>
      </c>
      <c r="E2993" s="59" t="s">
        <v>424</v>
      </c>
      <c r="F2993" s="59" t="s">
        <v>281</v>
      </c>
    </row>
    <row r="2994" spans="1:6">
      <c r="A2994" s="59">
        <v>6430</v>
      </c>
      <c r="B2994" s="59" t="s">
        <v>423</v>
      </c>
      <c r="C2994" s="59" t="s">
        <v>20278</v>
      </c>
      <c r="D2994" s="60">
        <v>29.62</v>
      </c>
      <c r="E2994" s="59" t="s">
        <v>424</v>
      </c>
      <c r="F2994" s="59" t="s">
        <v>265</v>
      </c>
    </row>
    <row r="2995" spans="1:6">
      <c r="A2995" s="59">
        <v>6432</v>
      </c>
      <c r="B2995" s="59" t="s">
        <v>423</v>
      </c>
      <c r="C2995" s="59" t="s">
        <v>20278</v>
      </c>
      <c r="D2995" s="60">
        <v>29.62</v>
      </c>
      <c r="E2995" s="59" t="s">
        <v>424</v>
      </c>
      <c r="F2995" s="59" t="s">
        <v>283</v>
      </c>
    </row>
    <row r="2996" spans="1:6">
      <c r="A2996" s="59">
        <v>6434</v>
      </c>
      <c r="B2996" s="59" t="s">
        <v>423</v>
      </c>
      <c r="C2996" s="59" t="s">
        <v>20278</v>
      </c>
      <c r="D2996" s="60">
        <v>29.62</v>
      </c>
      <c r="E2996" s="59" t="s">
        <v>424</v>
      </c>
      <c r="F2996" s="59" t="s">
        <v>284</v>
      </c>
    </row>
    <row r="2997" spans="1:6">
      <c r="A2997" s="59">
        <v>6437</v>
      </c>
      <c r="B2997" s="59" t="s">
        <v>423</v>
      </c>
      <c r="C2997" s="59" t="s">
        <v>20278</v>
      </c>
      <c r="D2997" s="60">
        <v>29.62</v>
      </c>
      <c r="E2997" s="59" t="s">
        <v>424</v>
      </c>
      <c r="F2997" s="59" t="s">
        <v>285</v>
      </c>
    </row>
    <row r="2998" spans="1:6">
      <c r="A2998" s="59">
        <v>6438</v>
      </c>
      <c r="B2998" s="59" t="s">
        <v>423</v>
      </c>
      <c r="C2998" s="59" t="s">
        <v>20278</v>
      </c>
      <c r="D2998" s="60">
        <v>29.62</v>
      </c>
      <c r="E2998" s="59" t="s">
        <v>424</v>
      </c>
      <c r="F2998" s="59" t="s">
        <v>286</v>
      </c>
    </row>
    <row r="2999" spans="1:6">
      <c r="A2999" s="59">
        <v>6439</v>
      </c>
      <c r="B2999" s="59" t="s">
        <v>423</v>
      </c>
      <c r="C2999" s="59" t="s">
        <v>20278</v>
      </c>
      <c r="D2999" s="60">
        <v>29.62</v>
      </c>
      <c r="E2999" s="59" t="s">
        <v>424</v>
      </c>
      <c r="F2999" s="59" t="s">
        <v>287</v>
      </c>
    </row>
    <row r="3000" spans="1:6">
      <c r="A3000" s="59">
        <v>6442</v>
      </c>
      <c r="B3000" s="59" t="s">
        <v>423</v>
      </c>
      <c r="C3000" s="59" t="s">
        <v>20278</v>
      </c>
      <c r="D3000" s="60">
        <v>29.62</v>
      </c>
      <c r="E3000" s="59" t="s">
        <v>424</v>
      </c>
      <c r="F3000" s="59" t="s">
        <v>288</v>
      </c>
    </row>
    <row r="3001" spans="1:6">
      <c r="A3001" s="59">
        <v>6443</v>
      </c>
      <c r="B3001" s="59" t="s">
        <v>423</v>
      </c>
      <c r="C3001" s="59" t="s">
        <v>20278</v>
      </c>
      <c r="D3001" s="60">
        <v>29.62</v>
      </c>
      <c r="E3001" s="59" t="s">
        <v>424</v>
      </c>
      <c r="F3001" s="59" t="s">
        <v>289</v>
      </c>
    </row>
    <row r="3002" spans="1:6">
      <c r="A3002" s="59">
        <v>6444</v>
      </c>
      <c r="B3002" s="59" t="s">
        <v>423</v>
      </c>
      <c r="C3002" s="59" t="s">
        <v>20278</v>
      </c>
      <c r="D3002" s="60">
        <v>29.62</v>
      </c>
      <c r="E3002" s="59" t="s">
        <v>424</v>
      </c>
      <c r="F3002" s="59" t="s">
        <v>290</v>
      </c>
    </row>
    <row r="3003" spans="1:6">
      <c r="A3003" s="59">
        <v>6450</v>
      </c>
      <c r="B3003" s="59" t="s">
        <v>423</v>
      </c>
      <c r="C3003" s="59" t="s">
        <v>20278</v>
      </c>
      <c r="D3003" s="60">
        <v>29.62</v>
      </c>
      <c r="E3003" s="59" t="s">
        <v>424</v>
      </c>
      <c r="F3003" s="59" t="s">
        <v>291</v>
      </c>
    </row>
    <row r="3004" spans="1:6">
      <c r="A3004" s="59">
        <v>6452</v>
      </c>
      <c r="B3004" s="59" t="s">
        <v>423</v>
      </c>
      <c r="C3004" s="59" t="s">
        <v>20278</v>
      </c>
      <c r="D3004" s="60">
        <v>29.62</v>
      </c>
      <c r="E3004" s="59" t="s">
        <v>424</v>
      </c>
      <c r="F3004" s="59" t="s">
        <v>292</v>
      </c>
    </row>
    <row r="3005" spans="1:6">
      <c r="A3005" s="59">
        <v>6456</v>
      </c>
      <c r="B3005" s="59" t="s">
        <v>423</v>
      </c>
      <c r="C3005" s="59" t="s">
        <v>20278</v>
      </c>
      <c r="D3005" s="60">
        <v>29.62</v>
      </c>
      <c r="E3005" s="59" t="s">
        <v>424</v>
      </c>
      <c r="F3005" s="59" t="s">
        <v>293</v>
      </c>
    </row>
    <row r="3006" spans="1:6">
      <c r="A3006" s="59">
        <v>6459</v>
      </c>
      <c r="B3006" s="59" t="s">
        <v>423</v>
      </c>
      <c r="C3006" s="59" t="s">
        <v>20278</v>
      </c>
      <c r="D3006" s="60">
        <v>29.62</v>
      </c>
      <c r="E3006" s="59" t="s">
        <v>424</v>
      </c>
      <c r="F3006" s="59" t="s">
        <v>295</v>
      </c>
    </row>
    <row r="3007" spans="1:6">
      <c r="A3007" s="59">
        <v>6462</v>
      </c>
      <c r="B3007" s="59" t="s">
        <v>423</v>
      </c>
      <c r="C3007" s="59" t="s">
        <v>20278</v>
      </c>
      <c r="D3007" s="60">
        <v>29.62</v>
      </c>
      <c r="E3007" s="59" t="s">
        <v>424</v>
      </c>
      <c r="F3007" s="59" t="s">
        <v>298</v>
      </c>
    </row>
    <row r="3008" spans="1:6">
      <c r="A3008" s="59">
        <v>6463</v>
      </c>
      <c r="B3008" s="59" t="s">
        <v>423</v>
      </c>
      <c r="C3008" s="59" t="s">
        <v>20278</v>
      </c>
      <c r="D3008" s="60">
        <v>29.62</v>
      </c>
      <c r="E3008" s="59" t="s">
        <v>424</v>
      </c>
      <c r="F3008" s="59" t="s">
        <v>299</v>
      </c>
    </row>
    <row r="3009" spans="1:6">
      <c r="A3009" s="59">
        <v>6464</v>
      </c>
      <c r="B3009" s="59" t="s">
        <v>423</v>
      </c>
      <c r="C3009" s="59" t="s">
        <v>20278</v>
      </c>
      <c r="D3009" s="60">
        <v>29.62</v>
      </c>
      <c r="E3009" s="59" t="s">
        <v>424</v>
      </c>
      <c r="F3009" s="59" t="s">
        <v>300</v>
      </c>
    </row>
    <row r="3010" spans="1:6">
      <c r="A3010" s="59">
        <v>6470</v>
      </c>
      <c r="B3010" s="59" t="s">
        <v>423</v>
      </c>
      <c r="C3010" s="59" t="s">
        <v>20278</v>
      </c>
      <c r="D3010" s="60">
        <v>29.62</v>
      </c>
      <c r="E3010" s="59" t="s">
        <v>424</v>
      </c>
      <c r="F3010" s="59" t="s">
        <v>301</v>
      </c>
    </row>
    <row r="3011" spans="1:6">
      <c r="A3011" s="59">
        <v>6472</v>
      </c>
      <c r="B3011" s="59" t="s">
        <v>423</v>
      </c>
      <c r="C3011" s="59" t="s">
        <v>20278</v>
      </c>
      <c r="D3011" s="60">
        <v>29.62</v>
      </c>
      <c r="E3011" s="59" t="s">
        <v>424</v>
      </c>
      <c r="F3011" s="59" t="s">
        <v>302</v>
      </c>
    </row>
    <row r="3012" spans="1:6">
      <c r="A3012" s="59">
        <v>6473</v>
      </c>
      <c r="B3012" s="59" t="s">
        <v>423</v>
      </c>
      <c r="C3012" s="59" t="s">
        <v>20278</v>
      </c>
      <c r="D3012" s="60">
        <v>29.62</v>
      </c>
      <c r="E3012" s="59" t="s">
        <v>424</v>
      </c>
      <c r="F3012" s="59" t="s">
        <v>303</v>
      </c>
    </row>
    <row r="3013" spans="1:6">
      <c r="A3013" s="59">
        <v>6480</v>
      </c>
      <c r="B3013" s="59" t="s">
        <v>423</v>
      </c>
      <c r="C3013" s="59" t="s">
        <v>20278</v>
      </c>
      <c r="D3013" s="60">
        <v>29.62</v>
      </c>
      <c r="E3013" s="59" t="s">
        <v>424</v>
      </c>
      <c r="F3013" s="59" t="s">
        <v>304</v>
      </c>
    </row>
    <row r="3014" spans="1:6">
      <c r="A3014" s="59">
        <v>6482</v>
      </c>
      <c r="B3014" s="59" t="s">
        <v>423</v>
      </c>
      <c r="C3014" s="59" t="s">
        <v>20278</v>
      </c>
      <c r="D3014" s="60">
        <v>29.62</v>
      </c>
      <c r="E3014" s="59" t="s">
        <v>424</v>
      </c>
      <c r="F3014" s="59" t="s">
        <v>305</v>
      </c>
    </row>
    <row r="3015" spans="1:6">
      <c r="A3015" s="59">
        <v>6483</v>
      </c>
      <c r="B3015" s="59" t="s">
        <v>423</v>
      </c>
      <c r="C3015" s="59" t="s">
        <v>20278</v>
      </c>
      <c r="D3015" s="60">
        <v>29.62</v>
      </c>
      <c r="E3015" s="59" t="s">
        <v>424</v>
      </c>
      <c r="F3015" s="59" t="s">
        <v>306</v>
      </c>
    </row>
    <row r="3016" spans="1:6">
      <c r="A3016" s="59">
        <v>6484</v>
      </c>
      <c r="B3016" s="59" t="s">
        <v>423</v>
      </c>
      <c r="C3016" s="59" t="s">
        <v>20278</v>
      </c>
      <c r="D3016" s="60">
        <v>29.62</v>
      </c>
      <c r="E3016" s="59" t="s">
        <v>424</v>
      </c>
      <c r="F3016" s="59" t="s">
        <v>307</v>
      </c>
    </row>
    <row r="3017" spans="1:6">
      <c r="A3017" s="59">
        <v>6486</v>
      </c>
      <c r="B3017" s="59" t="s">
        <v>423</v>
      </c>
      <c r="C3017" s="59" t="s">
        <v>20278</v>
      </c>
      <c r="D3017" s="60">
        <v>29.62</v>
      </c>
      <c r="E3017" s="59" t="s">
        <v>424</v>
      </c>
      <c r="F3017" s="59" t="s">
        <v>308</v>
      </c>
    </row>
    <row r="3018" spans="1:6">
      <c r="A3018" s="59">
        <v>6490</v>
      </c>
      <c r="B3018" s="59" t="s">
        <v>423</v>
      </c>
      <c r="C3018" s="59" t="s">
        <v>20278</v>
      </c>
      <c r="D3018" s="60">
        <v>29.62</v>
      </c>
      <c r="E3018" s="59" t="s">
        <v>424</v>
      </c>
      <c r="F3018" s="59" t="s">
        <v>309</v>
      </c>
    </row>
    <row r="3019" spans="1:6">
      <c r="A3019" s="59">
        <v>6492</v>
      </c>
      <c r="B3019" s="59" t="s">
        <v>423</v>
      </c>
      <c r="C3019" s="59" t="s">
        <v>20278</v>
      </c>
      <c r="D3019" s="60">
        <v>29.62</v>
      </c>
      <c r="E3019" s="59" t="s">
        <v>424</v>
      </c>
      <c r="F3019" s="59" t="s">
        <v>310</v>
      </c>
    </row>
    <row r="3020" spans="1:6">
      <c r="A3020" s="59">
        <v>6500</v>
      </c>
      <c r="B3020" s="59" t="s">
        <v>423</v>
      </c>
      <c r="C3020" s="59" t="s">
        <v>20278</v>
      </c>
      <c r="D3020" s="60">
        <v>29.62</v>
      </c>
      <c r="E3020" s="59" t="s">
        <v>424</v>
      </c>
      <c r="F3020" s="59" t="s">
        <v>311</v>
      </c>
    </row>
    <row r="3021" spans="1:6">
      <c r="A3021" s="59">
        <v>6502</v>
      </c>
      <c r="B3021" s="59" t="s">
        <v>423</v>
      </c>
      <c r="C3021" s="59" t="s">
        <v>20278</v>
      </c>
      <c r="D3021" s="60">
        <v>29.62</v>
      </c>
      <c r="E3021" s="59" t="s">
        <v>424</v>
      </c>
      <c r="F3021" s="59" t="s">
        <v>312</v>
      </c>
    </row>
    <row r="3022" spans="1:6">
      <c r="A3022" s="59">
        <v>6503</v>
      </c>
      <c r="B3022" s="59" t="s">
        <v>423</v>
      </c>
      <c r="C3022" s="59" t="s">
        <v>20278</v>
      </c>
      <c r="D3022" s="60">
        <v>29.62</v>
      </c>
      <c r="E3022" s="59" t="s">
        <v>424</v>
      </c>
      <c r="F3022" s="59" t="s">
        <v>313</v>
      </c>
    </row>
    <row r="3023" spans="1:6">
      <c r="A3023" s="59">
        <v>6504</v>
      </c>
      <c r="B3023" s="59" t="s">
        <v>423</v>
      </c>
      <c r="C3023" s="59" t="s">
        <v>20278</v>
      </c>
      <c r="D3023" s="60">
        <v>29.62</v>
      </c>
      <c r="E3023" s="59" t="s">
        <v>424</v>
      </c>
      <c r="F3023" s="59" t="s">
        <v>314</v>
      </c>
    </row>
    <row r="3024" spans="1:6">
      <c r="A3024" s="59">
        <v>6505</v>
      </c>
      <c r="B3024" s="59" t="s">
        <v>423</v>
      </c>
      <c r="C3024" s="59" t="s">
        <v>20278</v>
      </c>
      <c r="D3024" s="60">
        <v>29.62</v>
      </c>
      <c r="E3024" s="59" t="s">
        <v>424</v>
      </c>
      <c r="F3024" s="59" t="s">
        <v>315</v>
      </c>
    </row>
    <row r="3025" spans="1:6">
      <c r="A3025" s="59">
        <v>6506</v>
      </c>
      <c r="B3025" s="59" t="s">
        <v>423</v>
      </c>
      <c r="C3025" s="59" t="s">
        <v>20278</v>
      </c>
      <c r="D3025" s="60">
        <v>29.62</v>
      </c>
      <c r="E3025" s="59" t="s">
        <v>424</v>
      </c>
      <c r="F3025" s="59" t="s">
        <v>316</v>
      </c>
    </row>
    <row r="3026" spans="1:6">
      <c r="A3026" s="59">
        <v>6507</v>
      </c>
      <c r="B3026" s="59" t="s">
        <v>423</v>
      </c>
      <c r="C3026" s="59" t="s">
        <v>20278</v>
      </c>
      <c r="D3026" s="60">
        <v>29.62</v>
      </c>
      <c r="E3026" s="59" t="s">
        <v>424</v>
      </c>
      <c r="F3026" s="59" t="s">
        <v>317</v>
      </c>
    </row>
    <row r="3027" spans="1:6">
      <c r="A3027" s="59">
        <v>6508</v>
      </c>
      <c r="B3027" s="59" t="s">
        <v>423</v>
      </c>
      <c r="C3027" s="59" t="s">
        <v>20278</v>
      </c>
      <c r="D3027" s="60">
        <v>29.62</v>
      </c>
      <c r="E3027" s="59" t="s">
        <v>424</v>
      </c>
      <c r="F3027" s="59" t="s">
        <v>318</v>
      </c>
    </row>
    <row r="3028" spans="1:6">
      <c r="A3028" s="59">
        <v>6509</v>
      </c>
      <c r="B3028" s="59" t="s">
        <v>423</v>
      </c>
      <c r="C3028" s="59" t="s">
        <v>20278</v>
      </c>
      <c r="D3028" s="60">
        <v>29.62</v>
      </c>
      <c r="E3028" s="59" t="s">
        <v>424</v>
      </c>
      <c r="F3028" s="59" t="s">
        <v>319</v>
      </c>
    </row>
    <row r="3029" spans="1:6">
      <c r="A3029" s="59">
        <v>6510</v>
      </c>
      <c r="B3029" s="59" t="s">
        <v>423</v>
      </c>
      <c r="C3029" s="59" t="s">
        <v>20278</v>
      </c>
      <c r="D3029" s="60">
        <v>29.62</v>
      </c>
      <c r="E3029" s="59" t="s">
        <v>424</v>
      </c>
      <c r="F3029" s="59" t="s">
        <v>320</v>
      </c>
    </row>
    <row r="3030" spans="1:6">
      <c r="A3030" s="59">
        <v>6511</v>
      </c>
      <c r="B3030" s="59" t="s">
        <v>423</v>
      </c>
      <c r="C3030" s="59" t="s">
        <v>20278</v>
      </c>
      <c r="D3030" s="60">
        <v>29.62</v>
      </c>
      <c r="E3030" s="59" t="s">
        <v>424</v>
      </c>
      <c r="F3030" s="59" t="s">
        <v>321</v>
      </c>
    </row>
    <row r="3031" spans="1:6">
      <c r="A3031" s="59">
        <v>6512</v>
      </c>
      <c r="B3031" s="59" t="s">
        <v>423</v>
      </c>
      <c r="C3031" s="59" t="s">
        <v>20278</v>
      </c>
      <c r="D3031" s="60">
        <v>29.62</v>
      </c>
      <c r="E3031" s="59" t="s">
        <v>424</v>
      </c>
      <c r="F3031" s="59" t="s">
        <v>322</v>
      </c>
    </row>
    <row r="3032" spans="1:6">
      <c r="A3032" s="59">
        <v>6513</v>
      </c>
      <c r="B3032" s="59" t="s">
        <v>423</v>
      </c>
      <c r="C3032" s="59" t="s">
        <v>20278</v>
      </c>
      <c r="D3032" s="60">
        <v>29.62</v>
      </c>
      <c r="E3032" s="59" t="s">
        <v>424</v>
      </c>
      <c r="F3032" s="59" t="s">
        <v>323</v>
      </c>
    </row>
    <row r="3033" spans="1:6">
      <c r="A3033" s="59">
        <v>6517</v>
      </c>
      <c r="B3033" s="59" t="s">
        <v>423</v>
      </c>
      <c r="C3033" s="59" t="s">
        <v>20278</v>
      </c>
      <c r="D3033" s="60">
        <v>29.62</v>
      </c>
      <c r="E3033" s="59" t="s">
        <v>424</v>
      </c>
      <c r="F3033" s="59" t="s">
        <v>324</v>
      </c>
    </row>
    <row r="3034" spans="1:6">
      <c r="A3034" s="59">
        <v>6518</v>
      </c>
      <c r="B3034" s="59" t="s">
        <v>423</v>
      </c>
      <c r="C3034" s="59" t="s">
        <v>20278</v>
      </c>
      <c r="D3034" s="60">
        <v>29.62</v>
      </c>
      <c r="E3034" s="59" t="s">
        <v>424</v>
      </c>
      <c r="F3034" s="59" t="s">
        <v>325</v>
      </c>
    </row>
    <row r="3035" spans="1:6">
      <c r="A3035" s="59">
        <v>6519</v>
      </c>
      <c r="B3035" s="59" t="s">
        <v>423</v>
      </c>
      <c r="C3035" s="59" t="s">
        <v>20278</v>
      </c>
      <c r="D3035" s="60">
        <v>29.62</v>
      </c>
      <c r="E3035" s="59" t="s">
        <v>424</v>
      </c>
      <c r="F3035" s="59" t="s">
        <v>326</v>
      </c>
    </row>
    <row r="3036" spans="1:6">
      <c r="A3036" s="59">
        <v>6520</v>
      </c>
      <c r="B3036" s="59" t="s">
        <v>423</v>
      </c>
      <c r="C3036" s="59" t="s">
        <v>20278</v>
      </c>
      <c r="D3036" s="60">
        <v>29.62</v>
      </c>
      <c r="E3036" s="59" t="s">
        <v>424</v>
      </c>
      <c r="F3036" s="59" t="s">
        <v>327</v>
      </c>
    </row>
    <row r="3037" spans="1:6">
      <c r="A3037" s="59">
        <v>6521</v>
      </c>
      <c r="B3037" s="59" t="s">
        <v>423</v>
      </c>
      <c r="C3037" s="59" t="s">
        <v>20278</v>
      </c>
      <c r="D3037" s="60">
        <v>29.62</v>
      </c>
      <c r="E3037" s="59" t="s">
        <v>424</v>
      </c>
      <c r="F3037" s="59" t="s">
        <v>328</v>
      </c>
    </row>
    <row r="3038" spans="1:6">
      <c r="A3038" s="59">
        <v>6522</v>
      </c>
      <c r="B3038" s="59" t="s">
        <v>423</v>
      </c>
      <c r="C3038" s="59" t="s">
        <v>20278</v>
      </c>
      <c r="D3038" s="60">
        <v>29.62</v>
      </c>
      <c r="E3038" s="59" t="s">
        <v>424</v>
      </c>
      <c r="F3038" s="59" t="s">
        <v>329</v>
      </c>
    </row>
    <row r="3039" spans="1:6">
      <c r="A3039" s="59">
        <v>6620</v>
      </c>
      <c r="B3039" s="59" t="s">
        <v>423</v>
      </c>
      <c r="C3039" s="59" t="s">
        <v>20278</v>
      </c>
      <c r="D3039" s="60">
        <v>29.62</v>
      </c>
      <c r="E3039" s="59" t="s">
        <v>424</v>
      </c>
      <c r="F3039" s="59" t="s">
        <v>330</v>
      </c>
    </row>
    <row r="3040" spans="1:6">
      <c r="A3040" s="59">
        <v>6622</v>
      </c>
      <c r="B3040" s="59" t="s">
        <v>423</v>
      </c>
      <c r="C3040" s="59" t="s">
        <v>20278</v>
      </c>
      <c r="D3040" s="60">
        <v>29.62</v>
      </c>
      <c r="E3040" s="59" t="s">
        <v>424</v>
      </c>
      <c r="F3040" s="59" t="s">
        <v>331</v>
      </c>
    </row>
    <row r="3041" spans="1:6">
      <c r="A3041" s="59">
        <v>6623</v>
      </c>
      <c r="B3041" s="59" t="s">
        <v>423</v>
      </c>
      <c r="C3041" s="59" t="s">
        <v>20278</v>
      </c>
      <c r="D3041" s="60">
        <v>29.62</v>
      </c>
      <c r="E3041" s="59" t="s">
        <v>424</v>
      </c>
      <c r="F3041" s="59" t="s">
        <v>332</v>
      </c>
    </row>
    <row r="3042" spans="1:6">
      <c r="A3042" s="59">
        <v>6624</v>
      </c>
      <c r="B3042" s="59" t="s">
        <v>423</v>
      </c>
      <c r="C3042" s="59" t="s">
        <v>20278</v>
      </c>
      <c r="D3042" s="60">
        <v>29.62</v>
      </c>
      <c r="E3042" s="59" t="s">
        <v>424</v>
      </c>
      <c r="F3042" s="59" t="s">
        <v>333</v>
      </c>
    </row>
    <row r="3043" spans="1:6">
      <c r="A3043" s="59">
        <v>6625</v>
      </c>
      <c r="B3043" s="59" t="s">
        <v>423</v>
      </c>
      <c r="C3043" s="59" t="s">
        <v>20278</v>
      </c>
      <c r="D3043" s="60">
        <v>29.62</v>
      </c>
      <c r="E3043" s="59" t="s">
        <v>424</v>
      </c>
      <c r="F3043" s="59" t="s">
        <v>334</v>
      </c>
    </row>
    <row r="3044" spans="1:6">
      <c r="A3044" s="59">
        <v>6630</v>
      </c>
      <c r="B3044" s="59" t="s">
        <v>423</v>
      </c>
      <c r="C3044" s="59" t="s">
        <v>20278</v>
      </c>
      <c r="D3044" s="60">
        <v>29.62</v>
      </c>
      <c r="E3044" s="59" t="s">
        <v>424</v>
      </c>
      <c r="F3044" s="59" t="s">
        <v>335</v>
      </c>
    </row>
    <row r="3045" spans="1:6">
      <c r="A3045" s="59">
        <v>6632</v>
      </c>
      <c r="B3045" s="59" t="s">
        <v>423</v>
      </c>
      <c r="C3045" s="59" t="s">
        <v>20278</v>
      </c>
      <c r="D3045" s="60">
        <v>29.62</v>
      </c>
      <c r="E3045" s="59" t="s">
        <v>424</v>
      </c>
      <c r="F3045" s="59" t="s">
        <v>336</v>
      </c>
    </row>
    <row r="3046" spans="1:6">
      <c r="A3046" s="59">
        <v>6633</v>
      </c>
      <c r="B3046" s="59" t="s">
        <v>423</v>
      </c>
      <c r="C3046" s="59" t="s">
        <v>20278</v>
      </c>
      <c r="D3046" s="60">
        <v>29.62</v>
      </c>
      <c r="E3046" s="59" t="s">
        <v>424</v>
      </c>
      <c r="F3046" s="59" t="s">
        <v>337</v>
      </c>
    </row>
    <row r="3047" spans="1:6">
      <c r="A3047" s="59">
        <v>6634</v>
      </c>
      <c r="B3047" s="59" t="s">
        <v>423</v>
      </c>
      <c r="C3047" s="59" t="s">
        <v>20278</v>
      </c>
      <c r="D3047" s="60">
        <v>29.62</v>
      </c>
      <c r="E3047" s="59" t="s">
        <v>424</v>
      </c>
      <c r="F3047" s="59" t="s">
        <v>338</v>
      </c>
    </row>
    <row r="3048" spans="1:6">
      <c r="A3048" s="59">
        <v>6635</v>
      </c>
      <c r="B3048" s="59" t="s">
        <v>423</v>
      </c>
      <c r="C3048" s="59" t="s">
        <v>20278</v>
      </c>
      <c r="D3048" s="60">
        <v>29.62</v>
      </c>
      <c r="E3048" s="59" t="s">
        <v>424</v>
      </c>
      <c r="F3048" s="59" t="s">
        <v>339</v>
      </c>
    </row>
    <row r="3049" spans="1:6">
      <c r="A3049" s="59">
        <v>6636</v>
      </c>
      <c r="B3049" s="59" t="s">
        <v>423</v>
      </c>
      <c r="C3049" s="59" t="s">
        <v>20278</v>
      </c>
      <c r="D3049" s="60">
        <v>29.62</v>
      </c>
      <c r="E3049" s="59" t="s">
        <v>424</v>
      </c>
      <c r="F3049" s="59" t="s">
        <v>340</v>
      </c>
    </row>
    <row r="3050" spans="1:6">
      <c r="A3050" s="59">
        <v>6637</v>
      </c>
      <c r="B3050" s="59" t="s">
        <v>423</v>
      </c>
      <c r="C3050" s="59" t="s">
        <v>20278</v>
      </c>
      <c r="D3050" s="60">
        <v>29.62</v>
      </c>
      <c r="E3050" s="59" t="s">
        <v>424</v>
      </c>
      <c r="F3050" s="59" t="s">
        <v>341</v>
      </c>
    </row>
    <row r="3051" spans="1:6">
      <c r="A3051" s="59">
        <v>6640</v>
      </c>
      <c r="B3051" s="59" t="s">
        <v>423</v>
      </c>
      <c r="C3051" s="59" t="s">
        <v>20278</v>
      </c>
      <c r="D3051" s="60">
        <v>29.62</v>
      </c>
      <c r="E3051" s="59" t="s">
        <v>424</v>
      </c>
      <c r="F3051" s="59" t="s">
        <v>342</v>
      </c>
    </row>
    <row r="3052" spans="1:6">
      <c r="A3052" s="59">
        <v>6642</v>
      </c>
      <c r="B3052" s="59" t="s">
        <v>423</v>
      </c>
      <c r="C3052" s="59" t="s">
        <v>20278</v>
      </c>
      <c r="D3052" s="60">
        <v>29.62</v>
      </c>
      <c r="E3052" s="59" t="s">
        <v>424</v>
      </c>
      <c r="F3052" s="59" t="s">
        <v>343</v>
      </c>
    </row>
    <row r="3053" spans="1:6">
      <c r="A3053" s="59">
        <v>6643</v>
      </c>
      <c r="B3053" s="59" t="s">
        <v>423</v>
      </c>
      <c r="C3053" s="59" t="s">
        <v>20278</v>
      </c>
      <c r="D3053" s="60">
        <v>29.62</v>
      </c>
      <c r="E3053" s="59" t="s">
        <v>424</v>
      </c>
      <c r="F3053" s="59" t="s">
        <v>344</v>
      </c>
    </row>
    <row r="3054" spans="1:6">
      <c r="A3054" s="59">
        <v>6644</v>
      </c>
      <c r="B3054" s="59" t="s">
        <v>423</v>
      </c>
      <c r="C3054" s="59" t="s">
        <v>20278</v>
      </c>
      <c r="D3054" s="60">
        <v>29.62</v>
      </c>
      <c r="E3054" s="59" t="s">
        <v>424</v>
      </c>
      <c r="F3054" s="59" t="s">
        <v>345</v>
      </c>
    </row>
    <row r="3055" spans="1:6">
      <c r="A3055" s="59">
        <v>6645</v>
      </c>
      <c r="B3055" s="59" t="s">
        <v>423</v>
      </c>
      <c r="C3055" s="59" t="s">
        <v>20278</v>
      </c>
      <c r="D3055" s="60">
        <v>29.62</v>
      </c>
      <c r="E3055" s="59" t="s">
        <v>424</v>
      </c>
      <c r="F3055" s="59" t="s">
        <v>346</v>
      </c>
    </row>
    <row r="3056" spans="1:6">
      <c r="A3056" s="59">
        <v>6646</v>
      </c>
      <c r="B3056" s="59" t="s">
        <v>423</v>
      </c>
      <c r="C3056" s="59" t="s">
        <v>20278</v>
      </c>
      <c r="D3056" s="60">
        <v>29.62</v>
      </c>
      <c r="E3056" s="59" t="s">
        <v>424</v>
      </c>
      <c r="F3056" s="59" t="s">
        <v>347</v>
      </c>
    </row>
    <row r="3057" spans="1:6">
      <c r="A3057" s="59">
        <v>6648</v>
      </c>
      <c r="B3057" s="59" t="s">
        <v>423</v>
      </c>
      <c r="C3057" s="59" t="s">
        <v>20278</v>
      </c>
      <c r="D3057" s="60">
        <v>29.62</v>
      </c>
      <c r="E3057" s="59" t="s">
        <v>424</v>
      </c>
      <c r="F3057" s="59" t="s">
        <v>348</v>
      </c>
    </row>
    <row r="3058" spans="1:6">
      <c r="A3058" s="59">
        <v>6649</v>
      </c>
      <c r="B3058" s="59" t="s">
        <v>423</v>
      </c>
      <c r="C3058" s="59" t="s">
        <v>20278</v>
      </c>
      <c r="D3058" s="60">
        <v>29.62</v>
      </c>
      <c r="E3058" s="59" t="s">
        <v>424</v>
      </c>
      <c r="F3058" s="59" t="s">
        <v>349</v>
      </c>
    </row>
    <row r="3059" spans="1:6">
      <c r="A3059" s="59">
        <v>6652</v>
      </c>
      <c r="B3059" s="59" t="s">
        <v>423</v>
      </c>
      <c r="C3059" s="59" t="s">
        <v>20278</v>
      </c>
      <c r="D3059" s="60">
        <v>29.62</v>
      </c>
      <c r="E3059" s="59" t="s">
        <v>424</v>
      </c>
      <c r="F3059" s="59" t="s">
        <v>350</v>
      </c>
    </row>
    <row r="3060" spans="1:6">
      <c r="A3060" s="59">
        <v>6654</v>
      </c>
      <c r="B3060" s="59" t="s">
        <v>423</v>
      </c>
      <c r="C3060" s="59" t="s">
        <v>20278</v>
      </c>
      <c r="D3060" s="60">
        <v>29.62</v>
      </c>
      <c r="E3060" s="59" t="s">
        <v>424</v>
      </c>
      <c r="F3060" s="59" t="s">
        <v>351</v>
      </c>
    </row>
    <row r="3061" spans="1:6">
      <c r="A3061" s="59">
        <v>6655</v>
      </c>
      <c r="B3061" s="59" t="s">
        <v>423</v>
      </c>
      <c r="C3061" s="59" t="s">
        <v>20278</v>
      </c>
      <c r="D3061" s="60">
        <v>29.62</v>
      </c>
      <c r="E3061" s="59" t="s">
        <v>424</v>
      </c>
      <c r="F3061" s="59" t="s">
        <v>352</v>
      </c>
    </row>
    <row r="3062" spans="1:6">
      <c r="A3062" s="59">
        <v>6657</v>
      </c>
      <c r="B3062" s="59" t="s">
        <v>423</v>
      </c>
      <c r="C3062" s="59" t="s">
        <v>20278</v>
      </c>
      <c r="D3062" s="60">
        <v>29.62</v>
      </c>
      <c r="E3062" s="59" t="s">
        <v>424</v>
      </c>
      <c r="F3062" s="59" t="s">
        <v>353</v>
      </c>
    </row>
    <row r="3063" spans="1:6">
      <c r="A3063" s="59">
        <v>6660</v>
      </c>
      <c r="B3063" s="59" t="s">
        <v>423</v>
      </c>
      <c r="C3063" s="59" t="s">
        <v>20278</v>
      </c>
      <c r="D3063" s="60">
        <v>29.62</v>
      </c>
      <c r="E3063" s="59" t="s">
        <v>424</v>
      </c>
      <c r="F3063" s="59" t="s">
        <v>354</v>
      </c>
    </row>
    <row r="3064" spans="1:6">
      <c r="A3064" s="59">
        <v>6662</v>
      </c>
      <c r="B3064" s="59" t="s">
        <v>423</v>
      </c>
      <c r="C3064" s="59" t="s">
        <v>20278</v>
      </c>
      <c r="D3064" s="60">
        <v>29.62</v>
      </c>
      <c r="E3064" s="59" t="s">
        <v>424</v>
      </c>
      <c r="F3064" s="59" t="s">
        <v>355</v>
      </c>
    </row>
    <row r="3065" spans="1:6">
      <c r="A3065" s="59">
        <v>6665</v>
      </c>
      <c r="B3065" s="59" t="s">
        <v>423</v>
      </c>
      <c r="C3065" s="59" t="s">
        <v>20278</v>
      </c>
      <c r="D3065" s="60">
        <v>29.62</v>
      </c>
      <c r="E3065" s="59" t="s">
        <v>424</v>
      </c>
      <c r="F3065" s="59" t="s">
        <v>356</v>
      </c>
    </row>
    <row r="3066" spans="1:6">
      <c r="A3066" s="59">
        <v>6680</v>
      </c>
      <c r="B3066" s="59" t="s">
        <v>423</v>
      </c>
      <c r="C3066" s="59" t="s">
        <v>20278</v>
      </c>
      <c r="D3066" s="60">
        <v>29.62</v>
      </c>
      <c r="E3066" s="59" t="s">
        <v>424</v>
      </c>
      <c r="F3066" s="59" t="s">
        <v>357</v>
      </c>
    </row>
    <row r="3067" spans="1:6">
      <c r="A3067" s="59">
        <v>6681</v>
      </c>
      <c r="B3067" s="59" t="s">
        <v>423</v>
      </c>
      <c r="C3067" s="59" t="s">
        <v>20278</v>
      </c>
      <c r="D3067" s="60">
        <v>29.62</v>
      </c>
      <c r="E3067" s="59" t="s">
        <v>424</v>
      </c>
      <c r="F3067" s="59" t="s">
        <v>358</v>
      </c>
    </row>
    <row r="3068" spans="1:6">
      <c r="A3068" s="59">
        <v>6685</v>
      </c>
      <c r="B3068" s="59" t="s">
        <v>423</v>
      </c>
      <c r="C3068" s="59" t="s">
        <v>20278</v>
      </c>
      <c r="D3068" s="60">
        <v>29.62</v>
      </c>
      <c r="E3068" s="59" t="s">
        <v>424</v>
      </c>
      <c r="F3068" s="59" t="s">
        <v>359</v>
      </c>
    </row>
    <row r="3069" spans="1:6">
      <c r="A3069" s="59">
        <v>6686</v>
      </c>
      <c r="B3069" s="59" t="s">
        <v>423</v>
      </c>
      <c r="C3069" s="59" t="s">
        <v>20278</v>
      </c>
      <c r="D3069" s="60">
        <v>29.62</v>
      </c>
      <c r="E3069" s="59" t="s">
        <v>424</v>
      </c>
      <c r="F3069" s="59" t="s">
        <v>360</v>
      </c>
    </row>
    <row r="3070" spans="1:6">
      <c r="A3070" s="59">
        <v>6690</v>
      </c>
      <c r="B3070" s="59" t="s">
        <v>423</v>
      </c>
      <c r="C3070" s="59" t="s">
        <v>20278</v>
      </c>
      <c r="D3070" s="60">
        <v>29.62</v>
      </c>
      <c r="E3070" s="59" t="s">
        <v>424</v>
      </c>
      <c r="F3070" s="59" t="s">
        <v>361</v>
      </c>
    </row>
    <row r="3071" spans="1:6">
      <c r="A3071" s="59">
        <v>6750</v>
      </c>
      <c r="B3071" s="59" t="s">
        <v>423</v>
      </c>
      <c r="C3071" s="59" t="s">
        <v>20278</v>
      </c>
      <c r="D3071" s="60">
        <v>29.62</v>
      </c>
      <c r="E3071" s="59" t="s">
        <v>424</v>
      </c>
      <c r="F3071" s="59" t="s">
        <v>362</v>
      </c>
    </row>
    <row r="3072" spans="1:6">
      <c r="A3072" s="59">
        <v>6820</v>
      </c>
      <c r="B3072" s="59" t="s">
        <v>423</v>
      </c>
      <c r="C3072" s="59" t="s">
        <v>20278</v>
      </c>
      <c r="D3072" s="60">
        <v>29.62</v>
      </c>
      <c r="E3072" s="59" t="s">
        <v>424</v>
      </c>
      <c r="F3072" s="59" t="s">
        <v>363</v>
      </c>
    </row>
    <row r="3073" spans="1:6">
      <c r="A3073" s="59">
        <v>6825</v>
      </c>
      <c r="B3073" s="59" t="s">
        <v>423</v>
      </c>
      <c r="C3073" s="59" t="s">
        <v>20278</v>
      </c>
      <c r="D3073" s="60">
        <v>29.62</v>
      </c>
      <c r="E3073" s="59" t="s">
        <v>424</v>
      </c>
      <c r="F3073" s="59" t="s">
        <v>364</v>
      </c>
    </row>
    <row r="3074" spans="1:6">
      <c r="A3074" s="59">
        <v>6830</v>
      </c>
      <c r="B3074" s="59" t="s">
        <v>423</v>
      </c>
      <c r="C3074" s="59" t="s">
        <v>20278</v>
      </c>
      <c r="D3074" s="60">
        <v>29.62</v>
      </c>
      <c r="E3074" s="59" t="s">
        <v>424</v>
      </c>
      <c r="F3074" s="59" t="s">
        <v>365</v>
      </c>
    </row>
    <row r="3075" spans="1:6">
      <c r="A3075" s="59">
        <v>6831</v>
      </c>
      <c r="B3075" s="59" t="s">
        <v>423</v>
      </c>
      <c r="C3075" s="59" t="s">
        <v>20278</v>
      </c>
      <c r="D3075" s="60">
        <v>29.62</v>
      </c>
      <c r="E3075" s="59" t="s">
        <v>424</v>
      </c>
      <c r="F3075" s="59" t="s">
        <v>366</v>
      </c>
    </row>
    <row r="3076" spans="1:6">
      <c r="A3076" s="59">
        <v>6832</v>
      </c>
      <c r="B3076" s="59" t="s">
        <v>423</v>
      </c>
      <c r="C3076" s="59" t="s">
        <v>20278</v>
      </c>
      <c r="D3076" s="60">
        <v>29.62</v>
      </c>
      <c r="E3076" s="59" t="s">
        <v>424</v>
      </c>
      <c r="F3076" s="59" t="s">
        <v>367</v>
      </c>
    </row>
    <row r="3077" spans="1:6">
      <c r="A3077" s="59">
        <v>6833</v>
      </c>
      <c r="B3077" s="59" t="s">
        <v>423</v>
      </c>
      <c r="C3077" s="59" t="s">
        <v>20278</v>
      </c>
      <c r="D3077" s="60">
        <v>29.62</v>
      </c>
      <c r="E3077" s="59" t="s">
        <v>424</v>
      </c>
      <c r="F3077" s="59" t="s">
        <v>368</v>
      </c>
    </row>
    <row r="3078" spans="1:6">
      <c r="A3078" s="59">
        <v>6834</v>
      </c>
      <c r="B3078" s="59" t="s">
        <v>423</v>
      </c>
      <c r="C3078" s="59" t="s">
        <v>20278</v>
      </c>
      <c r="D3078" s="60">
        <v>29.62</v>
      </c>
      <c r="E3078" s="59" t="s">
        <v>424</v>
      </c>
      <c r="F3078" s="59" t="s">
        <v>369</v>
      </c>
    </row>
    <row r="3079" spans="1:6">
      <c r="A3079" s="59">
        <v>6901</v>
      </c>
      <c r="B3079" s="59" t="s">
        <v>423</v>
      </c>
      <c r="C3079" s="59" t="s">
        <v>20278</v>
      </c>
      <c r="D3079" s="60">
        <v>29.62</v>
      </c>
      <c r="E3079" s="59" t="s">
        <v>424</v>
      </c>
      <c r="F3079" s="59" t="s">
        <v>370</v>
      </c>
    </row>
    <row r="3080" spans="1:6">
      <c r="A3080" s="59">
        <v>6903</v>
      </c>
      <c r="B3080" s="59" t="s">
        <v>423</v>
      </c>
      <c r="C3080" s="59" t="s">
        <v>20278</v>
      </c>
      <c r="D3080" s="60">
        <v>29.62</v>
      </c>
      <c r="E3080" s="59" t="s">
        <v>424</v>
      </c>
      <c r="F3080" s="59" t="s">
        <v>372</v>
      </c>
    </row>
    <row r="3081" spans="1:6">
      <c r="A3081" s="59">
        <v>6998</v>
      </c>
      <c r="B3081" s="59" t="s">
        <v>423</v>
      </c>
      <c r="C3081" s="59" t="s">
        <v>20278</v>
      </c>
      <c r="D3081" s="60">
        <v>29.62</v>
      </c>
      <c r="E3081" s="59" t="s">
        <v>424</v>
      </c>
      <c r="F3081" s="59" t="s">
        <v>373</v>
      </c>
    </row>
    <row r="3082" spans="1:6">
      <c r="A3082" s="59">
        <v>6999</v>
      </c>
      <c r="B3082" s="59" t="s">
        <v>423</v>
      </c>
      <c r="C3082" s="59" t="s">
        <v>20278</v>
      </c>
      <c r="D3082" s="60">
        <v>29.62</v>
      </c>
      <c r="E3082" s="59" t="s">
        <v>424</v>
      </c>
      <c r="F3082" s="59" t="s">
        <v>374</v>
      </c>
    </row>
    <row r="3083" spans="1:6">
      <c r="A3083" s="59">
        <v>9001</v>
      </c>
      <c r="B3083" s="59" t="s">
        <v>423</v>
      </c>
      <c r="C3083" s="59" t="s">
        <v>20278</v>
      </c>
      <c r="D3083" s="60">
        <v>29.62</v>
      </c>
      <c r="E3083" s="59" t="s">
        <v>424</v>
      </c>
      <c r="F3083" s="59" t="s">
        <v>375</v>
      </c>
    </row>
    <row r="3084" spans="1:6">
      <c r="A3084" s="59">
        <v>600</v>
      </c>
      <c r="B3084" s="59" t="s">
        <v>425</v>
      </c>
      <c r="C3084" s="59" t="s">
        <v>20278</v>
      </c>
      <c r="D3084" s="60">
        <v>21.97</v>
      </c>
      <c r="E3084" s="59" t="s">
        <v>426</v>
      </c>
      <c r="F3084" s="59" t="s">
        <v>200</v>
      </c>
    </row>
    <row r="3085" spans="1:6">
      <c r="A3085" s="59">
        <v>601</v>
      </c>
      <c r="B3085" s="59" t="s">
        <v>425</v>
      </c>
      <c r="C3085" s="59" t="s">
        <v>20278</v>
      </c>
      <c r="D3085" s="60">
        <v>21.97</v>
      </c>
      <c r="E3085" s="59" t="s">
        <v>426</v>
      </c>
      <c r="F3085" s="59" t="s">
        <v>201</v>
      </c>
    </row>
    <row r="3086" spans="1:6">
      <c r="A3086" s="59">
        <v>605</v>
      </c>
      <c r="B3086" s="59" t="s">
        <v>425</v>
      </c>
      <c r="C3086" s="59" t="s">
        <v>20278</v>
      </c>
      <c r="D3086" s="60">
        <v>21.97</v>
      </c>
      <c r="E3086" s="59" t="s">
        <v>426</v>
      </c>
      <c r="F3086" s="59" t="s">
        <v>202</v>
      </c>
    </row>
    <row r="3087" spans="1:6">
      <c r="A3087" s="59">
        <v>611</v>
      </c>
      <c r="B3087" s="59" t="s">
        <v>425</v>
      </c>
      <c r="C3087" s="59" t="s">
        <v>20278</v>
      </c>
      <c r="D3087" s="60">
        <v>21.97</v>
      </c>
      <c r="E3087" s="59" t="s">
        <v>426</v>
      </c>
      <c r="F3087" s="59" t="s">
        <v>203</v>
      </c>
    </row>
    <row r="3088" spans="1:6">
      <c r="A3088" s="59">
        <v>630</v>
      </c>
      <c r="B3088" s="59" t="s">
        <v>425</v>
      </c>
      <c r="C3088" s="59" t="s">
        <v>20278</v>
      </c>
      <c r="D3088" s="60">
        <v>21.97</v>
      </c>
      <c r="E3088" s="59" t="s">
        <v>426</v>
      </c>
      <c r="F3088" s="59" t="s">
        <v>204</v>
      </c>
    </row>
    <row r="3089" spans="1:6">
      <c r="A3089" s="59">
        <v>640</v>
      </c>
      <c r="B3089" s="59" t="s">
        <v>425</v>
      </c>
      <c r="C3089" s="59" t="s">
        <v>20278</v>
      </c>
      <c r="D3089" s="60">
        <v>21.97</v>
      </c>
      <c r="E3089" s="59" t="s">
        <v>426</v>
      </c>
      <c r="F3089" s="59" t="s">
        <v>205</v>
      </c>
    </row>
    <row r="3090" spans="1:6">
      <c r="A3090" s="59">
        <v>641</v>
      </c>
      <c r="B3090" s="59" t="s">
        <v>425</v>
      </c>
      <c r="C3090" s="59" t="s">
        <v>20278</v>
      </c>
      <c r="D3090" s="60">
        <v>21.97</v>
      </c>
      <c r="E3090" s="59" t="s">
        <v>426</v>
      </c>
      <c r="F3090" s="59" t="s">
        <v>206</v>
      </c>
    </row>
    <row r="3091" spans="1:6">
      <c r="A3091" s="59">
        <v>660</v>
      </c>
      <c r="B3091" s="59" t="s">
        <v>425</v>
      </c>
      <c r="C3091" s="59" t="s">
        <v>20278</v>
      </c>
      <c r="D3091" s="60">
        <v>21.97</v>
      </c>
      <c r="E3091" s="59" t="s">
        <v>426</v>
      </c>
      <c r="F3091" s="59" t="s">
        <v>207</v>
      </c>
    </row>
    <row r="3092" spans="1:6">
      <c r="A3092" s="59">
        <v>664</v>
      </c>
      <c r="B3092" s="59" t="s">
        <v>425</v>
      </c>
      <c r="C3092" s="59" t="s">
        <v>20278</v>
      </c>
      <c r="D3092" s="60">
        <v>21.97</v>
      </c>
      <c r="E3092" s="59" t="s">
        <v>426</v>
      </c>
      <c r="F3092" s="59" t="s">
        <v>208</v>
      </c>
    </row>
    <row r="3093" spans="1:6">
      <c r="A3093" s="59">
        <v>665</v>
      </c>
      <c r="B3093" s="59" t="s">
        <v>425</v>
      </c>
      <c r="C3093" s="59" t="s">
        <v>20278</v>
      </c>
      <c r="D3093" s="60">
        <v>21.97</v>
      </c>
      <c r="E3093" s="59" t="s">
        <v>426</v>
      </c>
      <c r="F3093" s="59" t="s">
        <v>209</v>
      </c>
    </row>
    <row r="3094" spans="1:6">
      <c r="A3094" s="59">
        <v>6010</v>
      </c>
      <c r="B3094" s="59" t="s">
        <v>425</v>
      </c>
      <c r="C3094" s="59" t="s">
        <v>20278</v>
      </c>
      <c r="D3094" s="60">
        <v>21.97</v>
      </c>
      <c r="E3094" s="59" t="s">
        <v>426</v>
      </c>
      <c r="F3094" s="59" t="s">
        <v>210</v>
      </c>
    </row>
    <row r="3095" spans="1:6">
      <c r="A3095" s="59">
        <v>6011</v>
      </c>
      <c r="B3095" s="59" t="s">
        <v>425</v>
      </c>
      <c r="C3095" s="59" t="s">
        <v>20278</v>
      </c>
      <c r="D3095" s="60">
        <v>21.97</v>
      </c>
      <c r="E3095" s="59" t="s">
        <v>426</v>
      </c>
      <c r="F3095" s="59" t="s">
        <v>211</v>
      </c>
    </row>
    <row r="3096" spans="1:6">
      <c r="A3096" s="59">
        <v>6012</v>
      </c>
      <c r="B3096" s="59" t="s">
        <v>425</v>
      </c>
      <c r="C3096" s="59" t="s">
        <v>20278</v>
      </c>
      <c r="D3096" s="60">
        <v>21.97</v>
      </c>
      <c r="E3096" s="59" t="s">
        <v>426</v>
      </c>
      <c r="F3096" s="59" t="s">
        <v>212</v>
      </c>
    </row>
    <row r="3097" spans="1:6">
      <c r="A3097" s="59">
        <v>6013</v>
      </c>
      <c r="B3097" s="59" t="s">
        <v>425</v>
      </c>
      <c r="C3097" s="59" t="s">
        <v>20278</v>
      </c>
      <c r="D3097" s="60">
        <v>21.97</v>
      </c>
      <c r="E3097" s="59" t="s">
        <v>426</v>
      </c>
      <c r="F3097" s="59" t="s">
        <v>213</v>
      </c>
    </row>
    <row r="3098" spans="1:6">
      <c r="A3098" s="59">
        <v>6014</v>
      </c>
      <c r="B3098" s="59" t="s">
        <v>425</v>
      </c>
      <c r="C3098" s="59" t="s">
        <v>20278</v>
      </c>
      <c r="D3098" s="60">
        <v>21.97</v>
      </c>
      <c r="E3098" s="59" t="s">
        <v>426</v>
      </c>
      <c r="F3098" s="59" t="s">
        <v>214</v>
      </c>
    </row>
    <row r="3099" spans="1:6">
      <c r="A3099" s="59">
        <v>6015</v>
      </c>
      <c r="B3099" s="59" t="s">
        <v>425</v>
      </c>
      <c r="C3099" s="59" t="s">
        <v>20278</v>
      </c>
      <c r="D3099" s="60">
        <v>21.97</v>
      </c>
      <c r="E3099" s="59" t="s">
        <v>426</v>
      </c>
      <c r="F3099" s="59" t="s">
        <v>215</v>
      </c>
    </row>
    <row r="3100" spans="1:6">
      <c r="A3100" s="59">
        <v>6016</v>
      </c>
      <c r="B3100" s="59" t="s">
        <v>425</v>
      </c>
      <c r="C3100" s="59" t="s">
        <v>20278</v>
      </c>
      <c r="D3100" s="60">
        <v>21.97</v>
      </c>
      <c r="E3100" s="59" t="s">
        <v>426</v>
      </c>
      <c r="F3100" s="59" t="s">
        <v>216</v>
      </c>
    </row>
    <row r="3101" spans="1:6">
      <c r="A3101" s="59">
        <v>6017</v>
      </c>
      <c r="B3101" s="59" t="s">
        <v>425</v>
      </c>
      <c r="C3101" s="59" t="s">
        <v>20278</v>
      </c>
      <c r="D3101" s="60">
        <v>21.97</v>
      </c>
      <c r="E3101" s="59" t="s">
        <v>426</v>
      </c>
      <c r="F3101" s="59" t="s">
        <v>217</v>
      </c>
    </row>
    <row r="3102" spans="1:6">
      <c r="A3102" s="59">
        <v>6020</v>
      </c>
      <c r="B3102" s="59" t="s">
        <v>425</v>
      </c>
      <c r="C3102" s="59" t="s">
        <v>20278</v>
      </c>
      <c r="D3102" s="60">
        <v>21.97</v>
      </c>
      <c r="E3102" s="59" t="s">
        <v>426</v>
      </c>
      <c r="F3102" s="59" t="s">
        <v>218</v>
      </c>
    </row>
    <row r="3103" spans="1:6">
      <c r="A3103" s="59">
        <v>6021</v>
      </c>
      <c r="B3103" s="59" t="s">
        <v>425</v>
      </c>
      <c r="C3103" s="59" t="s">
        <v>20278</v>
      </c>
      <c r="D3103" s="60">
        <v>21.97</v>
      </c>
      <c r="E3103" s="59" t="s">
        <v>426</v>
      </c>
      <c r="F3103" s="59" t="s">
        <v>219</v>
      </c>
    </row>
    <row r="3104" spans="1:6">
      <c r="A3104" s="59">
        <v>6022</v>
      </c>
      <c r="B3104" s="59" t="s">
        <v>425</v>
      </c>
      <c r="C3104" s="59" t="s">
        <v>20278</v>
      </c>
      <c r="D3104" s="60">
        <v>21.97</v>
      </c>
      <c r="E3104" s="59" t="s">
        <v>426</v>
      </c>
      <c r="F3104" s="59" t="s">
        <v>220</v>
      </c>
    </row>
    <row r="3105" spans="1:6">
      <c r="A3105" s="59">
        <v>6023</v>
      </c>
      <c r="B3105" s="59" t="s">
        <v>425</v>
      </c>
      <c r="C3105" s="59" t="s">
        <v>20278</v>
      </c>
      <c r="D3105" s="60">
        <v>21.97</v>
      </c>
      <c r="E3105" s="59" t="s">
        <v>426</v>
      </c>
      <c r="F3105" s="59" t="s">
        <v>221</v>
      </c>
    </row>
    <row r="3106" spans="1:6">
      <c r="A3106" s="59">
        <v>6028</v>
      </c>
      <c r="B3106" s="59" t="s">
        <v>425</v>
      </c>
      <c r="C3106" s="59" t="s">
        <v>20278</v>
      </c>
      <c r="D3106" s="60">
        <v>21.97</v>
      </c>
      <c r="E3106" s="59" t="s">
        <v>426</v>
      </c>
      <c r="F3106" s="59" t="s">
        <v>222</v>
      </c>
    </row>
    <row r="3107" spans="1:6">
      <c r="A3107" s="59">
        <v>6029</v>
      </c>
      <c r="B3107" s="59" t="s">
        <v>425</v>
      </c>
      <c r="C3107" s="59" t="s">
        <v>20278</v>
      </c>
      <c r="D3107" s="60">
        <v>21.97</v>
      </c>
      <c r="E3107" s="59" t="s">
        <v>426</v>
      </c>
      <c r="F3107" s="59" t="s">
        <v>223</v>
      </c>
    </row>
    <row r="3108" spans="1:6">
      <c r="A3108" s="59">
        <v>6032</v>
      </c>
      <c r="B3108" s="59" t="s">
        <v>425</v>
      </c>
      <c r="C3108" s="59" t="s">
        <v>20278</v>
      </c>
      <c r="D3108" s="60">
        <v>21.97</v>
      </c>
      <c r="E3108" s="59" t="s">
        <v>426</v>
      </c>
      <c r="F3108" s="59" t="s">
        <v>224</v>
      </c>
    </row>
    <row r="3109" spans="1:6">
      <c r="A3109" s="59">
        <v>6100</v>
      </c>
      <c r="B3109" s="59" t="s">
        <v>425</v>
      </c>
      <c r="C3109" s="59" t="s">
        <v>20278</v>
      </c>
      <c r="D3109" s="60">
        <v>21.97</v>
      </c>
      <c r="E3109" s="59" t="s">
        <v>426</v>
      </c>
      <c r="F3109" s="59" t="s">
        <v>225</v>
      </c>
    </row>
    <row r="3110" spans="1:6">
      <c r="A3110" s="59">
        <v>6101</v>
      </c>
      <c r="B3110" s="59" t="s">
        <v>425</v>
      </c>
      <c r="C3110" s="59" t="s">
        <v>20278</v>
      </c>
      <c r="D3110" s="60">
        <v>21.97</v>
      </c>
      <c r="E3110" s="59" t="s">
        <v>426</v>
      </c>
      <c r="F3110" s="59" t="s">
        <v>226</v>
      </c>
    </row>
    <row r="3111" spans="1:6">
      <c r="A3111" s="59">
        <v>6102</v>
      </c>
      <c r="B3111" s="59" t="s">
        <v>425</v>
      </c>
      <c r="C3111" s="59" t="s">
        <v>20278</v>
      </c>
      <c r="D3111" s="60">
        <v>21.97</v>
      </c>
      <c r="E3111" s="59" t="s">
        <v>426</v>
      </c>
      <c r="F3111" s="59" t="s">
        <v>227</v>
      </c>
    </row>
    <row r="3112" spans="1:6">
      <c r="A3112" s="59">
        <v>6103</v>
      </c>
      <c r="B3112" s="59" t="s">
        <v>425</v>
      </c>
      <c r="C3112" s="59" t="s">
        <v>20278</v>
      </c>
      <c r="D3112" s="60">
        <v>21.97</v>
      </c>
      <c r="E3112" s="59" t="s">
        <v>426</v>
      </c>
      <c r="F3112" s="59" t="s">
        <v>228</v>
      </c>
    </row>
    <row r="3113" spans="1:6">
      <c r="A3113" s="59">
        <v>6110</v>
      </c>
      <c r="B3113" s="59" t="s">
        <v>425</v>
      </c>
      <c r="C3113" s="59" t="s">
        <v>20278</v>
      </c>
      <c r="D3113" s="60">
        <v>21.97</v>
      </c>
      <c r="E3113" s="59" t="s">
        <v>426</v>
      </c>
      <c r="F3113" s="59" t="s">
        <v>229</v>
      </c>
    </row>
    <row r="3114" spans="1:6">
      <c r="A3114" s="59">
        <v>6112</v>
      </c>
      <c r="B3114" s="59" t="s">
        <v>425</v>
      </c>
      <c r="C3114" s="59" t="s">
        <v>20278</v>
      </c>
      <c r="D3114" s="60">
        <v>21.97</v>
      </c>
      <c r="E3114" s="59" t="s">
        <v>426</v>
      </c>
      <c r="F3114" s="59" t="s">
        <v>230</v>
      </c>
    </row>
    <row r="3115" spans="1:6">
      <c r="A3115" s="59">
        <v>6220</v>
      </c>
      <c r="B3115" s="59" t="s">
        <v>425</v>
      </c>
      <c r="C3115" s="59" t="s">
        <v>20278</v>
      </c>
      <c r="D3115" s="60">
        <v>21.97</v>
      </c>
      <c r="E3115" s="59" t="s">
        <v>426</v>
      </c>
      <c r="F3115" s="59" t="s">
        <v>231</v>
      </c>
    </row>
    <row r="3116" spans="1:6">
      <c r="A3116" s="59">
        <v>6221</v>
      </c>
      <c r="B3116" s="59" t="s">
        <v>425</v>
      </c>
      <c r="C3116" s="59" t="s">
        <v>20278</v>
      </c>
      <c r="D3116" s="60">
        <v>21.97</v>
      </c>
      <c r="E3116" s="59" t="s">
        <v>426</v>
      </c>
      <c r="F3116" s="59" t="s">
        <v>232</v>
      </c>
    </row>
    <row r="3117" spans="1:6">
      <c r="A3117" s="59">
        <v>6222</v>
      </c>
      <c r="B3117" s="59" t="s">
        <v>425</v>
      </c>
      <c r="C3117" s="59" t="s">
        <v>20278</v>
      </c>
      <c r="D3117" s="60">
        <v>21.97</v>
      </c>
      <c r="E3117" s="59" t="s">
        <v>426</v>
      </c>
      <c r="F3117" s="59" t="s">
        <v>233</v>
      </c>
    </row>
    <row r="3118" spans="1:6">
      <c r="A3118" s="59">
        <v>6223</v>
      </c>
      <c r="B3118" s="59" t="s">
        <v>425</v>
      </c>
      <c r="C3118" s="59" t="s">
        <v>20278</v>
      </c>
      <c r="D3118" s="60">
        <v>21.97</v>
      </c>
      <c r="E3118" s="59" t="s">
        <v>426</v>
      </c>
      <c r="F3118" s="59" t="s">
        <v>234</v>
      </c>
    </row>
    <row r="3119" spans="1:6">
      <c r="A3119" s="59">
        <v>6224</v>
      </c>
      <c r="B3119" s="59" t="s">
        <v>425</v>
      </c>
      <c r="C3119" s="59" t="s">
        <v>20278</v>
      </c>
      <c r="D3119" s="60">
        <v>21.97</v>
      </c>
      <c r="E3119" s="59" t="s">
        <v>426</v>
      </c>
      <c r="F3119" s="59" t="s">
        <v>235</v>
      </c>
    </row>
    <row r="3120" spans="1:6">
      <c r="A3120" s="59">
        <v>6225</v>
      </c>
      <c r="B3120" s="59" t="s">
        <v>425</v>
      </c>
      <c r="C3120" s="59" t="s">
        <v>20278</v>
      </c>
      <c r="D3120" s="60">
        <v>21.97</v>
      </c>
      <c r="E3120" s="59" t="s">
        <v>426</v>
      </c>
      <c r="F3120" s="59" t="s">
        <v>236</v>
      </c>
    </row>
    <row r="3121" spans="1:6">
      <c r="A3121" s="59">
        <v>6226</v>
      </c>
      <c r="B3121" s="59" t="s">
        <v>425</v>
      </c>
      <c r="C3121" s="59" t="s">
        <v>20278</v>
      </c>
      <c r="D3121" s="60">
        <v>21.97</v>
      </c>
      <c r="E3121" s="59" t="s">
        <v>426</v>
      </c>
      <c r="F3121" s="59" t="s">
        <v>237</v>
      </c>
    </row>
    <row r="3122" spans="1:6">
      <c r="A3122" s="59">
        <v>6229</v>
      </c>
      <c r="B3122" s="59" t="s">
        <v>425</v>
      </c>
      <c r="C3122" s="59" t="s">
        <v>20278</v>
      </c>
      <c r="D3122" s="60">
        <v>21.97</v>
      </c>
      <c r="E3122" s="59" t="s">
        <v>426</v>
      </c>
      <c r="F3122" s="59" t="s">
        <v>238</v>
      </c>
    </row>
    <row r="3123" spans="1:6">
      <c r="A3123" s="59">
        <v>6230</v>
      </c>
      <c r="B3123" s="59" t="s">
        <v>425</v>
      </c>
      <c r="C3123" s="59" t="s">
        <v>20278</v>
      </c>
      <c r="D3123" s="60">
        <v>21.97</v>
      </c>
      <c r="E3123" s="59" t="s">
        <v>426</v>
      </c>
      <c r="F3123" s="59" t="s">
        <v>239</v>
      </c>
    </row>
    <row r="3124" spans="1:6">
      <c r="A3124" s="59">
        <v>6231</v>
      </c>
      <c r="B3124" s="59" t="s">
        <v>425</v>
      </c>
      <c r="C3124" s="59" t="s">
        <v>20278</v>
      </c>
      <c r="D3124" s="60">
        <v>21.97</v>
      </c>
      <c r="E3124" s="59" t="s">
        <v>426</v>
      </c>
      <c r="F3124" s="59" t="s">
        <v>240</v>
      </c>
    </row>
    <row r="3125" spans="1:6">
      <c r="A3125" s="59">
        <v>6232</v>
      </c>
      <c r="B3125" s="59" t="s">
        <v>425</v>
      </c>
      <c r="C3125" s="59" t="s">
        <v>20278</v>
      </c>
      <c r="D3125" s="60">
        <v>21.97</v>
      </c>
      <c r="E3125" s="59" t="s">
        <v>426</v>
      </c>
      <c r="F3125" s="59" t="s">
        <v>241</v>
      </c>
    </row>
    <row r="3126" spans="1:6">
      <c r="A3126" s="59">
        <v>6234</v>
      </c>
      <c r="B3126" s="59" t="s">
        <v>425</v>
      </c>
      <c r="C3126" s="59" t="s">
        <v>20278</v>
      </c>
      <c r="D3126" s="60">
        <v>21.97</v>
      </c>
      <c r="E3126" s="59" t="s">
        <v>426</v>
      </c>
      <c r="F3126" s="59" t="s">
        <v>242</v>
      </c>
    </row>
    <row r="3127" spans="1:6">
      <c r="A3127" s="59">
        <v>6235</v>
      </c>
      <c r="B3127" s="59" t="s">
        <v>425</v>
      </c>
      <c r="C3127" s="59" t="s">
        <v>20278</v>
      </c>
      <c r="D3127" s="60">
        <v>21.97</v>
      </c>
      <c r="E3127" s="59" t="s">
        <v>426</v>
      </c>
      <c r="F3127" s="59" t="s">
        <v>243</v>
      </c>
    </row>
    <row r="3128" spans="1:6">
      <c r="A3128" s="59">
        <v>6236</v>
      </c>
      <c r="B3128" s="59" t="s">
        <v>425</v>
      </c>
      <c r="C3128" s="59" t="s">
        <v>20278</v>
      </c>
      <c r="D3128" s="60">
        <v>21.97</v>
      </c>
      <c r="E3128" s="59" t="s">
        <v>426</v>
      </c>
      <c r="F3128" s="59" t="s">
        <v>244</v>
      </c>
    </row>
    <row r="3129" spans="1:6">
      <c r="A3129" s="59">
        <v>6238</v>
      </c>
      <c r="B3129" s="59" t="s">
        <v>425</v>
      </c>
      <c r="C3129" s="59" t="s">
        <v>20278</v>
      </c>
      <c r="D3129" s="60">
        <v>21.97</v>
      </c>
      <c r="E3129" s="59" t="s">
        <v>426</v>
      </c>
      <c r="F3129" s="59" t="s">
        <v>245</v>
      </c>
    </row>
    <row r="3130" spans="1:6">
      <c r="A3130" s="59">
        <v>6240</v>
      </c>
      <c r="B3130" s="59" t="s">
        <v>425</v>
      </c>
      <c r="C3130" s="59" t="s">
        <v>20278</v>
      </c>
      <c r="D3130" s="60">
        <v>21.97</v>
      </c>
      <c r="E3130" s="59" t="s">
        <v>426</v>
      </c>
      <c r="F3130" s="59" t="s">
        <v>246</v>
      </c>
    </row>
    <row r="3131" spans="1:6">
      <c r="A3131" s="59">
        <v>6241</v>
      </c>
      <c r="B3131" s="59" t="s">
        <v>425</v>
      </c>
      <c r="C3131" s="59" t="s">
        <v>20278</v>
      </c>
      <c r="D3131" s="60">
        <v>21.97</v>
      </c>
      <c r="E3131" s="59" t="s">
        <v>426</v>
      </c>
      <c r="F3131" s="59" t="s">
        <v>247</v>
      </c>
    </row>
    <row r="3132" spans="1:6">
      <c r="A3132" s="59">
        <v>6242</v>
      </c>
      <c r="B3132" s="59" t="s">
        <v>425</v>
      </c>
      <c r="C3132" s="59" t="s">
        <v>20278</v>
      </c>
      <c r="D3132" s="60">
        <v>21.97</v>
      </c>
      <c r="E3132" s="59" t="s">
        <v>426</v>
      </c>
      <c r="F3132" s="59" t="s">
        <v>248</v>
      </c>
    </row>
    <row r="3133" spans="1:6">
      <c r="A3133" s="59">
        <v>6243</v>
      </c>
      <c r="B3133" s="59" t="s">
        <v>425</v>
      </c>
      <c r="C3133" s="59" t="s">
        <v>20278</v>
      </c>
      <c r="D3133" s="60">
        <v>21.97</v>
      </c>
      <c r="E3133" s="59" t="s">
        <v>426</v>
      </c>
      <c r="F3133" s="59" t="s">
        <v>249</v>
      </c>
    </row>
    <row r="3134" spans="1:6">
      <c r="A3134" s="59">
        <v>6244</v>
      </c>
      <c r="B3134" s="59" t="s">
        <v>425</v>
      </c>
      <c r="C3134" s="59" t="s">
        <v>20278</v>
      </c>
      <c r="D3134" s="60">
        <v>21.97</v>
      </c>
      <c r="E3134" s="59" t="s">
        <v>426</v>
      </c>
      <c r="F3134" s="59" t="s">
        <v>250</v>
      </c>
    </row>
    <row r="3135" spans="1:6">
      <c r="A3135" s="59">
        <v>6306</v>
      </c>
      <c r="B3135" s="59" t="s">
        <v>425</v>
      </c>
      <c r="C3135" s="59" t="s">
        <v>20278</v>
      </c>
      <c r="D3135" s="60">
        <v>21.97</v>
      </c>
      <c r="E3135" s="59" t="s">
        <v>426</v>
      </c>
      <c r="F3135" s="59" t="s">
        <v>251</v>
      </c>
    </row>
    <row r="3136" spans="1:6">
      <c r="A3136" s="59">
        <v>6307</v>
      </c>
      <c r="B3136" s="59" t="s">
        <v>425</v>
      </c>
      <c r="C3136" s="59" t="s">
        <v>20278</v>
      </c>
      <c r="D3136" s="60">
        <v>21.97</v>
      </c>
      <c r="E3136" s="59" t="s">
        <v>426</v>
      </c>
      <c r="F3136" s="59" t="s">
        <v>252</v>
      </c>
    </row>
    <row r="3137" spans="1:6">
      <c r="A3137" s="59">
        <v>6308</v>
      </c>
      <c r="B3137" s="59" t="s">
        <v>425</v>
      </c>
      <c r="C3137" s="59" t="s">
        <v>20278</v>
      </c>
      <c r="D3137" s="60">
        <v>21.97</v>
      </c>
      <c r="E3137" s="59" t="s">
        <v>426</v>
      </c>
      <c r="F3137" s="59" t="s">
        <v>252</v>
      </c>
    </row>
    <row r="3138" spans="1:6">
      <c r="A3138" s="59">
        <v>6320</v>
      </c>
      <c r="B3138" s="59" t="s">
        <v>425</v>
      </c>
      <c r="C3138" s="59" t="s">
        <v>20278</v>
      </c>
      <c r="D3138" s="60">
        <v>21.97</v>
      </c>
      <c r="E3138" s="59" t="s">
        <v>426</v>
      </c>
      <c r="F3138" s="59" t="s">
        <v>253</v>
      </c>
    </row>
    <row r="3139" spans="1:6">
      <c r="A3139" s="59">
        <v>6342</v>
      </c>
      <c r="B3139" s="59" t="s">
        <v>425</v>
      </c>
      <c r="C3139" s="59" t="s">
        <v>20278</v>
      </c>
      <c r="D3139" s="60">
        <v>21.97</v>
      </c>
      <c r="E3139" s="59" t="s">
        <v>426</v>
      </c>
      <c r="F3139" s="59" t="s">
        <v>254</v>
      </c>
    </row>
    <row r="3140" spans="1:6">
      <c r="A3140" s="59">
        <v>6343</v>
      </c>
      <c r="B3140" s="59" t="s">
        <v>425</v>
      </c>
      <c r="C3140" s="59" t="s">
        <v>20278</v>
      </c>
      <c r="D3140" s="60">
        <v>21.97</v>
      </c>
      <c r="E3140" s="59" t="s">
        <v>426</v>
      </c>
      <c r="F3140" s="59" t="s">
        <v>255</v>
      </c>
    </row>
    <row r="3141" spans="1:6">
      <c r="A3141" s="59">
        <v>6344</v>
      </c>
      <c r="B3141" s="59" t="s">
        <v>425</v>
      </c>
      <c r="C3141" s="59" t="s">
        <v>20278</v>
      </c>
      <c r="D3141" s="60">
        <v>21.97</v>
      </c>
      <c r="E3141" s="59" t="s">
        <v>426</v>
      </c>
      <c r="F3141" s="59" t="s">
        <v>256</v>
      </c>
    </row>
    <row r="3142" spans="1:6">
      <c r="A3142" s="59">
        <v>6345</v>
      </c>
      <c r="B3142" s="59" t="s">
        <v>425</v>
      </c>
      <c r="C3142" s="59" t="s">
        <v>20278</v>
      </c>
      <c r="D3142" s="60">
        <v>21.97</v>
      </c>
      <c r="E3142" s="59" t="s">
        <v>426</v>
      </c>
      <c r="F3142" s="59" t="s">
        <v>257</v>
      </c>
    </row>
    <row r="3143" spans="1:6">
      <c r="A3143" s="59">
        <v>6346</v>
      </c>
      <c r="B3143" s="59" t="s">
        <v>425</v>
      </c>
      <c r="C3143" s="59" t="s">
        <v>20278</v>
      </c>
      <c r="D3143" s="60">
        <v>21.97</v>
      </c>
      <c r="E3143" s="59" t="s">
        <v>426</v>
      </c>
      <c r="F3143" s="59" t="s">
        <v>258</v>
      </c>
    </row>
    <row r="3144" spans="1:6">
      <c r="A3144" s="59">
        <v>6347</v>
      </c>
      <c r="B3144" s="59" t="s">
        <v>425</v>
      </c>
      <c r="C3144" s="59" t="s">
        <v>20278</v>
      </c>
      <c r="D3144" s="60">
        <v>21.97</v>
      </c>
      <c r="E3144" s="59" t="s">
        <v>426</v>
      </c>
      <c r="F3144" s="59" t="s">
        <v>259</v>
      </c>
    </row>
    <row r="3145" spans="1:6">
      <c r="A3145" s="59">
        <v>6400</v>
      </c>
      <c r="B3145" s="59" t="s">
        <v>425</v>
      </c>
      <c r="C3145" s="59" t="s">
        <v>20278</v>
      </c>
      <c r="D3145" s="60">
        <v>21.97</v>
      </c>
      <c r="E3145" s="59" t="s">
        <v>426</v>
      </c>
      <c r="F3145" s="59" t="s">
        <v>260</v>
      </c>
    </row>
    <row r="3146" spans="1:6">
      <c r="A3146" s="59">
        <v>6401</v>
      </c>
      <c r="B3146" s="59" t="s">
        <v>425</v>
      </c>
      <c r="C3146" s="59" t="s">
        <v>20278</v>
      </c>
      <c r="D3146" s="60">
        <v>21.97</v>
      </c>
      <c r="E3146" s="59" t="s">
        <v>426</v>
      </c>
      <c r="F3146" s="59" t="s">
        <v>261</v>
      </c>
    </row>
    <row r="3147" spans="1:6">
      <c r="A3147" s="59">
        <v>6402</v>
      </c>
      <c r="B3147" s="59" t="s">
        <v>425</v>
      </c>
      <c r="C3147" s="59" t="s">
        <v>20278</v>
      </c>
      <c r="D3147" s="60">
        <v>21.97</v>
      </c>
      <c r="E3147" s="59" t="s">
        <v>426</v>
      </c>
      <c r="F3147" s="59" t="s">
        <v>262</v>
      </c>
    </row>
    <row r="3148" spans="1:6">
      <c r="A3148" s="59">
        <v>6404</v>
      </c>
      <c r="B3148" s="59" t="s">
        <v>425</v>
      </c>
      <c r="C3148" s="59" t="s">
        <v>20278</v>
      </c>
      <c r="D3148" s="60">
        <v>21.97</v>
      </c>
      <c r="E3148" s="59" t="s">
        <v>426</v>
      </c>
      <c r="F3148" s="59" t="s">
        <v>263</v>
      </c>
    </row>
    <row r="3149" spans="1:6">
      <c r="A3149" s="59">
        <v>6405</v>
      </c>
      <c r="B3149" s="59" t="s">
        <v>425</v>
      </c>
      <c r="C3149" s="59" t="s">
        <v>20278</v>
      </c>
      <c r="D3149" s="60">
        <v>21.97</v>
      </c>
      <c r="E3149" s="59" t="s">
        <v>426</v>
      </c>
      <c r="F3149" s="59" t="s">
        <v>264</v>
      </c>
    </row>
    <row r="3150" spans="1:6">
      <c r="A3150" s="59">
        <v>6406</v>
      </c>
      <c r="B3150" s="59" t="s">
        <v>425</v>
      </c>
      <c r="C3150" s="59" t="s">
        <v>20278</v>
      </c>
      <c r="D3150" s="60">
        <v>21.97</v>
      </c>
      <c r="E3150" s="59" t="s">
        <v>426</v>
      </c>
      <c r="F3150" s="59" t="s">
        <v>265</v>
      </c>
    </row>
    <row r="3151" spans="1:6">
      <c r="A3151" s="59">
        <v>6407</v>
      </c>
      <c r="B3151" s="59" t="s">
        <v>425</v>
      </c>
      <c r="C3151" s="59" t="s">
        <v>20278</v>
      </c>
      <c r="D3151" s="60">
        <v>21.97</v>
      </c>
      <c r="E3151" s="59" t="s">
        <v>426</v>
      </c>
      <c r="F3151" s="59" t="s">
        <v>266</v>
      </c>
    </row>
    <row r="3152" spans="1:6">
      <c r="A3152" s="59">
        <v>6410</v>
      </c>
      <c r="B3152" s="59" t="s">
        <v>425</v>
      </c>
      <c r="C3152" s="59" t="s">
        <v>20278</v>
      </c>
      <c r="D3152" s="60">
        <v>21.97</v>
      </c>
      <c r="E3152" s="59" t="s">
        <v>426</v>
      </c>
      <c r="F3152" s="59" t="s">
        <v>267</v>
      </c>
    </row>
    <row r="3153" spans="1:6">
      <c r="A3153" s="59">
        <v>6411</v>
      </c>
      <c r="B3153" s="59" t="s">
        <v>425</v>
      </c>
      <c r="C3153" s="59" t="s">
        <v>20278</v>
      </c>
      <c r="D3153" s="60">
        <v>21.97</v>
      </c>
      <c r="E3153" s="59" t="s">
        <v>426</v>
      </c>
      <c r="F3153" s="59" t="s">
        <v>268</v>
      </c>
    </row>
    <row r="3154" spans="1:6">
      <c r="A3154" s="59">
        <v>6412</v>
      </c>
      <c r="B3154" s="59" t="s">
        <v>425</v>
      </c>
      <c r="C3154" s="59" t="s">
        <v>20278</v>
      </c>
      <c r="D3154" s="60">
        <v>21.97</v>
      </c>
      <c r="E3154" s="59" t="s">
        <v>426</v>
      </c>
      <c r="F3154" s="59" t="s">
        <v>269</v>
      </c>
    </row>
    <row r="3155" spans="1:6">
      <c r="A3155" s="59">
        <v>6413</v>
      </c>
      <c r="B3155" s="59" t="s">
        <v>425</v>
      </c>
      <c r="C3155" s="59" t="s">
        <v>20278</v>
      </c>
      <c r="D3155" s="60">
        <v>21.97</v>
      </c>
      <c r="E3155" s="59" t="s">
        <v>426</v>
      </c>
      <c r="F3155" s="59" t="s">
        <v>270</v>
      </c>
    </row>
    <row r="3156" spans="1:6">
      <c r="A3156" s="59">
        <v>6414</v>
      </c>
      <c r="B3156" s="59" t="s">
        <v>425</v>
      </c>
      <c r="C3156" s="59" t="s">
        <v>20278</v>
      </c>
      <c r="D3156" s="60">
        <v>21.97</v>
      </c>
      <c r="E3156" s="59" t="s">
        <v>426</v>
      </c>
      <c r="F3156" s="59" t="s">
        <v>271</v>
      </c>
    </row>
    <row r="3157" spans="1:6">
      <c r="A3157" s="59">
        <v>6415</v>
      </c>
      <c r="B3157" s="59" t="s">
        <v>425</v>
      </c>
      <c r="C3157" s="59" t="s">
        <v>20278</v>
      </c>
      <c r="D3157" s="60">
        <v>21.97</v>
      </c>
      <c r="E3157" s="59" t="s">
        <v>426</v>
      </c>
      <c r="F3157" s="59" t="s">
        <v>272</v>
      </c>
    </row>
    <row r="3158" spans="1:6">
      <c r="A3158" s="59">
        <v>6416</v>
      </c>
      <c r="B3158" s="59" t="s">
        <v>425</v>
      </c>
      <c r="C3158" s="59" t="s">
        <v>20278</v>
      </c>
      <c r="D3158" s="60">
        <v>21.97</v>
      </c>
      <c r="E3158" s="59" t="s">
        <v>426</v>
      </c>
      <c r="F3158" s="59" t="s">
        <v>273</v>
      </c>
    </row>
    <row r="3159" spans="1:6">
      <c r="A3159" s="59">
        <v>6417</v>
      </c>
      <c r="B3159" s="59" t="s">
        <v>425</v>
      </c>
      <c r="C3159" s="59" t="s">
        <v>20278</v>
      </c>
      <c r="D3159" s="60">
        <v>21.97</v>
      </c>
      <c r="E3159" s="59" t="s">
        <v>426</v>
      </c>
      <c r="F3159" s="59" t="s">
        <v>274</v>
      </c>
    </row>
    <row r="3160" spans="1:6">
      <c r="A3160" s="59">
        <v>6418</v>
      </c>
      <c r="B3160" s="59" t="s">
        <v>425</v>
      </c>
      <c r="C3160" s="59" t="s">
        <v>20278</v>
      </c>
      <c r="D3160" s="60">
        <v>21.97</v>
      </c>
      <c r="E3160" s="59" t="s">
        <v>426</v>
      </c>
      <c r="F3160" s="59" t="s">
        <v>275</v>
      </c>
    </row>
    <row r="3161" spans="1:6">
      <c r="A3161" s="59">
        <v>6419</v>
      </c>
      <c r="B3161" s="59" t="s">
        <v>425</v>
      </c>
      <c r="C3161" s="59" t="s">
        <v>20278</v>
      </c>
      <c r="D3161" s="60">
        <v>21.97</v>
      </c>
      <c r="E3161" s="59" t="s">
        <v>426</v>
      </c>
      <c r="F3161" s="59" t="s">
        <v>276</v>
      </c>
    </row>
    <row r="3162" spans="1:6">
      <c r="A3162" s="59">
        <v>6420</v>
      </c>
      <c r="B3162" s="59" t="s">
        <v>425</v>
      </c>
      <c r="C3162" s="59" t="s">
        <v>20278</v>
      </c>
      <c r="D3162" s="60">
        <v>21.97</v>
      </c>
      <c r="E3162" s="59" t="s">
        <v>426</v>
      </c>
      <c r="F3162" s="59" t="s">
        <v>277</v>
      </c>
    </row>
    <row r="3163" spans="1:6">
      <c r="A3163" s="59">
        <v>6421</v>
      </c>
      <c r="B3163" s="59" t="s">
        <v>425</v>
      </c>
      <c r="C3163" s="59" t="s">
        <v>20278</v>
      </c>
      <c r="D3163" s="60">
        <v>21.97</v>
      </c>
      <c r="E3163" s="59" t="s">
        <v>426</v>
      </c>
      <c r="F3163" s="59" t="s">
        <v>278</v>
      </c>
    </row>
    <row r="3164" spans="1:6">
      <c r="A3164" s="59">
        <v>6422</v>
      </c>
      <c r="B3164" s="59" t="s">
        <v>425</v>
      </c>
      <c r="C3164" s="59" t="s">
        <v>20278</v>
      </c>
      <c r="D3164" s="60">
        <v>21.97</v>
      </c>
      <c r="E3164" s="59" t="s">
        <v>426</v>
      </c>
      <c r="F3164" s="59" t="s">
        <v>279</v>
      </c>
    </row>
    <row r="3165" spans="1:6">
      <c r="A3165" s="59">
        <v>6423</v>
      </c>
      <c r="B3165" s="59" t="s">
        <v>425</v>
      </c>
      <c r="C3165" s="59" t="s">
        <v>20278</v>
      </c>
      <c r="D3165" s="60">
        <v>21.97</v>
      </c>
      <c r="E3165" s="59" t="s">
        <v>426</v>
      </c>
      <c r="F3165" s="59" t="s">
        <v>280</v>
      </c>
    </row>
    <row r="3166" spans="1:6">
      <c r="A3166" s="59">
        <v>6425</v>
      </c>
      <c r="B3166" s="59" t="s">
        <v>425</v>
      </c>
      <c r="C3166" s="59" t="s">
        <v>20278</v>
      </c>
      <c r="D3166" s="60">
        <v>21.97</v>
      </c>
      <c r="E3166" s="59" t="s">
        <v>426</v>
      </c>
      <c r="F3166" s="59" t="s">
        <v>281</v>
      </c>
    </row>
    <row r="3167" spans="1:6">
      <c r="A3167" s="59">
        <v>6426</v>
      </c>
      <c r="B3167" s="59" t="s">
        <v>425</v>
      </c>
      <c r="C3167" s="59" t="s">
        <v>20278</v>
      </c>
      <c r="D3167" s="60">
        <v>21.97</v>
      </c>
      <c r="E3167" s="59" t="s">
        <v>426</v>
      </c>
      <c r="F3167" s="59" t="s">
        <v>282</v>
      </c>
    </row>
    <row r="3168" spans="1:6">
      <c r="A3168" s="59">
        <v>6427</v>
      </c>
      <c r="B3168" s="59" t="s">
        <v>425</v>
      </c>
      <c r="C3168" s="59" t="s">
        <v>20278</v>
      </c>
      <c r="D3168" s="60">
        <v>21.97</v>
      </c>
      <c r="E3168" s="59" t="s">
        <v>426</v>
      </c>
      <c r="F3168" s="59" t="s">
        <v>281</v>
      </c>
    </row>
    <row r="3169" spans="1:6">
      <c r="A3169" s="59">
        <v>6430</v>
      </c>
      <c r="B3169" s="59" t="s">
        <v>425</v>
      </c>
      <c r="C3169" s="59" t="s">
        <v>20278</v>
      </c>
      <c r="D3169" s="60">
        <v>21.97</v>
      </c>
      <c r="E3169" s="59" t="s">
        <v>426</v>
      </c>
      <c r="F3169" s="59" t="s">
        <v>265</v>
      </c>
    </row>
    <row r="3170" spans="1:6">
      <c r="A3170" s="59">
        <v>6432</v>
      </c>
      <c r="B3170" s="59" t="s">
        <v>425</v>
      </c>
      <c r="C3170" s="59" t="s">
        <v>20278</v>
      </c>
      <c r="D3170" s="60">
        <v>21.97</v>
      </c>
      <c r="E3170" s="59" t="s">
        <v>426</v>
      </c>
      <c r="F3170" s="59" t="s">
        <v>283</v>
      </c>
    </row>
    <row r="3171" spans="1:6">
      <c r="A3171" s="59">
        <v>6434</v>
      </c>
      <c r="B3171" s="59" t="s">
        <v>425</v>
      </c>
      <c r="C3171" s="59" t="s">
        <v>20278</v>
      </c>
      <c r="D3171" s="60">
        <v>21.97</v>
      </c>
      <c r="E3171" s="59" t="s">
        <v>426</v>
      </c>
      <c r="F3171" s="59" t="s">
        <v>284</v>
      </c>
    </row>
    <row r="3172" spans="1:6">
      <c r="A3172" s="59">
        <v>6437</v>
      </c>
      <c r="B3172" s="59" t="s">
        <v>425</v>
      </c>
      <c r="C3172" s="59" t="s">
        <v>20278</v>
      </c>
      <c r="D3172" s="60">
        <v>21.97</v>
      </c>
      <c r="E3172" s="59" t="s">
        <v>426</v>
      </c>
      <c r="F3172" s="59" t="s">
        <v>285</v>
      </c>
    </row>
    <row r="3173" spans="1:6">
      <c r="A3173" s="59">
        <v>6438</v>
      </c>
      <c r="B3173" s="59" t="s">
        <v>425</v>
      </c>
      <c r="C3173" s="59" t="s">
        <v>20278</v>
      </c>
      <c r="D3173" s="60">
        <v>21.97</v>
      </c>
      <c r="E3173" s="59" t="s">
        <v>426</v>
      </c>
      <c r="F3173" s="59" t="s">
        <v>286</v>
      </c>
    </row>
    <row r="3174" spans="1:6">
      <c r="A3174" s="59">
        <v>6439</v>
      </c>
      <c r="B3174" s="59" t="s">
        <v>425</v>
      </c>
      <c r="C3174" s="59" t="s">
        <v>20278</v>
      </c>
      <c r="D3174" s="60">
        <v>21.97</v>
      </c>
      <c r="E3174" s="59" t="s">
        <v>426</v>
      </c>
      <c r="F3174" s="59" t="s">
        <v>287</v>
      </c>
    </row>
    <row r="3175" spans="1:6">
      <c r="A3175" s="59">
        <v>6442</v>
      </c>
      <c r="B3175" s="59" t="s">
        <v>425</v>
      </c>
      <c r="C3175" s="59" t="s">
        <v>20278</v>
      </c>
      <c r="D3175" s="60">
        <v>21.97</v>
      </c>
      <c r="E3175" s="59" t="s">
        <v>426</v>
      </c>
      <c r="F3175" s="59" t="s">
        <v>288</v>
      </c>
    </row>
    <row r="3176" spans="1:6">
      <c r="A3176" s="59">
        <v>6443</v>
      </c>
      <c r="B3176" s="59" t="s">
        <v>425</v>
      </c>
      <c r="C3176" s="59" t="s">
        <v>20278</v>
      </c>
      <c r="D3176" s="60">
        <v>21.97</v>
      </c>
      <c r="E3176" s="59" t="s">
        <v>426</v>
      </c>
      <c r="F3176" s="59" t="s">
        <v>289</v>
      </c>
    </row>
    <row r="3177" spans="1:6">
      <c r="A3177" s="59">
        <v>6444</v>
      </c>
      <c r="B3177" s="59" t="s">
        <v>425</v>
      </c>
      <c r="C3177" s="59" t="s">
        <v>20278</v>
      </c>
      <c r="D3177" s="60">
        <v>21.97</v>
      </c>
      <c r="E3177" s="59" t="s">
        <v>426</v>
      </c>
      <c r="F3177" s="59" t="s">
        <v>290</v>
      </c>
    </row>
    <row r="3178" spans="1:6">
      <c r="A3178" s="59">
        <v>6450</v>
      </c>
      <c r="B3178" s="59" t="s">
        <v>425</v>
      </c>
      <c r="C3178" s="59" t="s">
        <v>20278</v>
      </c>
      <c r="D3178" s="60">
        <v>21.97</v>
      </c>
      <c r="E3178" s="59" t="s">
        <v>426</v>
      </c>
      <c r="F3178" s="59" t="s">
        <v>291</v>
      </c>
    </row>
    <row r="3179" spans="1:6">
      <c r="A3179" s="59">
        <v>6452</v>
      </c>
      <c r="B3179" s="59" t="s">
        <v>425</v>
      </c>
      <c r="C3179" s="59" t="s">
        <v>20278</v>
      </c>
      <c r="D3179" s="60">
        <v>21.97</v>
      </c>
      <c r="E3179" s="59" t="s">
        <v>426</v>
      </c>
      <c r="F3179" s="59" t="s">
        <v>292</v>
      </c>
    </row>
    <row r="3180" spans="1:6">
      <c r="A3180" s="59">
        <v>6456</v>
      </c>
      <c r="B3180" s="59" t="s">
        <v>425</v>
      </c>
      <c r="C3180" s="59" t="s">
        <v>20278</v>
      </c>
      <c r="D3180" s="60">
        <v>21.97</v>
      </c>
      <c r="E3180" s="59" t="s">
        <v>426</v>
      </c>
      <c r="F3180" s="59" t="s">
        <v>293</v>
      </c>
    </row>
    <row r="3181" spans="1:6">
      <c r="A3181" s="59">
        <v>6458</v>
      </c>
      <c r="B3181" s="59" t="s">
        <v>425</v>
      </c>
      <c r="C3181" s="59" t="s">
        <v>20278</v>
      </c>
      <c r="D3181" s="60">
        <v>21.97</v>
      </c>
      <c r="E3181" s="59" t="s">
        <v>426</v>
      </c>
      <c r="F3181" s="59" t="s">
        <v>294</v>
      </c>
    </row>
    <row r="3182" spans="1:6">
      <c r="A3182" s="59">
        <v>6459</v>
      </c>
      <c r="B3182" s="59" t="s">
        <v>425</v>
      </c>
      <c r="C3182" s="59" t="s">
        <v>20278</v>
      </c>
      <c r="D3182" s="60">
        <v>21.97</v>
      </c>
      <c r="E3182" s="59" t="s">
        <v>426</v>
      </c>
      <c r="F3182" s="59" t="s">
        <v>295</v>
      </c>
    </row>
    <row r="3183" spans="1:6">
      <c r="A3183" s="59">
        <v>6460</v>
      </c>
      <c r="B3183" s="59" t="s">
        <v>425</v>
      </c>
      <c r="C3183" s="59" t="s">
        <v>20278</v>
      </c>
      <c r="D3183" s="60">
        <v>21.97</v>
      </c>
      <c r="E3183" s="59" t="s">
        <v>426</v>
      </c>
      <c r="F3183" s="59" t="s">
        <v>296</v>
      </c>
    </row>
    <row r="3184" spans="1:6">
      <c r="A3184" s="59">
        <v>6461</v>
      </c>
      <c r="B3184" s="59" t="s">
        <v>425</v>
      </c>
      <c r="C3184" s="59" t="s">
        <v>20278</v>
      </c>
      <c r="D3184" s="60">
        <v>21.97</v>
      </c>
      <c r="E3184" s="59" t="s">
        <v>426</v>
      </c>
      <c r="F3184" s="59" t="s">
        <v>297</v>
      </c>
    </row>
    <row r="3185" spans="1:6">
      <c r="A3185" s="59">
        <v>6462</v>
      </c>
      <c r="B3185" s="59" t="s">
        <v>425</v>
      </c>
      <c r="C3185" s="59" t="s">
        <v>20278</v>
      </c>
      <c r="D3185" s="60">
        <v>21.97</v>
      </c>
      <c r="E3185" s="59" t="s">
        <v>426</v>
      </c>
      <c r="F3185" s="59" t="s">
        <v>298</v>
      </c>
    </row>
    <row r="3186" spans="1:6">
      <c r="A3186" s="59">
        <v>6463</v>
      </c>
      <c r="B3186" s="59" t="s">
        <v>425</v>
      </c>
      <c r="C3186" s="59" t="s">
        <v>20278</v>
      </c>
      <c r="D3186" s="60">
        <v>21.97</v>
      </c>
      <c r="E3186" s="59" t="s">
        <v>426</v>
      </c>
      <c r="F3186" s="59" t="s">
        <v>299</v>
      </c>
    </row>
    <row r="3187" spans="1:6">
      <c r="A3187" s="59">
        <v>6464</v>
      </c>
      <c r="B3187" s="59" t="s">
        <v>425</v>
      </c>
      <c r="C3187" s="59" t="s">
        <v>20278</v>
      </c>
      <c r="D3187" s="60">
        <v>21.97</v>
      </c>
      <c r="E3187" s="59" t="s">
        <v>426</v>
      </c>
      <c r="F3187" s="59" t="s">
        <v>300</v>
      </c>
    </row>
    <row r="3188" spans="1:6">
      <c r="A3188" s="59">
        <v>6470</v>
      </c>
      <c r="B3188" s="59" t="s">
        <v>425</v>
      </c>
      <c r="C3188" s="59" t="s">
        <v>20278</v>
      </c>
      <c r="D3188" s="60">
        <v>21.97</v>
      </c>
      <c r="E3188" s="59" t="s">
        <v>426</v>
      </c>
      <c r="F3188" s="59" t="s">
        <v>301</v>
      </c>
    </row>
    <row r="3189" spans="1:6">
      <c r="A3189" s="59">
        <v>6472</v>
      </c>
      <c r="B3189" s="59" t="s">
        <v>425</v>
      </c>
      <c r="C3189" s="59" t="s">
        <v>20278</v>
      </c>
      <c r="D3189" s="60">
        <v>21.97</v>
      </c>
      <c r="E3189" s="59" t="s">
        <v>426</v>
      </c>
      <c r="F3189" s="59" t="s">
        <v>302</v>
      </c>
    </row>
    <row r="3190" spans="1:6">
      <c r="A3190" s="59">
        <v>6473</v>
      </c>
      <c r="B3190" s="59" t="s">
        <v>425</v>
      </c>
      <c r="C3190" s="59" t="s">
        <v>20278</v>
      </c>
      <c r="D3190" s="60">
        <v>21.97</v>
      </c>
      <c r="E3190" s="59" t="s">
        <v>426</v>
      </c>
      <c r="F3190" s="59" t="s">
        <v>303</v>
      </c>
    </row>
    <row r="3191" spans="1:6">
      <c r="A3191" s="59">
        <v>6480</v>
      </c>
      <c r="B3191" s="59" t="s">
        <v>425</v>
      </c>
      <c r="C3191" s="59" t="s">
        <v>20278</v>
      </c>
      <c r="D3191" s="60">
        <v>21.97</v>
      </c>
      <c r="E3191" s="59" t="s">
        <v>426</v>
      </c>
      <c r="F3191" s="59" t="s">
        <v>304</v>
      </c>
    </row>
    <row r="3192" spans="1:6">
      <c r="A3192" s="59">
        <v>6482</v>
      </c>
      <c r="B3192" s="59" t="s">
        <v>425</v>
      </c>
      <c r="C3192" s="59" t="s">
        <v>20278</v>
      </c>
      <c r="D3192" s="60">
        <v>21.97</v>
      </c>
      <c r="E3192" s="59" t="s">
        <v>426</v>
      </c>
      <c r="F3192" s="59" t="s">
        <v>305</v>
      </c>
    </row>
    <row r="3193" spans="1:6">
      <c r="A3193" s="59">
        <v>6483</v>
      </c>
      <c r="B3193" s="59" t="s">
        <v>425</v>
      </c>
      <c r="C3193" s="59" t="s">
        <v>20278</v>
      </c>
      <c r="D3193" s="60">
        <v>21.97</v>
      </c>
      <c r="E3193" s="59" t="s">
        <v>426</v>
      </c>
      <c r="F3193" s="59" t="s">
        <v>306</v>
      </c>
    </row>
    <row r="3194" spans="1:6">
      <c r="A3194" s="59">
        <v>6484</v>
      </c>
      <c r="B3194" s="59" t="s">
        <v>425</v>
      </c>
      <c r="C3194" s="59" t="s">
        <v>20278</v>
      </c>
      <c r="D3194" s="60">
        <v>21.97</v>
      </c>
      <c r="E3194" s="59" t="s">
        <v>426</v>
      </c>
      <c r="F3194" s="59" t="s">
        <v>307</v>
      </c>
    </row>
    <row r="3195" spans="1:6">
      <c r="A3195" s="59">
        <v>6486</v>
      </c>
      <c r="B3195" s="59" t="s">
        <v>425</v>
      </c>
      <c r="C3195" s="59" t="s">
        <v>20278</v>
      </c>
      <c r="D3195" s="60">
        <v>21.97</v>
      </c>
      <c r="E3195" s="59" t="s">
        <v>426</v>
      </c>
      <c r="F3195" s="59" t="s">
        <v>308</v>
      </c>
    </row>
    <row r="3196" spans="1:6">
      <c r="A3196" s="59">
        <v>6490</v>
      </c>
      <c r="B3196" s="59" t="s">
        <v>425</v>
      </c>
      <c r="C3196" s="59" t="s">
        <v>20278</v>
      </c>
      <c r="D3196" s="60">
        <v>21.97</v>
      </c>
      <c r="E3196" s="59" t="s">
        <v>426</v>
      </c>
      <c r="F3196" s="59" t="s">
        <v>309</v>
      </c>
    </row>
    <row r="3197" spans="1:6">
      <c r="A3197" s="59">
        <v>6492</v>
      </c>
      <c r="B3197" s="59" t="s">
        <v>425</v>
      </c>
      <c r="C3197" s="59" t="s">
        <v>20278</v>
      </c>
      <c r="D3197" s="60">
        <v>21.97</v>
      </c>
      <c r="E3197" s="59" t="s">
        <v>426</v>
      </c>
      <c r="F3197" s="59" t="s">
        <v>310</v>
      </c>
    </row>
    <row r="3198" spans="1:6">
      <c r="A3198" s="59">
        <v>6500</v>
      </c>
      <c r="B3198" s="59" t="s">
        <v>425</v>
      </c>
      <c r="C3198" s="59" t="s">
        <v>20278</v>
      </c>
      <c r="D3198" s="60">
        <v>21.97</v>
      </c>
      <c r="E3198" s="59" t="s">
        <v>426</v>
      </c>
      <c r="F3198" s="59" t="s">
        <v>311</v>
      </c>
    </row>
    <row r="3199" spans="1:6">
      <c r="A3199" s="59">
        <v>6502</v>
      </c>
      <c r="B3199" s="59" t="s">
        <v>425</v>
      </c>
      <c r="C3199" s="59" t="s">
        <v>20278</v>
      </c>
      <c r="D3199" s="60">
        <v>21.97</v>
      </c>
      <c r="E3199" s="59" t="s">
        <v>426</v>
      </c>
      <c r="F3199" s="59" t="s">
        <v>312</v>
      </c>
    </row>
    <row r="3200" spans="1:6">
      <c r="A3200" s="59">
        <v>6503</v>
      </c>
      <c r="B3200" s="59" t="s">
        <v>425</v>
      </c>
      <c r="C3200" s="59" t="s">
        <v>20278</v>
      </c>
      <c r="D3200" s="60">
        <v>21.97</v>
      </c>
      <c r="E3200" s="59" t="s">
        <v>426</v>
      </c>
      <c r="F3200" s="59" t="s">
        <v>313</v>
      </c>
    </row>
    <row r="3201" spans="1:6">
      <c r="A3201" s="59">
        <v>6504</v>
      </c>
      <c r="B3201" s="59" t="s">
        <v>425</v>
      </c>
      <c r="C3201" s="59" t="s">
        <v>20278</v>
      </c>
      <c r="D3201" s="60">
        <v>21.97</v>
      </c>
      <c r="E3201" s="59" t="s">
        <v>426</v>
      </c>
      <c r="F3201" s="59" t="s">
        <v>314</v>
      </c>
    </row>
    <row r="3202" spans="1:6">
      <c r="A3202" s="59">
        <v>6505</v>
      </c>
      <c r="B3202" s="59" t="s">
        <v>425</v>
      </c>
      <c r="C3202" s="59" t="s">
        <v>20278</v>
      </c>
      <c r="D3202" s="60">
        <v>21.97</v>
      </c>
      <c r="E3202" s="59" t="s">
        <v>426</v>
      </c>
      <c r="F3202" s="59" t="s">
        <v>315</v>
      </c>
    </row>
    <row r="3203" spans="1:6">
      <c r="A3203" s="59">
        <v>6506</v>
      </c>
      <c r="B3203" s="59" t="s">
        <v>425</v>
      </c>
      <c r="C3203" s="59" t="s">
        <v>20278</v>
      </c>
      <c r="D3203" s="60">
        <v>21.97</v>
      </c>
      <c r="E3203" s="59" t="s">
        <v>426</v>
      </c>
      <c r="F3203" s="59" t="s">
        <v>316</v>
      </c>
    </row>
    <row r="3204" spans="1:6">
      <c r="A3204" s="59">
        <v>6507</v>
      </c>
      <c r="B3204" s="59" t="s">
        <v>425</v>
      </c>
      <c r="C3204" s="59" t="s">
        <v>20278</v>
      </c>
      <c r="D3204" s="60">
        <v>21.97</v>
      </c>
      <c r="E3204" s="59" t="s">
        <v>426</v>
      </c>
      <c r="F3204" s="59" t="s">
        <v>317</v>
      </c>
    </row>
    <row r="3205" spans="1:6">
      <c r="A3205" s="59">
        <v>6508</v>
      </c>
      <c r="B3205" s="59" t="s">
        <v>425</v>
      </c>
      <c r="C3205" s="59" t="s">
        <v>20278</v>
      </c>
      <c r="D3205" s="60">
        <v>21.97</v>
      </c>
      <c r="E3205" s="59" t="s">
        <v>426</v>
      </c>
      <c r="F3205" s="59" t="s">
        <v>318</v>
      </c>
    </row>
    <row r="3206" spans="1:6">
      <c r="A3206" s="59">
        <v>6509</v>
      </c>
      <c r="B3206" s="59" t="s">
        <v>425</v>
      </c>
      <c r="C3206" s="59" t="s">
        <v>20278</v>
      </c>
      <c r="D3206" s="60">
        <v>21.97</v>
      </c>
      <c r="E3206" s="59" t="s">
        <v>426</v>
      </c>
      <c r="F3206" s="59" t="s">
        <v>319</v>
      </c>
    </row>
    <row r="3207" spans="1:6">
      <c r="A3207" s="59">
        <v>6510</v>
      </c>
      <c r="B3207" s="59" t="s">
        <v>425</v>
      </c>
      <c r="C3207" s="59" t="s">
        <v>20278</v>
      </c>
      <c r="D3207" s="60">
        <v>21.97</v>
      </c>
      <c r="E3207" s="59" t="s">
        <v>426</v>
      </c>
      <c r="F3207" s="59" t="s">
        <v>320</v>
      </c>
    </row>
    <row r="3208" spans="1:6">
      <c r="A3208" s="59">
        <v>6511</v>
      </c>
      <c r="B3208" s="59" t="s">
        <v>425</v>
      </c>
      <c r="C3208" s="59" t="s">
        <v>20278</v>
      </c>
      <c r="D3208" s="60">
        <v>21.97</v>
      </c>
      <c r="E3208" s="59" t="s">
        <v>426</v>
      </c>
      <c r="F3208" s="59" t="s">
        <v>321</v>
      </c>
    </row>
    <row r="3209" spans="1:6">
      <c r="A3209" s="59">
        <v>6512</v>
      </c>
      <c r="B3209" s="59" t="s">
        <v>425</v>
      </c>
      <c r="C3209" s="59" t="s">
        <v>20278</v>
      </c>
      <c r="D3209" s="60">
        <v>21.97</v>
      </c>
      <c r="E3209" s="59" t="s">
        <v>426</v>
      </c>
      <c r="F3209" s="59" t="s">
        <v>322</v>
      </c>
    </row>
    <row r="3210" spans="1:6">
      <c r="A3210" s="59">
        <v>6513</v>
      </c>
      <c r="B3210" s="59" t="s">
        <v>425</v>
      </c>
      <c r="C3210" s="59" t="s">
        <v>20278</v>
      </c>
      <c r="D3210" s="60">
        <v>21.97</v>
      </c>
      <c r="E3210" s="59" t="s">
        <v>426</v>
      </c>
      <c r="F3210" s="59" t="s">
        <v>323</v>
      </c>
    </row>
    <row r="3211" spans="1:6">
      <c r="A3211" s="59">
        <v>6517</v>
      </c>
      <c r="B3211" s="59" t="s">
        <v>425</v>
      </c>
      <c r="C3211" s="59" t="s">
        <v>20278</v>
      </c>
      <c r="D3211" s="60">
        <v>21.97</v>
      </c>
      <c r="E3211" s="59" t="s">
        <v>426</v>
      </c>
      <c r="F3211" s="59" t="s">
        <v>324</v>
      </c>
    </row>
    <row r="3212" spans="1:6">
      <c r="A3212" s="59">
        <v>6518</v>
      </c>
      <c r="B3212" s="59" t="s">
        <v>425</v>
      </c>
      <c r="C3212" s="59" t="s">
        <v>20278</v>
      </c>
      <c r="D3212" s="60">
        <v>21.97</v>
      </c>
      <c r="E3212" s="59" t="s">
        <v>426</v>
      </c>
      <c r="F3212" s="59" t="s">
        <v>325</v>
      </c>
    </row>
    <row r="3213" spans="1:6">
      <c r="A3213" s="59">
        <v>6519</v>
      </c>
      <c r="B3213" s="59" t="s">
        <v>425</v>
      </c>
      <c r="C3213" s="59" t="s">
        <v>20278</v>
      </c>
      <c r="D3213" s="60">
        <v>21.97</v>
      </c>
      <c r="E3213" s="59" t="s">
        <v>426</v>
      </c>
      <c r="F3213" s="59" t="s">
        <v>326</v>
      </c>
    </row>
    <row r="3214" spans="1:6">
      <c r="A3214" s="59">
        <v>6520</v>
      </c>
      <c r="B3214" s="59" t="s">
        <v>425</v>
      </c>
      <c r="C3214" s="59" t="s">
        <v>20278</v>
      </c>
      <c r="D3214" s="60">
        <v>21.97</v>
      </c>
      <c r="E3214" s="59" t="s">
        <v>426</v>
      </c>
      <c r="F3214" s="59" t="s">
        <v>327</v>
      </c>
    </row>
    <row r="3215" spans="1:6">
      <c r="A3215" s="59">
        <v>6521</v>
      </c>
      <c r="B3215" s="59" t="s">
        <v>425</v>
      </c>
      <c r="C3215" s="59" t="s">
        <v>20278</v>
      </c>
      <c r="D3215" s="60">
        <v>21.97</v>
      </c>
      <c r="E3215" s="59" t="s">
        <v>426</v>
      </c>
      <c r="F3215" s="59" t="s">
        <v>328</v>
      </c>
    </row>
    <row r="3216" spans="1:6">
      <c r="A3216" s="59">
        <v>6522</v>
      </c>
      <c r="B3216" s="59" t="s">
        <v>425</v>
      </c>
      <c r="C3216" s="59" t="s">
        <v>20278</v>
      </c>
      <c r="D3216" s="60">
        <v>21.97</v>
      </c>
      <c r="E3216" s="59" t="s">
        <v>426</v>
      </c>
      <c r="F3216" s="59" t="s">
        <v>329</v>
      </c>
    </row>
    <row r="3217" spans="1:6">
      <c r="A3217" s="59">
        <v>6620</v>
      </c>
      <c r="B3217" s="59" t="s">
        <v>425</v>
      </c>
      <c r="C3217" s="59" t="s">
        <v>20278</v>
      </c>
      <c r="D3217" s="60">
        <v>21.97</v>
      </c>
      <c r="E3217" s="59" t="s">
        <v>426</v>
      </c>
      <c r="F3217" s="59" t="s">
        <v>330</v>
      </c>
    </row>
    <row r="3218" spans="1:6">
      <c r="A3218" s="59">
        <v>6622</v>
      </c>
      <c r="B3218" s="59" t="s">
        <v>425</v>
      </c>
      <c r="C3218" s="59" t="s">
        <v>20278</v>
      </c>
      <c r="D3218" s="60">
        <v>21.97</v>
      </c>
      <c r="E3218" s="59" t="s">
        <v>426</v>
      </c>
      <c r="F3218" s="59" t="s">
        <v>331</v>
      </c>
    </row>
    <row r="3219" spans="1:6">
      <c r="A3219" s="59">
        <v>6623</v>
      </c>
      <c r="B3219" s="59" t="s">
        <v>425</v>
      </c>
      <c r="C3219" s="59" t="s">
        <v>20278</v>
      </c>
      <c r="D3219" s="60">
        <v>21.97</v>
      </c>
      <c r="E3219" s="59" t="s">
        <v>426</v>
      </c>
      <c r="F3219" s="59" t="s">
        <v>332</v>
      </c>
    </row>
    <row r="3220" spans="1:6">
      <c r="A3220" s="59">
        <v>6624</v>
      </c>
      <c r="B3220" s="59" t="s">
        <v>425</v>
      </c>
      <c r="C3220" s="59" t="s">
        <v>20278</v>
      </c>
      <c r="D3220" s="60">
        <v>21.97</v>
      </c>
      <c r="E3220" s="59" t="s">
        <v>426</v>
      </c>
      <c r="F3220" s="59" t="s">
        <v>333</v>
      </c>
    </row>
    <row r="3221" spans="1:6">
      <c r="A3221" s="59">
        <v>6625</v>
      </c>
      <c r="B3221" s="59" t="s">
        <v>425</v>
      </c>
      <c r="C3221" s="59" t="s">
        <v>20278</v>
      </c>
      <c r="D3221" s="60">
        <v>21.97</v>
      </c>
      <c r="E3221" s="59" t="s">
        <v>426</v>
      </c>
      <c r="F3221" s="59" t="s">
        <v>334</v>
      </c>
    </row>
    <row r="3222" spans="1:6">
      <c r="A3222" s="59">
        <v>6630</v>
      </c>
      <c r="B3222" s="59" t="s">
        <v>425</v>
      </c>
      <c r="C3222" s="59" t="s">
        <v>20278</v>
      </c>
      <c r="D3222" s="60">
        <v>21.97</v>
      </c>
      <c r="E3222" s="59" t="s">
        <v>426</v>
      </c>
      <c r="F3222" s="59" t="s">
        <v>335</v>
      </c>
    </row>
    <row r="3223" spans="1:6">
      <c r="A3223" s="59">
        <v>6632</v>
      </c>
      <c r="B3223" s="59" t="s">
        <v>425</v>
      </c>
      <c r="C3223" s="59" t="s">
        <v>20278</v>
      </c>
      <c r="D3223" s="60">
        <v>21.97</v>
      </c>
      <c r="E3223" s="59" t="s">
        <v>426</v>
      </c>
      <c r="F3223" s="59" t="s">
        <v>336</v>
      </c>
    </row>
    <row r="3224" spans="1:6">
      <c r="A3224" s="59">
        <v>6633</v>
      </c>
      <c r="B3224" s="59" t="s">
        <v>425</v>
      </c>
      <c r="C3224" s="59" t="s">
        <v>20278</v>
      </c>
      <c r="D3224" s="60">
        <v>21.97</v>
      </c>
      <c r="E3224" s="59" t="s">
        <v>426</v>
      </c>
      <c r="F3224" s="59" t="s">
        <v>337</v>
      </c>
    </row>
    <row r="3225" spans="1:6">
      <c r="A3225" s="59">
        <v>6634</v>
      </c>
      <c r="B3225" s="59" t="s">
        <v>425</v>
      </c>
      <c r="C3225" s="59" t="s">
        <v>20278</v>
      </c>
      <c r="D3225" s="60">
        <v>21.97</v>
      </c>
      <c r="E3225" s="59" t="s">
        <v>426</v>
      </c>
      <c r="F3225" s="59" t="s">
        <v>338</v>
      </c>
    </row>
    <row r="3226" spans="1:6">
      <c r="A3226" s="59">
        <v>6635</v>
      </c>
      <c r="B3226" s="59" t="s">
        <v>425</v>
      </c>
      <c r="C3226" s="59" t="s">
        <v>20278</v>
      </c>
      <c r="D3226" s="60">
        <v>21.97</v>
      </c>
      <c r="E3226" s="59" t="s">
        <v>426</v>
      </c>
      <c r="F3226" s="59" t="s">
        <v>339</v>
      </c>
    </row>
    <row r="3227" spans="1:6">
      <c r="A3227" s="59">
        <v>6636</v>
      </c>
      <c r="B3227" s="59" t="s">
        <v>425</v>
      </c>
      <c r="C3227" s="59" t="s">
        <v>20278</v>
      </c>
      <c r="D3227" s="60">
        <v>21.97</v>
      </c>
      <c r="E3227" s="59" t="s">
        <v>426</v>
      </c>
      <c r="F3227" s="59" t="s">
        <v>340</v>
      </c>
    </row>
    <row r="3228" spans="1:6">
      <c r="A3228" s="59">
        <v>6637</v>
      </c>
      <c r="B3228" s="59" t="s">
        <v>425</v>
      </c>
      <c r="C3228" s="59" t="s">
        <v>20278</v>
      </c>
      <c r="D3228" s="60">
        <v>21.97</v>
      </c>
      <c r="E3228" s="59" t="s">
        <v>426</v>
      </c>
      <c r="F3228" s="59" t="s">
        <v>341</v>
      </c>
    </row>
    <row r="3229" spans="1:6">
      <c r="A3229" s="59">
        <v>6640</v>
      </c>
      <c r="B3229" s="59" t="s">
        <v>425</v>
      </c>
      <c r="C3229" s="59" t="s">
        <v>20278</v>
      </c>
      <c r="D3229" s="60">
        <v>21.97</v>
      </c>
      <c r="E3229" s="59" t="s">
        <v>426</v>
      </c>
      <c r="F3229" s="59" t="s">
        <v>342</v>
      </c>
    </row>
    <row r="3230" spans="1:6">
      <c r="A3230" s="59">
        <v>6642</v>
      </c>
      <c r="B3230" s="59" t="s">
        <v>425</v>
      </c>
      <c r="C3230" s="59" t="s">
        <v>20278</v>
      </c>
      <c r="D3230" s="60">
        <v>21.97</v>
      </c>
      <c r="E3230" s="59" t="s">
        <v>426</v>
      </c>
      <c r="F3230" s="59" t="s">
        <v>343</v>
      </c>
    </row>
    <row r="3231" spans="1:6">
      <c r="A3231" s="59">
        <v>6643</v>
      </c>
      <c r="B3231" s="59" t="s">
        <v>425</v>
      </c>
      <c r="C3231" s="59" t="s">
        <v>20278</v>
      </c>
      <c r="D3231" s="60">
        <v>21.97</v>
      </c>
      <c r="E3231" s="59" t="s">
        <v>426</v>
      </c>
      <c r="F3231" s="59" t="s">
        <v>344</v>
      </c>
    </row>
    <row r="3232" spans="1:6">
      <c r="A3232" s="59">
        <v>6644</v>
      </c>
      <c r="B3232" s="59" t="s">
        <v>425</v>
      </c>
      <c r="C3232" s="59" t="s">
        <v>20278</v>
      </c>
      <c r="D3232" s="60">
        <v>21.97</v>
      </c>
      <c r="E3232" s="59" t="s">
        <v>426</v>
      </c>
      <c r="F3232" s="59" t="s">
        <v>345</v>
      </c>
    </row>
    <row r="3233" spans="1:6">
      <c r="A3233" s="59">
        <v>6645</v>
      </c>
      <c r="B3233" s="59" t="s">
        <v>425</v>
      </c>
      <c r="C3233" s="59" t="s">
        <v>20278</v>
      </c>
      <c r="D3233" s="60">
        <v>21.97</v>
      </c>
      <c r="E3233" s="59" t="s">
        <v>426</v>
      </c>
      <c r="F3233" s="59" t="s">
        <v>346</v>
      </c>
    </row>
    <row r="3234" spans="1:6">
      <c r="A3234" s="59">
        <v>6646</v>
      </c>
      <c r="B3234" s="59" t="s">
        <v>425</v>
      </c>
      <c r="C3234" s="59" t="s">
        <v>20278</v>
      </c>
      <c r="D3234" s="60">
        <v>21.97</v>
      </c>
      <c r="E3234" s="59" t="s">
        <v>426</v>
      </c>
      <c r="F3234" s="59" t="s">
        <v>347</v>
      </c>
    </row>
    <row r="3235" spans="1:6">
      <c r="A3235" s="59">
        <v>6648</v>
      </c>
      <c r="B3235" s="59" t="s">
        <v>425</v>
      </c>
      <c r="C3235" s="59" t="s">
        <v>20278</v>
      </c>
      <c r="D3235" s="60">
        <v>21.97</v>
      </c>
      <c r="E3235" s="59" t="s">
        <v>426</v>
      </c>
      <c r="F3235" s="59" t="s">
        <v>348</v>
      </c>
    </row>
    <row r="3236" spans="1:6">
      <c r="A3236" s="59">
        <v>6649</v>
      </c>
      <c r="B3236" s="59" t="s">
        <v>425</v>
      </c>
      <c r="C3236" s="59" t="s">
        <v>20278</v>
      </c>
      <c r="D3236" s="60">
        <v>21.97</v>
      </c>
      <c r="E3236" s="59" t="s">
        <v>426</v>
      </c>
      <c r="F3236" s="59" t="s">
        <v>349</v>
      </c>
    </row>
    <row r="3237" spans="1:6">
      <c r="A3237" s="59">
        <v>6652</v>
      </c>
      <c r="B3237" s="59" t="s">
        <v>425</v>
      </c>
      <c r="C3237" s="59" t="s">
        <v>20278</v>
      </c>
      <c r="D3237" s="60">
        <v>21.97</v>
      </c>
      <c r="E3237" s="59" t="s">
        <v>426</v>
      </c>
      <c r="F3237" s="59" t="s">
        <v>350</v>
      </c>
    </row>
    <row r="3238" spans="1:6">
      <c r="A3238" s="59">
        <v>6654</v>
      </c>
      <c r="B3238" s="59" t="s">
        <v>425</v>
      </c>
      <c r="C3238" s="59" t="s">
        <v>20278</v>
      </c>
      <c r="D3238" s="60">
        <v>21.97</v>
      </c>
      <c r="E3238" s="59" t="s">
        <v>426</v>
      </c>
      <c r="F3238" s="59" t="s">
        <v>351</v>
      </c>
    </row>
    <row r="3239" spans="1:6">
      <c r="A3239" s="59">
        <v>6655</v>
      </c>
      <c r="B3239" s="59" t="s">
        <v>425</v>
      </c>
      <c r="C3239" s="59" t="s">
        <v>20278</v>
      </c>
      <c r="D3239" s="60">
        <v>21.97</v>
      </c>
      <c r="E3239" s="59" t="s">
        <v>426</v>
      </c>
      <c r="F3239" s="59" t="s">
        <v>352</v>
      </c>
    </row>
    <row r="3240" spans="1:6">
      <c r="A3240" s="59">
        <v>6657</v>
      </c>
      <c r="B3240" s="59" t="s">
        <v>425</v>
      </c>
      <c r="C3240" s="59" t="s">
        <v>20278</v>
      </c>
      <c r="D3240" s="60">
        <v>21.97</v>
      </c>
      <c r="E3240" s="59" t="s">
        <v>426</v>
      </c>
      <c r="F3240" s="59" t="s">
        <v>353</v>
      </c>
    </row>
    <row r="3241" spans="1:6">
      <c r="A3241" s="59">
        <v>6660</v>
      </c>
      <c r="B3241" s="59" t="s">
        <v>425</v>
      </c>
      <c r="C3241" s="59" t="s">
        <v>20278</v>
      </c>
      <c r="D3241" s="60">
        <v>21.97</v>
      </c>
      <c r="E3241" s="59" t="s">
        <v>426</v>
      </c>
      <c r="F3241" s="59" t="s">
        <v>354</v>
      </c>
    </row>
    <row r="3242" spans="1:6">
      <c r="A3242" s="59">
        <v>6662</v>
      </c>
      <c r="B3242" s="59" t="s">
        <v>425</v>
      </c>
      <c r="C3242" s="59" t="s">
        <v>20278</v>
      </c>
      <c r="D3242" s="60">
        <v>21.97</v>
      </c>
      <c r="E3242" s="59" t="s">
        <v>426</v>
      </c>
      <c r="F3242" s="59" t="s">
        <v>355</v>
      </c>
    </row>
    <row r="3243" spans="1:6">
      <c r="A3243" s="59">
        <v>6665</v>
      </c>
      <c r="B3243" s="59" t="s">
        <v>425</v>
      </c>
      <c r="C3243" s="59" t="s">
        <v>20278</v>
      </c>
      <c r="D3243" s="60">
        <v>21.97</v>
      </c>
      <c r="E3243" s="59" t="s">
        <v>426</v>
      </c>
      <c r="F3243" s="59" t="s">
        <v>356</v>
      </c>
    </row>
    <row r="3244" spans="1:6">
      <c r="A3244" s="59">
        <v>6680</v>
      </c>
      <c r="B3244" s="59" t="s">
        <v>425</v>
      </c>
      <c r="C3244" s="59" t="s">
        <v>20278</v>
      </c>
      <c r="D3244" s="60">
        <v>21.97</v>
      </c>
      <c r="E3244" s="59" t="s">
        <v>426</v>
      </c>
      <c r="F3244" s="59" t="s">
        <v>357</v>
      </c>
    </row>
    <row r="3245" spans="1:6">
      <c r="A3245" s="59">
        <v>6681</v>
      </c>
      <c r="B3245" s="59" t="s">
        <v>425</v>
      </c>
      <c r="C3245" s="59" t="s">
        <v>20278</v>
      </c>
      <c r="D3245" s="60">
        <v>21.97</v>
      </c>
      <c r="E3245" s="59" t="s">
        <v>426</v>
      </c>
      <c r="F3245" s="59" t="s">
        <v>358</v>
      </c>
    </row>
    <row r="3246" spans="1:6">
      <c r="A3246" s="59">
        <v>6685</v>
      </c>
      <c r="B3246" s="59" t="s">
        <v>425</v>
      </c>
      <c r="C3246" s="59" t="s">
        <v>20278</v>
      </c>
      <c r="D3246" s="60">
        <v>21.97</v>
      </c>
      <c r="E3246" s="59" t="s">
        <v>426</v>
      </c>
      <c r="F3246" s="59" t="s">
        <v>359</v>
      </c>
    </row>
    <row r="3247" spans="1:6">
      <c r="A3247" s="59">
        <v>6686</v>
      </c>
      <c r="B3247" s="59" t="s">
        <v>425</v>
      </c>
      <c r="C3247" s="59" t="s">
        <v>20278</v>
      </c>
      <c r="D3247" s="60">
        <v>21.97</v>
      </c>
      <c r="E3247" s="59" t="s">
        <v>426</v>
      </c>
      <c r="F3247" s="59" t="s">
        <v>360</v>
      </c>
    </row>
    <row r="3248" spans="1:6">
      <c r="A3248" s="59">
        <v>6690</v>
      </c>
      <c r="B3248" s="59" t="s">
        <v>425</v>
      </c>
      <c r="C3248" s="59" t="s">
        <v>20278</v>
      </c>
      <c r="D3248" s="60">
        <v>21.97</v>
      </c>
      <c r="E3248" s="59" t="s">
        <v>426</v>
      </c>
      <c r="F3248" s="59" t="s">
        <v>361</v>
      </c>
    </row>
    <row r="3249" spans="1:6">
      <c r="A3249" s="59">
        <v>6750</v>
      </c>
      <c r="B3249" s="59" t="s">
        <v>425</v>
      </c>
      <c r="C3249" s="59" t="s">
        <v>20278</v>
      </c>
      <c r="D3249" s="60">
        <v>21.97</v>
      </c>
      <c r="E3249" s="59" t="s">
        <v>426</v>
      </c>
      <c r="F3249" s="59" t="s">
        <v>362</v>
      </c>
    </row>
    <row r="3250" spans="1:6">
      <c r="A3250" s="59">
        <v>6820</v>
      </c>
      <c r="B3250" s="59" t="s">
        <v>425</v>
      </c>
      <c r="C3250" s="59" t="s">
        <v>20278</v>
      </c>
      <c r="D3250" s="60">
        <v>21.97</v>
      </c>
      <c r="E3250" s="59" t="s">
        <v>426</v>
      </c>
      <c r="F3250" s="59" t="s">
        <v>363</v>
      </c>
    </row>
    <row r="3251" spans="1:6">
      <c r="A3251" s="59">
        <v>6825</v>
      </c>
      <c r="B3251" s="59" t="s">
        <v>425</v>
      </c>
      <c r="C3251" s="59" t="s">
        <v>20278</v>
      </c>
      <c r="D3251" s="60">
        <v>21.97</v>
      </c>
      <c r="E3251" s="59" t="s">
        <v>426</v>
      </c>
      <c r="F3251" s="59" t="s">
        <v>364</v>
      </c>
    </row>
    <row r="3252" spans="1:6">
      <c r="A3252" s="59">
        <v>6830</v>
      </c>
      <c r="B3252" s="59" t="s">
        <v>425</v>
      </c>
      <c r="C3252" s="59" t="s">
        <v>20278</v>
      </c>
      <c r="D3252" s="60">
        <v>21.97</v>
      </c>
      <c r="E3252" s="59" t="s">
        <v>426</v>
      </c>
      <c r="F3252" s="59" t="s">
        <v>365</v>
      </c>
    </row>
    <row r="3253" spans="1:6">
      <c r="A3253" s="59">
        <v>6831</v>
      </c>
      <c r="B3253" s="59" t="s">
        <v>425</v>
      </c>
      <c r="C3253" s="59" t="s">
        <v>20278</v>
      </c>
      <c r="D3253" s="60">
        <v>21.97</v>
      </c>
      <c r="E3253" s="59" t="s">
        <v>426</v>
      </c>
      <c r="F3253" s="59" t="s">
        <v>366</v>
      </c>
    </row>
    <row r="3254" spans="1:6">
      <c r="A3254" s="59">
        <v>6832</v>
      </c>
      <c r="B3254" s="59" t="s">
        <v>425</v>
      </c>
      <c r="C3254" s="59" t="s">
        <v>20278</v>
      </c>
      <c r="D3254" s="60">
        <v>21.97</v>
      </c>
      <c r="E3254" s="59" t="s">
        <v>426</v>
      </c>
      <c r="F3254" s="59" t="s">
        <v>367</v>
      </c>
    </row>
    <row r="3255" spans="1:6">
      <c r="A3255" s="59">
        <v>6833</v>
      </c>
      <c r="B3255" s="59" t="s">
        <v>425</v>
      </c>
      <c r="C3255" s="59" t="s">
        <v>20278</v>
      </c>
      <c r="D3255" s="60">
        <v>21.97</v>
      </c>
      <c r="E3255" s="59" t="s">
        <v>426</v>
      </c>
      <c r="F3255" s="59" t="s">
        <v>368</v>
      </c>
    </row>
    <row r="3256" spans="1:6">
      <c r="A3256" s="59">
        <v>6834</v>
      </c>
      <c r="B3256" s="59" t="s">
        <v>425</v>
      </c>
      <c r="C3256" s="59" t="s">
        <v>20278</v>
      </c>
      <c r="D3256" s="60">
        <v>21.97</v>
      </c>
      <c r="E3256" s="59" t="s">
        <v>426</v>
      </c>
      <c r="F3256" s="59" t="s">
        <v>369</v>
      </c>
    </row>
    <row r="3257" spans="1:6">
      <c r="A3257" s="59">
        <v>6901</v>
      </c>
      <c r="B3257" s="59" t="s">
        <v>425</v>
      </c>
      <c r="C3257" s="59" t="s">
        <v>20278</v>
      </c>
      <c r="D3257" s="60">
        <v>21.97</v>
      </c>
      <c r="E3257" s="59" t="s">
        <v>426</v>
      </c>
      <c r="F3257" s="59" t="s">
        <v>370</v>
      </c>
    </row>
    <row r="3258" spans="1:6">
      <c r="A3258" s="59">
        <v>6902</v>
      </c>
      <c r="B3258" s="59" t="s">
        <v>425</v>
      </c>
      <c r="C3258" s="59" t="s">
        <v>20278</v>
      </c>
      <c r="D3258" s="60">
        <v>21.97</v>
      </c>
      <c r="E3258" s="59" t="s">
        <v>426</v>
      </c>
      <c r="F3258" s="59" t="s">
        <v>371</v>
      </c>
    </row>
    <row r="3259" spans="1:6">
      <c r="A3259" s="59">
        <v>6903</v>
      </c>
      <c r="B3259" s="59" t="s">
        <v>425</v>
      </c>
      <c r="C3259" s="59" t="s">
        <v>20278</v>
      </c>
      <c r="D3259" s="60">
        <v>21.97</v>
      </c>
      <c r="E3259" s="59" t="s">
        <v>426</v>
      </c>
      <c r="F3259" s="59" t="s">
        <v>372</v>
      </c>
    </row>
    <row r="3260" spans="1:6">
      <c r="A3260" s="59">
        <v>6998</v>
      </c>
      <c r="B3260" s="59" t="s">
        <v>425</v>
      </c>
      <c r="C3260" s="59" t="s">
        <v>20278</v>
      </c>
      <c r="D3260" s="60">
        <v>21.97</v>
      </c>
      <c r="E3260" s="59" t="s">
        <v>426</v>
      </c>
      <c r="F3260" s="59" t="s">
        <v>373</v>
      </c>
    </row>
    <row r="3261" spans="1:6">
      <c r="A3261" s="59">
        <v>6999</v>
      </c>
      <c r="B3261" s="59" t="s">
        <v>425</v>
      </c>
      <c r="C3261" s="59" t="s">
        <v>20278</v>
      </c>
      <c r="D3261" s="60">
        <v>21.97</v>
      </c>
      <c r="E3261" s="59" t="s">
        <v>426</v>
      </c>
      <c r="F3261" s="59" t="s">
        <v>374</v>
      </c>
    </row>
    <row r="3262" spans="1:6">
      <c r="A3262" s="59">
        <v>9001</v>
      </c>
      <c r="B3262" s="59" t="s">
        <v>425</v>
      </c>
      <c r="C3262" s="59" t="s">
        <v>20278</v>
      </c>
      <c r="D3262" s="60">
        <v>21.97</v>
      </c>
      <c r="E3262" s="59" t="s">
        <v>426</v>
      </c>
      <c r="F3262" s="59" t="s">
        <v>375</v>
      </c>
    </row>
    <row r="3263" spans="1:6">
      <c r="A3263" s="59">
        <v>600</v>
      </c>
      <c r="B3263" s="59" t="s">
        <v>427</v>
      </c>
      <c r="C3263" s="59" t="s">
        <v>20278</v>
      </c>
      <c r="D3263" s="60">
        <v>21.97</v>
      </c>
      <c r="E3263" s="59" t="s">
        <v>428</v>
      </c>
      <c r="F3263" s="59" t="s">
        <v>200</v>
      </c>
    </row>
    <row r="3264" spans="1:6">
      <c r="A3264" s="59">
        <v>601</v>
      </c>
      <c r="B3264" s="59" t="s">
        <v>427</v>
      </c>
      <c r="C3264" s="59" t="s">
        <v>20278</v>
      </c>
      <c r="D3264" s="60">
        <v>21.97</v>
      </c>
      <c r="E3264" s="59" t="s">
        <v>428</v>
      </c>
      <c r="F3264" s="59" t="s">
        <v>201</v>
      </c>
    </row>
    <row r="3265" spans="1:6">
      <c r="A3265" s="59">
        <v>605</v>
      </c>
      <c r="B3265" s="59" t="s">
        <v>427</v>
      </c>
      <c r="C3265" s="59" t="s">
        <v>20278</v>
      </c>
      <c r="D3265" s="60">
        <v>21.97</v>
      </c>
      <c r="E3265" s="59" t="s">
        <v>428</v>
      </c>
      <c r="F3265" s="59" t="s">
        <v>202</v>
      </c>
    </row>
    <row r="3266" spans="1:6">
      <c r="A3266" s="59">
        <v>611</v>
      </c>
      <c r="B3266" s="59" t="s">
        <v>427</v>
      </c>
      <c r="C3266" s="59" t="s">
        <v>20278</v>
      </c>
      <c r="D3266" s="60">
        <v>21.97</v>
      </c>
      <c r="E3266" s="59" t="s">
        <v>428</v>
      </c>
      <c r="F3266" s="59" t="s">
        <v>203</v>
      </c>
    </row>
    <row r="3267" spans="1:6">
      <c r="A3267" s="59">
        <v>630</v>
      </c>
      <c r="B3267" s="59" t="s">
        <v>427</v>
      </c>
      <c r="C3267" s="59" t="s">
        <v>20278</v>
      </c>
      <c r="D3267" s="60">
        <v>21.97</v>
      </c>
      <c r="E3267" s="59" t="s">
        <v>428</v>
      </c>
      <c r="F3267" s="59" t="s">
        <v>204</v>
      </c>
    </row>
    <row r="3268" spans="1:6">
      <c r="A3268" s="59">
        <v>640</v>
      </c>
      <c r="B3268" s="59" t="s">
        <v>427</v>
      </c>
      <c r="C3268" s="59" t="s">
        <v>20278</v>
      </c>
      <c r="D3268" s="60">
        <v>21.97</v>
      </c>
      <c r="E3268" s="59" t="s">
        <v>428</v>
      </c>
      <c r="F3268" s="59" t="s">
        <v>205</v>
      </c>
    </row>
    <row r="3269" spans="1:6">
      <c r="A3269" s="59">
        <v>641</v>
      </c>
      <c r="B3269" s="59" t="s">
        <v>427</v>
      </c>
      <c r="C3269" s="59" t="s">
        <v>20278</v>
      </c>
      <c r="D3269" s="60">
        <v>21.97</v>
      </c>
      <c r="E3269" s="59" t="s">
        <v>428</v>
      </c>
      <c r="F3269" s="59" t="s">
        <v>206</v>
      </c>
    </row>
    <row r="3270" spans="1:6">
      <c r="A3270" s="59">
        <v>660</v>
      </c>
      <c r="B3270" s="59" t="s">
        <v>427</v>
      </c>
      <c r="C3270" s="59" t="s">
        <v>20278</v>
      </c>
      <c r="D3270" s="60">
        <v>21.97</v>
      </c>
      <c r="E3270" s="59" t="s">
        <v>428</v>
      </c>
      <c r="F3270" s="59" t="s">
        <v>207</v>
      </c>
    </row>
    <row r="3271" spans="1:6">
      <c r="A3271" s="59">
        <v>664</v>
      </c>
      <c r="B3271" s="59" t="s">
        <v>427</v>
      </c>
      <c r="C3271" s="59" t="s">
        <v>20278</v>
      </c>
      <c r="D3271" s="60">
        <v>21.97</v>
      </c>
      <c r="E3271" s="59" t="s">
        <v>428</v>
      </c>
      <c r="F3271" s="59" t="s">
        <v>208</v>
      </c>
    </row>
    <row r="3272" spans="1:6">
      <c r="A3272" s="59">
        <v>665</v>
      </c>
      <c r="B3272" s="59" t="s">
        <v>427</v>
      </c>
      <c r="C3272" s="59" t="s">
        <v>20278</v>
      </c>
      <c r="D3272" s="60">
        <v>21.97</v>
      </c>
      <c r="E3272" s="59" t="s">
        <v>428</v>
      </c>
      <c r="F3272" s="59" t="s">
        <v>209</v>
      </c>
    </row>
    <row r="3273" spans="1:6">
      <c r="A3273" s="59">
        <v>6010</v>
      </c>
      <c r="B3273" s="59" t="s">
        <v>427</v>
      </c>
      <c r="C3273" s="59" t="s">
        <v>20278</v>
      </c>
      <c r="D3273" s="60">
        <v>21.97</v>
      </c>
      <c r="E3273" s="59" t="s">
        <v>428</v>
      </c>
      <c r="F3273" s="59" t="s">
        <v>210</v>
      </c>
    </row>
    <row r="3274" spans="1:6">
      <c r="A3274" s="59">
        <v>6011</v>
      </c>
      <c r="B3274" s="59" t="s">
        <v>427</v>
      </c>
      <c r="C3274" s="59" t="s">
        <v>20278</v>
      </c>
      <c r="D3274" s="60">
        <v>21.97</v>
      </c>
      <c r="E3274" s="59" t="s">
        <v>428</v>
      </c>
      <c r="F3274" s="59" t="s">
        <v>211</v>
      </c>
    </row>
    <row r="3275" spans="1:6">
      <c r="A3275" s="59">
        <v>6012</v>
      </c>
      <c r="B3275" s="59" t="s">
        <v>427</v>
      </c>
      <c r="C3275" s="59" t="s">
        <v>20278</v>
      </c>
      <c r="D3275" s="60">
        <v>21.97</v>
      </c>
      <c r="E3275" s="59" t="s">
        <v>428</v>
      </c>
      <c r="F3275" s="59" t="s">
        <v>212</v>
      </c>
    </row>
    <row r="3276" spans="1:6">
      <c r="A3276" s="59">
        <v>6013</v>
      </c>
      <c r="B3276" s="59" t="s">
        <v>427</v>
      </c>
      <c r="C3276" s="59" t="s">
        <v>20278</v>
      </c>
      <c r="D3276" s="60">
        <v>21.97</v>
      </c>
      <c r="E3276" s="59" t="s">
        <v>428</v>
      </c>
      <c r="F3276" s="59" t="s">
        <v>213</v>
      </c>
    </row>
    <row r="3277" spans="1:6">
      <c r="A3277" s="59">
        <v>6014</v>
      </c>
      <c r="B3277" s="59" t="s">
        <v>427</v>
      </c>
      <c r="C3277" s="59" t="s">
        <v>20278</v>
      </c>
      <c r="D3277" s="60">
        <v>21.97</v>
      </c>
      <c r="E3277" s="59" t="s">
        <v>428</v>
      </c>
      <c r="F3277" s="59" t="s">
        <v>214</v>
      </c>
    </row>
    <row r="3278" spans="1:6">
      <c r="A3278" s="59">
        <v>6015</v>
      </c>
      <c r="B3278" s="59" t="s">
        <v>427</v>
      </c>
      <c r="C3278" s="59" t="s">
        <v>20278</v>
      </c>
      <c r="D3278" s="60">
        <v>21.97</v>
      </c>
      <c r="E3278" s="59" t="s">
        <v>428</v>
      </c>
      <c r="F3278" s="59" t="s">
        <v>215</v>
      </c>
    </row>
    <row r="3279" spans="1:6">
      <c r="A3279" s="59">
        <v>6016</v>
      </c>
      <c r="B3279" s="59" t="s">
        <v>427</v>
      </c>
      <c r="C3279" s="59" t="s">
        <v>20278</v>
      </c>
      <c r="D3279" s="60">
        <v>21.97</v>
      </c>
      <c r="E3279" s="59" t="s">
        <v>428</v>
      </c>
      <c r="F3279" s="59" t="s">
        <v>216</v>
      </c>
    </row>
    <row r="3280" spans="1:6">
      <c r="A3280" s="59">
        <v>6017</v>
      </c>
      <c r="B3280" s="59" t="s">
        <v>427</v>
      </c>
      <c r="C3280" s="59" t="s">
        <v>20278</v>
      </c>
      <c r="D3280" s="60">
        <v>21.97</v>
      </c>
      <c r="E3280" s="59" t="s">
        <v>428</v>
      </c>
      <c r="F3280" s="59" t="s">
        <v>217</v>
      </c>
    </row>
    <row r="3281" spans="1:6">
      <c r="A3281" s="59">
        <v>6020</v>
      </c>
      <c r="B3281" s="59" t="s">
        <v>427</v>
      </c>
      <c r="C3281" s="59" t="s">
        <v>20278</v>
      </c>
      <c r="D3281" s="60">
        <v>21.97</v>
      </c>
      <c r="E3281" s="59" t="s">
        <v>428</v>
      </c>
      <c r="F3281" s="59" t="s">
        <v>218</v>
      </c>
    </row>
    <row r="3282" spans="1:6">
      <c r="A3282" s="59">
        <v>6021</v>
      </c>
      <c r="B3282" s="59" t="s">
        <v>427</v>
      </c>
      <c r="C3282" s="59" t="s">
        <v>20278</v>
      </c>
      <c r="D3282" s="60">
        <v>21.97</v>
      </c>
      <c r="E3282" s="59" t="s">
        <v>428</v>
      </c>
      <c r="F3282" s="59" t="s">
        <v>219</v>
      </c>
    </row>
    <row r="3283" spans="1:6">
      <c r="A3283" s="59">
        <v>6022</v>
      </c>
      <c r="B3283" s="59" t="s">
        <v>427</v>
      </c>
      <c r="C3283" s="59" t="s">
        <v>20278</v>
      </c>
      <c r="D3283" s="60">
        <v>21.97</v>
      </c>
      <c r="E3283" s="59" t="s">
        <v>428</v>
      </c>
      <c r="F3283" s="59" t="s">
        <v>220</v>
      </c>
    </row>
    <row r="3284" spans="1:6">
      <c r="A3284" s="59">
        <v>6023</v>
      </c>
      <c r="B3284" s="59" t="s">
        <v>427</v>
      </c>
      <c r="C3284" s="59" t="s">
        <v>20278</v>
      </c>
      <c r="D3284" s="60">
        <v>21.97</v>
      </c>
      <c r="E3284" s="59" t="s">
        <v>428</v>
      </c>
      <c r="F3284" s="59" t="s">
        <v>221</v>
      </c>
    </row>
    <row r="3285" spans="1:6">
      <c r="A3285" s="59">
        <v>6100</v>
      </c>
      <c r="B3285" s="59" t="s">
        <v>427</v>
      </c>
      <c r="C3285" s="59" t="s">
        <v>20278</v>
      </c>
      <c r="D3285" s="60">
        <v>21.97</v>
      </c>
      <c r="E3285" s="59" t="s">
        <v>428</v>
      </c>
      <c r="F3285" s="59" t="s">
        <v>225</v>
      </c>
    </row>
    <row r="3286" spans="1:6">
      <c r="A3286" s="59">
        <v>6101</v>
      </c>
      <c r="B3286" s="59" t="s">
        <v>427</v>
      </c>
      <c r="C3286" s="59" t="s">
        <v>20278</v>
      </c>
      <c r="D3286" s="60">
        <v>21.97</v>
      </c>
      <c r="E3286" s="59" t="s">
        <v>428</v>
      </c>
      <c r="F3286" s="59" t="s">
        <v>226</v>
      </c>
    </row>
    <row r="3287" spans="1:6">
      <c r="A3287" s="59">
        <v>6102</v>
      </c>
      <c r="B3287" s="59" t="s">
        <v>427</v>
      </c>
      <c r="C3287" s="59" t="s">
        <v>20278</v>
      </c>
      <c r="D3287" s="60">
        <v>21.97</v>
      </c>
      <c r="E3287" s="59" t="s">
        <v>428</v>
      </c>
      <c r="F3287" s="59" t="s">
        <v>227</v>
      </c>
    </row>
    <row r="3288" spans="1:6">
      <c r="A3288" s="59">
        <v>6103</v>
      </c>
      <c r="B3288" s="59" t="s">
        <v>427</v>
      </c>
      <c r="C3288" s="59" t="s">
        <v>20278</v>
      </c>
      <c r="D3288" s="60">
        <v>21.97</v>
      </c>
      <c r="E3288" s="59" t="s">
        <v>428</v>
      </c>
      <c r="F3288" s="59" t="s">
        <v>228</v>
      </c>
    </row>
    <row r="3289" spans="1:6">
      <c r="A3289" s="59">
        <v>6110</v>
      </c>
      <c r="B3289" s="59" t="s">
        <v>427</v>
      </c>
      <c r="C3289" s="59" t="s">
        <v>20278</v>
      </c>
      <c r="D3289" s="60">
        <v>21.97</v>
      </c>
      <c r="E3289" s="59" t="s">
        <v>428</v>
      </c>
      <c r="F3289" s="59" t="s">
        <v>229</v>
      </c>
    </row>
    <row r="3290" spans="1:6">
      <c r="A3290" s="59">
        <v>6220</v>
      </c>
      <c r="B3290" s="59" t="s">
        <v>427</v>
      </c>
      <c r="C3290" s="59" t="s">
        <v>20278</v>
      </c>
      <c r="D3290" s="60">
        <v>21.97</v>
      </c>
      <c r="E3290" s="59" t="s">
        <v>428</v>
      </c>
      <c r="F3290" s="59" t="s">
        <v>231</v>
      </c>
    </row>
    <row r="3291" spans="1:6">
      <c r="A3291" s="59">
        <v>6221</v>
      </c>
      <c r="B3291" s="59" t="s">
        <v>427</v>
      </c>
      <c r="C3291" s="59" t="s">
        <v>20278</v>
      </c>
      <c r="D3291" s="60">
        <v>21.97</v>
      </c>
      <c r="E3291" s="59" t="s">
        <v>428</v>
      </c>
      <c r="F3291" s="59" t="s">
        <v>232</v>
      </c>
    </row>
    <row r="3292" spans="1:6">
      <c r="A3292" s="59">
        <v>6222</v>
      </c>
      <c r="B3292" s="59" t="s">
        <v>427</v>
      </c>
      <c r="C3292" s="59" t="s">
        <v>20278</v>
      </c>
      <c r="D3292" s="60">
        <v>21.97</v>
      </c>
      <c r="E3292" s="59" t="s">
        <v>428</v>
      </c>
      <c r="F3292" s="59" t="s">
        <v>233</v>
      </c>
    </row>
    <row r="3293" spans="1:6">
      <c r="A3293" s="59">
        <v>6223</v>
      </c>
      <c r="B3293" s="59" t="s">
        <v>427</v>
      </c>
      <c r="C3293" s="59" t="s">
        <v>20278</v>
      </c>
      <c r="D3293" s="60">
        <v>21.97</v>
      </c>
      <c r="E3293" s="59" t="s">
        <v>428</v>
      </c>
      <c r="F3293" s="59" t="s">
        <v>234</v>
      </c>
    </row>
    <row r="3294" spans="1:6">
      <c r="A3294" s="59">
        <v>6224</v>
      </c>
      <c r="B3294" s="59" t="s">
        <v>427</v>
      </c>
      <c r="C3294" s="59" t="s">
        <v>20278</v>
      </c>
      <c r="D3294" s="60">
        <v>21.97</v>
      </c>
      <c r="E3294" s="59" t="s">
        <v>428</v>
      </c>
      <c r="F3294" s="59" t="s">
        <v>235</v>
      </c>
    </row>
    <row r="3295" spans="1:6">
      <c r="A3295" s="59">
        <v>6225</v>
      </c>
      <c r="B3295" s="59" t="s">
        <v>427</v>
      </c>
      <c r="C3295" s="59" t="s">
        <v>20278</v>
      </c>
      <c r="D3295" s="60">
        <v>21.97</v>
      </c>
      <c r="E3295" s="59" t="s">
        <v>428</v>
      </c>
      <c r="F3295" s="59" t="s">
        <v>236</v>
      </c>
    </row>
    <row r="3296" spans="1:6">
      <c r="A3296" s="59">
        <v>6226</v>
      </c>
      <c r="B3296" s="59" t="s">
        <v>427</v>
      </c>
      <c r="C3296" s="59" t="s">
        <v>20278</v>
      </c>
      <c r="D3296" s="60">
        <v>21.97</v>
      </c>
      <c r="E3296" s="59" t="s">
        <v>428</v>
      </c>
      <c r="F3296" s="59" t="s">
        <v>237</v>
      </c>
    </row>
    <row r="3297" spans="1:6">
      <c r="A3297" s="59">
        <v>6229</v>
      </c>
      <c r="B3297" s="59" t="s">
        <v>427</v>
      </c>
      <c r="C3297" s="59" t="s">
        <v>20278</v>
      </c>
      <c r="D3297" s="60">
        <v>21.97</v>
      </c>
      <c r="E3297" s="59" t="s">
        <v>428</v>
      </c>
      <c r="F3297" s="59" t="s">
        <v>238</v>
      </c>
    </row>
    <row r="3298" spans="1:6">
      <c r="A3298" s="59">
        <v>6230</v>
      </c>
      <c r="B3298" s="59" t="s">
        <v>427</v>
      </c>
      <c r="C3298" s="59" t="s">
        <v>20278</v>
      </c>
      <c r="D3298" s="60">
        <v>21.97</v>
      </c>
      <c r="E3298" s="59" t="s">
        <v>428</v>
      </c>
      <c r="F3298" s="59" t="s">
        <v>239</v>
      </c>
    </row>
    <row r="3299" spans="1:6">
      <c r="A3299" s="59">
        <v>6231</v>
      </c>
      <c r="B3299" s="59" t="s">
        <v>427</v>
      </c>
      <c r="C3299" s="59" t="s">
        <v>20278</v>
      </c>
      <c r="D3299" s="60">
        <v>21.97</v>
      </c>
      <c r="E3299" s="59" t="s">
        <v>428</v>
      </c>
      <c r="F3299" s="59" t="s">
        <v>240</v>
      </c>
    </row>
    <row r="3300" spans="1:6">
      <c r="A3300" s="59">
        <v>6232</v>
      </c>
      <c r="B3300" s="59" t="s">
        <v>427</v>
      </c>
      <c r="C3300" s="59" t="s">
        <v>20278</v>
      </c>
      <c r="D3300" s="60">
        <v>21.97</v>
      </c>
      <c r="E3300" s="59" t="s">
        <v>428</v>
      </c>
      <c r="F3300" s="59" t="s">
        <v>241</v>
      </c>
    </row>
    <row r="3301" spans="1:6">
      <c r="A3301" s="59">
        <v>6234</v>
      </c>
      <c r="B3301" s="59" t="s">
        <v>427</v>
      </c>
      <c r="C3301" s="59" t="s">
        <v>20278</v>
      </c>
      <c r="D3301" s="60">
        <v>21.97</v>
      </c>
      <c r="E3301" s="59" t="s">
        <v>428</v>
      </c>
      <c r="F3301" s="59" t="s">
        <v>242</v>
      </c>
    </row>
    <row r="3302" spans="1:6">
      <c r="A3302" s="59">
        <v>6235</v>
      </c>
      <c r="B3302" s="59" t="s">
        <v>427</v>
      </c>
      <c r="C3302" s="59" t="s">
        <v>20278</v>
      </c>
      <c r="D3302" s="60">
        <v>21.97</v>
      </c>
      <c r="E3302" s="59" t="s">
        <v>428</v>
      </c>
      <c r="F3302" s="59" t="s">
        <v>243</v>
      </c>
    </row>
    <row r="3303" spans="1:6">
      <c r="A3303" s="59">
        <v>6236</v>
      </c>
      <c r="B3303" s="59" t="s">
        <v>427</v>
      </c>
      <c r="C3303" s="59" t="s">
        <v>20278</v>
      </c>
      <c r="D3303" s="60">
        <v>21.97</v>
      </c>
      <c r="E3303" s="59" t="s">
        <v>428</v>
      </c>
      <c r="F3303" s="59" t="s">
        <v>244</v>
      </c>
    </row>
    <row r="3304" spans="1:6">
      <c r="A3304" s="59">
        <v>6238</v>
      </c>
      <c r="B3304" s="59" t="s">
        <v>427</v>
      </c>
      <c r="C3304" s="59" t="s">
        <v>20278</v>
      </c>
      <c r="D3304" s="60">
        <v>21.97</v>
      </c>
      <c r="E3304" s="59" t="s">
        <v>428</v>
      </c>
      <c r="F3304" s="59" t="s">
        <v>245</v>
      </c>
    </row>
    <row r="3305" spans="1:6">
      <c r="A3305" s="59">
        <v>6240</v>
      </c>
      <c r="B3305" s="59" t="s">
        <v>427</v>
      </c>
      <c r="C3305" s="59" t="s">
        <v>20278</v>
      </c>
      <c r="D3305" s="60">
        <v>21.97</v>
      </c>
      <c r="E3305" s="59" t="s">
        <v>428</v>
      </c>
      <c r="F3305" s="59" t="s">
        <v>246</v>
      </c>
    </row>
    <row r="3306" spans="1:6">
      <c r="A3306" s="59">
        <v>6241</v>
      </c>
      <c r="B3306" s="59" t="s">
        <v>427</v>
      </c>
      <c r="C3306" s="59" t="s">
        <v>20278</v>
      </c>
      <c r="D3306" s="60">
        <v>21.97</v>
      </c>
      <c r="E3306" s="59" t="s">
        <v>428</v>
      </c>
      <c r="F3306" s="59" t="s">
        <v>247</v>
      </c>
    </row>
    <row r="3307" spans="1:6">
      <c r="A3307" s="59">
        <v>6242</v>
      </c>
      <c r="B3307" s="59" t="s">
        <v>427</v>
      </c>
      <c r="C3307" s="59" t="s">
        <v>20278</v>
      </c>
      <c r="D3307" s="60">
        <v>21.97</v>
      </c>
      <c r="E3307" s="59" t="s">
        <v>428</v>
      </c>
      <c r="F3307" s="59" t="s">
        <v>248</v>
      </c>
    </row>
    <row r="3308" spans="1:6">
      <c r="A3308" s="59">
        <v>6243</v>
      </c>
      <c r="B3308" s="59" t="s">
        <v>427</v>
      </c>
      <c r="C3308" s="59" t="s">
        <v>20278</v>
      </c>
      <c r="D3308" s="60">
        <v>21.97</v>
      </c>
      <c r="E3308" s="59" t="s">
        <v>428</v>
      </c>
      <c r="F3308" s="59" t="s">
        <v>249</v>
      </c>
    </row>
    <row r="3309" spans="1:6">
      <c r="A3309" s="59">
        <v>6244</v>
      </c>
      <c r="B3309" s="59" t="s">
        <v>427</v>
      </c>
      <c r="C3309" s="59" t="s">
        <v>20278</v>
      </c>
      <c r="D3309" s="60">
        <v>21.97</v>
      </c>
      <c r="E3309" s="59" t="s">
        <v>428</v>
      </c>
      <c r="F3309" s="59" t="s">
        <v>250</v>
      </c>
    </row>
    <row r="3310" spans="1:6">
      <c r="A3310" s="59">
        <v>6306</v>
      </c>
      <c r="B3310" s="59" t="s">
        <v>427</v>
      </c>
      <c r="C3310" s="59" t="s">
        <v>20278</v>
      </c>
      <c r="D3310" s="60">
        <v>21.97</v>
      </c>
      <c r="E3310" s="59" t="s">
        <v>428</v>
      </c>
      <c r="F3310" s="59" t="s">
        <v>251</v>
      </c>
    </row>
    <row r="3311" spans="1:6">
      <c r="A3311" s="59">
        <v>6307</v>
      </c>
      <c r="B3311" s="59" t="s">
        <v>427</v>
      </c>
      <c r="C3311" s="59" t="s">
        <v>20278</v>
      </c>
      <c r="D3311" s="60">
        <v>21.97</v>
      </c>
      <c r="E3311" s="59" t="s">
        <v>428</v>
      </c>
      <c r="F3311" s="59" t="s">
        <v>252</v>
      </c>
    </row>
    <row r="3312" spans="1:6">
      <c r="A3312" s="59">
        <v>6308</v>
      </c>
      <c r="B3312" s="59" t="s">
        <v>427</v>
      </c>
      <c r="C3312" s="59" t="s">
        <v>20278</v>
      </c>
      <c r="D3312" s="60">
        <v>21.97</v>
      </c>
      <c r="E3312" s="59" t="s">
        <v>428</v>
      </c>
      <c r="F3312" s="59" t="s">
        <v>252</v>
      </c>
    </row>
    <row r="3313" spans="1:6">
      <c r="A3313" s="59">
        <v>6320</v>
      </c>
      <c r="B3313" s="59" t="s">
        <v>427</v>
      </c>
      <c r="C3313" s="59" t="s">
        <v>20278</v>
      </c>
      <c r="D3313" s="60">
        <v>21.97</v>
      </c>
      <c r="E3313" s="59" t="s">
        <v>428</v>
      </c>
      <c r="F3313" s="59" t="s">
        <v>253</v>
      </c>
    </row>
    <row r="3314" spans="1:6">
      <c r="A3314" s="59">
        <v>6342</v>
      </c>
      <c r="B3314" s="59" t="s">
        <v>427</v>
      </c>
      <c r="C3314" s="59" t="s">
        <v>20278</v>
      </c>
      <c r="D3314" s="60">
        <v>21.97</v>
      </c>
      <c r="E3314" s="59" t="s">
        <v>428</v>
      </c>
      <c r="F3314" s="59" t="s">
        <v>254</v>
      </c>
    </row>
    <row r="3315" spans="1:6">
      <c r="A3315" s="59">
        <v>6343</v>
      </c>
      <c r="B3315" s="59" t="s">
        <v>427</v>
      </c>
      <c r="C3315" s="59" t="s">
        <v>20278</v>
      </c>
      <c r="D3315" s="60">
        <v>21.97</v>
      </c>
      <c r="E3315" s="59" t="s">
        <v>428</v>
      </c>
      <c r="F3315" s="59" t="s">
        <v>255</v>
      </c>
    </row>
    <row r="3316" spans="1:6">
      <c r="A3316" s="59">
        <v>6344</v>
      </c>
      <c r="B3316" s="59" t="s">
        <v>427</v>
      </c>
      <c r="C3316" s="59" t="s">
        <v>20278</v>
      </c>
      <c r="D3316" s="60">
        <v>21.97</v>
      </c>
      <c r="E3316" s="59" t="s">
        <v>428</v>
      </c>
      <c r="F3316" s="59" t="s">
        <v>256</v>
      </c>
    </row>
    <row r="3317" spans="1:6">
      <c r="A3317" s="59">
        <v>6345</v>
      </c>
      <c r="B3317" s="59" t="s">
        <v>427</v>
      </c>
      <c r="C3317" s="59" t="s">
        <v>20278</v>
      </c>
      <c r="D3317" s="60">
        <v>21.97</v>
      </c>
      <c r="E3317" s="59" t="s">
        <v>428</v>
      </c>
      <c r="F3317" s="59" t="s">
        <v>257</v>
      </c>
    </row>
    <row r="3318" spans="1:6">
      <c r="A3318" s="59">
        <v>6346</v>
      </c>
      <c r="B3318" s="59" t="s">
        <v>427</v>
      </c>
      <c r="C3318" s="59" t="s">
        <v>20278</v>
      </c>
      <c r="D3318" s="60">
        <v>21.97</v>
      </c>
      <c r="E3318" s="59" t="s">
        <v>428</v>
      </c>
      <c r="F3318" s="59" t="s">
        <v>258</v>
      </c>
    </row>
    <row r="3319" spans="1:6">
      <c r="A3319" s="59">
        <v>6347</v>
      </c>
      <c r="B3319" s="59" t="s">
        <v>427</v>
      </c>
      <c r="C3319" s="59" t="s">
        <v>20278</v>
      </c>
      <c r="D3319" s="60">
        <v>21.97</v>
      </c>
      <c r="E3319" s="59" t="s">
        <v>428</v>
      </c>
      <c r="F3319" s="59" t="s">
        <v>259</v>
      </c>
    </row>
    <row r="3320" spans="1:6">
      <c r="A3320" s="59">
        <v>6400</v>
      </c>
      <c r="B3320" s="59" t="s">
        <v>427</v>
      </c>
      <c r="C3320" s="59" t="s">
        <v>20278</v>
      </c>
      <c r="D3320" s="60">
        <v>21.97</v>
      </c>
      <c r="E3320" s="59" t="s">
        <v>428</v>
      </c>
      <c r="F3320" s="59" t="s">
        <v>260</v>
      </c>
    </row>
    <row r="3321" spans="1:6">
      <c r="A3321" s="59">
        <v>6401</v>
      </c>
      <c r="B3321" s="59" t="s">
        <v>427</v>
      </c>
      <c r="C3321" s="59" t="s">
        <v>20278</v>
      </c>
      <c r="D3321" s="60">
        <v>21.97</v>
      </c>
      <c r="E3321" s="59" t="s">
        <v>428</v>
      </c>
      <c r="F3321" s="59" t="s">
        <v>261</v>
      </c>
    </row>
    <row r="3322" spans="1:6">
      <c r="A3322" s="59">
        <v>6402</v>
      </c>
      <c r="B3322" s="59" t="s">
        <v>427</v>
      </c>
      <c r="C3322" s="59" t="s">
        <v>20278</v>
      </c>
      <c r="D3322" s="60">
        <v>21.97</v>
      </c>
      <c r="E3322" s="59" t="s">
        <v>428</v>
      </c>
      <c r="F3322" s="59" t="s">
        <v>262</v>
      </c>
    </row>
    <row r="3323" spans="1:6">
      <c r="A3323" s="59">
        <v>6404</v>
      </c>
      <c r="B3323" s="59" t="s">
        <v>427</v>
      </c>
      <c r="C3323" s="59" t="s">
        <v>20278</v>
      </c>
      <c r="D3323" s="60">
        <v>21.97</v>
      </c>
      <c r="E3323" s="59" t="s">
        <v>428</v>
      </c>
      <c r="F3323" s="59" t="s">
        <v>263</v>
      </c>
    </row>
    <row r="3324" spans="1:6">
      <c r="A3324" s="59">
        <v>6405</v>
      </c>
      <c r="B3324" s="59" t="s">
        <v>427</v>
      </c>
      <c r="C3324" s="59" t="s">
        <v>20278</v>
      </c>
      <c r="D3324" s="60">
        <v>21.97</v>
      </c>
      <c r="E3324" s="59" t="s">
        <v>428</v>
      </c>
      <c r="F3324" s="59" t="s">
        <v>264</v>
      </c>
    </row>
    <row r="3325" spans="1:6">
      <c r="A3325" s="59">
        <v>6406</v>
      </c>
      <c r="B3325" s="59" t="s">
        <v>427</v>
      </c>
      <c r="C3325" s="59" t="s">
        <v>20278</v>
      </c>
      <c r="D3325" s="60">
        <v>21.97</v>
      </c>
      <c r="E3325" s="59" t="s">
        <v>428</v>
      </c>
      <c r="F3325" s="59" t="s">
        <v>265</v>
      </c>
    </row>
    <row r="3326" spans="1:6">
      <c r="A3326" s="59">
        <v>6407</v>
      </c>
      <c r="B3326" s="59" t="s">
        <v>427</v>
      </c>
      <c r="C3326" s="59" t="s">
        <v>20278</v>
      </c>
      <c r="D3326" s="60">
        <v>21.97</v>
      </c>
      <c r="E3326" s="59" t="s">
        <v>428</v>
      </c>
      <c r="F3326" s="59" t="s">
        <v>266</v>
      </c>
    </row>
    <row r="3327" spans="1:6">
      <c r="A3327" s="59">
        <v>6410</v>
      </c>
      <c r="B3327" s="59" t="s">
        <v>427</v>
      </c>
      <c r="C3327" s="59" t="s">
        <v>20278</v>
      </c>
      <c r="D3327" s="60">
        <v>21.97</v>
      </c>
      <c r="E3327" s="59" t="s">
        <v>428</v>
      </c>
      <c r="F3327" s="59" t="s">
        <v>267</v>
      </c>
    </row>
    <row r="3328" spans="1:6">
      <c r="A3328" s="59">
        <v>6411</v>
      </c>
      <c r="B3328" s="59" t="s">
        <v>427</v>
      </c>
      <c r="C3328" s="59" t="s">
        <v>20278</v>
      </c>
      <c r="D3328" s="60">
        <v>21.97</v>
      </c>
      <c r="E3328" s="59" t="s">
        <v>428</v>
      </c>
      <c r="F3328" s="59" t="s">
        <v>268</v>
      </c>
    </row>
    <row r="3329" spans="1:6">
      <c r="A3329" s="59">
        <v>6412</v>
      </c>
      <c r="B3329" s="59" t="s">
        <v>427</v>
      </c>
      <c r="C3329" s="59" t="s">
        <v>20278</v>
      </c>
      <c r="D3329" s="60">
        <v>21.97</v>
      </c>
      <c r="E3329" s="59" t="s">
        <v>428</v>
      </c>
      <c r="F3329" s="59" t="s">
        <v>269</v>
      </c>
    </row>
    <row r="3330" spans="1:6">
      <c r="A3330" s="59">
        <v>6413</v>
      </c>
      <c r="B3330" s="59" t="s">
        <v>427</v>
      </c>
      <c r="C3330" s="59" t="s">
        <v>20278</v>
      </c>
      <c r="D3330" s="60">
        <v>21.97</v>
      </c>
      <c r="E3330" s="59" t="s">
        <v>428</v>
      </c>
      <c r="F3330" s="59" t="s">
        <v>270</v>
      </c>
    </row>
    <row r="3331" spans="1:6">
      <c r="A3331" s="59">
        <v>6414</v>
      </c>
      <c r="B3331" s="59" t="s">
        <v>427</v>
      </c>
      <c r="C3331" s="59" t="s">
        <v>20278</v>
      </c>
      <c r="D3331" s="60">
        <v>21.97</v>
      </c>
      <c r="E3331" s="59" t="s">
        <v>428</v>
      </c>
      <c r="F3331" s="59" t="s">
        <v>271</v>
      </c>
    </row>
    <row r="3332" spans="1:6">
      <c r="A3332" s="59">
        <v>6415</v>
      </c>
      <c r="B3332" s="59" t="s">
        <v>427</v>
      </c>
      <c r="C3332" s="59" t="s">
        <v>20278</v>
      </c>
      <c r="D3332" s="60">
        <v>21.97</v>
      </c>
      <c r="E3332" s="59" t="s">
        <v>428</v>
      </c>
      <c r="F3332" s="59" t="s">
        <v>272</v>
      </c>
    </row>
    <row r="3333" spans="1:6">
      <c r="A3333" s="59">
        <v>6416</v>
      </c>
      <c r="B3333" s="59" t="s">
        <v>427</v>
      </c>
      <c r="C3333" s="59" t="s">
        <v>20278</v>
      </c>
      <c r="D3333" s="60">
        <v>21.97</v>
      </c>
      <c r="E3333" s="59" t="s">
        <v>428</v>
      </c>
      <c r="F3333" s="59" t="s">
        <v>273</v>
      </c>
    </row>
    <row r="3334" spans="1:6">
      <c r="A3334" s="59">
        <v>6417</v>
      </c>
      <c r="B3334" s="59" t="s">
        <v>427</v>
      </c>
      <c r="C3334" s="59" t="s">
        <v>20278</v>
      </c>
      <c r="D3334" s="60">
        <v>21.97</v>
      </c>
      <c r="E3334" s="59" t="s">
        <v>428</v>
      </c>
      <c r="F3334" s="59" t="s">
        <v>274</v>
      </c>
    </row>
    <row r="3335" spans="1:6">
      <c r="A3335" s="59">
        <v>6418</v>
      </c>
      <c r="B3335" s="59" t="s">
        <v>427</v>
      </c>
      <c r="C3335" s="59" t="s">
        <v>20278</v>
      </c>
      <c r="D3335" s="60">
        <v>21.97</v>
      </c>
      <c r="E3335" s="59" t="s">
        <v>428</v>
      </c>
      <c r="F3335" s="59" t="s">
        <v>275</v>
      </c>
    </row>
    <row r="3336" spans="1:6">
      <c r="A3336" s="59">
        <v>6419</v>
      </c>
      <c r="B3336" s="59" t="s">
        <v>427</v>
      </c>
      <c r="C3336" s="59" t="s">
        <v>20278</v>
      </c>
      <c r="D3336" s="60">
        <v>21.97</v>
      </c>
      <c r="E3336" s="59" t="s">
        <v>428</v>
      </c>
      <c r="F3336" s="59" t="s">
        <v>276</v>
      </c>
    </row>
    <row r="3337" spans="1:6">
      <c r="A3337" s="59">
        <v>6420</v>
      </c>
      <c r="B3337" s="59" t="s">
        <v>427</v>
      </c>
      <c r="C3337" s="59" t="s">
        <v>20278</v>
      </c>
      <c r="D3337" s="60">
        <v>21.97</v>
      </c>
      <c r="E3337" s="59" t="s">
        <v>428</v>
      </c>
      <c r="F3337" s="59" t="s">
        <v>277</v>
      </c>
    </row>
    <row r="3338" spans="1:6">
      <c r="A3338" s="59">
        <v>6421</v>
      </c>
      <c r="B3338" s="59" t="s">
        <v>427</v>
      </c>
      <c r="C3338" s="59" t="s">
        <v>20278</v>
      </c>
      <c r="D3338" s="60">
        <v>21.97</v>
      </c>
      <c r="E3338" s="59" t="s">
        <v>428</v>
      </c>
      <c r="F3338" s="59" t="s">
        <v>278</v>
      </c>
    </row>
    <row r="3339" spans="1:6">
      <c r="A3339" s="59">
        <v>6422</v>
      </c>
      <c r="B3339" s="59" t="s">
        <v>427</v>
      </c>
      <c r="C3339" s="59" t="s">
        <v>20278</v>
      </c>
      <c r="D3339" s="60">
        <v>21.97</v>
      </c>
      <c r="E3339" s="59" t="s">
        <v>428</v>
      </c>
      <c r="F3339" s="59" t="s">
        <v>279</v>
      </c>
    </row>
    <row r="3340" spans="1:6">
      <c r="A3340" s="59">
        <v>6423</v>
      </c>
      <c r="B3340" s="59" t="s">
        <v>427</v>
      </c>
      <c r="C3340" s="59" t="s">
        <v>20278</v>
      </c>
      <c r="D3340" s="60">
        <v>21.97</v>
      </c>
      <c r="E3340" s="59" t="s">
        <v>428</v>
      </c>
      <c r="F3340" s="59" t="s">
        <v>280</v>
      </c>
    </row>
    <row r="3341" spans="1:6">
      <c r="A3341" s="59">
        <v>6425</v>
      </c>
      <c r="B3341" s="59" t="s">
        <v>427</v>
      </c>
      <c r="C3341" s="59" t="s">
        <v>20278</v>
      </c>
      <c r="D3341" s="60">
        <v>21.97</v>
      </c>
      <c r="E3341" s="59" t="s">
        <v>428</v>
      </c>
      <c r="F3341" s="59" t="s">
        <v>281</v>
      </c>
    </row>
    <row r="3342" spans="1:6">
      <c r="A3342" s="59">
        <v>6426</v>
      </c>
      <c r="B3342" s="59" t="s">
        <v>427</v>
      </c>
      <c r="C3342" s="59" t="s">
        <v>20278</v>
      </c>
      <c r="D3342" s="60">
        <v>21.97</v>
      </c>
      <c r="E3342" s="59" t="s">
        <v>428</v>
      </c>
      <c r="F3342" s="59" t="s">
        <v>282</v>
      </c>
    </row>
    <row r="3343" spans="1:6">
      <c r="A3343" s="59">
        <v>6427</v>
      </c>
      <c r="B3343" s="59" t="s">
        <v>427</v>
      </c>
      <c r="C3343" s="59" t="s">
        <v>20278</v>
      </c>
      <c r="D3343" s="60">
        <v>21.97</v>
      </c>
      <c r="E3343" s="59" t="s">
        <v>428</v>
      </c>
      <c r="F3343" s="59" t="s">
        <v>281</v>
      </c>
    </row>
    <row r="3344" spans="1:6">
      <c r="A3344" s="59">
        <v>6430</v>
      </c>
      <c r="B3344" s="59" t="s">
        <v>427</v>
      </c>
      <c r="C3344" s="59" t="s">
        <v>20278</v>
      </c>
      <c r="D3344" s="60">
        <v>21.97</v>
      </c>
      <c r="E3344" s="59" t="s">
        <v>428</v>
      </c>
      <c r="F3344" s="59" t="s">
        <v>265</v>
      </c>
    </row>
    <row r="3345" spans="1:6">
      <c r="A3345" s="59">
        <v>6432</v>
      </c>
      <c r="B3345" s="59" t="s">
        <v>427</v>
      </c>
      <c r="C3345" s="59" t="s">
        <v>20278</v>
      </c>
      <c r="D3345" s="60">
        <v>21.97</v>
      </c>
      <c r="E3345" s="59" t="s">
        <v>428</v>
      </c>
      <c r="F3345" s="59" t="s">
        <v>283</v>
      </c>
    </row>
    <row r="3346" spans="1:6">
      <c r="A3346" s="59">
        <v>6434</v>
      </c>
      <c r="B3346" s="59" t="s">
        <v>427</v>
      </c>
      <c r="C3346" s="59" t="s">
        <v>20278</v>
      </c>
      <c r="D3346" s="60">
        <v>21.97</v>
      </c>
      <c r="E3346" s="59" t="s">
        <v>428</v>
      </c>
      <c r="F3346" s="59" t="s">
        <v>284</v>
      </c>
    </row>
    <row r="3347" spans="1:6">
      <c r="A3347" s="59">
        <v>6437</v>
      </c>
      <c r="B3347" s="59" t="s">
        <v>427</v>
      </c>
      <c r="C3347" s="59" t="s">
        <v>20278</v>
      </c>
      <c r="D3347" s="60">
        <v>21.97</v>
      </c>
      <c r="E3347" s="59" t="s">
        <v>428</v>
      </c>
      <c r="F3347" s="59" t="s">
        <v>285</v>
      </c>
    </row>
    <row r="3348" spans="1:6">
      <c r="A3348" s="59">
        <v>6438</v>
      </c>
      <c r="B3348" s="59" t="s">
        <v>427</v>
      </c>
      <c r="C3348" s="59" t="s">
        <v>20278</v>
      </c>
      <c r="D3348" s="60">
        <v>21.97</v>
      </c>
      <c r="E3348" s="59" t="s">
        <v>428</v>
      </c>
      <c r="F3348" s="59" t="s">
        <v>286</v>
      </c>
    </row>
    <row r="3349" spans="1:6">
      <c r="A3349" s="59">
        <v>6439</v>
      </c>
      <c r="B3349" s="59" t="s">
        <v>427</v>
      </c>
      <c r="C3349" s="59" t="s">
        <v>20278</v>
      </c>
      <c r="D3349" s="60">
        <v>21.97</v>
      </c>
      <c r="E3349" s="59" t="s">
        <v>428</v>
      </c>
      <c r="F3349" s="59" t="s">
        <v>287</v>
      </c>
    </row>
    <row r="3350" spans="1:6">
      <c r="A3350" s="59">
        <v>6442</v>
      </c>
      <c r="B3350" s="59" t="s">
        <v>427</v>
      </c>
      <c r="C3350" s="59" t="s">
        <v>20278</v>
      </c>
      <c r="D3350" s="60">
        <v>21.97</v>
      </c>
      <c r="E3350" s="59" t="s">
        <v>428</v>
      </c>
      <c r="F3350" s="59" t="s">
        <v>288</v>
      </c>
    </row>
    <row r="3351" spans="1:6">
      <c r="A3351" s="59">
        <v>6443</v>
      </c>
      <c r="B3351" s="59" t="s">
        <v>427</v>
      </c>
      <c r="C3351" s="59" t="s">
        <v>20278</v>
      </c>
      <c r="D3351" s="60">
        <v>21.97</v>
      </c>
      <c r="E3351" s="59" t="s">
        <v>428</v>
      </c>
      <c r="F3351" s="59" t="s">
        <v>289</v>
      </c>
    </row>
    <row r="3352" spans="1:6">
      <c r="A3352" s="59">
        <v>6444</v>
      </c>
      <c r="B3352" s="59" t="s">
        <v>427</v>
      </c>
      <c r="C3352" s="59" t="s">
        <v>20278</v>
      </c>
      <c r="D3352" s="60">
        <v>21.97</v>
      </c>
      <c r="E3352" s="59" t="s">
        <v>428</v>
      </c>
      <c r="F3352" s="59" t="s">
        <v>290</v>
      </c>
    </row>
    <row r="3353" spans="1:6">
      <c r="A3353" s="59">
        <v>6450</v>
      </c>
      <c r="B3353" s="59" t="s">
        <v>427</v>
      </c>
      <c r="C3353" s="59" t="s">
        <v>20278</v>
      </c>
      <c r="D3353" s="60">
        <v>21.97</v>
      </c>
      <c r="E3353" s="59" t="s">
        <v>428</v>
      </c>
      <c r="F3353" s="59" t="s">
        <v>291</v>
      </c>
    </row>
    <row r="3354" spans="1:6">
      <c r="A3354" s="59">
        <v>6452</v>
      </c>
      <c r="B3354" s="59" t="s">
        <v>427</v>
      </c>
      <c r="C3354" s="59" t="s">
        <v>20278</v>
      </c>
      <c r="D3354" s="60">
        <v>21.97</v>
      </c>
      <c r="E3354" s="59" t="s">
        <v>428</v>
      </c>
      <c r="F3354" s="59" t="s">
        <v>292</v>
      </c>
    </row>
    <row r="3355" spans="1:6">
      <c r="A3355" s="59">
        <v>6456</v>
      </c>
      <c r="B3355" s="59" t="s">
        <v>427</v>
      </c>
      <c r="C3355" s="59" t="s">
        <v>20278</v>
      </c>
      <c r="D3355" s="60">
        <v>21.97</v>
      </c>
      <c r="E3355" s="59" t="s">
        <v>428</v>
      </c>
      <c r="F3355" s="59" t="s">
        <v>293</v>
      </c>
    </row>
    <row r="3356" spans="1:6">
      <c r="A3356" s="59">
        <v>6459</v>
      </c>
      <c r="B3356" s="59" t="s">
        <v>427</v>
      </c>
      <c r="C3356" s="59" t="s">
        <v>20278</v>
      </c>
      <c r="D3356" s="60">
        <v>21.97</v>
      </c>
      <c r="E3356" s="59" t="s">
        <v>428</v>
      </c>
      <c r="F3356" s="59" t="s">
        <v>295</v>
      </c>
    </row>
    <row r="3357" spans="1:6">
      <c r="A3357" s="59">
        <v>6462</v>
      </c>
      <c r="B3357" s="59" t="s">
        <v>427</v>
      </c>
      <c r="C3357" s="59" t="s">
        <v>20278</v>
      </c>
      <c r="D3357" s="60">
        <v>21.97</v>
      </c>
      <c r="E3357" s="59" t="s">
        <v>428</v>
      </c>
      <c r="F3357" s="59" t="s">
        <v>298</v>
      </c>
    </row>
    <row r="3358" spans="1:6">
      <c r="A3358" s="59">
        <v>6463</v>
      </c>
      <c r="B3358" s="59" t="s">
        <v>427</v>
      </c>
      <c r="C3358" s="59" t="s">
        <v>20278</v>
      </c>
      <c r="D3358" s="60">
        <v>21.97</v>
      </c>
      <c r="E3358" s="59" t="s">
        <v>428</v>
      </c>
      <c r="F3358" s="59" t="s">
        <v>299</v>
      </c>
    </row>
    <row r="3359" spans="1:6">
      <c r="A3359" s="59">
        <v>6464</v>
      </c>
      <c r="B3359" s="59" t="s">
        <v>427</v>
      </c>
      <c r="C3359" s="59" t="s">
        <v>20278</v>
      </c>
      <c r="D3359" s="60">
        <v>21.97</v>
      </c>
      <c r="E3359" s="59" t="s">
        <v>428</v>
      </c>
      <c r="F3359" s="59" t="s">
        <v>300</v>
      </c>
    </row>
    <row r="3360" spans="1:6">
      <c r="A3360" s="59">
        <v>6470</v>
      </c>
      <c r="B3360" s="59" t="s">
        <v>427</v>
      </c>
      <c r="C3360" s="59" t="s">
        <v>20278</v>
      </c>
      <c r="D3360" s="60">
        <v>21.97</v>
      </c>
      <c r="E3360" s="59" t="s">
        <v>428</v>
      </c>
      <c r="F3360" s="59" t="s">
        <v>301</v>
      </c>
    </row>
    <row r="3361" spans="1:6">
      <c r="A3361" s="59">
        <v>6472</v>
      </c>
      <c r="B3361" s="59" t="s">
        <v>427</v>
      </c>
      <c r="C3361" s="59" t="s">
        <v>20278</v>
      </c>
      <c r="D3361" s="60">
        <v>21.97</v>
      </c>
      <c r="E3361" s="59" t="s">
        <v>428</v>
      </c>
      <c r="F3361" s="59" t="s">
        <v>302</v>
      </c>
    </row>
    <row r="3362" spans="1:6">
      <c r="A3362" s="59">
        <v>6473</v>
      </c>
      <c r="B3362" s="59" t="s">
        <v>427</v>
      </c>
      <c r="C3362" s="59" t="s">
        <v>20278</v>
      </c>
      <c r="D3362" s="60">
        <v>21.97</v>
      </c>
      <c r="E3362" s="59" t="s">
        <v>428</v>
      </c>
      <c r="F3362" s="59" t="s">
        <v>303</v>
      </c>
    </row>
    <row r="3363" spans="1:6">
      <c r="A3363" s="59">
        <v>6480</v>
      </c>
      <c r="B3363" s="59" t="s">
        <v>427</v>
      </c>
      <c r="C3363" s="59" t="s">
        <v>20278</v>
      </c>
      <c r="D3363" s="60">
        <v>21.97</v>
      </c>
      <c r="E3363" s="59" t="s">
        <v>428</v>
      </c>
      <c r="F3363" s="59" t="s">
        <v>304</v>
      </c>
    </row>
    <row r="3364" spans="1:6">
      <c r="A3364" s="59">
        <v>6482</v>
      </c>
      <c r="B3364" s="59" t="s">
        <v>427</v>
      </c>
      <c r="C3364" s="59" t="s">
        <v>20278</v>
      </c>
      <c r="D3364" s="60">
        <v>21.97</v>
      </c>
      <c r="E3364" s="59" t="s">
        <v>428</v>
      </c>
      <c r="F3364" s="59" t="s">
        <v>305</v>
      </c>
    </row>
    <row r="3365" spans="1:6">
      <c r="A3365" s="59">
        <v>6483</v>
      </c>
      <c r="B3365" s="59" t="s">
        <v>427</v>
      </c>
      <c r="C3365" s="59" t="s">
        <v>20278</v>
      </c>
      <c r="D3365" s="60">
        <v>21.97</v>
      </c>
      <c r="E3365" s="59" t="s">
        <v>428</v>
      </c>
      <c r="F3365" s="59" t="s">
        <v>306</v>
      </c>
    </row>
    <row r="3366" spans="1:6">
      <c r="A3366" s="59">
        <v>6484</v>
      </c>
      <c r="B3366" s="59" t="s">
        <v>427</v>
      </c>
      <c r="C3366" s="59" t="s">
        <v>20278</v>
      </c>
      <c r="D3366" s="60">
        <v>21.97</v>
      </c>
      <c r="E3366" s="59" t="s">
        <v>428</v>
      </c>
      <c r="F3366" s="59" t="s">
        <v>307</v>
      </c>
    </row>
    <row r="3367" spans="1:6">
      <c r="A3367" s="59">
        <v>6486</v>
      </c>
      <c r="B3367" s="59" t="s">
        <v>427</v>
      </c>
      <c r="C3367" s="59" t="s">
        <v>20278</v>
      </c>
      <c r="D3367" s="60">
        <v>21.97</v>
      </c>
      <c r="E3367" s="59" t="s">
        <v>428</v>
      </c>
      <c r="F3367" s="59" t="s">
        <v>308</v>
      </c>
    </row>
    <row r="3368" spans="1:6">
      <c r="A3368" s="59">
        <v>6490</v>
      </c>
      <c r="B3368" s="59" t="s">
        <v>427</v>
      </c>
      <c r="C3368" s="59" t="s">
        <v>20278</v>
      </c>
      <c r="D3368" s="60">
        <v>21.97</v>
      </c>
      <c r="E3368" s="59" t="s">
        <v>428</v>
      </c>
      <c r="F3368" s="59" t="s">
        <v>309</v>
      </c>
    </row>
    <row r="3369" spans="1:6">
      <c r="A3369" s="59">
        <v>6492</v>
      </c>
      <c r="B3369" s="59" t="s">
        <v>427</v>
      </c>
      <c r="C3369" s="59" t="s">
        <v>20278</v>
      </c>
      <c r="D3369" s="60">
        <v>21.97</v>
      </c>
      <c r="E3369" s="59" t="s">
        <v>428</v>
      </c>
      <c r="F3369" s="59" t="s">
        <v>310</v>
      </c>
    </row>
    <row r="3370" spans="1:6">
      <c r="A3370" s="59">
        <v>6500</v>
      </c>
      <c r="B3370" s="59" t="s">
        <v>427</v>
      </c>
      <c r="C3370" s="59" t="s">
        <v>20278</v>
      </c>
      <c r="D3370" s="60">
        <v>21.97</v>
      </c>
      <c r="E3370" s="59" t="s">
        <v>428</v>
      </c>
      <c r="F3370" s="59" t="s">
        <v>311</v>
      </c>
    </row>
    <row r="3371" spans="1:6">
      <c r="A3371" s="59">
        <v>6502</v>
      </c>
      <c r="B3371" s="59" t="s">
        <v>427</v>
      </c>
      <c r="C3371" s="59" t="s">
        <v>20278</v>
      </c>
      <c r="D3371" s="60">
        <v>21.97</v>
      </c>
      <c r="E3371" s="59" t="s">
        <v>428</v>
      </c>
      <c r="F3371" s="59" t="s">
        <v>312</v>
      </c>
    </row>
    <row r="3372" spans="1:6">
      <c r="A3372" s="59">
        <v>6503</v>
      </c>
      <c r="B3372" s="59" t="s">
        <v>427</v>
      </c>
      <c r="C3372" s="59" t="s">
        <v>20278</v>
      </c>
      <c r="D3372" s="60">
        <v>21.97</v>
      </c>
      <c r="E3372" s="59" t="s">
        <v>428</v>
      </c>
      <c r="F3372" s="59" t="s">
        <v>313</v>
      </c>
    </row>
    <row r="3373" spans="1:6">
      <c r="A3373" s="59">
        <v>6504</v>
      </c>
      <c r="B3373" s="59" t="s">
        <v>427</v>
      </c>
      <c r="C3373" s="59" t="s">
        <v>20278</v>
      </c>
      <c r="D3373" s="60">
        <v>21.97</v>
      </c>
      <c r="E3373" s="59" t="s">
        <v>428</v>
      </c>
      <c r="F3373" s="59" t="s">
        <v>314</v>
      </c>
    </row>
    <row r="3374" spans="1:6">
      <c r="A3374" s="59">
        <v>6505</v>
      </c>
      <c r="B3374" s="59" t="s">
        <v>427</v>
      </c>
      <c r="C3374" s="59" t="s">
        <v>20278</v>
      </c>
      <c r="D3374" s="60">
        <v>21.97</v>
      </c>
      <c r="E3374" s="59" t="s">
        <v>428</v>
      </c>
      <c r="F3374" s="59" t="s">
        <v>315</v>
      </c>
    </row>
    <row r="3375" spans="1:6">
      <c r="A3375" s="59">
        <v>6506</v>
      </c>
      <c r="B3375" s="59" t="s">
        <v>427</v>
      </c>
      <c r="C3375" s="59" t="s">
        <v>20278</v>
      </c>
      <c r="D3375" s="60">
        <v>21.97</v>
      </c>
      <c r="E3375" s="59" t="s">
        <v>428</v>
      </c>
      <c r="F3375" s="59" t="s">
        <v>316</v>
      </c>
    </row>
    <row r="3376" spans="1:6">
      <c r="A3376" s="59">
        <v>6507</v>
      </c>
      <c r="B3376" s="59" t="s">
        <v>427</v>
      </c>
      <c r="C3376" s="59" t="s">
        <v>20278</v>
      </c>
      <c r="D3376" s="60">
        <v>21.97</v>
      </c>
      <c r="E3376" s="59" t="s">
        <v>428</v>
      </c>
      <c r="F3376" s="59" t="s">
        <v>317</v>
      </c>
    </row>
    <row r="3377" spans="1:6">
      <c r="A3377" s="59">
        <v>6508</v>
      </c>
      <c r="B3377" s="59" t="s">
        <v>427</v>
      </c>
      <c r="C3377" s="59" t="s">
        <v>20278</v>
      </c>
      <c r="D3377" s="60">
        <v>21.97</v>
      </c>
      <c r="E3377" s="59" t="s">
        <v>428</v>
      </c>
      <c r="F3377" s="59" t="s">
        <v>318</v>
      </c>
    </row>
    <row r="3378" spans="1:6">
      <c r="A3378" s="59">
        <v>6509</v>
      </c>
      <c r="B3378" s="59" t="s">
        <v>427</v>
      </c>
      <c r="C3378" s="59" t="s">
        <v>20278</v>
      </c>
      <c r="D3378" s="60">
        <v>21.97</v>
      </c>
      <c r="E3378" s="59" t="s">
        <v>428</v>
      </c>
      <c r="F3378" s="59" t="s">
        <v>319</v>
      </c>
    </row>
    <row r="3379" spans="1:6">
      <c r="A3379" s="59">
        <v>6510</v>
      </c>
      <c r="B3379" s="59" t="s">
        <v>427</v>
      </c>
      <c r="C3379" s="59" t="s">
        <v>20278</v>
      </c>
      <c r="D3379" s="60">
        <v>21.97</v>
      </c>
      <c r="E3379" s="59" t="s">
        <v>428</v>
      </c>
      <c r="F3379" s="59" t="s">
        <v>320</v>
      </c>
    </row>
    <row r="3380" spans="1:6">
      <c r="A3380" s="59">
        <v>6511</v>
      </c>
      <c r="B3380" s="59" t="s">
        <v>427</v>
      </c>
      <c r="C3380" s="59" t="s">
        <v>20278</v>
      </c>
      <c r="D3380" s="60">
        <v>21.97</v>
      </c>
      <c r="E3380" s="59" t="s">
        <v>428</v>
      </c>
      <c r="F3380" s="59" t="s">
        <v>321</v>
      </c>
    </row>
    <row r="3381" spans="1:6">
      <c r="A3381" s="59">
        <v>6512</v>
      </c>
      <c r="B3381" s="59" t="s">
        <v>427</v>
      </c>
      <c r="C3381" s="59" t="s">
        <v>20278</v>
      </c>
      <c r="D3381" s="60">
        <v>21.97</v>
      </c>
      <c r="E3381" s="59" t="s">
        <v>428</v>
      </c>
      <c r="F3381" s="59" t="s">
        <v>322</v>
      </c>
    </row>
    <row r="3382" spans="1:6">
      <c r="A3382" s="59">
        <v>6513</v>
      </c>
      <c r="B3382" s="59" t="s">
        <v>427</v>
      </c>
      <c r="C3382" s="59" t="s">
        <v>20278</v>
      </c>
      <c r="D3382" s="60">
        <v>21.97</v>
      </c>
      <c r="E3382" s="59" t="s">
        <v>428</v>
      </c>
      <c r="F3382" s="59" t="s">
        <v>323</v>
      </c>
    </row>
    <row r="3383" spans="1:6">
      <c r="A3383" s="59">
        <v>6517</v>
      </c>
      <c r="B3383" s="59" t="s">
        <v>427</v>
      </c>
      <c r="C3383" s="59" t="s">
        <v>20278</v>
      </c>
      <c r="D3383" s="60">
        <v>21.97</v>
      </c>
      <c r="E3383" s="59" t="s">
        <v>428</v>
      </c>
      <c r="F3383" s="59" t="s">
        <v>324</v>
      </c>
    </row>
    <row r="3384" spans="1:6">
      <c r="A3384" s="59">
        <v>6518</v>
      </c>
      <c r="B3384" s="59" t="s">
        <v>427</v>
      </c>
      <c r="C3384" s="59" t="s">
        <v>20278</v>
      </c>
      <c r="D3384" s="60">
        <v>21.97</v>
      </c>
      <c r="E3384" s="59" t="s">
        <v>428</v>
      </c>
      <c r="F3384" s="59" t="s">
        <v>325</v>
      </c>
    </row>
    <row r="3385" spans="1:6">
      <c r="A3385" s="59">
        <v>6519</v>
      </c>
      <c r="B3385" s="59" t="s">
        <v>427</v>
      </c>
      <c r="C3385" s="59" t="s">
        <v>20278</v>
      </c>
      <c r="D3385" s="60">
        <v>21.97</v>
      </c>
      <c r="E3385" s="59" t="s">
        <v>428</v>
      </c>
      <c r="F3385" s="59" t="s">
        <v>326</v>
      </c>
    </row>
    <row r="3386" spans="1:6">
      <c r="A3386" s="59">
        <v>6520</v>
      </c>
      <c r="B3386" s="59" t="s">
        <v>427</v>
      </c>
      <c r="C3386" s="59" t="s">
        <v>20278</v>
      </c>
      <c r="D3386" s="60">
        <v>21.97</v>
      </c>
      <c r="E3386" s="59" t="s">
        <v>428</v>
      </c>
      <c r="F3386" s="59" t="s">
        <v>327</v>
      </c>
    </row>
    <row r="3387" spans="1:6">
      <c r="A3387" s="59">
        <v>6521</v>
      </c>
      <c r="B3387" s="59" t="s">
        <v>427</v>
      </c>
      <c r="C3387" s="59" t="s">
        <v>20278</v>
      </c>
      <c r="D3387" s="60">
        <v>21.97</v>
      </c>
      <c r="E3387" s="59" t="s">
        <v>428</v>
      </c>
      <c r="F3387" s="59" t="s">
        <v>328</v>
      </c>
    </row>
    <row r="3388" spans="1:6">
      <c r="A3388" s="59">
        <v>6522</v>
      </c>
      <c r="B3388" s="59" t="s">
        <v>427</v>
      </c>
      <c r="C3388" s="59" t="s">
        <v>20278</v>
      </c>
      <c r="D3388" s="60">
        <v>21.97</v>
      </c>
      <c r="E3388" s="59" t="s">
        <v>428</v>
      </c>
      <c r="F3388" s="59" t="s">
        <v>329</v>
      </c>
    </row>
    <row r="3389" spans="1:6">
      <c r="A3389" s="59">
        <v>6620</v>
      </c>
      <c r="B3389" s="59" t="s">
        <v>427</v>
      </c>
      <c r="C3389" s="59" t="s">
        <v>20278</v>
      </c>
      <c r="D3389" s="60">
        <v>21.97</v>
      </c>
      <c r="E3389" s="59" t="s">
        <v>428</v>
      </c>
      <c r="F3389" s="59" t="s">
        <v>330</v>
      </c>
    </row>
    <row r="3390" spans="1:6">
      <c r="A3390" s="59">
        <v>6622</v>
      </c>
      <c r="B3390" s="59" t="s">
        <v>427</v>
      </c>
      <c r="C3390" s="59" t="s">
        <v>20278</v>
      </c>
      <c r="D3390" s="60">
        <v>21.97</v>
      </c>
      <c r="E3390" s="59" t="s">
        <v>428</v>
      </c>
      <c r="F3390" s="59" t="s">
        <v>331</v>
      </c>
    </row>
    <row r="3391" spans="1:6">
      <c r="A3391" s="59">
        <v>6623</v>
      </c>
      <c r="B3391" s="59" t="s">
        <v>427</v>
      </c>
      <c r="C3391" s="59" t="s">
        <v>20278</v>
      </c>
      <c r="D3391" s="60">
        <v>21.97</v>
      </c>
      <c r="E3391" s="59" t="s">
        <v>428</v>
      </c>
      <c r="F3391" s="59" t="s">
        <v>332</v>
      </c>
    </row>
    <row r="3392" spans="1:6">
      <c r="A3392" s="59">
        <v>6624</v>
      </c>
      <c r="B3392" s="59" t="s">
        <v>427</v>
      </c>
      <c r="C3392" s="59" t="s">
        <v>20278</v>
      </c>
      <c r="D3392" s="60">
        <v>21.97</v>
      </c>
      <c r="E3392" s="59" t="s">
        <v>428</v>
      </c>
      <c r="F3392" s="59" t="s">
        <v>333</v>
      </c>
    </row>
    <row r="3393" spans="1:6">
      <c r="A3393" s="59">
        <v>6625</v>
      </c>
      <c r="B3393" s="59" t="s">
        <v>427</v>
      </c>
      <c r="C3393" s="59" t="s">
        <v>20278</v>
      </c>
      <c r="D3393" s="60">
        <v>21.97</v>
      </c>
      <c r="E3393" s="59" t="s">
        <v>428</v>
      </c>
      <c r="F3393" s="59" t="s">
        <v>334</v>
      </c>
    </row>
    <row r="3394" spans="1:6">
      <c r="A3394" s="59">
        <v>6630</v>
      </c>
      <c r="B3394" s="59" t="s">
        <v>427</v>
      </c>
      <c r="C3394" s="59" t="s">
        <v>20278</v>
      </c>
      <c r="D3394" s="60">
        <v>21.97</v>
      </c>
      <c r="E3394" s="59" t="s">
        <v>428</v>
      </c>
      <c r="F3394" s="59" t="s">
        <v>335</v>
      </c>
    </row>
    <row r="3395" spans="1:6">
      <c r="A3395" s="59">
        <v>6632</v>
      </c>
      <c r="B3395" s="59" t="s">
        <v>427</v>
      </c>
      <c r="C3395" s="59" t="s">
        <v>20278</v>
      </c>
      <c r="D3395" s="60">
        <v>21.97</v>
      </c>
      <c r="E3395" s="59" t="s">
        <v>428</v>
      </c>
      <c r="F3395" s="59" t="s">
        <v>336</v>
      </c>
    </row>
    <row r="3396" spans="1:6">
      <c r="A3396" s="59">
        <v>6633</v>
      </c>
      <c r="B3396" s="59" t="s">
        <v>427</v>
      </c>
      <c r="C3396" s="59" t="s">
        <v>20278</v>
      </c>
      <c r="D3396" s="60">
        <v>21.97</v>
      </c>
      <c r="E3396" s="59" t="s">
        <v>428</v>
      </c>
      <c r="F3396" s="59" t="s">
        <v>337</v>
      </c>
    </row>
    <row r="3397" spans="1:6">
      <c r="A3397" s="59">
        <v>6634</v>
      </c>
      <c r="B3397" s="59" t="s">
        <v>427</v>
      </c>
      <c r="C3397" s="59" t="s">
        <v>20278</v>
      </c>
      <c r="D3397" s="60">
        <v>21.97</v>
      </c>
      <c r="E3397" s="59" t="s">
        <v>428</v>
      </c>
      <c r="F3397" s="59" t="s">
        <v>338</v>
      </c>
    </row>
    <row r="3398" spans="1:6">
      <c r="A3398" s="59">
        <v>6635</v>
      </c>
      <c r="B3398" s="59" t="s">
        <v>427</v>
      </c>
      <c r="C3398" s="59" t="s">
        <v>20278</v>
      </c>
      <c r="D3398" s="60">
        <v>21.97</v>
      </c>
      <c r="E3398" s="59" t="s">
        <v>428</v>
      </c>
      <c r="F3398" s="59" t="s">
        <v>339</v>
      </c>
    </row>
    <row r="3399" spans="1:6">
      <c r="A3399" s="59">
        <v>6636</v>
      </c>
      <c r="B3399" s="59" t="s">
        <v>427</v>
      </c>
      <c r="C3399" s="59" t="s">
        <v>20278</v>
      </c>
      <c r="D3399" s="60">
        <v>21.97</v>
      </c>
      <c r="E3399" s="59" t="s">
        <v>428</v>
      </c>
      <c r="F3399" s="59" t="s">
        <v>340</v>
      </c>
    </row>
    <row r="3400" spans="1:6">
      <c r="A3400" s="59">
        <v>6637</v>
      </c>
      <c r="B3400" s="59" t="s">
        <v>427</v>
      </c>
      <c r="C3400" s="59" t="s">
        <v>20278</v>
      </c>
      <c r="D3400" s="60">
        <v>21.97</v>
      </c>
      <c r="E3400" s="59" t="s">
        <v>428</v>
      </c>
      <c r="F3400" s="59" t="s">
        <v>341</v>
      </c>
    </row>
    <row r="3401" spans="1:6">
      <c r="A3401" s="59">
        <v>6640</v>
      </c>
      <c r="B3401" s="59" t="s">
        <v>427</v>
      </c>
      <c r="C3401" s="59" t="s">
        <v>20278</v>
      </c>
      <c r="D3401" s="60">
        <v>21.97</v>
      </c>
      <c r="E3401" s="59" t="s">
        <v>428</v>
      </c>
      <c r="F3401" s="59" t="s">
        <v>342</v>
      </c>
    </row>
    <row r="3402" spans="1:6">
      <c r="A3402" s="59">
        <v>6642</v>
      </c>
      <c r="B3402" s="59" t="s">
        <v>427</v>
      </c>
      <c r="C3402" s="59" t="s">
        <v>20278</v>
      </c>
      <c r="D3402" s="60">
        <v>21.97</v>
      </c>
      <c r="E3402" s="59" t="s">
        <v>428</v>
      </c>
      <c r="F3402" s="59" t="s">
        <v>343</v>
      </c>
    </row>
    <row r="3403" spans="1:6">
      <c r="A3403" s="59">
        <v>6643</v>
      </c>
      <c r="B3403" s="59" t="s">
        <v>427</v>
      </c>
      <c r="C3403" s="59" t="s">
        <v>20278</v>
      </c>
      <c r="D3403" s="60">
        <v>21.97</v>
      </c>
      <c r="E3403" s="59" t="s">
        <v>428</v>
      </c>
      <c r="F3403" s="59" t="s">
        <v>344</v>
      </c>
    </row>
    <row r="3404" spans="1:6">
      <c r="A3404" s="59">
        <v>6644</v>
      </c>
      <c r="B3404" s="59" t="s">
        <v>427</v>
      </c>
      <c r="C3404" s="59" t="s">
        <v>20278</v>
      </c>
      <c r="D3404" s="60">
        <v>21.97</v>
      </c>
      <c r="E3404" s="59" t="s">
        <v>428</v>
      </c>
      <c r="F3404" s="59" t="s">
        <v>345</v>
      </c>
    </row>
    <row r="3405" spans="1:6">
      <c r="A3405" s="59">
        <v>6645</v>
      </c>
      <c r="B3405" s="59" t="s">
        <v>427</v>
      </c>
      <c r="C3405" s="59" t="s">
        <v>20278</v>
      </c>
      <c r="D3405" s="60">
        <v>21.97</v>
      </c>
      <c r="E3405" s="59" t="s">
        <v>428</v>
      </c>
      <c r="F3405" s="59" t="s">
        <v>346</v>
      </c>
    </row>
    <row r="3406" spans="1:6">
      <c r="A3406" s="59">
        <v>6646</v>
      </c>
      <c r="B3406" s="59" t="s">
        <v>427</v>
      </c>
      <c r="C3406" s="59" t="s">
        <v>20278</v>
      </c>
      <c r="D3406" s="60">
        <v>21.97</v>
      </c>
      <c r="E3406" s="59" t="s">
        <v>428</v>
      </c>
      <c r="F3406" s="59" t="s">
        <v>347</v>
      </c>
    </row>
    <row r="3407" spans="1:6">
      <c r="A3407" s="59">
        <v>6648</v>
      </c>
      <c r="B3407" s="59" t="s">
        <v>427</v>
      </c>
      <c r="C3407" s="59" t="s">
        <v>20278</v>
      </c>
      <c r="D3407" s="60">
        <v>21.97</v>
      </c>
      <c r="E3407" s="59" t="s">
        <v>428</v>
      </c>
      <c r="F3407" s="59" t="s">
        <v>348</v>
      </c>
    </row>
    <row r="3408" spans="1:6">
      <c r="A3408" s="59">
        <v>6649</v>
      </c>
      <c r="B3408" s="59" t="s">
        <v>427</v>
      </c>
      <c r="C3408" s="59" t="s">
        <v>20278</v>
      </c>
      <c r="D3408" s="60">
        <v>21.97</v>
      </c>
      <c r="E3408" s="59" t="s">
        <v>428</v>
      </c>
      <c r="F3408" s="59" t="s">
        <v>349</v>
      </c>
    </row>
    <row r="3409" spans="1:6">
      <c r="A3409" s="59">
        <v>6652</v>
      </c>
      <c r="B3409" s="59" t="s">
        <v>427</v>
      </c>
      <c r="C3409" s="59" t="s">
        <v>20278</v>
      </c>
      <c r="D3409" s="60">
        <v>21.97</v>
      </c>
      <c r="E3409" s="59" t="s">
        <v>428</v>
      </c>
      <c r="F3409" s="59" t="s">
        <v>350</v>
      </c>
    </row>
    <row r="3410" spans="1:6">
      <c r="A3410" s="59">
        <v>6654</v>
      </c>
      <c r="B3410" s="59" t="s">
        <v>427</v>
      </c>
      <c r="C3410" s="59" t="s">
        <v>20278</v>
      </c>
      <c r="D3410" s="60">
        <v>21.97</v>
      </c>
      <c r="E3410" s="59" t="s">
        <v>428</v>
      </c>
      <c r="F3410" s="59" t="s">
        <v>351</v>
      </c>
    </row>
    <row r="3411" spans="1:6">
      <c r="A3411" s="59">
        <v>6655</v>
      </c>
      <c r="B3411" s="59" t="s">
        <v>427</v>
      </c>
      <c r="C3411" s="59" t="s">
        <v>20278</v>
      </c>
      <c r="D3411" s="60">
        <v>21.97</v>
      </c>
      <c r="E3411" s="59" t="s">
        <v>428</v>
      </c>
      <c r="F3411" s="59" t="s">
        <v>352</v>
      </c>
    </row>
    <row r="3412" spans="1:6">
      <c r="A3412" s="59">
        <v>6657</v>
      </c>
      <c r="B3412" s="59" t="s">
        <v>427</v>
      </c>
      <c r="C3412" s="59" t="s">
        <v>20278</v>
      </c>
      <c r="D3412" s="60">
        <v>21.97</v>
      </c>
      <c r="E3412" s="59" t="s">
        <v>428</v>
      </c>
      <c r="F3412" s="59" t="s">
        <v>353</v>
      </c>
    </row>
    <row r="3413" spans="1:6">
      <c r="A3413" s="59">
        <v>6660</v>
      </c>
      <c r="B3413" s="59" t="s">
        <v>427</v>
      </c>
      <c r="C3413" s="59" t="s">
        <v>20278</v>
      </c>
      <c r="D3413" s="60">
        <v>21.97</v>
      </c>
      <c r="E3413" s="59" t="s">
        <v>428</v>
      </c>
      <c r="F3413" s="59" t="s">
        <v>354</v>
      </c>
    </row>
    <row r="3414" spans="1:6">
      <c r="A3414" s="59">
        <v>6662</v>
      </c>
      <c r="B3414" s="59" t="s">
        <v>427</v>
      </c>
      <c r="C3414" s="59" t="s">
        <v>20278</v>
      </c>
      <c r="D3414" s="60">
        <v>21.97</v>
      </c>
      <c r="E3414" s="59" t="s">
        <v>428</v>
      </c>
      <c r="F3414" s="59" t="s">
        <v>355</v>
      </c>
    </row>
    <row r="3415" spans="1:6">
      <c r="A3415" s="59">
        <v>6665</v>
      </c>
      <c r="B3415" s="59" t="s">
        <v>427</v>
      </c>
      <c r="C3415" s="59" t="s">
        <v>20278</v>
      </c>
      <c r="D3415" s="60">
        <v>21.97</v>
      </c>
      <c r="E3415" s="59" t="s">
        <v>428</v>
      </c>
      <c r="F3415" s="59" t="s">
        <v>356</v>
      </c>
    </row>
    <row r="3416" spans="1:6">
      <c r="A3416" s="59">
        <v>6680</v>
      </c>
      <c r="B3416" s="59" t="s">
        <v>427</v>
      </c>
      <c r="C3416" s="59" t="s">
        <v>20278</v>
      </c>
      <c r="D3416" s="60">
        <v>21.97</v>
      </c>
      <c r="E3416" s="59" t="s">
        <v>428</v>
      </c>
      <c r="F3416" s="59" t="s">
        <v>357</v>
      </c>
    </row>
    <row r="3417" spans="1:6">
      <c r="A3417" s="59">
        <v>6681</v>
      </c>
      <c r="B3417" s="59" t="s">
        <v>427</v>
      </c>
      <c r="C3417" s="59" t="s">
        <v>20278</v>
      </c>
      <c r="D3417" s="60">
        <v>21.97</v>
      </c>
      <c r="E3417" s="59" t="s">
        <v>428</v>
      </c>
      <c r="F3417" s="59" t="s">
        <v>358</v>
      </c>
    </row>
    <row r="3418" spans="1:6">
      <c r="A3418" s="59">
        <v>6685</v>
      </c>
      <c r="B3418" s="59" t="s">
        <v>427</v>
      </c>
      <c r="C3418" s="59" t="s">
        <v>20278</v>
      </c>
      <c r="D3418" s="60">
        <v>21.97</v>
      </c>
      <c r="E3418" s="59" t="s">
        <v>428</v>
      </c>
      <c r="F3418" s="59" t="s">
        <v>359</v>
      </c>
    </row>
    <row r="3419" spans="1:6">
      <c r="A3419" s="59">
        <v>6686</v>
      </c>
      <c r="B3419" s="59" t="s">
        <v>427</v>
      </c>
      <c r="C3419" s="59" t="s">
        <v>20278</v>
      </c>
      <c r="D3419" s="60">
        <v>21.97</v>
      </c>
      <c r="E3419" s="59" t="s">
        <v>428</v>
      </c>
      <c r="F3419" s="59" t="s">
        <v>360</v>
      </c>
    </row>
    <row r="3420" spans="1:6">
      <c r="A3420" s="59">
        <v>6690</v>
      </c>
      <c r="B3420" s="59" t="s">
        <v>427</v>
      </c>
      <c r="C3420" s="59" t="s">
        <v>20278</v>
      </c>
      <c r="D3420" s="60">
        <v>21.97</v>
      </c>
      <c r="E3420" s="59" t="s">
        <v>428</v>
      </c>
      <c r="F3420" s="59" t="s">
        <v>361</v>
      </c>
    </row>
    <row r="3421" spans="1:6">
      <c r="A3421" s="59">
        <v>6750</v>
      </c>
      <c r="B3421" s="59" t="s">
        <v>427</v>
      </c>
      <c r="C3421" s="59" t="s">
        <v>20278</v>
      </c>
      <c r="D3421" s="60">
        <v>21.97</v>
      </c>
      <c r="E3421" s="59" t="s">
        <v>428</v>
      </c>
      <c r="F3421" s="59" t="s">
        <v>362</v>
      </c>
    </row>
    <row r="3422" spans="1:6">
      <c r="A3422" s="59">
        <v>6820</v>
      </c>
      <c r="B3422" s="59" t="s">
        <v>427</v>
      </c>
      <c r="C3422" s="59" t="s">
        <v>20278</v>
      </c>
      <c r="D3422" s="60">
        <v>21.97</v>
      </c>
      <c r="E3422" s="59" t="s">
        <v>428</v>
      </c>
      <c r="F3422" s="59" t="s">
        <v>363</v>
      </c>
    </row>
    <row r="3423" spans="1:6">
      <c r="A3423" s="59">
        <v>6825</v>
      </c>
      <c r="B3423" s="59" t="s">
        <v>427</v>
      </c>
      <c r="C3423" s="59" t="s">
        <v>20278</v>
      </c>
      <c r="D3423" s="60">
        <v>21.97</v>
      </c>
      <c r="E3423" s="59" t="s">
        <v>428</v>
      </c>
      <c r="F3423" s="59" t="s">
        <v>364</v>
      </c>
    </row>
    <row r="3424" spans="1:6">
      <c r="A3424" s="59">
        <v>6830</v>
      </c>
      <c r="B3424" s="59" t="s">
        <v>427</v>
      </c>
      <c r="C3424" s="59" t="s">
        <v>20278</v>
      </c>
      <c r="D3424" s="60">
        <v>21.97</v>
      </c>
      <c r="E3424" s="59" t="s">
        <v>428</v>
      </c>
      <c r="F3424" s="59" t="s">
        <v>365</v>
      </c>
    </row>
    <row r="3425" spans="1:6">
      <c r="A3425" s="59">
        <v>6831</v>
      </c>
      <c r="B3425" s="59" t="s">
        <v>427</v>
      </c>
      <c r="C3425" s="59" t="s">
        <v>20278</v>
      </c>
      <c r="D3425" s="60">
        <v>21.97</v>
      </c>
      <c r="E3425" s="59" t="s">
        <v>428</v>
      </c>
      <c r="F3425" s="59" t="s">
        <v>366</v>
      </c>
    </row>
    <row r="3426" spans="1:6">
      <c r="A3426" s="59">
        <v>6832</v>
      </c>
      <c r="B3426" s="59" t="s">
        <v>427</v>
      </c>
      <c r="C3426" s="59" t="s">
        <v>20278</v>
      </c>
      <c r="D3426" s="60">
        <v>21.97</v>
      </c>
      <c r="E3426" s="59" t="s">
        <v>428</v>
      </c>
      <c r="F3426" s="59" t="s">
        <v>367</v>
      </c>
    </row>
    <row r="3427" spans="1:6">
      <c r="A3427" s="59">
        <v>6833</v>
      </c>
      <c r="B3427" s="59" t="s">
        <v>427</v>
      </c>
      <c r="C3427" s="59" t="s">
        <v>20278</v>
      </c>
      <c r="D3427" s="60">
        <v>21.97</v>
      </c>
      <c r="E3427" s="59" t="s">
        <v>428</v>
      </c>
      <c r="F3427" s="59" t="s">
        <v>368</v>
      </c>
    </row>
    <row r="3428" spans="1:6">
      <c r="A3428" s="59">
        <v>6834</v>
      </c>
      <c r="B3428" s="59" t="s">
        <v>427</v>
      </c>
      <c r="C3428" s="59" t="s">
        <v>20278</v>
      </c>
      <c r="D3428" s="60">
        <v>21.97</v>
      </c>
      <c r="E3428" s="59" t="s">
        <v>428</v>
      </c>
      <c r="F3428" s="59" t="s">
        <v>369</v>
      </c>
    </row>
    <row r="3429" spans="1:6">
      <c r="A3429" s="59">
        <v>6901</v>
      </c>
      <c r="B3429" s="59" t="s">
        <v>427</v>
      </c>
      <c r="C3429" s="59" t="s">
        <v>20278</v>
      </c>
      <c r="D3429" s="60">
        <v>21.97</v>
      </c>
      <c r="E3429" s="59" t="s">
        <v>428</v>
      </c>
      <c r="F3429" s="59" t="s">
        <v>370</v>
      </c>
    </row>
    <row r="3430" spans="1:6">
      <c r="A3430" s="59">
        <v>6903</v>
      </c>
      <c r="B3430" s="59" t="s">
        <v>427</v>
      </c>
      <c r="C3430" s="59" t="s">
        <v>20278</v>
      </c>
      <c r="D3430" s="60">
        <v>21.97</v>
      </c>
      <c r="E3430" s="59" t="s">
        <v>428</v>
      </c>
      <c r="F3430" s="59" t="s">
        <v>372</v>
      </c>
    </row>
    <row r="3431" spans="1:6">
      <c r="A3431" s="59">
        <v>6998</v>
      </c>
      <c r="B3431" s="59" t="s">
        <v>427</v>
      </c>
      <c r="C3431" s="59" t="s">
        <v>20278</v>
      </c>
      <c r="D3431" s="60">
        <v>21.97</v>
      </c>
      <c r="E3431" s="59" t="s">
        <v>428</v>
      </c>
      <c r="F3431" s="59" t="s">
        <v>373</v>
      </c>
    </row>
    <row r="3432" spans="1:6">
      <c r="A3432" s="59">
        <v>6999</v>
      </c>
      <c r="B3432" s="59" t="s">
        <v>427</v>
      </c>
      <c r="C3432" s="59" t="s">
        <v>20278</v>
      </c>
      <c r="D3432" s="60">
        <v>21.97</v>
      </c>
      <c r="E3432" s="59" t="s">
        <v>428</v>
      </c>
      <c r="F3432" s="59" t="s">
        <v>374</v>
      </c>
    </row>
    <row r="3433" spans="1:6">
      <c r="A3433" s="59">
        <v>9001</v>
      </c>
      <c r="B3433" s="59" t="s">
        <v>427</v>
      </c>
      <c r="C3433" s="59" t="s">
        <v>20278</v>
      </c>
      <c r="D3433" s="60">
        <v>21.97</v>
      </c>
      <c r="E3433" s="59" t="s">
        <v>428</v>
      </c>
      <c r="F3433" s="59" t="s">
        <v>375</v>
      </c>
    </row>
    <row r="3434" spans="1:6">
      <c r="A3434" s="59">
        <v>600</v>
      </c>
      <c r="B3434" s="59" t="s">
        <v>429</v>
      </c>
      <c r="C3434" s="59" t="s">
        <v>20278</v>
      </c>
      <c r="D3434" s="60">
        <v>38.770000000000003</v>
      </c>
      <c r="E3434" s="59" t="s">
        <v>430</v>
      </c>
      <c r="F3434" s="59" t="s">
        <v>200</v>
      </c>
    </row>
    <row r="3435" spans="1:6">
      <c r="A3435" s="59">
        <v>601</v>
      </c>
      <c r="B3435" s="59" t="s">
        <v>429</v>
      </c>
      <c r="C3435" s="59" t="s">
        <v>20278</v>
      </c>
      <c r="D3435" s="60">
        <v>38.770000000000003</v>
      </c>
      <c r="E3435" s="59" t="s">
        <v>430</v>
      </c>
      <c r="F3435" s="59" t="s">
        <v>201</v>
      </c>
    </row>
    <row r="3436" spans="1:6">
      <c r="A3436" s="59">
        <v>605</v>
      </c>
      <c r="B3436" s="59" t="s">
        <v>429</v>
      </c>
      <c r="C3436" s="59" t="s">
        <v>20278</v>
      </c>
      <c r="D3436" s="60">
        <v>38.770000000000003</v>
      </c>
      <c r="E3436" s="59" t="s">
        <v>430</v>
      </c>
      <c r="F3436" s="59" t="s">
        <v>202</v>
      </c>
    </row>
    <row r="3437" spans="1:6">
      <c r="A3437" s="59">
        <v>611</v>
      </c>
      <c r="B3437" s="59" t="s">
        <v>429</v>
      </c>
      <c r="C3437" s="59" t="s">
        <v>20278</v>
      </c>
      <c r="D3437" s="60">
        <v>38.770000000000003</v>
      </c>
      <c r="E3437" s="59" t="s">
        <v>430</v>
      </c>
      <c r="F3437" s="59" t="s">
        <v>203</v>
      </c>
    </row>
    <row r="3438" spans="1:6">
      <c r="A3438" s="59">
        <v>630</v>
      </c>
      <c r="B3438" s="59" t="s">
        <v>429</v>
      </c>
      <c r="C3438" s="59" t="s">
        <v>20278</v>
      </c>
      <c r="D3438" s="60">
        <v>38.770000000000003</v>
      </c>
      <c r="E3438" s="59" t="s">
        <v>430</v>
      </c>
      <c r="F3438" s="59" t="s">
        <v>204</v>
      </c>
    </row>
    <row r="3439" spans="1:6">
      <c r="A3439" s="59">
        <v>640</v>
      </c>
      <c r="B3439" s="59" t="s">
        <v>429</v>
      </c>
      <c r="C3439" s="59" t="s">
        <v>20278</v>
      </c>
      <c r="D3439" s="60">
        <v>38.770000000000003</v>
      </c>
      <c r="E3439" s="59" t="s">
        <v>430</v>
      </c>
      <c r="F3439" s="59" t="s">
        <v>205</v>
      </c>
    </row>
    <row r="3440" spans="1:6">
      <c r="A3440" s="59">
        <v>641</v>
      </c>
      <c r="B3440" s="59" t="s">
        <v>429</v>
      </c>
      <c r="C3440" s="59" t="s">
        <v>20278</v>
      </c>
      <c r="D3440" s="60">
        <v>38.770000000000003</v>
      </c>
      <c r="E3440" s="59" t="s">
        <v>430</v>
      </c>
      <c r="F3440" s="59" t="s">
        <v>206</v>
      </c>
    </row>
    <row r="3441" spans="1:6">
      <c r="A3441" s="59">
        <v>660</v>
      </c>
      <c r="B3441" s="59" t="s">
        <v>429</v>
      </c>
      <c r="C3441" s="59" t="s">
        <v>20278</v>
      </c>
      <c r="D3441" s="60">
        <v>38.770000000000003</v>
      </c>
      <c r="E3441" s="59" t="s">
        <v>430</v>
      </c>
      <c r="F3441" s="59" t="s">
        <v>207</v>
      </c>
    </row>
    <row r="3442" spans="1:6">
      <c r="A3442" s="59">
        <v>664</v>
      </c>
      <c r="B3442" s="59" t="s">
        <v>429</v>
      </c>
      <c r="C3442" s="59" t="s">
        <v>20278</v>
      </c>
      <c r="D3442" s="60">
        <v>38.770000000000003</v>
      </c>
      <c r="E3442" s="59" t="s">
        <v>430</v>
      </c>
      <c r="F3442" s="59" t="s">
        <v>208</v>
      </c>
    </row>
    <row r="3443" spans="1:6">
      <c r="A3443" s="59">
        <v>665</v>
      </c>
      <c r="B3443" s="59" t="s">
        <v>429</v>
      </c>
      <c r="C3443" s="59" t="s">
        <v>20278</v>
      </c>
      <c r="D3443" s="60">
        <v>38.770000000000003</v>
      </c>
      <c r="E3443" s="59" t="s">
        <v>430</v>
      </c>
      <c r="F3443" s="59" t="s">
        <v>209</v>
      </c>
    </row>
    <row r="3444" spans="1:6">
      <c r="A3444" s="59">
        <v>6010</v>
      </c>
      <c r="B3444" s="59" t="s">
        <v>429</v>
      </c>
      <c r="C3444" s="59" t="s">
        <v>20278</v>
      </c>
      <c r="D3444" s="60">
        <v>38.770000000000003</v>
      </c>
      <c r="E3444" s="59" t="s">
        <v>430</v>
      </c>
      <c r="F3444" s="59" t="s">
        <v>210</v>
      </c>
    </row>
    <row r="3445" spans="1:6">
      <c r="A3445" s="59">
        <v>6011</v>
      </c>
      <c r="B3445" s="59" t="s">
        <v>429</v>
      </c>
      <c r="C3445" s="59" t="s">
        <v>20278</v>
      </c>
      <c r="D3445" s="60">
        <v>38.770000000000003</v>
      </c>
      <c r="E3445" s="59" t="s">
        <v>430</v>
      </c>
      <c r="F3445" s="59" t="s">
        <v>211</v>
      </c>
    </row>
    <row r="3446" spans="1:6">
      <c r="A3446" s="59">
        <v>6012</v>
      </c>
      <c r="B3446" s="59" t="s">
        <v>429</v>
      </c>
      <c r="C3446" s="59" t="s">
        <v>20278</v>
      </c>
      <c r="D3446" s="60">
        <v>38.770000000000003</v>
      </c>
      <c r="E3446" s="59" t="s">
        <v>430</v>
      </c>
      <c r="F3446" s="59" t="s">
        <v>212</v>
      </c>
    </row>
    <row r="3447" spans="1:6">
      <c r="A3447" s="59">
        <v>6013</v>
      </c>
      <c r="B3447" s="59" t="s">
        <v>429</v>
      </c>
      <c r="C3447" s="59" t="s">
        <v>20278</v>
      </c>
      <c r="D3447" s="60">
        <v>38.770000000000003</v>
      </c>
      <c r="E3447" s="59" t="s">
        <v>430</v>
      </c>
      <c r="F3447" s="59" t="s">
        <v>213</v>
      </c>
    </row>
    <row r="3448" spans="1:6">
      <c r="A3448" s="59">
        <v>6014</v>
      </c>
      <c r="B3448" s="59" t="s">
        <v>429</v>
      </c>
      <c r="C3448" s="59" t="s">
        <v>20278</v>
      </c>
      <c r="D3448" s="60">
        <v>38.770000000000003</v>
      </c>
      <c r="E3448" s="59" t="s">
        <v>430</v>
      </c>
      <c r="F3448" s="59" t="s">
        <v>214</v>
      </c>
    </row>
    <row r="3449" spans="1:6">
      <c r="A3449" s="59">
        <v>6015</v>
      </c>
      <c r="B3449" s="59" t="s">
        <v>429</v>
      </c>
      <c r="C3449" s="59" t="s">
        <v>20278</v>
      </c>
      <c r="D3449" s="60">
        <v>38.770000000000003</v>
      </c>
      <c r="E3449" s="59" t="s">
        <v>430</v>
      </c>
      <c r="F3449" s="59" t="s">
        <v>215</v>
      </c>
    </row>
    <row r="3450" spans="1:6">
      <c r="A3450" s="59">
        <v>6016</v>
      </c>
      <c r="B3450" s="59" t="s">
        <v>429</v>
      </c>
      <c r="C3450" s="59" t="s">
        <v>20278</v>
      </c>
      <c r="D3450" s="60">
        <v>38.770000000000003</v>
      </c>
      <c r="E3450" s="59" t="s">
        <v>430</v>
      </c>
      <c r="F3450" s="59" t="s">
        <v>216</v>
      </c>
    </row>
    <row r="3451" spans="1:6">
      <c r="A3451" s="59">
        <v>6017</v>
      </c>
      <c r="B3451" s="59" t="s">
        <v>429</v>
      </c>
      <c r="C3451" s="59" t="s">
        <v>20278</v>
      </c>
      <c r="D3451" s="60">
        <v>38.770000000000003</v>
      </c>
      <c r="E3451" s="59" t="s">
        <v>430</v>
      </c>
      <c r="F3451" s="59" t="s">
        <v>217</v>
      </c>
    </row>
    <row r="3452" spans="1:6">
      <c r="A3452" s="59">
        <v>6020</v>
      </c>
      <c r="B3452" s="59" t="s">
        <v>429</v>
      </c>
      <c r="C3452" s="59" t="s">
        <v>20278</v>
      </c>
      <c r="D3452" s="60">
        <v>38.770000000000003</v>
      </c>
      <c r="E3452" s="59" t="s">
        <v>430</v>
      </c>
      <c r="F3452" s="59" t="s">
        <v>218</v>
      </c>
    </row>
    <row r="3453" spans="1:6">
      <c r="A3453" s="59">
        <v>6021</v>
      </c>
      <c r="B3453" s="59" t="s">
        <v>429</v>
      </c>
      <c r="C3453" s="59" t="s">
        <v>20278</v>
      </c>
      <c r="D3453" s="60">
        <v>38.770000000000003</v>
      </c>
      <c r="E3453" s="59" t="s">
        <v>430</v>
      </c>
      <c r="F3453" s="59" t="s">
        <v>219</v>
      </c>
    </row>
    <row r="3454" spans="1:6">
      <c r="A3454" s="59">
        <v>6022</v>
      </c>
      <c r="B3454" s="59" t="s">
        <v>429</v>
      </c>
      <c r="C3454" s="59" t="s">
        <v>20278</v>
      </c>
      <c r="D3454" s="60">
        <v>38.770000000000003</v>
      </c>
      <c r="E3454" s="59" t="s">
        <v>430</v>
      </c>
      <c r="F3454" s="59" t="s">
        <v>220</v>
      </c>
    </row>
    <row r="3455" spans="1:6">
      <c r="A3455" s="59">
        <v>6023</v>
      </c>
      <c r="B3455" s="59" t="s">
        <v>429</v>
      </c>
      <c r="C3455" s="59" t="s">
        <v>20278</v>
      </c>
      <c r="D3455" s="60">
        <v>38.770000000000003</v>
      </c>
      <c r="E3455" s="59" t="s">
        <v>430</v>
      </c>
      <c r="F3455" s="59" t="s">
        <v>221</v>
      </c>
    </row>
    <row r="3456" spans="1:6">
      <c r="A3456" s="59">
        <v>6028</v>
      </c>
      <c r="B3456" s="59" t="s">
        <v>429</v>
      </c>
      <c r="C3456" s="59" t="s">
        <v>20278</v>
      </c>
      <c r="D3456" s="60">
        <v>38.770000000000003</v>
      </c>
      <c r="E3456" s="59" t="s">
        <v>430</v>
      </c>
      <c r="F3456" s="59" t="s">
        <v>222</v>
      </c>
    </row>
    <row r="3457" spans="1:6">
      <c r="A3457" s="59">
        <v>6029</v>
      </c>
      <c r="B3457" s="59" t="s">
        <v>429</v>
      </c>
      <c r="C3457" s="59" t="s">
        <v>20278</v>
      </c>
      <c r="D3457" s="60">
        <v>38.770000000000003</v>
      </c>
      <c r="E3457" s="59" t="s">
        <v>430</v>
      </c>
      <c r="F3457" s="59" t="s">
        <v>223</v>
      </c>
    </row>
    <row r="3458" spans="1:6">
      <c r="A3458" s="59">
        <v>6032</v>
      </c>
      <c r="B3458" s="59" t="s">
        <v>429</v>
      </c>
      <c r="C3458" s="59" t="s">
        <v>20278</v>
      </c>
      <c r="D3458" s="60">
        <v>38.770000000000003</v>
      </c>
      <c r="E3458" s="59" t="s">
        <v>430</v>
      </c>
      <c r="F3458" s="59" t="s">
        <v>224</v>
      </c>
    </row>
    <row r="3459" spans="1:6">
      <c r="A3459" s="59">
        <v>6100</v>
      </c>
      <c r="B3459" s="59" t="s">
        <v>429</v>
      </c>
      <c r="C3459" s="59" t="s">
        <v>20278</v>
      </c>
      <c r="D3459" s="60">
        <v>38.770000000000003</v>
      </c>
      <c r="E3459" s="59" t="s">
        <v>430</v>
      </c>
      <c r="F3459" s="59" t="s">
        <v>225</v>
      </c>
    </row>
    <row r="3460" spans="1:6">
      <c r="A3460" s="59">
        <v>6101</v>
      </c>
      <c r="B3460" s="59" t="s">
        <v>429</v>
      </c>
      <c r="C3460" s="59" t="s">
        <v>20278</v>
      </c>
      <c r="D3460" s="60">
        <v>38.770000000000003</v>
      </c>
      <c r="E3460" s="59" t="s">
        <v>430</v>
      </c>
      <c r="F3460" s="59" t="s">
        <v>226</v>
      </c>
    </row>
    <row r="3461" spans="1:6">
      <c r="A3461" s="59">
        <v>6102</v>
      </c>
      <c r="B3461" s="59" t="s">
        <v>429</v>
      </c>
      <c r="C3461" s="59" t="s">
        <v>20278</v>
      </c>
      <c r="D3461" s="60">
        <v>38.770000000000003</v>
      </c>
      <c r="E3461" s="59" t="s">
        <v>430</v>
      </c>
      <c r="F3461" s="59" t="s">
        <v>227</v>
      </c>
    </row>
    <row r="3462" spans="1:6">
      <c r="A3462" s="59">
        <v>6103</v>
      </c>
      <c r="B3462" s="59" t="s">
        <v>429</v>
      </c>
      <c r="C3462" s="59" t="s">
        <v>20278</v>
      </c>
      <c r="D3462" s="60">
        <v>38.770000000000003</v>
      </c>
      <c r="E3462" s="59" t="s">
        <v>430</v>
      </c>
      <c r="F3462" s="59" t="s">
        <v>228</v>
      </c>
    </row>
    <row r="3463" spans="1:6">
      <c r="A3463" s="59">
        <v>6110</v>
      </c>
      <c r="B3463" s="59" t="s">
        <v>429</v>
      </c>
      <c r="C3463" s="59" t="s">
        <v>20278</v>
      </c>
      <c r="D3463" s="60">
        <v>38.770000000000003</v>
      </c>
      <c r="E3463" s="59" t="s">
        <v>430</v>
      </c>
      <c r="F3463" s="59" t="s">
        <v>229</v>
      </c>
    </row>
    <row r="3464" spans="1:6">
      <c r="A3464" s="59">
        <v>6112</v>
      </c>
      <c r="B3464" s="59" t="s">
        <v>429</v>
      </c>
      <c r="C3464" s="59" t="s">
        <v>20278</v>
      </c>
      <c r="D3464" s="60">
        <v>38.770000000000003</v>
      </c>
      <c r="E3464" s="59" t="s">
        <v>430</v>
      </c>
      <c r="F3464" s="59" t="s">
        <v>230</v>
      </c>
    </row>
    <row r="3465" spans="1:6">
      <c r="A3465" s="59">
        <v>6220</v>
      </c>
      <c r="B3465" s="59" t="s">
        <v>429</v>
      </c>
      <c r="C3465" s="59" t="s">
        <v>20278</v>
      </c>
      <c r="D3465" s="60">
        <v>38.770000000000003</v>
      </c>
      <c r="E3465" s="59" t="s">
        <v>430</v>
      </c>
      <c r="F3465" s="59" t="s">
        <v>231</v>
      </c>
    </row>
    <row r="3466" spans="1:6">
      <c r="A3466" s="59">
        <v>6221</v>
      </c>
      <c r="B3466" s="59" t="s">
        <v>429</v>
      </c>
      <c r="C3466" s="59" t="s">
        <v>20278</v>
      </c>
      <c r="D3466" s="60">
        <v>38.770000000000003</v>
      </c>
      <c r="E3466" s="59" t="s">
        <v>430</v>
      </c>
      <c r="F3466" s="59" t="s">
        <v>232</v>
      </c>
    </row>
    <row r="3467" spans="1:6">
      <c r="A3467" s="59">
        <v>6222</v>
      </c>
      <c r="B3467" s="59" t="s">
        <v>429</v>
      </c>
      <c r="C3467" s="59" t="s">
        <v>20278</v>
      </c>
      <c r="D3467" s="60">
        <v>38.770000000000003</v>
      </c>
      <c r="E3467" s="59" t="s">
        <v>430</v>
      </c>
      <c r="F3467" s="59" t="s">
        <v>233</v>
      </c>
    </row>
    <row r="3468" spans="1:6">
      <c r="A3468" s="59">
        <v>6223</v>
      </c>
      <c r="B3468" s="59" t="s">
        <v>429</v>
      </c>
      <c r="C3468" s="59" t="s">
        <v>20278</v>
      </c>
      <c r="D3468" s="60">
        <v>38.770000000000003</v>
      </c>
      <c r="E3468" s="59" t="s">
        <v>430</v>
      </c>
      <c r="F3468" s="59" t="s">
        <v>234</v>
      </c>
    </row>
    <row r="3469" spans="1:6">
      <c r="A3469" s="59">
        <v>6224</v>
      </c>
      <c r="B3469" s="59" t="s">
        <v>429</v>
      </c>
      <c r="C3469" s="59" t="s">
        <v>20278</v>
      </c>
      <c r="D3469" s="60">
        <v>38.770000000000003</v>
      </c>
      <c r="E3469" s="59" t="s">
        <v>430</v>
      </c>
      <c r="F3469" s="59" t="s">
        <v>235</v>
      </c>
    </row>
    <row r="3470" spans="1:6">
      <c r="A3470" s="59">
        <v>6225</v>
      </c>
      <c r="B3470" s="59" t="s">
        <v>429</v>
      </c>
      <c r="C3470" s="59" t="s">
        <v>20278</v>
      </c>
      <c r="D3470" s="60">
        <v>38.770000000000003</v>
      </c>
      <c r="E3470" s="59" t="s">
        <v>430</v>
      </c>
      <c r="F3470" s="59" t="s">
        <v>236</v>
      </c>
    </row>
    <row r="3471" spans="1:6">
      <c r="A3471" s="59">
        <v>6226</v>
      </c>
      <c r="B3471" s="59" t="s">
        <v>429</v>
      </c>
      <c r="C3471" s="59" t="s">
        <v>20278</v>
      </c>
      <c r="D3471" s="60">
        <v>38.770000000000003</v>
      </c>
      <c r="E3471" s="59" t="s">
        <v>430</v>
      </c>
      <c r="F3471" s="59" t="s">
        <v>237</v>
      </c>
    </row>
    <row r="3472" spans="1:6">
      <c r="A3472" s="59">
        <v>6229</v>
      </c>
      <c r="B3472" s="59" t="s">
        <v>429</v>
      </c>
      <c r="C3472" s="59" t="s">
        <v>20278</v>
      </c>
      <c r="D3472" s="60">
        <v>38.770000000000003</v>
      </c>
      <c r="E3472" s="59" t="s">
        <v>430</v>
      </c>
      <c r="F3472" s="59" t="s">
        <v>238</v>
      </c>
    </row>
    <row r="3473" spans="1:6">
      <c r="A3473" s="59">
        <v>6230</v>
      </c>
      <c r="B3473" s="59" t="s">
        <v>429</v>
      </c>
      <c r="C3473" s="59" t="s">
        <v>20278</v>
      </c>
      <c r="D3473" s="60">
        <v>38.770000000000003</v>
      </c>
      <c r="E3473" s="59" t="s">
        <v>430</v>
      </c>
      <c r="F3473" s="59" t="s">
        <v>239</v>
      </c>
    </row>
    <row r="3474" spans="1:6">
      <c r="A3474" s="59">
        <v>6231</v>
      </c>
      <c r="B3474" s="59" t="s">
        <v>429</v>
      </c>
      <c r="C3474" s="59" t="s">
        <v>20278</v>
      </c>
      <c r="D3474" s="60">
        <v>38.770000000000003</v>
      </c>
      <c r="E3474" s="59" t="s">
        <v>430</v>
      </c>
      <c r="F3474" s="59" t="s">
        <v>240</v>
      </c>
    </row>
    <row r="3475" spans="1:6">
      <c r="A3475" s="59">
        <v>6232</v>
      </c>
      <c r="B3475" s="59" t="s">
        <v>429</v>
      </c>
      <c r="C3475" s="59" t="s">
        <v>20278</v>
      </c>
      <c r="D3475" s="60">
        <v>38.770000000000003</v>
      </c>
      <c r="E3475" s="59" t="s">
        <v>430</v>
      </c>
      <c r="F3475" s="59" t="s">
        <v>241</v>
      </c>
    </row>
    <row r="3476" spans="1:6">
      <c r="A3476" s="59">
        <v>6234</v>
      </c>
      <c r="B3476" s="59" t="s">
        <v>429</v>
      </c>
      <c r="C3476" s="59" t="s">
        <v>20278</v>
      </c>
      <c r="D3476" s="60">
        <v>38.770000000000003</v>
      </c>
      <c r="E3476" s="59" t="s">
        <v>430</v>
      </c>
      <c r="F3476" s="59" t="s">
        <v>242</v>
      </c>
    </row>
    <row r="3477" spans="1:6">
      <c r="A3477" s="59">
        <v>6235</v>
      </c>
      <c r="B3477" s="59" t="s">
        <v>429</v>
      </c>
      <c r="C3477" s="59" t="s">
        <v>20278</v>
      </c>
      <c r="D3477" s="60">
        <v>38.770000000000003</v>
      </c>
      <c r="E3477" s="59" t="s">
        <v>430</v>
      </c>
      <c r="F3477" s="59" t="s">
        <v>243</v>
      </c>
    </row>
    <row r="3478" spans="1:6">
      <c r="A3478" s="59">
        <v>6236</v>
      </c>
      <c r="B3478" s="59" t="s">
        <v>429</v>
      </c>
      <c r="C3478" s="59" t="s">
        <v>20278</v>
      </c>
      <c r="D3478" s="60">
        <v>38.770000000000003</v>
      </c>
      <c r="E3478" s="59" t="s">
        <v>430</v>
      </c>
      <c r="F3478" s="59" t="s">
        <v>244</v>
      </c>
    </row>
    <row r="3479" spans="1:6">
      <c r="A3479" s="59">
        <v>6238</v>
      </c>
      <c r="B3479" s="59" t="s">
        <v>429</v>
      </c>
      <c r="C3479" s="59" t="s">
        <v>20278</v>
      </c>
      <c r="D3479" s="60">
        <v>38.770000000000003</v>
      </c>
      <c r="E3479" s="59" t="s">
        <v>430</v>
      </c>
      <c r="F3479" s="59" t="s">
        <v>245</v>
      </c>
    </row>
    <row r="3480" spans="1:6">
      <c r="A3480" s="59">
        <v>6240</v>
      </c>
      <c r="B3480" s="59" t="s">
        <v>429</v>
      </c>
      <c r="C3480" s="59" t="s">
        <v>20278</v>
      </c>
      <c r="D3480" s="60">
        <v>38.770000000000003</v>
      </c>
      <c r="E3480" s="59" t="s">
        <v>430</v>
      </c>
      <c r="F3480" s="59" t="s">
        <v>246</v>
      </c>
    </row>
    <row r="3481" spans="1:6">
      <c r="A3481" s="59">
        <v>6241</v>
      </c>
      <c r="B3481" s="59" t="s">
        <v>429</v>
      </c>
      <c r="C3481" s="59" t="s">
        <v>20278</v>
      </c>
      <c r="D3481" s="60">
        <v>38.770000000000003</v>
      </c>
      <c r="E3481" s="59" t="s">
        <v>430</v>
      </c>
      <c r="F3481" s="59" t="s">
        <v>247</v>
      </c>
    </row>
    <row r="3482" spans="1:6">
      <c r="A3482" s="59">
        <v>6242</v>
      </c>
      <c r="B3482" s="59" t="s">
        <v>429</v>
      </c>
      <c r="C3482" s="59" t="s">
        <v>20278</v>
      </c>
      <c r="D3482" s="60">
        <v>38.770000000000003</v>
      </c>
      <c r="E3482" s="59" t="s">
        <v>430</v>
      </c>
      <c r="F3482" s="59" t="s">
        <v>248</v>
      </c>
    </row>
    <row r="3483" spans="1:6">
      <c r="A3483" s="59">
        <v>6243</v>
      </c>
      <c r="B3483" s="59" t="s">
        <v>429</v>
      </c>
      <c r="C3483" s="59" t="s">
        <v>20278</v>
      </c>
      <c r="D3483" s="60">
        <v>38.770000000000003</v>
      </c>
      <c r="E3483" s="59" t="s">
        <v>430</v>
      </c>
      <c r="F3483" s="59" t="s">
        <v>249</v>
      </c>
    </row>
    <row r="3484" spans="1:6">
      <c r="A3484" s="59">
        <v>6244</v>
      </c>
      <c r="B3484" s="59" t="s">
        <v>429</v>
      </c>
      <c r="C3484" s="59" t="s">
        <v>20278</v>
      </c>
      <c r="D3484" s="60">
        <v>38.770000000000003</v>
      </c>
      <c r="E3484" s="59" t="s">
        <v>430</v>
      </c>
      <c r="F3484" s="59" t="s">
        <v>250</v>
      </c>
    </row>
    <row r="3485" spans="1:6">
      <c r="A3485" s="59">
        <v>6306</v>
      </c>
      <c r="B3485" s="59" t="s">
        <v>429</v>
      </c>
      <c r="C3485" s="59" t="s">
        <v>20278</v>
      </c>
      <c r="D3485" s="60">
        <v>38.770000000000003</v>
      </c>
      <c r="E3485" s="59" t="s">
        <v>430</v>
      </c>
      <c r="F3485" s="59" t="s">
        <v>251</v>
      </c>
    </row>
    <row r="3486" spans="1:6">
      <c r="A3486" s="59">
        <v>6307</v>
      </c>
      <c r="B3486" s="59" t="s">
        <v>429</v>
      </c>
      <c r="C3486" s="59" t="s">
        <v>20278</v>
      </c>
      <c r="D3486" s="60">
        <v>38.770000000000003</v>
      </c>
      <c r="E3486" s="59" t="s">
        <v>430</v>
      </c>
      <c r="F3486" s="59" t="s">
        <v>252</v>
      </c>
    </row>
    <row r="3487" spans="1:6">
      <c r="A3487" s="59">
        <v>6308</v>
      </c>
      <c r="B3487" s="59" t="s">
        <v>429</v>
      </c>
      <c r="C3487" s="59" t="s">
        <v>20278</v>
      </c>
      <c r="D3487" s="60">
        <v>38.770000000000003</v>
      </c>
      <c r="E3487" s="59" t="s">
        <v>430</v>
      </c>
      <c r="F3487" s="59" t="s">
        <v>252</v>
      </c>
    </row>
    <row r="3488" spans="1:6">
      <c r="A3488" s="59">
        <v>6320</v>
      </c>
      <c r="B3488" s="59" t="s">
        <v>429</v>
      </c>
      <c r="C3488" s="59" t="s">
        <v>20278</v>
      </c>
      <c r="D3488" s="60">
        <v>38.770000000000003</v>
      </c>
      <c r="E3488" s="59" t="s">
        <v>430</v>
      </c>
      <c r="F3488" s="59" t="s">
        <v>253</v>
      </c>
    </row>
    <row r="3489" spans="1:6">
      <c r="A3489" s="59">
        <v>6342</v>
      </c>
      <c r="B3489" s="59" t="s">
        <v>429</v>
      </c>
      <c r="C3489" s="59" t="s">
        <v>20278</v>
      </c>
      <c r="D3489" s="60">
        <v>38.770000000000003</v>
      </c>
      <c r="E3489" s="59" t="s">
        <v>430</v>
      </c>
      <c r="F3489" s="59" t="s">
        <v>254</v>
      </c>
    </row>
    <row r="3490" spans="1:6">
      <c r="A3490" s="59">
        <v>6343</v>
      </c>
      <c r="B3490" s="59" t="s">
        <v>429</v>
      </c>
      <c r="C3490" s="59" t="s">
        <v>20278</v>
      </c>
      <c r="D3490" s="60">
        <v>38.770000000000003</v>
      </c>
      <c r="E3490" s="59" t="s">
        <v>430</v>
      </c>
      <c r="F3490" s="59" t="s">
        <v>255</v>
      </c>
    </row>
    <row r="3491" spans="1:6">
      <c r="A3491" s="59">
        <v>6344</v>
      </c>
      <c r="B3491" s="59" t="s">
        <v>429</v>
      </c>
      <c r="C3491" s="59" t="s">
        <v>20278</v>
      </c>
      <c r="D3491" s="60">
        <v>38.770000000000003</v>
      </c>
      <c r="E3491" s="59" t="s">
        <v>430</v>
      </c>
      <c r="F3491" s="59" t="s">
        <v>256</v>
      </c>
    </row>
    <row r="3492" spans="1:6">
      <c r="A3492" s="59">
        <v>6345</v>
      </c>
      <c r="B3492" s="59" t="s">
        <v>429</v>
      </c>
      <c r="C3492" s="59" t="s">
        <v>20278</v>
      </c>
      <c r="D3492" s="60">
        <v>38.770000000000003</v>
      </c>
      <c r="E3492" s="59" t="s">
        <v>430</v>
      </c>
      <c r="F3492" s="59" t="s">
        <v>257</v>
      </c>
    </row>
    <row r="3493" spans="1:6">
      <c r="A3493" s="59">
        <v>6346</v>
      </c>
      <c r="B3493" s="59" t="s">
        <v>429</v>
      </c>
      <c r="C3493" s="59" t="s">
        <v>20278</v>
      </c>
      <c r="D3493" s="60">
        <v>38.770000000000003</v>
      </c>
      <c r="E3493" s="59" t="s">
        <v>430</v>
      </c>
      <c r="F3493" s="59" t="s">
        <v>258</v>
      </c>
    </row>
    <row r="3494" spans="1:6">
      <c r="A3494" s="59">
        <v>6347</v>
      </c>
      <c r="B3494" s="59" t="s">
        <v>429</v>
      </c>
      <c r="C3494" s="59" t="s">
        <v>20278</v>
      </c>
      <c r="D3494" s="60">
        <v>38.770000000000003</v>
      </c>
      <c r="E3494" s="59" t="s">
        <v>430</v>
      </c>
      <c r="F3494" s="59" t="s">
        <v>259</v>
      </c>
    </row>
    <row r="3495" spans="1:6">
      <c r="A3495" s="59">
        <v>6400</v>
      </c>
      <c r="B3495" s="59" t="s">
        <v>429</v>
      </c>
      <c r="C3495" s="59" t="s">
        <v>20278</v>
      </c>
      <c r="D3495" s="60">
        <v>38.770000000000003</v>
      </c>
      <c r="E3495" s="59" t="s">
        <v>430</v>
      </c>
      <c r="F3495" s="59" t="s">
        <v>260</v>
      </c>
    </row>
    <row r="3496" spans="1:6">
      <c r="A3496" s="59">
        <v>6401</v>
      </c>
      <c r="B3496" s="59" t="s">
        <v>429</v>
      </c>
      <c r="C3496" s="59" t="s">
        <v>20278</v>
      </c>
      <c r="D3496" s="60">
        <v>38.770000000000003</v>
      </c>
      <c r="E3496" s="59" t="s">
        <v>430</v>
      </c>
      <c r="F3496" s="59" t="s">
        <v>261</v>
      </c>
    </row>
    <row r="3497" spans="1:6">
      <c r="A3497" s="59">
        <v>6402</v>
      </c>
      <c r="B3497" s="59" t="s">
        <v>429</v>
      </c>
      <c r="C3497" s="59" t="s">
        <v>20278</v>
      </c>
      <c r="D3497" s="60">
        <v>38.770000000000003</v>
      </c>
      <c r="E3497" s="59" t="s">
        <v>430</v>
      </c>
      <c r="F3497" s="59" t="s">
        <v>262</v>
      </c>
    </row>
    <row r="3498" spans="1:6">
      <c r="A3498" s="59">
        <v>6404</v>
      </c>
      <c r="B3498" s="59" t="s">
        <v>429</v>
      </c>
      <c r="C3498" s="59" t="s">
        <v>20278</v>
      </c>
      <c r="D3498" s="60">
        <v>38.770000000000003</v>
      </c>
      <c r="E3498" s="59" t="s">
        <v>430</v>
      </c>
      <c r="F3498" s="59" t="s">
        <v>263</v>
      </c>
    </row>
    <row r="3499" spans="1:6">
      <c r="A3499" s="59">
        <v>6405</v>
      </c>
      <c r="B3499" s="59" t="s">
        <v>429</v>
      </c>
      <c r="C3499" s="59" t="s">
        <v>20278</v>
      </c>
      <c r="D3499" s="60">
        <v>38.770000000000003</v>
      </c>
      <c r="E3499" s="59" t="s">
        <v>430</v>
      </c>
      <c r="F3499" s="59" t="s">
        <v>264</v>
      </c>
    </row>
    <row r="3500" spans="1:6">
      <c r="A3500" s="59">
        <v>6406</v>
      </c>
      <c r="B3500" s="59" t="s">
        <v>429</v>
      </c>
      <c r="C3500" s="59" t="s">
        <v>20278</v>
      </c>
      <c r="D3500" s="60">
        <v>38.770000000000003</v>
      </c>
      <c r="E3500" s="59" t="s">
        <v>430</v>
      </c>
      <c r="F3500" s="59" t="s">
        <v>265</v>
      </c>
    </row>
    <row r="3501" spans="1:6">
      <c r="A3501" s="59">
        <v>6407</v>
      </c>
      <c r="B3501" s="59" t="s">
        <v>429</v>
      </c>
      <c r="C3501" s="59" t="s">
        <v>20278</v>
      </c>
      <c r="D3501" s="60">
        <v>38.770000000000003</v>
      </c>
      <c r="E3501" s="59" t="s">
        <v>430</v>
      </c>
      <c r="F3501" s="59" t="s">
        <v>266</v>
      </c>
    </row>
    <row r="3502" spans="1:6">
      <c r="A3502" s="59">
        <v>6410</v>
      </c>
      <c r="B3502" s="59" t="s">
        <v>429</v>
      </c>
      <c r="C3502" s="59" t="s">
        <v>20278</v>
      </c>
      <c r="D3502" s="60">
        <v>38.770000000000003</v>
      </c>
      <c r="E3502" s="59" t="s">
        <v>430</v>
      </c>
      <c r="F3502" s="59" t="s">
        <v>267</v>
      </c>
    </row>
    <row r="3503" spans="1:6">
      <c r="A3503" s="59">
        <v>6411</v>
      </c>
      <c r="B3503" s="59" t="s">
        <v>429</v>
      </c>
      <c r="C3503" s="59" t="s">
        <v>20278</v>
      </c>
      <c r="D3503" s="60">
        <v>38.770000000000003</v>
      </c>
      <c r="E3503" s="59" t="s">
        <v>430</v>
      </c>
      <c r="F3503" s="59" t="s">
        <v>268</v>
      </c>
    </row>
    <row r="3504" spans="1:6">
      <c r="A3504" s="59">
        <v>6412</v>
      </c>
      <c r="B3504" s="59" t="s">
        <v>429</v>
      </c>
      <c r="C3504" s="59" t="s">
        <v>20278</v>
      </c>
      <c r="D3504" s="60">
        <v>38.770000000000003</v>
      </c>
      <c r="E3504" s="59" t="s">
        <v>430</v>
      </c>
      <c r="F3504" s="59" t="s">
        <v>269</v>
      </c>
    </row>
    <row r="3505" spans="1:6">
      <c r="A3505" s="59">
        <v>6413</v>
      </c>
      <c r="B3505" s="59" t="s">
        <v>429</v>
      </c>
      <c r="C3505" s="59" t="s">
        <v>20278</v>
      </c>
      <c r="D3505" s="60">
        <v>38.770000000000003</v>
      </c>
      <c r="E3505" s="59" t="s">
        <v>430</v>
      </c>
      <c r="F3505" s="59" t="s">
        <v>270</v>
      </c>
    </row>
    <row r="3506" spans="1:6">
      <c r="A3506" s="59">
        <v>6414</v>
      </c>
      <c r="B3506" s="59" t="s">
        <v>429</v>
      </c>
      <c r="C3506" s="59" t="s">
        <v>20278</v>
      </c>
      <c r="D3506" s="60">
        <v>38.770000000000003</v>
      </c>
      <c r="E3506" s="59" t="s">
        <v>430</v>
      </c>
      <c r="F3506" s="59" t="s">
        <v>271</v>
      </c>
    </row>
    <row r="3507" spans="1:6">
      <c r="A3507" s="59">
        <v>6415</v>
      </c>
      <c r="B3507" s="59" t="s">
        <v>429</v>
      </c>
      <c r="C3507" s="59" t="s">
        <v>20278</v>
      </c>
      <c r="D3507" s="60">
        <v>38.770000000000003</v>
      </c>
      <c r="E3507" s="59" t="s">
        <v>430</v>
      </c>
      <c r="F3507" s="59" t="s">
        <v>272</v>
      </c>
    </row>
    <row r="3508" spans="1:6">
      <c r="A3508" s="59">
        <v>6416</v>
      </c>
      <c r="B3508" s="59" t="s">
        <v>429</v>
      </c>
      <c r="C3508" s="59" t="s">
        <v>20278</v>
      </c>
      <c r="D3508" s="60">
        <v>38.770000000000003</v>
      </c>
      <c r="E3508" s="59" t="s">
        <v>430</v>
      </c>
      <c r="F3508" s="59" t="s">
        <v>273</v>
      </c>
    </row>
    <row r="3509" spans="1:6">
      <c r="A3509" s="59">
        <v>6417</v>
      </c>
      <c r="B3509" s="59" t="s">
        <v>429</v>
      </c>
      <c r="C3509" s="59" t="s">
        <v>20278</v>
      </c>
      <c r="D3509" s="60">
        <v>38.770000000000003</v>
      </c>
      <c r="E3509" s="59" t="s">
        <v>430</v>
      </c>
      <c r="F3509" s="59" t="s">
        <v>274</v>
      </c>
    </row>
    <row r="3510" spans="1:6">
      <c r="A3510" s="59">
        <v>6418</v>
      </c>
      <c r="B3510" s="59" t="s">
        <v>429</v>
      </c>
      <c r="C3510" s="59" t="s">
        <v>20278</v>
      </c>
      <c r="D3510" s="60">
        <v>38.770000000000003</v>
      </c>
      <c r="E3510" s="59" t="s">
        <v>430</v>
      </c>
      <c r="F3510" s="59" t="s">
        <v>275</v>
      </c>
    </row>
    <row r="3511" spans="1:6">
      <c r="A3511" s="59">
        <v>6419</v>
      </c>
      <c r="B3511" s="59" t="s">
        <v>429</v>
      </c>
      <c r="C3511" s="59" t="s">
        <v>20278</v>
      </c>
      <c r="D3511" s="60">
        <v>38.770000000000003</v>
      </c>
      <c r="E3511" s="59" t="s">
        <v>430</v>
      </c>
      <c r="F3511" s="59" t="s">
        <v>276</v>
      </c>
    </row>
    <row r="3512" spans="1:6">
      <c r="A3512" s="59">
        <v>6420</v>
      </c>
      <c r="B3512" s="59" t="s">
        <v>429</v>
      </c>
      <c r="C3512" s="59" t="s">
        <v>20278</v>
      </c>
      <c r="D3512" s="60">
        <v>38.770000000000003</v>
      </c>
      <c r="E3512" s="59" t="s">
        <v>430</v>
      </c>
      <c r="F3512" s="59" t="s">
        <v>277</v>
      </c>
    </row>
    <row r="3513" spans="1:6">
      <c r="A3513" s="59">
        <v>6421</v>
      </c>
      <c r="B3513" s="59" t="s">
        <v>429</v>
      </c>
      <c r="C3513" s="59" t="s">
        <v>20278</v>
      </c>
      <c r="D3513" s="60">
        <v>38.770000000000003</v>
      </c>
      <c r="E3513" s="59" t="s">
        <v>430</v>
      </c>
      <c r="F3513" s="59" t="s">
        <v>278</v>
      </c>
    </row>
    <row r="3514" spans="1:6">
      <c r="A3514" s="59">
        <v>6422</v>
      </c>
      <c r="B3514" s="59" t="s">
        <v>429</v>
      </c>
      <c r="C3514" s="59" t="s">
        <v>20278</v>
      </c>
      <c r="D3514" s="60">
        <v>38.770000000000003</v>
      </c>
      <c r="E3514" s="59" t="s">
        <v>430</v>
      </c>
      <c r="F3514" s="59" t="s">
        <v>279</v>
      </c>
    </row>
    <row r="3515" spans="1:6">
      <c r="A3515" s="59">
        <v>6423</v>
      </c>
      <c r="B3515" s="59" t="s">
        <v>429</v>
      </c>
      <c r="C3515" s="59" t="s">
        <v>20278</v>
      </c>
      <c r="D3515" s="60">
        <v>38.770000000000003</v>
      </c>
      <c r="E3515" s="59" t="s">
        <v>430</v>
      </c>
      <c r="F3515" s="59" t="s">
        <v>280</v>
      </c>
    </row>
    <row r="3516" spans="1:6">
      <c r="A3516" s="59">
        <v>6425</v>
      </c>
      <c r="B3516" s="59" t="s">
        <v>429</v>
      </c>
      <c r="C3516" s="59" t="s">
        <v>20278</v>
      </c>
      <c r="D3516" s="60">
        <v>38.770000000000003</v>
      </c>
      <c r="E3516" s="59" t="s">
        <v>430</v>
      </c>
      <c r="F3516" s="59" t="s">
        <v>281</v>
      </c>
    </row>
    <row r="3517" spans="1:6">
      <c r="A3517" s="59">
        <v>6426</v>
      </c>
      <c r="B3517" s="59" t="s">
        <v>429</v>
      </c>
      <c r="C3517" s="59" t="s">
        <v>20278</v>
      </c>
      <c r="D3517" s="60">
        <v>38.770000000000003</v>
      </c>
      <c r="E3517" s="59" t="s">
        <v>430</v>
      </c>
      <c r="F3517" s="59" t="s">
        <v>282</v>
      </c>
    </row>
    <row r="3518" spans="1:6">
      <c r="A3518" s="59">
        <v>6427</v>
      </c>
      <c r="B3518" s="59" t="s">
        <v>429</v>
      </c>
      <c r="C3518" s="59" t="s">
        <v>20278</v>
      </c>
      <c r="D3518" s="60">
        <v>38.770000000000003</v>
      </c>
      <c r="E3518" s="59" t="s">
        <v>430</v>
      </c>
      <c r="F3518" s="59" t="s">
        <v>281</v>
      </c>
    </row>
    <row r="3519" spans="1:6">
      <c r="A3519" s="59">
        <v>6430</v>
      </c>
      <c r="B3519" s="59" t="s">
        <v>429</v>
      </c>
      <c r="C3519" s="59" t="s">
        <v>20278</v>
      </c>
      <c r="D3519" s="60">
        <v>38.770000000000003</v>
      </c>
      <c r="E3519" s="59" t="s">
        <v>430</v>
      </c>
      <c r="F3519" s="59" t="s">
        <v>265</v>
      </c>
    </row>
    <row r="3520" spans="1:6">
      <c r="A3520" s="59">
        <v>6432</v>
      </c>
      <c r="B3520" s="59" t="s">
        <v>429</v>
      </c>
      <c r="C3520" s="59" t="s">
        <v>20278</v>
      </c>
      <c r="D3520" s="60">
        <v>38.770000000000003</v>
      </c>
      <c r="E3520" s="59" t="s">
        <v>430</v>
      </c>
      <c r="F3520" s="59" t="s">
        <v>283</v>
      </c>
    </row>
    <row r="3521" spans="1:6">
      <c r="A3521" s="59">
        <v>6434</v>
      </c>
      <c r="B3521" s="59" t="s">
        <v>429</v>
      </c>
      <c r="C3521" s="59" t="s">
        <v>20278</v>
      </c>
      <c r="D3521" s="60">
        <v>38.770000000000003</v>
      </c>
      <c r="E3521" s="59" t="s">
        <v>430</v>
      </c>
      <c r="F3521" s="59" t="s">
        <v>284</v>
      </c>
    </row>
    <row r="3522" spans="1:6">
      <c r="A3522" s="59">
        <v>6437</v>
      </c>
      <c r="B3522" s="59" t="s">
        <v>429</v>
      </c>
      <c r="C3522" s="59" t="s">
        <v>20278</v>
      </c>
      <c r="D3522" s="60">
        <v>38.770000000000003</v>
      </c>
      <c r="E3522" s="59" t="s">
        <v>430</v>
      </c>
      <c r="F3522" s="59" t="s">
        <v>285</v>
      </c>
    </row>
    <row r="3523" spans="1:6">
      <c r="A3523" s="59">
        <v>6438</v>
      </c>
      <c r="B3523" s="59" t="s">
        <v>429</v>
      </c>
      <c r="C3523" s="59" t="s">
        <v>20278</v>
      </c>
      <c r="D3523" s="60">
        <v>38.770000000000003</v>
      </c>
      <c r="E3523" s="59" t="s">
        <v>430</v>
      </c>
      <c r="F3523" s="59" t="s">
        <v>286</v>
      </c>
    </row>
    <row r="3524" spans="1:6">
      <c r="A3524" s="59">
        <v>6439</v>
      </c>
      <c r="B3524" s="59" t="s">
        <v>429</v>
      </c>
      <c r="C3524" s="59" t="s">
        <v>20278</v>
      </c>
      <c r="D3524" s="60">
        <v>38.770000000000003</v>
      </c>
      <c r="E3524" s="59" t="s">
        <v>430</v>
      </c>
      <c r="F3524" s="59" t="s">
        <v>287</v>
      </c>
    </row>
    <row r="3525" spans="1:6">
      <c r="A3525" s="59">
        <v>6442</v>
      </c>
      <c r="B3525" s="59" t="s">
        <v>429</v>
      </c>
      <c r="C3525" s="59" t="s">
        <v>20278</v>
      </c>
      <c r="D3525" s="60">
        <v>38.770000000000003</v>
      </c>
      <c r="E3525" s="59" t="s">
        <v>430</v>
      </c>
      <c r="F3525" s="59" t="s">
        <v>288</v>
      </c>
    </row>
    <row r="3526" spans="1:6">
      <c r="A3526" s="59">
        <v>6443</v>
      </c>
      <c r="B3526" s="59" t="s">
        <v>429</v>
      </c>
      <c r="C3526" s="59" t="s">
        <v>20278</v>
      </c>
      <c r="D3526" s="60">
        <v>38.770000000000003</v>
      </c>
      <c r="E3526" s="59" t="s">
        <v>430</v>
      </c>
      <c r="F3526" s="59" t="s">
        <v>289</v>
      </c>
    </row>
    <row r="3527" spans="1:6">
      <c r="A3527" s="59">
        <v>6444</v>
      </c>
      <c r="B3527" s="59" t="s">
        <v>429</v>
      </c>
      <c r="C3527" s="59" t="s">
        <v>20278</v>
      </c>
      <c r="D3527" s="60">
        <v>38.770000000000003</v>
      </c>
      <c r="E3527" s="59" t="s">
        <v>430</v>
      </c>
      <c r="F3527" s="59" t="s">
        <v>290</v>
      </c>
    </row>
    <row r="3528" spans="1:6">
      <c r="A3528" s="59">
        <v>6450</v>
      </c>
      <c r="B3528" s="59" t="s">
        <v>429</v>
      </c>
      <c r="C3528" s="59" t="s">
        <v>20278</v>
      </c>
      <c r="D3528" s="60">
        <v>38.770000000000003</v>
      </c>
      <c r="E3528" s="59" t="s">
        <v>430</v>
      </c>
      <c r="F3528" s="59" t="s">
        <v>291</v>
      </c>
    </row>
    <row r="3529" spans="1:6">
      <c r="A3529" s="59">
        <v>6452</v>
      </c>
      <c r="B3529" s="59" t="s">
        <v>429</v>
      </c>
      <c r="C3529" s="59" t="s">
        <v>20278</v>
      </c>
      <c r="D3529" s="60">
        <v>38.770000000000003</v>
      </c>
      <c r="E3529" s="59" t="s">
        <v>430</v>
      </c>
      <c r="F3529" s="59" t="s">
        <v>292</v>
      </c>
    </row>
    <row r="3530" spans="1:6">
      <c r="A3530" s="59">
        <v>6456</v>
      </c>
      <c r="B3530" s="59" t="s">
        <v>429</v>
      </c>
      <c r="C3530" s="59" t="s">
        <v>20278</v>
      </c>
      <c r="D3530" s="60">
        <v>38.770000000000003</v>
      </c>
      <c r="E3530" s="59" t="s">
        <v>430</v>
      </c>
      <c r="F3530" s="59" t="s">
        <v>293</v>
      </c>
    </row>
    <row r="3531" spans="1:6">
      <c r="A3531" s="59">
        <v>6458</v>
      </c>
      <c r="B3531" s="59" t="s">
        <v>429</v>
      </c>
      <c r="C3531" s="59" t="s">
        <v>20278</v>
      </c>
      <c r="D3531" s="60">
        <v>38.770000000000003</v>
      </c>
      <c r="E3531" s="59" t="s">
        <v>430</v>
      </c>
      <c r="F3531" s="59" t="s">
        <v>294</v>
      </c>
    </row>
    <row r="3532" spans="1:6">
      <c r="A3532" s="59">
        <v>6459</v>
      </c>
      <c r="B3532" s="59" t="s">
        <v>429</v>
      </c>
      <c r="C3532" s="59" t="s">
        <v>20278</v>
      </c>
      <c r="D3532" s="60">
        <v>38.770000000000003</v>
      </c>
      <c r="E3532" s="59" t="s">
        <v>430</v>
      </c>
      <c r="F3532" s="59" t="s">
        <v>295</v>
      </c>
    </row>
    <row r="3533" spans="1:6">
      <c r="A3533" s="59">
        <v>6460</v>
      </c>
      <c r="B3533" s="59" t="s">
        <v>429</v>
      </c>
      <c r="C3533" s="59" t="s">
        <v>20278</v>
      </c>
      <c r="D3533" s="60">
        <v>38.770000000000003</v>
      </c>
      <c r="E3533" s="59" t="s">
        <v>430</v>
      </c>
      <c r="F3533" s="59" t="s">
        <v>296</v>
      </c>
    </row>
    <row r="3534" spans="1:6">
      <c r="A3534" s="59">
        <v>6461</v>
      </c>
      <c r="B3534" s="59" t="s">
        <v>429</v>
      </c>
      <c r="C3534" s="59" t="s">
        <v>20278</v>
      </c>
      <c r="D3534" s="60">
        <v>38.770000000000003</v>
      </c>
      <c r="E3534" s="59" t="s">
        <v>430</v>
      </c>
      <c r="F3534" s="59" t="s">
        <v>297</v>
      </c>
    </row>
    <row r="3535" spans="1:6">
      <c r="A3535" s="59">
        <v>6462</v>
      </c>
      <c r="B3535" s="59" t="s">
        <v>429</v>
      </c>
      <c r="C3535" s="59" t="s">
        <v>20278</v>
      </c>
      <c r="D3535" s="60">
        <v>38.770000000000003</v>
      </c>
      <c r="E3535" s="59" t="s">
        <v>430</v>
      </c>
      <c r="F3535" s="59" t="s">
        <v>298</v>
      </c>
    </row>
    <row r="3536" spans="1:6">
      <c r="A3536" s="59">
        <v>6463</v>
      </c>
      <c r="B3536" s="59" t="s">
        <v>429</v>
      </c>
      <c r="C3536" s="59" t="s">
        <v>20278</v>
      </c>
      <c r="D3536" s="60">
        <v>38.770000000000003</v>
      </c>
      <c r="E3536" s="59" t="s">
        <v>430</v>
      </c>
      <c r="F3536" s="59" t="s">
        <v>299</v>
      </c>
    </row>
    <row r="3537" spans="1:6">
      <c r="A3537" s="59">
        <v>6464</v>
      </c>
      <c r="B3537" s="59" t="s">
        <v>429</v>
      </c>
      <c r="C3537" s="59" t="s">
        <v>20278</v>
      </c>
      <c r="D3537" s="60">
        <v>38.770000000000003</v>
      </c>
      <c r="E3537" s="59" t="s">
        <v>430</v>
      </c>
      <c r="F3537" s="59" t="s">
        <v>300</v>
      </c>
    </row>
    <row r="3538" spans="1:6">
      <c r="A3538" s="59">
        <v>6470</v>
      </c>
      <c r="B3538" s="59" t="s">
        <v>429</v>
      </c>
      <c r="C3538" s="59" t="s">
        <v>20278</v>
      </c>
      <c r="D3538" s="60">
        <v>38.770000000000003</v>
      </c>
      <c r="E3538" s="59" t="s">
        <v>430</v>
      </c>
      <c r="F3538" s="59" t="s">
        <v>301</v>
      </c>
    </row>
    <row r="3539" spans="1:6">
      <c r="A3539" s="59">
        <v>6472</v>
      </c>
      <c r="B3539" s="59" t="s">
        <v>429</v>
      </c>
      <c r="C3539" s="59" t="s">
        <v>20278</v>
      </c>
      <c r="D3539" s="60">
        <v>38.770000000000003</v>
      </c>
      <c r="E3539" s="59" t="s">
        <v>430</v>
      </c>
      <c r="F3539" s="59" t="s">
        <v>302</v>
      </c>
    </row>
    <row r="3540" spans="1:6">
      <c r="A3540" s="59">
        <v>6473</v>
      </c>
      <c r="B3540" s="59" t="s">
        <v>429</v>
      </c>
      <c r="C3540" s="59" t="s">
        <v>20278</v>
      </c>
      <c r="D3540" s="60">
        <v>38.770000000000003</v>
      </c>
      <c r="E3540" s="59" t="s">
        <v>430</v>
      </c>
      <c r="F3540" s="59" t="s">
        <v>303</v>
      </c>
    </row>
    <row r="3541" spans="1:6">
      <c r="A3541" s="59">
        <v>6480</v>
      </c>
      <c r="B3541" s="59" t="s">
        <v>429</v>
      </c>
      <c r="C3541" s="59" t="s">
        <v>20278</v>
      </c>
      <c r="D3541" s="60">
        <v>38.770000000000003</v>
      </c>
      <c r="E3541" s="59" t="s">
        <v>430</v>
      </c>
      <c r="F3541" s="59" t="s">
        <v>304</v>
      </c>
    </row>
    <row r="3542" spans="1:6">
      <c r="A3542" s="59">
        <v>6482</v>
      </c>
      <c r="B3542" s="59" t="s">
        <v>429</v>
      </c>
      <c r="C3542" s="59" t="s">
        <v>20278</v>
      </c>
      <c r="D3542" s="60">
        <v>38.770000000000003</v>
      </c>
      <c r="E3542" s="59" t="s">
        <v>430</v>
      </c>
      <c r="F3542" s="59" t="s">
        <v>305</v>
      </c>
    </row>
    <row r="3543" spans="1:6">
      <c r="A3543" s="59">
        <v>6483</v>
      </c>
      <c r="B3543" s="59" t="s">
        <v>429</v>
      </c>
      <c r="C3543" s="59" t="s">
        <v>20278</v>
      </c>
      <c r="D3543" s="60">
        <v>38.770000000000003</v>
      </c>
      <c r="E3543" s="59" t="s">
        <v>430</v>
      </c>
      <c r="F3543" s="59" t="s">
        <v>306</v>
      </c>
    </row>
    <row r="3544" spans="1:6">
      <c r="A3544" s="59">
        <v>6484</v>
      </c>
      <c r="B3544" s="59" t="s">
        <v>429</v>
      </c>
      <c r="C3544" s="59" t="s">
        <v>20278</v>
      </c>
      <c r="D3544" s="60">
        <v>38.770000000000003</v>
      </c>
      <c r="E3544" s="59" t="s">
        <v>430</v>
      </c>
      <c r="F3544" s="59" t="s">
        <v>307</v>
      </c>
    </row>
    <row r="3545" spans="1:6">
      <c r="A3545" s="59">
        <v>6486</v>
      </c>
      <c r="B3545" s="59" t="s">
        <v>429</v>
      </c>
      <c r="C3545" s="59" t="s">
        <v>20278</v>
      </c>
      <c r="D3545" s="60">
        <v>38.770000000000003</v>
      </c>
      <c r="E3545" s="59" t="s">
        <v>430</v>
      </c>
      <c r="F3545" s="59" t="s">
        <v>308</v>
      </c>
    </row>
    <row r="3546" spans="1:6">
      <c r="A3546" s="59">
        <v>6490</v>
      </c>
      <c r="B3546" s="59" t="s">
        <v>429</v>
      </c>
      <c r="C3546" s="59" t="s">
        <v>20278</v>
      </c>
      <c r="D3546" s="60">
        <v>38.770000000000003</v>
      </c>
      <c r="E3546" s="59" t="s">
        <v>430</v>
      </c>
      <c r="F3546" s="59" t="s">
        <v>309</v>
      </c>
    </row>
    <row r="3547" spans="1:6">
      <c r="A3547" s="59">
        <v>6492</v>
      </c>
      <c r="B3547" s="59" t="s">
        <v>429</v>
      </c>
      <c r="C3547" s="59" t="s">
        <v>20278</v>
      </c>
      <c r="D3547" s="60">
        <v>38.770000000000003</v>
      </c>
      <c r="E3547" s="59" t="s">
        <v>430</v>
      </c>
      <c r="F3547" s="59" t="s">
        <v>310</v>
      </c>
    </row>
    <row r="3548" spans="1:6">
      <c r="A3548" s="59">
        <v>6500</v>
      </c>
      <c r="B3548" s="59" t="s">
        <v>429</v>
      </c>
      <c r="C3548" s="59" t="s">
        <v>20278</v>
      </c>
      <c r="D3548" s="60">
        <v>38.770000000000003</v>
      </c>
      <c r="E3548" s="59" t="s">
        <v>430</v>
      </c>
      <c r="F3548" s="59" t="s">
        <v>311</v>
      </c>
    </row>
    <row r="3549" spans="1:6">
      <c r="A3549" s="59">
        <v>6502</v>
      </c>
      <c r="B3549" s="59" t="s">
        <v>429</v>
      </c>
      <c r="C3549" s="59" t="s">
        <v>20278</v>
      </c>
      <c r="D3549" s="60">
        <v>38.770000000000003</v>
      </c>
      <c r="E3549" s="59" t="s">
        <v>430</v>
      </c>
      <c r="F3549" s="59" t="s">
        <v>312</v>
      </c>
    </row>
    <row r="3550" spans="1:6">
      <c r="A3550" s="59">
        <v>6503</v>
      </c>
      <c r="B3550" s="59" t="s">
        <v>429</v>
      </c>
      <c r="C3550" s="59" t="s">
        <v>20278</v>
      </c>
      <c r="D3550" s="60">
        <v>38.770000000000003</v>
      </c>
      <c r="E3550" s="59" t="s">
        <v>430</v>
      </c>
      <c r="F3550" s="59" t="s">
        <v>313</v>
      </c>
    </row>
    <row r="3551" spans="1:6">
      <c r="A3551" s="59">
        <v>6504</v>
      </c>
      <c r="B3551" s="59" t="s">
        <v>429</v>
      </c>
      <c r="C3551" s="59" t="s">
        <v>20278</v>
      </c>
      <c r="D3551" s="60">
        <v>38.770000000000003</v>
      </c>
      <c r="E3551" s="59" t="s">
        <v>430</v>
      </c>
      <c r="F3551" s="59" t="s">
        <v>314</v>
      </c>
    </row>
    <row r="3552" spans="1:6">
      <c r="A3552" s="59">
        <v>6505</v>
      </c>
      <c r="B3552" s="59" t="s">
        <v>429</v>
      </c>
      <c r="C3552" s="59" t="s">
        <v>20278</v>
      </c>
      <c r="D3552" s="60">
        <v>38.770000000000003</v>
      </c>
      <c r="E3552" s="59" t="s">
        <v>430</v>
      </c>
      <c r="F3552" s="59" t="s">
        <v>315</v>
      </c>
    </row>
    <row r="3553" spans="1:6">
      <c r="A3553" s="59">
        <v>6506</v>
      </c>
      <c r="B3553" s="59" t="s">
        <v>429</v>
      </c>
      <c r="C3553" s="59" t="s">
        <v>20278</v>
      </c>
      <c r="D3553" s="60">
        <v>38.770000000000003</v>
      </c>
      <c r="E3553" s="59" t="s">
        <v>430</v>
      </c>
      <c r="F3553" s="59" t="s">
        <v>316</v>
      </c>
    </row>
    <row r="3554" spans="1:6">
      <c r="A3554" s="59">
        <v>6507</v>
      </c>
      <c r="B3554" s="59" t="s">
        <v>429</v>
      </c>
      <c r="C3554" s="59" t="s">
        <v>20278</v>
      </c>
      <c r="D3554" s="60">
        <v>38.770000000000003</v>
      </c>
      <c r="E3554" s="59" t="s">
        <v>430</v>
      </c>
      <c r="F3554" s="59" t="s">
        <v>317</v>
      </c>
    </row>
    <row r="3555" spans="1:6">
      <c r="A3555" s="59">
        <v>6508</v>
      </c>
      <c r="B3555" s="59" t="s">
        <v>429</v>
      </c>
      <c r="C3555" s="59" t="s">
        <v>20278</v>
      </c>
      <c r="D3555" s="60">
        <v>38.770000000000003</v>
      </c>
      <c r="E3555" s="59" t="s">
        <v>430</v>
      </c>
      <c r="F3555" s="59" t="s">
        <v>318</v>
      </c>
    </row>
    <row r="3556" spans="1:6">
      <c r="A3556" s="59">
        <v>6509</v>
      </c>
      <c r="B3556" s="59" t="s">
        <v>429</v>
      </c>
      <c r="C3556" s="59" t="s">
        <v>20278</v>
      </c>
      <c r="D3556" s="60">
        <v>38.770000000000003</v>
      </c>
      <c r="E3556" s="59" t="s">
        <v>430</v>
      </c>
      <c r="F3556" s="59" t="s">
        <v>319</v>
      </c>
    </row>
    <row r="3557" spans="1:6">
      <c r="A3557" s="59">
        <v>6510</v>
      </c>
      <c r="B3557" s="59" t="s">
        <v>429</v>
      </c>
      <c r="C3557" s="59" t="s">
        <v>20278</v>
      </c>
      <c r="D3557" s="60">
        <v>38.770000000000003</v>
      </c>
      <c r="E3557" s="59" t="s">
        <v>430</v>
      </c>
      <c r="F3557" s="59" t="s">
        <v>320</v>
      </c>
    </row>
    <row r="3558" spans="1:6">
      <c r="A3558" s="59">
        <v>6511</v>
      </c>
      <c r="B3558" s="59" t="s">
        <v>429</v>
      </c>
      <c r="C3558" s="59" t="s">
        <v>20278</v>
      </c>
      <c r="D3558" s="60">
        <v>38.770000000000003</v>
      </c>
      <c r="E3558" s="59" t="s">
        <v>430</v>
      </c>
      <c r="F3558" s="59" t="s">
        <v>321</v>
      </c>
    </row>
    <row r="3559" spans="1:6">
      <c r="A3559" s="59">
        <v>6512</v>
      </c>
      <c r="B3559" s="59" t="s">
        <v>429</v>
      </c>
      <c r="C3559" s="59" t="s">
        <v>20278</v>
      </c>
      <c r="D3559" s="60">
        <v>38.770000000000003</v>
      </c>
      <c r="E3559" s="59" t="s">
        <v>430</v>
      </c>
      <c r="F3559" s="59" t="s">
        <v>322</v>
      </c>
    </row>
    <row r="3560" spans="1:6">
      <c r="A3560" s="59">
        <v>6513</v>
      </c>
      <c r="B3560" s="59" t="s">
        <v>429</v>
      </c>
      <c r="C3560" s="59" t="s">
        <v>20278</v>
      </c>
      <c r="D3560" s="60">
        <v>38.770000000000003</v>
      </c>
      <c r="E3560" s="59" t="s">
        <v>430</v>
      </c>
      <c r="F3560" s="59" t="s">
        <v>323</v>
      </c>
    </row>
    <row r="3561" spans="1:6">
      <c r="A3561" s="59">
        <v>6517</v>
      </c>
      <c r="B3561" s="59" t="s">
        <v>429</v>
      </c>
      <c r="C3561" s="59" t="s">
        <v>20278</v>
      </c>
      <c r="D3561" s="60">
        <v>38.770000000000003</v>
      </c>
      <c r="E3561" s="59" t="s">
        <v>430</v>
      </c>
      <c r="F3561" s="59" t="s">
        <v>324</v>
      </c>
    </row>
    <row r="3562" spans="1:6">
      <c r="A3562" s="59">
        <v>6518</v>
      </c>
      <c r="B3562" s="59" t="s">
        <v>429</v>
      </c>
      <c r="C3562" s="59" t="s">
        <v>20278</v>
      </c>
      <c r="D3562" s="60">
        <v>38.770000000000003</v>
      </c>
      <c r="E3562" s="59" t="s">
        <v>430</v>
      </c>
      <c r="F3562" s="59" t="s">
        <v>325</v>
      </c>
    </row>
    <row r="3563" spans="1:6">
      <c r="A3563" s="59">
        <v>6519</v>
      </c>
      <c r="B3563" s="59" t="s">
        <v>429</v>
      </c>
      <c r="C3563" s="59" t="s">
        <v>20278</v>
      </c>
      <c r="D3563" s="60">
        <v>38.770000000000003</v>
      </c>
      <c r="E3563" s="59" t="s">
        <v>430</v>
      </c>
      <c r="F3563" s="59" t="s">
        <v>326</v>
      </c>
    </row>
    <row r="3564" spans="1:6">
      <c r="A3564" s="59">
        <v>6520</v>
      </c>
      <c r="B3564" s="59" t="s">
        <v>429</v>
      </c>
      <c r="C3564" s="59" t="s">
        <v>20278</v>
      </c>
      <c r="D3564" s="60">
        <v>38.770000000000003</v>
      </c>
      <c r="E3564" s="59" t="s">
        <v>430</v>
      </c>
      <c r="F3564" s="59" t="s">
        <v>327</v>
      </c>
    </row>
    <row r="3565" spans="1:6">
      <c r="A3565" s="59">
        <v>6521</v>
      </c>
      <c r="B3565" s="59" t="s">
        <v>429</v>
      </c>
      <c r="C3565" s="59" t="s">
        <v>20278</v>
      </c>
      <c r="D3565" s="60">
        <v>38.770000000000003</v>
      </c>
      <c r="E3565" s="59" t="s">
        <v>430</v>
      </c>
      <c r="F3565" s="59" t="s">
        <v>328</v>
      </c>
    </row>
    <row r="3566" spans="1:6">
      <c r="A3566" s="59">
        <v>6522</v>
      </c>
      <c r="B3566" s="59" t="s">
        <v>429</v>
      </c>
      <c r="C3566" s="59" t="s">
        <v>20278</v>
      </c>
      <c r="D3566" s="60">
        <v>38.770000000000003</v>
      </c>
      <c r="E3566" s="59" t="s">
        <v>430</v>
      </c>
      <c r="F3566" s="59" t="s">
        <v>329</v>
      </c>
    </row>
    <row r="3567" spans="1:6">
      <c r="A3567" s="59">
        <v>6620</v>
      </c>
      <c r="B3567" s="59" t="s">
        <v>429</v>
      </c>
      <c r="C3567" s="59" t="s">
        <v>20278</v>
      </c>
      <c r="D3567" s="60">
        <v>38.770000000000003</v>
      </c>
      <c r="E3567" s="59" t="s">
        <v>430</v>
      </c>
      <c r="F3567" s="59" t="s">
        <v>330</v>
      </c>
    </row>
    <row r="3568" spans="1:6">
      <c r="A3568" s="59">
        <v>6622</v>
      </c>
      <c r="B3568" s="59" t="s">
        <v>429</v>
      </c>
      <c r="C3568" s="59" t="s">
        <v>20278</v>
      </c>
      <c r="D3568" s="60">
        <v>38.770000000000003</v>
      </c>
      <c r="E3568" s="59" t="s">
        <v>430</v>
      </c>
      <c r="F3568" s="59" t="s">
        <v>331</v>
      </c>
    </row>
    <row r="3569" spans="1:6">
      <c r="A3569" s="59">
        <v>6623</v>
      </c>
      <c r="B3569" s="59" t="s">
        <v>429</v>
      </c>
      <c r="C3569" s="59" t="s">
        <v>20278</v>
      </c>
      <c r="D3569" s="60">
        <v>38.770000000000003</v>
      </c>
      <c r="E3569" s="59" t="s">
        <v>430</v>
      </c>
      <c r="F3569" s="59" t="s">
        <v>332</v>
      </c>
    </row>
    <row r="3570" spans="1:6">
      <c r="A3570" s="59">
        <v>6624</v>
      </c>
      <c r="B3570" s="59" t="s">
        <v>429</v>
      </c>
      <c r="C3570" s="59" t="s">
        <v>20278</v>
      </c>
      <c r="D3570" s="60">
        <v>38.770000000000003</v>
      </c>
      <c r="E3570" s="59" t="s">
        <v>430</v>
      </c>
      <c r="F3570" s="59" t="s">
        <v>333</v>
      </c>
    </row>
    <row r="3571" spans="1:6">
      <c r="A3571" s="59">
        <v>6625</v>
      </c>
      <c r="B3571" s="59" t="s">
        <v>429</v>
      </c>
      <c r="C3571" s="59" t="s">
        <v>20278</v>
      </c>
      <c r="D3571" s="60">
        <v>38.770000000000003</v>
      </c>
      <c r="E3571" s="59" t="s">
        <v>430</v>
      </c>
      <c r="F3571" s="59" t="s">
        <v>334</v>
      </c>
    </row>
    <row r="3572" spans="1:6">
      <c r="A3572" s="59">
        <v>6630</v>
      </c>
      <c r="B3572" s="59" t="s">
        <v>429</v>
      </c>
      <c r="C3572" s="59" t="s">
        <v>20278</v>
      </c>
      <c r="D3572" s="60">
        <v>38.770000000000003</v>
      </c>
      <c r="E3572" s="59" t="s">
        <v>430</v>
      </c>
      <c r="F3572" s="59" t="s">
        <v>335</v>
      </c>
    </row>
    <row r="3573" spans="1:6">
      <c r="A3573" s="59">
        <v>6632</v>
      </c>
      <c r="B3573" s="59" t="s">
        <v>429</v>
      </c>
      <c r="C3573" s="59" t="s">
        <v>20278</v>
      </c>
      <c r="D3573" s="60">
        <v>38.770000000000003</v>
      </c>
      <c r="E3573" s="59" t="s">
        <v>430</v>
      </c>
      <c r="F3573" s="59" t="s">
        <v>336</v>
      </c>
    </row>
    <row r="3574" spans="1:6">
      <c r="A3574" s="59">
        <v>6633</v>
      </c>
      <c r="B3574" s="59" t="s">
        <v>429</v>
      </c>
      <c r="C3574" s="59" t="s">
        <v>20278</v>
      </c>
      <c r="D3574" s="60">
        <v>38.770000000000003</v>
      </c>
      <c r="E3574" s="59" t="s">
        <v>430</v>
      </c>
      <c r="F3574" s="59" t="s">
        <v>337</v>
      </c>
    </row>
    <row r="3575" spans="1:6">
      <c r="A3575" s="59">
        <v>6634</v>
      </c>
      <c r="B3575" s="59" t="s">
        <v>429</v>
      </c>
      <c r="C3575" s="59" t="s">
        <v>20278</v>
      </c>
      <c r="D3575" s="60">
        <v>38.770000000000003</v>
      </c>
      <c r="E3575" s="59" t="s">
        <v>430</v>
      </c>
      <c r="F3575" s="59" t="s">
        <v>338</v>
      </c>
    </row>
    <row r="3576" spans="1:6">
      <c r="A3576" s="59">
        <v>6635</v>
      </c>
      <c r="B3576" s="59" t="s">
        <v>429</v>
      </c>
      <c r="C3576" s="59" t="s">
        <v>20278</v>
      </c>
      <c r="D3576" s="60">
        <v>38.770000000000003</v>
      </c>
      <c r="E3576" s="59" t="s">
        <v>430</v>
      </c>
      <c r="F3576" s="59" t="s">
        <v>339</v>
      </c>
    </row>
    <row r="3577" spans="1:6">
      <c r="A3577" s="59">
        <v>6636</v>
      </c>
      <c r="B3577" s="59" t="s">
        <v>429</v>
      </c>
      <c r="C3577" s="59" t="s">
        <v>20278</v>
      </c>
      <c r="D3577" s="60">
        <v>38.770000000000003</v>
      </c>
      <c r="E3577" s="59" t="s">
        <v>430</v>
      </c>
      <c r="F3577" s="59" t="s">
        <v>340</v>
      </c>
    </row>
    <row r="3578" spans="1:6">
      <c r="A3578" s="59">
        <v>6637</v>
      </c>
      <c r="B3578" s="59" t="s">
        <v>429</v>
      </c>
      <c r="C3578" s="59" t="s">
        <v>20278</v>
      </c>
      <c r="D3578" s="60">
        <v>38.770000000000003</v>
      </c>
      <c r="E3578" s="59" t="s">
        <v>430</v>
      </c>
      <c r="F3578" s="59" t="s">
        <v>341</v>
      </c>
    </row>
    <row r="3579" spans="1:6">
      <c r="A3579" s="59">
        <v>6640</v>
      </c>
      <c r="B3579" s="59" t="s">
        <v>429</v>
      </c>
      <c r="C3579" s="59" t="s">
        <v>20278</v>
      </c>
      <c r="D3579" s="60">
        <v>38.770000000000003</v>
      </c>
      <c r="E3579" s="59" t="s">
        <v>430</v>
      </c>
      <c r="F3579" s="59" t="s">
        <v>342</v>
      </c>
    </row>
    <row r="3580" spans="1:6">
      <c r="A3580" s="59">
        <v>6642</v>
      </c>
      <c r="B3580" s="59" t="s">
        <v>429</v>
      </c>
      <c r="C3580" s="59" t="s">
        <v>20278</v>
      </c>
      <c r="D3580" s="60">
        <v>38.770000000000003</v>
      </c>
      <c r="E3580" s="59" t="s">
        <v>430</v>
      </c>
      <c r="F3580" s="59" t="s">
        <v>343</v>
      </c>
    </row>
    <row r="3581" spans="1:6">
      <c r="A3581" s="59">
        <v>6643</v>
      </c>
      <c r="B3581" s="59" t="s">
        <v>429</v>
      </c>
      <c r="C3581" s="59" t="s">
        <v>20278</v>
      </c>
      <c r="D3581" s="60">
        <v>38.770000000000003</v>
      </c>
      <c r="E3581" s="59" t="s">
        <v>430</v>
      </c>
      <c r="F3581" s="59" t="s">
        <v>344</v>
      </c>
    </row>
    <row r="3582" spans="1:6">
      <c r="A3582" s="59">
        <v>6644</v>
      </c>
      <c r="B3582" s="59" t="s">
        <v>429</v>
      </c>
      <c r="C3582" s="59" t="s">
        <v>20278</v>
      </c>
      <c r="D3582" s="60">
        <v>38.770000000000003</v>
      </c>
      <c r="E3582" s="59" t="s">
        <v>430</v>
      </c>
      <c r="F3582" s="59" t="s">
        <v>345</v>
      </c>
    </row>
    <row r="3583" spans="1:6">
      <c r="A3583" s="59">
        <v>6645</v>
      </c>
      <c r="B3583" s="59" t="s">
        <v>429</v>
      </c>
      <c r="C3583" s="59" t="s">
        <v>20278</v>
      </c>
      <c r="D3583" s="60">
        <v>38.770000000000003</v>
      </c>
      <c r="E3583" s="59" t="s">
        <v>430</v>
      </c>
      <c r="F3583" s="59" t="s">
        <v>346</v>
      </c>
    </row>
    <row r="3584" spans="1:6">
      <c r="A3584" s="59">
        <v>6646</v>
      </c>
      <c r="B3584" s="59" t="s">
        <v>429</v>
      </c>
      <c r="C3584" s="59" t="s">
        <v>20278</v>
      </c>
      <c r="D3584" s="60">
        <v>38.770000000000003</v>
      </c>
      <c r="E3584" s="59" t="s">
        <v>430</v>
      </c>
      <c r="F3584" s="59" t="s">
        <v>347</v>
      </c>
    </row>
    <row r="3585" spans="1:6">
      <c r="A3585" s="59">
        <v>6648</v>
      </c>
      <c r="B3585" s="59" t="s">
        <v>429</v>
      </c>
      <c r="C3585" s="59" t="s">
        <v>20278</v>
      </c>
      <c r="D3585" s="60">
        <v>38.770000000000003</v>
      </c>
      <c r="E3585" s="59" t="s">
        <v>430</v>
      </c>
      <c r="F3585" s="59" t="s">
        <v>348</v>
      </c>
    </row>
    <row r="3586" spans="1:6">
      <c r="A3586" s="59">
        <v>6649</v>
      </c>
      <c r="B3586" s="59" t="s">
        <v>429</v>
      </c>
      <c r="C3586" s="59" t="s">
        <v>20278</v>
      </c>
      <c r="D3586" s="60">
        <v>38.770000000000003</v>
      </c>
      <c r="E3586" s="59" t="s">
        <v>430</v>
      </c>
      <c r="F3586" s="59" t="s">
        <v>349</v>
      </c>
    </row>
    <row r="3587" spans="1:6">
      <c r="A3587" s="59">
        <v>6652</v>
      </c>
      <c r="B3587" s="59" t="s">
        <v>429</v>
      </c>
      <c r="C3587" s="59" t="s">
        <v>20278</v>
      </c>
      <c r="D3587" s="60">
        <v>38.770000000000003</v>
      </c>
      <c r="E3587" s="59" t="s">
        <v>430</v>
      </c>
      <c r="F3587" s="59" t="s">
        <v>350</v>
      </c>
    </row>
    <row r="3588" spans="1:6">
      <c r="A3588" s="59">
        <v>6654</v>
      </c>
      <c r="B3588" s="59" t="s">
        <v>429</v>
      </c>
      <c r="C3588" s="59" t="s">
        <v>20278</v>
      </c>
      <c r="D3588" s="60">
        <v>38.770000000000003</v>
      </c>
      <c r="E3588" s="59" t="s">
        <v>430</v>
      </c>
      <c r="F3588" s="59" t="s">
        <v>351</v>
      </c>
    </row>
    <row r="3589" spans="1:6">
      <c r="A3589" s="59">
        <v>6655</v>
      </c>
      <c r="B3589" s="59" t="s">
        <v>429</v>
      </c>
      <c r="C3589" s="59" t="s">
        <v>20278</v>
      </c>
      <c r="D3589" s="60">
        <v>38.770000000000003</v>
      </c>
      <c r="E3589" s="59" t="s">
        <v>430</v>
      </c>
      <c r="F3589" s="59" t="s">
        <v>352</v>
      </c>
    </row>
    <row r="3590" spans="1:6">
      <c r="A3590" s="59">
        <v>6657</v>
      </c>
      <c r="B3590" s="59" t="s">
        <v>429</v>
      </c>
      <c r="C3590" s="59" t="s">
        <v>20278</v>
      </c>
      <c r="D3590" s="60">
        <v>38.770000000000003</v>
      </c>
      <c r="E3590" s="59" t="s">
        <v>430</v>
      </c>
      <c r="F3590" s="59" t="s">
        <v>353</v>
      </c>
    </row>
    <row r="3591" spans="1:6">
      <c r="A3591" s="59">
        <v>6660</v>
      </c>
      <c r="B3591" s="59" t="s">
        <v>429</v>
      </c>
      <c r="C3591" s="59" t="s">
        <v>20278</v>
      </c>
      <c r="D3591" s="60">
        <v>38.770000000000003</v>
      </c>
      <c r="E3591" s="59" t="s">
        <v>430</v>
      </c>
      <c r="F3591" s="59" t="s">
        <v>354</v>
      </c>
    </row>
    <row r="3592" spans="1:6">
      <c r="A3592" s="59">
        <v>6662</v>
      </c>
      <c r="B3592" s="59" t="s">
        <v>429</v>
      </c>
      <c r="C3592" s="59" t="s">
        <v>20278</v>
      </c>
      <c r="D3592" s="60">
        <v>38.770000000000003</v>
      </c>
      <c r="E3592" s="59" t="s">
        <v>430</v>
      </c>
      <c r="F3592" s="59" t="s">
        <v>355</v>
      </c>
    </row>
    <row r="3593" spans="1:6">
      <c r="A3593" s="59">
        <v>6665</v>
      </c>
      <c r="B3593" s="59" t="s">
        <v>429</v>
      </c>
      <c r="C3593" s="59" t="s">
        <v>20278</v>
      </c>
      <c r="D3593" s="60">
        <v>38.770000000000003</v>
      </c>
      <c r="E3593" s="59" t="s">
        <v>430</v>
      </c>
      <c r="F3593" s="59" t="s">
        <v>356</v>
      </c>
    </row>
    <row r="3594" spans="1:6">
      <c r="A3594" s="59">
        <v>6680</v>
      </c>
      <c r="B3594" s="59" t="s">
        <v>429</v>
      </c>
      <c r="C3594" s="59" t="s">
        <v>20278</v>
      </c>
      <c r="D3594" s="60">
        <v>38.770000000000003</v>
      </c>
      <c r="E3594" s="59" t="s">
        <v>430</v>
      </c>
      <c r="F3594" s="59" t="s">
        <v>357</v>
      </c>
    </row>
    <row r="3595" spans="1:6">
      <c r="A3595" s="59">
        <v>6681</v>
      </c>
      <c r="B3595" s="59" t="s">
        <v>429</v>
      </c>
      <c r="C3595" s="59" t="s">
        <v>20278</v>
      </c>
      <c r="D3595" s="60">
        <v>38.770000000000003</v>
      </c>
      <c r="E3595" s="59" t="s">
        <v>430</v>
      </c>
      <c r="F3595" s="59" t="s">
        <v>358</v>
      </c>
    </row>
    <row r="3596" spans="1:6">
      <c r="A3596" s="59">
        <v>6685</v>
      </c>
      <c r="B3596" s="59" t="s">
        <v>429</v>
      </c>
      <c r="C3596" s="59" t="s">
        <v>20278</v>
      </c>
      <c r="D3596" s="60">
        <v>38.770000000000003</v>
      </c>
      <c r="E3596" s="59" t="s">
        <v>430</v>
      </c>
      <c r="F3596" s="59" t="s">
        <v>359</v>
      </c>
    </row>
    <row r="3597" spans="1:6">
      <c r="A3597" s="59">
        <v>6686</v>
      </c>
      <c r="B3597" s="59" t="s">
        <v>429</v>
      </c>
      <c r="C3597" s="59" t="s">
        <v>20278</v>
      </c>
      <c r="D3597" s="60">
        <v>38.770000000000003</v>
      </c>
      <c r="E3597" s="59" t="s">
        <v>430</v>
      </c>
      <c r="F3597" s="59" t="s">
        <v>360</v>
      </c>
    </row>
    <row r="3598" spans="1:6">
      <c r="A3598" s="59">
        <v>6690</v>
      </c>
      <c r="B3598" s="59" t="s">
        <v>429</v>
      </c>
      <c r="C3598" s="59" t="s">
        <v>20278</v>
      </c>
      <c r="D3598" s="60">
        <v>38.770000000000003</v>
      </c>
      <c r="E3598" s="59" t="s">
        <v>430</v>
      </c>
      <c r="F3598" s="59" t="s">
        <v>361</v>
      </c>
    </row>
    <row r="3599" spans="1:6">
      <c r="A3599" s="59">
        <v>6750</v>
      </c>
      <c r="B3599" s="59" t="s">
        <v>429</v>
      </c>
      <c r="C3599" s="59" t="s">
        <v>20278</v>
      </c>
      <c r="D3599" s="60">
        <v>38.770000000000003</v>
      </c>
      <c r="E3599" s="59" t="s">
        <v>430</v>
      </c>
      <c r="F3599" s="59" t="s">
        <v>362</v>
      </c>
    </row>
    <row r="3600" spans="1:6">
      <c r="A3600" s="59">
        <v>6820</v>
      </c>
      <c r="B3600" s="59" t="s">
        <v>429</v>
      </c>
      <c r="C3600" s="59" t="s">
        <v>20278</v>
      </c>
      <c r="D3600" s="60">
        <v>38.770000000000003</v>
      </c>
      <c r="E3600" s="59" t="s">
        <v>430</v>
      </c>
      <c r="F3600" s="59" t="s">
        <v>363</v>
      </c>
    </row>
    <row r="3601" spans="1:6">
      <c r="A3601" s="59">
        <v>6825</v>
      </c>
      <c r="B3601" s="59" t="s">
        <v>429</v>
      </c>
      <c r="C3601" s="59" t="s">
        <v>20278</v>
      </c>
      <c r="D3601" s="60">
        <v>38.770000000000003</v>
      </c>
      <c r="E3601" s="59" t="s">
        <v>430</v>
      </c>
      <c r="F3601" s="59" t="s">
        <v>364</v>
      </c>
    </row>
    <row r="3602" spans="1:6">
      <c r="A3602" s="59">
        <v>6830</v>
      </c>
      <c r="B3602" s="59" t="s">
        <v>429</v>
      </c>
      <c r="C3602" s="59" t="s">
        <v>20278</v>
      </c>
      <c r="D3602" s="60">
        <v>38.770000000000003</v>
      </c>
      <c r="E3602" s="59" t="s">
        <v>430</v>
      </c>
      <c r="F3602" s="59" t="s">
        <v>365</v>
      </c>
    </row>
    <row r="3603" spans="1:6">
      <c r="A3603" s="59">
        <v>6831</v>
      </c>
      <c r="B3603" s="59" t="s">
        <v>429</v>
      </c>
      <c r="C3603" s="59" t="s">
        <v>20278</v>
      </c>
      <c r="D3603" s="60">
        <v>38.770000000000003</v>
      </c>
      <c r="E3603" s="59" t="s">
        <v>430</v>
      </c>
      <c r="F3603" s="59" t="s">
        <v>366</v>
      </c>
    </row>
    <row r="3604" spans="1:6">
      <c r="A3604" s="59">
        <v>6832</v>
      </c>
      <c r="B3604" s="59" t="s">
        <v>429</v>
      </c>
      <c r="C3604" s="59" t="s">
        <v>20278</v>
      </c>
      <c r="D3604" s="60">
        <v>38.770000000000003</v>
      </c>
      <c r="E3604" s="59" t="s">
        <v>430</v>
      </c>
      <c r="F3604" s="59" t="s">
        <v>367</v>
      </c>
    </row>
    <row r="3605" spans="1:6">
      <c r="A3605" s="59">
        <v>6833</v>
      </c>
      <c r="B3605" s="59" t="s">
        <v>429</v>
      </c>
      <c r="C3605" s="59" t="s">
        <v>20278</v>
      </c>
      <c r="D3605" s="60">
        <v>38.770000000000003</v>
      </c>
      <c r="E3605" s="59" t="s">
        <v>430</v>
      </c>
      <c r="F3605" s="59" t="s">
        <v>368</v>
      </c>
    </row>
    <row r="3606" spans="1:6">
      <c r="A3606" s="59">
        <v>6834</v>
      </c>
      <c r="B3606" s="59" t="s">
        <v>429</v>
      </c>
      <c r="C3606" s="59" t="s">
        <v>20278</v>
      </c>
      <c r="D3606" s="60">
        <v>38.770000000000003</v>
      </c>
      <c r="E3606" s="59" t="s">
        <v>430</v>
      </c>
      <c r="F3606" s="59" t="s">
        <v>369</v>
      </c>
    </row>
    <row r="3607" spans="1:6">
      <c r="A3607" s="59">
        <v>6901</v>
      </c>
      <c r="B3607" s="59" t="s">
        <v>429</v>
      </c>
      <c r="C3607" s="59" t="s">
        <v>20278</v>
      </c>
      <c r="D3607" s="60">
        <v>38.770000000000003</v>
      </c>
      <c r="E3607" s="59" t="s">
        <v>430</v>
      </c>
      <c r="F3607" s="59" t="s">
        <v>370</v>
      </c>
    </row>
    <row r="3608" spans="1:6">
      <c r="A3608" s="59">
        <v>6902</v>
      </c>
      <c r="B3608" s="59" t="s">
        <v>429</v>
      </c>
      <c r="C3608" s="59" t="s">
        <v>20278</v>
      </c>
      <c r="D3608" s="60">
        <v>38.770000000000003</v>
      </c>
      <c r="E3608" s="59" t="s">
        <v>430</v>
      </c>
      <c r="F3608" s="59" t="s">
        <v>371</v>
      </c>
    </row>
    <row r="3609" spans="1:6">
      <c r="A3609" s="59">
        <v>6903</v>
      </c>
      <c r="B3609" s="59" t="s">
        <v>429</v>
      </c>
      <c r="C3609" s="59" t="s">
        <v>20278</v>
      </c>
      <c r="D3609" s="60">
        <v>38.770000000000003</v>
      </c>
      <c r="E3609" s="59" t="s">
        <v>430</v>
      </c>
      <c r="F3609" s="59" t="s">
        <v>372</v>
      </c>
    </row>
    <row r="3610" spans="1:6">
      <c r="A3610" s="59">
        <v>6998</v>
      </c>
      <c r="B3610" s="59" t="s">
        <v>429</v>
      </c>
      <c r="C3610" s="59" t="s">
        <v>20278</v>
      </c>
      <c r="D3610" s="60">
        <v>38.770000000000003</v>
      </c>
      <c r="E3610" s="59" t="s">
        <v>430</v>
      </c>
      <c r="F3610" s="59" t="s">
        <v>373</v>
      </c>
    </row>
    <row r="3611" spans="1:6">
      <c r="A3611" s="59">
        <v>6999</v>
      </c>
      <c r="B3611" s="59" t="s">
        <v>429</v>
      </c>
      <c r="C3611" s="59" t="s">
        <v>20278</v>
      </c>
      <c r="D3611" s="60">
        <v>38.770000000000003</v>
      </c>
      <c r="E3611" s="59" t="s">
        <v>430</v>
      </c>
      <c r="F3611" s="59" t="s">
        <v>374</v>
      </c>
    </row>
    <row r="3612" spans="1:6">
      <c r="A3612" s="59">
        <v>9001</v>
      </c>
      <c r="B3612" s="59" t="s">
        <v>429</v>
      </c>
      <c r="C3612" s="59" t="s">
        <v>20278</v>
      </c>
      <c r="D3612" s="60">
        <v>38.770000000000003</v>
      </c>
      <c r="E3612" s="59" t="s">
        <v>430</v>
      </c>
      <c r="F3612" s="59" t="s">
        <v>375</v>
      </c>
    </row>
    <row r="3613" spans="1:6">
      <c r="A3613" s="59">
        <v>600</v>
      </c>
      <c r="B3613" s="59" t="s">
        <v>431</v>
      </c>
      <c r="C3613" s="59" t="s">
        <v>20278</v>
      </c>
      <c r="D3613" s="60">
        <v>38.770000000000003</v>
      </c>
      <c r="E3613" s="59" t="s">
        <v>432</v>
      </c>
      <c r="F3613" s="59" t="s">
        <v>200</v>
      </c>
    </row>
    <row r="3614" spans="1:6">
      <c r="A3614" s="59">
        <v>601</v>
      </c>
      <c r="B3614" s="59" t="s">
        <v>431</v>
      </c>
      <c r="C3614" s="59" t="s">
        <v>20278</v>
      </c>
      <c r="D3614" s="60">
        <v>38.770000000000003</v>
      </c>
      <c r="E3614" s="59" t="s">
        <v>432</v>
      </c>
      <c r="F3614" s="59" t="s">
        <v>201</v>
      </c>
    </row>
    <row r="3615" spans="1:6">
      <c r="A3615" s="59">
        <v>605</v>
      </c>
      <c r="B3615" s="59" t="s">
        <v>431</v>
      </c>
      <c r="C3615" s="59" t="s">
        <v>20278</v>
      </c>
      <c r="D3615" s="60">
        <v>38.770000000000003</v>
      </c>
      <c r="E3615" s="59" t="s">
        <v>432</v>
      </c>
      <c r="F3615" s="59" t="s">
        <v>202</v>
      </c>
    </row>
    <row r="3616" spans="1:6">
      <c r="A3616" s="59">
        <v>611</v>
      </c>
      <c r="B3616" s="59" t="s">
        <v>431</v>
      </c>
      <c r="C3616" s="59" t="s">
        <v>20278</v>
      </c>
      <c r="D3616" s="60">
        <v>38.770000000000003</v>
      </c>
      <c r="E3616" s="59" t="s">
        <v>432</v>
      </c>
      <c r="F3616" s="59" t="s">
        <v>203</v>
      </c>
    </row>
    <row r="3617" spans="1:6">
      <c r="A3617" s="59">
        <v>630</v>
      </c>
      <c r="B3617" s="59" t="s">
        <v>431</v>
      </c>
      <c r="C3617" s="59" t="s">
        <v>20278</v>
      </c>
      <c r="D3617" s="60">
        <v>38.770000000000003</v>
      </c>
      <c r="E3617" s="59" t="s">
        <v>432</v>
      </c>
      <c r="F3617" s="59" t="s">
        <v>204</v>
      </c>
    </row>
    <row r="3618" spans="1:6">
      <c r="A3618" s="59">
        <v>640</v>
      </c>
      <c r="B3618" s="59" t="s">
        <v>431</v>
      </c>
      <c r="C3618" s="59" t="s">
        <v>20278</v>
      </c>
      <c r="D3618" s="60">
        <v>38.770000000000003</v>
      </c>
      <c r="E3618" s="59" t="s">
        <v>432</v>
      </c>
      <c r="F3618" s="59" t="s">
        <v>205</v>
      </c>
    </row>
    <row r="3619" spans="1:6">
      <c r="A3619" s="59">
        <v>641</v>
      </c>
      <c r="B3619" s="59" t="s">
        <v>431</v>
      </c>
      <c r="C3619" s="59" t="s">
        <v>20278</v>
      </c>
      <c r="D3619" s="60">
        <v>38.770000000000003</v>
      </c>
      <c r="E3619" s="59" t="s">
        <v>432</v>
      </c>
      <c r="F3619" s="59" t="s">
        <v>206</v>
      </c>
    </row>
    <row r="3620" spans="1:6">
      <c r="A3620" s="59">
        <v>660</v>
      </c>
      <c r="B3620" s="59" t="s">
        <v>431</v>
      </c>
      <c r="C3620" s="59" t="s">
        <v>20278</v>
      </c>
      <c r="D3620" s="60">
        <v>38.770000000000003</v>
      </c>
      <c r="E3620" s="59" t="s">
        <v>432</v>
      </c>
      <c r="F3620" s="59" t="s">
        <v>207</v>
      </c>
    </row>
    <row r="3621" spans="1:6">
      <c r="A3621" s="59">
        <v>664</v>
      </c>
      <c r="B3621" s="59" t="s">
        <v>431</v>
      </c>
      <c r="C3621" s="59" t="s">
        <v>20278</v>
      </c>
      <c r="D3621" s="60">
        <v>38.770000000000003</v>
      </c>
      <c r="E3621" s="59" t="s">
        <v>432</v>
      </c>
      <c r="F3621" s="59" t="s">
        <v>208</v>
      </c>
    </row>
    <row r="3622" spans="1:6">
      <c r="A3622" s="59">
        <v>665</v>
      </c>
      <c r="B3622" s="59" t="s">
        <v>431</v>
      </c>
      <c r="C3622" s="59" t="s">
        <v>20278</v>
      </c>
      <c r="D3622" s="60">
        <v>38.770000000000003</v>
      </c>
      <c r="E3622" s="59" t="s">
        <v>432</v>
      </c>
      <c r="F3622" s="59" t="s">
        <v>209</v>
      </c>
    </row>
    <row r="3623" spans="1:6">
      <c r="A3623" s="59">
        <v>6010</v>
      </c>
      <c r="B3623" s="59" t="s">
        <v>431</v>
      </c>
      <c r="C3623" s="59" t="s">
        <v>20278</v>
      </c>
      <c r="D3623" s="60">
        <v>38.770000000000003</v>
      </c>
      <c r="E3623" s="59" t="s">
        <v>432</v>
      </c>
      <c r="F3623" s="59" t="s">
        <v>210</v>
      </c>
    </row>
    <row r="3624" spans="1:6">
      <c r="A3624" s="59">
        <v>6011</v>
      </c>
      <c r="B3624" s="59" t="s">
        <v>431</v>
      </c>
      <c r="C3624" s="59" t="s">
        <v>20278</v>
      </c>
      <c r="D3624" s="60">
        <v>38.770000000000003</v>
      </c>
      <c r="E3624" s="59" t="s">
        <v>432</v>
      </c>
      <c r="F3624" s="59" t="s">
        <v>211</v>
      </c>
    </row>
    <row r="3625" spans="1:6">
      <c r="A3625" s="59">
        <v>6012</v>
      </c>
      <c r="B3625" s="59" t="s">
        <v>431</v>
      </c>
      <c r="C3625" s="59" t="s">
        <v>20278</v>
      </c>
      <c r="D3625" s="60">
        <v>38.770000000000003</v>
      </c>
      <c r="E3625" s="59" t="s">
        <v>432</v>
      </c>
      <c r="F3625" s="59" t="s">
        <v>212</v>
      </c>
    </row>
    <row r="3626" spans="1:6">
      <c r="A3626" s="59">
        <v>6013</v>
      </c>
      <c r="B3626" s="59" t="s">
        <v>431</v>
      </c>
      <c r="C3626" s="59" t="s">
        <v>20278</v>
      </c>
      <c r="D3626" s="60">
        <v>38.770000000000003</v>
      </c>
      <c r="E3626" s="59" t="s">
        <v>432</v>
      </c>
      <c r="F3626" s="59" t="s">
        <v>213</v>
      </c>
    </row>
    <row r="3627" spans="1:6">
      <c r="A3627" s="59">
        <v>6014</v>
      </c>
      <c r="B3627" s="59" t="s">
        <v>431</v>
      </c>
      <c r="C3627" s="59" t="s">
        <v>20278</v>
      </c>
      <c r="D3627" s="60">
        <v>38.770000000000003</v>
      </c>
      <c r="E3627" s="59" t="s">
        <v>432</v>
      </c>
      <c r="F3627" s="59" t="s">
        <v>214</v>
      </c>
    </row>
    <row r="3628" spans="1:6">
      <c r="A3628" s="59">
        <v>6015</v>
      </c>
      <c r="B3628" s="59" t="s">
        <v>431</v>
      </c>
      <c r="C3628" s="59" t="s">
        <v>20278</v>
      </c>
      <c r="D3628" s="60">
        <v>38.770000000000003</v>
      </c>
      <c r="E3628" s="59" t="s">
        <v>432</v>
      </c>
      <c r="F3628" s="59" t="s">
        <v>215</v>
      </c>
    </row>
    <row r="3629" spans="1:6">
      <c r="A3629" s="59">
        <v>6016</v>
      </c>
      <c r="B3629" s="59" t="s">
        <v>431</v>
      </c>
      <c r="C3629" s="59" t="s">
        <v>20278</v>
      </c>
      <c r="D3629" s="60">
        <v>38.770000000000003</v>
      </c>
      <c r="E3629" s="59" t="s">
        <v>432</v>
      </c>
      <c r="F3629" s="59" t="s">
        <v>216</v>
      </c>
    </row>
    <row r="3630" spans="1:6">
      <c r="A3630" s="59">
        <v>6017</v>
      </c>
      <c r="B3630" s="59" t="s">
        <v>431</v>
      </c>
      <c r="C3630" s="59" t="s">
        <v>20278</v>
      </c>
      <c r="D3630" s="60">
        <v>38.770000000000003</v>
      </c>
      <c r="E3630" s="59" t="s">
        <v>432</v>
      </c>
      <c r="F3630" s="59" t="s">
        <v>217</v>
      </c>
    </row>
    <row r="3631" spans="1:6">
      <c r="A3631" s="59">
        <v>6020</v>
      </c>
      <c r="B3631" s="59" t="s">
        <v>431</v>
      </c>
      <c r="C3631" s="59" t="s">
        <v>20278</v>
      </c>
      <c r="D3631" s="60">
        <v>38.770000000000003</v>
      </c>
      <c r="E3631" s="59" t="s">
        <v>432</v>
      </c>
      <c r="F3631" s="59" t="s">
        <v>218</v>
      </c>
    </row>
    <row r="3632" spans="1:6">
      <c r="A3632" s="59">
        <v>6021</v>
      </c>
      <c r="B3632" s="59" t="s">
        <v>431</v>
      </c>
      <c r="C3632" s="59" t="s">
        <v>20278</v>
      </c>
      <c r="D3632" s="60">
        <v>38.770000000000003</v>
      </c>
      <c r="E3632" s="59" t="s">
        <v>432</v>
      </c>
      <c r="F3632" s="59" t="s">
        <v>219</v>
      </c>
    </row>
    <row r="3633" spans="1:6">
      <c r="A3633" s="59">
        <v>6022</v>
      </c>
      <c r="B3633" s="59" t="s">
        <v>431</v>
      </c>
      <c r="C3633" s="59" t="s">
        <v>20278</v>
      </c>
      <c r="D3633" s="60">
        <v>38.770000000000003</v>
      </c>
      <c r="E3633" s="59" t="s">
        <v>432</v>
      </c>
      <c r="F3633" s="59" t="s">
        <v>220</v>
      </c>
    </row>
    <row r="3634" spans="1:6">
      <c r="A3634" s="59">
        <v>6023</v>
      </c>
      <c r="B3634" s="59" t="s">
        <v>431</v>
      </c>
      <c r="C3634" s="59" t="s">
        <v>20278</v>
      </c>
      <c r="D3634" s="60">
        <v>38.770000000000003</v>
      </c>
      <c r="E3634" s="59" t="s">
        <v>432</v>
      </c>
      <c r="F3634" s="59" t="s">
        <v>221</v>
      </c>
    </row>
    <row r="3635" spans="1:6">
      <c r="A3635" s="59">
        <v>6100</v>
      </c>
      <c r="B3635" s="59" t="s">
        <v>431</v>
      </c>
      <c r="C3635" s="59" t="s">
        <v>20278</v>
      </c>
      <c r="D3635" s="60">
        <v>38.770000000000003</v>
      </c>
      <c r="E3635" s="59" t="s">
        <v>432</v>
      </c>
      <c r="F3635" s="59" t="s">
        <v>225</v>
      </c>
    </row>
    <row r="3636" spans="1:6">
      <c r="A3636" s="59">
        <v>6101</v>
      </c>
      <c r="B3636" s="59" t="s">
        <v>431</v>
      </c>
      <c r="C3636" s="59" t="s">
        <v>20278</v>
      </c>
      <c r="D3636" s="60">
        <v>38.770000000000003</v>
      </c>
      <c r="E3636" s="59" t="s">
        <v>432</v>
      </c>
      <c r="F3636" s="59" t="s">
        <v>226</v>
      </c>
    </row>
    <row r="3637" spans="1:6">
      <c r="A3637" s="59">
        <v>6102</v>
      </c>
      <c r="B3637" s="59" t="s">
        <v>431</v>
      </c>
      <c r="C3637" s="59" t="s">
        <v>20278</v>
      </c>
      <c r="D3637" s="60">
        <v>38.770000000000003</v>
      </c>
      <c r="E3637" s="59" t="s">
        <v>432</v>
      </c>
      <c r="F3637" s="59" t="s">
        <v>227</v>
      </c>
    </row>
    <row r="3638" spans="1:6">
      <c r="A3638" s="59">
        <v>6103</v>
      </c>
      <c r="B3638" s="59" t="s">
        <v>431</v>
      </c>
      <c r="C3638" s="59" t="s">
        <v>20278</v>
      </c>
      <c r="D3638" s="60">
        <v>38.770000000000003</v>
      </c>
      <c r="E3638" s="59" t="s">
        <v>432</v>
      </c>
      <c r="F3638" s="59" t="s">
        <v>228</v>
      </c>
    </row>
    <row r="3639" spans="1:6">
      <c r="A3639" s="59">
        <v>6110</v>
      </c>
      <c r="B3639" s="59" t="s">
        <v>431</v>
      </c>
      <c r="C3639" s="59" t="s">
        <v>20278</v>
      </c>
      <c r="D3639" s="60">
        <v>38.770000000000003</v>
      </c>
      <c r="E3639" s="59" t="s">
        <v>432</v>
      </c>
      <c r="F3639" s="59" t="s">
        <v>229</v>
      </c>
    </row>
    <row r="3640" spans="1:6">
      <c r="A3640" s="59">
        <v>6220</v>
      </c>
      <c r="B3640" s="59" t="s">
        <v>431</v>
      </c>
      <c r="C3640" s="59" t="s">
        <v>20278</v>
      </c>
      <c r="D3640" s="60">
        <v>38.770000000000003</v>
      </c>
      <c r="E3640" s="59" t="s">
        <v>432</v>
      </c>
      <c r="F3640" s="59" t="s">
        <v>231</v>
      </c>
    </row>
    <row r="3641" spans="1:6">
      <c r="A3641" s="59">
        <v>6221</v>
      </c>
      <c r="B3641" s="59" t="s">
        <v>431</v>
      </c>
      <c r="C3641" s="59" t="s">
        <v>20278</v>
      </c>
      <c r="D3641" s="60">
        <v>38.770000000000003</v>
      </c>
      <c r="E3641" s="59" t="s">
        <v>432</v>
      </c>
      <c r="F3641" s="59" t="s">
        <v>232</v>
      </c>
    </row>
    <row r="3642" spans="1:6">
      <c r="A3642" s="59">
        <v>6222</v>
      </c>
      <c r="B3642" s="59" t="s">
        <v>431</v>
      </c>
      <c r="C3642" s="59" t="s">
        <v>20278</v>
      </c>
      <c r="D3642" s="60">
        <v>38.770000000000003</v>
      </c>
      <c r="E3642" s="59" t="s">
        <v>432</v>
      </c>
      <c r="F3642" s="59" t="s">
        <v>233</v>
      </c>
    </row>
    <row r="3643" spans="1:6">
      <c r="A3643" s="59">
        <v>6223</v>
      </c>
      <c r="B3643" s="59" t="s">
        <v>431</v>
      </c>
      <c r="C3643" s="59" t="s">
        <v>20278</v>
      </c>
      <c r="D3643" s="60">
        <v>38.770000000000003</v>
      </c>
      <c r="E3643" s="59" t="s">
        <v>432</v>
      </c>
      <c r="F3643" s="59" t="s">
        <v>234</v>
      </c>
    </row>
    <row r="3644" spans="1:6">
      <c r="A3644" s="59">
        <v>6224</v>
      </c>
      <c r="B3644" s="59" t="s">
        <v>431</v>
      </c>
      <c r="C3644" s="59" t="s">
        <v>20278</v>
      </c>
      <c r="D3644" s="60">
        <v>38.770000000000003</v>
      </c>
      <c r="E3644" s="59" t="s">
        <v>432</v>
      </c>
      <c r="F3644" s="59" t="s">
        <v>235</v>
      </c>
    </row>
    <row r="3645" spans="1:6">
      <c r="A3645" s="59">
        <v>6225</v>
      </c>
      <c r="B3645" s="59" t="s">
        <v>431</v>
      </c>
      <c r="C3645" s="59" t="s">
        <v>20278</v>
      </c>
      <c r="D3645" s="60">
        <v>38.770000000000003</v>
      </c>
      <c r="E3645" s="59" t="s">
        <v>432</v>
      </c>
      <c r="F3645" s="59" t="s">
        <v>236</v>
      </c>
    </row>
    <row r="3646" spans="1:6">
      <c r="A3646" s="59">
        <v>6226</v>
      </c>
      <c r="B3646" s="59" t="s">
        <v>431</v>
      </c>
      <c r="C3646" s="59" t="s">
        <v>20278</v>
      </c>
      <c r="D3646" s="60">
        <v>38.770000000000003</v>
      </c>
      <c r="E3646" s="59" t="s">
        <v>432</v>
      </c>
      <c r="F3646" s="59" t="s">
        <v>237</v>
      </c>
    </row>
    <row r="3647" spans="1:6">
      <c r="A3647" s="59">
        <v>6229</v>
      </c>
      <c r="B3647" s="59" t="s">
        <v>431</v>
      </c>
      <c r="C3647" s="59" t="s">
        <v>20278</v>
      </c>
      <c r="D3647" s="60">
        <v>38.770000000000003</v>
      </c>
      <c r="E3647" s="59" t="s">
        <v>432</v>
      </c>
      <c r="F3647" s="59" t="s">
        <v>238</v>
      </c>
    </row>
    <row r="3648" spans="1:6">
      <c r="A3648" s="59">
        <v>6230</v>
      </c>
      <c r="B3648" s="59" t="s">
        <v>431</v>
      </c>
      <c r="C3648" s="59" t="s">
        <v>20278</v>
      </c>
      <c r="D3648" s="60">
        <v>38.770000000000003</v>
      </c>
      <c r="E3648" s="59" t="s">
        <v>432</v>
      </c>
      <c r="F3648" s="59" t="s">
        <v>239</v>
      </c>
    </row>
    <row r="3649" spans="1:6">
      <c r="A3649" s="59">
        <v>6231</v>
      </c>
      <c r="B3649" s="59" t="s">
        <v>431</v>
      </c>
      <c r="C3649" s="59" t="s">
        <v>20278</v>
      </c>
      <c r="D3649" s="60">
        <v>38.770000000000003</v>
      </c>
      <c r="E3649" s="59" t="s">
        <v>432</v>
      </c>
      <c r="F3649" s="59" t="s">
        <v>240</v>
      </c>
    </row>
    <row r="3650" spans="1:6">
      <c r="A3650" s="59">
        <v>6232</v>
      </c>
      <c r="B3650" s="59" t="s">
        <v>431</v>
      </c>
      <c r="C3650" s="59" t="s">
        <v>20278</v>
      </c>
      <c r="D3650" s="60">
        <v>38.770000000000003</v>
      </c>
      <c r="E3650" s="59" t="s">
        <v>432</v>
      </c>
      <c r="F3650" s="59" t="s">
        <v>241</v>
      </c>
    </row>
    <row r="3651" spans="1:6">
      <c r="A3651" s="59">
        <v>6234</v>
      </c>
      <c r="B3651" s="59" t="s">
        <v>431</v>
      </c>
      <c r="C3651" s="59" t="s">
        <v>20278</v>
      </c>
      <c r="D3651" s="60">
        <v>38.770000000000003</v>
      </c>
      <c r="E3651" s="59" t="s">
        <v>432</v>
      </c>
      <c r="F3651" s="59" t="s">
        <v>242</v>
      </c>
    </row>
    <row r="3652" spans="1:6">
      <c r="A3652" s="59">
        <v>6235</v>
      </c>
      <c r="B3652" s="59" t="s">
        <v>431</v>
      </c>
      <c r="C3652" s="59" t="s">
        <v>20278</v>
      </c>
      <c r="D3652" s="60">
        <v>38.770000000000003</v>
      </c>
      <c r="E3652" s="59" t="s">
        <v>432</v>
      </c>
      <c r="F3652" s="59" t="s">
        <v>243</v>
      </c>
    </row>
    <row r="3653" spans="1:6">
      <c r="A3653" s="59">
        <v>6236</v>
      </c>
      <c r="B3653" s="59" t="s">
        <v>431</v>
      </c>
      <c r="C3653" s="59" t="s">
        <v>20278</v>
      </c>
      <c r="D3653" s="60">
        <v>38.770000000000003</v>
      </c>
      <c r="E3653" s="59" t="s">
        <v>432</v>
      </c>
      <c r="F3653" s="59" t="s">
        <v>244</v>
      </c>
    </row>
    <row r="3654" spans="1:6">
      <c r="A3654" s="59">
        <v>6238</v>
      </c>
      <c r="B3654" s="59" t="s">
        <v>431</v>
      </c>
      <c r="C3654" s="59" t="s">
        <v>20278</v>
      </c>
      <c r="D3654" s="60">
        <v>38.770000000000003</v>
      </c>
      <c r="E3654" s="59" t="s">
        <v>432</v>
      </c>
      <c r="F3654" s="59" t="s">
        <v>245</v>
      </c>
    </row>
    <row r="3655" spans="1:6">
      <c r="A3655" s="59">
        <v>6240</v>
      </c>
      <c r="B3655" s="59" t="s">
        <v>431</v>
      </c>
      <c r="C3655" s="59" t="s">
        <v>20278</v>
      </c>
      <c r="D3655" s="60">
        <v>38.770000000000003</v>
      </c>
      <c r="E3655" s="59" t="s">
        <v>432</v>
      </c>
      <c r="F3655" s="59" t="s">
        <v>246</v>
      </c>
    </row>
    <row r="3656" spans="1:6">
      <c r="A3656" s="59">
        <v>6241</v>
      </c>
      <c r="B3656" s="59" t="s">
        <v>431</v>
      </c>
      <c r="C3656" s="59" t="s">
        <v>20278</v>
      </c>
      <c r="D3656" s="60">
        <v>38.770000000000003</v>
      </c>
      <c r="E3656" s="59" t="s">
        <v>432</v>
      </c>
      <c r="F3656" s="59" t="s">
        <v>247</v>
      </c>
    </row>
    <row r="3657" spans="1:6">
      <c r="A3657" s="59">
        <v>6242</v>
      </c>
      <c r="B3657" s="59" t="s">
        <v>431</v>
      </c>
      <c r="C3657" s="59" t="s">
        <v>20278</v>
      </c>
      <c r="D3657" s="60">
        <v>38.770000000000003</v>
      </c>
      <c r="E3657" s="59" t="s">
        <v>432</v>
      </c>
      <c r="F3657" s="59" t="s">
        <v>248</v>
      </c>
    </row>
    <row r="3658" spans="1:6">
      <c r="A3658" s="59">
        <v>6243</v>
      </c>
      <c r="B3658" s="59" t="s">
        <v>431</v>
      </c>
      <c r="C3658" s="59" t="s">
        <v>20278</v>
      </c>
      <c r="D3658" s="60">
        <v>38.770000000000003</v>
      </c>
      <c r="E3658" s="59" t="s">
        <v>432</v>
      </c>
      <c r="F3658" s="59" t="s">
        <v>249</v>
      </c>
    </row>
    <row r="3659" spans="1:6">
      <c r="A3659" s="59">
        <v>6244</v>
      </c>
      <c r="B3659" s="59" t="s">
        <v>431</v>
      </c>
      <c r="C3659" s="59" t="s">
        <v>20278</v>
      </c>
      <c r="D3659" s="60">
        <v>38.770000000000003</v>
      </c>
      <c r="E3659" s="59" t="s">
        <v>432</v>
      </c>
      <c r="F3659" s="59" t="s">
        <v>250</v>
      </c>
    </row>
    <row r="3660" spans="1:6">
      <c r="A3660" s="59">
        <v>6306</v>
      </c>
      <c r="B3660" s="59" t="s">
        <v>431</v>
      </c>
      <c r="C3660" s="59" t="s">
        <v>20278</v>
      </c>
      <c r="D3660" s="60">
        <v>38.770000000000003</v>
      </c>
      <c r="E3660" s="59" t="s">
        <v>432</v>
      </c>
      <c r="F3660" s="59" t="s">
        <v>251</v>
      </c>
    </row>
    <row r="3661" spans="1:6">
      <c r="A3661" s="59">
        <v>6307</v>
      </c>
      <c r="B3661" s="59" t="s">
        <v>431</v>
      </c>
      <c r="C3661" s="59" t="s">
        <v>20278</v>
      </c>
      <c r="D3661" s="60">
        <v>38.770000000000003</v>
      </c>
      <c r="E3661" s="59" t="s">
        <v>432</v>
      </c>
      <c r="F3661" s="59" t="s">
        <v>252</v>
      </c>
    </row>
    <row r="3662" spans="1:6">
      <c r="A3662" s="59">
        <v>6308</v>
      </c>
      <c r="B3662" s="59" t="s">
        <v>431</v>
      </c>
      <c r="C3662" s="59" t="s">
        <v>20278</v>
      </c>
      <c r="D3662" s="60">
        <v>38.770000000000003</v>
      </c>
      <c r="E3662" s="59" t="s">
        <v>432</v>
      </c>
      <c r="F3662" s="59" t="s">
        <v>252</v>
      </c>
    </row>
    <row r="3663" spans="1:6">
      <c r="A3663" s="59">
        <v>6320</v>
      </c>
      <c r="B3663" s="59" t="s">
        <v>431</v>
      </c>
      <c r="C3663" s="59" t="s">
        <v>20278</v>
      </c>
      <c r="D3663" s="60">
        <v>38.770000000000003</v>
      </c>
      <c r="E3663" s="59" t="s">
        <v>432</v>
      </c>
      <c r="F3663" s="59" t="s">
        <v>253</v>
      </c>
    </row>
    <row r="3664" spans="1:6">
      <c r="A3664" s="59">
        <v>6342</v>
      </c>
      <c r="B3664" s="59" t="s">
        <v>431</v>
      </c>
      <c r="C3664" s="59" t="s">
        <v>20278</v>
      </c>
      <c r="D3664" s="60">
        <v>38.770000000000003</v>
      </c>
      <c r="E3664" s="59" t="s">
        <v>432</v>
      </c>
      <c r="F3664" s="59" t="s">
        <v>254</v>
      </c>
    </row>
    <row r="3665" spans="1:6">
      <c r="A3665" s="59">
        <v>6343</v>
      </c>
      <c r="B3665" s="59" t="s">
        <v>431</v>
      </c>
      <c r="C3665" s="59" t="s">
        <v>20278</v>
      </c>
      <c r="D3665" s="60">
        <v>38.770000000000003</v>
      </c>
      <c r="E3665" s="59" t="s">
        <v>432</v>
      </c>
      <c r="F3665" s="59" t="s">
        <v>255</v>
      </c>
    </row>
    <row r="3666" spans="1:6">
      <c r="A3666" s="59">
        <v>6344</v>
      </c>
      <c r="B3666" s="59" t="s">
        <v>431</v>
      </c>
      <c r="C3666" s="59" t="s">
        <v>20278</v>
      </c>
      <c r="D3666" s="60">
        <v>38.770000000000003</v>
      </c>
      <c r="E3666" s="59" t="s">
        <v>432</v>
      </c>
      <c r="F3666" s="59" t="s">
        <v>256</v>
      </c>
    </row>
    <row r="3667" spans="1:6">
      <c r="A3667" s="59">
        <v>6345</v>
      </c>
      <c r="B3667" s="59" t="s">
        <v>431</v>
      </c>
      <c r="C3667" s="59" t="s">
        <v>20278</v>
      </c>
      <c r="D3667" s="60">
        <v>38.770000000000003</v>
      </c>
      <c r="E3667" s="59" t="s">
        <v>432</v>
      </c>
      <c r="F3667" s="59" t="s">
        <v>257</v>
      </c>
    </row>
    <row r="3668" spans="1:6">
      <c r="A3668" s="59">
        <v>6346</v>
      </c>
      <c r="B3668" s="59" t="s">
        <v>431</v>
      </c>
      <c r="C3668" s="59" t="s">
        <v>20278</v>
      </c>
      <c r="D3668" s="60">
        <v>38.770000000000003</v>
      </c>
      <c r="E3668" s="59" t="s">
        <v>432</v>
      </c>
      <c r="F3668" s="59" t="s">
        <v>258</v>
      </c>
    </row>
    <row r="3669" spans="1:6">
      <c r="A3669" s="59">
        <v>6347</v>
      </c>
      <c r="B3669" s="59" t="s">
        <v>431</v>
      </c>
      <c r="C3669" s="59" t="s">
        <v>20278</v>
      </c>
      <c r="D3669" s="60">
        <v>38.770000000000003</v>
      </c>
      <c r="E3669" s="59" t="s">
        <v>432</v>
      </c>
      <c r="F3669" s="59" t="s">
        <v>259</v>
      </c>
    </row>
    <row r="3670" spans="1:6">
      <c r="A3670" s="59">
        <v>6400</v>
      </c>
      <c r="B3670" s="59" t="s">
        <v>431</v>
      </c>
      <c r="C3670" s="59" t="s">
        <v>20278</v>
      </c>
      <c r="D3670" s="60">
        <v>38.770000000000003</v>
      </c>
      <c r="E3670" s="59" t="s">
        <v>432</v>
      </c>
      <c r="F3670" s="59" t="s">
        <v>260</v>
      </c>
    </row>
    <row r="3671" spans="1:6">
      <c r="A3671" s="59">
        <v>6401</v>
      </c>
      <c r="B3671" s="59" t="s">
        <v>431</v>
      </c>
      <c r="C3671" s="59" t="s">
        <v>20278</v>
      </c>
      <c r="D3671" s="60">
        <v>38.770000000000003</v>
      </c>
      <c r="E3671" s="59" t="s">
        <v>432</v>
      </c>
      <c r="F3671" s="59" t="s">
        <v>261</v>
      </c>
    </row>
    <row r="3672" spans="1:6">
      <c r="A3672" s="59">
        <v>6402</v>
      </c>
      <c r="B3672" s="59" t="s">
        <v>431</v>
      </c>
      <c r="C3672" s="59" t="s">
        <v>20278</v>
      </c>
      <c r="D3672" s="60">
        <v>38.770000000000003</v>
      </c>
      <c r="E3672" s="59" t="s">
        <v>432</v>
      </c>
      <c r="F3672" s="59" t="s">
        <v>262</v>
      </c>
    </row>
    <row r="3673" spans="1:6">
      <c r="A3673" s="59">
        <v>6404</v>
      </c>
      <c r="B3673" s="59" t="s">
        <v>431</v>
      </c>
      <c r="C3673" s="59" t="s">
        <v>20278</v>
      </c>
      <c r="D3673" s="60">
        <v>38.770000000000003</v>
      </c>
      <c r="E3673" s="59" t="s">
        <v>432</v>
      </c>
      <c r="F3673" s="59" t="s">
        <v>263</v>
      </c>
    </row>
    <row r="3674" spans="1:6">
      <c r="A3674" s="59">
        <v>6405</v>
      </c>
      <c r="B3674" s="59" t="s">
        <v>431</v>
      </c>
      <c r="C3674" s="59" t="s">
        <v>20278</v>
      </c>
      <c r="D3674" s="60">
        <v>38.770000000000003</v>
      </c>
      <c r="E3674" s="59" t="s">
        <v>432</v>
      </c>
      <c r="F3674" s="59" t="s">
        <v>264</v>
      </c>
    </row>
    <row r="3675" spans="1:6">
      <c r="A3675" s="59">
        <v>6406</v>
      </c>
      <c r="B3675" s="59" t="s">
        <v>431</v>
      </c>
      <c r="C3675" s="59" t="s">
        <v>20278</v>
      </c>
      <c r="D3675" s="60">
        <v>38.770000000000003</v>
      </c>
      <c r="E3675" s="59" t="s">
        <v>432</v>
      </c>
      <c r="F3675" s="59" t="s">
        <v>265</v>
      </c>
    </row>
    <row r="3676" spans="1:6">
      <c r="A3676" s="59">
        <v>6407</v>
      </c>
      <c r="B3676" s="59" t="s">
        <v>431</v>
      </c>
      <c r="C3676" s="59" t="s">
        <v>20278</v>
      </c>
      <c r="D3676" s="60">
        <v>38.770000000000003</v>
      </c>
      <c r="E3676" s="59" t="s">
        <v>432</v>
      </c>
      <c r="F3676" s="59" t="s">
        <v>266</v>
      </c>
    </row>
    <row r="3677" spans="1:6">
      <c r="A3677" s="59">
        <v>6410</v>
      </c>
      <c r="B3677" s="59" t="s">
        <v>431</v>
      </c>
      <c r="C3677" s="59" t="s">
        <v>20278</v>
      </c>
      <c r="D3677" s="60">
        <v>38.770000000000003</v>
      </c>
      <c r="E3677" s="59" t="s">
        <v>432</v>
      </c>
      <c r="F3677" s="59" t="s">
        <v>267</v>
      </c>
    </row>
    <row r="3678" spans="1:6">
      <c r="A3678" s="59">
        <v>6411</v>
      </c>
      <c r="B3678" s="59" t="s">
        <v>431</v>
      </c>
      <c r="C3678" s="59" t="s">
        <v>20278</v>
      </c>
      <c r="D3678" s="60">
        <v>38.770000000000003</v>
      </c>
      <c r="E3678" s="59" t="s">
        <v>432</v>
      </c>
      <c r="F3678" s="59" t="s">
        <v>268</v>
      </c>
    </row>
    <row r="3679" spans="1:6">
      <c r="A3679" s="59">
        <v>6412</v>
      </c>
      <c r="B3679" s="59" t="s">
        <v>431</v>
      </c>
      <c r="C3679" s="59" t="s">
        <v>20278</v>
      </c>
      <c r="D3679" s="60">
        <v>38.770000000000003</v>
      </c>
      <c r="E3679" s="59" t="s">
        <v>432</v>
      </c>
      <c r="F3679" s="59" t="s">
        <v>269</v>
      </c>
    </row>
    <row r="3680" spans="1:6">
      <c r="A3680" s="59">
        <v>6413</v>
      </c>
      <c r="B3680" s="59" t="s">
        <v>431</v>
      </c>
      <c r="C3680" s="59" t="s">
        <v>20278</v>
      </c>
      <c r="D3680" s="60">
        <v>38.770000000000003</v>
      </c>
      <c r="E3680" s="59" t="s">
        <v>432</v>
      </c>
      <c r="F3680" s="59" t="s">
        <v>270</v>
      </c>
    </row>
    <row r="3681" spans="1:6">
      <c r="A3681" s="59">
        <v>6414</v>
      </c>
      <c r="B3681" s="59" t="s">
        <v>431</v>
      </c>
      <c r="C3681" s="59" t="s">
        <v>20278</v>
      </c>
      <c r="D3681" s="60">
        <v>38.770000000000003</v>
      </c>
      <c r="E3681" s="59" t="s">
        <v>432</v>
      </c>
      <c r="F3681" s="59" t="s">
        <v>271</v>
      </c>
    </row>
    <row r="3682" spans="1:6">
      <c r="A3682" s="59">
        <v>6415</v>
      </c>
      <c r="B3682" s="59" t="s">
        <v>431</v>
      </c>
      <c r="C3682" s="59" t="s">
        <v>20278</v>
      </c>
      <c r="D3682" s="60">
        <v>38.770000000000003</v>
      </c>
      <c r="E3682" s="59" t="s">
        <v>432</v>
      </c>
      <c r="F3682" s="59" t="s">
        <v>272</v>
      </c>
    </row>
    <row r="3683" spans="1:6">
      <c r="A3683" s="59">
        <v>6416</v>
      </c>
      <c r="B3683" s="59" t="s">
        <v>431</v>
      </c>
      <c r="C3683" s="59" t="s">
        <v>20278</v>
      </c>
      <c r="D3683" s="60">
        <v>38.770000000000003</v>
      </c>
      <c r="E3683" s="59" t="s">
        <v>432</v>
      </c>
      <c r="F3683" s="59" t="s">
        <v>273</v>
      </c>
    </row>
    <row r="3684" spans="1:6">
      <c r="A3684" s="59">
        <v>6417</v>
      </c>
      <c r="B3684" s="59" t="s">
        <v>431</v>
      </c>
      <c r="C3684" s="59" t="s">
        <v>20278</v>
      </c>
      <c r="D3684" s="60">
        <v>38.770000000000003</v>
      </c>
      <c r="E3684" s="59" t="s">
        <v>432</v>
      </c>
      <c r="F3684" s="59" t="s">
        <v>274</v>
      </c>
    </row>
    <row r="3685" spans="1:6">
      <c r="A3685" s="59">
        <v>6418</v>
      </c>
      <c r="B3685" s="59" t="s">
        <v>431</v>
      </c>
      <c r="C3685" s="59" t="s">
        <v>20278</v>
      </c>
      <c r="D3685" s="60">
        <v>38.770000000000003</v>
      </c>
      <c r="E3685" s="59" t="s">
        <v>432</v>
      </c>
      <c r="F3685" s="59" t="s">
        <v>275</v>
      </c>
    </row>
    <row r="3686" spans="1:6">
      <c r="A3686" s="59">
        <v>6419</v>
      </c>
      <c r="B3686" s="59" t="s">
        <v>431</v>
      </c>
      <c r="C3686" s="59" t="s">
        <v>20278</v>
      </c>
      <c r="D3686" s="60">
        <v>38.770000000000003</v>
      </c>
      <c r="E3686" s="59" t="s">
        <v>432</v>
      </c>
      <c r="F3686" s="59" t="s">
        <v>276</v>
      </c>
    </row>
    <row r="3687" spans="1:6">
      <c r="A3687" s="59">
        <v>6420</v>
      </c>
      <c r="B3687" s="59" t="s">
        <v>431</v>
      </c>
      <c r="C3687" s="59" t="s">
        <v>20278</v>
      </c>
      <c r="D3687" s="60">
        <v>38.770000000000003</v>
      </c>
      <c r="E3687" s="59" t="s">
        <v>432</v>
      </c>
      <c r="F3687" s="59" t="s">
        <v>277</v>
      </c>
    </row>
    <row r="3688" spans="1:6">
      <c r="A3688" s="59">
        <v>6421</v>
      </c>
      <c r="B3688" s="59" t="s">
        <v>431</v>
      </c>
      <c r="C3688" s="59" t="s">
        <v>20278</v>
      </c>
      <c r="D3688" s="60">
        <v>38.770000000000003</v>
      </c>
      <c r="E3688" s="59" t="s">
        <v>432</v>
      </c>
      <c r="F3688" s="59" t="s">
        <v>278</v>
      </c>
    </row>
    <row r="3689" spans="1:6">
      <c r="A3689" s="59">
        <v>6422</v>
      </c>
      <c r="B3689" s="59" t="s">
        <v>431</v>
      </c>
      <c r="C3689" s="59" t="s">
        <v>20278</v>
      </c>
      <c r="D3689" s="60">
        <v>38.770000000000003</v>
      </c>
      <c r="E3689" s="59" t="s">
        <v>432</v>
      </c>
      <c r="F3689" s="59" t="s">
        <v>279</v>
      </c>
    </row>
    <row r="3690" spans="1:6">
      <c r="A3690" s="59">
        <v>6423</v>
      </c>
      <c r="B3690" s="59" t="s">
        <v>431</v>
      </c>
      <c r="C3690" s="59" t="s">
        <v>20278</v>
      </c>
      <c r="D3690" s="60">
        <v>38.770000000000003</v>
      </c>
      <c r="E3690" s="59" t="s">
        <v>432</v>
      </c>
      <c r="F3690" s="59" t="s">
        <v>280</v>
      </c>
    </row>
    <row r="3691" spans="1:6">
      <c r="A3691" s="59">
        <v>6425</v>
      </c>
      <c r="B3691" s="59" t="s">
        <v>431</v>
      </c>
      <c r="C3691" s="59" t="s">
        <v>20278</v>
      </c>
      <c r="D3691" s="60">
        <v>38.770000000000003</v>
      </c>
      <c r="E3691" s="59" t="s">
        <v>432</v>
      </c>
      <c r="F3691" s="59" t="s">
        <v>281</v>
      </c>
    </row>
    <row r="3692" spans="1:6">
      <c r="A3692" s="59">
        <v>6426</v>
      </c>
      <c r="B3692" s="59" t="s">
        <v>431</v>
      </c>
      <c r="C3692" s="59" t="s">
        <v>20278</v>
      </c>
      <c r="D3692" s="60">
        <v>38.770000000000003</v>
      </c>
      <c r="E3692" s="59" t="s">
        <v>432</v>
      </c>
      <c r="F3692" s="59" t="s">
        <v>282</v>
      </c>
    </row>
    <row r="3693" spans="1:6">
      <c r="A3693" s="59">
        <v>6427</v>
      </c>
      <c r="B3693" s="59" t="s">
        <v>431</v>
      </c>
      <c r="C3693" s="59" t="s">
        <v>20278</v>
      </c>
      <c r="D3693" s="60">
        <v>38.770000000000003</v>
      </c>
      <c r="E3693" s="59" t="s">
        <v>432</v>
      </c>
      <c r="F3693" s="59" t="s">
        <v>281</v>
      </c>
    </row>
    <row r="3694" spans="1:6">
      <c r="A3694" s="59">
        <v>6430</v>
      </c>
      <c r="B3694" s="59" t="s">
        <v>431</v>
      </c>
      <c r="C3694" s="59" t="s">
        <v>20278</v>
      </c>
      <c r="D3694" s="60">
        <v>38.770000000000003</v>
      </c>
      <c r="E3694" s="59" t="s">
        <v>432</v>
      </c>
      <c r="F3694" s="59" t="s">
        <v>265</v>
      </c>
    </row>
    <row r="3695" spans="1:6">
      <c r="A3695" s="59">
        <v>6432</v>
      </c>
      <c r="B3695" s="59" t="s">
        <v>431</v>
      </c>
      <c r="C3695" s="59" t="s">
        <v>20278</v>
      </c>
      <c r="D3695" s="60">
        <v>38.770000000000003</v>
      </c>
      <c r="E3695" s="59" t="s">
        <v>432</v>
      </c>
      <c r="F3695" s="59" t="s">
        <v>283</v>
      </c>
    </row>
    <row r="3696" spans="1:6">
      <c r="A3696" s="59">
        <v>6434</v>
      </c>
      <c r="B3696" s="59" t="s">
        <v>431</v>
      </c>
      <c r="C3696" s="59" t="s">
        <v>20278</v>
      </c>
      <c r="D3696" s="60">
        <v>38.770000000000003</v>
      </c>
      <c r="E3696" s="59" t="s">
        <v>432</v>
      </c>
      <c r="F3696" s="59" t="s">
        <v>284</v>
      </c>
    </row>
    <row r="3697" spans="1:6">
      <c r="A3697" s="59">
        <v>6437</v>
      </c>
      <c r="B3697" s="59" t="s">
        <v>431</v>
      </c>
      <c r="C3697" s="59" t="s">
        <v>20278</v>
      </c>
      <c r="D3697" s="60">
        <v>38.770000000000003</v>
      </c>
      <c r="E3697" s="59" t="s">
        <v>432</v>
      </c>
      <c r="F3697" s="59" t="s">
        <v>285</v>
      </c>
    </row>
    <row r="3698" spans="1:6">
      <c r="A3698" s="59">
        <v>6438</v>
      </c>
      <c r="B3698" s="59" t="s">
        <v>431</v>
      </c>
      <c r="C3698" s="59" t="s">
        <v>20278</v>
      </c>
      <c r="D3698" s="60">
        <v>38.770000000000003</v>
      </c>
      <c r="E3698" s="59" t="s">
        <v>432</v>
      </c>
      <c r="F3698" s="59" t="s">
        <v>286</v>
      </c>
    </row>
    <row r="3699" spans="1:6">
      <c r="A3699" s="59">
        <v>6439</v>
      </c>
      <c r="B3699" s="59" t="s">
        <v>431</v>
      </c>
      <c r="C3699" s="59" t="s">
        <v>20278</v>
      </c>
      <c r="D3699" s="60">
        <v>38.770000000000003</v>
      </c>
      <c r="E3699" s="59" t="s">
        <v>432</v>
      </c>
      <c r="F3699" s="59" t="s">
        <v>287</v>
      </c>
    </row>
    <row r="3700" spans="1:6">
      <c r="A3700" s="59">
        <v>6442</v>
      </c>
      <c r="B3700" s="59" t="s">
        <v>431</v>
      </c>
      <c r="C3700" s="59" t="s">
        <v>20278</v>
      </c>
      <c r="D3700" s="60">
        <v>38.770000000000003</v>
      </c>
      <c r="E3700" s="59" t="s">
        <v>432</v>
      </c>
      <c r="F3700" s="59" t="s">
        <v>288</v>
      </c>
    </row>
    <row r="3701" spans="1:6">
      <c r="A3701" s="59">
        <v>6443</v>
      </c>
      <c r="B3701" s="59" t="s">
        <v>431</v>
      </c>
      <c r="C3701" s="59" t="s">
        <v>20278</v>
      </c>
      <c r="D3701" s="60">
        <v>38.770000000000003</v>
      </c>
      <c r="E3701" s="59" t="s">
        <v>432</v>
      </c>
      <c r="F3701" s="59" t="s">
        <v>289</v>
      </c>
    </row>
    <row r="3702" spans="1:6">
      <c r="A3702" s="59">
        <v>6444</v>
      </c>
      <c r="B3702" s="59" t="s">
        <v>431</v>
      </c>
      <c r="C3702" s="59" t="s">
        <v>20278</v>
      </c>
      <c r="D3702" s="60">
        <v>38.770000000000003</v>
      </c>
      <c r="E3702" s="59" t="s">
        <v>432</v>
      </c>
      <c r="F3702" s="59" t="s">
        <v>290</v>
      </c>
    </row>
    <row r="3703" spans="1:6">
      <c r="A3703" s="59">
        <v>6450</v>
      </c>
      <c r="B3703" s="59" t="s">
        <v>431</v>
      </c>
      <c r="C3703" s="59" t="s">
        <v>20278</v>
      </c>
      <c r="D3703" s="60">
        <v>38.770000000000003</v>
      </c>
      <c r="E3703" s="59" t="s">
        <v>432</v>
      </c>
      <c r="F3703" s="59" t="s">
        <v>291</v>
      </c>
    </row>
    <row r="3704" spans="1:6">
      <c r="A3704" s="59">
        <v>6452</v>
      </c>
      <c r="B3704" s="59" t="s">
        <v>431</v>
      </c>
      <c r="C3704" s="59" t="s">
        <v>20278</v>
      </c>
      <c r="D3704" s="60">
        <v>38.770000000000003</v>
      </c>
      <c r="E3704" s="59" t="s">
        <v>432</v>
      </c>
      <c r="F3704" s="59" t="s">
        <v>292</v>
      </c>
    </row>
    <row r="3705" spans="1:6">
      <c r="A3705" s="59">
        <v>6456</v>
      </c>
      <c r="B3705" s="59" t="s">
        <v>431</v>
      </c>
      <c r="C3705" s="59" t="s">
        <v>20278</v>
      </c>
      <c r="D3705" s="60">
        <v>38.770000000000003</v>
      </c>
      <c r="E3705" s="59" t="s">
        <v>432</v>
      </c>
      <c r="F3705" s="59" t="s">
        <v>293</v>
      </c>
    </row>
    <row r="3706" spans="1:6">
      <c r="A3706" s="59">
        <v>6459</v>
      </c>
      <c r="B3706" s="59" t="s">
        <v>431</v>
      </c>
      <c r="C3706" s="59" t="s">
        <v>20278</v>
      </c>
      <c r="D3706" s="60">
        <v>38.770000000000003</v>
      </c>
      <c r="E3706" s="59" t="s">
        <v>432</v>
      </c>
      <c r="F3706" s="59" t="s">
        <v>295</v>
      </c>
    </row>
    <row r="3707" spans="1:6">
      <c r="A3707" s="59">
        <v>6462</v>
      </c>
      <c r="B3707" s="59" t="s">
        <v>431</v>
      </c>
      <c r="C3707" s="59" t="s">
        <v>20278</v>
      </c>
      <c r="D3707" s="60">
        <v>38.770000000000003</v>
      </c>
      <c r="E3707" s="59" t="s">
        <v>432</v>
      </c>
      <c r="F3707" s="59" t="s">
        <v>298</v>
      </c>
    </row>
    <row r="3708" spans="1:6">
      <c r="A3708" s="59">
        <v>6463</v>
      </c>
      <c r="B3708" s="59" t="s">
        <v>431</v>
      </c>
      <c r="C3708" s="59" t="s">
        <v>20278</v>
      </c>
      <c r="D3708" s="60">
        <v>38.770000000000003</v>
      </c>
      <c r="E3708" s="59" t="s">
        <v>432</v>
      </c>
      <c r="F3708" s="59" t="s">
        <v>299</v>
      </c>
    </row>
    <row r="3709" spans="1:6">
      <c r="A3709" s="59">
        <v>6464</v>
      </c>
      <c r="B3709" s="59" t="s">
        <v>431</v>
      </c>
      <c r="C3709" s="59" t="s">
        <v>20278</v>
      </c>
      <c r="D3709" s="60">
        <v>38.770000000000003</v>
      </c>
      <c r="E3709" s="59" t="s">
        <v>432</v>
      </c>
      <c r="F3709" s="59" t="s">
        <v>300</v>
      </c>
    </row>
    <row r="3710" spans="1:6">
      <c r="A3710" s="59">
        <v>6470</v>
      </c>
      <c r="B3710" s="59" t="s">
        <v>431</v>
      </c>
      <c r="C3710" s="59" t="s">
        <v>20278</v>
      </c>
      <c r="D3710" s="60">
        <v>38.770000000000003</v>
      </c>
      <c r="E3710" s="59" t="s">
        <v>432</v>
      </c>
      <c r="F3710" s="59" t="s">
        <v>301</v>
      </c>
    </row>
    <row r="3711" spans="1:6">
      <c r="A3711" s="59">
        <v>6472</v>
      </c>
      <c r="B3711" s="59" t="s">
        <v>431</v>
      </c>
      <c r="C3711" s="59" t="s">
        <v>20278</v>
      </c>
      <c r="D3711" s="60">
        <v>38.770000000000003</v>
      </c>
      <c r="E3711" s="59" t="s">
        <v>432</v>
      </c>
      <c r="F3711" s="59" t="s">
        <v>302</v>
      </c>
    </row>
    <row r="3712" spans="1:6">
      <c r="A3712" s="59">
        <v>6473</v>
      </c>
      <c r="B3712" s="59" t="s">
        <v>431</v>
      </c>
      <c r="C3712" s="59" t="s">
        <v>20278</v>
      </c>
      <c r="D3712" s="60">
        <v>38.770000000000003</v>
      </c>
      <c r="E3712" s="59" t="s">
        <v>432</v>
      </c>
      <c r="F3712" s="59" t="s">
        <v>303</v>
      </c>
    </row>
    <row r="3713" spans="1:6">
      <c r="A3713" s="59">
        <v>6480</v>
      </c>
      <c r="B3713" s="59" t="s">
        <v>431</v>
      </c>
      <c r="C3713" s="59" t="s">
        <v>20278</v>
      </c>
      <c r="D3713" s="60">
        <v>38.770000000000003</v>
      </c>
      <c r="E3713" s="59" t="s">
        <v>432</v>
      </c>
      <c r="F3713" s="59" t="s">
        <v>304</v>
      </c>
    </row>
    <row r="3714" spans="1:6">
      <c r="A3714" s="59">
        <v>6482</v>
      </c>
      <c r="B3714" s="59" t="s">
        <v>431</v>
      </c>
      <c r="C3714" s="59" t="s">
        <v>20278</v>
      </c>
      <c r="D3714" s="60">
        <v>38.770000000000003</v>
      </c>
      <c r="E3714" s="59" t="s">
        <v>432</v>
      </c>
      <c r="F3714" s="59" t="s">
        <v>305</v>
      </c>
    </row>
    <row r="3715" spans="1:6">
      <c r="A3715" s="59">
        <v>6483</v>
      </c>
      <c r="B3715" s="59" t="s">
        <v>431</v>
      </c>
      <c r="C3715" s="59" t="s">
        <v>20278</v>
      </c>
      <c r="D3715" s="60">
        <v>38.770000000000003</v>
      </c>
      <c r="E3715" s="59" t="s">
        <v>432</v>
      </c>
      <c r="F3715" s="59" t="s">
        <v>306</v>
      </c>
    </row>
    <row r="3716" spans="1:6">
      <c r="A3716" s="59">
        <v>6484</v>
      </c>
      <c r="B3716" s="59" t="s">
        <v>431</v>
      </c>
      <c r="C3716" s="59" t="s">
        <v>20278</v>
      </c>
      <c r="D3716" s="60">
        <v>38.770000000000003</v>
      </c>
      <c r="E3716" s="59" t="s">
        <v>432</v>
      </c>
      <c r="F3716" s="59" t="s">
        <v>307</v>
      </c>
    </row>
    <row r="3717" spans="1:6">
      <c r="A3717" s="59">
        <v>6486</v>
      </c>
      <c r="B3717" s="59" t="s">
        <v>431</v>
      </c>
      <c r="C3717" s="59" t="s">
        <v>20278</v>
      </c>
      <c r="D3717" s="60">
        <v>38.770000000000003</v>
      </c>
      <c r="E3717" s="59" t="s">
        <v>432</v>
      </c>
      <c r="F3717" s="59" t="s">
        <v>308</v>
      </c>
    </row>
    <row r="3718" spans="1:6">
      <c r="A3718" s="59">
        <v>6490</v>
      </c>
      <c r="B3718" s="59" t="s">
        <v>431</v>
      </c>
      <c r="C3718" s="59" t="s">
        <v>20278</v>
      </c>
      <c r="D3718" s="60">
        <v>38.770000000000003</v>
      </c>
      <c r="E3718" s="59" t="s">
        <v>432</v>
      </c>
      <c r="F3718" s="59" t="s">
        <v>309</v>
      </c>
    </row>
    <row r="3719" spans="1:6">
      <c r="A3719" s="59">
        <v>6492</v>
      </c>
      <c r="B3719" s="59" t="s">
        <v>431</v>
      </c>
      <c r="C3719" s="59" t="s">
        <v>20278</v>
      </c>
      <c r="D3719" s="60">
        <v>38.770000000000003</v>
      </c>
      <c r="E3719" s="59" t="s">
        <v>432</v>
      </c>
      <c r="F3719" s="59" t="s">
        <v>310</v>
      </c>
    </row>
    <row r="3720" spans="1:6">
      <c r="A3720" s="59">
        <v>6500</v>
      </c>
      <c r="B3720" s="59" t="s">
        <v>431</v>
      </c>
      <c r="C3720" s="59" t="s">
        <v>20278</v>
      </c>
      <c r="D3720" s="60">
        <v>38.770000000000003</v>
      </c>
      <c r="E3720" s="59" t="s">
        <v>432</v>
      </c>
      <c r="F3720" s="59" t="s">
        <v>311</v>
      </c>
    </row>
    <row r="3721" spans="1:6">
      <c r="A3721" s="59">
        <v>6502</v>
      </c>
      <c r="B3721" s="59" t="s">
        <v>431</v>
      </c>
      <c r="C3721" s="59" t="s">
        <v>20278</v>
      </c>
      <c r="D3721" s="60">
        <v>38.770000000000003</v>
      </c>
      <c r="E3721" s="59" t="s">
        <v>432</v>
      </c>
      <c r="F3721" s="59" t="s">
        <v>312</v>
      </c>
    </row>
    <row r="3722" spans="1:6">
      <c r="A3722" s="59">
        <v>6503</v>
      </c>
      <c r="B3722" s="59" t="s">
        <v>431</v>
      </c>
      <c r="C3722" s="59" t="s">
        <v>20278</v>
      </c>
      <c r="D3722" s="60">
        <v>38.770000000000003</v>
      </c>
      <c r="E3722" s="59" t="s">
        <v>432</v>
      </c>
      <c r="F3722" s="59" t="s">
        <v>313</v>
      </c>
    </row>
    <row r="3723" spans="1:6">
      <c r="A3723" s="59">
        <v>6504</v>
      </c>
      <c r="B3723" s="59" t="s">
        <v>431</v>
      </c>
      <c r="C3723" s="59" t="s">
        <v>20278</v>
      </c>
      <c r="D3723" s="60">
        <v>38.770000000000003</v>
      </c>
      <c r="E3723" s="59" t="s">
        <v>432</v>
      </c>
      <c r="F3723" s="59" t="s">
        <v>314</v>
      </c>
    </row>
    <row r="3724" spans="1:6">
      <c r="A3724" s="59">
        <v>6505</v>
      </c>
      <c r="B3724" s="59" t="s">
        <v>431</v>
      </c>
      <c r="C3724" s="59" t="s">
        <v>20278</v>
      </c>
      <c r="D3724" s="60">
        <v>38.770000000000003</v>
      </c>
      <c r="E3724" s="59" t="s">
        <v>432</v>
      </c>
      <c r="F3724" s="59" t="s">
        <v>315</v>
      </c>
    </row>
    <row r="3725" spans="1:6">
      <c r="A3725" s="59">
        <v>6506</v>
      </c>
      <c r="B3725" s="59" t="s">
        <v>431</v>
      </c>
      <c r="C3725" s="59" t="s">
        <v>20278</v>
      </c>
      <c r="D3725" s="60">
        <v>38.770000000000003</v>
      </c>
      <c r="E3725" s="59" t="s">
        <v>432</v>
      </c>
      <c r="F3725" s="59" t="s">
        <v>316</v>
      </c>
    </row>
    <row r="3726" spans="1:6">
      <c r="A3726" s="59">
        <v>6507</v>
      </c>
      <c r="B3726" s="59" t="s">
        <v>431</v>
      </c>
      <c r="C3726" s="59" t="s">
        <v>20278</v>
      </c>
      <c r="D3726" s="60">
        <v>38.770000000000003</v>
      </c>
      <c r="E3726" s="59" t="s">
        <v>432</v>
      </c>
      <c r="F3726" s="59" t="s">
        <v>317</v>
      </c>
    </row>
    <row r="3727" spans="1:6">
      <c r="A3727" s="59">
        <v>6508</v>
      </c>
      <c r="B3727" s="59" t="s">
        <v>431</v>
      </c>
      <c r="C3727" s="59" t="s">
        <v>20278</v>
      </c>
      <c r="D3727" s="60">
        <v>38.770000000000003</v>
      </c>
      <c r="E3727" s="59" t="s">
        <v>432</v>
      </c>
      <c r="F3727" s="59" t="s">
        <v>318</v>
      </c>
    </row>
    <row r="3728" spans="1:6">
      <c r="A3728" s="59">
        <v>6509</v>
      </c>
      <c r="B3728" s="59" t="s">
        <v>431</v>
      </c>
      <c r="C3728" s="59" t="s">
        <v>20278</v>
      </c>
      <c r="D3728" s="60">
        <v>38.770000000000003</v>
      </c>
      <c r="E3728" s="59" t="s">
        <v>432</v>
      </c>
      <c r="F3728" s="59" t="s">
        <v>319</v>
      </c>
    </row>
    <row r="3729" spans="1:6">
      <c r="A3729" s="59">
        <v>6510</v>
      </c>
      <c r="B3729" s="59" t="s">
        <v>431</v>
      </c>
      <c r="C3729" s="59" t="s">
        <v>20278</v>
      </c>
      <c r="D3729" s="60">
        <v>38.770000000000003</v>
      </c>
      <c r="E3729" s="59" t="s">
        <v>432</v>
      </c>
      <c r="F3729" s="59" t="s">
        <v>320</v>
      </c>
    </row>
    <row r="3730" spans="1:6">
      <c r="A3730" s="59">
        <v>6511</v>
      </c>
      <c r="B3730" s="59" t="s">
        <v>431</v>
      </c>
      <c r="C3730" s="59" t="s">
        <v>20278</v>
      </c>
      <c r="D3730" s="60">
        <v>38.770000000000003</v>
      </c>
      <c r="E3730" s="59" t="s">
        <v>432</v>
      </c>
      <c r="F3730" s="59" t="s">
        <v>321</v>
      </c>
    </row>
    <row r="3731" spans="1:6">
      <c r="A3731" s="59">
        <v>6512</v>
      </c>
      <c r="B3731" s="59" t="s">
        <v>431</v>
      </c>
      <c r="C3731" s="59" t="s">
        <v>20278</v>
      </c>
      <c r="D3731" s="60">
        <v>38.770000000000003</v>
      </c>
      <c r="E3731" s="59" t="s">
        <v>432</v>
      </c>
      <c r="F3731" s="59" t="s">
        <v>322</v>
      </c>
    </row>
    <row r="3732" spans="1:6">
      <c r="A3732" s="59">
        <v>6513</v>
      </c>
      <c r="B3732" s="59" t="s">
        <v>431</v>
      </c>
      <c r="C3732" s="59" t="s">
        <v>20278</v>
      </c>
      <c r="D3732" s="60">
        <v>38.770000000000003</v>
      </c>
      <c r="E3732" s="59" t="s">
        <v>432</v>
      </c>
      <c r="F3732" s="59" t="s">
        <v>323</v>
      </c>
    </row>
    <row r="3733" spans="1:6">
      <c r="A3733" s="59">
        <v>6517</v>
      </c>
      <c r="B3733" s="59" t="s">
        <v>431</v>
      </c>
      <c r="C3733" s="59" t="s">
        <v>20278</v>
      </c>
      <c r="D3733" s="60">
        <v>38.770000000000003</v>
      </c>
      <c r="E3733" s="59" t="s">
        <v>432</v>
      </c>
      <c r="F3733" s="59" t="s">
        <v>324</v>
      </c>
    </row>
    <row r="3734" spans="1:6">
      <c r="A3734" s="59">
        <v>6518</v>
      </c>
      <c r="B3734" s="59" t="s">
        <v>431</v>
      </c>
      <c r="C3734" s="59" t="s">
        <v>20278</v>
      </c>
      <c r="D3734" s="60">
        <v>38.770000000000003</v>
      </c>
      <c r="E3734" s="59" t="s">
        <v>432</v>
      </c>
      <c r="F3734" s="59" t="s">
        <v>325</v>
      </c>
    </row>
    <row r="3735" spans="1:6">
      <c r="A3735" s="59">
        <v>6519</v>
      </c>
      <c r="B3735" s="59" t="s">
        <v>431</v>
      </c>
      <c r="C3735" s="59" t="s">
        <v>20278</v>
      </c>
      <c r="D3735" s="60">
        <v>38.770000000000003</v>
      </c>
      <c r="E3735" s="59" t="s">
        <v>432</v>
      </c>
      <c r="F3735" s="59" t="s">
        <v>326</v>
      </c>
    </row>
    <row r="3736" spans="1:6">
      <c r="A3736" s="59">
        <v>6520</v>
      </c>
      <c r="B3736" s="59" t="s">
        <v>431</v>
      </c>
      <c r="C3736" s="59" t="s">
        <v>20278</v>
      </c>
      <c r="D3736" s="60">
        <v>38.770000000000003</v>
      </c>
      <c r="E3736" s="59" t="s">
        <v>432</v>
      </c>
      <c r="F3736" s="59" t="s">
        <v>327</v>
      </c>
    </row>
    <row r="3737" spans="1:6">
      <c r="A3737" s="59">
        <v>6521</v>
      </c>
      <c r="B3737" s="59" t="s">
        <v>431</v>
      </c>
      <c r="C3737" s="59" t="s">
        <v>20278</v>
      </c>
      <c r="D3737" s="60">
        <v>38.770000000000003</v>
      </c>
      <c r="E3737" s="59" t="s">
        <v>432</v>
      </c>
      <c r="F3737" s="59" t="s">
        <v>328</v>
      </c>
    </row>
    <row r="3738" spans="1:6">
      <c r="A3738" s="59">
        <v>6522</v>
      </c>
      <c r="B3738" s="59" t="s">
        <v>431</v>
      </c>
      <c r="C3738" s="59" t="s">
        <v>20278</v>
      </c>
      <c r="D3738" s="60">
        <v>38.770000000000003</v>
      </c>
      <c r="E3738" s="59" t="s">
        <v>432</v>
      </c>
      <c r="F3738" s="59" t="s">
        <v>329</v>
      </c>
    </row>
    <row r="3739" spans="1:6">
      <c r="A3739" s="59">
        <v>6620</v>
      </c>
      <c r="B3739" s="59" t="s">
        <v>431</v>
      </c>
      <c r="C3739" s="59" t="s">
        <v>20278</v>
      </c>
      <c r="D3739" s="60">
        <v>38.770000000000003</v>
      </c>
      <c r="E3739" s="59" t="s">
        <v>432</v>
      </c>
      <c r="F3739" s="59" t="s">
        <v>330</v>
      </c>
    </row>
    <row r="3740" spans="1:6">
      <c r="A3740" s="59">
        <v>6622</v>
      </c>
      <c r="B3740" s="59" t="s">
        <v>431</v>
      </c>
      <c r="C3740" s="59" t="s">
        <v>20278</v>
      </c>
      <c r="D3740" s="60">
        <v>38.770000000000003</v>
      </c>
      <c r="E3740" s="59" t="s">
        <v>432</v>
      </c>
      <c r="F3740" s="59" t="s">
        <v>331</v>
      </c>
    </row>
    <row r="3741" spans="1:6">
      <c r="A3741" s="59">
        <v>6623</v>
      </c>
      <c r="B3741" s="59" t="s">
        <v>431</v>
      </c>
      <c r="C3741" s="59" t="s">
        <v>20278</v>
      </c>
      <c r="D3741" s="60">
        <v>38.770000000000003</v>
      </c>
      <c r="E3741" s="59" t="s">
        <v>432</v>
      </c>
      <c r="F3741" s="59" t="s">
        <v>332</v>
      </c>
    </row>
    <row r="3742" spans="1:6">
      <c r="A3742" s="59">
        <v>6624</v>
      </c>
      <c r="B3742" s="59" t="s">
        <v>431</v>
      </c>
      <c r="C3742" s="59" t="s">
        <v>20278</v>
      </c>
      <c r="D3742" s="60">
        <v>38.770000000000003</v>
      </c>
      <c r="E3742" s="59" t="s">
        <v>432</v>
      </c>
      <c r="F3742" s="59" t="s">
        <v>333</v>
      </c>
    </row>
    <row r="3743" spans="1:6">
      <c r="A3743" s="59">
        <v>6625</v>
      </c>
      <c r="B3743" s="59" t="s">
        <v>431</v>
      </c>
      <c r="C3743" s="59" t="s">
        <v>20278</v>
      </c>
      <c r="D3743" s="60">
        <v>38.770000000000003</v>
      </c>
      <c r="E3743" s="59" t="s">
        <v>432</v>
      </c>
      <c r="F3743" s="59" t="s">
        <v>334</v>
      </c>
    </row>
    <row r="3744" spans="1:6">
      <c r="A3744" s="59">
        <v>6630</v>
      </c>
      <c r="B3744" s="59" t="s">
        <v>431</v>
      </c>
      <c r="C3744" s="59" t="s">
        <v>20278</v>
      </c>
      <c r="D3744" s="60">
        <v>38.770000000000003</v>
      </c>
      <c r="E3744" s="59" t="s">
        <v>432</v>
      </c>
      <c r="F3744" s="59" t="s">
        <v>335</v>
      </c>
    </row>
    <row r="3745" spans="1:6">
      <c r="A3745" s="59">
        <v>6632</v>
      </c>
      <c r="B3745" s="59" t="s">
        <v>431</v>
      </c>
      <c r="C3745" s="59" t="s">
        <v>20278</v>
      </c>
      <c r="D3745" s="60">
        <v>38.770000000000003</v>
      </c>
      <c r="E3745" s="59" t="s">
        <v>432</v>
      </c>
      <c r="F3745" s="59" t="s">
        <v>336</v>
      </c>
    </row>
    <row r="3746" spans="1:6">
      <c r="A3746" s="59">
        <v>6633</v>
      </c>
      <c r="B3746" s="59" t="s">
        <v>431</v>
      </c>
      <c r="C3746" s="59" t="s">
        <v>20278</v>
      </c>
      <c r="D3746" s="60">
        <v>38.770000000000003</v>
      </c>
      <c r="E3746" s="59" t="s">
        <v>432</v>
      </c>
      <c r="F3746" s="59" t="s">
        <v>337</v>
      </c>
    </row>
    <row r="3747" spans="1:6">
      <c r="A3747" s="59">
        <v>6634</v>
      </c>
      <c r="B3747" s="59" t="s">
        <v>431</v>
      </c>
      <c r="C3747" s="59" t="s">
        <v>20278</v>
      </c>
      <c r="D3747" s="60">
        <v>38.770000000000003</v>
      </c>
      <c r="E3747" s="59" t="s">
        <v>432</v>
      </c>
      <c r="F3747" s="59" t="s">
        <v>338</v>
      </c>
    </row>
    <row r="3748" spans="1:6">
      <c r="A3748" s="59">
        <v>6635</v>
      </c>
      <c r="B3748" s="59" t="s">
        <v>431</v>
      </c>
      <c r="C3748" s="59" t="s">
        <v>20278</v>
      </c>
      <c r="D3748" s="60">
        <v>38.770000000000003</v>
      </c>
      <c r="E3748" s="59" t="s">
        <v>432</v>
      </c>
      <c r="F3748" s="59" t="s">
        <v>339</v>
      </c>
    </row>
    <row r="3749" spans="1:6">
      <c r="A3749" s="59">
        <v>6636</v>
      </c>
      <c r="B3749" s="59" t="s">
        <v>431</v>
      </c>
      <c r="C3749" s="59" t="s">
        <v>20278</v>
      </c>
      <c r="D3749" s="60">
        <v>38.770000000000003</v>
      </c>
      <c r="E3749" s="59" t="s">
        <v>432</v>
      </c>
      <c r="F3749" s="59" t="s">
        <v>340</v>
      </c>
    </row>
    <row r="3750" spans="1:6">
      <c r="A3750" s="59">
        <v>6637</v>
      </c>
      <c r="B3750" s="59" t="s">
        <v>431</v>
      </c>
      <c r="C3750" s="59" t="s">
        <v>20278</v>
      </c>
      <c r="D3750" s="60">
        <v>38.770000000000003</v>
      </c>
      <c r="E3750" s="59" t="s">
        <v>432</v>
      </c>
      <c r="F3750" s="59" t="s">
        <v>341</v>
      </c>
    </row>
    <row r="3751" spans="1:6">
      <c r="A3751" s="59">
        <v>6640</v>
      </c>
      <c r="B3751" s="59" t="s">
        <v>431</v>
      </c>
      <c r="C3751" s="59" t="s">
        <v>20278</v>
      </c>
      <c r="D3751" s="60">
        <v>38.770000000000003</v>
      </c>
      <c r="E3751" s="59" t="s">
        <v>432</v>
      </c>
      <c r="F3751" s="59" t="s">
        <v>342</v>
      </c>
    </row>
    <row r="3752" spans="1:6">
      <c r="A3752" s="59">
        <v>6642</v>
      </c>
      <c r="B3752" s="59" t="s">
        <v>431</v>
      </c>
      <c r="C3752" s="59" t="s">
        <v>20278</v>
      </c>
      <c r="D3752" s="60">
        <v>38.770000000000003</v>
      </c>
      <c r="E3752" s="59" t="s">
        <v>432</v>
      </c>
      <c r="F3752" s="59" t="s">
        <v>343</v>
      </c>
    </row>
    <row r="3753" spans="1:6">
      <c r="A3753" s="59">
        <v>6643</v>
      </c>
      <c r="B3753" s="59" t="s">
        <v>431</v>
      </c>
      <c r="C3753" s="59" t="s">
        <v>20278</v>
      </c>
      <c r="D3753" s="60">
        <v>38.770000000000003</v>
      </c>
      <c r="E3753" s="59" t="s">
        <v>432</v>
      </c>
      <c r="F3753" s="59" t="s">
        <v>344</v>
      </c>
    </row>
    <row r="3754" spans="1:6">
      <c r="A3754" s="59">
        <v>6644</v>
      </c>
      <c r="B3754" s="59" t="s">
        <v>431</v>
      </c>
      <c r="C3754" s="59" t="s">
        <v>20278</v>
      </c>
      <c r="D3754" s="60">
        <v>38.770000000000003</v>
      </c>
      <c r="E3754" s="59" t="s">
        <v>432</v>
      </c>
      <c r="F3754" s="59" t="s">
        <v>345</v>
      </c>
    </row>
    <row r="3755" spans="1:6">
      <c r="A3755" s="59">
        <v>6645</v>
      </c>
      <c r="B3755" s="59" t="s">
        <v>431</v>
      </c>
      <c r="C3755" s="59" t="s">
        <v>20278</v>
      </c>
      <c r="D3755" s="60">
        <v>38.770000000000003</v>
      </c>
      <c r="E3755" s="59" t="s">
        <v>432</v>
      </c>
      <c r="F3755" s="59" t="s">
        <v>346</v>
      </c>
    </row>
    <row r="3756" spans="1:6">
      <c r="A3756" s="59">
        <v>6646</v>
      </c>
      <c r="B3756" s="59" t="s">
        <v>431</v>
      </c>
      <c r="C3756" s="59" t="s">
        <v>20278</v>
      </c>
      <c r="D3756" s="60">
        <v>38.770000000000003</v>
      </c>
      <c r="E3756" s="59" t="s">
        <v>432</v>
      </c>
      <c r="F3756" s="59" t="s">
        <v>347</v>
      </c>
    </row>
    <row r="3757" spans="1:6">
      <c r="A3757" s="59">
        <v>6648</v>
      </c>
      <c r="B3757" s="59" t="s">
        <v>431</v>
      </c>
      <c r="C3757" s="59" t="s">
        <v>20278</v>
      </c>
      <c r="D3757" s="60">
        <v>38.770000000000003</v>
      </c>
      <c r="E3757" s="59" t="s">
        <v>432</v>
      </c>
      <c r="F3757" s="59" t="s">
        <v>348</v>
      </c>
    </row>
    <row r="3758" spans="1:6">
      <c r="A3758" s="59">
        <v>6649</v>
      </c>
      <c r="B3758" s="59" t="s">
        <v>431</v>
      </c>
      <c r="C3758" s="59" t="s">
        <v>20278</v>
      </c>
      <c r="D3758" s="60">
        <v>38.770000000000003</v>
      </c>
      <c r="E3758" s="59" t="s">
        <v>432</v>
      </c>
      <c r="F3758" s="59" t="s">
        <v>349</v>
      </c>
    </row>
    <row r="3759" spans="1:6">
      <c r="A3759" s="59">
        <v>6652</v>
      </c>
      <c r="B3759" s="59" t="s">
        <v>431</v>
      </c>
      <c r="C3759" s="59" t="s">
        <v>20278</v>
      </c>
      <c r="D3759" s="60">
        <v>38.770000000000003</v>
      </c>
      <c r="E3759" s="59" t="s">
        <v>432</v>
      </c>
      <c r="F3759" s="59" t="s">
        <v>350</v>
      </c>
    </row>
    <row r="3760" spans="1:6">
      <c r="A3760" s="59">
        <v>6654</v>
      </c>
      <c r="B3760" s="59" t="s">
        <v>431</v>
      </c>
      <c r="C3760" s="59" t="s">
        <v>20278</v>
      </c>
      <c r="D3760" s="60">
        <v>38.770000000000003</v>
      </c>
      <c r="E3760" s="59" t="s">
        <v>432</v>
      </c>
      <c r="F3760" s="59" t="s">
        <v>351</v>
      </c>
    </row>
    <row r="3761" spans="1:6">
      <c r="A3761" s="59">
        <v>6655</v>
      </c>
      <c r="B3761" s="59" t="s">
        <v>431</v>
      </c>
      <c r="C3761" s="59" t="s">
        <v>20278</v>
      </c>
      <c r="D3761" s="60">
        <v>38.770000000000003</v>
      </c>
      <c r="E3761" s="59" t="s">
        <v>432</v>
      </c>
      <c r="F3761" s="59" t="s">
        <v>352</v>
      </c>
    </row>
    <row r="3762" spans="1:6">
      <c r="A3762" s="59">
        <v>6657</v>
      </c>
      <c r="B3762" s="59" t="s">
        <v>431</v>
      </c>
      <c r="C3762" s="59" t="s">
        <v>20278</v>
      </c>
      <c r="D3762" s="60">
        <v>38.770000000000003</v>
      </c>
      <c r="E3762" s="59" t="s">
        <v>432</v>
      </c>
      <c r="F3762" s="59" t="s">
        <v>353</v>
      </c>
    </row>
    <row r="3763" spans="1:6">
      <c r="A3763" s="59">
        <v>6660</v>
      </c>
      <c r="B3763" s="59" t="s">
        <v>431</v>
      </c>
      <c r="C3763" s="59" t="s">
        <v>20278</v>
      </c>
      <c r="D3763" s="60">
        <v>38.770000000000003</v>
      </c>
      <c r="E3763" s="59" t="s">
        <v>432</v>
      </c>
      <c r="F3763" s="59" t="s">
        <v>354</v>
      </c>
    </row>
    <row r="3764" spans="1:6">
      <c r="A3764" s="59">
        <v>6662</v>
      </c>
      <c r="B3764" s="59" t="s">
        <v>431</v>
      </c>
      <c r="C3764" s="59" t="s">
        <v>20278</v>
      </c>
      <c r="D3764" s="60">
        <v>38.770000000000003</v>
      </c>
      <c r="E3764" s="59" t="s">
        <v>432</v>
      </c>
      <c r="F3764" s="59" t="s">
        <v>355</v>
      </c>
    </row>
    <row r="3765" spans="1:6">
      <c r="A3765" s="59">
        <v>6665</v>
      </c>
      <c r="B3765" s="59" t="s">
        <v>431</v>
      </c>
      <c r="C3765" s="59" t="s">
        <v>20278</v>
      </c>
      <c r="D3765" s="60">
        <v>38.770000000000003</v>
      </c>
      <c r="E3765" s="59" t="s">
        <v>432</v>
      </c>
      <c r="F3765" s="59" t="s">
        <v>356</v>
      </c>
    </row>
    <row r="3766" spans="1:6">
      <c r="A3766" s="59">
        <v>6680</v>
      </c>
      <c r="B3766" s="59" t="s">
        <v>431</v>
      </c>
      <c r="C3766" s="59" t="s">
        <v>20278</v>
      </c>
      <c r="D3766" s="60">
        <v>38.770000000000003</v>
      </c>
      <c r="E3766" s="59" t="s">
        <v>432</v>
      </c>
      <c r="F3766" s="59" t="s">
        <v>357</v>
      </c>
    </row>
    <row r="3767" spans="1:6">
      <c r="A3767" s="59">
        <v>6681</v>
      </c>
      <c r="B3767" s="59" t="s">
        <v>431</v>
      </c>
      <c r="C3767" s="59" t="s">
        <v>20278</v>
      </c>
      <c r="D3767" s="60">
        <v>38.770000000000003</v>
      </c>
      <c r="E3767" s="59" t="s">
        <v>432</v>
      </c>
      <c r="F3767" s="59" t="s">
        <v>358</v>
      </c>
    </row>
    <row r="3768" spans="1:6">
      <c r="A3768" s="59">
        <v>6685</v>
      </c>
      <c r="B3768" s="59" t="s">
        <v>431</v>
      </c>
      <c r="C3768" s="59" t="s">
        <v>20278</v>
      </c>
      <c r="D3768" s="60">
        <v>38.770000000000003</v>
      </c>
      <c r="E3768" s="59" t="s">
        <v>432</v>
      </c>
      <c r="F3768" s="59" t="s">
        <v>359</v>
      </c>
    </row>
    <row r="3769" spans="1:6">
      <c r="A3769" s="59">
        <v>6686</v>
      </c>
      <c r="B3769" s="59" t="s">
        <v>431</v>
      </c>
      <c r="C3769" s="59" t="s">
        <v>20278</v>
      </c>
      <c r="D3769" s="60">
        <v>38.770000000000003</v>
      </c>
      <c r="E3769" s="59" t="s">
        <v>432</v>
      </c>
      <c r="F3769" s="59" t="s">
        <v>360</v>
      </c>
    </row>
    <row r="3770" spans="1:6">
      <c r="A3770" s="59">
        <v>6690</v>
      </c>
      <c r="B3770" s="59" t="s">
        <v>431</v>
      </c>
      <c r="C3770" s="59" t="s">
        <v>20278</v>
      </c>
      <c r="D3770" s="60">
        <v>38.770000000000003</v>
      </c>
      <c r="E3770" s="59" t="s">
        <v>432</v>
      </c>
      <c r="F3770" s="59" t="s">
        <v>361</v>
      </c>
    </row>
    <row r="3771" spans="1:6">
      <c r="A3771" s="59">
        <v>6750</v>
      </c>
      <c r="B3771" s="59" t="s">
        <v>431</v>
      </c>
      <c r="C3771" s="59" t="s">
        <v>20278</v>
      </c>
      <c r="D3771" s="60">
        <v>38.770000000000003</v>
      </c>
      <c r="E3771" s="59" t="s">
        <v>432</v>
      </c>
      <c r="F3771" s="59" t="s">
        <v>362</v>
      </c>
    </row>
    <row r="3772" spans="1:6">
      <c r="A3772" s="59">
        <v>6820</v>
      </c>
      <c r="B3772" s="59" t="s">
        <v>431</v>
      </c>
      <c r="C3772" s="59" t="s">
        <v>20278</v>
      </c>
      <c r="D3772" s="60">
        <v>38.770000000000003</v>
      </c>
      <c r="E3772" s="59" t="s">
        <v>432</v>
      </c>
      <c r="F3772" s="59" t="s">
        <v>363</v>
      </c>
    </row>
    <row r="3773" spans="1:6">
      <c r="A3773" s="59">
        <v>6825</v>
      </c>
      <c r="B3773" s="59" t="s">
        <v>431</v>
      </c>
      <c r="C3773" s="59" t="s">
        <v>20278</v>
      </c>
      <c r="D3773" s="60">
        <v>38.770000000000003</v>
      </c>
      <c r="E3773" s="59" t="s">
        <v>432</v>
      </c>
      <c r="F3773" s="59" t="s">
        <v>364</v>
      </c>
    </row>
    <row r="3774" spans="1:6">
      <c r="A3774" s="59">
        <v>6830</v>
      </c>
      <c r="B3774" s="59" t="s">
        <v>431</v>
      </c>
      <c r="C3774" s="59" t="s">
        <v>20278</v>
      </c>
      <c r="D3774" s="60">
        <v>38.770000000000003</v>
      </c>
      <c r="E3774" s="59" t="s">
        <v>432</v>
      </c>
      <c r="F3774" s="59" t="s">
        <v>365</v>
      </c>
    </row>
    <row r="3775" spans="1:6">
      <c r="A3775" s="59">
        <v>6831</v>
      </c>
      <c r="B3775" s="59" t="s">
        <v>431</v>
      </c>
      <c r="C3775" s="59" t="s">
        <v>20278</v>
      </c>
      <c r="D3775" s="60">
        <v>38.770000000000003</v>
      </c>
      <c r="E3775" s="59" t="s">
        <v>432</v>
      </c>
      <c r="F3775" s="59" t="s">
        <v>366</v>
      </c>
    </row>
    <row r="3776" spans="1:6">
      <c r="A3776" s="59">
        <v>6832</v>
      </c>
      <c r="B3776" s="59" t="s">
        <v>431</v>
      </c>
      <c r="C3776" s="59" t="s">
        <v>20278</v>
      </c>
      <c r="D3776" s="60">
        <v>38.770000000000003</v>
      </c>
      <c r="E3776" s="59" t="s">
        <v>432</v>
      </c>
      <c r="F3776" s="59" t="s">
        <v>367</v>
      </c>
    </row>
    <row r="3777" spans="1:6">
      <c r="A3777" s="59">
        <v>6833</v>
      </c>
      <c r="B3777" s="59" t="s">
        <v>431</v>
      </c>
      <c r="C3777" s="59" t="s">
        <v>20278</v>
      </c>
      <c r="D3777" s="60">
        <v>38.770000000000003</v>
      </c>
      <c r="E3777" s="59" t="s">
        <v>432</v>
      </c>
      <c r="F3777" s="59" t="s">
        <v>368</v>
      </c>
    </row>
    <row r="3778" spans="1:6">
      <c r="A3778" s="59">
        <v>6834</v>
      </c>
      <c r="B3778" s="59" t="s">
        <v>431</v>
      </c>
      <c r="C3778" s="59" t="s">
        <v>20278</v>
      </c>
      <c r="D3778" s="60">
        <v>38.770000000000003</v>
      </c>
      <c r="E3778" s="59" t="s">
        <v>432</v>
      </c>
      <c r="F3778" s="59" t="s">
        <v>369</v>
      </c>
    </row>
    <row r="3779" spans="1:6">
      <c r="A3779" s="59">
        <v>6901</v>
      </c>
      <c r="B3779" s="59" t="s">
        <v>431</v>
      </c>
      <c r="C3779" s="59" t="s">
        <v>20278</v>
      </c>
      <c r="D3779" s="60">
        <v>38.770000000000003</v>
      </c>
      <c r="E3779" s="59" t="s">
        <v>432</v>
      </c>
      <c r="F3779" s="59" t="s">
        <v>370</v>
      </c>
    </row>
    <row r="3780" spans="1:6">
      <c r="A3780" s="59">
        <v>6903</v>
      </c>
      <c r="B3780" s="59" t="s">
        <v>431</v>
      </c>
      <c r="C3780" s="59" t="s">
        <v>20278</v>
      </c>
      <c r="D3780" s="60">
        <v>38.770000000000003</v>
      </c>
      <c r="E3780" s="59" t="s">
        <v>432</v>
      </c>
      <c r="F3780" s="59" t="s">
        <v>372</v>
      </c>
    </row>
    <row r="3781" spans="1:6">
      <c r="A3781" s="59">
        <v>6998</v>
      </c>
      <c r="B3781" s="59" t="s">
        <v>431</v>
      </c>
      <c r="C3781" s="59" t="s">
        <v>20278</v>
      </c>
      <c r="D3781" s="60">
        <v>38.770000000000003</v>
      </c>
      <c r="E3781" s="59" t="s">
        <v>432</v>
      </c>
      <c r="F3781" s="59" t="s">
        <v>373</v>
      </c>
    </row>
    <row r="3782" spans="1:6">
      <c r="A3782" s="59">
        <v>6999</v>
      </c>
      <c r="B3782" s="59" t="s">
        <v>431</v>
      </c>
      <c r="C3782" s="59" t="s">
        <v>20278</v>
      </c>
      <c r="D3782" s="60">
        <v>38.770000000000003</v>
      </c>
      <c r="E3782" s="59" t="s">
        <v>432</v>
      </c>
      <c r="F3782" s="59" t="s">
        <v>374</v>
      </c>
    </row>
    <row r="3783" spans="1:6">
      <c r="A3783" s="59">
        <v>9001</v>
      </c>
      <c r="B3783" s="59" t="s">
        <v>431</v>
      </c>
      <c r="C3783" s="59" t="s">
        <v>20278</v>
      </c>
      <c r="D3783" s="60">
        <v>38.770000000000003</v>
      </c>
      <c r="E3783" s="59" t="s">
        <v>432</v>
      </c>
      <c r="F3783" s="59" t="s">
        <v>375</v>
      </c>
    </row>
    <row r="3784" spans="1:6">
      <c r="A3784" s="59">
        <v>6010</v>
      </c>
      <c r="B3784" s="59" t="s">
        <v>433</v>
      </c>
      <c r="C3784" s="59" t="s">
        <v>20278</v>
      </c>
      <c r="D3784" s="60">
        <v>112.04</v>
      </c>
      <c r="E3784" s="59" t="s">
        <v>434</v>
      </c>
      <c r="F3784" s="59" t="s">
        <v>210</v>
      </c>
    </row>
    <row r="3785" spans="1:6">
      <c r="A3785" s="59">
        <v>6011</v>
      </c>
      <c r="B3785" s="59" t="s">
        <v>433</v>
      </c>
      <c r="C3785" s="59" t="s">
        <v>20278</v>
      </c>
      <c r="D3785" s="60">
        <v>112.04</v>
      </c>
      <c r="E3785" s="59" t="s">
        <v>434</v>
      </c>
      <c r="F3785" s="59" t="s">
        <v>211</v>
      </c>
    </row>
    <row r="3786" spans="1:6">
      <c r="A3786" s="59">
        <v>6012</v>
      </c>
      <c r="B3786" s="59" t="s">
        <v>433</v>
      </c>
      <c r="C3786" s="59" t="s">
        <v>20278</v>
      </c>
      <c r="D3786" s="60">
        <v>112.04</v>
      </c>
      <c r="E3786" s="59" t="s">
        <v>434</v>
      </c>
      <c r="F3786" s="59" t="s">
        <v>212</v>
      </c>
    </row>
    <row r="3787" spans="1:6">
      <c r="A3787" s="59">
        <v>6013</v>
      </c>
      <c r="B3787" s="59" t="s">
        <v>433</v>
      </c>
      <c r="C3787" s="59" t="s">
        <v>20278</v>
      </c>
      <c r="D3787" s="60">
        <v>112.04</v>
      </c>
      <c r="E3787" s="59" t="s">
        <v>434</v>
      </c>
      <c r="F3787" s="59" t="s">
        <v>213</v>
      </c>
    </row>
    <row r="3788" spans="1:6">
      <c r="A3788" s="59">
        <v>6014</v>
      </c>
      <c r="B3788" s="59" t="s">
        <v>433</v>
      </c>
      <c r="C3788" s="59" t="s">
        <v>20278</v>
      </c>
      <c r="D3788" s="60">
        <v>112.04</v>
      </c>
      <c r="E3788" s="59" t="s">
        <v>434</v>
      </c>
      <c r="F3788" s="59" t="s">
        <v>214</v>
      </c>
    </row>
    <row r="3789" spans="1:6">
      <c r="A3789" s="59">
        <v>6015</v>
      </c>
      <c r="B3789" s="59" t="s">
        <v>433</v>
      </c>
      <c r="C3789" s="59" t="s">
        <v>20278</v>
      </c>
      <c r="D3789" s="60">
        <v>112.04</v>
      </c>
      <c r="E3789" s="59" t="s">
        <v>434</v>
      </c>
      <c r="F3789" s="59" t="s">
        <v>215</v>
      </c>
    </row>
    <row r="3790" spans="1:6">
      <c r="A3790" s="59">
        <v>6016</v>
      </c>
      <c r="B3790" s="59" t="s">
        <v>433</v>
      </c>
      <c r="C3790" s="59" t="s">
        <v>20278</v>
      </c>
      <c r="D3790" s="60">
        <v>112.04</v>
      </c>
      <c r="E3790" s="59" t="s">
        <v>434</v>
      </c>
      <c r="F3790" s="59" t="s">
        <v>216</v>
      </c>
    </row>
    <row r="3791" spans="1:6">
      <c r="A3791" s="59">
        <v>6017</v>
      </c>
      <c r="B3791" s="59" t="s">
        <v>433</v>
      </c>
      <c r="C3791" s="59" t="s">
        <v>20278</v>
      </c>
      <c r="D3791" s="60">
        <v>112.04</v>
      </c>
      <c r="E3791" s="59" t="s">
        <v>434</v>
      </c>
      <c r="F3791" s="59" t="s">
        <v>217</v>
      </c>
    </row>
    <row r="3792" spans="1:6">
      <c r="A3792" s="59">
        <v>6020</v>
      </c>
      <c r="B3792" s="59" t="s">
        <v>433</v>
      </c>
      <c r="C3792" s="59" t="s">
        <v>20278</v>
      </c>
      <c r="D3792" s="60">
        <v>112.04</v>
      </c>
      <c r="E3792" s="59" t="s">
        <v>434</v>
      </c>
      <c r="F3792" s="59" t="s">
        <v>218</v>
      </c>
    </row>
    <row r="3793" spans="1:6">
      <c r="A3793" s="59">
        <v>6021</v>
      </c>
      <c r="B3793" s="59" t="s">
        <v>433</v>
      </c>
      <c r="C3793" s="59" t="s">
        <v>20278</v>
      </c>
      <c r="D3793" s="60">
        <v>112.04</v>
      </c>
      <c r="E3793" s="59" t="s">
        <v>434</v>
      </c>
      <c r="F3793" s="59" t="s">
        <v>219</v>
      </c>
    </row>
    <row r="3794" spans="1:6">
      <c r="A3794" s="59">
        <v>6022</v>
      </c>
      <c r="B3794" s="59" t="s">
        <v>433</v>
      </c>
      <c r="C3794" s="59" t="s">
        <v>20278</v>
      </c>
      <c r="D3794" s="60">
        <v>112.04</v>
      </c>
      <c r="E3794" s="59" t="s">
        <v>434</v>
      </c>
      <c r="F3794" s="59" t="s">
        <v>220</v>
      </c>
    </row>
    <row r="3795" spans="1:6">
      <c r="A3795" s="59">
        <v>6023</v>
      </c>
      <c r="B3795" s="59" t="s">
        <v>433</v>
      </c>
      <c r="C3795" s="59" t="s">
        <v>20278</v>
      </c>
      <c r="D3795" s="60">
        <v>112.04</v>
      </c>
      <c r="E3795" s="59" t="s">
        <v>434</v>
      </c>
      <c r="F3795" s="59" t="s">
        <v>221</v>
      </c>
    </row>
    <row r="3796" spans="1:6">
      <c r="A3796" s="59">
        <v>6026</v>
      </c>
      <c r="B3796" s="59" t="s">
        <v>433</v>
      </c>
      <c r="C3796" s="59" t="s">
        <v>20278</v>
      </c>
      <c r="D3796" s="60">
        <v>112.04</v>
      </c>
      <c r="E3796" s="59" t="s">
        <v>434</v>
      </c>
      <c r="F3796" s="59" t="s">
        <v>414</v>
      </c>
    </row>
    <row r="3797" spans="1:6">
      <c r="A3797" s="59">
        <v>6027</v>
      </c>
      <c r="B3797" s="59" t="s">
        <v>433</v>
      </c>
      <c r="C3797" s="59" t="s">
        <v>20278</v>
      </c>
      <c r="D3797" s="60">
        <v>112.04</v>
      </c>
      <c r="E3797" s="59" t="s">
        <v>434</v>
      </c>
      <c r="F3797" s="59" t="s">
        <v>414</v>
      </c>
    </row>
    <row r="3798" spans="1:6">
      <c r="A3798" s="59">
        <v>6028</v>
      </c>
      <c r="B3798" s="59" t="s">
        <v>433</v>
      </c>
      <c r="C3798" s="59" t="s">
        <v>20278</v>
      </c>
      <c r="D3798" s="60">
        <v>112.04</v>
      </c>
      <c r="E3798" s="59" t="s">
        <v>434</v>
      </c>
      <c r="F3798" s="59" t="s">
        <v>222</v>
      </c>
    </row>
    <row r="3799" spans="1:6">
      <c r="A3799" s="59">
        <v>6029</v>
      </c>
      <c r="B3799" s="59" t="s">
        <v>433</v>
      </c>
      <c r="C3799" s="59" t="s">
        <v>20278</v>
      </c>
      <c r="D3799" s="60">
        <v>112.04</v>
      </c>
      <c r="E3799" s="59" t="s">
        <v>434</v>
      </c>
      <c r="F3799" s="59" t="s">
        <v>223</v>
      </c>
    </row>
    <row r="3800" spans="1:6">
      <c r="A3800" s="59">
        <v>6030</v>
      </c>
      <c r="B3800" s="59" t="s">
        <v>433</v>
      </c>
      <c r="C3800" s="59" t="s">
        <v>20278</v>
      </c>
      <c r="D3800" s="60">
        <v>112.04</v>
      </c>
      <c r="E3800" s="59" t="s">
        <v>434</v>
      </c>
      <c r="F3800" s="59" t="s">
        <v>415</v>
      </c>
    </row>
    <row r="3801" spans="1:6">
      <c r="A3801" s="59">
        <v>6031</v>
      </c>
      <c r="B3801" s="59" t="s">
        <v>433</v>
      </c>
      <c r="C3801" s="59" t="s">
        <v>20278</v>
      </c>
      <c r="D3801" s="60">
        <v>112.04</v>
      </c>
      <c r="E3801" s="59" t="s">
        <v>434</v>
      </c>
      <c r="F3801" s="59" t="s">
        <v>416</v>
      </c>
    </row>
    <row r="3802" spans="1:6">
      <c r="A3802" s="59">
        <v>6032</v>
      </c>
      <c r="B3802" s="59" t="s">
        <v>433</v>
      </c>
      <c r="C3802" s="59" t="s">
        <v>20278</v>
      </c>
      <c r="D3802" s="60">
        <v>112.04</v>
      </c>
      <c r="E3802" s="59" t="s">
        <v>434</v>
      </c>
      <c r="F3802" s="59" t="s">
        <v>224</v>
      </c>
    </row>
    <row r="3803" spans="1:6">
      <c r="A3803" s="59">
        <v>6040</v>
      </c>
      <c r="B3803" s="59" t="s">
        <v>433</v>
      </c>
      <c r="C3803" s="59" t="s">
        <v>20278</v>
      </c>
      <c r="D3803" s="60">
        <v>112.04</v>
      </c>
      <c r="E3803" s="59" t="s">
        <v>434</v>
      </c>
      <c r="F3803" s="59" t="s">
        <v>417</v>
      </c>
    </row>
    <row r="3804" spans="1:6">
      <c r="A3804" s="59">
        <v>6050</v>
      </c>
      <c r="B3804" s="59" t="s">
        <v>433</v>
      </c>
      <c r="C3804" s="59" t="s">
        <v>20278</v>
      </c>
      <c r="D3804" s="60">
        <v>112.04</v>
      </c>
      <c r="E3804" s="59" t="s">
        <v>434</v>
      </c>
      <c r="F3804" s="59" t="s">
        <v>416</v>
      </c>
    </row>
    <row r="3805" spans="1:6">
      <c r="A3805" s="59">
        <v>6070</v>
      </c>
      <c r="B3805" s="59" t="s">
        <v>433</v>
      </c>
      <c r="C3805" s="59" t="s">
        <v>20278</v>
      </c>
      <c r="D3805" s="60">
        <v>112.04</v>
      </c>
      <c r="E3805" s="59" t="s">
        <v>434</v>
      </c>
      <c r="F3805" s="59" t="s">
        <v>416</v>
      </c>
    </row>
    <row r="3806" spans="1:6">
      <c r="A3806" s="59">
        <v>6100</v>
      </c>
      <c r="B3806" s="59" t="s">
        <v>433</v>
      </c>
      <c r="C3806" s="59" t="s">
        <v>20278</v>
      </c>
      <c r="D3806" s="60">
        <v>112.04</v>
      </c>
      <c r="E3806" s="59" t="s">
        <v>434</v>
      </c>
      <c r="F3806" s="59" t="s">
        <v>225</v>
      </c>
    </row>
    <row r="3807" spans="1:6">
      <c r="A3807" s="59">
        <v>6101</v>
      </c>
      <c r="B3807" s="59" t="s">
        <v>433</v>
      </c>
      <c r="C3807" s="59" t="s">
        <v>20278</v>
      </c>
      <c r="D3807" s="60">
        <v>112.04</v>
      </c>
      <c r="E3807" s="59" t="s">
        <v>434</v>
      </c>
      <c r="F3807" s="59" t="s">
        <v>226</v>
      </c>
    </row>
    <row r="3808" spans="1:6">
      <c r="A3808" s="59">
        <v>6102</v>
      </c>
      <c r="B3808" s="59" t="s">
        <v>433</v>
      </c>
      <c r="C3808" s="59" t="s">
        <v>20278</v>
      </c>
      <c r="D3808" s="60">
        <v>112.04</v>
      </c>
      <c r="E3808" s="59" t="s">
        <v>434</v>
      </c>
      <c r="F3808" s="59" t="s">
        <v>227</v>
      </c>
    </row>
    <row r="3809" spans="1:6">
      <c r="A3809" s="59">
        <v>6103</v>
      </c>
      <c r="B3809" s="59" t="s">
        <v>433</v>
      </c>
      <c r="C3809" s="59" t="s">
        <v>20278</v>
      </c>
      <c r="D3809" s="60">
        <v>112.04</v>
      </c>
      <c r="E3809" s="59" t="s">
        <v>434</v>
      </c>
      <c r="F3809" s="59" t="s">
        <v>228</v>
      </c>
    </row>
    <row r="3810" spans="1:6">
      <c r="A3810" s="59">
        <v>6110</v>
      </c>
      <c r="B3810" s="59" t="s">
        <v>433</v>
      </c>
      <c r="C3810" s="59" t="s">
        <v>20278</v>
      </c>
      <c r="D3810" s="60">
        <v>112.04</v>
      </c>
      <c r="E3810" s="59" t="s">
        <v>434</v>
      </c>
      <c r="F3810" s="59" t="s">
        <v>229</v>
      </c>
    </row>
    <row r="3811" spans="1:6">
      <c r="A3811" s="59">
        <v>6112</v>
      </c>
      <c r="B3811" s="59" t="s">
        <v>433</v>
      </c>
      <c r="C3811" s="59" t="s">
        <v>20278</v>
      </c>
      <c r="D3811" s="60">
        <v>112.04</v>
      </c>
      <c r="E3811" s="59" t="s">
        <v>434</v>
      </c>
      <c r="F3811" s="59" t="s">
        <v>230</v>
      </c>
    </row>
    <row r="3812" spans="1:6">
      <c r="A3812" s="59">
        <v>6201</v>
      </c>
      <c r="B3812" s="59" t="s">
        <v>433</v>
      </c>
      <c r="C3812" s="59" t="s">
        <v>20278</v>
      </c>
      <c r="D3812" s="60">
        <v>112.04</v>
      </c>
      <c r="E3812" s="59" t="s">
        <v>434</v>
      </c>
      <c r="F3812" s="59" t="s">
        <v>416</v>
      </c>
    </row>
    <row r="3813" spans="1:6">
      <c r="A3813" s="59">
        <v>6202</v>
      </c>
      <c r="B3813" s="59" t="s">
        <v>433</v>
      </c>
      <c r="C3813" s="59" t="s">
        <v>20278</v>
      </c>
      <c r="D3813" s="60">
        <v>112.04</v>
      </c>
      <c r="E3813" s="59" t="s">
        <v>434</v>
      </c>
      <c r="F3813" s="59" t="s">
        <v>416</v>
      </c>
    </row>
    <row r="3814" spans="1:6">
      <c r="A3814" s="59">
        <v>6210</v>
      </c>
      <c r="B3814" s="59" t="s">
        <v>433</v>
      </c>
      <c r="C3814" s="59" t="s">
        <v>20278</v>
      </c>
      <c r="D3814" s="60">
        <v>112.04</v>
      </c>
      <c r="E3814" s="59" t="s">
        <v>434</v>
      </c>
      <c r="F3814" s="59" t="s">
        <v>416</v>
      </c>
    </row>
    <row r="3815" spans="1:6">
      <c r="A3815" s="59">
        <v>6211</v>
      </c>
      <c r="B3815" s="59" t="s">
        <v>433</v>
      </c>
      <c r="C3815" s="59" t="s">
        <v>20278</v>
      </c>
      <c r="D3815" s="60">
        <v>112.04</v>
      </c>
      <c r="E3815" s="59" t="s">
        <v>434</v>
      </c>
      <c r="F3815" s="59" t="s">
        <v>416</v>
      </c>
    </row>
    <row r="3816" spans="1:6">
      <c r="A3816" s="59">
        <v>6212</v>
      </c>
      <c r="B3816" s="59" t="s">
        <v>433</v>
      </c>
      <c r="C3816" s="59" t="s">
        <v>20278</v>
      </c>
      <c r="D3816" s="60">
        <v>112.04</v>
      </c>
      <c r="E3816" s="59" t="s">
        <v>434</v>
      </c>
      <c r="F3816" s="59" t="s">
        <v>416</v>
      </c>
    </row>
    <row r="3817" spans="1:6">
      <c r="A3817" s="59">
        <v>6213</v>
      </c>
      <c r="B3817" s="59" t="s">
        <v>433</v>
      </c>
      <c r="C3817" s="59" t="s">
        <v>20278</v>
      </c>
      <c r="D3817" s="60">
        <v>112.04</v>
      </c>
      <c r="E3817" s="59" t="s">
        <v>434</v>
      </c>
      <c r="F3817" s="59" t="s">
        <v>416</v>
      </c>
    </row>
    <row r="3818" spans="1:6">
      <c r="A3818" s="59">
        <v>6214</v>
      </c>
      <c r="B3818" s="59" t="s">
        <v>433</v>
      </c>
      <c r="C3818" s="59" t="s">
        <v>20278</v>
      </c>
      <c r="D3818" s="60">
        <v>112.04</v>
      </c>
      <c r="E3818" s="59" t="s">
        <v>434</v>
      </c>
      <c r="F3818" s="59" t="s">
        <v>416</v>
      </c>
    </row>
    <row r="3819" spans="1:6">
      <c r="A3819" s="59">
        <v>6220</v>
      </c>
      <c r="B3819" s="59" t="s">
        <v>433</v>
      </c>
      <c r="C3819" s="59" t="s">
        <v>20278</v>
      </c>
      <c r="D3819" s="60">
        <v>112.04</v>
      </c>
      <c r="E3819" s="59" t="s">
        <v>434</v>
      </c>
      <c r="F3819" s="59" t="s">
        <v>231</v>
      </c>
    </row>
    <row r="3820" spans="1:6">
      <c r="A3820" s="59">
        <v>6221</v>
      </c>
      <c r="B3820" s="59" t="s">
        <v>433</v>
      </c>
      <c r="C3820" s="59" t="s">
        <v>20278</v>
      </c>
      <c r="D3820" s="60">
        <v>112.04</v>
      </c>
      <c r="E3820" s="59" t="s">
        <v>434</v>
      </c>
      <c r="F3820" s="59" t="s">
        <v>232</v>
      </c>
    </row>
    <row r="3821" spans="1:6">
      <c r="A3821" s="59">
        <v>6222</v>
      </c>
      <c r="B3821" s="59" t="s">
        <v>433</v>
      </c>
      <c r="C3821" s="59" t="s">
        <v>20278</v>
      </c>
      <c r="D3821" s="60">
        <v>112.04</v>
      </c>
      <c r="E3821" s="59" t="s">
        <v>434</v>
      </c>
      <c r="F3821" s="59" t="s">
        <v>233</v>
      </c>
    </row>
    <row r="3822" spans="1:6">
      <c r="A3822" s="59">
        <v>6223</v>
      </c>
      <c r="B3822" s="59" t="s">
        <v>433</v>
      </c>
      <c r="C3822" s="59" t="s">
        <v>20278</v>
      </c>
      <c r="D3822" s="60">
        <v>112.04</v>
      </c>
      <c r="E3822" s="59" t="s">
        <v>434</v>
      </c>
      <c r="F3822" s="59" t="s">
        <v>234</v>
      </c>
    </row>
    <row r="3823" spans="1:6">
      <c r="A3823" s="59">
        <v>6224</v>
      </c>
      <c r="B3823" s="59" t="s">
        <v>433</v>
      </c>
      <c r="C3823" s="59" t="s">
        <v>20278</v>
      </c>
      <c r="D3823" s="60">
        <v>112.04</v>
      </c>
      <c r="E3823" s="59" t="s">
        <v>434</v>
      </c>
      <c r="F3823" s="59" t="s">
        <v>235</v>
      </c>
    </row>
    <row r="3824" spans="1:6">
      <c r="A3824" s="59">
        <v>6225</v>
      </c>
      <c r="B3824" s="59" t="s">
        <v>433</v>
      </c>
      <c r="C3824" s="59" t="s">
        <v>20278</v>
      </c>
      <c r="D3824" s="60">
        <v>112.04</v>
      </c>
      <c r="E3824" s="59" t="s">
        <v>434</v>
      </c>
      <c r="F3824" s="59" t="s">
        <v>236</v>
      </c>
    </row>
    <row r="3825" spans="1:6">
      <c r="A3825" s="59">
        <v>6226</v>
      </c>
      <c r="B3825" s="59" t="s">
        <v>433</v>
      </c>
      <c r="C3825" s="59" t="s">
        <v>20278</v>
      </c>
      <c r="D3825" s="60">
        <v>112.04</v>
      </c>
      <c r="E3825" s="59" t="s">
        <v>434</v>
      </c>
      <c r="F3825" s="59" t="s">
        <v>237</v>
      </c>
    </row>
    <row r="3826" spans="1:6">
      <c r="A3826" s="59">
        <v>6229</v>
      </c>
      <c r="B3826" s="59" t="s">
        <v>433</v>
      </c>
      <c r="C3826" s="59" t="s">
        <v>20278</v>
      </c>
      <c r="D3826" s="60">
        <v>112.04</v>
      </c>
      <c r="E3826" s="59" t="s">
        <v>434</v>
      </c>
      <c r="F3826" s="59" t="s">
        <v>238</v>
      </c>
    </row>
    <row r="3827" spans="1:6">
      <c r="A3827" s="59">
        <v>6230</v>
      </c>
      <c r="B3827" s="59" t="s">
        <v>433</v>
      </c>
      <c r="C3827" s="59" t="s">
        <v>20278</v>
      </c>
      <c r="D3827" s="60">
        <v>112.04</v>
      </c>
      <c r="E3827" s="59" t="s">
        <v>434</v>
      </c>
      <c r="F3827" s="59" t="s">
        <v>239</v>
      </c>
    </row>
    <row r="3828" spans="1:6">
      <c r="A3828" s="59">
        <v>6231</v>
      </c>
      <c r="B3828" s="59" t="s">
        <v>433</v>
      </c>
      <c r="C3828" s="59" t="s">
        <v>20278</v>
      </c>
      <c r="D3828" s="60">
        <v>112.04</v>
      </c>
      <c r="E3828" s="59" t="s">
        <v>434</v>
      </c>
      <c r="F3828" s="59" t="s">
        <v>240</v>
      </c>
    </row>
    <row r="3829" spans="1:6">
      <c r="A3829" s="59">
        <v>6232</v>
      </c>
      <c r="B3829" s="59" t="s">
        <v>433</v>
      </c>
      <c r="C3829" s="59" t="s">
        <v>20278</v>
      </c>
      <c r="D3829" s="60">
        <v>112.04</v>
      </c>
      <c r="E3829" s="59" t="s">
        <v>434</v>
      </c>
      <c r="F3829" s="59" t="s">
        <v>241</v>
      </c>
    </row>
    <row r="3830" spans="1:6">
      <c r="A3830" s="59">
        <v>6234</v>
      </c>
      <c r="B3830" s="59" t="s">
        <v>433</v>
      </c>
      <c r="C3830" s="59" t="s">
        <v>20278</v>
      </c>
      <c r="D3830" s="60">
        <v>112.04</v>
      </c>
      <c r="E3830" s="59" t="s">
        <v>434</v>
      </c>
      <c r="F3830" s="59" t="s">
        <v>242</v>
      </c>
    </row>
    <row r="3831" spans="1:6">
      <c r="A3831" s="59">
        <v>6235</v>
      </c>
      <c r="B3831" s="59" t="s">
        <v>433</v>
      </c>
      <c r="C3831" s="59" t="s">
        <v>20278</v>
      </c>
      <c r="D3831" s="60">
        <v>112.04</v>
      </c>
      <c r="E3831" s="59" t="s">
        <v>434</v>
      </c>
      <c r="F3831" s="59" t="s">
        <v>243</v>
      </c>
    </row>
    <row r="3832" spans="1:6">
      <c r="A3832" s="59">
        <v>6236</v>
      </c>
      <c r="B3832" s="59" t="s">
        <v>433</v>
      </c>
      <c r="C3832" s="59" t="s">
        <v>20278</v>
      </c>
      <c r="D3832" s="60">
        <v>112.04</v>
      </c>
      <c r="E3832" s="59" t="s">
        <v>434</v>
      </c>
      <c r="F3832" s="59" t="s">
        <v>244</v>
      </c>
    </row>
    <row r="3833" spans="1:6">
      <c r="A3833" s="59">
        <v>6238</v>
      </c>
      <c r="B3833" s="59" t="s">
        <v>433</v>
      </c>
      <c r="C3833" s="59" t="s">
        <v>20278</v>
      </c>
      <c r="D3833" s="60">
        <v>112.04</v>
      </c>
      <c r="E3833" s="59" t="s">
        <v>434</v>
      </c>
      <c r="F3833" s="59" t="s">
        <v>245</v>
      </c>
    </row>
    <row r="3834" spans="1:6">
      <c r="A3834" s="59">
        <v>6240</v>
      </c>
      <c r="B3834" s="59" t="s">
        <v>433</v>
      </c>
      <c r="C3834" s="59" t="s">
        <v>20278</v>
      </c>
      <c r="D3834" s="60">
        <v>112.04</v>
      </c>
      <c r="E3834" s="59" t="s">
        <v>434</v>
      </c>
      <c r="F3834" s="59" t="s">
        <v>246</v>
      </c>
    </row>
    <row r="3835" spans="1:6">
      <c r="A3835" s="59">
        <v>6241</v>
      </c>
      <c r="B3835" s="59" t="s">
        <v>433</v>
      </c>
      <c r="C3835" s="59" t="s">
        <v>20278</v>
      </c>
      <c r="D3835" s="60">
        <v>112.04</v>
      </c>
      <c r="E3835" s="59" t="s">
        <v>434</v>
      </c>
      <c r="F3835" s="59" t="s">
        <v>247</v>
      </c>
    </row>
    <row r="3836" spans="1:6">
      <c r="A3836" s="59">
        <v>6242</v>
      </c>
      <c r="B3836" s="59" t="s">
        <v>433</v>
      </c>
      <c r="C3836" s="59" t="s">
        <v>20278</v>
      </c>
      <c r="D3836" s="60">
        <v>112.04</v>
      </c>
      <c r="E3836" s="59" t="s">
        <v>434</v>
      </c>
      <c r="F3836" s="59" t="s">
        <v>248</v>
      </c>
    </row>
    <row r="3837" spans="1:6">
      <c r="A3837" s="59">
        <v>6243</v>
      </c>
      <c r="B3837" s="59" t="s">
        <v>433</v>
      </c>
      <c r="C3837" s="59" t="s">
        <v>20278</v>
      </c>
      <c r="D3837" s="60">
        <v>112.04</v>
      </c>
      <c r="E3837" s="59" t="s">
        <v>434</v>
      </c>
      <c r="F3837" s="59" t="s">
        <v>249</v>
      </c>
    </row>
    <row r="3838" spans="1:6">
      <c r="A3838" s="59">
        <v>6244</v>
      </c>
      <c r="B3838" s="59" t="s">
        <v>433</v>
      </c>
      <c r="C3838" s="59" t="s">
        <v>20278</v>
      </c>
      <c r="D3838" s="60">
        <v>112.04</v>
      </c>
      <c r="E3838" s="59" t="s">
        <v>434</v>
      </c>
      <c r="F3838" s="59" t="s">
        <v>250</v>
      </c>
    </row>
    <row r="3839" spans="1:6">
      <c r="A3839" s="59">
        <v>6306</v>
      </c>
      <c r="B3839" s="59" t="s">
        <v>433</v>
      </c>
      <c r="C3839" s="59" t="s">
        <v>20278</v>
      </c>
      <c r="D3839" s="60">
        <v>112.04</v>
      </c>
      <c r="E3839" s="59" t="s">
        <v>434</v>
      </c>
      <c r="F3839" s="59" t="s">
        <v>251</v>
      </c>
    </row>
    <row r="3840" spans="1:6">
      <c r="A3840" s="59">
        <v>6307</v>
      </c>
      <c r="B3840" s="59" t="s">
        <v>433</v>
      </c>
      <c r="C3840" s="59" t="s">
        <v>20278</v>
      </c>
      <c r="D3840" s="60">
        <v>112.04</v>
      </c>
      <c r="E3840" s="59" t="s">
        <v>434</v>
      </c>
      <c r="F3840" s="59" t="s">
        <v>252</v>
      </c>
    </row>
    <row r="3841" spans="1:6">
      <c r="A3841" s="59">
        <v>6308</v>
      </c>
      <c r="B3841" s="59" t="s">
        <v>433</v>
      </c>
      <c r="C3841" s="59" t="s">
        <v>20278</v>
      </c>
      <c r="D3841" s="60">
        <v>112.04</v>
      </c>
      <c r="E3841" s="59" t="s">
        <v>434</v>
      </c>
      <c r="F3841" s="59" t="s">
        <v>252</v>
      </c>
    </row>
    <row r="3842" spans="1:6">
      <c r="A3842" s="59">
        <v>6320</v>
      </c>
      <c r="B3842" s="59" t="s">
        <v>433</v>
      </c>
      <c r="C3842" s="59" t="s">
        <v>20278</v>
      </c>
      <c r="D3842" s="60">
        <v>112.04</v>
      </c>
      <c r="E3842" s="59" t="s">
        <v>434</v>
      </c>
      <c r="F3842" s="59" t="s">
        <v>253</v>
      </c>
    </row>
    <row r="3843" spans="1:6">
      <c r="A3843" s="59">
        <v>6342</v>
      </c>
      <c r="B3843" s="59" t="s">
        <v>433</v>
      </c>
      <c r="C3843" s="59" t="s">
        <v>20278</v>
      </c>
      <c r="D3843" s="60">
        <v>112.04</v>
      </c>
      <c r="E3843" s="59" t="s">
        <v>434</v>
      </c>
      <c r="F3843" s="59" t="s">
        <v>254</v>
      </c>
    </row>
    <row r="3844" spans="1:6">
      <c r="A3844" s="59">
        <v>6343</v>
      </c>
      <c r="B3844" s="59" t="s">
        <v>433</v>
      </c>
      <c r="C3844" s="59" t="s">
        <v>20278</v>
      </c>
      <c r="D3844" s="60">
        <v>112.04</v>
      </c>
      <c r="E3844" s="59" t="s">
        <v>434</v>
      </c>
      <c r="F3844" s="59" t="s">
        <v>255</v>
      </c>
    </row>
    <row r="3845" spans="1:6">
      <c r="A3845" s="59">
        <v>6344</v>
      </c>
      <c r="B3845" s="59" t="s">
        <v>433</v>
      </c>
      <c r="C3845" s="59" t="s">
        <v>20278</v>
      </c>
      <c r="D3845" s="60">
        <v>112.04</v>
      </c>
      <c r="E3845" s="59" t="s">
        <v>434</v>
      </c>
      <c r="F3845" s="59" t="s">
        <v>256</v>
      </c>
    </row>
    <row r="3846" spans="1:6">
      <c r="A3846" s="59">
        <v>6345</v>
      </c>
      <c r="B3846" s="59" t="s">
        <v>433</v>
      </c>
      <c r="C3846" s="59" t="s">
        <v>20278</v>
      </c>
      <c r="D3846" s="60">
        <v>112.04</v>
      </c>
      <c r="E3846" s="59" t="s">
        <v>434</v>
      </c>
      <c r="F3846" s="59" t="s">
        <v>257</v>
      </c>
    </row>
    <row r="3847" spans="1:6">
      <c r="A3847" s="59">
        <v>6346</v>
      </c>
      <c r="B3847" s="59" t="s">
        <v>433</v>
      </c>
      <c r="C3847" s="59" t="s">
        <v>20278</v>
      </c>
      <c r="D3847" s="60">
        <v>112.04</v>
      </c>
      <c r="E3847" s="59" t="s">
        <v>434</v>
      </c>
      <c r="F3847" s="59" t="s">
        <v>258</v>
      </c>
    </row>
    <row r="3848" spans="1:6">
      <c r="A3848" s="59">
        <v>6347</v>
      </c>
      <c r="B3848" s="59" t="s">
        <v>433</v>
      </c>
      <c r="C3848" s="59" t="s">
        <v>20278</v>
      </c>
      <c r="D3848" s="60">
        <v>112.04</v>
      </c>
      <c r="E3848" s="59" t="s">
        <v>434</v>
      </c>
      <c r="F3848" s="59" t="s">
        <v>259</v>
      </c>
    </row>
    <row r="3849" spans="1:6">
      <c r="A3849" s="59">
        <v>6400</v>
      </c>
      <c r="B3849" s="59" t="s">
        <v>433</v>
      </c>
      <c r="C3849" s="59" t="s">
        <v>20278</v>
      </c>
      <c r="D3849" s="60">
        <v>112.04</v>
      </c>
      <c r="E3849" s="59" t="s">
        <v>434</v>
      </c>
      <c r="F3849" s="59" t="s">
        <v>260</v>
      </c>
    </row>
    <row r="3850" spans="1:6">
      <c r="A3850" s="59">
        <v>6401</v>
      </c>
      <c r="B3850" s="59" t="s">
        <v>433</v>
      </c>
      <c r="C3850" s="59" t="s">
        <v>20278</v>
      </c>
      <c r="D3850" s="60">
        <v>112.04</v>
      </c>
      <c r="E3850" s="59" t="s">
        <v>434</v>
      </c>
      <c r="F3850" s="59" t="s">
        <v>261</v>
      </c>
    </row>
    <row r="3851" spans="1:6">
      <c r="A3851" s="59">
        <v>6402</v>
      </c>
      <c r="B3851" s="59" t="s">
        <v>433</v>
      </c>
      <c r="C3851" s="59" t="s">
        <v>20278</v>
      </c>
      <c r="D3851" s="60">
        <v>112.04</v>
      </c>
      <c r="E3851" s="59" t="s">
        <v>434</v>
      </c>
      <c r="F3851" s="59" t="s">
        <v>262</v>
      </c>
    </row>
    <row r="3852" spans="1:6">
      <c r="A3852" s="59">
        <v>6403</v>
      </c>
      <c r="B3852" s="59" t="s">
        <v>433</v>
      </c>
      <c r="C3852" s="59" t="s">
        <v>20278</v>
      </c>
      <c r="D3852" s="60">
        <v>112.04</v>
      </c>
      <c r="E3852" s="59" t="s">
        <v>434</v>
      </c>
      <c r="F3852" s="59" t="s">
        <v>435</v>
      </c>
    </row>
    <row r="3853" spans="1:6">
      <c r="A3853" s="59">
        <v>6404</v>
      </c>
      <c r="B3853" s="59" t="s">
        <v>433</v>
      </c>
      <c r="C3853" s="59" t="s">
        <v>20278</v>
      </c>
      <c r="D3853" s="60">
        <v>112.04</v>
      </c>
      <c r="E3853" s="59" t="s">
        <v>434</v>
      </c>
      <c r="F3853" s="59" t="s">
        <v>263</v>
      </c>
    </row>
    <row r="3854" spans="1:6">
      <c r="A3854" s="59">
        <v>6405</v>
      </c>
      <c r="B3854" s="59" t="s">
        <v>433</v>
      </c>
      <c r="C3854" s="59" t="s">
        <v>20278</v>
      </c>
      <c r="D3854" s="60">
        <v>112.04</v>
      </c>
      <c r="E3854" s="59" t="s">
        <v>434</v>
      </c>
      <c r="F3854" s="59" t="s">
        <v>264</v>
      </c>
    </row>
    <row r="3855" spans="1:6">
      <c r="A3855" s="59">
        <v>6406</v>
      </c>
      <c r="B3855" s="59" t="s">
        <v>433</v>
      </c>
      <c r="C3855" s="59" t="s">
        <v>20278</v>
      </c>
      <c r="D3855" s="60">
        <v>112.04</v>
      </c>
      <c r="E3855" s="59" t="s">
        <v>434</v>
      </c>
      <c r="F3855" s="59" t="s">
        <v>265</v>
      </c>
    </row>
    <row r="3856" spans="1:6">
      <c r="A3856" s="59">
        <v>6407</v>
      </c>
      <c r="B3856" s="59" t="s">
        <v>433</v>
      </c>
      <c r="C3856" s="59" t="s">
        <v>20278</v>
      </c>
      <c r="D3856" s="60">
        <v>112.04</v>
      </c>
      <c r="E3856" s="59" t="s">
        <v>434</v>
      </c>
      <c r="F3856" s="59" t="s">
        <v>266</v>
      </c>
    </row>
    <row r="3857" spans="1:6">
      <c r="A3857" s="59">
        <v>6410</v>
      </c>
      <c r="B3857" s="59" t="s">
        <v>433</v>
      </c>
      <c r="C3857" s="59" t="s">
        <v>20278</v>
      </c>
      <c r="D3857" s="60">
        <v>112.04</v>
      </c>
      <c r="E3857" s="59" t="s">
        <v>434</v>
      </c>
      <c r="F3857" s="59" t="s">
        <v>267</v>
      </c>
    </row>
    <row r="3858" spans="1:6">
      <c r="A3858" s="59">
        <v>6411</v>
      </c>
      <c r="B3858" s="59" t="s">
        <v>433</v>
      </c>
      <c r="C3858" s="59" t="s">
        <v>20278</v>
      </c>
      <c r="D3858" s="60">
        <v>112.04</v>
      </c>
      <c r="E3858" s="59" t="s">
        <v>434</v>
      </c>
      <c r="F3858" s="59" t="s">
        <v>268</v>
      </c>
    </row>
    <row r="3859" spans="1:6">
      <c r="A3859" s="59">
        <v>6412</v>
      </c>
      <c r="B3859" s="59" t="s">
        <v>433</v>
      </c>
      <c r="C3859" s="59" t="s">
        <v>20278</v>
      </c>
      <c r="D3859" s="60">
        <v>112.04</v>
      </c>
      <c r="E3859" s="59" t="s">
        <v>434</v>
      </c>
      <c r="F3859" s="59" t="s">
        <v>269</v>
      </c>
    </row>
    <row r="3860" spans="1:6">
      <c r="A3860" s="59">
        <v>6413</v>
      </c>
      <c r="B3860" s="59" t="s">
        <v>433</v>
      </c>
      <c r="C3860" s="59" t="s">
        <v>20278</v>
      </c>
      <c r="D3860" s="60">
        <v>112.04</v>
      </c>
      <c r="E3860" s="59" t="s">
        <v>434</v>
      </c>
      <c r="F3860" s="59" t="s">
        <v>270</v>
      </c>
    </row>
    <row r="3861" spans="1:6">
      <c r="A3861" s="59">
        <v>6414</v>
      </c>
      <c r="B3861" s="59" t="s">
        <v>433</v>
      </c>
      <c r="C3861" s="59" t="s">
        <v>20278</v>
      </c>
      <c r="D3861" s="60">
        <v>112.04</v>
      </c>
      <c r="E3861" s="59" t="s">
        <v>434</v>
      </c>
      <c r="F3861" s="59" t="s">
        <v>271</v>
      </c>
    </row>
    <row r="3862" spans="1:6">
      <c r="A3862" s="59">
        <v>6415</v>
      </c>
      <c r="B3862" s="59" t="s">
        <v>433</v>
      </c>
      <c r="C3862" s="59" t="s">
        <v>20278</v>
      </c>
      <c r="D3862" s="60">
        <v>112.04</v>
      </c>
      <c r="E3862" s="59" t="s">
        <v>434</v>
      </c>
      <c r="F3862" s="59" t="s">
        <v>272</v>
      </c>
    </row>
    <row r="3863" spans="1:6">
      <c r="A3863" s="59">
        <v>6416</v>
      </c>
      <c r="B3863" s="59" t="s">
        <v>433</v>
      </c>
      <c r="C3863" s="59" t="s">
        <v>20278</v>
      </c>
      <c r="D3863" s="60">
        <v>112.04</v>
      </c>
      <c r="E3863" s="59" t="s">
        <v>434</v>
      </c>
      <c r="F3863" s="59" t="s">
        <v>273</v>
      </c>
    </row>
    <row r="3864" spans="1:6">
      <c r="A3864" s="59">
        <v>6417</v>
      </c>
      <c r="B3864" s="59" t="s">
        <v>433</v>
      </c>
      <c r="C3864" s="59" t="s">
        <v>20278</v>
      </c>
      <c r="D3864" s="60">
        <v>112.04</v>
      </c>
      <c r="E3864" s="59" t="s">
        <v>434</v>
      </c>
      <c r="F3864" s="59" t="s">
        <v>274</v>
      </c>
    </row>
    <row r="3865" spans="1:6">
      <c r="A3865" s="59">
        <v>6418</v>
      </c>
      <c r="B3865" s="59" t="s">
        <v>433</v>
      </c>
      <c r="C3865" s="59" t="s">
        <v>20278</v>
      </c>
      <c r="D3865" s="60">
        <v>112.04</v>
      </c>
      <c r="E3865" s="59" t="s">
        <v>434</v>
      </c>
      <c r="F3865" s="59" t="s">
        <v>275</v>
      </c>
    </row>
    <row r="3866" spans="1:6">
      <c r="A3866" s="59">
        <v>6419</v>
      </c>
      <c r="B3866" s="59" t="s">
        <v>433</v>
      </c>
      <c r="C3866" s="59" t="s">
        <v>20278</v>
      </c>
      <c r="D3866" s="60">
        <v>112.04</v>
      </c>
      <c r="E3866" s="59" t="s">
        <v>434</v>
      </c>
      <c r="F3866" s="59" t="s">
        <v>276</v>
      </c>
    </row>
    <row r="3867" spans="1:6">
      <c r="A3867" s="59">
        <v>6420</v>
      </c>
      <c r="B3867" s="59" t="s">
        <v>433</v>
      </c>
      <c r="C3867" s="59" t="s">
        <v>20278</v>
      </c>
      <c r="D3867" s="60">
        <v>112.04</v>
      </c>
      <c r="E3867" s="59" t="s">
        <v>434</v>
      </c>
      <c r="F3867" s="59" t="s">
        <v>277</v>
      </c>
    </row>
    <row r="3868" spans="1:6">
      <c r="A3868" s="59">
        <v>6421</v>
      </c>
      <c r="B3868" s="59" t="s">
        <v>433</v>
      </c>
      <c r="C3868" s="59" t="s">
        <v>20278</v>
      </c>
      <c r="D3868" s="60">
        <v>112.04</v>
      </c>
      <c r="E3868" s="59" t="s">
        <v>434</v>
      </c>
      <c r="F3868" s="59" t="s">
        <v>278</v>
      </c>
    </row>
    <row r="3869" spans="1:6">
      <c r="A3869" s="59">
        <v>6422</v>
      </c>
      <c r="B3869" s="59" t="s">
        <v>433</v>
      </c>
      <c r="C3869" s="59" t="s">
        <v>20278</v>
      </c>
      <c r="D3869" s="60">
        <v>112.04</v>
      </c>
      <c r="E3869" s="59" t="s">
        <v>434</v>
      </c>
      <c r="F3869" s="59" t="s">
        <v>279</v>
      </c>
    </row>
    <row r="3870" spans="1:6">
      <c r="A3870" s="59">
        <v>6423</v>
      </c>
      <c r="B3870" s="59" t="s">
        <v>433</v>
      </c>
      <c r="C3870" s="59" t="s">
        <v>20278</v>
      </c>
      <c r="D3870" s="60">
        <v>112.04</v>
      </c>
      <c r="E3870" s="59" t="s">
        <v>434</v>
      </c>
      <c r="F3870" s="59" t="s">
        <v>280</v>
      </c>
    </row>
    <row r="3871" spans="1:6">
      <c r="A3871" s="59">
        <v>6425</v>
      </c>
      <c r="B3871" s="59" t="s">
        <v>433</v>
      </c>
      <c r="C3871" s="59" t="s">
        <v>20278</v>
      </c>
      <c r="D3871" s="60">
        <v>112.04</v>
      </c>
      <c r="E3871" s="59" t="s">
        <v>434</v>
      </c>
      <c r="F3871" s="59" t="s">
        <v>281</v>
      </c>
    </row>
    <row r="3872" spans="1:6">
      <c r="A3872" s="59">
        <v>6426</v>
      </c>
      <c r="B3872" s="59" t="s">
        <v>433</v>
      </c>
      <c r="C3872" s="59" t="s">
        <v>20278</v>
      </c>
      <c r="D3872" s="60">
        <v>112.04</v>
      </c>
      <c r="E3872" s="59" t="s">
        <v>434</v>
      </c>
      <c r="F3872" s="59" t="s">
        <v>282</v>
      </c>
    </row>
    <row r="3873" spans="1:6">
      <c r="A3873" s="59">
        <v>6427</v>
      </c>
      <c r="B3873" s="59" t="s">
        <v>433</v>
      </c>
      <c r="C3873" s="59" t="s">
        <v>20278</v>
      </c>
      <c r="D3873" s="60">
        <v>112.04</v>
      </c>
      <c r="E3873" s="59" t="s">
        <v>434</v>
      </c>
      <c r="F3873" s="59" t="s">
        <v>281</v>
      </c>
    </row>
    <row r="3874" spans="1:6">
      <c r="A3874" s="59">
        <v>6430</v>
      </c>
      <c r="B3874" s="59" t="s">
        <v>433</v>
      </c>
      <c r="C3874" s="59" t="s">
        <v>20278</v>
      </c>
      <c r="D3874" s="60">
        <v>112.04</v>
      </c>
      <c r="E3874" s="59" t="s">
        <v>434</v>
      </c>
      <c r="F3874" s="59" t="s">
        <v>265</v>
      </c>
    </row>
    <row r="3875" spans="1:6">
      <c r="A3875" s="59">
        <v>6431</v>
      </c>
      <c r="B3875" s="59" t="s">
        <v>433</v>
      </c>
      <c r="C3875" s="59" t="s">
        <v>20278</v>
      </c>
      <c r="D3875" s="60">
        <v>112.04</v>
      </c>
      <c r="E3875" s="59" t="s">
        <v>434</v>
      </c>
      <c r="F3875" s="59" t="s">
        <v>281</v>
      </c>
    </row>
    <row r="3876" spans="1:6">
      <c r="A3876" s="59">
        <v>6432</v>
      </c>
      <c r="B3876" s="59" t="s">
        <v>433</v>
      </c>
      <c r="C3876" s="59" t="s">
        <v>20278</v>
      </c>
      <c r="D3876" s="60">
        <v>112.04</v>
      </c>
      <c r="E3876" s="59" t="s">
        <v>434</v>
      </c>
      <c r="F3876" s="59" t="s">
        <v>283</v>
      </c>
    </row>
    <row r="3877" spans="1:6">
      <c r="A3877" s="59">
        <v>6433</v>
      </c>
      <c r="B3877" s="59" t="s">
        <v>433</v>
      </c>
      <c r="C3877" s="59" t="s">
        <v>20278</v>
      </c>
      <c r="D3877" s="60">
        <v>112.04</v>
      </c>
      <c r="E3877" s="59" t="s">
        <v>434</v>
      </c>
      <c r="F3877" s="59" t="s">
        <v>281</v>
      </c>
    </row>
    <row r="3878" spans="1:6">
      <c r="A3878" s="59">
        <v>6434</v>
      </c>
      <c r="B3878" s="59" t="s">
        <v>433</v>
      </c>
      <c r="C3878" s="59" t="s">
        <v>20278</v>
      </c>
      <c r="D3878" s="60">
        <v>112.04</v>
      </c>
      <c r="E3878" s="59" t="s">
        <v>434</v>
      </c>
      <c r="F3878" s="59" t="s">
        <v>284</v>
      </c>
    </row>
    <row r="3879" spans="1:6">
      <c r="A3879" s="59">
        <v>6435</v>
      </c>
      <c r="B3879" s="59" t="s">
        <v>433</v>
      </c>
      <c r="C3879" s="59" t="s">
        <v>20278</v>
      </c>
      <c r="D3879" s="60">
        <v>112.04</v>
      </c>
      <c r="E3879" s="59" t="s">
        <v>434</v>
      </c>
      <c r="F3879" s="59" t="s">
        <v>281</v>
      </c>
    </row>
    <row r="3880" spans="1:6">
      <c r="A3880" s="59">
        <v>6437</v>
      </c>
      <c r="B3880" s="59" t="s">
        <v>433</v>
      </c>
      <c r="C3880" s="59" t="s">
        <v>20278</v>
      </c>
      <c r="D3880" s="60">
        <v>112.04</v>
      </c>
      <c r="E3880" s="59" t="s">
        <v>434</v>
      </c>
      <c r="F3880" s="59" t="s">
        <v>285</v>
      </c>
    </row>
    <row r="3881" spans="1:6">
      <c r="A3881" s="59">
        <v>6438</v>
      </c>
      <c r="B3881" s="59" t="s">
        <v>433</v>
      </c>
      <c r="C3881" s="59" t="s">
        <v>20278</v>
      </c>
      <c r="D3881" s="60">
        <v>112.04</v>
      </c>
      <c r="E3881" s="59" t="s">
        <v>434</v>
      </c>
      <c r="F3881" s="59" t="s">
        <v>286</v>
      </c>
    </row>
    <row r="3882" spans="1:6">
      <c r="A3882" s="59">
        <v>6439</v>
      </c>
      <c r="B3882" s="59" t="s">
        <v>433</v>
      </c>
      <c r="C3882" s="59" t="s">
        <v>20278</v>
      </c>
      <c r="D3882" s="60">
        <v>112.04</v>
      </c>
      <c r="E3882" s="59" t="s">
        <v>434</v>
      </c>
      <c r="F3882" s="59" t="s">
        <v>287</v>
      </c>
    </row>
    <row r="3883" spans="1:6">
      <c r="A3883" s="59">
        <v>6440</v>
      </c>
      <c r="B3883" s="59" t="s">
        <v>433</v>
      </c>
      <c r="C3883" s="59" t="s">
        <v>20278</v>
      </c>
      <c r="D3883" s="60">
        <v>112.04</v>
      </c>
      <c r="E3883" s="59" t="s">
        <v>434</v>
      </c>
      <c r="F3883" s="59" t="s">
        <v>418</v>
      </c>
    </row>
    <row r="3884" spans="1:6">
      <c r="A3884" s="59">
        <v>6441</v>
      </c>
      <c r="B3884" s="59" t="s">
        <v>433</v>
      </c>
      <c r="C3884" s="59" t="s">
        <v>20278</v>
      </c>
      <c r="D3884" s="60">
        <v>112.04</v>
      </c>
      <c r="E3884" s="59" t="s">
        <v>434</v>
      </c>
      <c r="F3884" s="59" t="s">
        <v>281</v>
      </c>
    </row>
    <row r="3885" spans="1:6">
      <c r="A3885" s="59">
        <v>6442</v>
      </c>
      <c r="B3885" s="59" t="s">
        <v>433</v>
      </c>
      <c r="C3885" s="59" t="s">
        <v>20278</v>
      </c>
      <c r="D3885" s="60">
        <v>112.04</v>
      </c>
      <c r="E3885" s="59" t="s">
        <v>434</v>
      </c>
      <c r="F3885" s="59" t="s">
        <v>288</v>
      </c>
    </row>
    <row r="3886" spans="1:6">
      <c r="A3886" s="59">
        <v>6443</v>
      </c>
      <c r="B3886" s="59" t="s">
        <v>433</v>
      </c>
      <c r="C3886" s="59" t="s">
        <v>20278</v>
      </c>
      <c r="D3886" s="60">
        <v>112.04</v>
      </c>
      <c r="E3886" s="59" t="s">
        <v>434</v>
      </c>
      <c r="F3886" s="59" t="s">
        <v>289</v>
      </c>
    </row>
    <row r="3887" spans="1:6">
      <c r="A3887" s="59">
        <v>6444</v>
      </c>
      <c r="B3887" s="59" t="s">
        <v>433</v>
      </c>
      <c r="C3887" s="59" t="s">
        <v>20278</v>
      </c>
      <c r="D3887" s="60">
        <v>112.04</v>
      </c>
      <c r="E3887" s="59" t="s">
        <v>434</v>
      </c>
      <c r="F3887" s="59" t="s">
        <v>290</v>
      </c>
    </row>
    <row r="3888" spans="1:6">
      <c r="A3888" s="59">
        <v>6445</v>
      </c>
      <c r="B3888" s="59" t="s">
        <v>433</v>
      </c>
      <c r="C3888" s="59" t="s">
        <v>20278</v>
      </c>
      <c r="D3888" s="60">
        <v>112.04</v>
      </c>
      <c r="E3888" s="59" t="s">
        <v>434</v>
      </c>
      <c r="F3888" s="59" t="s">
        <v>281</v>
      </c>
    </row>
    <row r="3889" spans="1:6">
      <c r="A3889" s="59">
        <v>6447</v>
      </c>
      <c r="B3889" s="59" t="s">
        <v>433</v>
      </c>
      <c r="C3889" s="59" t="s">
        <v>20278</v>
      </c>
      <c r="D3889" s="60">
        <v>112.04</v>
      </c>
      <c r="E3889" s="59" t="s">
        <v>434</v>
      </c>
      <c r="F3889" s="59" t="s">
        <v>281</v>
      </c>
    </row>
    <row r="3890" spans="1:6">
      <c r="A3890" s="59">
        <v>6450</v>
      </c>
      <c r="B3890" s="59" t="s">
        <v>433</v>
      </c>
      <c r="C3890" s="59" t="s">
        <v>20278</v>
      </c>
      <c r="D3890" s="60">
        <v>112.04</v>
      </c>
      <c r="E3890" s="59" t="s">
        <v>434</v>
      </c>
      <c r="F3890" s="59" t="s">
        <v>291</v>
      </c>
    </row>
    <row r="3891" spans="1:6">
      <c r="A3891" s="59">
        <v>6451</v>
      </c>
      <c r="B3891" s="59" t="s">
        <v>433</v>
      </c>
      <c r="C3891" s="59" t="s">
        <v>20278</v>
      </c>
      <c r="D3891" s="60">
        <v>112.04</v>
      </c>
      <c r="E3891" s="59" t="s">
        <v>434</v>
      </c>
      <c r="F3891" s="59" t="s">
        <v>281</v>
      </c>
    </row>
    <row r="3892" spans="1:6">
      <c r="A3892" s="59">
        <v>6452</v>
      </c>
      <c r="B3892" s="59" t="s">
        <v>433</v>
      </c>
      <c r="C3892" s="59" t="s">
        <v>20278</v>
      </c>
      <c r="D3892" s="60">
        <v>112.04</v>
      </c>
      <c r="E3892" s="59" t="s">
        <v>434</v>
      </c>
      <c r="F3892" s="59" t="s">
        <v>292</v>
      </c>
    </row>
    <row r="3893" spans="1:6">
      <c r="A3893" s="59">
        <v>6453</v>
      </c>
      <c r="B3893" s="59" t="s">
        <v>433</v>
      </c>
      <c r="C3893" s="59" t="s">
        <v>20278</v>
      </c>
      <c r="D3893" s="60">
        <v>112.04</v>
      </c>
      <c r="E3893" s="59" t="s">
        <v>434</v>
      </c>
      <c r="F3893" s="59" t="s">
        <v>281</v>
      </c>
    </row>
    <row r="3894" spans="1:6">
      <c r="A3894" s="59">
        <v>6456</v>
      </c>
      <c r="B3894" s="59" t="s">
        <v>433</v>
      </c>
      <c r="C3894" s="59" t="s">
        <v>20278</v>
      </c>
      <c r="D3894" s="60">
        <v>112.04</v>
      </c>
      <c r="E3894" s="59" t="s">
        <v>434</v>
      </c>
      <c r="F3894" s="59" t="s">
        <v>293</v>
      </c>
    </row>
    <row r="3895" spans="1:6">
      <c r="A3895" s="59">
        <v>6457</v>
      </c>
      <c r="B3895" s="59" t="s">
        <v>433</v>
      </c>
      <c r="C3895" s="59" t="s">
        <v>20278</v>
      </c>
      <c r="D3895" s="60">
        <v>112.04</v>
      </c>
      <c r="E3895" s="59" t="s">
        <v>434</v>
      </c>
      <c r="F3895" s="59" t="s">
        <v>281</v>
      </c>
    </row>
    <row r="3896" spans="1:6">
      <c r="A3896" s="59">
        <v>6458</v>
      </c>
      <c r="B3896" s="59" t="s">
        <v>433</v>
      </c>
      <c r="C3896" s="59" t="s">
        <v>20278</v>
      </c>
      <c r="D3896" s="60">
        <v>112.04</v>
      </c>
      <c r="E3896" s="59" t="s">
        <v>434</v>
      </c>
      <c r="F3896" s="59" t="s">
        <v>294</v>
      </c>
    </row>
    <row r="3897" spans="1:6">
      <c r="A3897" s="59">
        <v>6459</v>
      </c>
      <c r="B3897" s="59" t="s">
        <v>433</v>
      </c>
      <c r="C3897" s="59" t="s">
        <v>20278</v>
      </c>
      <c r="D3897" s="60">
        <v>112.04</v>
      </c>
      <c r="E3897" s="59" t="s">
        <v>434</v>
      </c>
      <c r="F3897" s="59" t="s">
        <v>295</v>
      </c>
    </row>
    <row r="3898" spans="1:6">
      <c r="A3898" s="59">
        <v>6460</v>
      </c>
      <c r="B3898" s="59" t="s">
        <v>433</v>
      </c>
      <c r="C3898" s="59" t="s">
        <v>20278</v>
      </c>
      <c r="D3898" s="60">
        <v>112.04</v>
      </c>
      <c r="E3898" s="59" t="s">
        <v>434</v>
      </c>
      <c r="F3898" s="59" t="s">
        <v>296</v>
      </c>
    </row>
    <row r="3899" spans="1:6">
      <c r="A3899" s="59">
        <v>6461</v>
      </c>
      <c r="B3899" s="59" t="s">
        <v>433</v>
      </c>
      <c r="C3899" s="59" t="s">
        <v>20278</v>
      </c>
      <c r="D3899" s="60">
        <v>112.04</v>
      </c>
      <c r="E3899" s="59" t="s">
        <v>434</v>
      </c>
      <c r="F3899" s="59" t="s">
        <v>297</v>
      </c>
    </row>
    <row r="3900" spans="1:6">
      <c r="A3900" s="59">
        <v>6462</v>
      </c>
      <c r="B3900" s="59" t="s">
        <v>433</v>
      </c>
      <c r="C3900" s="59" t="s">
        <v>20278</v>
      </c>
      <c r="D3900" s="60">
        <v>112.04</v>
      </c>
      <c r="E3900" s="59" t="s">
        <v>434</v>
      </c>
      <c r="F3900" s="59" t="s">
        <v>298</v>
      </c>
    </row>
    <row r="3901" spans="1:6">
      <c r="A3901" s="59">
        <v>6463</v>
      </c>
      <c r="B3901" s="59" t="s">
        <v>433</v>
      </c>
      <c r="C3901" s="59" t="s">
        <v>20278</v>
      </c>
      <c r="D3901" s="60">
        <v>112.04</v>
      </c>
      <c r="E3901" s="59" t="s">
        <v>434</v>
      </c>
      <c r="F3901" s="59" t="s">
        <v>299</v>
      </c>
    </row>
    <row r="3902" spans="1:6">
      <c r="A3902" s="59">
        <v>6464</v>
      </c>
      <c r="B3902" s="59" t="s">
        <v>433</v>
      </c>
      <c r="C3902" s="59" t="s">
        <v>20278</v>
      </c>
      <c r="D3902" s="60">
        <v>112.04</v>
      </c>
      <c r="E3902" s="59" t="s">
        <v>434</v>
      </c>
      <c r="F3902" s="59" t="s">
        <v>300</v>
      </c>
    </row>
    <row r="3903" spans="1:6">
      <c r="A3903" s="59">
        <v>6465</v>
      </c>
      <c r="B3903" s="59" t="s">
        <v>433</v>
      </c>
      <c r="C3903" s="59" t="s">
        <v>20278</v>
      </c>
      <c r="D3903" s="60">
        <v>112.04</v>
      </c>
      <c r="E3903" s="59" t="s">
        <v>434</v>
      </c>
      <c r="F3903" s="59" t="s">
        <v>281</v>
      </c>
    </row>
    <row r="3904" spans="1:6">
      <c r="A3904" s="59">
        <v>6470</v>
      </c>
      <c r="B3904" s="59" t="s">
        <v>433</v>
      </c>
      <c r="C3904" s="59" t="s">
        <v>20278</v>
      </c>
      <c r="D3904" s="60">
        <v>112.04</v>
      </c>
      <c r="E3904" s="59" t="s">
        <v>434</v>
      </c>
      <c r="F3904" s="59" t="s">
        <v>301</v>
      </c>
    </row>
    <row r="3905" spans="1:6">
      <c r="A3905" s="59">
        <v>6471</v>
      </c>
      <c r="B3905" s="59" t="s">
        <v>433</v>
      </c>
      <c r="C3905" s="59" t="s">
        <v>20278</v>
      </c>
      <c r="D3905" s="60">
        <v>112.04</v>
      </c>
      <c r="E3905" s="59" t="s">
        <v>434</v>
      </c>
      <c r="F3905" s="59" t="s">
        <v>281</v>
      </c>
    </row>
    <row r="3906" spans="1:6">
      <c r="A3906" s="59">
        <v>6472</v>
      </c>
      <c r="B3906" s="59" t="s">
        <v>433</v>
      </c>
      <c r="C3906" s="59" t="s">
        <v>20278</v>
      </c>
      <c r="D3906" s="60">
        <v>112.04</v>
      </c>
      <c r="E3906" s="59" t="s">
        <v>434</v>
      </c>
      <c r="F3906" s="59" t="s">
        <v>302</v>
      </c>
    </row>
    <row r="3907" spans="1:6">
      <c r="A3907" s="59">
        <v>6473</v>
      </c>
      <c r="B3907" s="59" t="s">
        <v>433</v>
      </c>
      <c r="C3907" s="59" t="s">
        <v>20278</v>
      </c>
      <c r="D3907" s="60">
        <v>112.04</v>
      </c>
      <c r="E3907" s="59" t="s">
        <v>434</v>
      </c>
      <c r="F3907" s="59" t="s">
        <v>303</v>
      </c>
    </row>
    <row r="3908" spans="1:6">
      <c r="A3908" s="59">
        <v>6474</v>
      </c>
      <c r="B3908" s="59" t="s">
        <v>433</v>
      </c>
      <c r="C3908" s="59" t="s">
        <v>20278</v>
      </c>
      <c r="D3908" s="60">
        <v>112.04</v>
      </c>
      <c r="E3908" s="59" t="s">
        <v>434</v>
      </c>
      <c r="F3908" s="59" t="s">
        <v>281</v>
      </c>
    </row>
    <row r="3909" spans="1:6">
      <c r="A3909" s="59">
        <v>6475</v>
      </c>
      <c r="B3909" s="59" t="s">
        <v>433</v>
      </c>
      <c r="C3909" s="59" t="s">
        <v>20278</v>
      </c>
      <c r="D3909" s="60">
        <v>112.04</v>
      </c>
      <c r="E3909" s="59" t="s">
        <v>434</v>
      </c>
      <c r="F3909" s="59" t="s">
        <v>281</v>
      </c>
    </row>
    <row r="3910" spans="1:6">
      <c r="A3910" s="59">
        <v>6480</v>
      </c>
      <c r="B3910" s="59" t="s">
        <v>433</v>
      </c>
      <c r="C3910" s="59" t="s">
        <v>20278</v>
      </c>
      <c r="D3910" s="60">
        <v>112.04</v>
      </c>
      <c r="E3910" s="59" t="s">
        <v>434</v>
      </c>
      <c r="F3910" s="59" t="s">
        <v>304</v>
      </c>
    </row>
    <row r="3911" spans="1:6">
      <c r="A3911" s="59">
        <v>6481</v>
      </c>
      <c r="B3911" s="59" t="s">
        <v>433</v>
      </c>
      <c r="C3911" s="59" t="s">
        <v>20278</v>
      </c>
      <c r="D3911" s="60">
        <v>112.04</v>
      </c>
      <c r="E3911" s="59" t="s">
        <v>434</v>
      </c>
      <c r="F3911" s="59" t="s">
        <v>281</v>
      </c>
    </row>
    <row r="3912" spans="1:6">
      <c r="A3912" s="59">
        <v>6482</v>
      </c>
      <c r="B3912" s="59" t="s">
        <v>433</v>
      </c>
      <c r="C3912" s="59" t="s">
        <v>20278</v>
      </c>
      <c r="D3912" s="60">
        <v>112.04</v>
      </c>
      <c r="E3912" s="59" t="s">
        <v>434</v>
      </c>
      <c r="F3912" s="59" t="s">
        <v>305</v>
      </c>
    </row>
    <row r="3913" spans="1:6">
      <c r="A3913" s="59">
        <v>6483</v>
      </c>
      <c r="B3913" s="59" t="s">
        <v>433</v>
      </c>
      <c r="C3913" s="59" t="s">
        <v>20278</v>
      </c>
      <c r="D3913" s="60">
        <v>112.04</v>
      </c>
      <c r="E3913" s="59" t="s">
        <v>434</v>
      </c>
      <c r="F3913" s="59" t="s">
        <v>306</v>
      </c>
    </row>
    <row r="3914" spans="1:6">
      <c r="A3914" s="59">
        <v>6484</v>
      </c>
      <c r="B3914" s="59" t="s">
        <v>433</v>
      </c>
      <c r="C3914" s="59" t="s">
        <v>20278</v>
      </c>
      <c r="D3914" s="60">
        <v>112.04</v>
      </c>
      <c r="E3914" s="59" t="s">
        <v>434</v>
      </c>
      <c r="F3914" s="59" t="s">
        <v>307</v>
      </c>
    </row>
    <row r="3915" spans="1:6">
      <c r="A3915" s="59">
        <v>6485</v>
      </c>
      <c r="B3915" s="59" t="s">
        <v>433</v>
      </c>
      <c r="C3915" s="59" t="s">
        <v>20278</v>
      </c>
      <c r="D3915" s="60">
        <v>112.04</v>
      </c>
      <c r="E3915" s="59" t="s">
        <v>434</v>
      </c>
      <c r="F3915" s="59" t="s">
        <v>281</v>
      </c>
    </row>
    <row r="3916" spans="1:6">
      <c r="A3916" s="59">
        <v>6486</v>
      </c>
      <c r="B3916" s="59" t="s">
        <v>433</v>
      </c>
      <c r="C3916" s="59" t="s">
        <v>20278</v>
      </c>
      <c r="D3916" s="60">
        <v>112.04</v>
      </c>
      <c r="E3916" s="59" t="s">
        <v>434</v>
      </c>
      <c r="F3916" s="59" t="s">
        <v>308</v>
      </c>
    </row>
    <row r="3917" spans="1:6">
      <c r="A3917" s="59">
        <v>6490</v>
      </c>
      <c r="B3917" s="59" t="s">
        <v>433</v>
      </c>
      <c r="C3917" s="59" t="s">
        <v>20278</v>
      </c>
      <c r="D3917" s="60">
        <v>112.04</v>
      </c>
      <c r="E3917" s="59" t="s">
        <v>434</v>
      </c>
      <c r="F3917" s="59" t="s">
        <v>309</v>
      </c>
    </row>
    <row r="3918" spans="1:6">
      <c r="A3918" s="59">
        <v>6491</v>
      </c>
      <c r="B3918" s="59" t="s">
        <v>433</v>
      </c>
      <c r="C3918" s="59" t="s">
        <v>20278</v>
      </c>
      <c r="D3918" s="60">
        <v>112.04</v>
      </c>
      <c r="E3918" s="59" t="s">
        <v>434</v>
      </c>
      <c r="F3918" s="59" t="s">
        <v>281</v>
      </c>
    </row>
    <row r="3919" spans="1:6">
      <c r="A3919" s="59">
        <v>6492</v>
      </c>
      <c r="B3919" s="59" t="s">
        <v>433</v>
      </c>
      <c r="C3919" s="59" t="s">
        <v>20278</v>
      </c>
      <c r="D3919" s="60">
        <v>112.04</v>
      </c>
      <c r="E3919" s="59" t="s">
        <v>434</v>
      </c>
      <c r="F3919" s="59" t="s">
        <v>310</v>
      </c>
    </row>
    <row r="3920" spans="1:6">
      <c r="A3920" s="59">
        <v>6493</v>
      </c>
      <c r="B3920" s="59" t="s">
        <v>433</v>
      </c>
      <c r="C3920" s="59" t="s">
        <v>20278</v>
      </c>
      <c r="D3920" s="60">
        <v>112.04</v>
      </c>
      <c r="E3920" s="59" t="s">
        <v>434</v>
      </c>
      <c r="F3920" s="59" t="s">
        <v>281</v>
      </c>
    </row>
    <row r="3921" spans="1:6">
      <c r="A3921" s="59">
        <v>6494</v>
      </c>
      <c r="B3921" s="59" t="s">
        <v>433</v>
      </c>
      <c r="C3921" s="59" t="s">
        <v>20278</v>
      </c>
      <c r="D3921" s="60">
        <v>112.04</v>
      </c>
      <c r="E3921" s="59" t="s">
        <v>434</v>
      </c>
      <c r="F3921" s="59" t="s">
        <v>281</v>
      </c>
    </row>
    <row r="3922" spans="1:6">
      <c r="A3922" s="59">
        <v>6495</v>
      </c>
      <c r="B3922" s="59" t="s">
        <v>433</v>
      </c>
      <c r="C3922" s="59" t="s">
        <v>20278</v>
      </c>
      <c r="D3922" s="60">
        <v>112.04</v>
      </c>
      <c r="E3922" s="59" t="s">
        <v>434</v>
      </c>
      <c r="F3922" s="59" t="s">
        <v>281</v>
      </c>
    </row>
    <row r="3923" spans="1:6">
      <c r="A3923" s="59">
        <v>6500</v>
      </c>
      <c r="B3923" s="59" t="s">
        <v>433</v>
      </c>
      <c r="C3923" s="59" t="s">
        <v>20278</v>
      </c>
      <c r="D3923" s="60">
        <v>112.04</v>
      </c>
      <c r="E3923" s="59" t="s">
        <v>434</v>
      </c>
      <c r="F3923" s="59" t="s">
        <v>311</v>
      </c>
    </row>
    <row r="3924" spans="1:6">
      <c r="A3924" s="59">
        <v>6501</v>
      </c>
      <c r="B3924" s="59" t="s">
        <v>433</v>
      </c>
      <c r="C3924" s="59" t="s">
        <v>20278</v>
      </c>
      <c r="D3924" s="60">
        <v>112.04</v>
      </c>
      <c r="E3924" s="59" t="s">
        <v>434</v>
      </c>
      <c r="F3924" s="59" t="s">
        <v>281</v>
      </c>
    </row>
    <row r="3925" spans="1:6">
      <c r="A3925" s="59">
        <v>6502</v>
      </c>
      <c r="B3925" s="59" t="s">
        <v>433</v>
      </c>
      <c r="C3925" s="59" t="s">
        <v>20278</v>
      </c>
      <c r="D3925" s="60">
        <v>112.04</v>
      </c>
      <c r="E3925" s="59" t="s">
        <v>434</v>
      </c>
      <c r="F3925" s="59" t="s">
        <v>312</v>
      </c>
    </row>
    <row r="3926" spans="1:6">
      <c r="A3926" s="59">
        <v>6503</v>
      </c>
      <c r="B3926" s="59" t="s">
        <v>433</v>
      </c>
      <c r="C3926" s="59" t="s">
        <v>20278</v>
      </c>
      <c r="D3926" s="60">
        <v>112.04</v>
      </c>
      <c r="E3926" s="59" t="s">
        <v>434</v>
      </c>
      <c r="F3926" s="59" t="s">
        <v>313</v>
      </c>
    </row>
    <row r="3927" spans="1:6">
      <c r="A3927" s="59">
        <v>6504</v>
      </c>
      <c r="B3927" s="59" t="s">
        <v>433</v>
      </c>
      <c r="C3927" s="59" t="s">
        <v>20278</v>
      </c>
      <c r="D3927" s="60">
        <v>112.04</v>
      </c>
      <c r="E3927" s="59" t="s">
        <v>434</v>
      </c>
      <c r="F3927" s="59" t="s">
        <v>314</v>
      </c>
    </row>
    <row r="3928" spans="1:6">
      <c r="A3928" s="59">
        <v>6505</v>
      </c>
      <c r="B3928" s="59" t="s">
        <v>433</v>
      </c>
      <c r="C3928" s="59" t="s">
        <v>20278</v>
      </c>
      <c r="D3928" s="60">
        <v>112.04</v>
      </c>
      <c r="E3928" s="59" t="s">
        <v>434</v>
      </c>
      <c r="F3928" s="59" t="s">
        <v>315</v>
      </c>
    </row>
    <row r="3929" spans="1:6">
      <c r="A3929" s="59">
        <v>6506</v>
      </c>
      <c r="B3929" s="59" t="s">
        <v>433</v>
      </c>
      <c r="C3929" s="59" t="s">
        <v>20278</v>
      </c>
      <c r="D3929" s="60">
        <v>112.04</v>
      </c>
      <c r="E3929" s="59" t="s">
        <v>434</v>
      </c>
      <c r="F3929" s="59" t="s">
        <v>316</v>
      </c>
    </row>
    <row r="3930" spans="1:6">
      <c r="A3930" s="59">
        <v>6507</v>
      </c>
      <c r="B3930" s="59" t="s">
        <v>433</v>
      </c>
      <c r="C3930" s="59" t="s">
        <v>20278</v>
      </c>
      <c r="D3930" s="60">
        <v>112.04</v>
      </c>
      <c r="E3930" s="59" t="s">
        <v>434</v>
      </c>
      <c r="F3930" s="59" t="s">
        <v>317</v>
      </c>
    </row>
    <row r="3931" spans="1:6">
      <c r="A3931" s="59">
        <v>6508</v>
      </c>
      <c r="B3931" s="59" t="s">
        <v>433</v>
      </c>
      <c r="C3931" s="59" t="s">
        <v>20278</v>
      </c>
      <c r="D3931" s="60">
        <v>112.04</v>
      </c>
      <c r="E3931" s="59" t="s">
        <v>434</v>
      </c>
      <c r="F3931" s="59" t="s">
        <v>318</v>
      </c>
    </row>
    <row r="3932" spans="1:6">
      <c r="A3932" s="59">
        <v>6509</v>
      </c>
      <c r="B3932" s="59" t="s">
        <v>433</v>
      </c>
      <c r="C3932" s="59" t="s">
        <v>20278</v>
      </c>
      <c r="D3932" s="60">
        <v>112.04</v>
      </c>
      <c r="E3932" s="59" t="s">
        <v>434</v>
      </c>
      <c r="F3932" s="59" t="s">
        <v>319</v>
      </c>
    </row>
    <row r="3933" spans="1:6">
      <c r="A3933" s="59">
        <v>6510</v>
      </c>
      <c r="B3933" s="59" t="s">
        <v>433</v>
      </c>
      <c r="C3933" s="59" t="s">
        <v>20278</v>
      </c>
      <c r="D3933" s="60">
        <v>112.04</v>
      </c>
      <c r="E3933" s="59" t="s">
        <v>434</v>
      </c>
      <c r="F3933" s="59" t="s">
        <v>320</v>
      </c>
    </row>
    <row r="3934" spans="1:6">
      <c r="A3934" s="59">
        <v>6511</v>
      </c>
      <c r="B3934" s="59" t="s">
        <v>433</v>
      </c>
      <c r="C3934" s="59" t="s">
        <v>20278</v>
      </c>
      <c r="D3934" s="60">
        <v>112.04</v>
      </c>
      <c r="E3934" s="59" t="s">
        <v>434</v>
      </c>
      <c r="F3934" s="59" t="s">
        <v>321</v>
      </c>
    </row>
    <row r="3935" spans="1:6">
      <c r="A3935" s="59">
        <v>6512</v>
      </c>
      <c r="B3935" s="59" t="s">
        <v>433</v>
      </c>
      <c r="C3935" s="59" t="s">
        <v>20278</v>
      </c>
      <c r="D3935" s="60">
        <v>112.04</v>
      </c>
      <c r="E3935" s="59" t="s">
        <v>434</v>
      </c>
      <c r="F3935" s="59" t="s">
        <v>322</v>
      </c>
    </row>
    <row r="3936" spans="1:6">
      <c r="A3936" s="59">
        <v>6513</v>
      </c>
      <c r="B3936" s="59" t="s">
        <v>433</v>
      </c>
      <c r="C3936" s="59" t="s">
        <v>20278</v>
      </c>
      <c r="D3936" s="60">
        <v>112.04</v>
      </c>
      <c r="E3936" s="59" t="s">
        <v>434</v>
      </c>
      <c r="F3936" s="59" t="s">
        <v>323</v>
      </c>
    </row>
    <row r="3937" spans="1:6">
      <c r="A3937" s="59">
        <v>6514</v>
      </c>
      <c r="B3937" s="59" t="s">
        <v>433</v>
      </c>
      <c r="C3937" s="59" t="s">
        <v>20278</v>
      </c>
      <c r="D3937" s="60">
        <v>112.04</v>
      </c>
      <c r="E3937" s="59" t="s">
        <v>434</v>
      </c>
      <c r="F3937" s="59" t="s">
        <v>281</v>
      </c>
    </row>
    <row r="3938" spans="1:6">
      <c r="A3938" s="59">
        <v>6515</v>
      </c>
      <c r="B3938" s="59" t="s">
        <v>433</v>
      </c>
      <c r="C3938" s="59" t="s">
        <v>20278</v>
      </c>
      <c r="D3938" s="60">
        <v>112.04</v>
      </c>
      <c r="E3938" s="59" t="s">
        <v>434</v>
      </c>
      <c r="F3938" s="59" t="s">
        <v>281</v>
      </c>
    </row>
    <row r="3939" spans="1:6">
      <c r="A3939" s="59">
        <v>6516</v>
      </c>
      <c r="B3939" s="59" t="s">
        <v>433</v>
      </c>
      <c r="C3939" s="59" t="s">
        <v>20278</v>
      </c>
      <c r="D3939" s="60">
        <v>112.04</v>
      </c>
      <c r="E3939" s="59" t="s">
        <v>434</v>
      </c>
      <c r="F3939" s="59" t="s">
        <v>281</v>
      </c>
    </row>
    <row r="3940" spans="1:6">
      <c r="A3940" s="59">
        <v>6517</v>
      </c>
      <c r="B3940" s="59" t="s">
        <v>433</v>
      </c>
      <c r="C3940" s="59" t="s">
        <v>20278</v>
      </c>
      <c r="D3940" s="60">
        <v>112.04</v>
      </c>
      <c r="E3940" s="59" t="s">
        <v>434</v>
      </c>
      <c r="F3940" s="59" t="s">
        <v>324</v>
      </c>
    </row>
    <row r="3941" spans="1:6">
      <c r="A3941" s="59">
        <v>6518</v>
      </c>
      <c r="B3941" s="59" t="s">
        <v>433</v>
      </c>
      <c r="C3941" s="59" t="s">
        <v>20278</v>
      </c>
      <c r="D3941" s="60">
        <v>112.04</v>
      </c>
      <c r="E3941" s="59" t="s">
        <v>434</v>
      </c>
      <c r="F3941" s="59" t="s">
        <v>325</v>
      </c>
    </row>
    <row r="3942" spans="1:6">
      <c r="A3942" s="59">
        <v>6519</v>
      </c>
      <c r="B3942" s="59" t="s">
        <v>433</v>
      </c>
      <c r="C3942" s="59" t="s">
        <v>20278</v>
      </c>
      <c r="D3942" s="60">
        <v>112.04</v>
      </c>
      <c r="E3942" s="59" t="s">
        <v>434</v>
      </c>
      <c r="F3942" s="59" t="s">
        <v>326</v>
      </c>
    </row>
    <row r="3943" spans="1:6">
      <c r="A3943" s="59">
        <v>6520</v>
      </c>
      <c r="B3943" s="59" t="s">
        <v>433</v>
      </c>
      <c r="C3943" s="59" t="s">
        <v>20278</v>
      </c>
      <c r="D3943" s="60">
        <v>112.04</v>
      </c>
      <c r="E3943" s="59" t="s">
        <v>434</v>
      </c>
      <c r="F3943" s="59" t="s">
        <v>327</v>
      </c>
    </row>
    <row r="3944" spans="1:6">
      <c r="A3944" s="59">
        <v>6521</v>
      </c>
      <c r="B3944" s="59" t="s">
        <v>433</v>
      </c>
      <c r="C3944" s="59" t="s">
        <v>20278</v>
      </c>
      <c r="D3944" s="60">
        <v>112.04</v>
      </c>
      <c r="E3944" s="59" t="s">
        <v>434</v>
      </c>
      <c r="F3944" s="59" t="s">
        <v>328</v>
      </c>
    </row>
    <row r="3945" spans="1:6">
      <c r="A3945" s="59">
        <v>6522</v>
      </c>
      <c r="B3945" s="59" t="s">
        <v>433</v>
      </c>
      <c r="C3945" s="59" t="s">
        <v>20278</v>
      </c>
      <c r="D3945" s="60">
        <v>112.04</v>
      </c>
      <c r="E3945" s="59" t="s">
        <v>434</v>
      </c>
      <c r="F3945" s="59" t="s">
        <v>329</v>
      </c>
    </row>
    <row r="3946" spans="1:6">
      <c r="A3946" s="59">
        <v>6620</v>
      </c>
      <c r="B3946" s="59" t="s">
        <v>433</v>
      </c>
      <c r="C3946" s="59" t="s">
        <v>20278</v>
      </c>
      <c r="D3946" s="60">
        <v>112.04</v>
      </c>
      <c r="E3946" s="59" t="s">
        <v>434</v>
      </c>
      <c r="F3946" s="59" t="s">
        <v>330</v>
      </c>
    </row>
    <row r="3947" spans="1:6">
      <c r="A3947" s="59">
        <v>6622</v>
      </c>
      <c r="B3947" s="59" t="s">
        <v>433</v>
      </c>
      <c r="C3947" s="59" t="s">
        <v>20278</v>
      </c>
      <c r="D3947" s="60">
        <v>112.04</v>
      </c>
      <c r="E3947" s="59" t="s">
        <v>434</v>
      </c>
      <c r="F3947" s="59" t="s">
        <v>331</v>
      </c>
    </row>
    <row r="3948" spans="1:6">
      <c r="A3948" s="59">
        <v>6623</v>
      </c>
      <c r="B3948" s="59" t="s">
        <v>433</v>
      </c>
      <c r="C3948" s="59" t="s">
        <v>20278</v>
      </c>
      <c r="D3948" s="60">
        <v>112.04</v>
      </c>
      <c r="E3948" s="59" t="s">
        <v>434</v>
      </c>
      <c r="F3948" s="59" t="s">
        <v>332</v>
      </c>
    </row>
    <row r="3949" spans="1:6">
      <c r="A3949" s="59">
        <v>6624</v>
      </c>
      <c r="B3949" s="59" t="s">
        <v>433</v>
      </c>
      <c r="C3949" s="59" t="s">
        <v>20278</v>
      </c>
      <c r="D3949" s="60">
        <v>112.04</v>
      </c>
      <c r="E3949" s="59" t="s">
        <v>434</v>
      </c>
      <c r="F3949" s="59" t="s">
        <v>333</v>
      </c>
    </row>
    <row r="3950" spans="1:6">
      <c r="A3950" s="59">
        <v>6625</v>
      </c>
      <c r="B3950" s="59" t="s">
        <v>433</v>
      </c>
      <c r="C3950" s="59" t="s">
        <v>20278</v>
      </c>
      <c r="D3950" s="60">
        <v>112.04</v>
      </c>
      <c r="E3950" s="59" t="s">
        <v>434</v>
      </c>
      <c r="F3950" s="59" t="s">
        <v>334</v>
      </c>
    </row>
    <row r="3951" spans="1:6">
      <c r="A3951" s="59">
        <v>6630</v>
      </c>
      <c r="B3951" s="59" t="s">
        <v>433</v>
      </c>
      <c r="C3951" s="59" t="s">
        <v>20278</v>
      </c>
      <c r="D3951" s="60">
        <v>112.04</v>
      </c>
      <c r="E3951" s="59" t="s">
        <v>434</v>
      </c>
      <c r="F3951" s="59" t="s">
        <v>335</v>
      </c>
    </row>
    <row r="3952" spans="1:6">
      <c r="A3952" s="59">
        <v>6631</v>
      </c>
      <c r="B3952" s="59" t="s">
        <v>433</v>
      </c>
      <c r="C3952" s="59" t="s">
        <v>20278</v>
      </c>
      <c r="D3952" s="60">
        <v>112.04</v>
      </c>
      <c r="E3952" s="59" t="s">
        <v>434</v>
      </c>
      <c r="F3952" s="59" t="s">
        <v>281</v>
      </c>
    </row>
    <row r="3953" spans="1:6">
      <c r="A3953" s="59">
        <v>6632</v>
      </c>
      <c r="B3953" s="59" t="s">
        <v>433</v>
      </c>
      <c r="C3953" s="59" t="s">
        <v>20278</v>
      </c>
      <c r="D3953" s="60">
        <v>112.04</v>
      </c>
      <c r="E3953" s="59" t="s">
        <v>434</v>
      </c>
      <c r="F3953" s="59" t="s">
        <v>336</v>
      </c>
    </row>
    <row r="3954" spans="1:6">
      <c r="A3954" s="59">
        <v>6633</v>
      </c>
      <c r="B3954" s="59" t="s">
        <v>433</v>
      </c>
      <c r="C3954" s="59" t="s">
        <v>20278</v>
      </c>
      <c r="D3954" s="60">
        <v>112.04</v>
      </c>
      <c r="E3954" s="59" t="s">
        <v>434</v>
      </c>
      <c r="F3954" s="59" t="s">
        <v>337</v>
      </c>
    </row>
    <row r="3955" spans="1:6">
      <c r="A3955" s="59">
        <v>6634</v>
      </c>
      <c r="B3955" s="59" t="s">
        <v>433</v>
      </c>
      <c r="C3955" s="59" t="s">
        <v>20278</v>
      </c>
      <c r="D3955" s="60">
        <v>112.04</v>
      </c>
      <c r="E3955" s="59" t="s">
        <v>434</v>
      </c>
      <c r="F3955" s="59" t="s">
        <v>338</v>
      </c>
    </row>
    <row r="3956" spans="1:6">
      <c r="A3956" s="59">
        <v>6635</v>
      </c>
      <c r="B3956" s="59" t="s">
        <v>433</v>
      </c>
      <c r="C3956" s="59" t="s">
        <v>20278</v>
      </c>
      <c r="D3956" s="60">
        <v>112.04</v>
      </c>
      <c r="E3956" s="59" t="s">
        <v>434</v>
      </c>
      <c r="F3956" s="59" t="s">
        <v>339</v>
      </c>
    </row>
    <row r="3957" spans="1:6">
      <c r="A3957" s="59">
        <v>6636</v>
      </c>
      <c r="B3957" s="59" t="s">
        <v>433</v>
      </c>
      <c r="C3957" s="59" t="s">
        <v>20278</v>
      </c>
      <c r="D3957" s="60">
        <v>112.04</v>
      </c>
      <c r="E3957" s="59" t="s">
        <v>434</v>
      </c>
      <c r="F3957" s="59" t="s">
        <v>340</v>
      </c>
    </row>
    <row r="3958" spans="1:6">
      <c r="A3958" s="59">
        <v>6637</v>
      </c>
      <c r="B3958" s="59" t="s">
        <v>433</v>
      </c>
      <c r="C3958" s="59" t="s">
        <v>20278</v>
      </c>
      <c r="D3958" s="60">
        <v>112.04</v>
      </c>
      <c r="E3958" s="59" t="s">
        <v>434</v>
      </c>
      <c r="F3958" s="59" t="s">
        <v>341</v>
      </c>
    </row>
    <row r="3959" spans="1:6">
      <c r="A3959" s="59">
        <v>6640</v>
      </c>
      <c r="B3959" s="59" t="s">
        <v>433</v>
      </c>
      <c r="C3959" s="59" t="s">
        <v>20278</v>
      </c>
      <c r="D3959" s="60">
        <v>112.04</v>
      </c>
      <c r="E3959" s="59" t="s">
        <v>434</v>
      </c>
      <c r="F3959" s="59" t="s">
        <v>342</v>
      </c>
    </row>
    <row r="3960" spans="1:6">
      <c r="A3960" s="59">
        <v>6641</v>
      </c>
      <c r="B3960" s="59" t="s">
        <v>433</v>
      </c>
      <c r="C3960" s="59" t="s">
        <v>20278</v>
      </c>
      <c r="D3960" s="60">
        <v>112.04</v>
      </c>
      <c r="E3960" s="59" t="s">
        <v>434</v>
      </c>
      <c r="F3960" s="59" t="s">
        <v>416</v>
      </c>
    </row>
    <row r="3961" spans="1:6">
      <c r="A3961" s="59">
        <v>6642</v>
      </c>
      <c r="B3961" s="59" t="s">
        <v>433</v>
      </c>
      <c r="C3961" s="59" t="s">
        <v>20278</v>
      </c>
      <c r="D3961" s="60">
        <v>112.04</v>
      </c>
      <c r="E3961" s="59" t="s">
        <v>434</v>
      </c>
      <c r="F3961" s="59" t="s">
        <v>343</v>
      </c>
    </row>
    <row r="3962" spans="1:6">
      <c r="A3962" s="59">
        <v>6643</v>
      </c>
      <c r="B3962" s="59" t="s">
        <v>433</v>
      </c>
      <c r="C3962" s="59" t="s">
        <v>20278</v>
      </c>
      <c r="D3962" s="60">
        <v>112.04</v>
      </c>
      <c r="E3962" s="59" t="s">
        <v>434</v>
      </c>
      <c r="F3962" s="59" t="s">
        <v>344</v>
      </c>
    </row>
    <row r="3963" spans="1:6">
      <c r="A3963" s="59">
        <v>6644</v>
      </c>
      <c r="B3963" s="59" t="s">
        <v>433</v>
      </c>
      <c r="C3963" s="59" t="s">
        <v>20278</v>
      </c>
      <c r="D3963" s="60">
        <v>112.04</v>
      </c>
      <c r="E3963" s="59" t="s">
        <v>434</v>
      </c>
      <c r="F3963" s="59" t="s">
        <v>345</v>
      </c>
    </row>
    <row r="3964" spans="1:6">
      <c r="A3964" s="59">
        <v>6645</v>
      </c>
      <c r="B3964" s="59" t="s">
        <v>433</v>
      </c>
      <c r="C3964" s="59" t="s">
        <v>20278</v>
      </c>
      <c r="D3964" s="60">
        <v>112.04</v>
      </c>
      <c r="E3964" s="59" t="s">
        <v>434</v>
      </c>
      <c r="F3964" s="59" t="s">
        <v>346</v>
      </c>
    </row>
    <row r="3965" spans="1:6">
      <c r="A3965" s="59">
        <v>6646</v>
      </c>
      <c r="B3965" s="59" t="s">
        <v>433</v>
      </c>
      <c r="C3965" s="59" t="s">
        <v>20278</v>
      </c>
      <c r="D3965" s="60">
        <v>112.04</v>
      </c>
      <c r="E3965" s="59" t="s">
        <v>434</v>
      </c>
      <c r="F3965" s="59" t="s">
        <v>347</v>
      </c>
    </row>
    <row r="3966" spans="1:6">
      <c r="A3966" s="59">
        <v>6648</v>
      </c>
      <c r="B3966" s="59" t="s">
        <v>433</v>
      </c>
      <c r="C3966" s="59" t="s">
        <v>20278</v>
      </c>
      <c r="D3966" s="60">
        <v>112.04</v>
      </c>
      <c r="E3966" s="59" t="s">
        <v>434</v>
      </c>
      <c r="F3966" s="59" t="s">
        <v>348</v>
      </c>
    </row>
    <row r="3967" spans="1:6">
      <c r="A3967" s="59">
        <v>6649</v>
      </c>
      <c r="B3967" s="59" t="s">
        <v>433</v>
      </c>
      <c r="C3967" s="59" t="s">
        <v>20278</v>
      </c>
      <c r="D3967" s="60">
        <v>112.04</v>
      </c>
      <c r="E3967" s="59" t="s">
        <v>434</v>
      </c>
      <c r="F3967" s="59" t="s">
        <v>349</v>
      </c>
    </row>
    <row r="3968" spans="1:6">
      <c r="A3968" s="59">
        <v>6652</v>
      </c>
      <c r="B3968" s="59" t="s">
        <v>433</v>
      </c>
      <c r="C3968" s="59" t="s">
        <v>20278</v>
      </c>
      <c r="D3968" s="60">
        <v>112.04</v>
      </c>
      <c r="E3968" s="59" t="s">
        <v>434</v>
      </c>
      <c r="F3968" s="59" t="s">
        <v>350</v>
      </c>
    </row>
    <row r="3969" spans="1:6">
      <c r="A3969" s="59">
        <v>6654</v>
      </c>
      <c r="B3969" s="59" t="s">
        <v>433</v>
      </c>
      <c r="C3969" s="59" t="s">
        <v>20278</v>
      </c>
      <c r="D3969" s="60">
        <v>112.04</v>
      </c>
      <c r="E3969" s="59" t="s">
        <v>434</v>
      </c>
      <c r="F3969" s="59" t="s">
        <v>351</v>
      </c>
    </row>
    <row r="3970" spans="1:6">
      <c r="A3970" s="59">
        <v>6655</v>
      </c>
      <c r="B3970" s="59" t="s">
        <v>433</v>
      </c>
      <c r="C3970" s="59" t="s">
        <v>20278</v>
      </c>
      <c r="D3970" s="60">
        <v>112.04</v>
      </c>
      <c r="E3970" s="59" t="s">
        <v>434</v>
      </c>
      <c r="F3970" s="59" t="s">
        <v>352</v>
      </c>
    </row>
    <row r="3971" spans="1:6">
      <c r="A3971" s="59">
        <v>6657</v>
      </c>
      <c r="B3971" s="59" t="s">
        <v>433</v>
      </c>
      <c r="C3971" s="59" t="s">
        <v>20278</v>
      </c>
      <c r="D3971" s="60">
        <v>112.04</v>
      </c>
      <c r="E3971" s="59" t="s">
        <v>434</v>
      </c>
      <c r="F3971" s="59" t="s">
        <v>353</v>
      </c>
    </row>
    <row r="3972" spans="1:6">
      <c r="A3972" s="59">
        <v>6660</v>
      </c>
      <c r="B3972" s="59" t="s">
        <v>433</v>
      </c>
      <c r="C3972" s="59" t="s">
        <v>20278</v>
      </c>
      <c r="D3972" s="60">
        <v>112.04</v>
      </c>
      <c r="E3972" s="59" t="s">
        <v>434</v>
      </c>
      <c r="F3972" s="59" t="s">
        <v>354</v>
      </c>
    </row>
    <row r="3973" spans="1:6">
      <c r="A3973" s="59">
        <v>6661</v>
      </c>
      <c r="B3973" s="59" t="s">
        <v>433</v>
      </c>
      <c r="C3973" s="59" t="s">
        <v>20278</v>
      </c>
      <c r="D3973" s="60">
        <v>112.04</v>
      </c>
      <c r="E3973" s="59" t="s">
        <v>434</v>
      </c>
      <c r="F3973" s="59" t="s">
        <v>416</v>
      </c>
    </row>
    <row r="3974" spans="1:6">
      <c r="A3974" s="59">
        <v>6662</v>
      </c>
      <c r="B3974" s="59" t="s">
        <v>433</v>
      </c>
      <c r="C3974" s="59" t="s">
        <v>20278</v>
      </c>
      <c r="D3974" s="60">
        <v>112.04</v>
      </c>
      <c r="E3974" s="59" t="s">
        <v>434</v>
      </c>
      <c r="F3974" s="59" t="s">
        <v>355</v>
      </c>
    </row>
    <row r="3975" spans="1:6">
      <c r="A3975" s="59">
        <v>6665</v>
      </c>
      <c r="B3975" s="59" t="s">
        <v>433</v>
      </c>
      <c r="C3975" s="59" t="s">
        <v>20278</v>
      </c>
      <c r="D3975" s="60">
        <v>112.04</v>
      </c>
      <c r="E3975" s="59" t="s">
        <v>434</v>
      </c>
      <c r="F3975" s="59" t="s">
        <v>356</v>
      </c>
    </row>
    <row r="3976" spans="1:6">
      <c r="A3976" s="59">
        <v>6680</v>
      </c>
      <c r="B3976" s="59" t="s">
        <v>433</v>
      </c>
      <c r="C3976" s="59" t="s">
        <v>20278</v>
      </c>
      <c r="D3976" s="60">
        <v>112.04</v>
      </c>
      <c r="E3976" s="59" t="s">
        <v>434</v>
      </c>
      <c r="F3976" s="59" t="s">
        <v>357</v>
      </c>
    </row>
    <row r="3977" spans="1:6">
      <c r="A3977" s="59">
        <v>6681</v>
      </c>
      <c r="B3977" s="59" t="s">
        <v>433</v>
      </c>
      <c r="C3977" s="59" t="s">
        <v>20278</v>
      </c>
      <c r="D3977" s="60">
        <v>112.04</v>
      </c>
      <c r="E3977" s="59" t="s">
        <v>434</v>
      </c>
      <c r="F3977" s="59" t="s">
        <v>358</v>
      </c>
    </row>
    <row r="3978" spans="1:6">
      <c r="A3978" s="59">
        <v>6685</v>
      </c>
      <c r="B3978" s="59" t="s">
        <v>433</v>
      </c>
      <c r="C3978" s="59" t="s">
        <v>20278</v>
      </c>
      <c r="D3978" s="60">
        <v>112.04</v>
      </c>
      <c r="E3978" s="59" t="s">
        <v>434</v>
      </c>
      <c r="F3978" s="59" t="s">
        <v>359</v>
      </c>
    </row>
    <row r="3979" spans="1:6">
      <c r="A3979" s="59">
        <v>6686</v>
      </c>
      <c r="B3979" s="59" t="s">
        <v>433</v>
      </c>
      <c r="C3979" s="59" t="s">
        <v>20278</v>
      </c>
      <c r="D3979" s="60">
        <v>112.04</v>
      </c>
      <c r="E3979" s="59" t="s">
        <v>434</v>
      </c>
      <c r="F3979" s="59" t="s">
        <v>360</v>
      </c>
    </row>
    <row r="3980" spans="1:6">
      <c r="A3980" s="59">
        <v>6690</v>
      </c>
      <c r="B3980" s="59" t="s">
        <v>433</v>
      </c>
      <c r="C3980" s="59" t="s">
        <v>20278</v>
      </c>
      <c r="D3980" s="60">
        <v>112.04</v>
      </c>
      <c r="E3980" s="59" t="s">
        <v>434</v>
      </c>
      <c r="F3980" s="59" t="s">
        <v>361</v>
      </c>
    </row>
    <row r="3981" spans="1:6">
      <c r="A3981" s="59">
        <v>6750</v>
      </c>
      <c r="B3981" s="59" t="s">
        <v>433</v>
      </c>
      <c r="C3981" s="59" t="s">
        <v>20278</v>
      </c>
      <c r="D3981" s="60">
        <v>112.04</v>
      </c>
      <c r="E3981" s="59" t="s">
        <v>434</v>
      </c>
      <c r="F3981" s="59" t="s">
        <v>362</v>
      </c>
    </row>
    <row r="3982" spans="1:6">
      <c r="A3982" s="59">
        <v>6800</v>
      </c>
      <c r="B3982" s="59" t="s">
        <v>433</v>
      </c>
      <c r="C3982" s="59" t="s">
        <v>20278</v>
      </c>
      <c r="D3982" s="60">
        <v>112.04</v>
      </c>
      <c r="E3982" s="59" t="s">
        <v>434</v>
      </c>
      <c r="F3982" s="59" t="s">
        <v>419</v>
      </c>
    </row>
    <row r="3983" spans="1:6">
      <c r="A3983" s="59">
        <v>6810</v>
      </c>
      <c r="B3983" s="59" t="s">
        <v>433</v>
      </c>
      <c r="C3983" s="59" t="s">
        <v>20278</v>
      </c>
      <c r="D3983" s="60">
        <v>112.04</v>
      </c>
      <c r="E3983" s="59" t="s">
        <v>434</v>
      </c>
      <c r="F3983" s="59" t="s">
        <v>420</v>
      </c>
    </row>
    <row r="3984" spans="1:6">
      <c r="A3984" s="59">
        <v>6820</v>
      </c>
      <c r="B3984" s="59" t="s">
        <v>433</v>
      </c>
      <c r="C3984" s="59" t="s">
        <v>20278</v>
      </c>
      <c r="D3984" s="60">
        <v>112.04</v>
      </c>
      <c r="E3984" s="59" t="s">
        <v>434</v>
      </c>
      <c r="F3984" s="59" t="s">
        <v>363</v>
      </c>
    </row>
    <row r="3985" spans="1:6">
      <c r="A3985" s="59">
        <v>6825</v>
      </c>
      <c r="B3985" s="59" t="s">
        <v>433</v>
      </c>
      <c r="C3985" s="59" t="s">
        <v>20278</v>
      </c>
      <c r="D3985" s="60">
        <v>112.04</v>
      </c>
      <c r="E3985" s="59" t="s">
        <v>434</v>
      </c>
      <c r="F3985" s="59" t="s">
        <v>364</v>
      </c>
    </row>
    <row r="3986" spans="1:6">
      <c r="A3986" s="59">
        <v>6830</v>
      </c>
      <c r="B3986" s="59" t="s">
        <v>433</v>
      </c>
      <c r="C3986" s="59" t="s">
        <v>20278</v>
      </c>
      <c r="D3986" s="60">
        <v>112.04</v>
      </c>
      <c r="E3986" s="59" t="s">
        <v>434</v>
      </c>
      <c r="F3986" s="59" t="s">
        <v>365</v>
      </c>
    </row>
    <row r="3987" spans="1:6">
      <c r="A3987" s="59">
        <v>6831</v>
      </c>
      <c r="B3987" s="59" t="s">
        <v>433</v>
      </c>
      <c r="C3987" s="59" t="s">
        <v>20278</v>
      </c>
      <c r="D3987" s="60">
        <v>112.04</v>
      </c>
      <c r="E3987" s="59" t="s">
        <v>434</v>
      </c>
      <c r="F3987" s="59" t="s">
        <v>366</v>
      </c>
    </row>
    <row r="3988" spans="1:6">
      <c r="A3988" s="59">
        <v>6832</v>
      </c>
      <c r="B3988" s="59" t="s">
        <v>433</v>
      </c>
      <c r="C3988" s="59" t="s">
        <v>20278</v>
      </c>
      <c r="D3988" s="60">
        <v>112.04</v>
      </c>
      <c r="E3988" s="59" t="s">
        <v>434</v>
      </c>
      <c r="F3988" s="59" t="s">
        <v>367</v>
      </c>
    </row>
    <row r="3989" spans="1:6">
      <c r="A3989" s="59">
        <v>6833</v>
      </c>
      <c r="B3989" s="59" t="s">
        <v>433</v>
      </c>
      <c r="C3989" s="59" t="s">
        <v>20278</v>
      </c>
      <c r="D3989" s="60">
        <v>112.04</v>
      </c>
      <c r="E3989" s="59" t="s">
        <v>434</v>
      </c>
      <c r="F3989" s="59" t="s">
        <v>368</v>
      </c>
    </row>
    <row r="3990" spans="1:6">
      <c r="A3990" s="59">
        <v>6834</v>
      </c>
      <c r="B3990" s="59" t="s">
        <v>433</v>
      </c>
      <c r="C3990" s="59" t="s">
        <v>20278</v>
      </c>
      <c r="D3990" s="60">
        <v>112.04</v>
      </c>
      <c r="E3990" s="59" t="s">
        <v>434</v>
      </c>
      <c r="F3990" s="59" t="s">
        <v>369</v>
      </c>
    </row>
    <row r="3991" spans="1:6">
      <c r="A3991" s="59">
        <v>6902</v>
      </c>
      <c r="B3991" s="59" t="s">
        <v>433</v>
      </c>
      <c r="C3991" s="59" t="s">
        <v>20278</v>
      </c>
      <c r="D3991" s="60">
        <v>112.04</v>
      </c>
      <c r="E3991" s="59" t="s">
        <v>434</v>
      </c>
      <c r="F3991" s="59" t="s">
        <v>371</v>
      </c>
    </row>
    <row r="3992" spans="1:6">
      <c r="A3992" s="59">
        <v>6903</v>
      </c>
      <c r="B3992" s="59" t="s">
        <v>433</v>
      </c>
      <c r="C3992" s="59" t="s">
        <v>20278</v>
      </c>
      <c r="D3992" s="60">
        <v>112.04</v>
      </c>
      <c r="E3992" s="59" t="s">
        <v>434</v>
      </c>
      <c r="F3992" s="59" t="s">
        <v>372</v>
      </c>
    </row>
    <row r="3993" spans="1:6">
      <c r="A3993" s="59">
        <v>6997</v>
      </c>
      <c r="B3993" s="59" t="s">
        <v>433</v>
      </c>
      <c r="C3993" s="59" t="s">
        <v>20278</v>
      </c>
      <c r="D3993" s="60">
        <v>112.04</v>
      </c>
      <c r="E3993" s="59" t="s">
        <v>434</v>
      </c>
      <c r="F3993" s="59" t="s">
        <v>436</v>
      </c>
    </row>
    <row r="3994" spans="1:6">
      <c r="A3994" s="59">
        <v>6998</v>
      </c>
      <c r="B3994" s="59" t="s">
        <v>433</v>
      </c>
      <c r="C3994" s="59" t="s">
        <v>20278</v>
      </c>
      <c r="D3994" s="60">
        <v>112.04</v>
      </c>
      <c r="E3994" s="59" t="s">
        <v>434</v>
      </c>
      <c r="F3994" s="59" t="s">
        <v>373</v>
      </c>
    </row>
    <row r="3995" spans="1:6">
      <c r="A3995" s="59">
        <v>6999</v>
      </c>
      <c r="B3995" s="59" t="s">
        <v>433</v>
      </c>
      <c r="C3995" s="59" t="s">
        <v>20278</v>
      </c>
      <c r="D3995" s="60">
        <v>112.04</v>
      </c>
      <c r="E3995" s="59" t="s">
        <v>434</v>
      </c>
      <c r="F3995" s="59" t="s">
        <v>374</v>
      </c>
    </row>
    <row r="3996" spans="1:6">
      <c r="A3996" s="59">
        <v>6010</v>
      </c>
      <c r="B3996" s="59" t="s">
        <v>437</v>
      </c>
      <c r="C3996" s="59" t="s">
        <v>20278</v>
      </c>
      <c r="D3996" s="60">
        <v>112.04</v>
      </c>
      <c r="E3996" s="59" t="s">
        <v>438</v>
      </c>
      <c r="F3996" s="59" t="s">
        <v>210</v>
      </c>
    </row>
    <row r="3997" spans="1:6">
      <c r="A3997" s="59">
        <v>6011</v>
      </c>
      <c r="B3997" s="59" t="s">
        <v>437</v>
      </c>
      <c r="C3997" s="59" t="s">
        <v>20278</v>
      </c>
      <c r="D3997" s="60">
        <v>112.04</v>
      </c>
      <c r="E3997" s="59" t="s">
        <v>438</v>
      </c>
      <c r="F3997" s="59" t="s">
        <v>211</v>
      </c>
    </row>
    <row r="3998" spans="1:6">
      <c r="A3998" s="59">
        <v>6012</v>
      </c>
      <c r="B3998" s="59" t="s">
        <v>437</v>
      </c>
      <c r="C3998" s="59" t="s">
        <v>20278</v>
      </c>
      <c r="D3998" s="60">
        <v>112.04</v>
      </c>
      <c r="E3998" s="59" t="s">
        <v>438</v>
      </c>
      <c r="F3998" s="59" t="s">
        <v>212</v>
      </c>
    </row>
    <row r="3999" spans="1:6">
      <c r="A3999" s="59">
        <v>6013</v>
      </c>
      <c r="B3999" s="59" t="s">
        <v>437</v>
      </c>
      <c r="C3999" s="59" t="s">
        <v>20278</v>
      </c>
      <c r="D3999" s="60">
        <v>112.04</v>
      </c>
      <c r="E3999" s="59" t="s">
        <v>438</v>
      </c>
      <c r="F3999" s="59" t="s">
        <v>213</v>
      </c>
    </row>
    <row r="4000" spans="1:6">
      <c r="A4000" s="59">
        <v>6014</v>
      </c>
      <c r="B4000" s="59" t="s">
        <v>437</v>
      </c>
      <c r="C4000" s="59" t="s">
        <v>20278</v>
      </c>
      <c r="D4000" s="60">
        <v>112.04</v>
      </c>
      <c r="E4000" s="59" t="s">
        <v>438</v>
      </c>
      <c r="F4000" s="59" t="s">
        <v>214</v>
      </c>
    </row>
    <row r="4001" spans="1:6">
      <c r="A4001" s="59">
        <v>6015</v>
      </c>
      <c r="B4001" s="59" t="s">
        <v>437</v>
      </c>
      <c r="C4001" s="59" t="s">
        <v>20278</v>
      </c>
      <c r="D4001" s="60">
        <v>112.04</v>
      </c>
      <c r="E4001" s="59" t="s">
        <v>438</v>
      </c>
      <c r="F4001" s="59" t="s">
        <v>215</v>
      </c>
    </row>
    <row r="4002" spans="1:6">
      <c r="A4002" s="59">
        <v>6016</v>
      </c>
      <c r="B4002" s="59" t="s">
        <v>437</v>
      </c>
      <c r="C4002" s="59" t="s">
        <v>20278</v>
      </c>
      <c r="D4002" s="60">
        <v>112.04</v>
      </c>
      <c r="E4002" s="59" t="s">
        <v>438</v>
      </c>
      <c r="F4002" s="59" t="s">
        <v>216</v>
      </c>
    </row>
    <row r="4003" spans="1:6">
      <c r="A4003" s="59">
        <v>6017</v>
      </c>
      <c r="B4003" s="59" t="s">
        <v>437</v>
      </c>
      <c r="C4003" s="59" t="s">
        <v>20278</v>
      </c>
      <c r="D4003" s="60">
        <v>112.04</v>
      </c>
      <c r="E4003" s="59" t="s">
        <v>438</v>
      </c>
      <c r="F4003" s="59" t="s">
        <v>217</v>
      </c>
    </row>
    <row r="4004" spans="1:6">
      <c r="A4004" s="59">
        <v>6020</v>
      </c>
      <c r="B4004" s="59" t="s">
        <v>437</v>
      </c>
      <c r="C4004" s="59" t="s">
        <v>20278</v>
      </c>
      <c r="D4004" s="60">
        <v>112.04</v>
      </c>
      <c r="E4004" s="59" t="s">
        <v>438</v>
      </c>
      <c r="F4004" s="59" t="s">
        <v>218</v>
      </c>
    </row>
    <row r="4005" spans="1:6">
      <c r="A4005" s="59">
        <v>6021</v>
      </c>
      <c r="B4005" s="59" t="s">
        <v>437</v>
      </c>
      <c r="C4005" s="59" t="s">
        <v>20278</v>
      </c>
      <c r="D4005" s="60">
        <v>112.04</v>
      </c>
      <c r="E4005" s="59" t="s">
        <v>438</v>
      </c>
      <c r="F4005" s="59" t="s">
        <v>219</v>
      </c>
    </row>
    <row r="4006" spans="1:6">
      <c r="A4006" s="59">
        <v>6022</v>
      </c>
      <c r="B4006" s="59" t="s">
        <v>437</v>
      </c>
      <c r="C4006" s="59" t="s">
        <v>20278</v>
      </c>
      <c r="D4006" s="60">
        <v>112.04</v>
      </c>
      <c r="E4006" s="59" t="s">
        <v>438</v>
      </c>
      <c r="F4006" s="59" t="s">
        <v>220</v>
      </c>
    </row>
    <row r="4007" spans="1:6">
      <c r="A4007" s="59">
        <v>6023</v>
      </c>
      <c r="B4007" s="59" t="s">
        <v>437</v>
      </c>
      <c r="C4007" s="59" t="s">
        <v>20278</v>
      </c>
      <c r="D4007" s="60">
        <v>112.04</v>
      </c>
      <c r="E4007" s="59" t="s">
        <v>438</v>
      </c>
      <c r="F4007" s="59" t="s">
        <v>221</v>
      </c>
    </row>
    <row r="4008" spans="1:6">
      <c r="A4008" s="59">
        <v>6026</v>
      </c>
      <c r="B4008" s="59" t="s">
        <v>437</v>
      </c>
      <c r="C4008" s="59" t="s">
        <v>20278</v>
      </c>
      <c r="D4008" s="60">
        <v>112.04</v>
      </c>
      <c r="E4008" s="59" t="s">
        <v>438</v>
      </c>
      <c r="F4008" s="59" t="s">
        <v>414</v>
      </c>
    </row>
    <row r="4009" spans="1:6">
      <c r="A4009" s="59">
        <v>6027</v>
      </c>
      <c r="B4009" s="59" t="s">
        <v>437</v>
      </c>
      <c r="C4009" s="59" t="s">
        <v>20278</v>
      </c>
      <c r="D4009" s="60">
        <v>112.04</v>
      </c>
      <c r="E4009" s="59" t="s">
        <v>438</v>
      </c>
      <c r="F4009" s="59" t="s">
        <v>414</v>
      </c>
    </row>
    <row r="4010" spans="1:6">
      <c r="A4010" s="59">
        <v>6028</v>
      </c>
      <c r="B4010" s="59" t="s">
        <v>437</v>
      </c>
      <c r="C4010" s="59" t="s">
        <v>20278</v>
      </c>
      <c r="D4010" s="60">
        <v>112.04</v>
      </c>
      <c r="E4010" s="59" t="s">
        <v>438</v>
      </c>
      <c r="F4010" s="59" t="s">
        <v>222</v>
      </c>
    </row>
    <row r="4011" spans="1:6">
      <c r="A4011" s="59">
        <v>6029</v>
      </c>
      <c r="B4011" s="59" t="s">
        <v>437</v>
      </c>
      <c r="C4011" s="59" t="s">
        <v>20278</v>
      </c>
      <c r="D4011" s="60">
        <v>112.04</v>
      </c>
      <c r="E4011" s="59" t="s">
        <v>438</v>
      </c>
      <c r="F4011" s="59" t="s">
        <v>223</v>
      </c>
    </row>
    <row r="4012" spans="1:6">
      <c r="A4012" s="59">
        <v>6030</v>
      </c>
      <c r="B4012" s="59" t="s">
        <v>437</v>
      </c>
      <c r="C4012" s="59" t="s">
        <v>20278</v>
      </c>
      <c r="D4012" s="60">
        <v>112.04</v>
      </c>
      <c r="E4012" s="59" t="s">
        <v>438</v>
      </c>
      <c r="F4012" s="59" t="s">
        <v>415</v>
      </c>
    </row>
    <row r="4013" spans="1:6">
      <c r="A4013" s="59">
        <v>6031</v>
      </c>
      <c r="B4013" s="59" t="s">
        <v>437</v>
      </c>
      <c r="C4013" s="59" t="s">
        <v>20278</v>
      </c>
      <c r="D4013" s="60">
        <v>112.04</v>
      </c>
      <c r="E4013" s="59" t="s">
        <v>438</v>
      </c>
      <c r="F4013" s="59" t="s">
        <v>416</v>
      </c>
    </row>
    <row r="4014" spans="1:6">
      <c r="A4014" s="59">
        <v>6032</v>
      </c>
      <c r="B4014" s="59" t="s">
        <v>437</v>
      </c>
      <c r="C4014" s="59" t="s">
        <v>20278</v>
      </c>
      <c r="D4014" s="60">
        <v>112.04</v>
      </c>
      <c r="E4014" s="59" t="s">
        <v>438</v>
      </c>
      <c r="F4014" s="59" t="s">
        <v>224</v>
      </c>
    </row>
    <row r="4015" spans="1:6">
      <c r="A4015" s="59">
        <v>6040</v>
      </c>
      <c r="B4015" s="59" t="s">
        <v>437</v>
      </c>
      <c r="C4015" s="59" t="s">
        <v>20278</v>
      </c>
      <c r="D4015" s="60">
        <v>112.04</v>
      </c>
      <c r="E4015" s="59" t="s">
        <v>438</v>
      </c>
      <c r="F4015" s="59" t="s">
        <v>417</v>
      </c>
    </row>
    <row r="4016" spans="1:6">
      <c r="A4016" s="59">
        <v>6050</v>
      </c>
      <c r="B4016" s="59" t="s">
        <v>437</v>
      </c>
      <c r="C4016" s="59" t="s">
        <v>20278</v>
      </c>
      <c r="D4016" s="60">
        <v>112.04</v>
      </c>
      <c r="E4016" s="59" t="s">
        <v>438</v>
      </c>
      <c r="F4016" s="59" t="s">
        <v>416</v>
      </c>
    </row>
    <row r="4017" spans="1:6">
      <c r="A4017" s="59">
        <v>6070</v>
      </c>
      <c r="B4017" s="59" t="s">
        <v>437</v>
      </c>
      <c r="C4017" s="59" t="s">
        <v>20278</v>
      </c>
      <c r="D4017" s="60">
        <v>112.04</v>
      </c>
      <c r="E4017" s="59" t="s">
        <v>438</v>
      </c>
      <c r="F4017" s="59" t="s">
        <v>416</v>
      </c>
    </row>
    <row r="4018" spans="1:6">
      <c r="A4018" s="59">
        <v>6100</v>
      </c>
      <c r="B4018" s="59" t="s">
        <v>437</v>
      </c>
      <c r="C4018" s="59" t="s">
        <v>20278</v>
      </c>
      <c r="D4018" s="60">
        <v>112.04</v>
      </c>
      <c r="E4018" s="59" t="s">
        <v>438</v>
      </c>
      <c r="F4018" s="59" t="s">
        <v>225</v>
      </c>
    </row>
    <row r="4019" spans="1:6">
      <c r="A4019" s="59">
        <v>6101</v>
      </c>
      <c r="B4019" s="59" t="s">
        <v>437</v>
      </c>
      <c r="C4019" s="59" t="s">
        <v>20278</v>
      </c>
      <c r="D4019" s="60">
        <v>112.04</v>
      </c>
      <c r="E4019" s="59" t="s">
        <v>438</v>
      </c>
      <c r="F4019" s="59" t="s">
        <v>226</v>
      </c>
    </row>
    <row r="4020" spans="1:6">
      <c r="A4020" s="59">
        <v>6102</v>
      </c>
      <c r="B4020" s="59" t="s">
        <v>437</v>
      </c>
      <c r="C4020" s="59" t="s">
        <v>20278</v>
      </c>
      <c r="D4020" s="60">
        <v>112.04</v>
      </c>
      <c r="E4020" s="59" t="s">
        <v>438</v>
      </c>
      <c r="F4020" s="59" t="s">
        <v>227</v>
      </c>
    </row>
    <row r="4021" spans="1:6">
      <c r="A4021" s="59">
        <v>6103</v>
      </c>
      <c r="B4021" s="59" t="s">
        <v>437</v>
      </c>
      <c r="C4021" s="59" t="s">
        <v>20278</v>
      </c>
      <c r="D4021" s="60">
        <v>112.04</v>
      </c>
      <c r="E4021" s="59" t="s">
        <v>438</v>
      </c>
      <c r="F4021" s="59" t="s">
        <v>228</v>
      </c>
    </row>
    <row r="4022" spans="1:6">
      <c r="A4022" s="59">
        <v>6110</v>
      </c>
      <c r="B4022" s="59" t="s">
        <v>437</v>
      </c>
      <c r="C4022" s="59" t="s">
        <v>20278</v>
      </c>
      <c r="D4022" s="60">
        <v>112.04</v>
      </c>
      <c r="E4022" s="59" t="s">
        <v>438</v>
      </c>
      <c r="F4022" s="59" t="s">
        <v>229</v>
      </c>
    </row>
    <row r="4023" spans="1:6">
      <c r="A4023" s="59">
        <v>6112</v>
      </c>
      <c r="B4023" s="59" t="s">
        <v>437</v>
      </c>
      <c r="C4023" s="59" t="s">
        <v>20278</v>
      </c>
      <c r="D4023" s="60">
        <v>112.04</v>
      </c>
      <c r="E4023" s="59" t="s">
        <v>438</v>
      </c>
      <c r="F4023" s="59" t="s">
        <v>230</v>
      </c>
    </row>
    <row r="4024" spans="1:6">
      <c r="A4024" s="59">
        <v>6201</v>
      </c>
      <c r="B4024" s="59" t="s">
        <v>437</v>
      </c>
      <c r="C4024" s="59" t="s">
        <v>20278</v>
      </c>
      <c r="D4024" s="60">
        <v>112.04</v>
      </c>
      <c r="E4024" s="59" t="s">
        <v>438</v>
      </c>
      <c r="F4024" s="59" t="s">
        <v>416</v>
      </c>
    </row>
    <row r="4025" spans="1:6">
      <c r="A4025" s="59">
        <v>6202</v>
      </c>
      <c r="B4025" s="59" t="s">
        <v>437</v>
      </c>
      <c r="C4025" s="59" t="s">
        <v>20278</v>
      </c>
      <c r="D4025" s="60">
        <v>112.04</v>
      </c>
      <c r="E4025" s="59" t="s">
        <v>438</v>
      </c>
      <c r="F4025" s="59" t="s">
        <v>416</v>
      </c>
    </row>
    <row r="4026" spans="1:6">
      <c r="A4026" s="59">
        <v>6210</v>
      </c>
      <c r="B4026" s="59" t="s">
        <v>437</v>
      </c>
      <c r="C4026" s="59" t="s">
        <v>20278</v>
      </c>
      <c r="D4026" s="60">
        <v>112.04</v>
      </c>
      <c r="E4026" s="59" t="s">
        <v>438</v>
      </c>
      <c r="F4026" s="59" t="s">
        <v>416</v>
      </c>
    </row>
    <row r="4027" spans="1:6">
      <c r="A4027" s="59">
        <v>6211</v>
      </c>
      <c r="B4027" s="59" t="s">
        <v>437</v>
      </c>
      <c r="C4027" s="59" t="s">
        <v>20278</v>
      </c>
      <c r="D4027" s="60">
        <v>112.04</v>
      </c>
      <c r="E4027" s="59" t="s">
        <v>438</v>
      </c>
      <c r="F4027" s="59" t="s">
        <v>416</v>
      </c>
    </row>
    <row r="4028" spans="1:6">
      <c r="A4028" s="59">
        <v>6212</v>
      </c>
      <c r="B4028" s="59" t="s">
        <v>437</v>
      </c>
      <c r="C4028" s="59" t="s">
        <v>20278</v>
      </c>
      <c r="D4028" s="60">
        <v>112.04</v>
      </c>
      <c r="E4028" s="59" t="s">
        <v>438</v>
      </c>
      <c r="F4028" s="59" t="s">
        <v>416</v>
      </c>
    </row>
    <row r="4029" spans="1:6">
      <c r="A4029" s="59">
        <v>6213</v>
      </c>
      <c r="B4029" s="59" t="s">
        <v>437</v>
      </c>
      <c r="C4029" s="59" t="s">
        <v>20278</v>
      </c>
      <c r="D4029" s="60">
        <v>112.04</v>
      </c>
      <c r="E4029" s="59" t="s">
        <v>438</v>
      </c>
      <c r="F4029" s="59" t="s">
        <v>416</v>
      </c>
    </row>
    <row r="4030" spans="1:6">
      <c r="A4030" s="59">
        <v>6214</v>
      </c>
      <c r="B4030" s="59" t="s">
        <v>437</v>
      </c>
      <c r="C4030" s="59" t="s">
        <v>20278</v>
      </c>
      <c r="D4030" s="60">
        <v>112.04</v>
      </c>
      <c r="E4030" s="59" t="s">
        <v>438</v>
      </c>
      <c r="F4030" s="59" t="s">
        <v>416</v>
      </c>
    </row>
    <row r="4031" spans="1:6">
      <c r="A4031" s="59">
        <v>6220</v>
      </c>
      <c r="B4031" s="59" t="s">
        <v>437</v>
      </c>
      <c r="C4031" s="59" t="s">
        <v>20278</v>
      </c>
      <c r="D4031" s="60">
        <v>112.04</v>
      </c>
      <c r="E4031" s="59" t="s">
        <v>438</v>
      </c>
      <c r="F4031" s="59" t="s">
        <v>231</v>
      </c>
    </row>
    <row r="4032" spans="1:6">
      <c r="A4032" s="59">
        <v>6221</v>
      </c>
      <c r="B4032" s="59" t="s">
        <v>437</v>
      </c>
      <c r="C4032" s="59" t="s">
        <v>20278</v>
      </c>
      <c r="D4032" s="60">
        <v>112.04</v>
      </c>
      <c r="E4032" s="59" t="s">
        <v>438</v>
      </c>
      <c r="F4032" s="59" t="s">
        <v>232</v>
      </c>
    </row>
    <row r="4033" spans="1:6">
      <c r="A4033" s="59">
        <v>6222</v>
      </c>
      <c r="B4033" s="59" t="s">
        <v>437</v>
      </c>
      <c r="C4033" s="59" t="s">
        <v>20278</v>
      </c>
      <c r="D4033" s="60">
        <v>112.04</v>
      </c>
      <c r="E4033" s="59" t="s">
        <v>438</v>
      </c>
      <c r="F4033" s="59" t="s">
        <v>233</v>
      </c>
    </row>
    <row r="4034" spans="1:6">
      <c r="A4034" s="59">
        <v>6223</v>
      </c>
      <c r="B4034" s="59" t="s">
        <v>437</v>
      </c>
      <c r="C4034" s="59" t="s">
        <v>20278</v>
      </c>
      <c r="D4034" s="60">
        <v>112.04</v>
      </c>
      <c r="E4034" s="59" t="s">
        <v>438</v>
      </c>
      <c r="F4034" s="59" t="s">
        <v>234</v>
      </c>
    </row>
    <row r="4035" spans="1:6">
      <c r="A4035" s="59">
        <v>6224</v>
      </c>
      <c r="B4035" s="59" t="s">
        <v>437</v>
      </c>
      <c r="C4035" s="59" t="s">
        <v>20278</v>
      </c>
      <c r="D4035" s="60">
        <v>112.04</v>
      </c>
      <c r="E4035" s="59" t="s">
        <v>438</v>
      </c>
      <c r="F4035" s="59" t="s">
        <v>235</v>
      </c>
    </row>
    <row r="4036" spans="1:6">
      <c r="A4036" s="59">
        <v>6225</v>
      </c>
      <c r="B4036" s="59" t="s">
        <v>437</v>
      </c>
      <c r="C4036" s="59" t="s">
        <v>20278</v>
      </c>
      <c r="D4036" s="60">
        <v>112.04</v>
      </c>
      <c r="E4036" s="59" t="s">
        <v>438</v>
      </c>
      <c r="F4036" s="59" t="s">
        <v>236</v>
      </c>
    </row>
    <row r="4037" spans="1:6">
      <c r="A4037" s="59">
        <v>6226</v>
      </c>
      <c r="B4037" s="59" t="s">
        <v>437</v>
      </c>
      <c r="C4037" s="59" t="s">
        <v>20278</v>
      </c>
      <c r="D4037" s="60">
        <v>112.04</v>
      </c>
      <c r="E4037" s="59" t="s">
        <v>438</v>
      </c>
      <c r="F4037" s="59" t="s">
        <v>237</v>
      </c>
    </row>
    <row r="4038" spans="1:6">
      <c r="A4038" s="59">
        <v>6229</v>
      </c>
      <c r="B4038" s="59" t="s">
        <v>437</v>
      </c>
      <c r="C4038" s="59" t="s">
        <v>20278</v>
      </c>
      <c r="D4038" s="60">
        <v>112.04</v>
      </c>
      <c r="E4038" s="59" t="s">
        <v>438</v>
      </c>
      <c r="F4038" s="59" t="s">
        <v>238</v>
      </c>
    </row>
    <row r="4039" spans="1:6">
      <c r="A4039" s="59">
        <v>6230</v>
      </c>
      <c r="B4039" s="59" t="s">
        <v>437</v>
      </c>
      <c r="C4039" s="59" t="s">
        <v>20278</v>
      </c>
      <c r="D4039" s="60">
        <v>112.04</v>
      </c>
      <c r="E4039" s="59" t="s">
        <v>438</v>
      </c>
      <c r="F4039" s="59" t="s">
        <v>239</v>
      </c>
    </row>
    <row r="4040" spans="1:6">
      <c r="A4040" s="59">
        <v>6231</v>
      </c>
      <c r="B4040" s="59" t="s">
        <v>437</v>
      </c>
      <c r="C4040" s="59" t="s">
        <v>20278</v>
      </c>
      <c r="D4040" s="60">
        <v>112.04</v>
      </c>
      <c r="E4040" s="59" t="s">
        <v>438</v>
      </c>
      <c r="F4040" s="59" t="s">
        <v>240</v>
      </c>
    </row>
    <row r="4041" spans="1:6">
      <c r="A4041" s="59">
        <v>6232</v>
      </c>
      <c r="B4041" s="59" t="s">
        <v>437</v>
      </c>
      <c r="C4041" s="59" t="s">
        <v>20278</v>
      </c>
      <c r="D4041" s="60">
        <v>112.04</v>
      </c>
      <c r="E4041" s="59" t="s">
        <v>438</v>
      </c>
      <c r="F4041" s="59" t="s">
        <v>241</v>
      </c>
    </row>
    <row r="4042" spans="1:6">
      <c r="A4042" s="59">
        <v>6234</v>
      </c>
      <c r="B4042" s="59" t="s">
        <v>437</v>
      </c>
      <c r="C4042" s="59" t="s">
        <v>20278</v>
      </c>
      <c r="D4042" s="60">
        <v>112.04</v>
      </c>
      <c r="E4042" s="59" t="s">
        <v>438</v>
      </c>
      <c r="F4042" s="59" t="s">
        <v>242</v>
      </c>
    </row>
    <row r="4043" spans="1:6">
      <c r="A4043" s="59">
        <v>6235</v>
      </c>
      <c r="B4043" s="59" t="s">
        <v>437</v>
      </c>
      <c r="C4043" s="59" t="s">
        <v>20278</v>
      </c>
      <c r="D4043" s="60">
        <v>112.04</v>
      </c>
      <c r="E4043" s="59" t="s">
        <v>438</v>
      </c>
      <c r="F4043" s="59" t="s">
        <v>243</v>
      </c>
    </row>
    <row r="4044" spans="1:6">
      <c r="A4044" s="59">
        <v>6236</v>
      </c>
      <c r="B4044" s="59" t="s">
        <v>437</v>
      </c>
      <c r="C4044" s="59" t="s">
        <v>20278</v>
      </c>
      <c r="D4044" s="60">
        <v>112.04</v>
      </c>
      <c r="E4044" s="59" t="s">
        <v>438</v>
      </c>
      <c r="F4044" s="59" t="s">
        <v>244</v>
      </c>
    </row>
    <row r="4045" spans="1:6">
      <c r="A4045" s="59">
        <v>6238</v>
      </c>
      <c r="B4045" s="59" t="s">
        <v>437</v>
      </c>
      <c r="C4045" s="59" t="s">
        <v>20278</v>
      </c>
      <c r="D4045" s="60">
        <v>112.04</v>
      </c>
      <c r="E4045" s="59" t="s">
        <v>438</v>
      </c>
      <c r="F4045" s="59" t="s">
        <v>245</v>
      </c>
    </row>
    <row r="4046" spans="1:6">
      <c r="A4046" s="59">
        <v>6240</v>
      </c>
      <c r="B4046" s="59" t="s">
        <v>437</v>
      </c>
      <c r="C4046" s="59" t="s">
        <v>20278</v>
      </c>
      <c r="D4046" s="60">
        <v>112.04</v>
      </c>
      <c r="E4046" s="59" t="s">
        <v>438</v>
      </c>
      <c r="F4046" s="59" t="s">
        <v>246</v>
      </c>
    </row>
    <row r="4047" spans="1:6">
      <c r="A4047" s="59">
        <v>6241</v>
      </c>
      <c r="B4047" s="59" t="s">
        <v>437</v>
      </c>
      <c r="C4047" s="59" t="s">
        <v>20278</v>
      </c>
      <c r="D4047" s="60">
        <v>112.04</v>
      </c>
      <c r="E4047" s="59" t="s">
        <v>438</v>
      </c>
      <c r="F4047" s="59" t="s">
        <v>247</v>
      </c>
    </row>
    <row r="4048" spans="1:6">
      <c r="A4048" s="59">
        <v>6242</v>
      </c>
      <c r="B4048" s="59" t="s">
        <v>437</v>
      </c>
      <c r="C4048" s="59" t="s">
        <v>20278</v>
      </c>
      <c r="D4048" s="60">
        <v>112.04</v>
      </c>
      <c r="E4048" s="59" t="s">
        <v>438</v>
      </c>
      <c r="F4048" s="59" t="s">
        <v>248</v>
      </c>
    </row>
    <row r="4049" spans="1:6">
      <c r="A4049" s="59">
        <v>6243</v>
      </c>
      <c r="B4049" s="59" t="s">
        <v>437</v>
      </c>
      <c r="C4049" s="59" t="s">
        <v>20278</v>
      </c>
      <c r="D4049" s="60">
        <v>112.04</v>
      </c>
      <c r="E4049" s="59" t="s">
        <v>438</v>
      </c>
      <c r="F4049" s="59" t="s">
        <v>249</v>
      </c>
    </row>
    <row r="4050" spans="1:6">
      <c r="A4050" s="59">
        <v>6244</v>
      </c>
      <c r="B4050" s="59" t="s">
        <v>437</v>
      </c>
      <c r="C4050" s="59" t="s">
        <v>20278</v>
      </c>
      <c r="D4050" s="60">
        <v>112.04</v>
      </c>
      <c r="E4050" s="59" t="s">
        <v>438</v>
      </c>
      <c r="F4050" s="59" t="s">
        <v>250</v>
      </c>
    </row>
    <row r="4051" spans="1:6">
      <c r="A4051" s="59">
        <v>6306</v>
      </c>
      <c r="B4051" s="59" t="s">
        <v>437</v>
      </c>
      <c r="C4051" s="59" t="s">
        <v>20278</v>
      </c>
      <c r="D4051" s="60">
        <v>112.04</v>
      </c>
      <c r="E4051" s="59" t="s">
        <v>438</v>
      </c>
      <c r="F4051" s="59" t="s">
        <v>251</v>
      </c>
    </row>
    <row r="4052" spans="1:6">
      <c r="A4052" s="59">
        <v>6307</v>
      </c>
      <c r="B4052" s="59" t="s">
        <v>437</v>
      </c>
      <c r="C4052" s="59" t="s">
        <v>20278</v>
      </c>
      <c r="D4052" s="60">
        <v>112.04</v>
      </c>
      <c r="E4052" s="59" t="s">
        <v>438</v>
      </c>
      <c r="F4052" s="59" t="s">
        <v>252</v>
      </c>
    </row>
    <row r="4053" spans="1:6">
      <c r="A4053" s="59">
        <v>6308</v>
      </c>
      <c r="B4053" s="59" t="s">
        <v>437</v>
      </c>
      <c r="C4053" s="59" t="s">
        <v>20278</v>
      </c>
      <c r="D4053" s="60">
        <v>112.04</v>
      </c>
      <c r="E4053" s="59" t="s">
        <v>438</v>
      </c>
      <c r="F4053" s="59" t="s">
        <v>252</v>
      </c>
    </row>
    <row r="4054" spans="1:6">
      <c r="A4054" s="59">
        <v>6320</v>
      </c>
      <c r="B4054" s="59" t="s">
        <v>437</v>
      </c>
      <c r="C4054" s="59" t="s">
        <v>20278</v>
      </c>
      <c r="D4054" s="60">
        <v>112.04</v>
      </c>
      <c r="E4054" s="59" t="s">
        <v>438</v>
      </c>
      <c r="F4054" s="59" t="s">
        <v>253</v>
      </c>
    </row>
    <row r="4055" spans="1:6">
      <c r="A4055" s="59">
        <v>6342</v>
      </c>
      <c r="B4055" s="59" t="s">
        <v>437</v>
      </c>
      <c r="C4055" s="59" t="s">
        <v>20278</v>
      </c>
      <c r="D4055" s="60">
        <v>112.04</v>
      </c>
      <c r="E4055" s="59" t="s">
        <v>438</v>
      </c>
      <c r="F4055" s="59" t="s">
        <v>254</v>
      </c>
    </row>
    <row r="4056" spans="1:6">
      <c r="A4056" s="59">
        <v>6343</v>
      </c>
      <c r="B4056" s="59" t="s">
        <v>437</v>
      </c>
      <c r="C4056" s="59" t="s">
        <v>20278</v>
      </c>
      <c r="D4056" s="60">
        <v>112.04</v>
      </c>
      <c r="E4056" s="59" t="s">
        <v>438</v>
      </c>
      <c r="F4056" s="59" t="s">
        <v>255</v>
      </c>
    </row>
    <row r="4057" spans="1:6">
      <c r="A4057" s="59">
        <v>6344</v>
      </c>
      <c r="B4057" s="59" t="s">
        <v>437</v>
      </c>
      <c r="C4057" s="59" t="s">
        <v>20278</v>
      </c>
      <c r="D4057" s="60">
        <v>112.04</v>
      </c>
      <c r="E4057" s="59" t="s">
        <v>438</v>
      </c>
      <c r="F4057" s="59" t="s">
        <v>256</v>
      </c>
    </row>
    <row r="4058" spans="1:6">
      <c r="A4058" s="59">
        <v>6345</v>
      </c>
      <c r="B4058" s="59" t="s">
        <v>437</v>
      </c>
      <c r="C4058" s="59" t="s">
        <v>20278</v>
      </c>
      <c r="D4058" s="60">
        <v>112.04</v>
      </c>
      <c r="E4058" s="59" t="s">
        <v>438</v>
      </c>
      <c r="F4058" s="59" t="s">
        <v>257</v>
      </c>
    </row>
    <row r="4059" spans="1:6">
      <c r="A4059" s="59">
        <v>6346</v>
      </c>
      <c r="B4059" s="59" t="s">
        <v>437</v>
      </c>
      <c r="C4059" s="59" t="s">
        <v>20278</v>
      </c>
      <c r="D4059" s="60">
        <v>112.04</v>
      </c>
      <c r="E4059" s="59" t="s">
        <v>438</v>
      </c>
      <c r="F4059" s="59" t="s">
        <v>258</v>
      </c>
    </row>
    <row r="4060" spans="1:6">
      <c r="A4060" s="59">
        <v>6347</v>
      </c>
      <c r="B4060" s="59" t="s">
        <v>437</v>
      </c>
      <c r="C4060" s="59" t="s">
        <v>20278</v>
      </c>
      <c r="D4060" s="60">
        <v>112.04</v>
      </c>
      <c r="E4060" s="59" t="s">
        <v>438</v>
      </c>
      <c r="F4060" s="59" t="s">
        <v>259</v>
      </c>
    </row>
    <row r="4061" spans="1:6">
      <c r="A4061" s="59">
        <v>6400</v>
      </c>
      <c r="B4061" s="59" t="s">
        <v>437</v>
      </c>
      <c r="C4061" s="59" t="s">
        <v>20278</v>
      </c>
      <c r="D4061" s="60">
        <v>112.04</v>
      </c>
      <c r="E4061" s="59" t="s">
        <v>438</v>
      </c>
      <c r="F4061" s="59" t="s">
        <v>260</v>
      </c>
    </row>
    <row r="4062" spans="1:6">
      <c r="A4062" s="59">
        <v>6401</v>
      </c>
      <c r="B4062" s="59" t="s">
        <v>437</v>
      </c>
      <c r="C4062" s="59" t="s">
        <v>20278</v>
      </c>
      <c r="D4062" s="60">
        <v>112.04</v>
      </c>
      <c r="E4062" s="59" t="s">
        <v>438</v>
      </c>
      <c r="F4062" s="59" t="s">
        <v>261</v>
      </c>
    </row>
    <row r="4063" spans="1:6">
      <c r="A4063" s="59">
        <v>6402</v>
      </c>
      <c r="B4063" s="59" t="s">
        <v>437</v>
      </c>
      <c r="C4063" s="59" t="s">
        <v>20278</v>
      </c>
      <c r="D4063" s="60">
        <v>112.04</v>
      </c>
      <c r="E4063" s="59" t="s">
        <v>438</v>
      </c>
      <c r="F4063" s="59" t="s">
        <v>262</v>
      </c>
    </row>
    <row r="4064" spans="1:6">
      <c r="A4064" s="59">
        <v>6403</v>
      </c>
      <c r="B4064" s="59" t="s">
        <v>437</v>
      </c>
      <c r="C4064" s="59" t="s">
        <v>20278</v>
      </c>
      <c r="D4064" s="60">
        <v>112.04</v>
      </c>
      <c r="E4064" s="59" t="s">
        <v>438</v>
      </c>
      <c r="F4064" s="59" t="s">
        <v>435</v>
      </c>
    </row>
    <row r="4065" spans="1:6">
      <c r="A4065" s="59">
        <v>6404</v>
      </c>
      <c r="B4065" s="59" t="s">
        <v>437</v>
      </c>
      <c r="C4065" s="59" t="s">
        <v>20278</v>
      </c>
      <c r="D4065" s="60">
        <v>112.04</v>
      </c>
      <c r="E4065" s="59" t="s">
        <v>438</v>
      </c>
      <c r="F4065" s="59" t="s">
        <v>263</v>
      </c>
    </row>
    <row r="4066" spans="1:6">
      <c r="A4066" s="59">
        <v>6405</v>
      </c>
      <c r="B4066" s="59" t="s">
        <v>437</v>
      </c>
      <c r="C4066" s="59" t="s">
        <v>20278</v>
      </c>
      <c r="D4066" s="60">
        <v>112.04</v>
      </c>
      <c r="E4066" s="59" t="s">
        <v>438</v>
      </c>
      <c r="F4066" s="59" t="s">
        <v>264</v>
      </c>
    </row>
    <row r="4067" spans="1:6">
      <c r="A4067" s="59">
        <v>6406</v>
      </c>
      <c r="B4067" s="59" t="s">
        <v>437</v>
      </c>
      <c r="C4067" s="59" t="s">
        <v>20278</v>
      </c>
      <c r="D4067" s="60">
        <v>112.04</v>
      </c>
      <c r="E4067" s="59" t="s">
        <v>438</v>
      </c>
      <c r="F4067" s="59" t="s">
        <v>265</v>
      </c>
    </row>
    <row r="4068" spans="1:6">
      <c r="A4068" s="59">
        <v>6407</v>
      </c>
      <c r="B4068" s="59" t="s">
        <v>437</v>
      </c>
      <c r="C4068" s="59" t="s">
        <v>20278</v>
      </c>
      <c r="D4068" s="60">
        <v>112.04</v>
      </c>
      <c r="E4068" s="59" t="s">
        <v>438</v>
      </c>
      <c r="F4068" s="59" t="s">
        <v>266</v>
      </c>
    </row>
    <row r="4069" spans="1:6">
      <c r="A4069" s="59">
        <v>6410</v>
      </c>
      <c r="B4069" s="59" t="s">
        <v>437</v>
      </c>
      <c r="C4069" s="59" t="s">
        <v>20278</v>
      </c>
      <c r="D4069" s="60">
        <v>112.04</v>
      </c>
      <c r="E4069" s="59" t="s">
        <v>438</v>
      </c>
      <c r="F4069" s="59" t="s">
        <v>267</v>
      </c>
    </row>
    <row r="4070" spans="1:6">
      <c r="A4070" s="59">
        <v>6411</v>
      </c>
      <c r="B4070" s="59" t="s">
        <v>437</v>
      </c>
      <c r="C4070" s="59" t="s">
        <v>20278</v>
      </c>
      <c r="D4070" s="60">
        <v>112.04</v>
      </c>
      <c r="E4070" s="59" t="s">
        <v>438</v>
      </c>
      <c r="F4070" s="59" t="s">
        <v>268</v>
      </c>
    </row>
    <row r="4071" spans="1:6">
      <c r="A4071" s="59">
        <v>6412</v>
      </c>
      <c r="B4071" s="59" t="s">
        <v>437</v>
      </c>
      <c r="C4071" s="59" t="s">
        <v>20278</v>
      </c>
      <c r="D4071" s="60">
        <v>112.04</v>
      </c>
      <c r="E4071" s="59" t="s">
        <v>438</v>
      </c>
      <c r="F4071" s="59" t="s">
        <v>269</v>
      </c>
    </row>
    <row r="4072" spans="1:6">
      <c r="A4072" s="59">
        <v>6413</v>
      </c>
      <c r="B4072" s="59" t="s">
        <v>437</v>
      </c>
      <c r="C4072" s="59" t="s">
        <v>20278</v>
      </c>
      <c r="D4072" s="60">
        <v>112.04</v>
      </c>
      <c r="E4072" s="59" t="s">
        <v>438</v>
      </c>
      <c r="F4072" s="59" t="s">
        <v>270</v>
      </c>
    </row>
    <row r="4073" spans="1:6">
      <c r="A4073" s="59">
        <v>6414</v>
      </c>
      <c r="B4073" s="59" t="s">
        <v>437</v>
      </c>
      <c r="C4073" s="59" t="s">
        <v>20278</v>
      </c>
      <c r="D4073" s="60">
        <v>112.04</v>
      </c>
      <c r="E4073" s="59" t="s">
        <v>438</v>
      </c>
      <c r="F4073" s="59" t="s">
        <v>271</v>
      </c>
    </row>
    <row r="4074" spans="1:6">
      <c r="A4074" s="59">
        <v>6415</v>
      </c>
      <c r="B4074" s="59" t="s">
        <v>437</v>
      </c>
      <c r="C4074" s="59" t="s">
        <v>20278</v>
      </c>
      <c r="D4074" s="60">
        <v>112.04</v>
      </c>
      <c r="E4074" s="59" t="s">
        <v>438</v>
      </c>
      <c r="F4074" s="59" t="s">
        <v>272</v>
      </c>
    </row>
    <row r="4075" spans="1:6">
      <c r="A4075" s="59">
        <v>6416</v>
      </c>
      <c r="B4075" s="59" t="s">
        <v>437</v>
      </c>
      <c r="C4075" s="59" t="s">
        <v>20278</v>
      </c>
      <c r="D4075" s="60">
        <v>112.04</v>
      </c>
      <c r="E4075" s="59" t="s">
        <v>438</v>
      </c>
      <c r="F4075" s="59" t="s">
        <v>273</v>
      </c>
    </row>
    <row r="4076" spans="1:6">
      <c r="A4076" s="59">
        <v>6417</v>
      </c>
      <c r="B4076" s="59" t="s">
        <v>437</v>
      </c>
      <c r="C4076" s="59" t="s">
        <v>20278</v>
      </c>
      <c r="D4076" s="60">
        <v>112.04</v>
      </c>
      <c r="E4076" s="59" t="s">
        <v>438</v>
      </c>
      <c r="F4076" s="59" t="s">
        <v>274</v>
      </c>
    </row>
    <row r="4077" spans="1:6">
      <c r="A4077" s="59">
        <v>6418</v>
      </c>
      <c r="B4077" s="59" t="s">
        <v>437</v>
      </c>
      <c r="C4077" s="59" t="s">
        <v>20278</v>
      </c>
      <c r="D4077" s="60">
        <v>112.04</v>
      </c>
      <c r="E4077" s="59" t="s">
        <v>438</v>
      </c>
      <c r="F4077" s="59" t="s">
        <v>275</v>
      </c>
    </row>
    <row r="4078" spans="1:6">
      <c r="A4078" s="59">
        <v>6419</v>
      </c>
      <c r="B4078" s="59" t="s">
        <v>437</v>
      </c>
      <c r="C4078" s="59" t="s">
        <v>20278</v>
      </c>
      <c r="D4078" s="60">
        <v>112.04</v>
      </c>
      <c r="E4078" s="59" t="s">
        <v>438</v>
      </c>
      <c r="F4078" s="59" t="s">
        <v>276</v>
      </c>
    </row>
    <row r="4079" spans="1:6">
      <c r="A4079" s="59">
        <v>6420</v>
      </c>
      <c r="B4079" s="59" t="s">
        <v>437</v>
      </c>
      <c r="C4079" s="59" t="s">
        <v>20278</v>
      </c>
      <c r="D4079" s="60">
        <v>112.04</v>
      </c>
      <c r="E4079" s="59" t="s">
        <v>438</v>
      </c>
      <c r="F4079" s="59" t="s">
        <v>277</v>
      </c>
    </row>
    <row r="4080" spans="1:6">
      <c r="A4080" s="59">
        <v>6421</v>
      </c>
      <c r="B4080" s="59" t="s">
        <v>437</v>
      </c>
      <c r="C4080" s="59" t="s">
        <v>20278</v>
      </c>
      <c r="D4080" s="60">
        <v>112.04</v>
      </c>
      <c r="E4080" s="59" t="s">
        <v>438</v>
      </c>
      <c r="F4080" s="59" t="s">
        <v>278</v>
      </c>
    </row>
    <row r="4081" spans="1:6">
      <c r="A4081" s="59">
        <v>6422</v>
      </c>
      <c r="B4081" s="59" t="s">
        <v>437</v>
      </c>
      <c r="C4081" s="59" t="s">
        <v>20278</v>
      </c>
      <c r="D4081" s="60">
        <v>112.04</v>
      </c>
      <c r="E4081" s="59" t="s">
        <v>438</v>
      </c>
      <c r="F4081" s="59" t="s">
        <v>279</v>
      </c>
    </row>
    <row r="4082" spans="1:6">
      <c r="A4082" s="59">
        <v>6423</v>
      </c>
      <c r="B4082" s="59" t="s">
        <v>437</v>
      </c>
      <c r="C4082" s="59" t="s">
        <v>20278</v>
      </c>
      <c r="D4082" s="60">
        <v>112.04</v>
      </c>
      <c r="E4082" s="59" t="s">
        <v>438</v>
      </c>
      <c r="F4082" s="59" t="s">
        <v>280</v>
      </c>
    </row>
    <row r="4083" spans="1:6">
      <c r="A4083" s="59">
        <v>6425</v>
      </c>
      <c r="B4083" s="59" t="s">
        <v>437</v>
      </c>
      <c r="C4083" s="59" t="s">
        <v>20278</v>
      </c>
      <c r="D4083" s="60">
        <v>112.04</v>
      </c>
      <c r="E4083" s="59" t="s">
        <v>438</v>
      </c>
      <c r="F4083" s="59" t="s">
        <v>281</v>
      </c>
    </row>
    <row r="4084" spans="1:6">
      <c r="A4084" s="59">
        <v>6426</v>
      </c>
      <c r="B4084" s="59" t="s">
        <v>437</v>
      </c>
      <c r="C4084" s="59" t="s">
        <v>20278</v>
      </c>
      <c r="D4084" s="60">
        <v>112.04</v>
      </c>
      <c r="E4084" s="59" t="s">
        <v>438</v>
      </c>
      <c r="F4084" s="59" t="s">
        <v>282</v>
      </c>
    </row>
    <row r="4085" spans="1:6">
      <c r="A4085" s="59">
        <v>6427</v>
      </c>
      <c r="B4085" s="59" t="s">
        <v>437</v>
      </c>
      <c r="C4085" s="59" t="s">
        <v>20278</v>
      </c>
      <c r="D4085" s="60">
        <v>112.04</v>
      </c>
      <c r="E4085" s="59" t="s">
        <v>438</v>
      </c>
      <c r="F4085" s="59" t="s">
        <v>281</v>
      </c>
    </row>
    <row r="4086" spans="1:6">
      <c r="A4086" s="59">
        <v>6430</v>
      </c>
      <c r="B4086" s="59" t="s">
        <v>437</v>
      </c>
      <c r="C4086" s="59" t="s">
        <v>20278</v>
      </c>
      <c r="D4086" s="60">
        <v>112.04</v>
      </c>
      <c r="E4086" s="59" t="s">
        <v>438</v>
      </c>
      <c r="F4086" s="59" t="s">
        <v>265</v>
      </c>
    </row>
    <row r="4087" spans="1:6">
      <c r="A4087" s="59">
        <v>6431</v>
      </c>
      <c r="B4087" s="59" t="s">
        <v>437</v>
      </c>
      <c r="C4087" s="59" t="s">
        <v>20278</v>
      </c>
      <c r="D4087" s="60">
        <v>112.04</v>
      </c>
      <c r="E4087" s="59" t="s">
        <v>438</v>
      </c>
      <c r="F4087" s="59" t="s">
        <v>281</v>
      </c>
    </row>
    <row r="4088" spans="1:6">
      <c r="A4088" s="59">
        <v>6432</v>
      </c>
      <c r="B4088" s="59" t="s">
        <v>437</v>
      </c>
      <c r="C4088" s="59" t="s">
        <v>20278</v>
      </c>
      <c r="D4088" s="60">
        <v>112.04</v>
      </c>
      <c r="E4088" s="59" t="s">
        <v>438</v>
      </c>
      <c r="F4088" s="59" t="s">
        <v>283</v>
      </c>
    </row>
    <row r="4089" spans="1:6">
      <c r="A4089" s="59">
        <v>6433</v>
      </c>
      <c r="B4089" s="59" t="s">
        <v>437</v>
      </c>
      <c r="C4089" s="59" t="s">
        <v>20278</v>
      </c>
      <c r="D4089" s="60">
        <v>112.04</v>
      </c>
      <c r="E4089" s="59" t="s">
        <v>438</v>
      </c>
      <c r="F4089" s="59" t="s">
        <v>281</v>
      </c>
    </row>
    <row r="4090" spans="1:6">
      <c r="A4090" s="59">
        <v>6434</v>
      </c>
      <c r="B4090" s="59" t="s">
        <v>437</v>
      </c>
      <c r="C4090" s="59" t="s">
        <v>20278</v>
      </c>
      <c r="D4090" s="60">
        <v>112.04</v>
      </c>
      <c r="E4090" s="59" t="s">
        <v>438</v>
      </c>
      <c r="F4090" s="59" t="s">
        <v>284</v>
      </c>
    </row>
    <row r="4091" spans="1:6">
      <c r="A4091" s="59">
        <v>6435</v>
      </c>
      <c r="B4091" s="59" t="s">
        <v>437</v>
      </c>
      <c r="C4091" s="59" t="s">
        <v>20278</v>
      </c>
      <c r="D4091" s="60">
        <v>112.04</v>
      </c>
      <c r="E4091" s="59" t="s">
        <v>438</v>
      </c>
      <c r="F4091" s="59" t="s">
        <v>281</v>
      </c>
    </row>
    <row r="4092" spans="1:6">
      <c r="A4092" s="59">
        <v>6437</v>
      </c>
      <c r="B4092" s="59" t="s">
        <v>437</v>
      </c>
      <c r="C4092" s="59" t="s">
        <v>20278</v>
      </c>
      <c r="D4092" s="60">
        <v>112.04</v>
      </c>
      <c r="E4092" s="59" t="s">
        <v>438</v>
      </c>
      <c r="F4092" s="59" t="s">
        <v>285</v>
      </c>
    </row>
    <row r="4093" spans="1:6">
      <c r="A4093" s="59">
        <v>6438</v>
      </c>
      <c r="B4093" s="59" t="s">
        <v>437</v>
      </c>
      <c r="C4093" s="59" t="s">
        <v>20278</v>
      </c>
      <c r="D4093" s="60">
        <v>112.04</v>
      </c>
      <c r="E4093" s="59" t="s">
        <v>438</v>
      </c>
      <c r="F4093" s="59" t="s">
        <v>286</v>
      </c>
    </row>
    <row r="4094" spans="1:6">
      <c r="A4094" s="59">
        <v>6439</v>
      </c>
      <c r="B4094" s="59" t="s">
        <v>437</v>
      </c>
      <c r="C4094" s="59" t="s">
        <v>20278</v>
      </c>
      <c r="D4094" s="60">
        <v>112.04</v>
      </c>
      <c r="E4094" s="59" t="s">
        <v>438</v>
      </c>
      <c r="F4094" s="59" t="s">
        <v>287</v>
      </c>
    </row>
    <row r="4095" spans="1:6">
      <c r="A4095" s="59">
        <v>6440</v>
      </c>
      <c r="B4095" s="59" t="s">
        <v>437</v>
      </c>
      <c r="C4095" s="59" t="s">
        <v>20278</v>
      </c>
      <c r="D4095" s="60">
        <v>112.04</v>
      </c>
      <c r="E4095" s="59" t="s">
        <v>438</v>
      </c>
      <c r="F4095" s="59" t="s">
        <v>418</v>
      </c>
    </row>
    <row r="4096" spans="1:6">
      <c r="A4096" s="59">
        <v>6441</v>
      </c>
      <c r="B4096" s="59" t="s">
        <v>437</v>
      </c>
      <c r="C4096" s="59" t="s">
        <v>20278</v>
      </c>
      <c r="D4096" s="60">
        <v>112.04</v>
      </c>
      <c r="E4096" s="59" t="s">
        <v>438</v>
      </c>
      <c r="F4096" s="59" t="s">
        <v>281</v>
      </c>
    </row>
    <row r="4097" spans="1:6">
      <c r="A4097" s="59">
        <v>6442</v>
      </c>
      <c r="B4097" s="59" t="s">
        <v>437</v>
      </c>
      <c r="C4097" s="59" t="s">
        <v>20278</v>
      </c>
      <c r="D4097" s="60">
        <v>112.04</v>
      </c>
      <c r="E4097" s="59" t="s">
        <v>438</v>
      </c>
      <c r="F4097" s="59" t="s">
        <v>288</v>
      </c>
    </row>
    <row r="4098" spans="1:6">
      <c r="A4098" s="59">
        <v>6443</v>
      </c>
      <c r="B4098" s="59" t="s">
        <v>437</v>
      </c>
      <c r="C4098" s="59" t="s">
        <v>20278</v>
      </c>
      <c r="D4098" s="60">
        <v>112.04</v>
      </c>
      <c r="E4098" s="59" t="s">
        <v>438</v>
      </c>
      <c r="F4098" s="59" t="s">
        <v>289</v>
      </c>
    </row>
    <row r="4099" spans="1:6">
      <c r="A4099" s="59">
        <v>6444</v>
      </c>
      <c r="B4099" s="59" t="s">
        <v>437</v>
      </c>
      <c r="C4099" s="59" t="s">
        <v>20278</v>
      </c>
      <c r="D4099" s="60">
        <v>112.04</v>
      </c>
      <c r="E4099" s="59" t="s">
        <v>438</v>
      </c>
      <c r="F4099" s="59" t="s">
        <v>290</v>
      </c>
    </row>
    <row r="4100" spans="1:6">
      <c r="A4100" s="59">
        <v>6445</v>
      </c>
      <c r="B4100" s="59" t="s">
        <v>437</v>
      </c>
      <c r="C4100" s="59" t="s">
        <v>20278</v>
      </c>
      <c r="D4100" s="60">
        <v>112.04</v>
      </c>
      <c r="E4100" s="59" t="s">
        <v>438</v>
      </c>
      <c r="F4100" s="59" t="s">
        <v>281</v>
      </c>
    </row>
    <row r="4101" spans="1:6">
      <c r="A4101" s="59">
        <v>6447</v>
      </c>
      <c r="B4101" s="59" t="s">
        <v>437</v>
      </c>
      <c r="C4101" s="59" t="s">
        <v>20278</v>
      </c>
      <c r="D4101" s="60">
        <v>112.04</v>
      </c>
      <c r="E4101" s="59" t="s">
        <v>438</v>
      </c>
      <c r="F4101" s="59" t="s">
        <v>281</v>
      </c>
    </row>
    <row r="4102" spans="1:6">
      <c r="A4102" s="59">
        <v>6450</v>
      </c>
      <c r="B4102" s="59" t="s">
        <v>437</v>
      </c>
      <c r="C4102" s="59" t="s">
        <v>20278</v>
      </c>
      <c r="D4102" s="60">
        <v>112.04</v>
      </c>
      <c r="E4102" s="59" t="s">
        <v>438</v>
      </c>
      <c r="F4102" s="59" t="s">
        <v>291</v>
      </c>
    </row>
    <row r="4103" spans="1:6">
      <c r="A4103" s="59">
        <v>6451</v>
      </c>
      <c r="B4103" s="59" t="s">
        <v>437</v>
      </c>
      <c r="C4103" s="59" t="s">
        <v>20278</v>
      </c>
      <c r="D4103" s="60">
        <v>112.04</v>
      </c>
      <c r="E4103" s="59" t="s">
        <v>438</v>
      </c>
      <c r="F4103" s="59" t="s">
        <v>281</v>
      </c>
    </row>
    <row r="4104" spans="1:6">
      <c r="A4104" s="59">
        <v>6452</v>
      </c>
      <c r="B4104" s="59" t="s">
        <v>437</v>
      </c>
      <c r="C4104" s="59" t="s">
        <v>20278</v>
      </c>
      <c r="D4104" s="60">
        <v>112.04</v>
      </c>
      <c r="E4104" s="59" t="s">
        <v>438</v>
      </c>
      <c r="F4104" s="59" t="s">
        <v>292</v>
      </c>
    </row>
    <row r="4105" spans="1:6">
      <c r="A4105" s="59">
        <v>6453</v>
      </c>
      <c r="B4105" s="59" t="s">
        <v>437</v>
      </c>
      <c r="C4105" s="59" t="s">
        <v>20278</v>
      </c>
      <c r="D4105" s="60">
        <v>112.04</v>
      </c>
      <c r="E4105" s="59" t="s">
        <v>438</v>
      </c>
      <c r="F4105" s="59" t="s">
        <v>281</v>
      </c>
    </row>
    <row r="4106" spans="1:6">
      <c r="A4106" s="59">
        <v>6456</v>
      </c>
      <c r="B4106" s="59" t="s">
        <v>437</v>
      </c>
      <c r="C4106" s="59" t="s">
        <v>20278</v>
      </c>
      <c r="D4106" s="60">
        <v>112.04</v>
      </c>
      <c r="E4106" s="59" t="s">
        <v>438</v>
      </c>
      <c r="F4106" s="59" t="s">
        <v>293</v>
      </c>
    </row>
    <row r="4107" spans="1:6">
      <c r="A4107" s="59">
        <v>6457</v>
      </c>
      <c r="B4107" s="59" t="s">
        <v>437</v>
      </c>
      <c r="C4107" s="59" t="s">
        <v>20278</v>
      </c>
      <c r="D4107" s="60">
        <v>112.04</v>
      </c>
      <c r="E4107" s="59" t="s">
        <v>438</v>
      </c>
      <c r="F4107" s="59" t="s">
        <v>281</v>
      </c>
    </row>
    <row r="4108" spans="1:6">
      <c r="A4108" s="59">
        <v>6458</v>
      </c>
      <c r="B4108" s="59" t="s">
        <v>437</v>
      </c>
      <c r="C4108" s="59" t="s">
        <v>20278</v>
      </c>
      <c r="D4108" s="60">
        <v>112.04</v>
      </c>
      <c r="E4108" s="59" t="s">
        <v>438</v>
      </c>
      <c r="F4108" s="59" t="s">
        <v>294</v>
      </c>
    </row>
    <row r="4109" spans="1:6">
      <c r="A4109" s="59">
        <v>6459</v>
      </c>
      <c r="B4109" s="59" t="s">
        <v>437</v>
      </c>
      <c r="C4109" s="59" t="s">
        <v>20278</v>
      </c>
      <c r="D4109" s="60">
        <v>112.04</v>
      </c>
      <c r="E4109" s="59" t="s">
        <v>438</v>
      </c>
      <c r="F4109" s="59" t="s">
        <v>295</v>
      </c>
    </row>
    <row r="4110" spans="1:6">
      <c r="A4110" s="59">
        <v>6460</v>
      </c>
      <c r="B4110" s="59" t="s">
        <v>437</v>
      </c>
      <c r="C4110" s="59" t="s">
        <v>20278</v>
      </c>
      <c r="D4110" s="60">
        <v>112.04</v>
      </c>
      <c r="E4110" s="59" t="s">
        <v>438</v>
      </c>
      <c r="F4110" s="59" t="s">
        <v>296</v>
      </c>
    </row>
    <row r="4111" spans="1:6">
      <c r="A4111" s="59">
        <v>6461</v>
      </c>
      <c r="B4111" s="59" t="s">
        <v>437</v>
      </c>
      <c r="C4111" s="59" t="s">
        <v>20278</v>
      </c>
      <c r="D4111" s="60">
        <v>112.04</v>
      </c>
      <c r="E4111" s="59" t="s">
        <v>438</v>
      </c>
      <c r="F4111" s="59" t="s">
        <v>297</v>
      </c>
    </row>
    <row r="4112" spans="1:6">
      <c r="A4112" s="59">
        <v>6462</v>
      </c>
      <c r="B4112" s="59" t="s">
        <v>437</v>
      </c>
      <c r="C4112" s="59" t="s">
        <v>20278</v>
      </c>
      <c r="D4112" s="60">
        <v>112.04</v>
      </c>
      <c r="E4112" s="59" t="s">
        <v>438</v>
      </c>
      <c r="F4112" s="59" t="s">
        <v>298</v>
      </c>
    </row>
    <row r="4113" spans="1:6">
      <c r="A4113" s="59">
        <v>6463</v>
      </c>
      <c r="B4113" s="59" t="s">
        <v>437</v>
      </c>
      <c r="C4113" s="59" t="s">
        <v>20278</v>
      </c>
      <c r="D4113" s="60">
        <v>112.04</v>
      </c>
      <c r="E4113" s="59" t="s">
        <v>438</v>
      </c>
      <c r="F4113" s="59" t="s">
        <v>299</v>
      </c>
    </row>
    <row r="4114" spans="1:6">
      <c r="A4114" s="59">
        <v>6464</v>
      </c>
      <c r="B4114" s="59" t="s">
        <v>437</v>
      </c>
      <c r="C4114" s="59" t="s">
        <v>20278</v>
      </c>
      <c r="D4114" s="60">
        <v>112.04</v>
      </c>
      <c r="E4114" s="59" t="s">
        <v>438</v>
      </c>
      <c r="F4114" s="59" t="s">
        <v>300</v>
      </c>
    </row>
    <row r="4115" spans="1:6">
      <c r="A4115" s="59">
        <v>6465</v>
      </c>
      <c r="B4115" s="59" t="s">
        <v>437</v>
      </c>
      <c r="C4115" s="59" t="s">
        <v>20278</v>
      </c>
      <c r="D4115" s="60">
        <v>112.04</v>
      </c>
      <c r="E4115" s="59" t="s">
        <v>438</v>
      </c>
      <c r="F4115" s="59" t="s">
        <v>281</v>
      </c>
    </row>
    <row r="4116" spans="1:6">
      <c r="A4116" s="59">
        <v>6470</v>
      </c>
      <c r="B4116" s="59" t="s">
        <v>437</v>
      </c>
      <c r="C4116" s="59" t="s">
        <v>20278</v>
      </c>
      <c r="D4116" s="60">
        <v>112.04</v>
      </c>
      <c r="E4116" s="59" t="s">
        <v>438</v>
      </c>
      <c r="F4116" s="59" t="s">
        <v>301</v>
      </c>
    </row>
    <row r="4117" spans="1:6">
      <c r="A4117" s="59">
        <v>6471</v>
      </c>
      <c r="B4117" s="59" t="s">
        <v>437</v>
      </c>
      <c r="C4117" s="59" t="s">
        <v>20278</v>
      </c>
      <c r="D4117" s="60">
        <v>112.04</v>
      </c>
      <c r="E4117" s="59" t="s">
        <v>438</v>
      </c>
      <c r="F4117" s="59" t="s">
        <v>281</v>
      </c>
    </row>
    <row r="4118" spans="1:6">
      <c r="A4118" s="59">
        <v>6472</v>
      </c>
      <c r="B4118" s="59" t="s">
        <v>437</v>
      </c>
      <c r="C4118" s="59" t="s">
        <v>20278</v>
      </c>
      <c r="D4118" s="60">
        <v>112.04</v>
      </c>
      <c r="E4118" s="59" t="s">
        <v>438</v>
      </c>
      <c r="F4118" s="59" t="s">
        <v>302</v>
      </c>
    </row>
    <row r="4119" spans="1:6">
      <c r="A4119" s="59">
        <v>6473</v>
      </c>
      <c r="B4119" s="59" t="s">
        <v>437</v>
      </c>
      <c r="C4119" s="59" t="s">
        <v>20278</v>
      </c>
      <c r="D4119" s="60">
        <v>112.04</v>
      </c>
      <c r="E4119" s="59" t="s">
        <v>438</v>
      </c>
      <c r="F4119" s="59" t="s">
        <v>303</v>
      </c>
    </row>
    <row r="4120" spans="1:6">
      <c r="A4120" s="59">
        <v>6474</v>
      </c>
      <c r="B4120" s="59" t="s">
        <v>437</v>
      </c>
      <c r="C4120" s="59" t="s">
        <v>20278</v>
      </c>
      <c r="D4120" s="60">
        <v>112.04</v>
      </c>
      <c r="E4120" s="59" t="s">
        <v>438</v>
      </c>
      <c r="F4120" s="59" t="s">
        <v>281</v>
      </c>
    </row>
    <row r="4121" spans="1:6">
      <c r="A4121" s="59">
        <v>6475</v>
      </c>
      <c r="B4121" s="59" t="s">
        <v>437</v>
      </c>
      <c r="C4121" s="59" t="s">
        <v>20278</v>
      </c>
      <c r="D4121" s="60">
        <v>112.04</v>
      </c>
      <c r="E4121" s="59" t="s">
        <v>438</v>
      </c>
      <c r="F4121" s="59" t="s">
        <v>281</v>
      </c>
    </row>
    <row r="4122" spans="1:6">
      <c r="A4122" s="59">
        <v>6480</v>
      </c>
      <c r="B4122" s="59" t="s">
        <v>437</v>
      </c>
      <c r="C4122" s="59" t="s">
        <v>20278</v>
      </c>
      <c r="D4122" s="60">
        <v>112.04</v>
      </c>
      <c r="E4122" s="59" t="s">
        <v>438</v>
      </c>
      <c r="F4122" s="59" t="s">
        <v>304</v>
      </c>
    </row>
    <row r="4123" spans="1:6">
      <c r="A4123" s="59">
        <v>6481</v>
      </c>
      <c r="B4123" s="59" t="s">
        <v>437</v>
      </c>
      <c r="C4123" s="59" t="s">
        <v>20278</v>
      </c>
      <c r="D4123" s="60">
        <v>112.04</v>
      </c>
      <c r="E4123" s="59" t="s">
        <v>438</v>
      </c>
      <c r="F4123" s="59" t="s">
        <v>281</v>
      </c>
    </row>
    <row r="4124" spans="1:6">
      <c r="A4124" s="59">
        <v>6482</v>
      </c>
      <c r="B4124" s="59" t="s">
        <v>437</v>
      </c>
      <c r="C4124" s="59" t="s">
        <v>20278</v>
      </c>
      <c r="D4124" s="60">
        <v>112.04</v>
      </c>
      <c r="E4124" s="59" t="s">
        <v>438</v>
      </c>
      <c r="F4124" s="59" t="s">
        <v>305</v>
      </c>
    </row>
    <row r="4125" spans="1:6">
      <c r="A4125" s="59">
        <v>6483</v>
      </c>
      <c r="B4125" s="59" t="s">
        <v>437</v>
      </c>
      <c r="C4125" s="59" t="s">
        <v>20278</v>
      </c>
      <c r="D4125" s="60">
        <v>112.04</v>
      </c>
      <c r="E4125" s="59" t="s">
        <v>438</v>
      </c>
      <c r="F4125" s="59" t="s">
        <v>306</v>
      </c>
    </row>
    <row r="4126" spans="1:6">
      <c r="A4126" s="59">
        <v>6484</v>
      </c>
      <c r="B4126" s="59" t="s">
        <v>437</v>
      </c>
      <c r="C4126" s="59" t="s">
        <v>20278</v>
      </c>
      <c r="D4126" s="60">
        <v>112.04</v>
      </c>
      <c r="E4126" s="59" t="s">
        <v>438</v>
      </c>
      <c r="F4126" s="59" t="s">
        <v>307</v>
      </c>
    </row>
    <row r="4127" spans="1:6">
      <c r="A4127" s="59">
        <v>6485</v>
      </c>
      <c r="B4127" s="59" t="s">
        <v>437</v>
      </c>
      <c r="C4127" s="59" t="s">
        <v>20278</v>
      </c>
      <c r="D4127" s="60">
        <v>112.04</v>
      </c>
      <c r="E4127" s="59" t="s">
        <v>438</v>
      </c>
      <c r="F4127" s="59" t="s">
        <v>281</v>
      </c>
    </row>
    <row r="4128" spans="1:6">
      <c r="A4128" s="59">
        <v>6486</v>
      </c>
      <c r="B4128" s="59" t="s">
        <v>437</v>
      </c>
      <c r="C4128" s="59" t="s">
        <v>20278</v>
      </c>
      <c r="D4128" s="60">
        <v>112.04</v>
      </c>
      <c r="E4128" s="59" t="s">
        <v>438</v>
      </c>
      <c r="F4128" s="59" t="s">
        <v>308</v>
      </c>
    </row>
    <row r="4129" spans="1:6">
      <c r="A4129" s="59">
        <v>6490</v>
      </c>
      <c r="B4129" s="59" t="s">
        <v>437</v>
      </c>
      <c r="C4129" s="59" t="s">
        <v>20278</v>
      </c>
      <c r="D4129" s="60">
        <v>112.04</v>
      </c>
      <c r="E4129" s="59" t="s">
        <v>438</v>
      </c>
      <c r="F4129" s="59" t="s">
        <v>309</v>
      </c>
    </row>
    <row r="4130" spans="1:6">
      <c r="A4130" s="59">
        <v>6491</v>
      </c>
      <c r="B4130" s="59" t="s">
        <v>437</v>
      </c>
      <c r="C4130" s="59" t="s">
        <v>20278</v>
      </c>
      <c r="D4130" s="60">
        <v>112.04</v>
      </c>
      <c r="E4130" s="59" t="s">
        <v>438</v>
      </c>
      <c r="F4130" s="59" t="s">
        <v>281</v>
      </c>
    </row>
    <row r="4131" spans="1:6">
      <c r="A4131" s="59">
        <v>6492</v>
      </c>
      <c r="B4131" s="59" t="s">
        <v>437</v>
      </c>
      <c r="C4131" s="59" t="s">
        <v>20278</v>
      </c>
      <c r="D4131" s="60">
        <v>112.04</v>
      </c>
      <c r="E4131" s="59" t="s">
        <v>438</v>
      </c>
      <c r="F4131" s="59" t="s">
        <v>310</v>
      </c>
    </row>
    <row r="4132" spans="1:6">
      <c r="A4132" s="59">
        <v>6493</v>
      </c>
      <c r="B4132" s="59" t="s">
        <v>437</v>
      </c>
      <c r="C4132" s="59" t="s">
        <v>20278</v>
      </c>
      <c r="D4132" s="60">
        <v>112.04</v>
      </c>
      <c r="E4132" s="59" t="s">
        <v>438</v>
      </c>
      <c r="F4132" s="59" t="s">
        <v>281</v>
      </c>
    </row>
    <row r="4133" spans="1:6">
      <c r="A4133" s="59">
        <v>6494</v>
      </c>
      <c r="B4133" s="59" t="s">
        <v>437</v>
      </c>
      <c r="C4133" s="59" t="s">
        <v>20278</v>
      </c>
      <c r="D4133" s="60">
        <v>112.04</v>
      </c>
      <c r="E4133" s="59" t="s">
        <v>438</v>
      </c>
      <c r="F4133" s="59" t="s">
        <v>281</v>
      </c>
    </row>
    <row r="4134" spans="1:6">
      <c r="A4134" s="59">
        <v>6495</v>
      </c>
      <c r="B4134" s="59" t="s">
        <v>437</v>
      </c>
      <c r="C4134" s="59" t="s">
        <v>20278</v>
      </c>
      <c r="D4134" s="60">
        <v>112.04</v>
      </c>
      <c r="E4134" s="59" t="s">
        <v>438</v>
      </c>
      <c r="F4134" s="59" t="s">
        <v>281</v>
      </c>
    </row>
    <row r="4135" spans="1:6">
      <c r="A4135" s="59">
        <v>6500</v>
      </c>
      <c r="B4135" s="59" t="s">
        <v>437</v>
      </c>
      <c r="C4135" s="59" t="s">
        <v>20278</v>
      </c>
      <c r="D4135" s="60">
        <v>112.04</v>
      </c>
      <c r="E4135" s="59" t="s">
        <v>438</v>
      </c>
      <c r="F4135" s="59" t="s">
        <v>311</v>
      </c>
    </row>
    <row r="4136" spans="1:6">
      <c r="A4136" s="59">
        <v>6501</v>
      </c>
      <c r="B4136" s="59" t="s">
        <v>437</v>
      </c>
      <c r="C4136" s="59" t="s">
        <v>20278</v>
      </c>
      <c r="D4136" s="60">
        <v>112.04</v>
      </c>
      <c r="E4136" s="59" t="s">
        <v>438</v>
      </c>
      <c r="F4136" s="59" t="s">
        <v>281</v>
      </c>
    </row>
    <row r="4137" spans="1:6">
      <c r="A4137" s="59">
        <v>6502</v>
      </c>
      <c r="B4137" s="59" t="s">
        <v>437</v>
      </c>
      <c r="C4137" s="59" t="s">
        <v>20278</v>
      </c>
      <c r="D4137" s="60">
        <v>112.04</v>
      </c>
      <c r="E4137" s="59" t="s">
        <v>438</v>
      </c>
      <c r="F4137" s="59" t="s">
        <v>312</v>
      </c>
    </row>
    <row r="4138" spans="1:6">
      <c r="A4138" s="59">
        <v>6503</v>
      </c>
      <c r="B4138" s="59" t="s">
        <v>437</v>
      </c>
      <c r="C4138" s="59" t="s">
        <v>20278</v>
      </c>
      <c r="D4138" s="60">
        <v>112.04</v>
      </c>
      <c r="E4138" s="59" t="s">
        <v>438</v>
      </c>
      <c r="F4138" s="59" t="s">
        <v>313</v>
      </c>
    </row>
    <row r="4139" spans="1:6">
      <c r="A4139" s="59">
        <v>6504</v>
      </c>
      <c r="B4139" s="59" t="s">
        <v>437</v>
      </c>
      <c r="C4139" s="59" t="s">
        <v>20278</v>
      </c>
      <c r="D4139" s="60">
        <v>112.04</v>
      </c>
      <c r="E4139" s="59" t="s">
        <v>438</v>
      </c>
      <c r="F4139" s="59" t="s">
        <v>314</v>
      </c>
    </row>
    <row r="4140" spans="1:6">
      <c r="A4140" s="59">
        <v>6505</v>
      </c>
      <c r="B4140" s="59" t="s">
        <v>437</v>
      </c>
      <c r="C4140" s="59" t="s">
        <v>20278</v>
      </c>
      <c r="D4140" s="60">
        <v>112.04</v>
      </c>
      <c r="E4140" s="59" t="s">
        <v>438</v>
      </c>
      <c r="F4140" s="59" t="s">
        <v>315</v>
      </c>
    </row>
    <row r="4141" spans="1:6">
      <c r="A4141" s="59">
        <v>6506</v>
      </c>
      <c r="B4141" s="59" t="s">
        <v>437</v>
      </c>
      <c r="C4141" s="59" t="s">
        <v>20278</v>
      </c>
      <c r="D4141" s="60">
        <v>112.04</v>
      </c>
      <c r="E4141" s="59" t="s">
        <v>438</v>
      </c>
      <c r="F4141" s="59" t="s">
        <v>316</v>
      </c>
    </row>
    <row r="4142" spans="1:6">
      <c r="A4142" s="59">
        <v>6507</v>
      </c>
      <c r="B4142" s="59" t="s">
        <v>437</v>
      </c>
      <c r="C4142" s="59" t="s">
        <v>20278</v>
      </c>
      <c r="D4142" s="60">
        <v>112.04</v>
      </c>
      <c r="E4142" s="59" t="s">
        <v>438</v>
      </c>
      <c r="F4142" s="59" t="s">
        <v>317</v>
      </c>
    </row>
    <row r="4143" spans="1:6">
      <c r="A4143" s="59">
        <v>6508</v>
      </c>
      <c r="B4143" s="59" t="s">
        <v>437</v>
      </c>
      <c r="C4143" s="59" t="s">
        <v>20278</v>
      </c>
      <c r="D4143" s="60">
        <v>112.04</v>
      </c>
      <c r="E4143" s="59" t="s">
        <v>438</v>
      </c>
      <c r="F4143" s="59" t="s">
        <v>318</v>
      </c>
    </row>
    <row r="4144" spans="1:6">
      <c r="A4144" s="59">
        <v>6509</v>
      </c>
      <c r="B4144" s="59" t="s">
        <v>437</v>
      </c>
      <c r="C4144" s="59" t="s">
        <v>20278</v>
      </c>
      <c r="D4144" s="60">
        <v>112.04</v>
      </c>
      <c r="E4144" s="59" t="s">
        <v>438</v>
      </c>
      <c r="F4144" s="59" t="s">
        <v>319</v>
      </c>
    </row>
    <row r="4145" spans="1:6">
      <c r="A4145" s="59">
        <v>6510</v>
      </c>
      <c r="B4145" s="59" t="s">
        <v>437</v>
      </c>
      <c r="C4145" s="59" t="s">
        <v>20278</v>
      </c>
      <c r="D4145" s="60">
        <v>112.04</v>
      </c>
      <c r="E4145" s="59" t="s">
        <v>438</v>
      </c>
      <c r="F4145" s="59" t="s">
        <v>320</v>
      </c>
    </row>
    <row r="4146" spans="1:6">
      <c r="A4146" s="59">
        <v>6511</v>
      </c>
      <c r="B4146" s="59" t="s">
        <v>437</v>
      </c>
      <c r="C4146" s="59" t="s">
        <v>20278</v>
      </c>
      <c r="D4146" s="60">
        <v>112.04</v>
      </c>
      <c r="E4146" s="59" t="s">
        <v>438</v>
      </c>
      <c r="F4146" s="59" t="s">
        <v>321</v>
      </c>
    </row>
    <row r="4147" spans="1:6">
      <c r="A4147" s="59">
        <v>6512</v>
      </c>
      <c r="B4147" s="59" t="s">
        <v>437</v>
      </c>
      <c r="C4147" s="59" t="s">
        <v>20278</v>
      </c>
      <c r="D4147" s="60">
        <v>112.04</v>
      </c>
      <c r="E4147" s="59" t="s">
        <v>438</v>
      </c>
      <c r="F4147" s="59" t="s">
        <v>322</v>
      </c>
    </row>
    <row r="4148" spans="1:6">
      <c r="A4148" s="59">
        <v>6513</v>
      </c>
      <c r="B4148" s="59" t="s">
        <v>437</v>
      </c>
      <c r="C4148" s="59" t="s">
        <v>20278</v>
      </c>
      <c r="D4148" s="60">
        <v>112.04</v>
      </c>
      <c r="E4148" s="59" t="s">
        <v>438</v>
      </c>
      <c r="F4148" s="59" t="s">
        <v>323</v>
      </c>
    </row>
    <row r="4149" spans="1:6">
      <c r="A4149" s="59">
        <v>6514</v>
      </c>
      <c r="B4149" s="59" t="s">
        <v>437</v>
      </c>
      <c r="C4149" s="59" t="s">
        <v>20278</v>
      </c>
      <c r="D4149" s="60">
        <v>112.04</v>
      </c>
      <c r="E4149" s="59" t="s">
        <v>438</v>
      </c>
      <c r="F4149" s="59" t="s">
        <v>281</v>
      </c>
    </row>
    <row r="4150" spans="1:6">
      <c r="A4150" s="59">
        <v>6515</v>
      </c>
      <c r="B4150" s="59" t="s">
        <v>437</v>
      </c>
      <c r="C4150" s="59" t="s">
        <v>20278</v>
      </c>
      <c r="D4150" s="60">
        <v>112.04</v>
      </c>
      <c r="E4150" s="59" t="s">
        <v>438</v>
      </c>
      <c r="F4150" s="59" t="s">
        <v>281</v>
      </c>
    </row>
    <row r="4151" spans="1:6">
      <c r="A4151" s="59">
        <v>6516</v>
      </c>
      <c r="B4151" s="59" t="s">
        <v>437</v>
      </c>
      <c r="C4151" s="59" t="s">
        <v>20278</v>
      </c>
      <c r="D4151" s="60">
        <v>112.04</v>
      </c>
      <c r="E4151" s="59" t="s">
        <v>438</v>
      </c>
      <c r="F4151" s="59" t="s">
        <v>281</v>
      </c>
    </row>
    <row r="4152" spans="1:6">
      <c r="A4152" s="59">
        <v>6517</v>
      </c>
      <c r="B4152" s="59" t="s">
        <v>437</v>
      </c>
      <c r="C4152" s="59" t="s">
        <v>20278</v>
      </c>
      <c r="D4152" s="60">
        <v>112.04</v>
      </c>
      <c r="E4152" s="59" t="s">
        <v>438</v>
      </c>
      <c r="F4152" s="59" t="s">
        <v>324</v>
      </c>
    </row>
    <row r="4153" spans="1:6">
      <c r="A4153" s="59">
        <v>6518</v>
      </c>
      <c r="B4153" s="59" t="s">
        <v>437</v>
      </c>
      <c r="C4153" s="59" t="s">
        <v>20278</v>
      </c>
      <c r="D4153" s="60">
        <v>112.04</v>
      </c>
      <c r="E4153" s="59" t="s">
        <v>438</v>
      </c>
      <c r="F4153" s="59" t="s">
        <v>325</v>
      </c>
    </row>
    <row r="4154" spans="1:6">
      <c r="A4154" s="59">
        <v>6519</v>
      </c>
      <c r="B4154" s="59" t="s">
        <v>437</v>
      </c>
      <c r="C4154" s="59" t="s">
        <v>20278</v>
      </c>
      <c r="D4154" s="60">
        <v>112.04</v>
      </c>
      <c r="E4154" s="59" t="s">
        <v>438</v>
      </c>
      <c r="F4154" s="59" t="s">
        <v>326</v>
      </c>
    </row>
    <row r="4155" spans="1:6">
      <c r="A4155" s="59">
        <v>6520</v>
      </c>
      <c r="B4155" s="59" t="s">
        <v>437</v>
      </c>
      <c r="C4155" s="59" t="s">
        <v>20278</v>
      </c>
      <c r="D4155" s="60">
        <v>112.04</v>
      </c>
      <c r="E4155" s="59" t="s">
        <v>438</v>
      </c>
      <c r="F4155" s="59" t="s">
        <v>327</v>
      </c>
    </row>
    <row r="4156" spans="1:6">
      <c r="A4156" s="59">
        <v>6521</v>
      </c>
      <c r="B4156" s="59" t="s">
        <v>437</v>
      </c>
      <c r="C4156" s="59" t="s">
        <v>20278</v>
      </c>
      <c r="D4156" s="60">
        <v>112.04</v>
      </c>
      <c r="E4156" s="59" t="s">
        <v>438</v>
      </c>
      <c r="F4156" s="59" t="s">
        <v>328</v>
      </c>
    </row>
    <row r="4157" spans="1:6">
      <c r="A4157" s="59">
        <v>6522</v>
      </c>
      <c r="B4157" s="59" t="s">
        <v>437</v>
      </c>
      <c r="C4157" s="59" t="s">
        <v>20278</v>
      </c>
      <c r="D4157" s="60">
        <v>112.04</v>
      </c>
      <c r="E4157" s="59" t="s">
        <v>438</v>
      </c>
      <c r="F4157" s="59" t="s">
        <v>329</v>
      </c>
    </row>
    <row r="4158" spans="1:6">
      <c r="A4158" s="59">
        <v>6620</v>
      </c>
      <c r="B4158" s="59" t="s">
        <v>437</v>
      </c>
      <c r="C4158" s="59" t="s">
        <v>20278</v>
      </c>
      <c r="D4158" s="60">
        <v>112.04</v>
      </c>
      <c r="E4158" s="59" t="s">
        <v>438</v>
      </c>
      <c r="F4158" s="59" t="s">
        <v>330</v>
      </c>
    </row>
    <row r="4159" spans="1:6">
      <c r="A4159" s="59">
        <v>6622</v>
      </c>
      <c r="B4159" s="59" t="s">
        <v>437</v>
      </c>
      <c r="C4159" s="59" t="s">
        <v>20278</v>
      </c>
      <c r="D4159" s="60">
        <v>112.04</v>
      </c>
      <c r="E4159" s="59" t="s">
        <v>438</v>
      </c>
      <c r="F4159" s="59" t="s">
        <v>331</v>
      </c>
    </row>
    <row r="4160" spans="1:6">
      <c r="A4160" s="59">
        <v>6623</v>
      </c>
      <c r="B4160" s="59" t="s">
        <v>437</v>
      </c>
      <c r="C4160" s="59" t="s">
        <v>20278</v>
      </c>
      <c r="D4160" s="60">
        <v>112.04</v>
      </c>
      <c r="E4160" s="59" t="s">
        <v>438</v>
      </c>
      <c r="F4160" s="59" t="s">
        <v>332</v>
      </c>
    </row>
    <row r="4161" spans="1:6">
      <c r="A4161" s="59">
        <v>6624</v>
      </c>
      <c r="B4161" s="59" t="s">
        <v>437</v>
      </c>
      <c r="C4161" s="59" t="s">
        <v>20278</v>
      </c>
      <c r="D4161" s="60">
        <v>112.04</v>
      </c>
      <c r="E4161" s="59" t="s">
        <v>438</v>
      </c>
      <c r="F4161" s="59" t="s">
        <v>333</v>
      </c>
    </row>
    <row r="4162" spans="1:6">
      <c r="A4162" s="59">
        <v>6625</v>
      </c>
      <c r="B4162" s="59" t="s">
        <v>437</v>
      </c>
      <c r="C4162" s="59" t="s">
        <v>20278</v>
      </c>
      <c r="D4162" s="60">
        <v>112.04</v>
      </c>
      <c r="E4162" s="59" t="s">
        <v>438</v>
      </c>
      <c r="F4162" s="59" t="s">
        <v>334</v>
      </c>
    </row>
    <row r="4163" spans="1:6">
      <c r="A4163" s="59">
        <v>6630</v>
      </c>
      <c r="B4163" s="59" t="s">
        <v>437</v>
      </c>
      <c r="C4163" s="59" t="s">
        <v>20278</v>
      </c>
      <c r="D4163" s="60">
        <v>112.04</v>
      </c>
      <c r="E4163" s="59" t="s">
        <v>438</v>
      </c>
      <c r="F4163" s="59" t="s">
        <v>335</v>
      </c>
    </row>
    <row r="4164" spans="1:6">
      <c r="A4164" s="59">
        <v>6631</v>
      </c>
      <c r="B4164" s="59" t="s">
        <v>437</v>
      </c>
      <c r="C4164" s="59" t="s">
        <v>20278</v>
      </c>
      <c r="D4164" s="60">
        <v>112.04</v>
      </c>
      <c r="E4164" s="59" t="s">
        <v>438</v>
      </c>
      <c r="F4164" s="59" t="s">
        <v>281</v>
      </c>
    </row>
    <row r="4165" spans="1:6">
      <c r="A4165" s="59">
        <v>6632</v>
      </c>
      <c r="B4165" s="59" t="s">
        <v>437</v>
      </c>
      <c r="C4165" s="59" t="s">
        <v>20278</v>
      </c>
      <c r="D4165" s="60">
        <v>112.04</v>
      </c>
      <c r="E4165" s="59" t="s">
        <v>438</v>
      </c>
      <c r="F4165" s="59" t="s">
        <v>336</v>
      </c>
    </row>
    <row r="4166" spans="1:6">
      <c r="A4166" s="59">
        <v>6633</v>
      </c>
      <c r="B4166" s="59" t="s">
        <v>437</v>
      </c>
      <c r="C4166" s="59" t="s">
        <v>20278</v>
      </c>
      <c r="D4166" s="60">
        <v>112.04</v>
      </c>
      <c r="E4166" s="59" t="s">
        <v>438</v>
      </c>
      <c r="F4166" s="59" t="s">
        <v>337</v>
      </c>
    </row>
    <row r="4167" spans="1:6">
      <c r="A4167" s="59">
        <v>6634</v>
      </c>
      <c r="B4167" s="59" t="s">
        <v>437</v>
      </c>
      <c r="C4167" s="59" t="s">
        <v>20278</v>
      </c>
      <c r="D4167" s="60">
        <v>112.04</v>
      </c>
      <c r="E4167" s="59" t="s">
        <v>438</v>
      </c>
      <c r="F4167" s="59" t="s">
        <v>338</v>
      </c>
    </row>
    <row r="4168" spans="1:6">
      <c r="A4168" s="59">
        <v>6635</v>
      </c>
      <c r="B4168" s="59" t="s">
        <v>437</v>
      </c>
      <c r="C4168" s="59" t="s">
        <v>20278</v>
      </c>
      <c r="D4168" s="60">
        <v>112.04</v>
      </c>
      <c r="E4168" s="59" t="s">
        <v>438</v>
      </c>
      <c r="F4168" s="59" t="s">
        <v>339</v>
      </c>
    </row>
    <row r="4169" spans="1:6">
      <c r="A4169" s="59">
        <v>6636</v>
      </c>
      <c r="B4169" s="59" t="s">
        <v>437</v>
      </c>
      <c r="C4169" s="59" t="s">
        <v>20278</v>
      </c>
      <c r="D4169" s="60">
        <v>112.04</v>
      </c>
      <c r="E4169" s="59" t="s">
        <v>438</v>
      </c>
      <c r="F4169" s="59" t="s">
        <v>340</v>
      </c>
    </row>
    <row r="4170" spans="1:6">
      <c r="A4170" s="59">
        <v>6637</v>
      </c>
      <c r="B4170" s="59" t="s">
        <v>437</v>
      </c>
      <c r="C4170" s="59" t="s">
        <v>20278</v>
      </c>
      <c r="D4170" s="60">
        <v>112.04</v>
      </c>
      <c r="E4170" s="59" t="s">
        <v>438</v>
      </c>
      <c r="F4170" s="59" t="s">
        <v>341</v>
      </c>
    </row>
    <row r="4171" spans="1:6">
      <c r="A4171" s="59">
        <v>6640</v>
      </c>
      <c r="B4171" s="59" t="s">
        <v>437</v>
      </c>
      <c r="C4171" s="59" t="s">
        <v>20278</v>
      </c>
      <c r="D4171" s="60">
        <v>112.04</v>
      </c>
      <c r="E4171" s="59" t="s">
        <v>438</v>
      </c>
      <c r="F4171" s="59" t="s">
        <v>342</v>
      </c>
    </row>
    <row r="4172" spans="1:6">
      <c r="A4172" s="59">
        <v>6641</v>
      </c>
      <c r="B4172" s="59" t="s">
        <v>437</v>
      </c>
      <c r="C4172" s="59" t="s">
        <v>20278</v>
      </c>
      <c r="D4172" s="60">
        <v>112.04</v>
      </c>
      <c r="E4172" s="59" t="s">
        <v>438</v>
      </c>
      <c r="F4172" s="59" t="s">
        <v>416</v>
      </c>
    </row>
    <row r="4173" spans="1:6">
      <c r="A4173" s="59">
        <v>6642</v>
      </c>
      <c r="B4173" s="59" t="s">
        <v>437</v>
      </c>
      <c r="C4173" s="59" t="s">
        <v>20278</v>
      </c>
      <c r="D4173" s="60">
        <v>112.04</v>
      </c>
      <c r="E4173" s="59" t="s">
        <v>438</v>
      </c>
      <c r="F4173" s="59" t="s">
        <v>343</v>
      </c>
    </row>
    <row r="4174" spans="1:6">
      <c r="A4174" s="59">
        <v>6643</v>
      </c>
      <c r="B4174" s="59" t="s">
        <v>437</v>
      </c>
      <c r="C4174" s="59" t="s">
        <v>20278</v>
      </c>
      <c r="D4174" s="60">
        <v>112.04</v>
      </c>
      <c r="E4174" s="59" t="s">
        <v>438</v>
      </c>
      <c r="F4174" s="59" t="s">
        <v>344</v>
      </c>
    </row>
    <row r="4175" spans="1:6">
      <c r="A4175" s="59">
        <v>6644</v>
      </c>
      <c r="B4175" s="59" t="s">
        <v>437</v>
      </c>
      <c r="C4175" s="59" t="s">
        <v>20278</v>
      </c>
      <c r="D4175" s="60">
        <v>112.04</v>
      </c>
      <c r="E4175" s="59" t="s">
        <v>438</v>
      </c>
      <c r="F4175" s="59" t="s">
        <v>345</v>
      </c>
    </row>
    <row r="4176" spans="1:6">
      <c r="A4176" s="59">
        <v>6645</v>
      </c>
      <c r="B4176" s="59" t="s">
        <v>437</v>
      </c>
      <c r="C4176" s="59" t="s">
        <v>20278</v>
      </c>
      <c r="D4176" s="60">
        <v>112.04</v>
      </c>
      <c r="E4176" s="59" t="s">
        <v>438</v>
      </c>
      <c r="F4176" s="59" t="s">
        <v>346</v>
      </c>
    </row>
    <row r="4177" spans="1:6">
      <c r="A4177" s="59">
        <v>6646</v>
      </c>
      <c r="B4177" s="59" t="s">
        <v>437</v>
      </c>
      <c r="C4177" s="59" t="s">
        <v>20278</v>
      </c>
      <c r="D4177" s="60">
        <v>112.04</v>
      </c>
      <c r="E4177" s="59" t="s">
        <v>438</v>
      </c>
      <c r="F4177" s="59" t="s">
        <v>347</v>
      </c>
    </row>
    <row r="4178" spans="1:6">
      <c r="A4178" s="59">
        <v>6648</v>
      </c>
      <c r="B4178" s="59" t="s">
        <v>437</v>
      </c>
      <c r="C4178" s="59" t="s">
        <v>20278</v>
      </c>
      <c r="D4178" s="60">
        <v>112.04</v>
      </c>
      <c r="E4178" s="59" t="s">
        <v>438</v>
      </c>
      <c r="F4178" s="59" t="s">
        <v>348</v>
      </c>
    </row>
    <row r="4179" spans="1:6">
      <c r="A4179" s="59">
        <v>6649</v>
      </c>
      <c r="B4179" s="59" t="s">
        <v>437</v>
      </c>
      <c r="C4179" s="59" t="s">
        <v>20278</v>
      </c>
      <c r="D4179" s="60">
        <v>112.04</v>
      </c>
      <c r="E4179" s="59" t="s">
        <v>438</v>
      </c>
      <c r="F4179" s="59" t="s">
        <v>349</v>
      </c>
    </row>
    <row r="4180" spans="1:6">
      <c r="A4180" s="59">
        <v>6652</v>
      </c>
      <c r="B4180" s="59" t="s">
        <v>437</v>
      </c>
      <c r="C4180" s="59" t="s">
        <v>20278</v>
      </c>
      <c r="D4180" s="60">
        <v>112.04</v>
      </c>
      <c r="E4180" s="59" t="s">
        <v>438</v>
      </c>
      <c r="F4180" s="59" t="s">
        <v>350</v>
      </c>
    </row>
    <row r="4181" spans="1:6">
      <c r="A4181" s="59">
        <v>6654</v>
      </c>
      <c r="B4181" s="59" t="s">
        <v>437</v>
      </c>
      <c r="C4181" s="59" t="s">
        <v>20278</v>
      </c>
      <c r="D4181" s="60">
        <v>112.04</v>
      </c>
      <c r="E4181" s="59" t="s">
        <v>438</v>
      </c>
      <c r="F4181" s="59" t="s">
        <v>351</v>
      </c>
    </row>
    <row r="4182" spans="1:6">
      <c r="A4182" s="59">
        <v>6655</v>
      </c>
      <c r="B4182" s="59" t="s">
        <v>437</v>
      </c>
      <c r="C4182" s="59" t="s">
        <v>20278</v>
      </c>
      <c r="D4182" s="60">
        <v>112.04</v>
      </c>
      <c r="E4182" s="59" t="s">
        <v>438</v>
      </c>
      <c r="F4182" s="59" t="s">
        <v>352</v>
      </c>
    </row>
    <row r="4183" spans="1:6">
      <c r="A4183" s="59">
        <v>6657</v>
      </c>
      <c r="B4183" s="59" t="s">
        <v>437</v>
      </c>
      <c r="C4183" s="59" t="s">
        <v>20278</v>
      </c>
      <c r="D4183" s="60">
        <v>112.04</v>
      </c>
      <c r="E4183" s="59" t="s">
        <v>438</v>
      </c>
      <c r="F4183" s="59" t="s">
        <v>353</v>
      </c>
    </row>
    <row r="4184" spans="1:6">
      <c r="A4184" s="59">
        <v>6660</v>
      </c>
      <c r="B4184" s="59" t="s">
        <v>437</v>
      </c>
      <c r="C4184" s="59" t="s">
        <v>20278</v>
      </c>
      <c r="D4184" s="60">
        <v>112.04</v>
      </c>
      <c r="E4184" s="59" t="s">
        <v>438</v>
      </c>
      <c r="F4184" s="59" t="s">
        <v>354</v>
      </c>
    </row>
    <row r="4185" spans="1:6">
      <c r="A4185" s="59">
        <v>6661</v>
      </c>
      <c r="B4185" s="59" t="s">
        <v>437</v>
      </c>
      <c r="C4185" s="59" t="s">
        <v>20278</v>
      </c>
      <c r="D4185" s="60">
        <v>112.04</v>
      </c>
      <c r="E4185" s="59" t="s">
        <v>438</v>
      </c>
      <c r="F4185" s="59" t="s">
        <v>416</v>
      </c>
    </row>
    <row r="4186" spans="1:6">
      <c r="A4186" s="59">
        <v>6662</v>
      </c>
      <c r="B4186" s="59" t="s">
        <v>437</v>
      </c>
      <c r="C4186" s="59" t="s">
        <v>20278</v>
      </c>
      <c r="D4186" s="60">
        <v>112.04</v>
      </c>
      <c r="E4186" s="59" t="s">
        <v>438</v>
      </c>
      <c r="F4186" s="59" t="s">
        <v>355</v>
      </c>
    </row>
    <row r="4187" spans="1:6">
      <c r="A4187" s="59">
        <v>6665</v>
      </c>
      <c r="B4187" s="59" t="s">
        <v>437</v>
      </c>
      <c r="C4187" s="59" t="s">
        <v>20278</v>
      </c>
      <c r="D4187" s="60">
        <v>112.04</v>
      </c>
      <c r="E4187" s="59" t="s">
        <v>438</v>
      </c>
      <c r="F4187" s="59" t="s">
        <v>356</v>
      </c>
    </row>
    <row r="4188" spans="1:6">
      <c r="A4188" s="59">
        <v>6680</v>
      </c>
      <c r="B4188" s="59" t="s">
        <v>437</v>
      </c>
      <c r="C4188" s="59" t="s">
        <v>20278</v>
      </c>
      <c r="D4188" s="60">
        <v>112.04</v>
      </c>
      <c r="E4188" s="59" t="s">
        <v>438</v>
      </c>
      <c r="F4188" s="59" t="s">
        <v>357</v>
      </c>
    </row>
    <row r="4189" spans="1:6">
      <c r="A4189" s="59">
        <v>6681</v>
      </c>
      <c r="B4189" s="59" t="s">
        <v>437</v>
      </c>
      <c r="C4189" s="59" t="s">
        <v>20278</v>
      </c>
      <c r="D4189" s="60">
        <v>112.04</v>
      </c>
      <c r="E4189" s="59" t="s">
        <v>438</v>
      </c>
      <c r="F4189" s="59" t="s">
        <v>358</v>
      </c>
    </row>
    <row r="4190" spans="1:6">
      <c r="A4190" s="59">
        <v>6685</v>
      </c>
      <c r="B4190" s="59" t="s">
        <v>437</v>
      </c>
      <c r="C4190" s="59" t="s">
        <v>20278</v>
      </c>
      <c r="D4190" s="60">
        <v>112.04</v>
      </c>
      <c r="E4190" s="59" t="s">
        <v>438</v>
      </c>
      <c r="F4190" s="59" t="s">
        <v>359</v>
      </c>
    </row>
    <row r="4191" spans="1:6">
      <c r="A4191" s="59">
        <v>6686</v>
      </c>
      <c r="B4191" s="59" t="s">
        <v>437</v>
      </c>
      <c r="C4191" s="59" t="s">
        <v>20278</v>
      </c>
      <c r="D4191" s="60">
        <v>112.04</v>
      </c>
      <c r="E4191" s="59" t="s">
        <v>438</v>
      </c>
      <c r="F4191" s="59" t="s">
        <v>360</v>
      </c>
    </row>
    <row r="4192" spans="1:6">
      <c r="A4192" s="59">
        <v>6690</v>
      </c>
      <c r="B4192" s="59" t="s">
        <v>437</v>
      </c>
      <c r="C4192" s="59" t="s">
        <v>20278</v>
      </c>
      <c r="D4192" s="60">
        <v>112.04</v>
      </c>
      <c r="E4192" s="59" t="s">
        <v>438</v>
      </c>
      <c r="F4192" s="59" t="s">
        <v>361</v>
      </c>
    </row>
    <row r="4193" spans="1:6">
      <c r="A4193" s="59">
        <v>6750</v>
      </c>
      <c r="B4193" s="59" t="s">
        <v>437</v>
      </c>
      <c r="C4193" s="59" t="s">
        <v>20278</v>
      </c>
      <c r="D4193" s="60">
        <v>112.04</v>
      </c>
      <c r="E4193" s="59" t="s">
        <v>438</v>
      </c>
      <c r="F4193" s="59" t="s">
        <v>362</v>
      </c>
    </row>
    <row r="4194" spans="1:6">
      <c r="A4194" s="59">
        <v>6800</v>
      </c>
      <c r="B4194" s="59" t="s">
        <v>437</v>
      </c>
      <c r="C4194" s="59" t="s">
        <v>20278</v>
      </c>
      <c r="D4194" s="60">
        <v>112.04</v>
      </c>
      <c r="E4194" s="59" t="s">
        <v>438</v>
      </c>
      <c r="F4194" s="59" t="s">
        <v>419</v>
      </c>
    </row>
    <row r="4195" spans="1:6">
      <c r="A4195" s="59">
        <v>6810</v>
      </c>
      <c r="B4195" s="59" t="s">
        <v>437</v>
      </c>
      <c r="C4195" s="59" t="s">
        <v>20278</v>
      </c>
      <c r="D4195" s="60">
        <v>112.04</v>
      </c>
      <c r="E4195" s="59" t="s">
        <v>438</v>
      </c>
      <c r="F4195" s="59" t="s">
        <v>420</v>
      </c>
    </row>
    <row r="4196" spans="1:6">
      <c r="A4196" s="59">
        <v>6820</v>
      </c>
      <c r="B4196" s="59" t="s">
        <v>437</v>
      </c>
      <c r="C4196" s="59" t="s">
        <v>20278</v>
      </c>
      <c r="D4196" s="60">
        <v>112.04</v>
      </c>
      <c r="E4196" s="59" t="s">
        <v>438</v>
      </c>
      <c r="F4196" s="59" t="s">
        <v>363</v>
      </c>
    </row>
    <row r="4197" spans="1:6">
      <c r="A4197" s="59">
        <v>6825</v>
      </c>
      <c r="B4197" s="59" t="s">
        <v>437</v>
      </c>
      <c r="C4197" s="59" t="s">
        <v>20278</v>
      </c>
      <c r="D4197" s="60">
        <v>112.04</v>
      </c>
      <c r="E4197" s="59" t="s">
        <v>438</v>
      </c>
      <c r="F4197" s="59" t="s">
        <v>364</v>
      </c>
    </row>
    <row r="4198" spans="1:6">
      <c r="A4198" s="59">
        <v>6830</v>
      </c>
      <c r="B4198" s="59" t="s">
        <v>437</v>
      </c>
      <c r="C4198" s="59" t="s">
        <v>20278</v>
      </c>
      <c r="D4198" s="60">
        <v>112.04</v>
      </c>
      <c r="E4198" s="59" t="s">
        <v>438</v>
      </c>
      <c r="F4198" s="59" t="s">
        <v>365</v>
      </c>
    </row>
    <row r="4199" spans="1:6">
      <c r="A4199" s="59">
        <v>6831</v>
      </c>
      <c r="B4199" s="59" t="s">
        <v>437</v>
      </c>
      <c r="C4199" s="59" t="s">
        <v>20278</v>
      </c>
      <c r="D4199" s="60">
        <v>112.04</v>
      </c>
      <c r="E4199" s="59" t="s">
        <v>438</v>
      </c>
      <c r="F4199" s="59" t="s">
        <v>366</v>
      </c>
    </row>
    <row r="4200" spans="1:6">
      <c r="A4200" s="59">
        <v>6832</v>
      </c>
      <c r="B4200" s="59" t="s">
        <v>437</v>
      </c>
      <c r="C4200" s="59" t="s">
        <v>20278</v>
      </c>
      <c r="D4200" s="60">
        <v>112.04</v>
      </c>
      <c r="E4200" s="59" t="s">
        <v>438</v>
      </c>
      <c r="F4200" s="59" t="s">
        <v>367</v>
      </c>
    </row>
    <row r="4201" spans="1:6">
      <c r="A4201" s="59">
        <v>6833</v>
      </c>
      <c r="B4201" s="59" t="s">
        <v>437</v>
      </c>
      <c r="C4201" s="59" t="s">
        <v>20278</v>
      </c>
      <c r="D4201" s="60">
        <v>112.04</v>
      </c>
      <c r="E4201" s="59" t="s">
        <v>438</v>
      </c>
      <c r="F4201" s="59" t="s">
        <v>368</v>
      </c>
    </row>
    <row r="4202" spans="1:6">
      <c r="A4202" s="59">
        <v>6834</v>
      </c>
      <c r="B4202" s="59" t="s">
        <v>437</v>
      </c>
      <c r="C4202" s="59" t="s">
        <v>20278</v>
      </c>
      <c r="D4202" s="60">
        <v>112.04</v>
      </c>
      <c r="E4202" s="59" t="s">
        <v>438</v>
      </c>
      <c r="F4202" s="59" t="s">
        <v>369</v>
      </c>
    </row>
    <row r="4203" spans="1:6">
      <c r="A4203" s="59">
        <v>6902</v>
      </c>
      <c r="B4203" s="59" t="s">
        <v>437</v>
      </c>
      <c r="C4203" s="59" t="s">
        <v>20278</v>
      </c>
      <c r="D4203" s="60">
        <v>112.04</v>
      </c>
      <c r="E4203" s="59" t="s">
        <v>438</v>
      </c>
      <c r="F4203" s="59" t="s">
        <v>371</v>
      </c>
    </row>
    <row r="4204" spans="1:6">
      <c r="A4204" s="59">
        <v>6903</v>
      </c>
      <c r="B4204" s="59" t="s">
        <v>437</v>
      </c>
      <c r="C4204" s="59" t="s">
        <v>20278</v>
      </c>
      <c r="D4204" s="60">
        <v>112.04</v>
      </c>
      <c r="E4204" s="59" t="s">
        <v>438</v>
      </c>
      <c r="F4204" s="59" t="s">
        <v>372</v>
      </c>
    </row>
    <row r="4205" spans="1:6">
      <c r="A4205" s="59">
        <v>6997</v>
      </c>
      <c r="B4205" s="59" t="s">
        <v>437</v>
      </c>
      <c r="C4205" s="59" t="s">
        <v>20278</v>
      </c>
      <c r="D4205" s="60">
        <v>112.04</v>
      </c>
      <c r="E4205" s="59" t="s">
        <v>438</v>
      </c>
      <c r="F4205" s="59" t="s">
        <v>436</v>
      </c>
    </row>
    <row r="4206" spans="1:6">
      <c r="A4206" s="59">
        <v>6998</v>
      </c>
      <c r="B4206" s="59" t="s">
        <v>437</v>
      </c>
      <c r="C4206" s="59" t="s">
        <v>20278</v>
      </c>
      <c r="D4206" s="60">
        <v>112.04</v>
      </c>
      <c r="E4206" s="59" t="s">
        <v>438</v>
      </c>
      <c r="F4206" s="59" t="s">
        <v>373</v>
      </c>
    </row>
    <row r="4207" spans="1:6">
      <c r="A4207" s="59">
        <v>6999</v>
      </c>
      <c r="B4207" s="59" t="s">
        <v>437</v>
      </c>
      <c r="C4207" s="59" t="s">
        <v>20278</v>
      </c>
      <c r="D4207" s="60">
        <v>112.04</v>
      </c>
      <c r="E4207" s="59" t="s">
        <v>438</v>
      </c>
      <c r="F4207" s="59" t="s">
        <v>374</v>
      </c>
    </row>
    <row r="4208" spans="1:6">
      <c r="A4208" s="59">
        <v>6010</v>
      </c>
      <c r="B4208" s="59" t="s">
        <v>439</v>
      </c>
      <c r="C4208" s="59" t="s">
        <v>20278</v>
      </c>
      <c r="D4208" s="60">
        <v>112.04</v>
      </c>
      <c r="E4208" s="59" t="s">
        <v>440</v>
      </c>
      <c r="F4208" s="59" t="s">
        <v>210</v>
      </c>
    </row>
    <row r="4209" spans="1:6">
      <c r="A4209" s="59">
        <v>6011</v>
      </c>
      <c r="B4209" s="59" t="s">
        <v>439</v>
      </c>
      <c r="C4209" s="59" t="s">
        <v>20278</v>
      </c>
      <c r="D4209" s="60">
        <v>112.04</v>
      </c>
      <c r="E4209" s="59" t="s">
        <v>440</v>
      </c>
      <c r="F4209" s="59" t="s">
        <v>211</v>
      </c>
    </row>
    <row r="4210" spans="1:6">
      <c r="A4210" s="59">
        <v>6012</v>
      </c>
      <c r="B4210" s="59" t="s">
        <v>439</v>
      </c>
      <c r="C4210" s="59" t="s">
        <v>20278</v>
      </c>
      <c r="D4210" s="60">
        <v>112.04</v>
      </c>
      <c r="E4210" s="59" t="s">
        <v>440</v>
      </c>
      <c r="F4210" s="59" t="s">
        <v>212</v>
      </c>
    </row>
    <row r="4211" spans="1:6">
      <c r="A4211" s="59">
        <v>6013</v>
      </c>
      <c r="B4211" s="59" t="s">
        <v>439</v>
      </c>
      <c r="C4211" s="59" t="s">
        <v>20278</v>
      </c>
      <c r="D4211" s="60">
        <v>112.04</v>
      </c>
      <c r="E4211" s="59" t="s">
        <v>440</v>
      </c>
      <c r="F4211" s="59" t="s">
        <v>213</v>
      </c>
    </row>
    <row r="4212" spans="1:6">
      <c r="A4212" s="59">
        <v>6014</v>
      </c>
      <c r="B4212" s="59" t="s">
        <v>439</v>
      </c>
      <c r="C4212" s="59" t="s">
        <v>20278</v>
      </c>
      <c r="D4212" s="60">
        <v>112.04</v>
      </c>
      <c r="E4212" s="59" t="s">
        <v>440</v>
      </c>
      <c r="F4212" s="59" t="s">
        <v>214</v>
      </c>
    </row>
    <row r="4213" spans="1:6">
      <c r="A4213" s="59">
        <v>6015</v>
      </c>
      <c r="B4213" s="59" t="s">
        <v>439</v>
      </c>
      <c r="C4213" s="59" t="s">
        <v>20278</v>
      </c>
      <c r="D4213" s="60">
        <v>112.04</v>
      </c>
      <c r="E4213" s="59" t="s">
        <v>440</v>
      </c>
      <c r="F4213" s="59" t="s">
        <v>215</v>
      </c>
    </row>
    <row r="4214" spans="1:6">
      <c r="A4214" s="59">
        <v>6016</v>
      </c>
      <c r="B4214" s="59" t="s">
        <v>439</v>
      </c>
      <c r="C4214" s="59" t="s">
        <v>20278</v>
      </c>
      <c r="D4214" s="60">
        <v>112.04</v>
      </c>
      <c r="E4214" s="59" t="s">
        <v>440</v>
      </c>
      <c r="F4214" s="59" t="s">
        <v>216</v>
      </c>
    </row>
    <row r="4215" spans="1:6">
      <c r="A4215" s="59">
        <v>6017</v>
      </c>
      <c r="B4215" s="59" t="s">
        <v>439</v>
      </c>
      <c r="C4215" s="59" t="s">
        <v>20278</v>
      </c>
      <c r="D4215" s="60">
        <v>112.04</v>
      </c>
      <c r="E4215" s="59" t="s">
        <v>440</v>
      </c>
      <c r="F4215" s="59" t="s">
        <v>217</v>
      </c>
    </row>
    <row r="4216" spans="1:6">
      <c r="A4216" s="59">
        <v>6020</v>
      </c>
      <c r="B4216" s="59" t="s">
        <v>439</v>
      </c>
      <c r="C4216" s="59" t="s">
        <v>20278</v>
      </c>
      <c r="D4216" s="60">
        <v>112.04</v>
      </c>
      <c r="E4216" s="59" t="s">
        <v>440</v>
      </c>
      <c r="F4216" s="59" t="s">
        <v>218</v>
      </c>
    </row>
    <row r="4217" spans="1:6">
      <c r="A4217" s="59">
        <v>6021</v>
      </c>
      <c r="B4217" s="59" t="s">
        <v>439</v>
      </c>
      <c r="C4217" s="59" t="s">
        <v>20278</v>
      </c>
      <c r="D4217" s="60">
        <v>112.04</v>
      </c>
      <c r="E4217" s="59" t="s">
        <v>440</v>
      </c>
      <c r="F4217" s="59" t="s">
        <v>219</v>
      </c>
    </row>
    <row r="4218" spans="1:6">
      <c r="A4218" s="59">
        <v>6022</v>
      </c>
      <c r="B4218" s="59" t="s">
        <v>439</v>
      </c>
      <c r="C4218" s="59" t="s">
        <v>20278</v>
      </c>
      <c r="D4218" s="60">
        <v>112.04</v>
      </c>
      <c r="E4218" s="59" t="s">
        <v>440</v>
      </c>
      <c r="F4218" s="59" t="s">
        <v>220</v>
      </c>
    </row>
    <row r="4219" spans="1:6">
      <c r="A4219" s="59">
        <v>6023</v>
      </c>
      <c r="B4219" s="59" t="s">
        <v>439</v>
      </c>
      <c r="C4219" s="59" t="s">
        <v>20278</v>
      </c>
      <c r="D4219" s="60">
        <v>112.04</v>
      </c>
      <c r="E4219" s="59" t="s">
        <v>440</v>
      </c>
      <c r="F4219" s="59" t="s">
        <v>221</v>
      </c>
    </row>
    <row r="4220" spans="1:6">
      <c r="A4220" s="59">
        <v>6026</v>
      </c>
      <c r="B4220" s="59" t="s">
        <v>439</v>
      </c>
      <c r="C4220" s="59" t="s">
        <v>20278</v>
      </c>
      <c r="D4220" s="60">
        <v>112.04</v>
      </c>
      <c r="E4220" s="59" t="s">
        <v>440</v>
      </c>
      <c r="F4220" s="59" t="s">
        <v>414</v>
      </c>
    </row>
    <row r="4221" spans="1:6">
      <c r="A4221" s="59">
        <v>6027</v>
      </c>
      <c r="B4221" s="59" t="s">
        <v>439</v>
      </c>
      <c r="C4221" s="59" t="s">
        <v>20278</v>
      </c>
      <c r="D4221" s="60">
        <v>112.04</v>
      </c>
      <c r="E4221" s="59" t="s">
        <v>440</v>
      </c>
      <c r="F4221" s="59" t="s">
        <v>414</v>
      </c>
    </row>
    <row r="4222" spans="1:6">
      <c r="A4222" s="59">
        <v>6028</v>
      </c>
      <c r="B4222" s="59" t="s">
        <v>439</v>
      </c>
      <c r="C4222" s="59" t="s">
        <v>20278</v>
      </c>
      <c r="D4222" s="60">
        <v>112.04</v>
      </c>
      <c r="E4222" s="59" t="s">
        <v>440</v>
      </c>
      <c r="F4222" s="59" t="s">
        <v>222</v>
      </c>
    </row>
    <row r="4223" spans="1:6">
      <c r="A4223" s="59">
        <v>6029</v>
      </c>
      <c r="B4223" s="59" t="s">
        <v>439</v>
      </c>
      <c r="C4223" s="59" t="s">
        <v>20278</v>
      </c>
      <c r="D4223" s="60">
        <v>112.04</v>
      </c>
      <c r="E4223" s="59" t="s">
        <v>440</v>
      </c>
      <c r="F4223" s="59" t="s">
        <v>223</v>
      </c>
    </row>
    <row r="4224" spans="1:6">
      <c r="A4224" s="59">
        <v>6030</v>
      </c>
      <c r="B4224" s="59" t="s">
        <v>439</v>
      </c>
      <c r="C4224" s="59" t="s">
        <v>20278</v>
      </c>
      <c r="D4224" s="60">
        <v>112.04</v>
      </c>
      <c r="E4224" s="59" t="s">
        <v>440</v>
      </c>
      <c r="F4224" s="59" t="s">
        <v>415</v>
      </c>
    </row>
    <row r="4225" spans="1:6">
      <c r="A4225" s="59">
        <v>6031</v>
      </c>
      <c r="B4225" s="59" t="s">
        <v>439</v>
      </c>
      <c r="C4225" s="59" t="s">
        <v>20278</v>
      </c>
      <c r="D4225" s="60">
        <v>112.04</v>
      </c>
      <c r="E4225" s="59" t="s">
        <v>440</v>
      </c>
      <c r="F4225" s="59" t="s">
        <v>416</v>
      </c>
    </row>
    <row r="4226" spans="1:6">
      <c r="A4226" s="59">
        <v>6032</v>
      </c>
      <c r="B4226" s="59" t="s">
        <v>439</v>
      </c>
      <c r="C4226" s="59" t="s">
        <v>20278</v>
      </c>
      <c r="D4226" s="60">
        <v>112.04</v>
      </c>
      <c r="E4226" s="59" t="s">
        <v>440</v>
      </c>
      <c r="F4226" s="59" t="s">
        <v>224</v>
      </c>
    </row>
    <row r="4227" spans="1:6">
      <c r="A4227" s="59">
        <v>6040</v>
      </c>
      <c r="B4227" s="59" t="s">
        <v>439</v>
      </c>
      <c r="C4227" s="59" t="s">
        <v>20278</v>
      </c>
      <c r="D4227" s="60">
        <v>112.04</v>
      </c>
      <c r="E4227" s="59" t="s">
        <v>440</v>
      </c>
      <c r="F4227" s="59" t="s">
        <v>417</v>
      </c>
    </row>
    <row r="4228" spans="1:6">
      <c r="A4228" s="59">
        <v>6050</v>
      </c>
      <c r="B4228" s="59" t="s">
        <v>439</v>
      </c>
      <c r="C4228" s="59" t="s">
        <v>20278</v>
      </c>
      <c r="D4228" s="60">
        <v>112.04</v>
      </c>
      <c r="E4228" s="59" t="s">
        <v>440</v>
      </c>
      <c r="F4228" s="59" t="s">
        <v>416</v>
      </c>
    </row>
    <row r="4229" spans="1:6">
      <c r="A4229" s="59">
        <v>6070</v>
      </c>
      <c r="B4229" s="59" t="s">
        <v>439</v>
      </c>
      <c r="C4229" s="59" t="s">
        <v>20278</v>
      </c>
      <c r="D4229" s="60">
        <v>112.04</v>
      </c>
      <c r="E4229" s="59" t="s">
        <v>440</v>
      </c>
      <c r="F4229" s="59" t="s">
        <v>416</v>
      </c>
    </row>
    <row r="4230" spans="1:6">
      <c r="A4230" s="59">
        <v>6100</v>
      </c>
      <c r="B4230" s="59" t="s">
        <v>439</v>
      </c>
      <c r="C4230" s="59" t="s">
        <v>20278</v>
      </c>
      <c r="D4230" s="60">
        <v>112.04</v>
      </c>
      <c r="E4230" s="59" t="s">
        <v>440</v>
      </c>
      <c r="F4230" s="59" t="s">
        <v>225</v>
      </c>
    </row>
    <row r="4231" spans="1:6">
      <c r="A4231" s="59">
        <v>6101</v>
      </c>
      <c r="B4231" s="59" t="s">
        <v>439</v>
      </c>
      <c r="C4231" s="59" t="s">
        <v>20278</v>
      </c>
      <c r="D4231" s="60">
        <v>112.04</v>
      </c>
      <c r="E4231" s="59" t="s">
        <v>440</v>
      </c>
      <c r="F4231" s="59" t="s">
        <v>226</v>
      </c>
    </row>
    <row r="4232" spans="1:6">
      <c r="A4232" s="59">
        <v>6102</v>
      </c>
      <c r="B4232" s="59" t="s">
        <v>439</v>
      </c>
      <c r="C4232" s="59" t="s">
        <v>20278</v>
      </c>
      <c r="D4232" s="60">
        <v>112.04</v>
      </c>
      <c r="E4232" s="59" t="s">
        <v>440</v>
      </c>
      <c r="F4232" s="59" t="s">
        <v>227</v>
      </c>
    </row>
    <row r="4233" spans="1:6">
      <c r="A4233" s="59">
        <v>6103</v>
      </c>
      <c r="B4233" s="59" t="s">
        <v>439</v>
      </c>
      <c r="C4233" s="59" t="s">
        <v>20278</v>
      </c>
      <c r="D4233" s="60">
        <v>112.04</v>
      </c>
      <c r="E4233" s="59" t="s">
        <v>440</v>
      </c>
      <c r="F4233" s="59" t="s">
        <v>228</v>
      </c>
    </row>
    <row r="4234" spans="1:6">
      <c r="A4234" s="59">
        <v>6110</v>
      </c>
      <c r="B4234" s="59" t="s">
        <v>439</v>
      </c>
      <c r="C4234" s="59" t="s">
        <v>20278</v>
      </c>
      <c r="D4234" s="60">
        <v>112.04</v>
      </c>
      <c r="E4234" s="59" t="s">
        <v>440</v>
      </c>
      <c r="F4234" s="59" t="s">
        <v>229</v>
      </c>
    </row>
    <row r="4235" spans="1:6">
      <c r="A4235" s="59">
        <v>6112</v>
      </c>
      <c r="B4235" s="59" t="s">
        <v>439</v>
      </c>
      <c r="C4235" s="59" t="s">
        <v>20278</v>
      </c>
      <c r="D4235" s="60">
        <v>112.04</v>
      </c>
      <c r="E4235" s="59" t="s">
        <v>440</v>
      </c>
      <c r="F4235" s="59" t="s">
        <v>230</v>
      </c>
    </row>
    <row r="4236" spans="1:6">
      <c r="A4236" s="59">
        <v>6201</v>
      </c>
      <c r="B4236" s="59" t="s">
        <v>439</v>
      </c>
      <c r="C4236" s="59" t="s">
        <v>20278</v>
      </c>
      <c r="D4236" s="60">
        <v>112.04</v>
      </c>
      <c r="E4236" s="59" t="s">
        <v>440</v>
      </c>
      <c r="F4236" s="59" t="s">
        <v>416</v>
      </c>
    </row>
    <row r="4237" spans="1:6">
      <c r="A4237" s="59">
        <v>6202</v>
      </c>
      <c r="B4237" s="59" t="s">
        <v>439</v>
      </c>
      <c r="C4237" s="59" t="s">
        <v>20278</v>
      </c>
      <c r="D4237" s="60">
        <v>112.04</v>
      </c>
      <c r="E4237" s="59" t="s">
        <v>440</v>
      </c>
      <c r="F4237" s="59" t="s">
        <v>416</v>
      </c>
    </row>
    <row r="4238" spans="1:6">
      <c r="A4238" s="59">
        <v>6210</v>
      </c>
      <c r="B4238" s="59" t="s">
        <v>439</v>
      </c>
      <c r="C4238" s="59" t="s">
        <v>20278</v>
      </c>
      <c r="D4238" s="60">
        <v>112.04</v>
      </c>
      <c r="E4238" s="59" t="s">
        <v>440</v>
      </c>
      <c r="F4238" s="59" t="s">
        <v>416</v>
      </c>
    </row>
    <row r="4239" spans="1:6">
      <c r="A4239" s="59">
        <v>6211</v>
      </c>
      <c r="B4239" s="59" t="s">
        <v>439</v>
      </c>
      <c r="C4239" s="59" t="s">
        <v>20278</v>
      </c>
      <c r="D4239" s="60">
        <v>112.04</v>
      </c>
      <c r="E4239" s="59" t="s">
        <v>440</v>
      </c>
      <c r="F4239" s="59" t="s">
        <v>416</v>
      </c>
    </row>
    <row r="4240" spans="1:6">
      <c r="A4240" s="59">
        <v>6212</v>
      </c>
      <c r="B4240" s="59" t="s">
        <v>439</v>
      </c>
      <c r="C4240" s="59" t="s">
        <v>20278</v>
      </c>
      <c r="D4240" s="60">
        <v>112.04</v>
      </c>
      <c r="E4240" s="59" t="s">
        <v>440</v>
      </c>
      <c r="F4240" s="59" t="s">
        <v>416</v>
      </c>
    </row>
    <row r="4241" spans="1:6">
      <c r="A4241" s="59">
        <v>6213</v>
      </c>
      <c r="B4241" s="59" t="s">
        <v>439</v>
      </c>
      <c r="C4241" s="59" t="s">
        <v>20278</v>
      </c>
      <c r="D4241" s="60">
        <v>112.04</v>
      </c>
      <c r="E4241" s="59" t="s">
        <v>440</v>
      </c>
      <c r="F4241" s="59" t="s">
        <v>416</v>
      </c>
    </row>
    <row r="4242" spans="1:6">
      <c r="A4242" s="59">
        <v>6214</v>
      </c>
      <c r="B4242" s="59" t="s">
        <v>439</v>
      </c>
      <c r="C4242" s="59" t="s">
        <v>20278</v>
      </c>
      <c r="D4242" s="60">
        <v>112.04</v>
      </c>
      <c r="E4242" s="59" t="s">
        <v>440</v>
      </c>
      <c r="F4242" s="59" t="s">
        <v>416</v>
      </c>
    </row>
    <row r="4243" spans="1:6">
      <c r="A4243" s="59">
        <v>6220</v>
      </c>
      <c r="B4243" s="59" t="s">
        <v>439</v>
      </c>
      <c r="C4243" s="59" t="s">
        <v>20278</v>
      </c>
      <c r="D4243" s="60">
        <v>112.04</v>
      </c>
      <c r="E4243" s="59" t="s">
        <v>440</v>
      </c>
      <c r="F4243" s="59" t="s">
        <v>231</v>
      </c>
    </row>
    <row r="4244" spans="1:6">
      <c r="A4244" s="59">
        <v>6221</v>
      </c>
      <c r="B4244" s="59" t="s">
        <v>439</v>
      </c>
      <c r="C4244" s="59" t="s">
        <v>20278</v>
      </c>
      <c r="D4244" s="60">
        <v>112.04</v>
      </c>
      <c r="E4244" s="59" t="s">
        <v>440</v>
      </c>
      <c r="F4244" s="59" t="s">
        <v>232</v>
      </c>
    </row>
    <row r="4245" spans="1:6">
      <c r="A4245" s="59">
        <v>6222</v>
      </c>
      <c r="B4245" s="59" t="s">
        <v>439</v>
      </c>
      <c r="C4245" s="59" t="s">
        <v>20278</v>
      </c>
      <c r="D4245" s="60">
        <v>112.04</v>
      </c>
      <c r="E4245" s="59" t="s">
        <v>440</v>
      </c>
      <c r="F4245" s="59" t="s">
        <v>233</v>
      </c>
    </row>
    <row r="4246" spans="1:6">
      <c r="A4246" s="59">
        <v>6223</v>
      </c>
      <c r="B4246" s="59" t="s">
        <v>439</v>
      </c>
      <c r="C4246" s="59" t="s">
        <v>20278</v>
      </c>
      <c r="D4246" s="60">
        <v>112.04</v>
      </c>
      <c r="E4246" s="59" t="s">
        <v>440</v>
      </c>
      <c r="F4246" s="59" t="s">
        <v>234</v>
      </c>
    </row>
    <row r="4247" spans="1:6">
      <c r="A4247" s="59">
        <v>6224</v>
      </c>
      <c r="B4247" s="59" t="s">
        <v>439</v>
      </c>
      <c r="C4247" s="59" t="s">
        <v>20278</v>
      </c>
      <c r="D4247" s="60">
        <v>112.04</v>
      </c>
      <c r="E4247" s="59" t="s">
        <v>440</v>
      </c>
      <c r="F4247" s="59" t="s">
        <v>235</v>
      </c>
    </row>
    <row r="4248" spans="1:6">
      <c r="A4248" s="59">
        <v>6225</v>
      </c>
      <c r="B4248" s="59" t="s">
        <v>439</v>
      </c>
      <c r="C4248" s="59" t="s">
        <v>20278</v>
      </c>
      <c r="D4248" s="60">
        <v>112.04</v>
      </c>
      <c r="E4248" s="59" t="s">
        <v>440</v>
      </c>
      <c r="F4248" s="59" t="s">
        <v>236</v>
      </c>
    </row>
    <row r="4249" spans="1:6">
      <c r="A4249" s="59">
        <v>6226</v>
      </c>
      <c r="B4249" s="59" t="s">
        <v>439</v>
      </c>
      <c r="C4249" s="59" t="s">
        <v>20278</v>
      </c>
      <c r="D4249" s="60">
        <v>112.04</v>
      </c>
      <c r="E4249" s="59" t="s">
        <v>440</v>
      </c>
      <c r="F4249" s="59" t="s">
        <v>237</v>
      </c>
    </row>
    <row r="4250" spans="1:6">
      <c r="A4250" s="59">
        <v>6229</v>
      </c>
      <c r="B4250" s="59" t="s">
        <v>439</v>
      </c>
      <c r="C4250" s="59" t="s">
        <v>20278</v>
      </c>
      <c r="D4250" s="60">
        <v>112.04</v>
      </c>
      <c r="E4250" s="59" t="s">
        <v>440</v>
      </c>
      <c r="F4250" s="59" t="s">
        <v>238</v>
      </c>
    </row>
    <row r="4251" spans="1:6">
      <c r="A4251" s="59">
        <v>6230</v>
      </c>
      <c r="B4251" s="59" t="s">
        <v>439</v>
      </c>
      <c r="C4251" s="59" t="s">
        <v>20278</v>
      </c>
      <c r="D4251" s="60">
        <v>112.04</v>
      </c>
      <c r="E4251" s="59" t="s">
        <v>440</v>
      </c>
      <c r="F4251" s="59" t="s">
        <v>239</v>
      </c>
    </row>
    <row r="4252" spans="1:6">
      <c r="A4252" s="59">
        <v>6231</v>
      </c>
      <c r="B4252" s="59" t="s">
        <v>439</v>
      </c>
      <c r="C4252" s="59" t="s">
        <v>20278</v>
      </c>
      <c r="D4252" s="60">
        <v>112.04</v>
      </c>
      <c r="E4252" s="59" t="s">
        <v>440</v>
      </c>
      <c r="F4252" s="59" t="s">
        <v>240</v>
      </c>
    </row>
    <row r="4253" spans="1:6">
      <c r="A4253" s="59">
        <v>6232</v>
      </c>
      <c r="B4253" s="59" t="s">
        <v>439</v>
      </c>
      <c r="C4253" s="59" t="s">
        <v>20278</v>
      </c>
      <c r="D4253" s="60">
        <v>112.04</v>
      </c>
      <c r="E4253" s="59" t="s">
        <v>440</v>
      </c>
      <c r="F4253" s="59" t="s">
        <v>241</v>
      </c>
    </row>
    <row r="4254" spans="1:6">
      <c r="A4254" s="59">
        <v>6234</v>
      </c>
      <c r="B4254" s="59" t="s">
        <v>439</v>
      </c>
      <c r="C4254" s="59" t="s">
        <v>20278</v>
      </c>
      <c r="D4254" s="60">
        <v>112.04</v>
      </c>
      <c r="E4254" s="59" t="s">
        <v>440</v>
      </c>
      <c r="F4254" s="59" t="s">
        <v>242</v>
      </c>
    </row>
    <row r="4255" spans="1:6">
      <c r="A4255" s="59">
        <v>6235</v>
      </c>
      <c r="B4255" s="59" t="s">
        <v>439</v>
      </c>
      <c r="C4255" s="59" t="s">
        <v>20278</v>
      </c>
      <c r="D4255" s="60">
        <v>112.04</v>
      </c>
      <c r="E4255" s="59" t="s">
        <v>440</v>
      </c>
      <c r="F4255" s="59" t="s">
        <v>243</v>
      </c>
    </row>
    <row r="4256" spans="1:6">
      <c r="A4256" s="59">
        <v>6236</v>
      </c>
      <c r="B4256" s="59" t="s">
        <v>439</v>
      </c>
      <c r="C4256" s="59" t="s">
        <v>20278</v>
      </c>
      <c r="D4256" s="60">
        <v>112.04</v>
      </c>
      <c r="E4256" s="59" t="s">
        <v>440</v>
      </c>
      <c r="F4256" s="59" t="s">
        <v>244</v>
      </c>
    </row>
    <row r="4257" spans="1:6">
      <c r="A4257" s="59">
        <v>6238</v>
      </c>
      <c r="B4257" s="59" t="s">
        <v>439</v>
      </c>
      <c r="C4257" s="59" t="s">
        <v>20278</v>
      </c>
      <c r="D4257" s="60">
        <v>112.04</v>
      </c>
      <c r="E4257" s="59" t="s">
        <v>440</v>
      </c>
      <c r="F4257" s="59" t="s">
        <v>245</v>
      </c>
    </row>
    <row r="4258" spans="1:6">
      <c r="A4258" s="59">
        <v>6240</v>
      </c>
      <c r="B4258" s="59" t="s">
        <v>439</v>
      </c>
      <c r="C4258" s="59" t="s">
        <v>20278</v>
      </c>
      <c r="D4258" s="60">
        <v>112.04</v>
      </c>
      <c r="E4258" s="59" t="s">
        <v>440</v>
      </c>
      <c r="F4258" s="59" t="s">
        <v>246</v>
      </c>
    </row>
    <row r="4259" spans="1:6">
      <c r="A4259" s="59">
        <v>6241</v>
      </c>
      <c r="B4259" s="59" t="s">
        <v>439</v>
      </c>
      <c r="C4259" s="59" t="s">
        <v>20278</v>
      </c>
      <c r="D4259" s="60">
        <v>112.04</v>
      </c>
      <c r="E4259" s="59" t="s">
        <v>440</v>
      </c>
      <c r="F4259" s="59" t="s">
        <v>247</v>
      </c>
    </row>
    <row r="4260" spans="1:6">
      <c r="A4260" s="59">
        <v>6242</v>
      </c>
      <c r="B4260" s="59" t="s">
        <v>439</v>
      </c>
      <c r="C4260" s="59" t="s">
        <v>20278</v>
      </c>
      <c r="D4260" s="60">
        <v>112.04</v>
      </c>
      <c r="E4260" s="59" t="s">
        <v>440</v>
      </c>
      <c r="F4260" s="59" t="s">
        <v>248</v>
      </c>
    </row>
    <row r="4261" spans="1:6">
      <c r="A4261" s="59">
        <v>6243</v>
      </c>
      <c r="B4261" s="59" t="s">
        <v>439</v>
      </c>
      <c r="C4261" s="59" t="s">
        <v>20278</v>
      </c>
      <c r="D4261" s="60">
        <v>112.04</v>
      </c>
      <c r="E4261" s="59" t="s">
        <v>440</v>
      </c>
      <c r="F4261" s="59" t="s">
        <v>249</v>
      </c>
    </row>
    <row r="4262" spans="1:6">
      <c r="A4262" s="59">
        <v>6244</v>
      </c>
      <c r="B4262" s="59" t="s">
        <v>439</v>
      </c>
      <c r="C4262" s="59" t="s">
        <v>20278</v>
      </c>
      <c r="D4262" s="60">
        <v>112.04</v>
      </c>
      <c r="E4262" s="59" t="s">
        <v>440</v>
      </c>
      <c r="F4262" s="59" t="s">
        <v>250</v>
      </c>
    </row>
    <row r="4263" spans="1:6">
      <c r="A4263" s="59">
        <v>6306</v>
      </c>
      <c r="B4263" s="59" t="s">
        <v>439</v>
      </c>
      <c r="C4263" s="59" t="s">
        <v>20278</v>
      </c>
      <c r="D4263" s="60">
        <v>112.04</v>
      </c>
      <c r="E4263" s="59" t="s">
        <v>440</v>
      </c>
      <c r="F4263" s="59" t="s">
        <v>251</v>
      </c>
    </row>
    <row r="4264" spans="1:6">
      <c r="A4264" s="59">
        <v>6307</v>
      </c>
      <c r="B4264" s="59" t="s">
        <v>439</v>
      </c>
      <c r="C4264" s="59" t="s">
        <v>20278</v>
      </c>
      <c r="D4264" s="60">
        <v>112.04</v>
      </c>
      <c r="E4264" s="59" t="s">
        <v>440</v>
      </c>
      <c r="F4264" s="59" t="s">
        <v>252</v>
      </c>
    </row>
    <row r="4265" spans="1:6">
      <c r="A4265" s="59">
        <v>6308</v>
      </c>
      <c r="B4265" s="59" t="s">
        <v>439</v>
      </c>
      <c r="C4265" s="59" t="s">
        <v>20278</v>
      </c>
      <c r="D4265" s="60">
        <v>112.04</v>
      </c>
      <c r="E4265" s="59" t="s">
        <v>440</v>
      </c>
      <c r="F4265" s="59" t="s">
        <v>252</v>
      </c>
    </row>
    <row r="4266" spans="1:6">
      <c r="A4266" s="59">
        <v>6320</v>
      </c>
      <c r="B4266" s="59" t="s">
        <v>439</v>
      </c>
      <c r="C4266" s="59" t="s">
        <v>20278</v>
      </c>
      <c r="D4266" s="60">
        <v>112.04</v>
      </c>
      <c r="E4266" s="59" t="s">
        <v>440</v>
      </c>
      <c r="F4266" s="59" t="s">
        <v>253</v>
      </c>
    </row>
    <row r="4267" spans="1:6">
      <c r="A4267" s="59">
        <v>6342</v>
      </c>
      <c r="B4267" s="59" t="s">
        <v>439</v>
      </c>
      <c r="C4267" s="59" t="s">
        <v>20278</v>
      </c>
      <c r="D4267" s="60">
        <v>112.04</v>
      </c>
      <c r="E4267" s="59" t="s">
        <v>440</v>
      </c>
      <c r="F4267" s="59" t="s">
        <v>254</v>
      </c>
    </row>
    <row r="4268" spans="1:6">
      <c r="A4268" s="59">
        <v>6343</v>
      </c>
      <c r="B4268" s="59" t="s">
        <v>439</v>
      </c>
      <c r="C4268" s="59" t="s">
        <v>20278</v>
      </c>
      <c r="D4268" s="60">
        <v>112.04</v>
      </c>
      <c r="E4268" s="59" t="s">
        <v>440</v>
      </c>
      <c r="F4268" s="59" t="s">
        <v>255</v>
      </c>
    </row>
    <row r="4269" spans="1:6">
      <c r="A4269" s="59">
        <v>6344</v>
      </c>
      <c r="B4269" s="59" t="s">
        <v>439</v>
      </c>
      <c r="C4269" s="59" t="s">
        <v>20278</v>
      </c>
      <c r="D4269" s="60">
        <v>112.04</v>
      </c>
      <c r="E4269" s="59" t="s">
        <v>440</v>
      </c>
      <c r="F4269" s="59" t="s">
        <v>256</v>
      </c>
    </row>
    <row r="4270" spans="1:6">
      <c r="A4270" s="59">
        <v>6345</v>
      </c>
      <c r="B4270" s="59" t="s">
        <v>439</v>
      </c>
      <c r="C4270" s="59" t="s">
        <v>20278</v>
      </c>
      <c r="D4270" s="60">
        <v>112.04</v>
      </c>
      <c r="E4270" s="59" t="s">
        <v>440</v>
      </c>
      <c r="F4270" s="59" t="s">
        <v>257</v>
      </c>
    </row>
    <row r="4271" spans="1:6">
      <c r="A4271" s="59">
        <v>6346</v>
      </c>
      <c r="B4271" s="59" t="s">
        <v>439</v>
      </c>
      <c r="C4271" s="59" t="s">
        <v>20278</v>
      </c>
      <c r="D4271" s="60">
        <v>112.04</v>
      </c>
      <c r="E4271" s="59" t="s">
        <v>440</v>
      </c>
      <c r="F4271" s="59" t="s">
        <v>258</v>
      </c>
    </row>
    <row r="4272" spans="1:6">
      <c r="A4272" s="59">
        <v>6347</v>
      </c>
      <c r="B4272" s="59" t="s">
        <v>439</v>
      </c>
      <c r="C4272" s="59" t="s">
        <v>20278</v>
      </c>
      <c r="D4272" s="60">
        <v>112.04</v>
      </c>
      <c r="E4272" s="59" t="s">
        <v>440</v>
      </c>
      <c r="F4272" s="59" t="s">
        <v>259</v>
      </c>
    </row>
    <row r="4273" spans="1:6">
      <c r="A4273" s="59">
        <v>6400</v>
      </c>
      <c r="B4273" s="59" t="s">
        <v>439</v>
      </c>
      <c r="C4273" s="59" t="s">
        <v>20278</v>
      </c>
      <c r="D4273" s="60">
        <v>112.04</v>
      </c>
      <c r="E4273" s="59" t="s">
        <v>440</v>
      </c>
      <c r="F4273" s="59" t="s">
        <v>260</v>
      </c>
    </row>
    <row r="4274" spans="1:6">
      <c r="A4274" s="59">
        <v>6401</v>
      </c>
      <c r="B4274" s="59" t="s">
        <v>439</v>
      </c>
      <c r="C4274" s="59" t="s">
        <v>20278</v>
      </c>
      <c r="D4274" s="60">
        <v>112.04</v>
      </c>
      <c r="E4274" s="59" t="s">
        <v>440</v>
      </c>
      <c r="F4274" s="59" t="s">
        <v>261</v>
      </c>
    </row>
    <row r="4275" spans="1:6">
      <c r="A4275" s="59">
        <v>6402</v>
      </c>
      <c r="B4275" s="59" t="s">
        <v>439</v>
      </c>
      <c r="C4275" s="59" t="s">
        <v>20278</v>
      </c>
      <c r="D4275" s="60">
        <v>112.04</v>
      </c>
      <c r="E4275" s="59" t="s">
        <v>440</v>
      </c>
      <c r="F4275" s="59" t="s">
        <v>262</v>
      </c>
    </row>
    <row r="4276" spans="1:6">
      <c r="A4276" s="59">
        <v>6403</v>
      </c>
      <c r="B4276" s="59" t="s">
        <v>439</v>
      </c>
      <c r="C4276" s="59" t="s">
        <v>20278</v>
      </c>
      <c r="D4276" s="60">
        <v>112.04</v>
      </c>
      <c r="E4276" s="59" t="s">
        <v>440</v>
      </c>
      <c r="F4276" s="59" t="s">
        <v>435</v>
      </c>
    </row>
    <row r="4277" spans="1:6">
      <c r="A4277" s="59">
        <v>6404</v>
      </c>
      <c r="B4277" s="59" t="s">
        <v>439</v>
      </c>
      <c r="C4277" s="59" t="s">
        <v>20278</v>
      </c>
      <c r="D4277" s="60">
        <v>112.04</v>
      </c>
      <c r="E4277" s="59" t="s">
        <v>440</v>
      </c>
      <c r="F4277" s="59" t="s">
        <v>263</v>
      </c>
    </row>
    <row r="4278" spans="1:6">
      <c r="A4278" s="59">
        <v>6405</v>
      </c>
      <c r="B4278" s="59" t="s">
        <v>439</v>
      </c>
      <c r="C4278" s="59" t="s">
        <v>20278</v>
      </c>
      <c r="D4278" s="60">
        <v>112.04</v>
      </c>
      <c r="E4278" s="59" t="s">
        <v>440</v>
      </c>
      <c r="F4278" s="59" t="s">
        <v>264</v>
      </c>
    </row>
    <row r="4279" spans="1:6">
      <c r="A4279" s="59">
        <v>6406</v>
      </c>
      <c r="B4279" s="59" t="s">
        <v>439</v>
      </c>
      <c r="C4279" s="59" t="s">
        <v>20278</v>
      </c>
      <c r="D4279" s="60">
        <v>112.04</v>
      </c>
      <c r="E4279" s="59" t="s">
        <v>440</v>
      </c>
      <c r="F4279" s="59" t="s">
        <v>265</v>
      </c>
    </row>
    <row r="4280" spans="1:6">
      <c r="A4280" s="59">
        <v>6407</v>
      </c>
      <c r="B4280" s="59" t="s">
        <v>439</v>
      </c>
      <c r="C4280" s="59" t="s">
        <v>20278</v>
      </c>
      <c r="D4280" s="60">
        <v>112.04</v>
      </c>
      <c r="E4280" s="59" t="s">
        <v>440</v>
      </c>
      <c r="F4280" s="59" t="s">
        <v>266</v>
      </c>
    </row>
    <row r="4281" spans="1:6">
      <c r="A4281" s="59">
        <v>6410</v>
      </c>
      <c r="B4281" s="59" t="s">
        <v>439</v>
      </c>
      <c r="C4281" s="59" t="s">
        <v>20278</v>
      </c>
      <c r="D4281" s="60">
        <v>112.04</v>
      </c>
      <c r="E4281" s="59" t="s">
        <v>440</v>
      </c>
      <c r="F4281" s="59" t="s">
        <v>267</v>
      </c>
    </row>
    <row r="4282" spans="1:6">
      <c r="A4282" s="59">
        <v>6411</v>
      </c>
      <c r="B4282" s="59" t="s">
        <v>439</v>
      </c>
      <c r="C4282" s="59" t="s">
        <v>20278</v>
      </c>
      <c r="D4282" s="60">
        <v>112.04</v>
      </c>
      <c r="E4282" s="59" t="s">
        <v>440</v>
      </c>
      <c r="F4282" s="59" t="s">
        <v>268</v>
      </c>
    </row>
    <row r="4283" spans="1:6">
      <c r="A4283" s="59">
        <v>6412</v>
      </c>
      <c r="B4283" s="59" t="s">
        <v>439</v>
      </c>
      <c r="C4283" s="59" t="s">
        <v>20278</v>
      </c>
      <c r="D4283" s="60">
        <v>112.04</v>
      </c>
      <c r="E4283" s="59" t="s">
        <v>440</v>
      </c>
      <c r="F4283" s="59" t="s">
        <v>269</v>
      </c>
    </row>
    <row r="4284" spans="1:6">
      <c r="A4284" s="59">
        <v>6413</v>
      </c>
      <c r="B4284" s="59" t="s">
        <v>439</v>
      </c>
      <c r="C4284" s="59" t="s">
        <v>20278</v>
      </c>
      <c r="D4284" s="60">
        <v>112.04</v>
      </c>
      <c r="E4284" s="59" t="s">
        <v>440</v>
      </c>
      <c r="F4284" s="59" t="s">
        <v>270</v>
      </c>
    </row>
    <row r="4285" spans="1:6">
      <c r="A4285" s="59">
        <v>6414</v>
      </c>
      <c r="B4285" s="59" t="s">
        <v>439</v>
      </c>
      <c r="C4285" s="59" t="s">
        <v>20278</v>
      </c>
      <c r="D4285" s="60">
        <v>112.04</v>
      </c>
      <c r="E4285" s="59" t="s">
        <v>440</v>
      </c>
      <c r="F4285" s="59" t="s">
        <v>271</v>
      </c>
    </row>
    <row r="4286" spans="1:6">
      <c r="A4286" s="59">
        <v>6415</v>
      </c>
      <c r="B4286" s="59" t="s">
        <v>439</v>
      </c>
      <c r="C4286" s="59" t="s">
        <v>20278</v>
      </c>
      <c r="D4286" s="60">
        <v>112.04</v>
      </c>
      <c r="E4286" s="59" t="s">
        <v>440</v>
      </c>
      <c r="F4286" s="59" t="s">
        <v>272</v>
      </c>
    </row>
    <row r="4287" spans="1:6">
      <c r="A4287" s="59">
        <v>6416</v>
      </c>
      <c r="B4287" s="59" t="s">
        <v>439</v>
      </c>
      <c r="C4287" s="59" t="s">
        <v>20278</v>
      </c>
      <c r="D4287" s="60">
        <v>112.04</v>
      </c>
      <c r="E4287" s="59" t="s">
        <v>440</v>
      </c>
      <c r="F4287" s="59" t="s">
        <v>273</v>
      </c>
    </row>
    <row r="4288" spans="1:6">
      <c r="A4288" s="59">
        <v>6417</v>
      </c>
      <c r="B4288" s="59" t="s">
        <v>439</v>
      </c>
      <c r="C4288" s="59" t="s">
        <v>20278</v>
      </c>
      <c r="D4288" s="60">
        <v>112.04</v>
      </c>
      <c r="E4288" s="59" t="s">
        <v>440</v>
      </c>
      <c r="F4288" s="59" t="s">
        <v>274</v>
      </c>
    </row>
    <row r="4289" spans="1:6">
      <c r="A4289" s="59">
        <v>6418</v>
      </c>
      <c r="B4289" s="59" t="s">
        <v>439</v>
      </c>
      <c r="C4289" s="59" t="s">
        <v>20278</v>
      </c>
      <c r="D4289" s="60">
        <v>112.04</v>
      </c>
      <c r="E4289" s="59" t="s">
        <v>440</v>
      </c>
      <c r="F4289" s="59" t="s">
        <v>275</v>
      </c>
    </row>
    <row r="4290" spans="1:6">
      <c r="A4290" s="59">
        <v>6419</v>
      </c>
      <c r="B4290" s="59" t="s">
        <v>439</v>
      </c>
      <c r="C4290" s="59" t="s">
        <v>20278</v>
      </c>
      <c r="D4290" s="60">
        <v>112.04</v>
      </c>
      <c r="E4290" s="59" t="s">
        <v>440</v>
      </c>
      <c r="F4290" s="59" t="s">
        <v>276</v>
      </c>
    </row>
    <row r="4291" spans="1:6">
      <c r="A4291" s="59">
        <v>6420</v>
      </c>
      <c r="B4291" s="59" t="s">
        <v>439</v>
      </c>
      <c r="C4291" s="59" t="s">
        <v>20278</v>
      </c>
      <c r="D4291" s="60">
        <v>112.04</v>
      </c>
      <c r="E4291" s="59" t="s">
        <v>440</v>
      </c>
      <c r="F4291" s="59" t="s">
        <v>277</v>
      </c>
    </row>
    <row r="4292" spans="1:6">
      <c r="A4292" s="59">
        <v>6421</v>
      </c>
      <c r="B4292" s="59" t="s">
        <v>439</v>
      </c>
      <c r="C4292" s="59" t="s">
        <v>20278</v>
      </c>
      <c r="D4292" s="60">
        <v>112.04</v>
      </c>
      <c r="E4292" s="59" t="s">
        <v>440</v>
      </c>
      <c r="F4292" s="59" t="s">
        <v>278</v>
      </c>
    </row>
    <row r="4293" spans="1:6">
      <c r="A4293" s="59">
        <v>6422</v>
      </c>
      <c r="B4293" s="59" t="s">
        <v>439</v>
      </c>
      <c r="C4293" s="59" t="s">
        <v>20278</v>
      </c>
      <c r="D4293" s="60">
        <v>112.04</v>
      </c>
      <c r="E4293" s="59" t="s">
        <v>440</v>
      </c>
      <c r="F4293" s="59" t="s">
        <v>279</v>
      </c>
    </row>
    <row r="4294" spans="1:6">
      <c r="A4294" s="59">
        <v>6423</v>
      </c>
      <c r="B4294" s="59" t="s">
        <v>439</v>
      </c>
      <c r="C4294" s="59" t="s">
        <v>20278</v>
      </c>
      <c r="D4294" s="60">
        <v>112.04</v>
      </c>
      <c r="E4294" s="59" t="s">
        <v>440</v>
      </c>
      <c r="F4294" s="59" t="s">
        <v>280</v>
      </c>
    </row>
    <row r="4295" spans="1:6">
      <c r="A4295" s="59">
        <v>6425</v>
      </c>
      <c r="B4295" s="59" t="s">
        <v>439</v>
      </c>
      <c r="C4295" s="59" t="s">
        <v>20278</v>
      </c>
      <c r="D4295" s="60">
        <v>112.04</v>
      </c>
      <c r="E4295" s="59" t="s">
        <v>440</v>
      </c>
      <c r="F4295" s="59" t="s">
        <v>281</v>
      </c>
    </row>
    <row r="4296" spans="1:6">
      <c r="A4296" s="59">
        <v>6426</v>
      </c>
      <c r="B4296" s="59" t="s">
        <v>439</v>
      </c>
      <c r="C4296" s="59" t="s">
        <v>20278</v>
      </c>
      <c r="D4296" s="60">
        <v>112.04</v>
      </c>
      <c r="E4296" s="59" t="s">
        <v>440</v>
      </c>
      <c r="F4296" s="59" t="s">
        <v>282</v>
      </c>
    </row>
    <row r="4297" spans="1:6">
      <c r="A4297" s="59">
        <v>6427</v>
      </c>
      <c r="B4297" s="59" t="s">
        <v>439</v>
      </c>
      <c r="C4297" s="59" t="s">
        <v>20278</v>
      </c>
      <c r="D4297" s="60">
        <v>112.04</v>
      </c>
      <c r="E4297" s="59" t="s">
        <v>440</v>
      </c>
      <c r="F4297" s="59" t="s">
        <v>281</v>
      </c>
    </row>
    <row r="4298" spans="1:6">
      <c r="A4298" s="59">
        <v>6430</v>
      </c>
      <c r="B4298" s="59" t="s">
        <v>439</v>
      </c>
      <c r="C4298" s="59" t="s">
        <v>20278</v>
      </c>
      <c r="D4298" s="60">
        <v>112.04</v>
      </c>
      <c r="E4298" s="59" t="s">
        <v>440</v>
      </c>
      <c r="F4298" s="59" t="s">
        <v>265</v>
      </c>
    </row>
    <row r="4299" spans="1:6">
      <c r="A4299" s="59">
        <v>6431</v>
      </c>
      <c r="B4299" s="59" t="s">
        <v>439</v>
      </c>
      <c r="C4299" s="59" t="s">
        <v>20278</v>
      </c>
      <c r="D4299" s="60">
        <v>112.04</v>
      </c>
      <c r="E4299" s="59" t="s">
        <v>440</v>
      </c>
      <c r="F4299" s="59" t="s">
        <v>281</v>
      </c>
    </row>
    <row r="4300" spans="1:6">
      <c r="A4300" s="59">
        <v>6432</v>
      </c>
      <c r="B4300" s="59" t="s">
        <v>439</v>
      </c>
      <c r="C4300" s="59" t="s">
        <v>20278</v>
      </c>
      <c r="D4300" s="60">
        <v>112.04</v>
      </c>
      <c r="E4300" s="59" t="s">
        <v>440</v>
      </c>
      <c r="F4300" s="59" t="s">
        <v>283</v>
      </c>
    </row>
    <row r="4301" spans="1:6">
      <c r="A4301" s="59">
        <v>6433</v>
      </c>
      <c r="B4301" s="59" t="s">
        <v>439</v>
      </c>
      <c r="C4301" s="59" t="s">
        <v>20278</v>
      </c>
      <c r="D4301" s="60">
        <v>112.04</v>
      </c>
      <c r="E4301" s="59" t="s">
        <v>440</v>
      </c>
      <c r="F4301" s="59" t="s">
        <v>281</v>
      </c>
    </row>
    <row r="4302" spans="1:6">
      <c r="A4302" s="59">
        <v>6434</v>
      </c>
      <c r="B4302" s="59" t="s">
        <v>439</v>
      </c>
      <c r="C4302" s="59" t="s">
        <v>20278</v>
      </c>
      <c r="D4302" s="60">
        <v>112.04</v>
      </c>
      <c r="E4302" s="59" t="s">
        <v>440</v>
      </c>
      <c r="F4302" s="59" t="s">
        <v>284</v>
      </c>
    </row>
    <row r="4303" spans="1:6">
      <c r="A4303" s="59">
        <v>6435</v>
      </c>
      <c r="B4303" s="59" t="s">
        <v>439</v>
      </c>
      <c r="C4303" s="59" t="s">
        <v>20278</v>
      </c>
      <c r="D4303" s="60">
        <v>112.04</v>
      </c>
      <c r="E4303" s="59" t="s">
        <v>440</v>
      </c>
      <c r="F4303" s="59" t="s">
        <v>281</v>
      </c>
    </row>
    <row r="4304" spans="1:6">
      <c r="A4304" s="59">
        <v>6437</v>
      </c>
      <c r="B4304" s="59" t="s">
        <v>439</v>
      </c>
      <c r="C4304" s="59" t="s">
        <v>20278</v>
      </c>
      <c r="D4304" s="60">
        <v>112.04</v>
      </c>
      <c r="E4304" s="59" t="s">
        <v>440</v>
      </c>
      <c r="F4304" s="59" t="s">
        <v>285</v>
      </c>
    </row>
    <row r="4305" spans="1:6">
      <c r="A4305" s="59">
        <v>6438</v>
      </c>
      <c r="B4305" s="59" t="s">
        <v>439</v>
      </c>
      <c r="C4305" s="59" t="s">
        <v>20278</v>
      </c>
      <c r="D4305" s="60">
        <v>112.04</v>
      </c>
      <c r="E4305" s="59" t="s">
        <v>440</v>
      </c>
      <c r="F4305" s="59" t="s">
        <v>286</v>
      </c>
    </row>
    <row r="4306" spans="1:6">
      <c r="A4306" s="59">
        <v>6439</v>
      </c>
      <c r="B4306" s="59" t="s">
        <v>439</v>
      </c>
      <c r="C4306" s="59" t="s">
        <v>20278</v>
      </c>
      <c r="D4306" s="60">
        <v>112.04</v>
      </c>
      <c r="E4306" s="59" t="s">
        <v>440</v>
      </c>
      <c r="F4306" s="59" t="s">
        <v>287</v>
      </c>
    </row>
    <row r="4307" spans="1:6">
      <c r="A4307" s="59">
        <v>6440</v>
      </c>
      <c r="B4307" s="59" t="s">
        <v>439</v>
      </c>
      <c r="C4307" s="59" t="s">
        <v>20278</v>
      </c>
      <c r="D4307" s="60">
        <v>112.04</v>
      </c>
      <c r="E4307" s="59" t="s">
        <v>440</v>
      </c>
      <c r="F4307" s="59" t="s">
        <v>418</v>
      </c>
    </row>
    <row r="4308" spans="1:6">
      <c r="A4308" s="59">
        <v>6441</v>
      </c>
      <c r="B4308" s="59" t="s">
        <v>439</v>
      </c>
      <c r="C4308" s="59" t="s">
        <v>20278</v>
      </c>
      <c r="D4308" s="60">
        <v>112.04</v>
      </c>
      <c r="E4308" s="59" t="s">
        <v>440</v>
      </c>
      <c r="F4308" s="59" t="s">
        <v>281</v>
      </c>
    </row>
    <row r="4309" spans="1:6">
      <c r="A4309" s="59">
        <v>6442</v>
      </c>
      <c r="B4309" s="59" t="s">
        <v>439</v>
      </c>
      <c r="C4309" s="59" t="s">
        <v>20278</v>
      </c>
      <c r="D4309" s="60">
        <v>112.04</v>
      </c>
      <c r="E4309" s="59" t="s">
        <v>440</v>
      </c>
      <c r="F4309" s="59" t="s">
        <v>288</v>
      </c>
    </row>
    <row r="4310" spans="1:6">
      <c r="A4310" s="59">
        <v>6443</v>
      </c>
      <c r="B4310" s="59" t="s">
        <v>439</v>
      </c>
      <c r="C4310" s="59" t="s">
        <v>20278</v>
      </c>
      <c r="D4310" s="60">
        <v>112.04</v>
      </c>
      <c r="E4310" s="59" t="s">
        <v>440</v>
      </c>
      <c r="F4310" s="59" t="s">
        <v>289</v>
      </c>
    </row>
    <row r="4311" spans="1:6">
      <c r="A4311" s="59">
        <v>6444</v>
      </c>
      <c r="B4311" s="59" t="s">
        <v>439</v>
      </c>
      <c r="C4311" s="59" t="s">
        <v>20278</v>
      </c>
      <c r="D4311" s="60">
        <v>112.04</v>
      </c>
      <c r="E4311" s="59" t="s">
        <v>440</v>
      </c>
      <c r="F4311" s="59" t="s">
        <v>290</v>
      </c>
    </row>
    <row r="4312" spans="1:6">
      <c r="A4312" s="59">
        <v>6445</v>
      </c>
      <c r="B4312" s="59" t="s">
        <v>439</v>
      </c>
      <c r="C4312" s="59" t="s">
        <v>20278</v>
      </c>
      <c r="D4312" s="60">
        <v>112.04</v>
      </c>
      <c r="E4312" s="59" t="s">
        <v>440</v>
      </c>
      <c r="F4312" s="59" t="s">
        <v>281</v>
      </c>
    </row>
    <row r="4313" spans="1:6">
      <c r="A4313" s="59">
        <v>6447</v>
      </c>
      <c r="B4313" s="59" t="s">
        <v>439</v>
      </c>
      <c r="C4313" s="59" t="s">
        <v>20278</v>
      </c>
      <c r="D4313" s="60">
        <v>112.04</v>
      </c>
      <c r="E4313" s="59" t="s">
        <v>440</v>
      </c>
      <c r="F4313" s="59" t="s">
        <v>281</v>
      </c>
    </row>
    <row r="4314" spans="1:6">
      <c r="A4314" s="59">
        <v>6450</v>
      </c>
      <c r="B4314" s="59" t="s">
        <v>439</v>
      </c>
      <c r="C4314" s="59" t="s">
        <v>20278</v>
      </c>
      <c r="D4314" s="60">
        <v>112.04</v>
      </c>
      <c r="E4314" s="59" t="s">
        <v>440</v>
      </c>
      <c r="F4314" s="59" t="s">
        <v>291</v>
      </c>
    </row>
    <row r="4315" spans="1:6">
      <c r="A4315" s="59">
        <v>6451</v>
      </c>
      <c r="B4315" s="59" t="s">
        <v>439</v>
      </c>
      <c r="C4315" s="59" t="s">
        <v>20278</v>
      </c>
      <c r="D4315" s="60">
        <v>112.04</v>
      </c>
      <c r="E4315" s="59" t="s">
        <v>440</v>
      </c>
      <c r="F4315" s="59" t="s">
        <v>281</v>
      </c>
    </row>
    <row r="4316" spans="1:6">
      <c r="A4316" s="59">
        <v>6452</v>
      </c>
      <c r="B4316" s="59" t="s">
        <v>439</v>
      </c>
      <c r="C4316" s="59" t="s">
        <v>20278</v>
      </c>
      <c r="D4316" s="60">
        <v>112.04</v>
      </c>
      <c r="E4316" s="59" t="s">
        <v>440</v>
      </c>
      <c r="F4316" s="59" t="s">
        <v>292</v>
      </c>
    </row>
    <row r="4317" spans="1:6">
      <c r="A4317" s="59">
        <v>6453</v>
      </c>
      <c r="B4317" s="59" t="s">
        <v>439</v>
      </c>
      <c r="C4317" s="59" t="s">
        <v>20278</v>
      </c>
      <c r="D4317" s="60">
        <v>112.04</v>
      </c>
      <c r="E4317" s="59" t="s">
        <v>440</v>
      </c>
      <c r="F4317" s="59" t="s">
        <v>281</v>
      </c>
    </row>
    <row r="4318" spans="1:6">
      <c r="A4318" s="59">
        <v>6456</v>
      </c>
      <c r="B4318" s="59" t="s">
        <v>439</v>
      </c>
      <c r="C4318" s="59" t="s">
        <v>20278</v>
      </c>
      <c r="D4318" s="60">
        <v>112.04</v>
      </c>
      <c r="E4318" s="59" t="s">
        <v>440</v>
      </c>
      <c r="F4318" s="59" t="s">
        <v>293</v>
      </c>
    </row>
    <row r="4319" spans="1:6">
      <c r="A4319" s="59">
        <v>6457</v>
      </c>
      <c r="B4319" s="59" t="s">
        <v>439</v>
      </c>
      <c r="C4319" s="59" t="s">
        <v>20278</v>
      </c>
      <c r="D4319" s="60">
        <v>112.04</v>
      </c>
      <c r="E4319" s="59" t="s">
        <v>440</v>
      </c>
      <c r="F4319" s="59" t="s">
        <v>281</v>
      </c>
    </row>
    <row r="4320" spans="1:6">
      <c r="A4320" s="59">
        <v>6458</v>
      </c>
      <c r="B4320" s="59" t="s">
        <v>439</v>
      </c>
      <c r="C4320" s="59" t="s">
        <v>20278</v>
      </c>
      <c r="D4320" s="60">
        <v>112.04</v>
      </c>
      <c r="E4320" s="59" t="s">
        <v>440</v>
      </c>
      <c r="F4320" s="59" t="s">
        <v>294</v>
      </c>
    </row>
    <row r="4321" spans="1:6">
      <c r="A4321" s="59">
        <v>6459</v>
      </c>
      <c r="B4321" s="59" t="s">
        <v>439</v>
      </c>
      <c r="C4321" s="59" t="s">
        <v>20278</v>
      </c>
      <c r="D4321" s="60">
        <v>112.04</v>
      </c>
      <c r="E4321" s="59" t="s">
        <v>440</v>
      </c>
      <c r="F4321" s="59" t="s">
        <v>295</v>
      </c>
    </row>
    <row r="4322" spans="1:6">
      <c r="A4322" s="59">
        <v>6460</v>
      </c>
      <c r="B4322" s="59" t="s">
        <v>439</v>
      </c>
      <c r="C4322" s="59" t="s">
        <v>20278</v>
      </c>
      <c r="D4322" s="60">
        <v>112.04</v>
      </c>
      <c r="E4322" s="59" t="s">
        <v>440</v>
      </c>
      <c r="F4322" s="59" t="s">
        <v>296</v>
      </c>
    </row>
    <row r="4323" spans="1:6">
      <c r="A4323" s="59">
        <v>6461</v>
      </c>
      <c r="B4323" s="59" t="s">
        <v>439</v>
      </c>
      <c r="C4323" s="59" t="s">
        <v>20278</v>
      </c>
      <c r="D4323" s="60">
        <v>112.04</v>
      </c>
      <c r="E4323" s="59" t="s">
        <v>440</v>
      </c>
      <c r="F4323" s="59" t="s">
        <v>297</v>
      </c>
    </row>
    <row r="4324" spans="1:6">
      <c r="A4324" s="59">
        <v>6462</v>
      </c>
      <c r="B4324" s="59" t="s">
        <v>439</v>
      </c>
      <c r="C4324" s="59" t="s">
        <v>20278</v>
      </c>
      <c r="D4324" s="60">
        <v>112.04</v>
      </c>
      <c r="E4324" s="59" t="s">
        <v>440</v>
      </c>
      <c r="F4324" s="59" t="s">
        <v>298</v>
      </c>
    </row>
    <row r="4325" spans="1:6">
      <c r="A4325" s="59">
        <v>6463</v>
      </c>
      <c r="B4325" s="59" t="s">
        <v>439</v>
      </c>
      <c r="C4325" s="59" t="s">
        <v>20278</v>
      </c>
      <c r="D4325" s="60">
        <v>112.04</v>
      </c>
      <c r="E4325" s="59" t="s">
        <v>440</v>
      </c>
      <c r="F4325" s="59" t="s">
        <v>299</v>
      </c>
    </row>
    <row r="4326" spans="1:6">
      <c r="A4326" s="59">
        <v>6464</v>
      </c>
      <c r="B4326" s="59" t="s">
        <v>439</v>
      </c>
      <c r="C4326" s="59" t="s">
        <v>20278</v>
      </c>
      <c r="D4326" s="60">
        <v>112.04</v>
      </c>
      <c r="E4326" s="59" t="s">
        <v>440</v>
      </c>
      <c r="F4326" s="59" t="s">
        <v>300</v>
      </c>
    </row>
    <row r="4327" spans="1:6">
      <c r="A4327" s="59">
        <v>6465</v>
      </c>
      <c r="B4327" s="59" t="s">
        <v>439</v>
      </c>
      <c r="C4327" s="59" t="s">
        <v>20278</v>
      </c>
      <c r="D4327" s="60">
        <v>112.04</v>
      </c>
      <c r="E4327" s="59" t="s">
        <v>440</v>
      </c>
      <c r="F4327" s="59" t="s">
        <v>281</v>
      </c>
    </row>
    <row r="4328" spans="1:6">
      <c r="A4328" s="59">
        <v>6470</v>
      </c>
      <c r="B4328" s="59" t="s">
        <v>439</v>
      </c>
      <c r="C4328" s="59" t="s">
        <v>20278</v>
      </c>
      <c r="D4328" s="60">
        <v>112.04</v>
      </c>
      <c r="E4328" s="59" t="s">
        <v>440</v>
      </c>
      <c r="F4328" s="59" t="s">
        <v>301</v>
      </c>
    </row>
    <row r="4329" spans="1:6">
      <c r="A4329" s="59">
        <v>6471</v>
      </c>
      <c r="B4329" s="59" t="s">
        <v>439</v>
      </c>
      <c r="C4329" s="59" t="s">
        <v>20278</v>
      </c>
      <c r="D4329" s="60">
        <v>112.04</v>
      </c>
      <c r="E4329" s="59" t="s">
        <v>440</v>
      </c>
      <c r="F4329" s="59" t="s">
        <v>281</v>
      </c>
    </row>
    <row r="4330" spans="1:6">
      <c r="A4330" s="59">
        <v>6472</v>
      </c>
      <c r="B4330" s="59" t="s">
        <v>439</v>
      </c>
      <c r="C4330" s="59" t="s">
        <v>20278</v>
      </c>
      <c r="D4330" s="60">
        <v>112.04</v>
      </c>
      <c r="E4330" s="59" t="s">
        <v>440</v>
      </c>
      <c r="F4330" s="59" t="s">
        <v>302</v>
      </c>
    </row>
    <row r="4331" spans="1:6">
      <c r="A4331" s="59">
        <v>6473</v>
      </c>
      <c r="B4331" s="59" t="s">
        <v>439</v>
      </c>
      <c r="C4331" s="59" t="s">
        <v>20278</v>
      </c>
      <c r="D4331" s="60">
        <v>112.04</v>
      </c>
      <c r="E4331" s="59" t="s">
        <v>440</v>
      </c>
      <c r="F4331" s="59" t="s">
        <v>303</v>
      </c>
    </row>
    <row r="4332" spans="1:6">
      <c r="A4332" s="59">
        <v>6474</v>
      </c>
      <c r="B4332" s="59" t="s">
        <v>439</v>
      </c>
      <c r="C4332" s="59" t="s">
        <v>20278</v>
      </c>
      <c r="D4332" s="60">
        <v>112.04</v>
      </c>
      <c r="E4332" s="59" t="s">
        <v>440</v>
      </c>
      <c r="F4332" s="59" t="s">
        <v>281</v>
      </c>
    </row>
    <row r="4333" spans="1:6">
      <c r="A4333" s="59">
        <v>6475</v>
      </c>
      <c r="B4333" s="59" t="s">
        <v>439</v>
      </c>
      <c r="C4333" s="59" t="s">
        <v>20278</v>
      </c>
      <c r="D4333" s="60">
        <v>112.04</v>
      </c>
      <c r="E4333" s="59" t="s">
        <v>440</v>
      </c>
      <c r="F4333" s="59" t="s">
        <v>281</v>
      </c>
    </row>
    <row r="4334" spans="1:6">
      <c r="A4334" s="59">
        <v>6480</v>
      </c>
      <c r="B4334" s="59" t="s">
        <v>439</v>
      </c>
      <c r="C4334" s="59" t="s">
        <v>20278</v>
      </c>
      <c r="D4334" s="60">
        <v>112.04</v>
      </c>
      <c r="E4334" s="59" t="s">
        <v>440</v>
      </c>
      <c r="F4334" s="59" t="s">
        <v>304</v>
      </c>
    </row>
    <row r="4335" spans="1:6">
      <c r="A4335" s="59">
        <v>6481</v>
      </c>
      <c r="B4335" s="59" t="s">
        <v>439</v>
      </c>
      <c r="C4335" s="59" t="s">
        <v>20278</v>
      </c>
      <c r="D4335" s="60">
        <v>112.04</v>
      </c>
      <c r="E4335" s="59" t="s">
        <v>440</v>
      </c>
      <c r="F4335" s="59" t="s">
        <v>281</v>
      </c>
    </row>
    <row r="4336" spans="1:6">
      <c r="A4336" s="59">
        <v>6482</v>
      </c>
      <c r="B4336" s="59" t="s">
        <v>439</v>
      </c>
      <c r="C4336" s="59" t="s">
        <v>20278</v>
      </c>
      <c r="D4336" s="60">
        <v>112.04</v>
      </c>
      <c r="E4336" s="59" t="s">
        <v>440</v>
      </c>
      <c r="F4336" s="59" t="s">
        <v>305</v>
      </c>
    </row>
    <row r="4337" spans="1:6">
      <c r="A4337" s="59">
        <v>6483</v>
      </c>
      <c r="B4337" s="59" t="s">
        <v>439</v>
      </c>
      <c r="C4337" s="59" t="s">
        <v>20278</v>
      </c>
      <c r="D4337" s="60">
        <v>112.04</v>
      </c>
      <c r="E4337" s="59" t="s">
        <v>440</v>
      </c>
      <c r="F4337" s="59" t="s">
        <v>306</v>
      </c>
    </row>
    <row r="4338" spans="1:6">
      <c r="A4338" s="59">
        <v>6484</v>
      </c>
      <c r="B4338" s="59" t="s">
        <v>439</v>
      </c>
      <c r="C4338" s="59" t="s">
        <v>20278</v>
      </c>
      <c r="D4338" s="60">
        <v>112.04</v>
      </c>
      <c r="E4338" s="59" t="s">
        <v>440</v>
      </c>
      <c r="F4338" s="59" t="s">
        <v>307</v>
      </c>
    </row>
    <row r="4339" spans="1:6">
      <c r="A4339" s="59">
        <v>6485</v>
      </c>
      <c r="B4339" s="59" t="s">
        <v>439</v>
      </c>
      <c r="C4339" s="59" t="s">
        <v>20278</v>
      </c>
      <c r="D4339" s="60">
        <v>112.04</v>
      </c>
      <c r="E4339" s="59" t="s">
        <v>440</v>
      </c>
      <c r="F4339" s="59" t="s">
        <v>281</v>
      </c>
    </row>
    <row r="4340" spans="1:6">
      <c r="A4340" s="59">
        <v>6486</v>
      </c>
      <c r="B4340" s="59" t="s">
        <v>439</v>
      </c>
      <c r="C4340" s="59" t="s">
        <v>20278</v>
      </c>
      <c r="D4340" s="60">
        <v>112.04</v>
      </c>
      <c r="E4340" s="59" t="s">
        <v>440</v>
      </c>
      <c r="F4340" s="59" t="s">
        <v>308</v>
      </c>
    </row>
    <row r="4341" spans="1:6">
      <c r="A4341" s="59">
        <v>6490</v>
      </c>
      <c r="B4341" s="59" t="s">
        <v>439</v>
      </c>
      <c r="C4341" s="59" t="s">
        <v>20278</v>
      </c>
      <c r="D4341" s="60">
        <v>112.04</v>
      </c>
      <c r="E4341" s="59" t="s">
        <v>440</v>
      </c>
      <c r="F4341" s="59" t="s">
        <v>309</v>
      </c>
    </row>
    <row r="4342" spans="1:6">
      <c r="A4342" s="59">
        <v>6491</v>
      </c>
      <c r="B4342" s="59" t="s">
        <v>439</v>
      </c>
      <c r="C4342" s="59" t="s">
        <v>20278</v>
      </c>
      <c r="D4342" s="60">
        <v>112.04</v>
      </c>
      <c r="E4342" s="59" t="s">
        <v>440</v>
      </c>
      <c r="F4342" s="59" t="s">
        <v>281</v>
      </c>
    </row>
    <row r="4343" spans="1:6">
      <c r="A4343" s="59">
        <v>6492</v>
      </c>
      <c r="B4343" s="59" t="s">
        <v>439</v>
      </c>
      <c r="C4343" s="59" t="s">
        <v>20278</v>
      </c>
      <c r="D4343" s="60">
        <v>112.04</v>
      </c>
      <c r="E4343" s="59" t="s">
        <v>440</v>
      </c>
      <c r="F4343" s="59" t="s">
        <v>310</v>
      </c>
    </row>
    <row r="4344" spans="1:6">
      <c r="A4344" s="59">
        <v>6493</v>
      </c>
      <c r="B4344" s="59" t="s">
        <v>439</v>
      </c>
      <c r="C4344" s="59" t="s">
        <v>20278</v>
      </c>
      <c r="D4344" s="60">
        <v>112.04</v>
      </c>
      <c r="E4344" s="59" t="s">
        <v>440</v>
      </c>
      <c r="F4344" s="59" t="s">
        <v>281</v>
      </c>
    </row>
    <row r="4345" spans="1:6">
      <c r="A4345" s="59">
        <v>6494</v>
      </c>
      <c r="B4345" s="59" t="s">
        <v>439</v>
      </c>
      <c r="C4345" s="59" t="s">
        <v>20278</v>
      </c>
      <c r="D4345" s="60">
        <v>112.04</v>
      </c>
      <c r="E4345" s="59" t="s">
        <v>440</v>
      </c>
      <c r="F4345" s="59" t="s">
        <v>281</v>
      </c>
    </row>
    <row r="4346" spans="1:6">
      <c r="A4346" s="59">
        <v>6495</v>
      </c>
      <c r="B4346" s="59" t="s">
        <v>439</v>
      </c>
      <c r="C4346" s="59" t="s">
        <v>20278</v>
      </c>
      <c r="D4346" s="60">
        <v>112.04</v>
      </c>
      <c r="E4346" s="59" t="s">
        <v>440</v>
      </c>
      <c r="F4346" s="59" t="s">
        <v>281</v>
      </c>
    </row>
    <row r="4347" spans="1:6">
      <c r="A4347" s="59">
        <v>6500</v>
      </c>
      <c r="B4347" s="59" t="s">
        <v>439</v>
      </c>
      <c r="C4347" s="59" t="s">
        <v>20278</v>
      </c>
      <c r="D4347" s="60">
        <v>112.04</v>
      </c>
      <c r="E4347" s="59" t="s">
        <v>440</v>
      </c>
      <c r="F4347" s="59" t="s">
        <v>311</v>
      </c>
    </row>
    <row r="4348" spans="1:6">
      <c r="A4348" s="59">
        <v>6501</v>
      </c>
      <c r="B4348" s="59" t="s">
        <v>439</v>
      </c>
      <c r="C4348" s="59" t="s">
        <v>20278</v>
      </c>
      <c r="D4348" s="60">
        <v>112.04</v>
      </c>
      <c r="E4348" s="59" t="s">
        <v>440</v>
      </c>
      <c r="F4348" s="59" t="s">
        <v>281</v>
      </c>
    </row>
    <row r="4349" spans="1:6">
      <c r="A4349" s="59">
        <v>6502</v>
      </c>
      <c r="B4349" s="59" t="s">
        <v>439</v>
      </c>
      <c r="C4349" s="59" t="s">
        <v>20278</v>
      </c>
      <c r="D4349" s="60">
        <v>112.04</v>
      </c>
      <c r="E4349" s="59" t="s">
        <v>440</v>
      </c>
      <c r="F4349" s="59" t="s">
        <v>312</v>
      </c>
    </row>
    <row r="4350" spans="1:6">
      <c r="A4350" s="59">
        <v>6503</v>
      </c>
      <c r="B4350" s="59" t="s">
        <v>439</v>
      </c>
      <c r="C4350" s="59" t="s">
        <v>20278</v>
      </c>
      <c r="D4350" s="60">
        <v>112.04</v>
      </c>
      <c r="E4350" s="59" t="s">
        <v>440</v>
      </c>
      <c r="F4350" s="59" t="s">
        <v>313</v>
      </c>
    </row>
    <row r="4351" spans="1:6">
      <c r="A4351" s="59">
        <v>6504</v>
      </c>
      <c r="B4351" s="59" t="s">
        <v>439</v>
      </c>
      <c r="C4351" s="59" t="s">
        <v>20278</v>
      </c>
      <c r="D4351" s="60">
        <v>112.04</v>
      </c>
      <c r="E4351" s="59" t="s">
        <v>440</v>
      </c>
      <c r="F4351" s="59" t="s">
        <v>314</v>
      </c>
    </row>
    <row r="4352" spans="1:6">
      <c r="A4352" s="59">
        <v>6505</v>
      </c>
      <c r="B4352" s="59" t="s">
        <v>439</v>
      </c>
      <c r="C4352" s="59" t="s">
        <v>20278</v>
      </c>
      <c r="D4352" s="60">
        <v>112.04</v>
      </c>
      <c r="E4352" s="59" t="s">
        <v>440</v>
      </c>
      <c r="F4352" s="59" t="s">
        <v>315</v>
      </c>
    </row>
    <row r="4353" spans="1:6">
      <c r="A4353" s="59">
        <v>6506</v>
      </c>
      <c r="B4353" s="59" t="s">
        <v>439</v>
      </c>
      <c r="C4353" s="59" t="s">
        <v>20278</v>
      </c>
      <c r="D4353" s="60">
        <v>112.04</v>
      </c>
      <c r="E4353" s="59" t="s">
        <v>440</v>
      </c>
      <c r="F4353" s="59" t="s">
        <v>316</v>
      </c>
    </row>
    <row r="4354" spans="1:6">
      <c r="A4354" s="59">
        <v>6507</v>
      </c>
      <c r="B4354" s="59" t="s">
        <v>439</v>
      </c>
      <c r="C4354" s="59" t="s">
        <v>20278</v>
      </c>
      <c r="D4354" s="60">
        <v>112.04</v>
      </c>
      <c r="E4354" s="59" t="s">
        <v>440</v>
      </c>
      <c r="F4354" s="59" t="s">
        <v>317</v>
      </c>
    </row>
    <row r="4355" spans="1:6">
      <c r="A4355" s="59">
        <v>6508</v>
      </c>
      <c r="B4355" s="59" t="s">
        <v>439</v>
      </c>
      <c r="C4355" s="59" t="s">
        <v>20278</v>
      </c>
      <c r="D4355" s="60">
        <v>112.04</v>
      </c>
      <c r="E4355" s="59" t="s">
        <v>440</v>
      </c>
      <c r="F4355" s="59" t="s">
        <v>318</v>
      </c>
    </row>
    <row r="4356" spans="1:6">
      <c r="A4356" s="59">
        <v>6509</v>
      </c>
      <c r="B4356" s="59" t="s">
        <v>439</v>
      </c>
      <c r="C4356" s="59" t="s">
        <v>20278</v>
      </c>
      <c r="D4356" s="60">
        <v>112.04</v>
      </c>
      <c r="E4356" s="59" t="s">
        <v>440</v>
      </c>
      <c r="F4356" s="59" t="s">
        <v>319</v>
      </c>
    </row>
    <row r="4357" spans="1:6">
      <c r="A4357" s="59">
        <v>6510</v>
      </c>
      <c r="B4357" s="59" t="s">
        <v>439</v>
      </c>
      <c r="C4357" s="59" t="s">
        <v>20278</v>
      </c>
      <c r="D4357" s="60">
        <v>112.04</v>
      </c>
      <c r="E4357" s="59" t="s">
        <v>440</v>
      </c>
      <c r="F4357" s="59" t="s">
        <v>320</v>
      </c>
    </row>
    <row r="4358" spans="1:6">
      <c r="A4358" s="59">
        <v>6511</v>
      </c>
      <c r="B4358" s="59" t="s">
        <v>439</v>
      </c>
      <c r="C4358" s="59" t="s">
        <v>20278</v>
      </c>
      <c r="D4358" s="60">
        <v>112.04</v>
      </c>
      <c r="E4358" s="59" t="s">
        <v>440</v>
      </c>
      <c r="F4358" s="59" t="s">
        <v>321</v>
      </c>
    </row>
    <row r="4359" spans="1:6">
      <c r="A4359" s="59">
        <v>6512</v>
      </c>
      <c r="B4359" s="59" t="s">
        <v>439</v>
      </c>
      <c r="C4359" s="59" t="s">
        <v>20278</v>
      </c>
      <c r="D4359" s="60">
        <v>112.04</v>
      </c>
      <c r="E4359" s="59" t="s">
        <v>440</v>
      </c>
      <c r="F4359" s="59" t="s">
        <v>322</v>
      </c>
    </row>
    <row r="4360" spans="1:6">
      <c r="A4360" s="59">
        <v>6513</v>
      </c>
      <c r="B4360" s="59" t="s">
        <v>439</v>
      </c>
      <c r="C4360" s="59" t="s">
        <v>20278</v>
      </c>
      <c r="D4360" s="60">
        <v>112.04</v>
      </c>
      <c r="E4360" s="59" t="s">
        <v>440</v>
      </c>
      <c r="F4360" s="59" t="s">
        <v>323</v>
      </c>
    </row>
    <row r="4361" spans="1:6">
      <c r="A4361" s="59">
        <v>6514</v>
      </c>
      <c r="B4361" s="59" t="s">
        <v>439</v>
      </c>
      <c r="C4361" s="59" t="s">
        <v>20278</v>
      </c>
      <c r="D4361" s="60">
        <v>112.04</v>
      </c>
      <c r="E4361" s="59" t="s">
        <v>440</v>
      </c>
      <c r="F4361" s="59" t="s">
        <v>281</v>
      </c>
    </row>
    <row r="4362" spans="1:6">
      <c r="A4362" s="59">
        <v>6515</v>
      </c>
      <c r="B4362" s="59" t="s">
        <v>439</v>
      </c>
      <c r="C4362" s="59" t="s">
        <v>20278</v>
      </c>
      <c r="D4362" s="60">
        <v>112.04</v>
      </c>
      <c r="E4362" s="59" t="s">
        <v>440</v>
      </c>
      <c r="F4362" s="59" t="s">
        <v>281</v>
      </c>
    </row>
    <row r="4363" spans="1:6">
      <c r="A4363" s="59">
        <v>6516</v>
      </c>
      <c r="B4363" s="59" t="s">
        <v>439</v>
      </c>
      <c r="C4363" s="59" t="s">
        <v>20278</v>
      </c>
      <c r="D4363" s="60">
        <v>112.04</v>
      </c>
      <c r="E4363" s="59" t="s">
        <v>440</v>
      </c>
      <c r="F4363" s="59" t="s">
        <v>281</v>
      </c>
    </row>
    <row r="4364" spans="1:6">
      <c r="A4364" s="59">
        <v>6517</v>
      </c>
      <c r="B4364" s="59" t="s">
        <v>439</v>
      </c>
      <c r="C4364" s="59" t="s">
        <v>20278</v>
      </c>
      <c r="D4364" s="60">
        <v>112.04</v>
      </c>
      <c r="E4364" s="59" t="s">
        <v>440</v>
      </c>
      <c r="F4364" s="59" t="s">
        <v>324</v>
      </c>
    </row>
    <row r="4365" spans="1:6">
      <c r="A4365" s="59">
        <v>6518</v>
      </c>
      <c r="B4365" s="59" t="s">
        <v>439</v>
      </c>
      <c r="C4365" s="59" t="s">
        <v>20278</v>
      </c>
      <c r="D4365" s="60">
        <v>112.04</v>
      </c>
      <c r="E4365" s="59" t="s">
        <v>440</v>
      </c>
      <c r="F4365" s="59" t="s">
        <v>325</v>
      </c>
    </row>
    <row r="4366" spans="1:6">
      <c r="A4366" s="59">
        <v>6519</v>
      </c>
      <c r="B4366" s="59" t="s">
        <v>439</v>
      </c>
      <c r="C4366" s="59" t="s">
        <v>20278</v>
      </c>
      <c r="D4366" s="60">
        <v>112.04</v>
      </c>
      <c r="E4366" s="59" t="s">
        <v>440</v>
      </c>
      <c r="F4366" s="59" t="s">
        <v>326</v>
      </c>
    </row>
    <row r="4367" spans="1:6">
      <c r="A4367" s="59">
        <v>6520</v>
      </c>
      <c r="B4367" s="59" t="s">
        <v>439</v>
      </c>
      <c r="C4367" s="59" t="s">
        <v>20278</v>
      </c>
      <c r="D4367" s="60">
        <v>112.04</v>
      </c>
      <c r="E4367" s="59" t="s">
        <v>440</v>
      </c>
      <c r="F4367" s="59" t="s">
        <v>327</v>
      </c>
    </row>
    <row r="4368" spans="1:6">
      <c r="A4368" s="59">
        <v>6521</v>
      </c>
      <c r="B4368" s="59" t="s">
        <v>439</v>
      </c>
      <c r="C4368" s="59" t="s">
        <v>20278</v>
      </c>
      <c r="D4368" s="60">
        <v>112.04</v>
      </c>
      <c r="E4368" s="59" t="s">
        <v>440</v>
      </c>
      <c r="F4368" s="59" t="s">
        <v>328</v>
      </c>
    </row>
    <row r="4369" spans="1:6">
      <c r="A4369" s="59">
        <v>6522</v>
      </c>
      <c r="B4369" s="59" t="s">
        <v>439</v>
      </c>
      <c r="C4369" s="59" t="s">
        <v>20278</v>
      </c>
      <c r="D4369" s="60">
        <v>112.04</v>
      </c>
      <c r="E4369" s="59" t="s">
        <v>440</v>
      </c>
      <c r="F4369" s="59" t="s">
        <v>329</v>
      </c>
    </row>
    <row r="4370" spans="1:6">
      <c r="A4370" s="59">
        <v>6620</v>
      </c>
      <c r="B4370" s="59" t="s">
        <v>439</v>
      </c>
      <c r="C4370" s="59" t="s">
        <v>20278</v>
      </c>
      <c r="D4370" s="60">
        <v>112.04</v>
      </c>
      <c r="E4370" s="59" t="s">
        <v>440</v>
      </c>
      <c r="F4370" s="59" t="s">
        <v>330</v>
      </c>
    </row>
    <row r="4371" spans="1:6">
      <c r="A4371" s="59">
        <v>6622</v>
      </c>
      <c r="B4371" s="59" t="s">
        <v>439</v>
      </c>
      <c r="C4371" s="59" t="s">
        <v>20278</v>
      </c>
      <c r="D4371" s="60">
        <v>112.04</v>
      </c>
      <c r="E4371" s="59" t="s">
        <v>440</v>
      </c>
      <c r="F4371" s="59" t="s">
        <v>331</v>
      </c>
    </row>
    <row r="4372" spans="1:6">
      <c r="A4372" s="59">
        <v>6623</v>
      </c>
      <c r="B4372" s="59" t="s">
        <v>439</v>
      </c>
      <c r="C4372" s="59" t="s">
        <v>20278</v>
      </c>
      <c r="D4372" s="60">
        <v>112.04</v>
      </c>
      <c r="E4372" s="59" t="s">
        <v>440</v>
      </c>
      <c r="F4372" s="59" t="s">
        <v>332</v>
      </c>
    </row>
    <row r="4373" spans="1:6">
      <c r="A4373" s="59">
        <v>6624</v>
      </c>
      <c r="B4373" s="59" t="s">
        <v>439</v>
      </c>
      <c r="C4373" s="59" t="s">
        <v>20278</v>
      </c>
      <c r="D4373" s="60">
        <v>112.04</v>
      </c>
      <c r="E4373" s="59" t="s">
        <v>440</v>
      </c>
      <c r="F4373" s="59" t="s">
        <v>333</v>
      </c>
    </row>
    <row r="4374" spans="1:6">
      <c r="A4374" s="59">
        <v>6625</v>
      </c>
      <c r="B4374" s="59" t="s">
        <v>439</v>
      </c>
      <c r="C4374" s="59" t="s">
        <v>20278</v>
      </c>
      <c r="D4374" s="60">
        <v>112.04</v>
      </c>
      <c r="E4374" s="59" t="s">
        <v>440</v>
      </c>
      <c r="F4374" s="59" t="s">
        <v>334</v>
      </c>
    </row>
    <row r="4375" spans="1:6">
      <c r="A4375" s="59">
        <v>6630</v>
      </c>
      <c r="B4375" s="59" t="s">
        <v>439</v>
      </c>
      <c r="C4375" s="59" t="s">
        <v>20278</v>
      </c>
      <c r="D4375" s="60">
        <v>112.04</v>
      </c>
      <c r="E4375" s="59" t="s">
        <v>440</v>
      </c>
      <c r="F4375" s="59" t="s">
        <v>335</v>
      </c>
    </row>
    <row r="4376" spans="1:6">
      <c r="A4376" s="59">
        <v>6631</v>
      </c>
      <c r="B4376" s="59" t="s">
        <v>439</v>
      </c>
      <c r="C4376" s="59" t="s">
        <v>20278</v>
      </c>
      <c r="D4376" s="60">
        <v>112.04</v>
      </c>
      <c r="E4376" s="59" t="s">
        <v>440</v>
      </c>
      <c r="F4376" s="59" t="s">
        <v>281</v>
      </c>
    </row>
    <row r="4377" spans="1:6">
      <c r="A4377" s="59">
        <v>6632</v>
      </c>
      <c r="B4377" s="59" t="s">
        <v>439</v>
      </c>
      <c r="C4377" s="59" t="s">
        <v>20278</v>
      </c>
      <c r="D4377" s="60">
        <v>112.04</v>
      </c>
      <c r="E4377" s="59" t="s">
        <v>440</v>
      </c>
      <c r="F4377" s="59" t="s">
        <v>336</v>
      </c>
    </row>
    <row r="4378" spans="1:6">
      <c r="A4378" s="59">
        <v>6633</v>
      </c>
      <c r="B4378" s="59" t="s">
        <v>439</v>
      </c>
      <c r="C4378" s="59" t="s">
        <v>20278</v>
      </c>
      <c r="D4378" s="60">
        <v>112.04</v>
      </c>
      <c r="E4378" s="59" t="s">
        <v>440</v>
      </c>
      <c r="F4378" s="59" t="s">
        <v>337</v>
      </c>
    </row>
    <row r="4379" spans="1:6">
      <c r="A4379" s="59">
        <v>6634</v>
      </c>
      <c r="B4379" s="59" t="s">
        <v>439</v>
      </c>
      <c r="C4379" s="59" t="s">
        <v>20278</v>
      </c>
      <c r="D4379" s="60">
        <v>112.04</v>
      </c>
      <c r="E4379" s="59" t="s">
        <v>440</v>
      </c>
      <c r="F4379" s="59" t="s">
        <v>338</v>
      </c>
    </row>
    <row r="4380" spans="1:6">
      <c r="A4380" s="59">
        <v>6635</v>
      </c>
      <c r="B4380" s="59" t="s">
        <v>439</v>
      </c>
      <c r="C4380" s="59" t="s">
        <v>20278</v>
      </c>
      <c r="D4380" s="60">
        <v>112.04</v>
      </c>
      <c r="E4380" s="59" t="s">
        <v>440</v>
      </c>
      <c r="F4380" s="59" t="s">
        <v>339</v>
      </c>
    </row>
    <row r="4381" spans="1:6">
      <c r="A4381" s="59">
        <v>6636</v>
      </c>
      <c r="B4381" s="59" t="s">
        <v>439</v>
      </c>
      <c r="C4381" s="59" t="s">
        <v>20278</v>
      </c>
      <c r="D4381" s="60">
        <v>112.04</v>
      </c>
      <c r="E4381" s="59" t="s">
        <v>440</v>
      </c>
      <c r="F4381" s="59" t="s">
        <v>340</v>
      </c>
    </row>
    <row r="4382" spans="1:6">
      <c r="A4382" s="59">
        <v>6637</v>
      </c>
      <c r="B4382" s="59" t="s">
        <v>439</v>
      </c>
      <c r="C4382" s="59" t="s">
        <v>20278</v>
      </c>
      <c r="D4382" s="60">
        <v>112.04</v>
      </c>
      <c r="E4382" s="59" t="s">
        <v>440</v>
      </c>
      <c r="F4382" s="59" t="s">
        <v>341</v>
      </c>
    </row>
    <row r="4383" spans="1:6">
      <c r="A4383" s="59">
        <v>6640</v>
      </c>
      <c r="B4383" s="59" t="s">
        <v>439</v>
      </c>
      <c r="C4383" s="59" t="s">
        <v>20278</v>
      </c>
      <c r="D4383" s="60">
        <v>112.04</v>
      </c>
      <c r="E4383" s="59" t="s">
        <v>440</v>
      </c>
      <c r="F4383" s="59" t="s">
        <v>342</v>
      </c>
    </row>
    <row r="4384" spans="1:6">
      <c r="A4384" s="59">
        <v>6641</v>
      </c>
      <c r="B4384" s="59" t="s">
        <v>439</v>
      </c>
      <c r="C4384" s="59" t="s">
        <v>20278</v>
      </c>
      <c r="D4384" s="60">
        <v>112.04</v>
      </c>
      <c r="E4384" s="59" t="s">
        <v>440</v>
      </c>
      <c r="F4384" s="59" t="s">
        <v>416</v>
      </c>
    </row>
    <row r="4385" spans="1:6">
      <c r="A4385" s="59">
        <v>6642</v>
      </c>
      <c r="B4385" s="59" t="s">
        <v>439</v>
      </c>
      <c r="C4385" s="59" t="s">
        <v>20278</v>
      </c>
      <c r="D4385" s="60">
        <v>112.04</v>
      </c>
      <c r="E4385" s="59" t="s">
        <v>440</v>
      </c>
      <c r="F4385" s="59" t="s">
        <v>343</v>
      </c>
    </row>
    <row r="4386" spans="1:6">
      <c r="A4386" s="59">
        <v>6643</v>
      </c>
      <c r="B4386" s="59" t="s">
        <v>439</v>
      </c>
      <c r="C4386" s="59" t="s">
        <v>20278</v>
      </c>
      <c r="D4386" s="60">
        <v>112.04</v>
      </c>
      <c r="E4386" s="59" t="s">
        <v>440</v>
      </c>
      <c r="F4386" s="59" t="s">
        <v>344</v>
      </c>
    </row>
    <row r="4387" spans="1:6">
      <c r="A4387" s="59">
        <v>6644</v>
      </c>
      <c r="B4387" s="59" t="s">
        <v>439</v>
      </c>
      <c r="C4387" s="59" t="s">
        <v>20278</v>
      </c>
      <c r="D4387" s="60">
        <v>112.04</v>
      </c>
      <c r="E4387" s="59" t="s">
        <v>440</v>
      </c>
      <c r="F4387" s="59" t="s">
        <v>345</v>
      </c>
    </row>
    <row r="4388" spans="1:6">
      <c r="A4388" s="59">
        <v>6645</v>
      </c>
      <c r="B4388" s="59" t="s">
        <v>439</v>
      </c>
      <c r="C4388" s="59" t="s">
        <v>20278</v>
      </c>
      <c r="D4388" s="60">
        <v>112.04</v>
      </c>
      <c r="E4388" s="59" t="s">
        <v>440</v>
      </c>
      <c r="F4388" s="59" t="s">
        <v>346</v>
      </c>
    </row>
    <row r="4389" spans="1:6">
      <c r="A4389" s="59">
        <v>6646</v>
      </c>
      <c r="B4389" s="59" t="s">
        <v>439</v>
      </c>
      <c r="C4389" s="59" t="s">
        <v>20278</v>
      </c>
      <c r="D4389" s="60">
        <v>112.04</v>
      </c>
      <c r="E4389" s="59" t="s">
        <v>440</v>
      </c>
      <c r="F4389" s="59" t="s">
        <v>347</v>
      </c>
    </row>
    <row r="4390" spans="1:6">
      <c r="A4390" s="59">
        <v>6648</v>
      </c>
      <c r="B4390" s="59" t="s">
        <v>439</v>
      </c>
      <c r="C4390" s="59" t="s">
        <v>20278</v>
      </c>
      <c r="D4390" s="60">
        <v>112.04</v>
      </c>
      <c r="E4390" s="59" t="s">
        <v>440</v>
      </c>
      <c r="F4390" s="59" t="s">
        <v>348</v>
      </c>
    </row>
    <row r="4391" spans="1:6">
      <c r="A4391" s="59">
        <v>6649</v>
      </c>
      <c r="B4391" s="59" t="s">
        <v>439</v>
      </c>
      <c r="C4391" s="59" t="s">
        <v>20278</v>
      </c>
      <c r="D4391" s="60">
        <v>112.04</v>
      </c>
      <c r="E4391" s="59" t="s">
        <v>440</v>
      </c>
      <c r="F4391" s="59" t="s">
        <v>349</v>
      </c>
    </row>
    <row r="4392" spans="1:6">
      <c r="A4392" s="59">
        <v>6652</v>
      </c>
      <c r="B4392" s="59" t="s">
        <v>439</v>
      </c>
      <c r="C4392" s="59" t="s">
        <v>20278</v>
      </c>
      <c r="D4392" s="60">
        <v>112.04</v>
      </c>
      <c r="E4392" s="59" t="s">
        <v>440</v>
      </c>
      <c r="F4392" s="59" t="s">
        <v>350</v>
      </c>
    </row>
    <row r="4393" spans="1:6">
      <c r="A4393" s="59">
        <v>6654</v>
      </c>
      <c r="B4393" s="59" t="s">
        <v>439</v>
      </c>
      <c r="C4393" s="59" t="s">
        <v>20278</v>
      </c>
      <c r="D4393" s="60">
        <v>112.04</v>
      </c>
      <c r="E4393" s="59" t="s">
        <v>440</v>
      </c>
      <c r="F4393" s="59" t="s">
        <v>351</v>
      </c>
    </row>
    <row r="4394" spans="1:6">
      <c r="A4394" s="59">
        <v>6655</v>
      </c>
      <c r="B4394" s="59" t="s">
        <v>439</v>
      </c>
      <c r="C4394" s="59" t="s">
        <v>20278</v>
      </c>
      <c r="D4394" s="60">
        <v>112.04</v>
      </c>
      <c r="E4394" s="59" t="s">
        <v>440</v>
      </c>
      <c r="F4394" s="59" t="s">
        <v>352</v>
      </c>
    </row>
    <row r="4395" spans="1:6">
      <c r="A4395" s="59">
        <v>6657</v>
      </c>
      <c r="B4395" s="59" t="s">
        <v>439</v>
      </c>
      <c r="C4395" s="59" t="s">
        <v>20278</v>
      </c>
      <c r="D4395" s="60">
        <v>112.04</v>
      </c>
      <c r="E4395" s="59" t="s">
        <v>440</v>
      </c>
      <c r="F4395" s="59" t="s">
        <v>353</v>
      </c>
    </row>
    <row r="4396" spans="1:6">
      <c r="A4396" s="59">
        <v>6660</v>
      </c>
      <c r="B4396" s="59" t="s">
        <v>439</v>
      </c>
      <c r="C4396" s="59" t="s">
        <v>20278</v>
      </c>
      <c r="D4396" s="60">
        <v>112.04</v>
      </c>
      <c r="E4396" s="59" t="s">
        <v>440</v>
      </c>
      <c r="F4396" s="59" t="s">
        <v>354</v>
      </c>
    </row>
    <row r="4397" spans="1:6">
      <c r="A4397" s="59">
        <v>6661</v>
      </c>
      <c r="B4397" s="59" t="s">
        <v>439</v>
      </c>
      <c r="C4397" s="59" t="s">
        <v>20278</v>
      </c>
      <c r="D4397" s="60">
        <v>112.04</v>
      </c>
      <c r="E4397" s="59" t="s">
        <v>440</v>
      </c>
      <c r="F4397" s="59" t="s">
        <v>416</v>
      </c>
    </row>
    <row r="4398" spans="1:6">
      <c r="A4398" s="59">
        <v>6662</v>
      </c>
      <c r="B4398" s="59" t="s">
        <v>439</v>
      </c>
      <c r="C4398" s="59" t="s">
        <v>20278</v>
      </c>
      <c r="D4398" s="60">
        <v>112.04</v>
      </c>
      <c r="E4398" s="59" t="s">
        <v>440</v>
      </c>
      <c r="F4398" s="59" t="s">
        <v>355</v>
      </c>
    </row>
    <row r="4399" spans="1:6">
      <c r="A4399" s="59">
        <v>6665</v>
      </c>
      <c r="B4399" s="59" t="s">
        <v>439</v>
      </c>
      <c r="C4399" s="59" t="s">
        <v>20278</v>
      </c>
      <c r="D4399" s="60">
        <v>112.04</v>
      </c>
      <c r="E4399" s="59" t="s">
        <v>440</v>
      </c>
      <c r="F4399" s="59" t="s">
        <v>356</v>
      </c>
    </row>
    <row r="4400" spans="1:6">
      <c r="A4400" s="59">
        <v>6680</v>
      </c>
      <c r="B4400" s="59" t="s">
        <v>439</v>
      </c>
      <c r="C4400" s="59" t="s">
        <v>20278</v>
      </c>
      <c r="D4400" s="60">
        <v>112.04</v>
      </c>
      <c r="E4400" s="59" t="s">
        <v>440</v>
      </c>
      <c r="F4400" s="59" t="s">
        <v>357</v>
      </c>
    </row>
    <row r="4401" spans="1:6">
      <c r="A4401" s="59">
        <v>6681</v>
      </c>
      <c r="B4401" s="59" t="s">
        <v>439</v>
      </c>
      <c r="C4401" s="59" t="s">
        <v>20278</v>
      </c>
      <c r="D4401" s="60">
        <v>112.04</v>
      </c>
      <c r="E4401" s="59" t="s">
        <v>440</v>
      </c>
      <c r="F4401" s="59" t="s">
        <v>358</v>
      </c>
    </row>
    <row r="4402" spans="1:6">
      <c r="A4402" s="59">
        <v>6685</v>
      </c>
      <c r="B4402" s="59" t="s">
        <v>439</v>
      </c>
      <c r="C4402" s="59" t="s">
        <v>20278</v>
      </c>
      <c r="D4402" s="60">
        <v>112.04</v>
      </c>
      <c r="E4402" s="59" t="s">
        <v>440</v>
      </c>
      <c r="F4402" s="59" t="s">
        <v>359</v>
      </c>
    </row>
    <row r="4403" spans="1:6">
      <c r="A4403" s="59">
        <v>6686</v>
      </c>
      <c r="B4403" s="59" t="s">
        <v>439</v>
      </c>
      <c r="C4403" s="59" t="s">
        <v>20278</v>
      </c>
      <c r="D4403" s="60">
        <v>112.04</v>
      </c>
      <c r="E4403" s="59" t="s">
        <v>440</v>
      </c>
      <c r="F4403" s="59" t="s">
        <v>360</v>
      </c>
    </row>
    <row r="4404" spans="1:6">
      <c r="A4404" s="59">
        <v>6690</v>
      </c>
      <c r="B4404" s="59" t="s">
        <v>439</v>
      </c>
      <c r="C4404" s="59" t="s">
        <v>20278</v>
      </c>
      <c r="D4404" s="60">
        <v>112.04</v>
      </c>
      <c r="E4404" s="59" t="s">
        <v>440</v>
      </c>
      <c r="F4404" s="59" t="s">
        <v>361</v>
      </c>
    </row>
    <row r="4405" spans="1:6">
      <c r="A4405" s="59">
        <v>6750</v>
      </c>
      <c r="B4405" s="59" t="s">
        <v>439</v>
      </c>
      <c r="C4405" s="59" t="s">
        <v>20278</v>
      </c>
      <c r="D4405" s="60">
        <v>112.04</v>
      </c>
      <c r="E4405" s="59" t="s">
        <v>440</v>
      </c>
      <c r="F4405" s="59" t="s">
        <v>362</v>
      </c>
    </row>
    <row r="4406" spans="1:6">
      <c r="A4406" s="59">
        <v>6800</v>
      </c>
      <c r="B4406" s="59" t="s">
        <v>439</v>
      </c>
      <c r="C4406" s="59" t="s">
        <v>20278</v>
      </c>
      <c r="D4406" s="60">
        <v>112.04</v>
      </c>
      <c r="E4406" s="59" t="s">
        <v>440</v>
      </c>
      <c r="F4406" s="59" t="s">
        <v>419</v>
      </c>
    </row>
    <row r="4407" spans="1:6">
      <c r="A4407" s="59">
        <v>6810</v>
      </c>
      <c r="B4407" s="59" t="s">
        <v>439</v>
      </c>
      <c r="C4407" s="59" t="s">
        <v>20278</v>
      </c>
      <c r="D4407" s="60">
        <v>112.04</v>
      </c>
      <c r="E4407" s="59" t="s">
        <v>440</v>
      </c>
      <c r="F4407" s="59" t="s">
        <v>420</v>
      </c>
    </row>
    <row r="4408" spans="1:6">
      <c r="A4408" s="59">
        <v>6820</v>
      </c>
      <c r="B4408" s="59" t="s">
        <v>439</v>
      </c>
      <c r="C4408" s="59" t="s">
        <v>20278</v>
      </c>
      <c r="D4408" s="60">
        <v>112.04</v>
      </c>
      <c r="E4408" s="59" t="s">
        <v>440</v>
      </c>
      <c r="F4408" s="59" t="s">
        <v>363</v>
      </c>
    </row>
    <row r="4409" spans="1:6">
      <c r="A4409" s="59">
        <v>6825</v>
      </c>
      <c r="B4409" s="59" t="s">
        <v>439</v>
      </c>
      <c r="C4409" s="59" t="s">
        <v>20278</v>
      </c>
      <c r="D4409" s="60">
        <v>112.04</v>
      </c>
      <c r="E4409" s="59" t="s">
        <v>440</v>
      </c>
      <c r="F4409" s="59" t="s">
        <v>364</v>
      </c>
    </row>
    <row r="4410" spans="1:6">
      <c r="A4410" s="59">
        <v>6830</v>
      </c>
      <c r="B4410" s="59" t="s">
        <v>439</v>
      </c>
      <c r="C4410" s="59" t="s">
        <v>20278</v>
      </c>
      <c r="D4410" s="60">
        <v>112.04</v>
      </c>
      <c r="E4410" s="59" t="s">
        <v>440</v>
      </c>
      <c r="F4410" s="59" t="s">
        <v>365</v>
      </c>
    </row>
    <row r="4411" spans="1:6">
      <c r="A4411" s="59">
        <v>6831</v>
      </c>
      <c r="B4411" s="59" t="s">
        <v>439</v>
      </c>
      <c r="C4411" s="59" t="s">
        <v>20278</v>
      </c>
      <c r="D4411" s="60">
        <v>112.04</v>
      </c>
      <c r="E4411" s="59" t="s">
        <v>440</v>
      </c>
      <c r="F4411" s="59" t="s">
        <v>366</v>
      </c>
    </row>
    <row r="4412" spans="1:6">
      <c r="A4412" s="59">
        <v>6832</v>
      </c>
      <c r="B4412" s="59" t="s">
        <v>439</v>
      </c>
      <c r="C4412" s="59" t="s">
        <v>20278</v>
      </c>
      <c r="D4412" s="60">
        <v>112.04</v>
      </c>
      <c r="E4412" s="59" t="s">
        <v>440</v>
      </c>
      <c r="F4412" s="59" t="s">
        <v>367</v>
      </c>
    </row>
    <row r="4413" spans="1:6">
      <c r="A4413" s="59">
        <v>6833</v>
      </c>
      <c r="B4413" s="59" t="s">
        <v>439</v>
      </c>
      <c r="C4413" s="59" t="s">
        <v>20278</v>
      </c>
      <c r="D4413" s="60">
        <v>112.04</v>
      </c>
      <c r="E4413" s="59" t="s">
        <v>440</v>
      </c>
      <c r="F4413" s="59" t="s">
        <v>368</v>
      </c>
    </row>
    <row r="4414" spans="1:6">
      <c r="A4414" s="59">
        <v>6834</v>
      </c>
      <c r="B4414" s="59" t="s">
        <v>439</v>
      </c>
      <c r="C4414" s="59" t="s">
        <v>20278</v>
      </c>
      <c r="D4414" s="60">
        <v>112.04</v>
      </c>
      <c r="E4414" s="59" t="s">
        <v>440</v>
      </c>
      <c r="F4414" s="59" t="s">
        <v>369</v>
      </c>
    </row>
    <row r="4415" spans="1:6">
      <c r="A4415" s="59">
        <v>6902</v>
      </c>
      <c r="B4415" s="59" t="s">
        <v>439</v>
      </c>
      <c r="C4415" s="59" t="s">
        <v>20278</v>
      </c>
      <c r="D4415" s="60">
        <v>112.04</v>
      </c>
      <c r="E4415" s="59" t="s">
        <v>440</v>
      </c>
      <c r="F4415" s="59" t="s">
        <v>371</v>
      </c>
    </row>
    <row r="4416" spans="1:6">
      <c r="A4416" s="59">
        <v>6903</v>
      </c>
      <c r="B4416" s="59" t="s">
        <v>439</v>
      </c>
      <c r="C4416" s="59" t="s">
        <v>20278</v>
      </c>
      <c r="D4416" s="60">
        <v>112.04</v>
      </c>
      <c r="E4416" s="59" t="s">
        <v>440</v>
      </c>
      <c r="F4416" s="59" t="s">
        <v>372</v>
      </c>
    </row>
    <row r="4417" spans="1:6">
      <c r="A4417" s="59">
        <v>6997</v>
      </c>
      <c r="B4417" s="59" t="s">
        <v>439</v>
      </c>
      <c r="C4417" s="59" t="s">
        <v>20278</v>
      </c>
      <c r="D4417" s="60">
        <v>112.04</v>
      </c>
      <c r="E4417" s="59" t="s">
        <v>440</v>
      </c>
      <c r="F4417" s="59" t="s">
        <v>436</v>
      </c>
    </row>
    <row r="4418" spans="1:6">
      <c r="A4418" s="59">
        <v>6998</v>
      </c>
      <c r="B4418" s="59" t="s">
        <v>439</v>
      </c>
      <c r="C4418" s="59" t="s">
        <v>20278</v>
      </c>
      <c r="D4418" s="60">
        <v>112.04</v>
      </c>
      <c r="E4418" s="59" t="s">
        <v>440</v>
      </c>
      <c r="F4418" s="59" t="s">
        <v>373</v>
      </c>
    </row>
    <row r="4419" spans="1:6">
      <c r="A4419" s="59">
        <v>6999</v>
      </c>
      <c r="B4419" s="59" t="s">
        <v>439</v>
      </c>
      <c r="C4419" s="59" t="s">
        <v>20278</v>
      </c>
      <c r="D4419" s="60">
        <v>112.04</v>
      </c>
      <c r="E4419" s="59" t="s">
        <v>440</v>
      </c>
      <c r="F4419" s="59" t="s">
        <v>374</v>
      </c>
    </row>
    <row r="4420" spans="1:6">
      <c r="A4420" s="59">
        <v>6029</v>
      </c>
      <c r="B4420" s="59" t="s">
        <v>441</v>
      </c>
      <c r="C4420" s="59" t="s">
        <v>20278</v>
      </c>
      <c r="D4420" s="60">
        <v>15</v>
      </c>
      <c r="E4420" s="59" t="s">
        <v>442</v>
      </c>
      <c r="F4420" s="59" t="s">
        <v>223</v>
      </c>
    </row>
    <row r="4421" spans="1:6">
      <c r="A4421" s="59">
        <v>6032</v>
      </c>
      <c r="B4421" s="59" t="s">
        <v>441</v>
      </c>
      <c r="C4421" s="59" t="s">
        <v>20278</v>
      </c>
      <c r="D4421" s="60">
        <v>15</v>
      </c>
      <c r="E4421" s="59" t="s">
        <v>442</v>
      </c>
      <c r="F4421" s="59" t="s">
        <v>224</v>
      </c>
    </row>
    <row r="4422" spans="1:6">
      <c r="A4422" s="59">
        <v>6112</v>
      </c>
      <c r="B4422" s="59" t="s">
        <v>441</v>
      </c>
      <c r="C4422" s="59" t="s">
        <v>20278</v>
      </c>
      <c r="D4422" s="60">
        <v>15</v>
      </c>
      <c r="E4422" s="59" t="s">
        <v>442</v>
      </c>
      <c r="F4422" s="59" t="s">
        <v>230</v>
      </c>
    </row>
    <row r="4423" spans="1:6">
      <c r="A4423" s="59">
        <v>6411</v>
      </c>
      <c r="B4423" s="59" t="s">
        <v>441</v>
      </c>
      <c r="C4423" s="59" t="s">
        <v>20278</v>
      </c>
      <c r="D4423" s="60">
        <v>15</v>
      </c>
      <c r="E4423" s="59" t="s">
        <v>442</v>
      </c>
      <c r="F4423" s="59" t="s">
        <v>268</v>
      </c>
    </row>
    <row r="4424" spans="1:6">
      <c r="A4424" s="59">
        <v>6660</v>
      </c>
      <c r="B4424" s="59" t="s">
        <v>441</v>
      </c>
      <c r="C4424" s="59" t="s">
        <v>20278</v>
      </c>
      <c r="D4424" s="60">
        <v>12.55</v>
      </c>
      <c r="E4424" s="59" t="s">
        <v>442</v>
      </c>
      <c r="F4424" s="59" t="s">
        <v>354</v>
      </c>
    </row>
    <row r="4425" spans="1:6">
      <c r="A4425" s="59">
        <v>6902</v>
      </c>
      <c r="B4425" s="59" t="s">
        <v>441</v>
      </c>
      <c r="C4425" s="59" t="s">
        <v>20278</v>
      </c>
      <c r="D4425" s="60">
        <v>15</v>
      </c>
      <c r="E4425" s="59" t="s">
        <v>442</v>
      </c>
      <c r="F4425" s="59" t="s">
        <v>371</v>
      </c>
    </row>
    <row r="4426" spans="1:6">
      <c r="A4426" s="59">
        <v>6029</v>
      </c>
      <c r="B4426" s="59" t="s">
        <v>443</v>
      </c>
      <c r="C4426" s="59" t="s">
        <v>20278</v>
      </c>
      <c r="D4426" s="60">
        <v>12</v>
      </c>
      <c r="E4426" s="59" t="s">
        <v>444</v>
      </c>
      <c r="F4426" s="59" t="s">
        <v>223</v>
      </c>
    </row>
    <row r="4427" spans="1:6">
      <c r="A4427" s="59">
        <v>6032</v>
      </c>
      <c r="B4427" s="59" t="s">
        <v>443</v>
      </c>
      <c r="C4427" s="59" t="s">
        <v>20278</v>
      </c>
      <c r="D4427" s="60">
        <v>12</v>
      </c>
      <c r="E4427" s="59" t="s">
        <v>444</v>
      </c>
      <c r="F4427" s="59" t="s">
        <v>224</v>
      </c>
    </row>
    <row r="4428" spans="1:6">
      <c r="A4428" s="59">
        <v>6112</v>
      </c>
      <c r="B4428" s="59" t="s">
        <v>443</v>
      </c>
      <c r="C4428" s="59" t="s">
        <v>20278</v>
      </c>
      <c r="D4428" s="60">
        <v>12</v>
      </c>
      <c r="E4428" s="59" t="s">
        <v>444</v>
      </c>
      <c r="F4428" s="59" t="s">
        <v>230</v>
      </c>
    </row>
    <row r="4429" spans="1:6">
      <c r="A4429" s="59">
        <v>6411</v>
      </c>
      <c r="B4429" s="59" t="s">
        <v>443</v>
      </c>
      <c r="C4429" s="59" t="s">
        <v>20278</v>
      </c>
      <c r="D4429" s="60">
        <v>12</v>
      </c>
      <c r="E4429" s="59" t="s">
        <v>444</v>
      </c>
      <c r="F4429" s="59" t="s">
        <v>268</v>
      </c>
    </row>
    <row r="4430" spans="1:6">
      <c r="A4430" s="59">
        <v>6660</v>
      </c>
      <c r="B4430" s="59" t="s">
        <v>443</v>
      </c>
      <c r="C4430" s="59" t="s">
        <v>20278</v>
      </c>
      <c r="D4430" s="60">
        <v>12</v>
      </c>
      <c r="E4430" s="59" t="s">
        <v>444</v>
      </c>
      <c r="F4430" s="59" t="s">
        <v>354</v>
      </c>
    </row>
    <row r="4431" spans="1:6">
      <c r="A4431" s="59">
        <v>6902</v>
      </c>
      <c r="B4431" s="59" t="s">
        <v>443</v>
      </c>
      <c r="C4431" s="59" t="s">
        <v>20278</v>
      </c>
      <c r="D4431" s="60">
        <v>12</v>
      </c>
      <c r="E4431" s="59" t="s">
        <v>444</v>
      </c>
      <c r="F4431" s="59" t="s">
        <v>371</v>
      </c>
    </row>
    <row r="4432" spans="1:6">
      <c r="A4432" s="59">
        <v>6029</v>
      </c>
      <c r="B4432" s="59" t="s">
        <v>445</v>
      </c>
      <c r="C4432" s="59" t="s">
        <v>20278</v>
      </c>
      <c r="D4432" s="60">
        <v>15</v>
      </c>
      <c r="E4432" s="59" t="s">
        <v>446</v>
      </c>
      <c r="F4432" s="59" t="s">
        <v>223</v>
      </c>
    </row>
    <row r="4433" spans="1:6">
      <c r="A4433" s="59">
        <v>6032</v>
      </c>
      <c r="B4433" s="59" t="s">
        <v>445</v>
      </c>
      <c r="C4433" s="59" t="s">
        <v>20278</v>
      </c>
      <c r="D4433" s="60">
        <v>15</v>
      </c>
      <c r="E4433" s="59" t="s">
        <v>446</v>
      </c>
      <c r="F4433" s="59" t="s">
        <v>224</v>
      </c>
    </row>
    <row r="4434" spans="1:6">
      <c r="A4434" s="59">
        <v>6112</v>
      </c>
      <c r="B4434" s="59" t="s">
        <v>445</v>
      </c>
      <c r="C4434" s="59" t="s">
        <v>20278</v>
      </c>
      <c r="D4434" s="60">
        <v>15</v>
      </c>
      <c r="E4434" s="59" t="s">
        <v>446</v>
      </c>
      <c r="F4434" s="59" t="s">
        <v>230</v>
      </c>
    </row>
    <row r="4435" spans="1:6">
      <c r="A4435" s="59">
        <v>6411</v>
      </c>
      <c r="B4435" s="59" t="s">
        <v>445</v>
      </c>
      <c r="C4435" s="59" t="s">
        <v>20278</v>
      </c>
      <c r="D4435" s="60">
        <v>15</v>
      </c>
      <c r="E4435" s="59" t="s">
        <v>446</v>
      </c>
      <c r="F4435" s="59" t="s">
        <v>268</v>
      </c>
    </row>
    <row r="4436" spans="1:6">
      <c r="A4436" s="59">
        <v>6660</v>
      </c>
      <c r="B4436" s="59" t="s">
        <v>445</v>
      </c>
      <c r="C4436" s="59" t="s">
        <v>20278</v>
      </c>
      <c r="D4436" s="60">
        <v>15</v>
      </c>
      <c r="E4436" s="59" t="s">
        <v>446</v>
      </c>
      <c r="F4436" s="59" t="s">
        <v>354</v>
      </c>
    </row>
    <row r="4437" spans="1:6">
      <c r="A4437" s="59">
        <v>6902</v>
      </c>
      <c r="B4437" s="59" t="s">
        <v>445</v>
      </c>
      <c r="C4437" s="59" t="s">
        <v>20278</v>
      </c>
      <c r="D4437" s="60">
        <v>15</v>
      </c>
      <c r="E4437" s="59" t="s">
        <v>446</v>
      </c>
      <c r="F4437" s="59" t="s">
        <v>371</v>
      </c>
    </row>
    <row r="4438" spans="1:6">
      <c r="A4438" s="59">
        <v>6029</v>
      </c>
      <c r="B4438" s="59" t="s">
        <v>447</v>
      </c>
      <c r="C4438" s="59" t="s">
        <v>20278</v>
      </c>
      <c r="D4438" s="60">
        <v>42.72</v>
      </c>
      <c r="E4438" s="59" t="s">
        <v>448</v>
      </c>
      <c r="F4438" s="59" t="s">
        <v>223</v>
      </c>
    </row>
    <row r="4439" spans="1:6">
      <c r="A4439" s="59">
        <v>6032</v>
      </c>
      <c r="B4439" s="59" t="s">
        <v>447</v>
      </c>
      <c r="C4439" s="59" t="s">
        <v>20278</v>
      </c>
      <c r="D4439" s="60">
        <v>42.72</v>
      </c>
      <c r="E4439" s="59" t="s">
        <v>448</v>
      </c>
      <c r="F4439" s="59" t="s">
        <v>224</v>
      </c>
    </row>
    <row r="4440" spans="1:6">
      <c r="A4440" s="59">
        <v>6112</v>
      </c>
      <c r="B4440" s="59" t="s">
        <v>447</v>
      </c>
      <c r="C4440" s="59" t="s">
        <v>20278</v>
      </c>
      <c r="D4440" s="60">
        <v>42.72</v>
      </c>
      <c r="E4440" s="59" t="s">
        <v>448</v>
      </c>
      <c r="F4440" s="59" t="s">
        <v>230</v>
      </c>
    </row>
    <row r="4441" spans="1:6">
      <c r="A4441" s="59">
        <v>6411</v>
      </c>
      <c r="B4441" s="59" t="s">
        <v>447</v>
      </c>
      <c r="C4441" s="59" t="s">
        <v>20278</v>
      </c>
      <c r="D4441" s="60">
        <v>42.72</v>
      </c>
      <c r="E4441" s="59" t="s">
        <v>448</v>
      </c>
      <c r="F4441" s="59" t="s">
        <v>268</v>
      </c>
    </row>
    <row r="4442" spans="1:6">
      <c r="A4442" s="59">
        <v>6412</v>
      </c>
      <c r="B4442" s="59" t="s">
        <v>447</v>
      </c>
      <c r="C4442" s="59" t="s">
        <v>20278</v>
      </c>
      <c r="D4442" s="60">
        <v>42.72</v>
      </c>
      <c r="E4442" s="59" t="s">
        <v>448</v>
      </c>
      <c r="F4442" s="59" t="s">
        <v>269</v>
      </c>
    </row>
    <row r="4443" spans="1:6">
      <c r="A4443" s="59">
        <v>6414</v>
      </c>
      <c r="B4443" s="59" t="s">
        <v>447</v>
      </c>
      <c r="C4443" s="59" t="s">
        <v>20278</v>
      </c>
      <c r="D4443" s="60">
        <v>42.72</v>
      </c>
      <c r="E4443" s="59" t="s">
        <v>448</v>
      </c>
      <c r="F4443" s="59" t="s">
        <v>271</v>
      </c>
    </row>
    <row r="4444" spans="1:6">
      <c r="A4444" s="59">
        <v>6462</v>
      </c>
      <c r="B4444" s="59" t="s">
        <v>447</v>
      </c>
      <c r="C4444" s="59" t="s">
        <v>20278</v>
      </c>
      <c r="D4444" s="60">
        <v>42.72</v>
      </c>
      <c r="E4444" s="59" t="s">
        <v>448</v>
      </c>
      <c r="F4444" s="59" t="s">
        <v>298</v>
      </c>
    </row>
    <row r="4445" spans="1:6">
      <c r="A4445" s="59">
        <v>6463</v>
      </c>
      <c r="B4445" s="59" t="s">
        <v>447</v>
      </c>
      <c r="C4445" s="59" t="s">
        <v>20278</v>
      </c>
      <c r="D4445" s="60">
        <v>42.72</v>
      </c>
      <c r="E4445" s="59" t="s">
        <v>448</v>
      </c>
      <c r="F4445" s="59" t="s">
        <v>299</v>
      </c>
    </row>
    <row r="4446" spans="1:6">
      <c r="A4446" s="59">
        <v>6472</v>
      </c>
      <c r="B4446" s="59" t="s">
        <v>447</v>
      </c>
      <c r="C4446" s="59" t="s">
        <v>20278</v>
      </c>
      <c r="D4446" s="60">
        <v>42.72</v>
      </c>
      <c r="E4446" s="59" t="s">
        <v>448</v>
      </c>
      <c r="F4446" s="59" t="s">
        <v>302</v>
      </c>
    </row>
    <row r="4447" spans="1:6">
      <c r="A4447" s="59">
        <v>6521</v>
      </c>
      <c r="B4447" s="59" t="s">
        <v>447</v>
      </c>
      <c r="C4447" s="59" t="s">
        <v>20278</v>
      </c>
      <c r="D4447" s="60">
        <v>42.72</v>
      </c>
      <c r="E4447" s="59" t="s">
        <v>448</v>
      </c>
      <c r="F4447" s="59" t="s">
        <v>328</v>
      </c>
    </row>
    <row r="4448" spans="1:6">
      <c r="A4448" s="59">
        <v>6522</v>
      </c>
      <c r="B4448" s="59" t="s">
        <v>447</v>
      </c>
      <c r="C4448" s="59" t="s">
        <v>20278</v>
      </c>
      <c r="D4448" s="60">
        <v>42.72</v>
      </c>
      <c r="E4448" s="59" t="s">
        <v>448</v>
      </c>
      <c r="F4448" s="59" t="s">
        <v>329</v>
      </c>
    </row>
    <row r="4449" spans="1:6">
      <c r="A4449" s="59">
        <v>6660</v>
      </c>
      <c r="B4449" s="59" t="s">
        <v>447</v>
      </c>
      <c r="C4449" s="59" t="s">
        <v>20278</v>
      </c>
      <c r="D4449" s="60">
        <v>76.09</v>
      </c>
      <c r="E4449" s="59" t="s">
        <v>448</v>
      </c>
      <c r="F4449" s="59" t="s">
        <v>354</v>
      </c>
    </row>
    <row r="4450" spans="1:6">
      <c r="A4450" s="59">
        <v>6902</v>
      </c>
      <c r="B4450" s="59" t="s">
        <v>447</v>
      </c>
      <c r="C4450" s="59" t="s">
        <v>20278</v>
      </c>
      <c r="D4450" s="60">
        <v>42.72</v>
      </c>
      <c r="E4450" s="59" t="s">
        <v>448</v>
      </c>
      <c r="F4450" s="59" t="s">
        <v>371</v>
      </c>
    </row>
    <row r="4451" spans="1:6">
      <c r="A4451" s="59">
        <v>6029</v>
      </c>
      <c r="B4451" s="59" t="s">
        <v>449</v>
      </c>
      <c r="C4451" s="59" t="s">
        <v>20278</v>
      </c>
      <c r="D4451" s="60">
        <v>12.5</v>
      </c>
      <c r="E4451" s="59" t="s">
        <v>450</v>
      </c>
      <c r="F4451" s="59" t="s">
        <v>223</v>
      </c>
    </row>
    <row r="4452" spans="1:6">
      <c r="A4452" s="59">
        <v>6032</v>
      </c>
      <c r="B4452" s="59" t="s">
        <v>449</v>
      </c>
      <c r="C4452" s="59" t="s">
        <v>20278</v>
      </c>
      <c r="D4452" s="60">
        <v>12.5</v>
      </c>
      <c r="E4452" s="59" t="s">
        <v>450</v>
      </c>
      <c r="F4452" s="59" t="s">
        <v>224</v>
      </c>
    </row>
    <row r="4453" spans="1:6">
      <c r="A4453" s="59">
        <v>6112</v>
      </c>
      <c r="B4453" s="59" t="s">
        <v>449</v>
      </c>
      <c r="C4453" s="59" t="s">
        <v>20278</v>
      </c>
      <c r="D4453" s="60">
        <v>12.5</v>
      </c>
      <c r="E4453" s="59" t="s">
        <v>450</v>
      </c>
      <c r="F4453" s="59" t="s">
        <v>230</v>
      </c>
    </row>
    <row r="4454" spans="1:6">
      <c r="A4454" s="59">
        <v>6242</v>
      </c>
      <c r="B4454" s="59" t="s">
        <v>449</v>
      </c>
      <c r="C4454" s="59" t="s">
        <v>20278</v>
      </c>
      <c r="D4454" s="60">
        <v>12.5</v>
      </c>
      <c r="E4454" s="59" t="s">
        <v>450</v>
      </c>
      <c r="F4454" s="59" t="s">
        <v>248</v>
      </c>
    </row>
    <row r="4455" spans="1:6">
      <c r="A4455" s="59">
        <v>6411</v>
      </c>
      <c r="B4455" s="59" t="s">
        <v>449</v>
      </c>
      <c r="C4455" s="59" t="s">
        <v>20278</v>
      </c>
      <c r="D4455" s="60">
        <v>12.5</v>
      </c>
      <c r="E4455" s="59" t="s">
        <v>450</v>
      </c>
      <c r="F4455" s="59" t="s">
        <v>268</v>
      </c>
    </row>
    <row r="4456" spans="1:6">
      <c r="A4456" s="59">
        <v>6660</v>
      </c>
      <c r="B4456" s="59" t="s">
        <v>449</v>
      </c>
      <c r="C4456" s="59" t="s">
        <v>20278</v>
      </c>
      <c r="D4456" s="60">
        <v>12.5</v>
      </c>
      <c r="E4456" s="59" t="s">
        <v>450</v>
      </c>
      <c r="F4456" s="59" t="s">
        <v>354</v>
      </c>
    </row>
    <row r="4457" spans="1:6">
      <c r="A4457" s="59">
        <v>6902</v>
      </c>
      <c r="B4457" s="59" t="s">
        <v>449</v>
      </c>
      <c r="C4457" s="59" t="s">
        <v>20278</v>
      </c>
      <c r="D4457" s="60">
        <v>12.5</v>
      </c>
      <c r="E4457" s="59" t="s">
        <v>450</v>
      </c>
      <c r="F4457" s="59" t="s">
        <v>371</v>
      </c>
    </row>
    <row r="4458" spans="1:6">
      <c r="A4458" s="59">
        <v>6029</v>
      </c>
      <c r="B4458" s="59" t="s">
        <v>451</v>
      </c>
      <c r="C4458" s="59" t="s">
        <v>20278</v>
      </c>
      <c r="D4458" s="60">
        <v>8</v>
      </c>
      <c r="E4458" s="59" t="s">
        <v>452</v>
      </c>
      <c r="F4458" s="59" t="s">
        <v>223</v>
      </c>
    </row>
    <row r="4459" spans="1:6">
      <c r="A4459" s="59">
        <v>6032</v>
      </c>
      <c r="B4459" s="59" t="s">
        <v>451</v>
      </c>
      <c r="C4459" s="59" t="s">
        <v>20278</v>
      </c>
      <c r="D4459" s="60">
        <v>8</v>
      </c>
      <c r="E4459" s="59" t="s">
        <v>452</v>
      </c>
      <c r="F4459" s="59" t="s">
        <v>224</v>
      </c>
    </row>
    <row r="4460" spans="1:6">
      <c r="A4460" s="59">
        <v>6112</v>
      </c>
      <c r="B4460" s="59" t="s">
        <v>451</v>
      </c>
      <c r="C4460" s="59" t="s">
        <v>20278</v>
      </c>
      <c r="D4460" s="60">
        <v>8</v>
      </c>
      <c r="E4460" s="59" t="s">
        <v>452</v>
      </c>
      <c r="F4460" s="59" t="s">
        <v>230</v>
      </c>
    </row>
    <row r="4461" spans="1:6">
      <c r="A4461" s="59">
        <v>6411</v>
      </c>
      <c r="B4461" s="59" t="s">
        <v>451</v>
      </c>
      <c r="C4461" s="59" t="s">
        <v>20278</v>
      </c>
      <c r="D4461" s="60">
        <v>8</v>
      </c>
      <c r="E4461" s="59" t="s">
        <v>452</v>
      </c>
      <c r="F4461" s="59" t="s">
        <v>268</v>
      </c>
    </row>
    <row r="4462" spans="1:6">
      <c r="A4462" s="59">
        <v>6660</v>
      </c>
      <c r="B4462" s="59" t="s">
        <v>451</v>
      </c>
      <c r="C4462" s="59" t="s">
        <v>20278</v>
      </c>
      <c r="D4462" s="60">
        <v>8</v>
      </c>
      <c r="E4462" s="59" t="s">
        <v>452</v>
      </c>
      <c r="F4462" s="59" t="s">
        <v>354</v>
      </c>
    </row>
    <row r="4463" spans="1:6">
      <c r="A4463" s="59">
        <v>6902</v>
      </c>
      <c r="B4463" s="59" t="s">
        <v>451</v>
      </c>
      <c r="C4463" s="59" t="s">
        <v>20278</v>
      </c>
      <c r="D4463" s="60">
        <v>8</v>
      </c>
      <c r="E4463" s="59" t="s">
        <v>452</v>
      </c>
      <c r="F4463" s="59" t="s">
        <v>371</v>
      </c>
    </row>
    <row r="4464" spans="1:6">
      <c r="A4464" s="59">
        <v>6029</v>
      </c>
      <c r="B4464" s="59" t="s">
        <v>453</v>
      </c>
      <c r="C4464" s="59" t="s">
        <v>20278</v>
      </c>
      <c r="D4464" s="60">
        <v>25</v>
      </c>
      <c r="E4464" s="59" t="s">
        <v>454</v>
      </c>
      <c r="F4464" s="59" t="s">
        <v>223</v>
      </c>
    </row>
    <row r="4465" spans="1:6">
      <c r="A4465" s="59">
        <v>6032</v>
      </c>
      <c r="B4465" s="59" t="s">
        <v>453</v>
      </c>
      <c r="C4465" s="59" t="s">
        <v>20278</v>
      </c>
      <c r="D4465" s="60">
        <v>25</v>
      </c>
      <c r="E4465" s="59" t="s">
        <v>454</v>
      </c>
      <c r="F4465" s="59" t="s">
        <v>224</v>
      </c>
    </row>
    <row r="4466" spans="1:6">
      <c r="A4466" s="59">
        <v>6112</v>
      </c>
      <c r="B4466" s="59" t="s">
        <v>453</v>
      </c>
      <c r="C4466" s="59" t="s">
        <v>20278</v>
      </c>
      <c r="D4466" s="60">
        <v>25</v>
      </c>
      <c r="E4466" s="59" t="s">
        <v>454</v>
      </c>
      <c r="F4466" s="59" t="s">
        <v>230</v>
      </c>
    </row>
    <row r="4467" spans="1:6">
      <c r="A4467" s="59">
        <v>6411</v>
      </c>
      <c r="B4467" s="59" t="s">
        <v>453</v>
      </c>
      <c r="C4467" s="59" t="s">
        <v>20278</v>
      </c>
      <c r="D4467" s="60">
        <v>25</v>
      </c>
      <c r="E4467" s="59" t="s">
        <v>454</v>
      </c>
      <c r="F4467" s="59" t="s">
        <v>268</v>
      </c>
    </row>
    <row r="4468" spans="1:6">
      <c r="A4468" s="59">
        <v>6660</v>
      </c>
      <c r="B4468" s="59" t="s">
        <v>453</v>
      </c>
      <c r="C4468" s="59" t="s">
        <v>20278</v>
      </c>
      <c r="D4468" s="60">
        <v>25</v>
      </c>
      <c r="E4468" s="59" t="s">
        <v>454</v>
      </c>
      <c r="F4468" s="59" t="s">
        <v>354</v>
      </c>
    </row>
    <row r="4469" spans="1:6">
      <c r="A4469" s="59">
        <v>6902</v>
      </c>
      <c r="B4469" s="59" t="s">
        <v>453</v>
      </c>
      <c r="C4469" s="59" t="s">
        <v>20278</v>
      </c>
      <c r="D4469" s="60">
        <v>25</v>
      </c>
      <c r="E4469" s="59" t="s">
        <v>454</v>
      </c>
      <c r="F4469" s="59" t="s">
        <v>371</v>
      </c>
    </row>
    <row r="4470" spans="1:6">
      <c r="A4470" s="59">
        <v>6029</v>
      </c>
      <c r="B4470" s="59" t="s">
        <v>455</v>
      </c>
      <c r="C4470" s="59" t="s">
        <v>20278</v>
      </c>
      <c r="D4470" s="60">
        <v>10</v>
      </c>
      <c r="E4470" s="59" t="s">
        <v>456</v>
      </c>
      <c r="F4470" s="59" t="s">
        <v>223</v>
      </c>
    </row>
    <row r="4471" spans="1:6">
      <c r="A4471" s="59">
        <v>6032</v>
      </c>
      <c r="B4471" s="59" t="s">
        <v>455</v>
      </c>
      <c r="C4471" s="59" t="s">
        <v>20278</v>
      </c>
      <c r="D4471" s="60">
        <v>10</v>
      </c>
      <c r="E4471" s="59" t="s">
        <v>456</v>
      </c>
      <c r="F4471" s="59" t="s">
        <v>224</v>
      </c>
    </row>
    <row r="4472" spans="1:6">
      <c r="A4472" s="59">
        <v>6112</v>
      </c>
      <c r="B4472" s="59" t="s">
        <v>455</v>
      </c>
      <c r="C4472" s="59" t="s">
        <v>20278</v>
      </c>
      <c r="D4472" s="60">
        <v>10</v>
      </c>
      <c r="E4472" s="59" t="s">
        <v>456</v>
      </c>
      <c r="F4472" s="59" t="s">
        <v>230</v>
      </c>
    </row>
    <row r="4473" spans="1:6">
      <c r="A4473" s="59">
        <v>6411</v>
      </c>
      <c r="B4473" s="59" t="s">
        <v>455</v>
      </c>
      <c r="C4473" s="59" t="s">
        <v>20278</v>
      </c>
      <c r="D4473" s="60">
        <v>10</v>
      </c>
      <c r="E4473" s="59" t="s">
        <v>456</v>
      </c>
      <c r="F4473" s="59" t="s">
        <v>268</v>
      </c>
    </row>
    <row r="4474" spans="1:6">
      <c r="A4474" s="59">
        <v>6660</v>
      </c>
      <c r="B4474" s="59" t="s">
        <v>455</v>
      </c>
      <c r="C4474" s="59" t="s">
        <v>20278</v>
      </c>
      <c r="D4474" s="60">
        <v>10</v>
      </c>
      <c r="E4474" s="59" t="s">
        <v>456</v>
      </c>
      <c r="F4474" s="59" t="s">
        <v>354</v>
      </c>
    </row>
    <row r="4475" spans="1:6">
      <c r="A4475" s="59">
        <v>6902</v>
      </c>
      <c r="B4475" s="59" t="s">
        <v>455</v>
      </c>
      <c r="C4475" s="59" t="s">
        <v>20278</v>
      </c>
      <c r="D4475" s="60">
        <v>10</v>
      </c>
      <c r="E4475" s="59" t="s">
        <v>456</v>
      </c>
      <c r="F4475" s="59" t="s">
        <v>371</v>
      </c>
    </row>
    <row r="4476" spans="1:6">
      <c r="A4476" s="59">
        <v>6029</v>
      </c>
      <c r="B4476" s="59" t="s">
        <v>457</v>
      </c>
      <c r="C4476" s="59" t="s">
        <v>20278</v>
      </c>
      <c r="D4476" s="60">
        <v>10</v>
      </c>
      <c r="E4476" s="59" t="s">
        <v>458</v>
      </c>
      <c r="F4476" s="59" t="s">
        <v>223</v>
      </c>
    </row>
    <row r="4477" spans="1:6">
      <c r="A4477" s="59">
        <v>6032</v>
      </c>
      <c r="B4477" s="59" t="s">
        <v>457</v>
      </c>
      <c r="C4477" s="59" t="s">
        <v>20278</v>
      </c>
      <c r="D4477" s="60">
        <v>10</v>
      </c>
      <c r="E4477" s="59" t="s">
        <v>458</v>
      </c>
      <c r="F4477" s="59" t="s">
        <v>224</v>
      </c>
    </row>
    <row r="4478" spans="1:6">
      <c r="A4478" s="59">
        <v>6112</v>
      </c>
      <c r="B4478" s="59" t="s">
        <v>457</v>
      </c>
      <c r="C4478" s="59" t="s">
        <v>20278</v>
      </c>
      <c r="D4478" s="60">
        <v>10</v>
      </c>
      <c r="E4478" s="59" t="s">
        <v>458</v>
      </c>
      <c r="F4478" s="59" t="s">
        <v>230</v>
      </c>
    </row>
    <row r="4479" spans="1:6">
      <c r="A4479" s="59">
        <v>6240</v>
      </c>
      <c r="B4479" s="59" t="s">
        <v>457</v>
      </c>
      <c r="C4479" s="59" t="s">
        <v>20278</v>
      </c>
      <c r="D4479" s="60">
        <v>10</v>
      </c>
      <c r="E4479" s="59" t="s">
        <v>458</v>
      </c>
      <c r="F4479" s="59" t="s">
        <v>246</v>
      </c>
    </row>
    <row r="4480" spans="1:6">
      <c r="A4480" s="59">
        <v>6241</v>
      </c>
      <c r="B4480" s="59" t="s">
        <v>457</v>
      </c>
      <c r="C4480" s="59" t="s">
        <v>20278</v>
      </c>
      <c r="D4480" s="60">
        <v>10</v>
      </c>
      <c r="E4480" s="59" t="s">
        <v>458</v>
      </c>
      <c r="F4480" s="59" t="s">
        <v>247</v>
      </c>
    </row>
    <row r="4481" spans="1:6">
      <c r="A4481" s="59">
        <v>6411</v>
      </c>
      <c r="B4481" s="59" t="s">
        <v>457</v>
      </c>
      <c r="C4481" s="59" t="s">
        <v>20278</v>
      </c>
      <c r="D4481" s="60">
        <v>10</v>
      </c>
      <c r="E4481" s="59" t="s">
        <v>458</v>
      </c>
      <c r="F4481" s="59" t="s">
        <v>268</v>
      </c>
    </row>
    <row r="4482" spans="1:6">
      <c r="A4482" s="59">
        <v>6660</v>
      </c>
      <c r="B4482" s="59" t="s">
        <v>457</v>
      </c>
      <c r="C4482" s="59" t="s">
        <v>20278</v>
      </c>
      <c r="D4482" s="60">
        <v>15</v>
      </c>
      <c r="E4482" s="59" t="s">
        <v>458</v>
      </c>
      <c r="F4482" s="59" t="s">
        <v>354</v>
      </c>
    </row>
    <row r="4483" spans="1:6">
      <c r="A4483" s="59">
        <v>6902</v>
      </c>
      <c r="B4483" s="59" t="s">
        <v>457</v>
      </c>
      <c r="C4483" s="59" t="s">
        <v>20278</v>
      </c>
      <c r="D4483" s="60">
        <v>10</v>
      </c>
      <c r="E4483" s="59" t="s">
        <v>458</v>
      </c>
      <c r="F4483" s="59" t="s">
        <v>371</v>
      </c>
    </row>
    <row r="4484" spans="1:6">
      <c r="A4484" s="59">
        <v>6029</v>
      </c>
      <c r="B4484" s="59" t="s">
        <v>459</v>
      </c>
      <c r="C4484" s="59" t="s">
        <v>20278</v>
      </c>
      <c r="D4484" s="60">
        <v>10</v>
      </c>
      <c r="E4484" s="59" t="s">
        <v>460</v>
      </c>
      <c r="F4484" s="59" t="s">
        <v>223</v>
      </c>
    </row>
    <row r="4485" spans="1:6">
      <c r="A4485" s="59">
        <v>6032</v>
      </c>
      <c r="B4485" s="59" t="s">
        <v>459</v>
      </c>
      <c r="C4485" s="59" t="s">
        <v>20278</v>
      </c>
      <c r="D4485" s="60">
        <v>10</v>
      </c>
      <c r="E4485" s="59" t="s">
        <v>460</v>
      </c>
      <c r="F4485" s="59" t="s">
        <v>224</v>
      </c>
    </row>
    <row r="4486" spans="1:6">
      <c r="A4486" s="59">
        <v>6112</v>
      </c>
      <c r="B4486" s="59" t="s">
        <v>459</v>
      </c>
      <c r="C4486" s="59" t="s">
        <v>20278</v>
      </c>
      <c r="D4486" s="60">
        <v>10</v>
      </c>
      <c r="E4486" s="59" t="s">
        <v>460</v>
      </c>
      <c r="F4486" s="59" t="s">
        <v>230</v>
      </c>
    </row>
    <row r="4487" spans="1:6">
      <c r="A4487" s="59">
        <v>6411</v>
      </c>
      <c r="B4487" s="59" t="s">
        <v>459</v>
      </c>
      <c r="C4487" s="59" t="s">
        <v>20278</v>
      </c>
      <c r="D4487" s="60">
        <v>10</v>
      </c>
      <c r="E4487" s="59" t="s">
        <v>460</v>
      </c>
      <c r="F4487" s="59" t="s">
        <v>268</v>
      </c>
    </row>
    <row r="4488" spans="1:6">
      <c r="A4488" s="59">
        <v>6660</v>
      </c>
      <c r="B4488" s="59" t="s">
        <v>459</v>
      </c>
      <c r="C4488" s="59" t="s">
        <v>20278</v>
      </c>
      <c r="D4488" s="60">
        <v>11.71</v>
      </c>
      <c r="E4488" s="59" t="s">
        <v>460</v>
      </c>
      <c r="F4488" s="59" t="s">
        <v>354</v>
      </c>
    </row>
    <row r="4489" spans="1:6">
      <c r="A4489" s="59">
        <v>6902</v>
      </c>
      <c r="B4489" s="59" t="s">
        <v>459</v>
      </c>
      <c r="C4489" s="59" t="s">
        <v>20278</v>
      </c>
      <c r="D4489" s="60">
        <v>10</v>
      </c>
      <c r="E4489" s="59" t="s">
        <v>460</v>
      </c>
      <c r="F4489" s="59" t="s">
        <v>371</v>
      </c>
    </row>
    <row r="4490" spans="1:6">
      <c r="A4490" s="59">
        <v>640</v>
      </c>
      <c r="B4490" s="59" t="s">
        <v>461</v>
      </c>
      <c r="C4490" s="59" t="s">
        <v>20278</v>
      </c>
      <c r="D4490" s="60">
        <v>12</v>
      </c>
      <c r="E4490" s="59" t="s">
        <v>462</v>
      </c>
      <c r="F4490" s="59" t="s">
        <v>205</v>
      </c>
    </row>
    <row r="4491" spans="1:6">
      <c r="A4491" s="59">
        <v>6013</v>
      </c>
      <c r="B4491" s="59" t="s">
        <v>461</v>
      </c>
      <c r="C4491" s="59" t="s">
        <v>20278</v>
      </c>
      <c r="D4491" s="60">
        <v>12</v>
      </c>
      <c r="E4491" s="59" t="s">
        <v>462</v>
      </c>
      <c r="F4491" s="59" t="s">
        <v>213</v>
      </c>
    </row>
    <row r="4492" spans="1:6">
      <c r="A4492" s="59">
        <v>6028</v>
      </c>
      <c r="B4492" s="59" t="s">
        <v>461</v>
      </c>
      <c r="C4492" s="59" t="s">
        <v>20278</v>
      </c>
      <c r="D4492" s="60">
        <v>12</v>
      </c>
      <c r="E4492" s="59" t="s">
        <v>462</v>
      </c>
      <c r="F4492" s="59" t="s">
        <v>222</v>
      </c>
    </row>
    <row r="4493" spans="1:6">
      <c r="A4493" s="59">
        <v>6029</v>
      </c>
      <c r="B4493" s="59" t="s">
        <v>461</v>
      </c>
      <c r="C4493" s="59" t="s">
        <v>20278</v>
      </c>
      <c r="D4493" s="60">
        <v>12</v>
      </c>
      <c r="E4493" s="59" t="s">
        <v>462</v>
      </c>
      <c r="F4493" s="59" t="s">
        <v>223</v>
      </c>
    </row>
    <row r="4494" spans="1:6">
      <c r="A4494" s="59">
        <v>6032</v>
      </c>
      <c r="B4494" s="59" t="s">
        <v>461</v>
      </c>
      <c r="C4494" s="59" t="s">
        <v>20278</v>
      </c>
      <c r="D4494" s="60">
        <v>12</v>
      </c>
      <c r="E4494" s="59" t="s">
        <v>462</v>
      </c>
      <c r="F4494" s="59" t="s">
        <v>224</v>
      </c>
    </row>
    <row r="4495" spans="1:6">
      <c r="A4495" s="59">
        <v>6112</v>
      </c>
      <c r="B4495" s="59" t="s">
        <v>461</v>
      </c>
      <c r="C4495" s="59" t="s">
        <v>20278</v>
      </c>
      <c r="D4495" s="60">
        <v>12</v>
      </c>
      <c r="E4495" s="59" t="s">
        <v>462</v>
      </c>
      <c r="F4495" s="59" t="s">
        <v>230</v>
      </c>
    </row>
    <row r="4496" spans="1:6">
      <c r="A4496" s="59">
        <v>6220</v>
      </c>
      <c r="B4496" s="59" t="s">
        <v>461</v>
      </c>
      <c r="C4496" s="59" t="s">
        <v>20278</v>
      </c>
      <c r="D4496" s="60">
        <v>12</v>
      </c>
      <c r="E4496" s="59" t="s">
        <v>462</v>
      </c>
      <c r="F4496" s="59" t="s">
        <v>231</v>
      </c>
    </row>
    <row r="4497" spans="1:6">
      <c r="A4497" s="59">
        <v>6221</v>
      </c>
      <c r="B4497" s="59" t="s">
        <v>461</v>
      </c>
      <c r="C4497" s="59" t="s">
        <v>20278</v>
      </c>
      <c r="D4497" s="60">
        <v>12</v>
      </c>
      <c r="E4497" s="59" t="s">
        <v>462</v>
      </c>
      <c r="F4497" s="59" t="s">
        <v>232</v>
      </c>
    </row>
    <row r="4498" spans="1:6">
      <c r="A4498" s="59">
        <v>6222</v>
      </c>
      <c r="B4498" s="59" t="s">
        <v>461</v>
      </c>
      <c r="C4498" s="59" t="s">
        <v>20278</v>
      </c>
      <c r="D4498" s="60">
        <v>12</v>
      </c>
      <c r="E4498" s="59" t="s">
        <v>462</v>
      </c>
      <c r="F4498" s="59" t="s">
        <v>233</v>
      </c>
    </row>
    <row r="4499" spans="1:6">
      <c r="A4499" s="59">
        <v>6223</v>
      </c>
      <c r="B4499" s="59" t="s">
        <v>461</v>
      </c>
      <c r="C4499" s="59" t="s">
        <v>20278</v>
      </c>
      <c r="D4499" s="60">
        <v>12</v>
      </c>
      <c r="E4499" s="59" t="s">
        <v>462</v>
      </c>
      <c r="F4499" s="59" t="s">
        <v>234</v>
      </c>
    </row>
    <row r="4500" spans="1:6">
      <c r="A4500" s="59">
        <v>6224</v>
      </c>
      <c r="B4500" s="59" t="s">
        <v>461</v>
      </c>
      <c r="C4500" s="59" t="s">
        <v>20278</v>
      </c>
      <c r="D4500" s="60">
        <v>12</v>
      </c>
      <c r="E4500" s="59" t="s">
        <v>462</v>
      </c>
      <c r="F4500" s="59" t="s">
        <v>235</v>
      </c>
    </row>
    <row r="4501" spans="1:6">
      <c r="A4501" s="59">
        <v>6225</v>
      </c>
      <c r="B4501" s="59" t="s">
        <v>461</v>
      </c>
      <c r="C4501" s="59" t="s">
        <v>20278</v>
      </c>
      <c r="D4501" s="60">
        <v>12</v>
      </c>
      <c r="E4501" s="59" t="s">
        <v>462</v>
      </c>
      <c r="F4501" s="59" t="s">
        <v>236</v>
      </c>
    </row>
    <row r="4502" spans="1:6">
      <c r="A4502" s="59">
        <v>6230</v>
      </c>
      <c r="B4502" s="59" t="s">
        <v>461</v>
      </c>
      <c r="C4502" s="59" t="s">
        <v>20278</v>
      </c>
      <c r="D4502" s="60">
        <v>12</v>
      </c>
      <c r="E4502" s="59" t="s">
        <v>462</v>
      </c>
      <c r="F4502" s="59" t="s">
        <v>239</v>
      </c>
    </row>
    <row r="4503" spans="1:6">
      <c r="A4503" s="59">
        <v>6231</v>
      </c>
      <c r="B4503" s="59" t="s">
        <v>461</v>
      </c>
      <c r="C4503" s="59" t="s">
        <v>20278</v>
      </c>
      <c r="D4503" s="60">
        <v>12</v>
      </c>
      <c r="E4503" s="59" t="s">
        <v>462</v>
      </c>
      <c r="F4503" s="59" t="s">
        <v>240</v>
      </c>
    </row>
    <row r="4504" spans="1:6">
      <c r="A4504" s="59">
        <v>6232</v>
      </c>
      <c r="B4504" s="59" t="s">
        <v>461</v>
      </c>
      <c r="C4504" s="59" t="s">
        <v>20278</v>
      </c>
      <c r="D4504" s="60">
        <v>12</v>
      </c>
      <c r="E4504" s="59" t="s">
        <v>462</v>
      </c>
      <c r="F4504" s="59" t="s">
        <v>241</v>
      </c>
    </row>
    <row r="4505" spans="1:6">
      <c r="A4505" s="59">
        <v>6234</v>
      </c>
      <c r="B4505" s="59" t="s">
        <v>461</v>
      </c>
      <c r="C4505" s="59" t="s">
        <v>20278</v>
      </c>
      <c r="D4505" s="60">
        <v>12</v>
      </c>
      <c r="E4505" s="59" t="s">
        <v>462</v>
      </c>
      <c r="F4505" s="59" t="s">
        <v>242</v>
      </c>
    </row>
    <row r="4506" spans="1:6">
      <c r="A4506" s="59">
        <v>6236</v>
      </c>
      <c r="B4506" s="59" t="s">
        <v>461</v>
      </c>
      <c r="C4506" s="59" t="s">
        <v>20278</v>
      </c>
      <c r="D4506" s="60">
        <v>12</v>
      </c>
      <c r="E4506" s="59" t="s">
        <v>462</v>
      </c>
      <c r="F4506" s="59" t="s">
        <v>244</v>
      </c>
    </row>
    <row r="4507" spans="1:6">
      <c r="A4507" s="59">
        <v>6238</v>
      </c>
      <c r="B4507" s="59" t="s">
        <v>461</v>
      </c>
      <c r="C4507" s="59" t="s">
        <v>20278</v>
      </c>
      <c r="D4507" s="60">
        <v>12</v>
      </c>
      <c r="E4507" s="59" t="s">
        <v>462</v>
      </c>
      <c r="F4507" s="59" t="s">
        <v>245</v>
      </c>
    </row>
    <row r="4508" spans="1:6">
      <c r="A4508" s="59">
        <v>6240</v>
      </c>
      <c r="B4508" s="59" t="s">
        <v>461</v>
      </c>
      <c r="C4508" s="59" t="s">
        <v>20278</v>
      </c>
      <c r="D4508" s="60">
        <v>12</v>
      </c>
      <c r="E4508" s="59" t="s">
        <v>462</v>
      </c>
      <c r="F4508" s="59" t="s">
        <v>246</v>
      </c>
    </row>
    <row r="4509" spans="1:6">
      <c r="A4509" s="59">
        <v>6241</v>
      </c>
      <c r="B4509" s="59" t="s">
        <v>461</v>
      </c>
      <c r="C4509" s="59" t="s">
        <v>20278</v>
      </c>
      <c r="D4509" s="60">
        <v>12</v>
      </c>
      <c r="E4509" s="59" t="s">
        <v>462</v>
      </c>
      <c r="F4509" s="59" t="s">
        <v>247</v>
      </c>
    </row>
    <row r="4510" spans="1:6">
      <c r="A4510" s="59">
        <v>6242</v>
      </c>
      <c r="B4510" s="59" t="s">
        <v>461</v>
      </c>
      <c r="C4510" s="59" t="s">
        <v>20278</v>
      </c>
      <c r="D4510" s="60">
        <v>12</v>
      </c>
      <c r="E4510" s="59" t="s">
        <v>462</v>
      </c>
      <c r="F4510" s="59" t="s">
        <v>248</v>
      </c>
    </row>
    <row r="4511" spans="1:6">
      <c r="A4511" s="59">
        <v>6243</v>
      </c>
      <c r="B4511" s="59" t="s">
        <v>461</v>
      </c>
      <c r="C4511" s="59" t="s">
        <v>20278</v>
      </c>
      <c r="D4511" s="60">
        <v>12</v>
      </c>
      <c r="E4511" s="59" t="s">
        <v>462</v>
      </c>
      <c r="F4511" s="59" t="s">
        <v>249</v>
      </c>
    </row>
    <row r="4512" spans="1:6">
      <c r="A4512" s="59">
        <v>6244</v>
      </c>
      <c r="B4512" s="59" t="s">
        <v>461</v>
      </c>
      <c r="C4512" s="59" t="s">
        <v>20278</v>
      </c>
      <c r="D4512" s="60">
        <v>12</v>
      </c>
      <c r="E4512" s="59" t="s">
        <v>462</v>
      </c>
      <c r="F4512" s="59" t="s">
        <v>250</v>
      </c>
    </row>
    <row r="4513" spans="1:6">
      <c r="A4513" s="59">
        <v>6320</v>
      </c>
      <c r="B4513" s="59" t="s">
        <v>461</v>
      </c>
      <c r="C4513" s="59" t="s">
        <v>20278</v>
      </c>
      <c r="D4513" s="60">
        <v>12</v>
      </c>
      <c r="E4513" s="59" t="s">
        <v>462</v>
      </c>
      <c r="F4513" s="59" t="s">
        <v>253</v>
      </c>
    </row>
    <row r="4514" spans="1:6">
      <c r="A4514" s="59">
        <v>6342</v>
      </c>
      <c r="B4514" s="59" t="s">
        <v>461</v>
      </c>
      <c r="C4514" s="59" t="s">
        <v>20278</v>
      </c>
      <c r="D4514" s="60">
        <v>12</v>
      </c>
      <c r="E4514" s="59" t="s">
        <v>462</v>
      </c>
      <c r="F4514" s="59" t="s">
        <v>254</v>
      </c>
    </row>
    <row r="4515" spans="1:6">
      <c r="A4515" s="59">
        <v>6343</v>
      </c>
      <c r="B4515" s="59" t="s">
        <v>461</v>
      </c>
      <c r="C4515" s="59" t="s">
        <v>20278</v>
      </c>
      <c r="D4515" s="60">
        <v>12</v>
      </c>
      <c r="E4515" s="59" t="s">
        <v>462</v>
      </c>
      <c r="F4515" s="59" t="s">
        <v>255</v>
      </c>
    </row>
    <row r="4516" spans="1:6">
      <c r="A4516" s="59">
        <v>6344</v>
      </c>
      <c r="B4516" s="59" t="s">
        <v>461</v>
      </c>
      <c r="C4516" s="59" t="s">
        <v>20278</v>
      </c>
      <c r="D4516" s="60">
        <v>12</v>
      </c>
      <c r="E4516" s="59" t="s">
        <v>462</v>
      </c>
      <c r="F4516" s="59" t="s">
        <v>256</v>
      </c>
    </row>
    <row r="4517" spans="1:6">
      <c r="A4517" s="59">
        <v>6345</v>
      </c>
      <c r="B4517" s="59" t="s">
        <v>461</v>
      </c>
      <c r="C4517" s="59" t="s">
        <v>20278</v>
      </c>
      <c r="D4517" s="60">
        <v>12</v>
      </c>
      <c r="E4517" s="59" t="s">
        <v>462</v>
      </c>
      <c r="F4517" s="59" t="s">
        <v>257</v>
      </c>
    </row>
    <row r="4518" spans="1:6">
      <c r="A4518" s="59">
        <v>6346</v>
      </c>
      <c r="B4518" s="59" t="s">
        <v>461</v>
      </c>
      <c r="C4518" s="59" t="s">
        <v>20278</v>
      </c>
      <c r="D4518" s="60">
        <v>12</v>
      </c>
      <c r="E4518" s="59" t="s">
        <v>462</v>
      </c>
      <c r="F4518" s="59" t="s">
        <v>258</v>
      </c>
    </row>
    <row r="4519" spans="1:6">
      <c r="A4519" s="59">
        <v>6347</v>
      </c>
      <c r="B4519" s="59" t="s">
        <v>461</v>
      </c>
      <c r="C4519" s="59" t="s">
        <v>20278</v>
      </c>
      <c r="D4519" s="60">
        <v>12</v>
      </c>
      <c r="E4519" s="59" t="s">
        <v>462</v>
      </c>
      <c r="F4519" s="59" t="s">
        <v>259</v>
      </c>
    </row>
    <row r="4520" spans="1:6">
      <c r="A4520" s="59">
        <v>6400</v>
      </c>
      <c r="B4520" s="59" t="s">
        <v>461</v>
      </c>
      <c r="C4520" s="59" t="s">
        <v>20278</v>
      </c>
      <c r="D4520" s="60">
        <v>12</v>
      </c>
      <c r="E4520" s="59" t="s">
        <v>462</v>
      </c>
      <c r="F4520" s="59" t="s">
        <v>260</v>
      </c>
    </row>
    <row r="4521" spans="1:6">
      <c r="A4521" s="59">
        <v>6401</v>
      </c>
      <c r="B4521" s="59" t="s">
        <v>461</v>
      </c>
      <c r="C4521" s="59" t="s">
        <v>20278</v>
      </c>
      <c r="D4521" s="60">
        <v>12</v>
      </c>
      <c r="E4521" s="59" t="s">
        <v>462</v>
      </c>
      <c r="F4521" s="59" t="s">
        <v>261</v>
      </c>
    </row>
    <row r="4522" spans="1:6">
      <c r="A4522" s="59">
        <v>6405</v>
      </c>
      <c r="B4522" s="59" t="s">
        <v>461</v>
      </c>
      <c r="C4522" s="59" t="s">
        <v>20278</v>
      </c>
      <c r="D4522" s="60">
        <v>12</v>
      </c>
      <c r="E4522" s="59" t="s">
        <v>462</v>
      </c>
      <c r="F4522" s="59" t="s">
        <v>264</v>
      </c>
    </row>
    <row r="4523" spans="1:6">
      <c r="A4523" s="59">
        <v>6406</v>
      </c>
      <c r="B4523" s="59" t="s">
        <v>461</v>
      </c>
      <c r="C4523" s="59" t="s">
        <v>20278</v>
      </c>
      <c r="D4523" s="60">
        <v>12</v>
      </c>
      <c r="E4523" s="59" t="s">
        <v>462</v>
      </c>
      <c r="F4523" s="59" t="s">
        <v>265</v>
      </c>
    </row>
    <row r="4524" spans="1:6">
      <c r="A4524" s="59">
        <v>6410</v>
      </c>
      <c r="B4524" s="59" t="s">
        <v>461</v>
      </c>
      <c r="C4524" s="59" t="s">
        <v>20278</v>
      </c>
      <c r="D4524" s="60">
        <v>12</v>
      </c>
      <c r="E4524" s="59" t="s">
        <v>462</v>
      </c>
      <c r="F4524" s="59" t="s">
        <v>267</v>
      </c>
    </row>
    <row r="4525" spans="1:6">
      <c r="A4525" s="59">
        <v>6411</v>
      </c>
      <c r="B4525" s="59" t="s">
        <v>461</v>
      </c>
      <c r="C4525" s="59" t="s">
        <v>20278</v>
      </c>
      <c r="D4525" s="60">
        <v>12</v>
      </c>
      <c r="E4525" s="59" t="s">
        <v>462</v>
      </c>
      <c r="F4525" s="59" t="s">
        <v>268</v>
      </c>
    </row>
    <row r="4526" spans="1:6">
      <c r="A4526" s="59">
        <v>6412</v>
      </c>
      <c r="B4526" s="59" t="s">
        <v>461</v>
      </c>
      <c r="C4526" s="59" t="s">
        <v>20278</v>
      </c>
      <c r="D4526" s="60">
        <v>12</v>
      </c>
      <c r="E4526" s="59" t="s">
        <v>462</v>
      </c>
      <c r="F4526" s="59" t="s">
        <v>269</v>
      </c>
    </row>
    <row r="4527" spans="1:6">
      <c r="A4527" s="59">
        <v>6413</v>
      </c>
      <c r="B4527" s="59" t="s">
        <v>461</v>
      </c>
      <c r="C4527" s="59" t="s">
        <v>20278</v>
      </c>
      <c r="D4527" s="60">
        <v>12</v>
      </c>
      <c r="E4527" s="59" t="s">
        <v>462</v>
      </c>
      <c r="F4527" s="59" t="s">
        <v>270</v>
      </c>
    </row>
    <row r="4528" spans="1:6">
      <c r="A4528" s="59">
        <v>6415</v>
      </c>
      <c r="B4528" s="59" t="s">
        <v>461</v>
      </c>
      <c r="C4528" s="59" t="s">
        <v>20278</v>
      </c>
      <c r="D4528" s="60">
        <v>12</v>
      </c>
      <c r="E4528" s="59" t="s">
        <v>462</v>
      </c>
      <c r="F4528" s="59" t="s">
        <v>272</v>
      </c>
    </row>
    <row r="4529" spans="1:6">
      <c r="A4529" s="59">
        <v>6417</v>
      </c>
      <c r="B4529" s="59" t="s">
        <v>461</v>
      </c>
      <c r="C4529" s="59" t="s">
        <v>20278</v>
      </c>
      <c r="D4529" s="60">
        <v>12</v>
      </c>
      <c r="E4529" s="59" t="s">
        <v>462</v>
      </c>
      <c r="F4529" s="59" t="s">
        <v>274</v>
      </c>
    </row>
    <row r="4530" spans="1:6">
      <c r="A4530" s="59">
        <v>6418</v>
      </c>
      <c r="B4530" s="59" t="s">
        <v>461</v>
      </c>
      <c r="C4530" s="59" t="s">
        <v>20278</v>
      </c>
      <c r="D4530" s="60">
        <v>12</v>
      </c>
      <c r="E4530" s="59" t="s">
        <v>462</v>
      </c>
      <c r="F4530" s="59" t="s">
        <v>275</v>
      </c>
    </row>
    <row r="4531" spans="1:6">
      <c r="A4531" s="59">
        <v>6420</v>
      </c>
      <c r="B4531" s="59" t="s">
        <v>461</v>
      </c>
      <c r="C4531" s="59" t="s">
        <v>20278</v>
      </c>
      <c r="D4531" s="60">
        <v>12</v>
      </c>
      <c r="E4531" s="59" t="s">
        <v>462</v>
      </c>
      <c r="F4531" s="59" t="s">
        <v>277</v>
      </c>
    </row>
    <row r="4532" spans="1:6">
      <c r="A4532" s="59">
        <v>6421</v>
      </c>
      <c r="B4532" s="59" t="s">
        <v>461</v>
      </c>
      <c r="C4532" s="59" t="s">
        <v>20278</v>
      </c>
      <c r="D4532" s="60">
        <v>12</v>
      </c>
      <c r="E4532" s="59" t="s">
        <v>462</v>
      </c>
      <c r="F4532" s="59" t="s">
        <v>278</v>
      </c>
    </row>
    <row r="4533" spans="1:6">
      <c r="A4533" s="59">
        <v>6422</v>
      </c>
      <c r="B4533" s="59" t="s">
        <v>461</v>
      </c>
      <c r="C4533" s="59" t="s">
        <v>20278</v>
      </c>
      <c r="D4533" s="60">
        <v>12</v>
      </c>
      <c r="E4533" s="59" t="s">
        <v>462</v>
      </c>
      <c r="F4533" s="59" t="s">
        <v>279</v>
      </c>
    </row>
    <row r="4534" spans="1:6">
      <c r="A4534" s="59">
        <v>6423</v>
      </c>
      <c r="B4534" s="59" t="s">
        <v>461</v>
      </c>
      <c r="C4534" s="59" t="s">
        <v>20278</v>
      </c>
      <c r="D4534" s="60">
        <v>12</v>
      </c>
      <c r="E4534" s="59" t="s">
        <v>462</v>
      </c>
      <c r="F4534" s="59" t="s">
        <v>280</v>
      </c>
    </row>
    <row r="4535" spans="1:6">
      <c r="A4535" s="59">
        <v>6430</v>
      </c>
      <c r="B4535" s="59" t="s">
        <v>461</v>
      </c>
      <c r="C4535" s="59" t="s">
        <v>20278</v>
      </c>
      <c r="D4535" s="60">
        <v>12</v>
      </c>
      <c r="E4535" s="59" t="s">
        <v>462</v>
      </c>
      <c r="F4535" s="59" t="s">
        <v>265</v>
      </c>
    </row>
    <row r="4536" spans="1:6">
      <c r="A4536" s="59">
        <v>6432</v>
      </c>
      <c r="B4536" s="59" t="s">
        <v>461</v>
      </c>
      <c r="C4536" s="59" t="s">
        <v>20278</v>
      </c>
      <c r="D4536" s="60">
        <v>12</v>
      </c>
      <c r="E4536" s="59" t="s">
        <v>462</v>
      </c>
      <c r="F4536" s="59" t="s">
        <v>283</v>
      </c>
    </row>
    <row r="4537" spans="1:6">
      <c r="A4537" s="59">
        <v>6437</v>
      </c>
      <c r="B4537" s="59" t="s">
        <v>461</v>
      </c>
      <c r="C4537" s="59" t="s">
        <v>20278</v>
      </c>
      <c r="D4537" s="60">
        <v>12</v>
      </c>
      <c r="E4537" s="59" t="s">
        <v>462</v>
      </c>
      <c r="F4537" s="59" t="s">
        <v>285</v>
      </c>
    </row>
    <row r="4538" spans="1:6">
      <c r="A4538" s="59">
        <v>6442</v>
      </c>
      <c r="B4538" s="59" t="s">
        <v>461</v>
      </c>
      <c r="C4538" s="59" t="s">
        <v>20278</v>
      </c>
      <c r="D4538" s="60">
        <v>12</v>
      </c>
      <c r="E4538" s="59" t="s">
        <v>462</v>
      </c>
      <c r="F4538" s="59" t="s">
        <v>288</v>
      </c>
    </row>
    <row r="4539" spans="1:6">
      <c r="A4539" s="59">
        <v>6443</v>
      </c>
      <c r="B4539" s="59" t="s">
        <v>461</v>
      </c>
      <c r="C4539" s="59" t="s">
        <v>20278</v>
      </c>
      <c r="D4539" s="60">
        <v>12</v>
      </c>
      <c r="E4539" s="59" t="s">
        <v>462</v>
      </c>
      <c r="F4539" s="59" t="s">
        <v>289</v>
      </c>
    </row>
    <row r="4540" spans="1:6">
      <c r="A4540" s="59">
        <v>6444</v>
      </c>
      <c r="B4540" s="59" t="s">
        <v>461</v>
      </c>
      <c r="C4540" s="59" t="s">
        <v>20278</v>
      </c>
      <c r="D4540" s="60">
        <v>12</v>
      </c>
      <c r="E4540" s="59" t="s">
        <v>462</v>
      </c>
      <c r="F4540" s="59" t="s">
        <v>290</v>
      </c>
    </row>
    <row r="4541" spans="1:6">
      <c r="A4541" s="59">
        <v>6450</v>
      </c>
      <c r="B4541" s="59" t="s">
        <v>461</v>
      </c>
      <c r="C4541" s="59" t="s">
        <v>20278</v>
      </c>
      <c r="D4541" s="60">
        <v>12</v>
      </c>
      <c r="E4541" s="59" t="s">
        <v>462</v>
      </c>
      <c r="F4541" s="59" t="s">
        <v>291</v>
      </c>
    </row>
    <row r="4542" spans="1:6">
      <c r="A4542" s="59">
        <v>6452</v>
      </c>
      <c r="B4542" s="59" t="s">
        <v>461</v>
      </c>
      <c r="C4542" s="59" t="s">
        <v>20278</v>
      </c>
      <c r="D4542" s="60">
        <v>12</v>
      </c>
      <c r="E4542" s="59" t="s">
        <v>462</v>
      </c>
      <c r="F4542" s="59" t="s">
        <v>292</v>
      </c>
    </row>
    <row r="4543" spans="1:6">
      <c r="A4543" s="59">
        <v>6456</v>
      </c>
      <c r="B4543" s="59" t="s">
        <v>461</v>
      </c>
      <c r="C4543" s="59" t="s">
        <v>20278</v>
      </c>
      <c r="D4543" s="60">
        <v>12</v>
      </c>
      <c r="E4543" s="59" t="s">
        <v>462</v>
      </c>
      <c r="F4543" s="59" t="s">
        <v>293</v>
      </c>
    </row>
    <row r="4544" spans="1:6">
      <c r="A4544" s="59">
        <v>6458</v>
      </c>
      <c r="B4544" s="59" t="s">
        <v>461</v>
      </c>
      <c r="C4544" s="59" t="s">
        <v>20278</v>
      </c>
      <c r="D4544" s="60">
        <v>12</v>
      </c>
      <c r="E4544" s="59" t="s">
        <v>462</v>
      </c>
      <c r="F4544" s="59" t="s">
        <v>294</v>
      </c>
    </row>
    <row r="4545" spans="1:6">
      <c r="A4545" s="59">
        <v>6459</v>
      </c>
      <c r="B4545" s="59" t="s">
        <v>461</v>
      </c>
      <c r="C4545" s="59" t="s">
        <v>20278</v>
      </c>
      <c r="D4545" s="60">
        <v>12</v>
      </c>
      <c r="E4545" s="59" t="s">
        <v>462</v>
      </c>
      <c r="F4545" s="59" t="s">
        <v>295</v>
      </c>
    </row>
    <row r="4546" spans="1:6">
      <c r="A4546" s="59">
        <v>6460</v>
      </c>
      <c r="B4546" s="59" t="s">
        <v>461</v>
      </c>
      <c r="C4546" s="59" t="s">
        <v>20278</v>
      </c>
      <c r="D4546" s="60">
        <v>12</v>
      </c>
      <c r="E4546" s="59" t="s">
        <v>462</v>
      </c>
      <c r="F4546" s="59" t="s">
        <v>296</v>
      </c>
    </row>
    <row r="4547" spans="1:6">
      <c r="A4547" s="59">
        <v>6461</v>
      </c>
      <c r="B4547" s="59" t="s">
        <v>461</v>
      </c>
      <c r="C4547" s="59" t="s">
        <v>20278</v>
      </c>
      <c r="D4547" s="60">
        <v>12</v>
      </c>
      <c r="E4547" s="59" t="s">
        <v>462</v>
      </c>
      <c r="F4547" s="59" t="s">
        <v>297</v>
      </c>
    </row>
    <row r="4548" spans="1:6">
      <c r="A4548" s="59">
        <v>6462</v>
      </c>
      <c r="B4548" s="59" t="s">
        <v>461</v>
      </c>
      <c r="C4548" s="59" t="s">
        <v>20278</v>
      </c>
      <c r="D4548" s="60">
        <v>12</v>
      </c>
      <c r="E4548" s="59" t="s">
        <v>462</v>
      </c>
      <c r="F4548" s="59" t="s">
        <v>298</v>
      </c>
    </row>
    <row r="4549" spans="1:6">
      <c r="A4549" s="59">
        <v>6463</v>
      </c>
      <c r="B4549" s="59" t="s">
        <v>461</v>
      </c>
      <c r="C4549" s="59" t="s">
        <v>20278</v>
      </c>
      <c r="D4549" s="60">
        <v>12</v>
      </c>
      <c r="E4549" s="59" t="s">
        <v>462</v>
      </c>
      <c r="F4549" s="59" t="s">
        <v>299</v>
      </c>
    </row>
    <row r="4550" spans="1:6">
      <c r="A4550" s="59">
        <v>6464</v>
      </c>
      <c r="B4550" s="59" t="s">
        <v>461</v>
      </c>
      <c r="C4550" s="59" t="s">
        <v>20278</v>
      </c>
      <c r="D4550" s="60">
        <v>12</v>
      </c>
      <c r="E4550" s="59" t="s">
        <v>462</v>
      </c>
      <c r="F4550" s="59" t="s">
        <v>300</v>
      </c>
    </row>
    <row r="4551" spans="1:6">
      <c r="A4551" s="59">
        <v>6470</v>
      </c>
      <c r="B4551" s="59" t="s">
        <v>461</v>
      </c>
      <c r="C4551" s="59" t="s">
        <v>20278</v>
      </c>
      <c r="D4551" s="60">
        <v>12</v>
      </c>
      <c r="E4551" s="59" t="s">
        <v>462</v>
      </c>
      <c r="F4551" s="59" t="s">
        <v>301</v>
      </c>
    </row>
    <row r="4552" spans="1:6">
      <c r="A4552" s="59">
        <v>6472</v>
      </c>
      <c r="B4552" s="59" t="s">
        <v>461</v>
      </c>
      <c r="C4552" s="59" t="s">
        <v>20278</v>
      </c>
      <c r="D4552" s="60">
        <v>12</v>
      </c>
      <c r="E4552" s="59" t="s">
        <v>462</v>
      </c>
      <c r="F4552" s="59" t="s">
        <v>302</v>
      </c>
    </row>
    <row r="4553" spans="1:6">
      <c r="A4553" s="59">
        <v>6473</v>
      </c>
      <c r="B4553" s="59" t="s">
        <v>461</v>
      </c>
      <c r="C4553" s="59" t="s">
        <v>20278</v>
      </c>
      <c r="D4553" s="60">
        <v>12</v>
      </c>
      <c r="E4553" s="59" t="s">
        <v>462</v>
      </c>
      <c r="F4553" s="59" t="s">
        <v>303</v>
      </c>
    </row>
    <row r="4554" spans="1:6">
      <c r="A4554" s="59">
        <v>6480</v>
      </c>
      <c r="B4554" s="59" t="s">
        <v>461</v>
      </c>
      <c r="C4554" s="59" t="s">
        <v>20278</v>
      </c>
      <c r="D4554" s="60">
        <v>12</v>
      </c>
      <c r="E4554" s="59" t="s">
        <v>462</v>
      </c>
      <c r="F4554" s="59" t="s">
        <v>304</v>
      </c>
    </row>
    <row r="4555" spans="1:6">
      <c r="A4555" s="59">
        <v>6482</v>
      </c>
      <c r="B4555" s="59" t="s">
        <v>461</v>
      </c>
      <c r="C4555" s="59" t="s">
        <v>20278</v>
      </c>
      <c r="D4555" s="60">
        <v>12</v>
      </c>
      <c r="E4555" s="59" t="s">
        <v>462</v>
      </c>
      <c r="F4555" s="59" t="s">
        <v>305</v>
      </c>
    </row>
    <row r="4556" spans="1:6">
      <c r="A4556" s="59">
        <v>6483</v>
      </c>
      <c r="B4556" s="59" t="s">
        <v>461</v>
      </c>
      <c r="C4556" s="59" t="s">
        <v>20278</v>
      </c>
      <c r="D4556" s="60">
        <v>12</v>
      </c>
      <c r="E4556" s="59" t="s">
        <v>462</v>
      </c>
      <c r="F4556" s="59" t="s">
        <v>306</v>
      </c>
    </row>
    <row r="4557" spans="1:6">
      <c r="A4557" s="59">
        <v>6484</v>
      </c>
      <c r="B4557" s="59" t="s">
        <v>461</v>
      </c>
      <c r="C4557" s="59" t="s">
        <v>20278</v>
      </c>
      <c r="D4557" s="60">
        <v>12</v>
      </c>
      <c r="E4557" s="59" t="s">
        <v>462</v>
      </c>
      <c r="F4557" s="59" t="s">
        <v>307</v>
      </c>
    </row>
    <row r="4558" spans="1:6">
      <c r="A4558" s="59">
        <v>6490</v>
      </c>
      <c r="B4558" s="59" t="s">
        <v>461</v>
      </c>
      <c r="C4558" s="59" t="s">
        <v>20278</v>
      </c>
      <c r="D4558" s="60">
        <v>12</v>
      </c>
      <c r="E4558" s="59" t="s">
        <v>462</v>
      </c>
      <c r="F4558" s="59" t="s">
        <v>309</v>
      </c>
    </row>
    <row r="4559" spans="1:6">
      <c r="A4559" s="59">
        <v>6492</v>
      </c>
      <c r="B4559" s="59" t="s">
        <v>461</v>
      </c>
      <c r="C4559" s="59" t="s">
        <v>20278</v>
      </c>
      <c r="D4559" s="60">
        <v>12</v>
      </c>
      <c r="E4559" s="59" t="s">
        <v>462</v>
      </c>
      <c r="F4559" s="59" t="s">
        <v>310</v>
      </c>
    </row>
    <row r="4560" spans="1:6">
      <c r="A4560" s="59">
        <v>6500</v>
      </c>
      <c r="B4560" s="59" t="s">
        <v>461</v>
      </c>
      <c r="C4560" s="59" t="s">
        <v>20278</v>
      </c>
      <c r="D4560" s="60">
        <v>12</v>
      </c>
      <c r="E4560" s="59" t="s">
        <v>462</v>
      </c>
      <c r="F4560" s="59" t="s">
        <v>311</v>
      </c>
    </row>
    <row r="4561" spans="1:6">
      <c r="A4561" s="59">
        <v>6502</v>
      </c>
      <c r="B4561" s="59" t="s">
        <v>461</v>
      </c>
      <c r="C4561" s="59" t="s">
        <v>20278</v>
      </c>
      <c r="D4561" s="60">
        <v>12</v>
      </c>
      <c r="E4561" s="59" t="s">
        <v>462</v>
      </c>
      <c r="F4561" s="59" t="s">
        <v>312</v>
      </c>
    </row>
    <row r="4562" spans="1:6">
      <c r="A4562" s="59">
        <v>6503</v>
      </c>
      <c r="B4562" s="59" t="s">
        <v>461</v>
      </c>
      <c r="C4562" s="59" t="s">
        <v>20278</v>
      </c>
      <c r="D4562" s="60">
        <v>12</v>
      </c>
      <c r="E4562" s="59" t="s">
        <v>462</v>
      </c>
      <c r="F4562" s="59" t="s">
        <v>313</v>
      </c>
    </row>
    <row r="4563" spans="1:6">
      <c r="A4563" s="59">
        <v>6504</v>
      </c>
      <c r="B4563" s="59" t="s">
        <v>461</v>
      </c>
      <c r="C4563" s="59" t="s">
        <v>20278</v>
      </c>
      <c r="D4563" s="60">
        <v>12</v>
      </c>
      <c r="E4563" s="59" t="s">
        <v>462</v>
      </c>
      <c r="F4563" s="59" t="s">
        <v>314</v>
      </c>
    </row>
    <row r="4564" spans="1:6">
      <c r="A4564" s="59">
        <v>6505</v>
      </c>
      <c r="B4564" s="59" t="s">
        <v>461</v>
      </c>
      <c r="C4564" s="59" t="s">
        <v>20278</v>
      </c>
      <c r="D4564" s="60">
        <v>12</v>
      </c>
      <c r="E4564" s="59" t="s">
        <v>462</v>
      </c>
      <c r="F4564" s="59" t="s">
        <v>315</v>
      </c>
    </row>
    <row r="4565" spans="1:6">
      <c r="A4565" s="59">
        <v>6510</v>
      </c>
      <c r="B4565" s="59" t="s">
        <v>461</v>
      </c>
      <c r="C4565" s="59" t="s">
        <v>20278</v>
      </c>
      <c r="D4565" s="60">
        <v>12</v>
      </c>
      <c r="E4565" s="59" t="s">
        <v>462</v>
      </c>
      <c r="F4565" s="59" t="s">
        <v>320</v>
      </c>
    </row>
    <row r="4566" spans="1:6">
      <c r="A4566" s="59">
        <v>6511</v>
      </c>
      <c r="B4566" s="59" t="s">
        <v>461</v>
      </c>
      <c r="C4566" s="59" t="s">
        <v>20278</v>
      </c>
      <c r="D4566" s="60">
        <v>12</v>
      </c>
      <c r="E4566" s="59" t="s">
        <v>462</v>
      </c>
      <c r="F4566" s="59" t="s">
        <v>321</v>
      </c>
    </row>
    <row r="4567" spans="1:6">
      <c r="A4567" s="59">
        <v>6512</v>
      </c>
      <c r="B4567" s="59" t="s">
        <v>461</v>
      </c>
      <c r="C4567" s="59" t="s">
        <v>20278</v>
      </c>
      <c r="D4567" s="60">
        <v>12</v>
      </c>
      <c r="E4567" s="59" t="s">
        <v>462</v>
      </c>
      <c r="F4567" s="59" t="s">
        <v>322</v>
      </c>
    </row>
    <row r="4568" spans="1:6">
      <c r="A4568" s="59">
        <v>6513</v>
      </c>
      <c r="B4568" s="59" t="s">
        <v>461</v>
      </c>
      <c r="C4568" s="59" t="s">
        <v>20278</v>
      </c>
      <c r="D4568" s="60">
        <v>12</v>
      </c>
      <c r="E4568" s="59" t="s">
        <v>462</v>
      </c>
      <c r="F4568" s="59" t="s">
        <v>323</v>
      </c>
    </row>
    <row r="4569" spans="1:6">
      <c r="A4569" s="59">
        <v>6517</v>
      </c>
      <c r="B4569" s="59" t="s">
        <v>461</v>
      </c>
      <c r="C4569" s="59" t="s">
        <v>20278</v>
      </c>
      <c r="D4569" s="60">
        <v>12</v>
      </c>
      <c r="E4569" s="59" t="s">
        <v>462</v>
      </c>
      <c r="F4569" s="59" t="s">
        <v>324</v>
      </c>
    </row>
    <row r="4570" spans="1:6">
      <c r="A4570" s="59">
        <v>6521</v>
      </c>
      <c r="B4570" s="59" t="s">
        <v>461</v>
      </c>
      <c r="C4570" s="59" t="s">
        <v>20278</v>
      </c>
      <c r="D4570" s="60">
        <v>12</v>
      </c>
      <c r="E4570" s="59" t="s">
        <v>462</v>
      </c>
      <c r="F4570" s="59" t="s">
        <v>328</v>
      </c>
    </row>
    <row r="4571" spans="1:6">
      <c r="A4571" s="59">
        <v>6522</v>
      </c>
      <c r="B4571" s="59" t="s">
        <v>461</v>
      </c>
      <c r="C4571" s="59" t="s">
        <v>20278</v>
      </c>
      <c r="D4571" s="60">
        <v>12</v>
      </c>
      <c r="E4571" s="59" t="s">
        <v>462</v>
      </c>
      <c r="F4571" s="59" t="s">
        <v>329</v>
      </c>
    </row>
    <row r="4572" spans="1:6">
      <c r="A4572" s="59">
        <v>6623</v>
      </c>
      <c r="B4572" s="59" t="s">
        <v>461</v>
      </c>
      <c r="C4572" s="59" t="s">
        <v>20278</v>
      </c>
      <c r="D4572" s="60">
        <v>12</v>
      </c>
      <c r="E4572" s="59" t="s">
        <v>462</v>
      </c>
      <c r="F4572" s="59" t="s">
        <v>332</v>
      </c>
    </row>
    <row r="4573" spans="1:6">
      <c r="A4573" s="59">
        <v>6636</v>
      </c>
      <c r="B4573" s="59" t="s">
        <v>461</v>
      </c>
      <c r="C4573" s="59" t="s">
        <v>20278</v>
      </c>
      <c r="D4573" s="60">
        <v>12</v>
      </c>
      <c r="E4573" s="59" t="s">
        <v>462</v>
      </c>
      <c r="F4573" s="59" t="s">
        <v>340</v>
      </c>
    </row>
    <row r="4574" spans="1:6">
      <c r="A4574" s="59">
        <v>6643</v>
      </c>
      <c r="B4574" s="59" t="s">
        <v>461</v>
      </c>
      <c r="C4574" s="59" t="s">
        <v>20278</v>
      </c>
      <c r="D4574" s="60">
        <v>12</v>
      </c>
      <c r="E4574" s="59" t="s">
        <v>462</v>
      </c>
      <c r="F4574" s="59" t="s">
        <v>344</v>
      </c>
    </row>
    <row r="4575" spans="1:6">
      <c r="A4575" s="59">
        <v>6655</v>
      </c>
      <c r="B4575" s="59" t="s">
        <v>461</v>
      </c>
      <c r="C4575" s="59" t="s">
        <v>20278</v>
      </c>
      <c r="D4575" s="60">
        <v>12</v>
      </c>
      <c r="E4575" s="59" t="s">
        <v>462</v>
      </c>
      <c r="F4575" s="59" t="s">
        <v>352</v>
      </c>
    </row>
    <row r="4576" spans="1:6">
      <c r="A4576" s="59">
        <v>6660</v>
      </c>
      <c r="B4576" s="59" t="s">
        <v>461</v>
      </c>
      <c r="C4576" s="59" t="s">
        <v>20278</v>
      </c>
      <c r="D4576" s="60">
        <v>12</v>
      </c>
      <c r="E4576" s="59" t="s">
        <v>462</v>
      </c>
      <c r="F4576" s="59" t="s">
        <v>354</v>
      </c>
    </row>
    <row r="4577" spans="1:6">
      <c r="A4577" s="59">
        <v>6680</v>
      </c>
      <c r="B4577" s="59" t="s">
        <v>461</v>
      </c>
      <c r="C4577" s="59" t="s">
        <v>20278</v>
      </c>
      <c r="D4577" s="60">
        <v>12</v>
      </c>
      <c r="E4577" s="59" t="s">
        <v>462</v>
      </c>
      <c r="F4577" s="59" t="s">
        <v>357</v>
      </c>
    </row>
    <row r="4578" spans="1:6">
      <c r="A4578" s="59">
        <v>6681</v>
      </c>
      <c r="B4578" s="59" t="s">
        <v>461</v>
      </c>
      <c r="C4578" s="59" t="s">
        <v>20278</v>
      </c>
      <c r="D4578" s="60">
        <v>12</v>
      </c>
      <c r="E4578" s="59" t="s">
        <v>462</v>
      </c>
      <c r="F4578" s="59" t="s">
        <v>358</v>
      </c>
    </row>
    <row r="4579" spans="1:6">
      <c r="A4579" s="59">
        <v>6686</v>
      </c>
      <c r="B4579" s="59" t="s">
        <v>461</v>
      </c>
      <c r="C4579" s="59" t="s">
        <v>20278</v>
      </c>
      <c r="D4579" s="60">
        <v>12</v>
      </c>
      <c r="E4579" s="59" t="s">
        <v>462</v>
      </c>
      <c r="F4579" s="59" t="s">
        <v>360</v>
      </c>
    </row>
    <row r="4580" spans="1:6">
      <c r="A4580" s="59">
        <v>6830</v>
      </c>
      <c r="B4580" s="59" t="s">
        <v>461</v>
      </c>
      <c r="C4580" s="59" t="s">
        <v>20278</v>
      </c>
      <c r="D4580" s="60">
        <v>12</v>
      </c>
      <c r="E4580" s="59" t="s">
        <v>462</v>
      </c>
      <c r="F4580" s="59" t="s">
        <v>365</v>
      </c>
    </row>
    <row r="4581" spans="1:6">
      <c r="A4581" s="59">
        <v>6902</v>
      </c>
      <c r="B4581" s="59" t="s">
        <v>461</v>
      </c>
      <c r="C4581" s="59" t="s">
        <v>20278</v>
      </c>
      <c r="D4581" s="60">
        <v>12</v>
      </c>
      <c r="E4581" s="59" t="s">
        <v>462</v>
      </c>
      <c r="F4581" s="59" t="s">
        <v>371</v>
      </c>
    </row>
    <row r="4582" spans="1:6">
      <c r="A4582" s="59">
        <v>600</v>
      </c>
      <c r="B4582" s="59" t="s">
        <v>463</v>
      </c>
      <c r="C4582" s="59" t="s">
        <v>20278</v>
      </c>
      <c r="D4582" s="60">
        <v>62.49</v>
      </c>
      <c r="E4582" s="59" t="s">
        <v>464</v>
      </c>
      <c r="F4582" s="59" t="s">
        <v>200</v>
      </c>
    </row>
    <row r="4583" spans="1:6">
      <c r="A4583" s="59">
        <v>601</v>
      </c>
      <c r="B4583" s="59" t="s">
        <v>463</v>
      </c>
      <c r="C4583" s="59" t="s">
        <v>20278</v>
      </c>
      <c r="D4583" s="60">
        <v>62.49</v>
      </c>
      <c r="E4583" s="59" t="s">
        <v>464</v>
      </c>
      <c r="F4583" s="59" t="s">
        <v>201</v>
      </c>
    </row>
    <row r="4584" spans="1:6">
      <c r="A4584" s="59">
        <v>605</v>
      </c>
      <c r="B4584" s="59" t="s">
        <v>463</v>
      </c>
      <c r="C4584" s="59" t="s">
        <v>20278</v>
      </c>
      <c r="D4584" s="60">
        <v>62.49</v>
      </c>
      <c r="E4584" s="59" t="s">
        <v>464</v>
      </c>
      <c r="F4584" s="59" t="s">
        <v>202</v>
      </c>
    </row>
    <row r="4585" spans="1:6">
      <c r="A4585" s="59">
        <v>611</v>
      </c>
      <c r="B4585" s="59" t="s">
        <v>463</v>
      </c>
      <c r="C4585" s="59" t="s">
        <v>20278</v>
      </c>
      <c r="D4585" s="60">
        <v>62.49</v>
      </c>
      <c r="E4585" s="59" t="s">
        <v>464</v>
      </c>
      <c r="F4585" s="59" t="s">
        <v>203</v>
      </c>
    </row>
    <row r="4586" spans="1:6">
      <c r="A4586" s="59">
        <v>630</v>
      </c>
      <c r="B4586" s="59" t="s">
        <v>463</v>
      </c>
      <c r="C4586" s="59" t="s">
        <v>20278</v>
      </c>
      <c r="D4586" s="60">
        <v>62.49</v>
      </c>
      <c r="E4586" s="59" t="s">
        <v>464</v>
      </c>
      <c r="F4586" s="59" t="s">
        <v>204</v>
      </c>
    </row>
    <row r="4587" spans="1:6">
      <c r="A4587" s="59">
        <v>640</v>
      </c>
      <c r="B4587" s="59" t="s">
        <v>463</v>
      </c>
      <c r="C4587" s="59" t="s">
        <v>20278</v>
      </c>
      <c r="D4587" s="60">
        <v>62.49</v>
      </c>
      <c r="E4587" s="59" t="s">
        <v>464</v>
      </c>
      <c r="F4587" s="59" t="s">
        <v>205</v>
      </c>
    </row>
    <row r="4588" spans="1:6">
      <c r="A4588" s="59">
        <v>641</v>
      </c>
      <c r="B4588" s="59" t="s">
        <v>463</v>
      </c>
      <c r="C4588" s="59" t="s">
        <v>20278</v>
      </c>
      <c r="D4588" s="60">
        <v>62.49</v>
      </c>
      <c r="E4588" s="59" t="s">
        <v>464</v>
      </c>
      <c r="F4588" s="59" t="s">
        <v>206</v>
      </c>
    </row>
    <row r="4589" spans="1:6">
      <c r="A4589" s="59">
        <v>660</v>
      </c>
      <c r="B4589" s="59" t="s">
        <v>463</v>
      </c>
      <c r="C4589" s="59" t="s">
        <v>20278</v>
      </c>
      <c r="D4589" s="60">
        <v>62.49</v>
      </c>
      <c r="E4589" s="59" t="s">
        <v>464</v>
      </c>
      <c r="F4589" s="59" t="s">
        <v>207</v>
      </c>
    </row>
    <row r="4590" spans="1:6">
      <c r="A4590" s="59">
        <v>665</v>
      </c>
      <c r="B4590" s="59" t="s">
        <v>463</v>
      </c>
      <c r="C4590" s="59" t="s">
        <v>20278</v>
      </c>
      <c r="D4590" s="60">
        <v>62.49</v>
      </c>
      <c r="E4590" s="59" t="s">
        <v>464</v>
      </c>
      <c r="F4590" s="59" t="s">
        <v>209</v>
      </c>
    </row>
    <row r="4591" spans="1:6">
      <c r="A4591" s="59">
        <v>6010</v>
      </c>
      <c r="B4591" s="59" t="s">
        <v>463</v>
      </c>
      <c r="C4591" s="59" t="s">
        <v>20278</v>
      </c>
      <c r="D4591" s="60">
        <v>62.49</v>
      </c>
      <c r="E4591" s="59" t="s">
        <v>464</v>
      </c>
      <c r="F4591" s="59" t="s">
        <v>210</v>
      </c>
    </row>
    <row r="4592" spans="1:6">
      <c r="A4592" s="59">
        <v>6011</v>
      </c>
      <c r="B4592" s="59" t="s">
        <v>463</v>
      </c>
      <c r="C4592" s="59" t="s">
        <v>20278</v>
      </c>
      <c r="D4592" s="60">
        <v>62.49</v>
      </c>
      <c r="E4592" s="59" t="s">
        <v>464</v>
      </c>
      <c r="F4592" s="59" t="s">
        <v>211</v>
      </c>
    </row>
    <row r="4593" spans="1:6">
      <c r="A4593" s="59">
        <v>6012</v>
      </c>
      <c r="B4593" s="59" t="s">
        <v>463</v>
      </c>
      <c r="C4593" s="59" t="s">
        <v>20278</v>
      </c>
      <c r="D4593" s="60">
        <v>62.49</v>
      </c>
      <c r="E4593" s="59" t="s">
        <v>464</v>
      </c>
      <c r="F4593" s="59" t="s">
        <v>212</v>
      </c>
    </row>
    <row r="4594" spans="1:6">
      <c r="A4594" s="59">
        <v>6013</v>
      </c>
      <c r="B4594" s="59" t="s">
        <v>463</v>
      </c>
      <c r="C4594" s="59" t="s">
        <v>20278</v>
      </c>
      <c r="D4594" s="60">
        <v>62.49</v>
      </c>
      <c r="E4594" s="59" t="s">
        <v>464</v>
      </c>
      <c r="F4594" s="59" t="s">
        <v>213</v>
      </c>
    </row>
    <row r="4595" spans="1:6">
      <c r="A4595" s="59">
        <v>6014</v>
      </c>
      <c r="B4595" s="59" t="s">
        <v>463</v>
      </c>
      <c r="C4595" s="59" t="s">
        <v>20278</v>
      </c>
      <c r="D4595" s="60">
        <v>62.49</v>
      </c>
      <c r="E4595" s="59" t="s">
        <v>464</v>
      </c>
      <c r="F4595" s="59" t="s">
        <v>214</v>
      </c>
    </row>
    <row r="4596" spans="1:6">
      <c r="A4596" s="59">
        <v>6015</v>
      </c>
      <c r="B4596" s="59" t="s">
        <v>463</v>
      </c>
      <c r="C4596" s="59" t="s">
        <v>20278</v>
      </c>
      <c r="D4596" s="60">
        <v>62.49</v>
      </c>
      <c r="E4596" s="59" t="s">
        <v>464</v>
      </c>
      <c r="F4596" s="59" t="s">
        <v>215</v>
      </c>
    </row>
    <row r="4597" spans="1:6">
      <c r="A4597" s="59">
        <v>6016</v>
      </c>
      <c r="B4597" s="59" t="s">
        <v>463</v>
      </c>
      <c r="C4597" s="59" t="s">
        <v>20278</v>
      </c>
      <c r="D4597" s="60">
        <v>62.49</v>
      </c>
      <c r="E4597" s="59" t="s">
        <v>464</v>
      </c>
      <c r="F4597" s="59" t="s">
        <v>216</v>
      </c>
    </row>
    <row r="4598" spans="1:6">
      <c r="A4598" s="59">
        <v>6017</v>
      </c>
      <c r="B4598" s="59" t="s">
        <v>463</v>
      </c>
      <c r="C4598" s="59" t="s">
        <v>20278</v>
      </c>
      <c r="D4598" s="60">
        <v>62.49</v>
      </c>
      <c r="E4598" s="59" t="s">
        <v>464</v>
      </c>
      <c r="F4598" s="59" t="s">
        <v>217</v>
      </c>
    </row>
    <row r="4599" spans="1:6">
      <c r="A4599" s="59">
        <v>6020</v>
      </c>
      <c r="B4599" s="59" t="s">
        <v>463</v>
      </c>
      <c r="C4599" s="59" t="s">
        <v>20278</v>
      </c>
      <c r="D4599" s="60">
        <v>62.49</v>
      </c>
      <c r="E4599" s="59" t="s">
        <v>464</v>
      </c>
      <c r="F4599" s="59" t="s">
        <v>218</v>
      </c>
    </row>
    <row r="4600" spans="1:6">
      <c r="A4600" s="59">
        <v>6021</v>
      </c>
      <c r="B4600" s="59" t="s">
        <v>463</v>
      </c>
      <c r="C4600" s="59" t="s">
        <v>20278</v>
      </c>
      <c r="D4600" s="60">
        <v>62.49</v>
      </c>
      <c r="E4600" s="59" t="s">
        <v>464</v>
      </c>
      <c r="F4600" s="59" t="s">
        <v>219</v>
      </c>
    </row>
    <row r="4601" spans="1:6">
      <c r="A4601" s="59">
        <v>6022</v>
      </c>
      <c r="B4601" s="59" t="s">
        <v>463</v>
      </c>
      <c r="C4601" s="59" t="s">
        <v>20278</v>
      </c>
      <c r="D4601" s="60">
        <v>62.49</v>
      </c>
      <c r="E4601" s="59" t="s">
        <v>464</v>
      </c>
      <c r="F4601" s="59" t="s">
        <v>220</v>
      </c>
    </row>
    <row r="4602" spans="1:6">
      <c r="A4602" s="59">
        <v>6023</v>
      </c>
      <c r="B4602" s="59" t="s">
        <v>463</v>
      </c>
      <c r="C4602" s="59" t="s">
        <v>20278</v>
      </c>
      <c r="D4602" s="60">
        <v>62.49</v>
      </c>
      <c r="E4602" s="59" t="s">
        <v>464</v>
      </c>
      <c r="F4602" s="59" t="s">
        <v>221</v>
      </c>
    </row>
    <row r="4603" spans="1:6">
      <c r="A4603" s="59">
        <v>6028</v>
      </c>
      <c r="B4603" s="59" t="s">
        <v>463</v>
      </c>
      <c r="C4603" s="59" t="s">
        <v>20278</v>
      </c>
      <c r="D4603" s="60">
        <v>62.49</v>
      </c>
      <c r="E4603" s="59" t="s">
        <v>464</v>
      </c>
      <c r="F4603" s="59" t="s">
        <v>222</v>
      </c>
    </row>
    <row r="4604" spans="1:6">
      <c r="A4604" s="59">
        <v>6029</v>
      </c>
      <c r="B4604" s="59" t="s">
        <v>463</v>
      </c>
      <c r="C4604" s="59" t="s">
        <v>20278</v>
      </c>
      <c r="D4604" s="60">
        <v>62.49</v>
      </c>
      <c r="E4604" s="59" t="s">
        <v>464</v>
      </c>
      <c r="F4604" s="59" t="s">
        <v>223</v>
      </c>
    </row>
    <row r="4605" spans="1:6">
      <c r="A4605" s="59">
        <v>6032</v>
      </c>
      <c r="B4605" s="59" t="s">
        <v>463</v>
      </c>
      <c r="C4605" s="59" t="s">
        <v>20278</v>
      </c>
      <c r="D4605" s="60">
        <v>62.49</v>
      </c>
      <c r="E4605" s="59" t="s">
        <v>464</v>
      </c>
      <c r="F4605" s="59" t="s">
        <v>224</v>
      </c>
    </row>
    <row r="4606" spans="1:6">
      <c r="A4606" s="59">
        <v>6100</v>
      </c>
      <c r="B4606" s="59" t="s">
        <v>463</v>
      </c>
      <c r="C4606" s="59" t="s">
        <v>20278</v>
      </c>
      <c r="D4606" s="60">
        <v>62.49</v>
      </c>
      <c r="E4606" s="59" t="s">
        <v>464</v>
      </c>
      <c r="F4606" s="59" t="s">
        <v>225</v>
      </c>
    </row>
    <row r="4607" spans="1:6">
      <c r="A4607" s="59">
        <v>6101</v>
      </c>
      <c r="B4607" s="59" t="s">
        <v>463</v>
      </c>
      <c r="C4607" s="59" t="s">
        <v>20278</v>
      </c>
      <c r="D4607" s="60">
        <v>62.49</v>
      </c>
      <c r="E4607" s="59" t="s">
        <v>464</v>
      </c>
      <c r="F4607" s="59" t="s">
        <v>226</v>
      </c>
    </row>
    <row r="4608" spans="1:6">
      <c r="A4608" s="59">
        <v>6102</v>
      </c>
      <c r="B4608" s="59" t="s">
        <v>463</v>
      </c>
      <c r="C4608" s="59" t="s">
        <v>20278</v>
      </c>
      <c r="D4608" s="60">
        <v>62.49</v>
      </c>
      <c r="E4608" s="59" t="s">
        <v>464</v>
      </c>
      <c r="F4608" s="59" t="s">
        <v>227</v>
      </c>
    </row>
    <row r="4609" spans="1:6">
      <c r="A4609" s="59">
        <v>6103</v>
      </c>
      <c r="B4609" s="59" t="s">
        <v>463</v>
      </c>
      <c r="C4609" s="59" t="s">
        <v>20278</v>
      </c>
      <c r="D4609" s="60">
        <v>62.49</v>
      </c>
      <c r="E4609" s="59" t="s">
        <v>464</v>
      </c>
      <c r="F4609" s="59" t="s">
        <v>228</v>
      </c>
    </row>
    <row r="4610" spans="1:6">
      <c r="A4610" s="59">
        <v>6110</v>
      </c>
      <c r="B4610" s="59" t="s">
        <v>463</v>
      </c>
      <c r="C4610" s="59" t="s">
        <v>20278</v>
      </c>
      <c r="D4610" s="60">
        <v>62.49</v>
      </c>
      <c r="E4610" s="59" t="s">
        <v>464</v>
      </c>
      <c r="F4610" s="59" t="s">
        <v>229</v>
      </c>
    </row>
    <row r="4611" spans="1:6">
      <c r="A4611" s="59">
        <v>6112</v>
      </c>
      <c r="B4611" s="59" t="s">
        <v>463</v>
      </c>
      <c r="C4611" s="59" t="s">
        <v>20278</v>
      </c>
      <c r="D4611" s="60">
        <v>62.49</v>
      </c>
      <c r="E4611" s="59" t="s">
        <v>464</v>
      </c>
      <c r="F4611" s="59" t="s">
        <v>230</v>
      </c>
    </row>
    <row r="4612" spans="1:6">
      <c r="A4612" s="59">
        <v>6220</v>
      </c>
      <c r="B4612" s="59" t="s">
        <v>463</v>
      </c>
      <c r="C4612" s="59" t="s">
        <v>20278</v>
      </c>
      <c r="D4612" s="60">
        <v>62.49</v>
      </c>
      <c r="E4612" s="59" t="s">
        <v>464</v>
      </c>
      <c r="F4612" s="59" t="s">
        <v>231</v>
      </c>
    </row>
    <row r="4613" spans="1:6">
      <c r="A4613" s="59">
        <v>6221</v>
      </c>
      <c r="B4613" s="59" t="s">
        <v>463</v>
      </c>
      <c r="C4613" s="59" t="s">
        <v>20278</v>
      </c>
      <c r="D4613" s="60">
        <v>62.49</v>
      </c>
      <c r="E4613" s="59" t="s">
        <v>464</v>
      </c>
      <c r="F4613" s="59" t="s">
        <v>232</v>
      </c>
    </row>
    <row r="4614" spans="1:6">
      <c r="A4614" s="59">
        <v>6222</v>
      </c>
      <c r="B4614" s="59" t="s">
        <v>463</v>
      </c>
      <c r="C4614" s="59" t="s">
        <v>20278</v>
      </c>
      <c r="D4614" s="60">
        <v>62.49</v>
      </c>
      <c r="E4614" s="59" t="s">
        <v>464</v>
      </c>
      <c r="F4614" s="59" t="s">
        <v>233</v>
      </c>
    </row>
    <row r="4615" spans="1:6">
      <c r="A4615" s="59">
        <v>6223</v>
      </c>
      <c r="B4615" s="59" t="s">
        <v>463</v>
      </c>
      <c r="C4615" s="59" t="s">
        <v>20278</v>
      </c>
      <c r="D4615" s="60">
        <v>62.49</v>
      </c>
      <c r="E4615" s="59" t="s">
        <v>464</v>
      </c>
      <c r="F4615" s="59" t="s">
        <v>234</v>
      </c>
    </row>
    <row r="4616" spans="1:6">
      <c r="A4616" s="59">
        <v>6224</v>
      </c>
      <c r="B4616" s="59" t="s">
        <v>463</v>
      </c>
      <c r="C4616" s="59" t="s">
        <v>20278</v>
      </c>
      <c r="D4616" s="60">
        <v>62.49</v>
      </c>
      <c r="E4616" s="59" t="s">
        <v>464</v>
      </c>
      <c r="F4616" s="59" t="s">
        <v>235</v>
      </c>
    </row>
    <row r="4617" spans="1:6">
      <c r="A4617" s="59">
        <v>6225</v>
      </c>
      <c r="B4617" s="59" t="s">
        <v>463</v>
      </c>
      <c r="C4617" s="59" t="s">
        <v>20278</v>
      </c>
      <c r="D4617" s="60">
        <v>62.49</v>
      </c>
      <c r="E4617" s="59" t="s">
        <v>464</v>
      </c>
      <c r="F4617" s="59" t="s">
        <v>236</v>
      </c>
    </row>
    <row r="4618" spans="1:6">
      <c r="A4618" s="59">
        <v>6226</v>
      </c>
      <c r="B4618" s="59" t="s">
        <v>463</v>
      </c>
      <c r="C4618" s="59" t="s">
        <v>20278</v>
      </c>
      <c r="D4618" s="60">
        <v>62.49</v>
      </c>
      <c r="E4618" s="59" t="s">
        <v>464</v>
      </c>
      <c r="F4618" s="59" t="s">
        <v>237</v>
      </c>
    </row>
    <row r="4619" spans="1:6">
      <c r="A4619" s="59">
        <v>6229</v>
      </c>
      <c r="B4619" s="59" t="s">
        <v>463</v>
      </c>
      <c r="C4619" s="59" t="s">
        <v>20278</v>
      </c>
      <c r="D4619" s="60">
        <v>62.49</v>
      </c>
      <c r="E4619" s="59" t="s">
        <v>464</v>
      </c>
      <c r="F4619" s="59" t="s">
        <v>238</v>
      </c>
    </row>
    <row r="4620" spans="1:6">
      <c r="A4620" s="59">
        <v>6230</v>
      </c>
      <c r="B4620" s="59" t="s">
        <v>463</v>
      </c>
      <c r="C4620" s="59" t="s">
        <v>20278</v>
      </c>
      <c r="D4620" s="60">
        <v>62.49</v>
      </c>
      <c r="E4620" s="59" t="s">
        <v>464</v>
      </c>
      <c r="F4620" s="59" t="s">
        <v>239</v>
      </c>
    </row>
    <row r="4621" spans="1:6">
      <c r="A4621" s="59">
        <v>6231</v>
      </c>
      <c r="B4621" s="59" t="s">
        <v>463</v>
      </c>
      <c r="C4621" s="59" t="s">
        <v>20278</v>
      </c>
      <c r="D4621" s="60">
        <v>62.49</v>
      </c>
      <c r="E4621" s="59" t="s">
        <v>464</v>
      </c>
      <c r="F4621" s="59" t="s">
        <v>240</v>
      </c>
    </row>
    <row r="4622" spans="1:6">
      <c r="A4622" s="59">
        <v>6232</v>
      </c>
      <c r="B4622" s="59" t="s">
        <v>463</v>
      </c>
      <c r="C4622" s="59" t="s">
        <v>20278</v>
      </c>
      <c r="D4622" s="60">
        <v>62.49</v>
      </c>
      <c r="E4622" s="59" t="s">
        <v>464</v>
      </c>
      <c r="F4622" s="59" t="s">
        <v>241</v>
      </c>
    </row>
    <row r="4623" spans="1:6">
      <c r="A4623" s="59">
        <v>6234</v>
      </c>
      <c r="B4623" s="59" t="s">
        <v>463</v>
      </c>
      <c r="C4623" s="59" t="s">
        <v>20278</v>
      </c>
      <c r="D4623" s="60">
        <v>62.49</v>
      </c>
      <c r="E4623" s="59" t="s">
        <v>464</v>
      </c>
      <c r="F4623" s="59" t="s">
        <v>242</v>
      </c>
    </row>
    <row r="4624" spans="1:6">
      <c r="A4624" s="59">
        <v>6235</v>
      </c>
      <c r="B4624" s="59" t="s">
        <v>463</v>
      </c>
      <c r="C4624" s="59" t="s">
        <v>20278</v>
      </c>
      <c r="D4624" s="60">
        <v>62.49</v>
      </c>
      <c r="E4624" s="59" t="s">
        <v>464</v>
      </c>
      <c r="F4624" s="59" t="s">
        <v>243</v>
      </c>
    </row>
    <row r="4625" spans="1:6">
      <c r="A4625" s="59">
        <v>6236</v>
      </c>
      <c r="B4625" s="59" t="s">
        <v>463</v>
      </c>
      <c r="C4625" s="59" t="s">
        <v>20278</v>
      </c>
      <c r="D4625" s="60">
        <v>62.49</v>
      </c>
      <c r="E4625" s="59" t="s">
        <v>464</v>
      </c>
      <c r="F4625" s="59" t="s">
        <v>244</v>
      </c>
    </row>
    <row r="4626" spans="1:6">
      <c r="A4626" s="59">
        <v>6238</v>
      </c>
      <c r="B4626" s="59" t="s">
        <v>463</v>
      </c>
      <c r="C4626" s="59" t="s">
        <v>20278</v>
      </c>
      <c r="D4626" s="60">
        <v>62.49</v>
      </c>
      <c r="E4626" s="59" t="s">
        <v>464</v>
      </c>
      <c r="F4626" s="59" t="s">
        <v>245</v>
      </c>
    </row>
    <row r="4627" spans="1:6">
      <c r="A4627" s="59">
        <v>6240</v>
      </c>
      <c r="B4627" s="59" t="s">
        <v>463</v>
      </c>
      <c r="C4627" s="59" t="s">
        <v>20278</v>
      </c>
      <c r="D4627" s="60">
        <v>62.49</v>
      </c>
      <c r="E4627" s="59" t="s">
        <v>464</v>
      </c>
      <c r="F4627" s="59" t="s">
        <v>246</v>
      </c>
    </row>
    <row r="4628" spans="1:6">
      <c r="A4628" s="59">
        <v>6241</v>
      </c>
      <c r="B4628" s="59" t="s">
        <v>463</v>
      </c>
      <c r="C4628" s="59" t="s">
        <v>20278</v>
      </c>
      <c r="D4628" s="60">
        <v>62.49</v>
      </c>
      <c r="E4628" s="59" t="s">
        <v>464</v>
      </c>
      <c r="F4628" s="59" t="s">
        <v>247</v>
      </c>
    </row>
    <row r="4629" spans="1:6">
      <c r="A4629" s="59">
        <v>6242</v>
      </c>
      <c r="B4629" s="59" t="s">
        <v>463</v>
      </c>
      <c r="C4629" s="59" t="s">
        <v>20278</v>
      </c>
      <c r="D4629" s="60">
        <v>62.49</v>
      </c>
      <c r="E4629" s="59" t="s">
        <v>464</v>
      </c>
      <c r="F4629" s="59" t="s">
        <v>248</v>
      </c>
    </row>
    <row r="4630" spans="1:6">
      <c r="A4630" s="59">
        <v>6243</v>
      </c>
      <c r="B4630" s="59" t="s">
        <v>463</v>
      </c>
      <c r="C4630" s="59" t="s">
        <v>20278</v>
      </c>
      <c r="D4630" s="60">
        <v>62.49</v>
      </c>
      <c r="E4630" s="59" t="s">
        <v>464</v>
      </c>
      <c r="F4630" s="59" t="s">
        <v>249</v>
      </c>
    </row>
    <row r="4631" spans="1:6">
      <c r="A4631" s="59">
        <v>6244</v>
      </c>
      <c r="B4631" s="59" t="s">
        <v>463</v>
      </c>
      <c r="C4631" s="59" t="s">
        <v>20278</v>
      </c>
      <c r="D4631" s="60">
        <v>62.49</v>
      </c>
      <c r="E4631" s="59" t="s">
        <v>464</v>
      </c>
      <c r="F4631" s="59" t="s">
        <v>250</v>
      </c>
    </row>
    <row r="4632" spans="1:6">
      <c r="A4632" s="59">
        <v>6306</v>
      </c>
      <c r="B4632" s="59" t="s">
        <v>463</v>
      </c>
      <c r="C4632" s="59" t="s">
        <v>20278</v>
      </c>
      <c r="D4632" s="60">
        <v>62.49</v>
      </c>
      <c r="E4632" s="59" t="s">
        <v>464</v>
      </c>
      <c r="F4632" s="59" t="s">
        <v>251</v>
      </c>
    </row>
    <row r="4633" spans="1:6">
      <c r="A4633" s="59">
        <v>6307</v>
      </c>
      <c r="B4633" s="59" t="s">
        <v>463</v>
      </c>
      <c r="C4633" s="59" t="s">
        <v>20278</v>
      </c>
      <c r="D4633" s="60">
        <v>62.49</v>
      </c>
      <c r="E4633" s="59" t="s">
        <v>464</v>
      </c>
      <c r="F4633" s="59" t="s">
        <v>252</v>
      </c>
    </row>
    <row r="4634" spans="1:6">
      <c r="A4634" s="59">
        <v>6308</v>
      </c>
      <c r="B4634" s="59" t="s">
        <v>463</v>
      </c>
      <c r="C4634" s="59" t="s">
        <v>20278</v>
      </c>
      <c r="D4634" s="60">
        <v>62.49</v>
      </c>
      <c r="E4634" s="59" t="s">
        <v>464</v>
      </c>
      <c r="F4634" s="59" t="s">
        <v>252</v>
      </c>
    </row>
    <row r="4635" spans="1:6">
      <c r="A4635" s="59">
        <v>6320</v>
      </c>
      <c r="B4635" s="59" t="s">
        <v>463</v>
      </c>
      <c r="C4635" s="59" t="s">
        <v>20278</v>
      </c>
      <c r="D4635" s="60">
        <v>62.49</v>
      </c>
      <c r="E4635" s="59" t="s">
        <v>464</v>
      </c>
      <c r="F4635" s="59" t="s">
        <v>253</v>
      </c>
    </row>
    <row r="4636" spans="1:6">
      <c r="A4636" s="59">
        <v>6342</v>
      </c>
      <c r="B4636" s="59" t="s">
        <v>463</v>
      </c>
      <c r="C4636" s="59" t="s">
        <v>20278</v>
      </c>
      <c r="D4636" s="60">
        <v>62.49</v>
      </c>
      <c r="E4636" s="59" t="s">
        <v>464</v>
      </c>
      <c r="F4636" s="59" t="s">
        <v>254</v>
      </c>
    </row>
    <row r="4637" spans="1:6">
      <c r="A4637" s="59">
        <v>6343</v>
      </c>
      <c r="B4637" s="59" t="s">
        <v>463</v>
      </c>
      <c r="C4637" s="59" t="s">
        <v>20278</v>
      </c>
      <c r="D4637" s="60">
        <v>62.49</v>
      </c>
      <c r="E4637" s="59" t="s">
        <v>464</v>
      </c>
      <c r="F4637" s="59" t="s">
        <v>255</v>
      </c>
    </row>
    <row r="4638" spans="1:6">
      <c r="A4638" s="59">
        <v>6344</v>
      </c>
      <c r="B4638" s="59" t="s">
        <v>463</v>
      </c>
      <c r="C4638" s="59" t="s">
        <v>20278</v>
      </c>
      <c r="D4638" s="60">
        <v>62.49</v>
      </c>
      <c r="E4638" s="59" t="s">
        <v>464</v>
      </c>
      <c r="F4638" s="59" t="s">
        <v>256</v>
      </c>
    </row>
    <row r="4639" spans="1:6">
      <c r="A4639" s="59">
        <v>6345</v>
      </c>
      <c r="B4639" s="59" t="s">
        <v>463</v>
      </c>
      <c r="C4639" s="59" t="s">
        <v>20278</v>
      </c>
      <c r="D4639" s="60">
        <v>62.49</v>
      </c>
      <c r="E4639" s="59" t="s">
        <v>464</v>
      </c>
      <c r="F4639" s="59" t="s">
        <v>257</v>
      </c>
    </row>
    <row r="4640" spans="1:6">
      <c r="A4640" s="59">
        <v>6346</v>
      </c>
      <c r="B4640" s="59" t="s">
        <v>463</v>
      </c>
      <c r="C4640" s="59" t="s">
        <v>20278</v>
      </c>
      <c r="D4640" s="60">
        <v>62.49</v>
      </c>
      <c r="E4640" s="59" t="s">
        <v>464</v>
      </c>
      <c r="F4640" s="59" t="s">
        <v>258</v>
      </c>
    </row>
    <row r="4641" spans="1:6">
      <c r="A4641" s="59">
        <v>6347</v>
      </c>
      <c r="B4641" s="59" t="s">
        <v>463</v>
      </c>
      <c r="C4641" s="59" t="s">
        <v>20278</v>
      </c>
      <c r="D4641" s="60">
        <v>62.49</v>
      </c>
      <c r="E4641" s="59" t="s">
        <v>464</v>
      </c>
      <c r="F4641" s="59" t="s">
        <v>259</v>
      </c>
    </row>
    <row r="4642" spans="1:6">
      <c r="A4642" s="59">
        <v>6400</v>
      </c>
      <c r="B4642" s="59" t="s">
        <v>463</v>
      </c>
      <c r="C4642" s="59" t="s">
        <v>20278</v>
      </c>
      <c r="D4642" s="60">
        <v>62.49</v>
      </c>
      <c r="E4642" s="59" t="s">
        <v>464</v>
      </c>
      <c r="F4642" s="59" t="s">
        <v>260</v>
      </c>
    </row>
    <row r="4643" spans="1:6">
      <c r="A4643" s="59">
        <v>6401</v>
      </c>
      <c r="B4643" s="59" t="s">
        <v>463</v>
      </c>
      <c r="C4643" s="59" t="s">
        <v>20278</v>
      </c>
      <c r="D4643" s="60">
        <v>62.49</v>
      </c>
      <c r="E4643" s="59" t="s">
        <v>464</v>
      </c>
      <c r="F4643" s="59" t="s">
        <v>261</v>
      </c>
    </row>
    <row r="4644" spans="1:6">
      <c r="A4644" s="59">
        <v>6402</v>
      </c>
      <c r="B4644" s="59" t="s">
        <v>463</v>
      </c>
      <c r="C4644" s="59" t="s">
        <v>20278</v>
      </c>
      <c r="D4644" s="60">
        <v>62.49</v>
      </c>
      <c r="E4644" s="59" t="s">
        <v>464</v>
      </c>
      <c r="F4644" s="59" t="s">
        <v>262</v>
      </c>
    </row>
    <row r="4645" spans="1:6">
      <c r="A4645" s="59">
        <v>6404</v>
      </c>
      <c r="B4645" s="59" t="s">
        <v>463</v>
      </c>
      <c r="C4645" s="59" t="s">
        <v>20278</v>
      </c>
      <c r="D4645" s="60">
        <v>62.49</v>
      </c>
      <c r="E4645" s="59" t="s">
        <v>464</v>
      </c>
      <c r="F4645" s="59" t="s">
        <v>263</v>
      </c>
    </row>
    <row r="4646" spans="1:6">
      <c r="A4646" s="59">
        <v>6405</v>
      </c>
      <c r="B4646" s="59" t="s">
        <v>463</v>
      </c>
      <c r="C4646" s="59" t="s">
        <v>20278</v>
      </c>
      <c r="D4646" s="60">
        <v>62.49</v>
      </c>
      <c r="E4646" s="59" t="s">
        <v>464</v>
      </c>
      <c r="F4646" s="59" t="s">
        <v>264</v>
      </c>
    </row>
    <row r="4647" spans="1:6">
      <c r="A4647" s="59">
        <v>6406</v>
      </c>
      <c r="B4647" s="59" t="s">
        <v>463</v>
      </c>
      <c r="C4647" s="59" t="s">
        <v>20278</v>
      </c>
      <c r="D4647" s="60">
        <v>62.49</v>
      </c>
      <c r="E4647" s="59" t="s">
        <v>464</v>
      </c>
      <c r="F4647" s="59" t="s">
        <v>265</v>
      </c>
    </row>
    <row r="4648" spans="1:6">
      <c r="A4648" s="59">
        <v>6407</v>
      </c>
      <c r="B4648" s="59" t="s">
        <v>463</v>
      </c>
      <c r="C4648" s="59" t="s">
        <v>20278</v>
      </c>
      <c r="D4648" s="60">
        <v>62.49</v>
      </c>
      <c r="E4648" s="59" t="s">
        <v>464</v>
      </c>
      <c r="F4648" s="59" t="s">
        <v>266</v>
      </c>
    </row>
    <row r="4649" spans="1:6">
      <c r="A4649" s="59">
        <v>6410</v>
      </c>
      <c r="B4649" s="59" t="s">
        <v>463</v>
      </c>
      <c r="C4649" s="59" t="s">
        <v>20278</v>
      </c>
      <c r="D4649" s="60">
        <v>62.49</v>
      </c>
      <c r="E4649" s="59" t="s">
        <v>464</v>
      </c>
      <c r="F4649" s="59" t="s">
        <v>267</v>
      </c>
    </row>
    <row r="4650" spans="1:6">
      <c r="A4650" s="59">
        <v>6411</v>
      </c>
      <c r="B4650" s="59" t="s">
        <v>463</v>
      </c>
      <c r="C4650" s="59" t="s">
        <v>20278</v>
      </c>
      <c r="D4650" s="60">
        <v>62.49</v>
      </c>
      <c r="E4650" s="59" t="s">
        <v>464</v>
      </c>
      <c r="F4650" s="59" t="s">
        <v>268</v>
      </c>
    </row>
    <row r="4651" spans="1:6">
      <c r="A4651" s="59">
        <v>6412</v>
      </c>
      <c r="B4651" s="59" t="s">
        <v>463</v>
      </c>
      <c r="C4651" s="59" t="s">
        <v>20278</v>
      </c>
      <c r="D4651" s="60">
        <v>62.49</v>
      </c>
      <c r="E4651" s="59" t="s">
        <v>464</v>
      </c>
      <c r="F4651" s="59" t="s">
        <v>269</v>
      </c>
    </row>
    <row r="4652" spans="1:6">
      <c r="A4652" s="59">
        <v>6413</v>
      </c>
      <c r="B4652" s="59" t="s">
        <v>463</v>
      </c>
      <c r="C4652" s="59" t="s">
        <v>20278</v>
      </c>
      <c r="D4652" s="60">
        <v>62.49</v>
      </c>
      <c r="E4652" s="59" t="s">
        <v>464</v>
      </c>
      <c r="F4652" s="59" t="s">
        <v>270</v>
      </c>
    </row>
    <row r="4653" spans="1:6">
      <c r="A4653" s="59">
        <v>6414</v>
      </c>
      <c r="B4653" s="59" t="s">
        <v>463</v>
      </c>
      <c r="C4653" s="59" t="s">
        <v>20278</v>
      </c>
      <c r="D4653" s="60">
        <v>62.49</v>
      </c>
      <c r="E4653" s="59" t="s">
        <v>464</v>
      </c>
      <c r="F4653" s="59" t="s">
        <v>271</v>
      </c>
    </row>
    <row r="4654" spans="1:6">
      <c r="A4654" s="59">
        <v>6415</v>
      </c>
      <c r="B4654" s="59" t="s">
        <v>463</v>
      </c>
      <c r="C4654" s="59" t="s">
        <v>20278</v>
      </c>
      <c r="D4654" s="60">
        <v>62.49</v>
      </c>
      <c r="E4654" s="59" t="s">
        <v>464</v>
      </c>
      <c r="F4654" s="59" t="s">
        <v>272</v>
      </c>
    </row>
    <row r="4655" spans="1:6">
      <c r="A4655" s="59">
        <v>6416</v>
      </c>
      <c r="B4655" s="59" t="s">
        <v>463</v>
      </c>
      <c r="C4655" s="59" t="s">
        <v>20278</v>
      </c>
      <c r="D4655" s="60">
        <v>62.49</v>
      </c>
      <c r="E4655" s="59" t="s">
        <v>464</v>
      </c>
      <c r="F4655" s="59" t="s">
        <v>273</v>
      </c>
    </row>
    <row r="4656" spans="1:6">
      <c r="A4656" s="59">
        <v>6417</v>
      </c>
      <c r="B4656" s="59" t="s">
        <v>463</v>
      </c>
      <c r="C4656" s="59" t="s">
        <v>20278</v>
      </c>
      <c r="D4656" s="60">
        <v>62.49</v>
      </c>
      <c r="E4656" s="59" t="s">
        <v>464</v>
      </c>
      <c r="F4656" s="59" t="s">
        <v>274</v>
      </c>
    </row>
    <row r="4657" spans="1:6">
      <c r="A4657" s="59">
        <v>6418</v>
      </c>
      <c r="B4657" s="59" t="s">
        <v>463</v>
      </c>
      <c r="C4657" s="59" t="s">
        <v>20278</v>
      </c>
      <c r="D4657" s="60">
        <v>62.49</v>
      </c>
      <c r="E4657" s="59" t="s">
        <v>464</v>
      </c>
      <c r="F4657" s="59" t="s">
        <v>275</v>
      </c>
    </row>
    <row r="4658" spans="1:6">
      <c r="A4658" s="59">
        <v>6419</v>
      </c>
      <c r="B4658" s="59" t="s">
        <v>463</v>
      </c>
      <c r="C4658" s="59" t="s">
        <v>20278</v>
      </c>
      <c r="D4658" s="60">
        <v>62.49</v>
      </c>
      <c r="E4658" s="59" t="s">
        <v>464</v>
      </c>
      <c r="F4658" s="59" t="s">
        <v>276</v>
      </c>
    </row>
    <row r="4659" spans="1:6">
      <c r="A4659" s="59">
        <v>6420</v>
      </c>
      <c r="B4659" s="59" t="s">
        <v>463</v>
      </c>
      <c r="C4659" s="59" t="s">
        <v>20278</v>
      </c>
      <c r="D4659" s="60">
        <v>62.49</v>
      </c>
      <c r="E4659" s="59" t="s">
        <v>464</v>
      </c>
      <c r="F4659" s="59" t="s">
        <v>277</v>
      </c>
    </row>
    <row r="4660" spans="1:6">
      <c r="A4660" s="59">
        <v>6421</v>
      </c>
      <c r="B4660" s="59" t="s">
        <v>463</v>
      </c>
      <c r="C4660" s="59" t="s">
        <v>20278</v>
      </c>
      <c r="D4660" s="60">
        <v>62.49</v>
      </c>
      <c r="E4660" s="59" t="s">
        <v>464</v>
      </c>
      <c r="F4660" s="59" t="s">
        <v>278</v>
      </c>
    </row>
    <row r="4661" spans="1:6">
      <c r="A4661" s="59">
        <v>6422</v>
      </c>
      <c r="B4661" s="59" t="s">
        <v>463</v>
      </c>
      <c r="C4661" s="59" t="s">
        <v>20278</v>
      </c>
      <c r="D4661" s="60">
        <v>62.49</v>
      </c>
      <c r="E4661" s="59" t="s">
        <v>464</v>
      </c>
      <c r="F4661" s="59" t="s">
        <v>279</v>
      </c>
    </row>
    <row r="4662" spans="1:6">
      <c r="A4662" s="59">
        <v>6423</v>
      </c>
      <c r="B4662" s="59" t="s">
        <v>463</v>
      </c>
      <c r="C4662" s="59" t="s">
        <v>20278</v>
      </c>
      <c r="D4662" s="60">
        <v>62.49</v>
      </c>
      <c r="E4662" s="59" t="s">
        <v>464</v>
      </c>
      <c r="F4662" s="59" t="s">
        <v>280</v>
      </c>
    </row>
    <row r="4663" spans="1:6">
      <c r="A4663" s="59">
        <v>6425</v>
      </c>
      <c r="B4663" s="59" t="s">
        <v>463</v>
      </c>
      <c r="C4663" s="59" t="s">
        <v>20278</v>
      </c>
      <c r="D4663" s="60">
        <v>62.49</v>
      </c>
      <c r="E4663" s="59" t="s">
        <v>464</v>
      </c>
      <c r="F4663" s="59" t="s">
        <v>281</v>
      </c>
    </row>
    <row r="4664" spans="1:6">
      <c r="A4664" s="59">
        <v>6426</v>
      </c>
      <c r="B4664" s="59" t="s">
        <v>463</v>
      </c>
      <c r="C4664" s="59" t="s">
        <v>20278</v>
      </c>
      <c r="D4664" s="60">
        <v>62.49</v>
      </c>
      <c r="E4664" s="59" t="s">
        <v>464</v>
      </c>
      <c r="F4664" s="59" t="s">
        <v>282</v>
      </c>
    </row>
    <row r="4665" spans="1:6">
      <c r="A4665" s="59">
        <v>6427</v>
      </c>
      <c r="B4665" s="59" t="s">
        <v>463</v>
      </c>
      <c r="C4665" s="59" t="s">
        <v>20278</v>
      </c>
      <c r="D4665" s="60">
        <v>62.49</v>
      </c>
      <c r="E4665" s="59" t="s">
        <v>464</v>
      </c>
      <c r="F4665" s="59" t="s">
        <v>281</v>
      </c>
    </row>
    <row r="4666" spans="1:6">
      <c r="A4666" s="59">
        <v>6430</v>
      </c>
      <c r="B4666" s="59" t="s">
        <v>463</v>
      </c>
      <c r="C4666" s="59" t="s">
        <v>20278</v>
      </c>
      <c r="D4666" s="60">
        <v>62.49</v>
      </c>
      <c r="E4666" s="59" t="s">
        <v>464</v>
      </c>
      <c r="F4666" s="59" t="s">
        <v>265</v>
      </c>
    </row>
    <row r="4667" spans="1:6">
      <c r="A4667" s="59">
        <v>6432</v>
      </c>
      <c r="B4667" s="59" t="s">
        <v>463</v>
      </c>
      <c r="C4667" s="59" t="s">
        <v>20278</v>
      </c>
      <c r="D4667" s="60">
        <v>62.49</v>
      </c>
      <c r="E4667" s="59" t="s">
        <v>464</v>
      </c>
      <c r="F4667" s="59" t="s">
        <v>283</v>
      </c>
    </row>
    <row r="4668" spans="1:6">
      <c r="A4668" s="59">
        <v>6434</v>
      </c>
      <c r="B4668" s="59" t="s">
        <v>463</v>
      </c>
      <c r="C4668" s="59" t="s">
        <v>20278</v>
      </c>
      <c r="D4668" s="60">
        <v>62.49</v>
      </c>
      <c r="E4668" s="59" t="s">
        <v>464</v>
      </c>
      <c r="F4668" s="59" t="s">
        <v>284</v>
      </c>
    </row>
    <row r="4669" spans="1:6">
      <c r="A4669" s="59">
        <v>6437</v>
      </c>
      <c r="B4669" s="59" t="s">
        <v>463</v>
      </c>
      <c r="C4669" s="59" t="s">
        <v>20278</v>
      </c>
      <c r="D4669" s="60">
        <v>62.49</v>
      </c>
      <c r="E4669" s="59" t="s">
        <v>464</v>
      </c>
      <c r="F4669" s="59" t="s">
        <v>285</v>
      </c>
    </row>
    <row r="4670" spans="1:6">
      <c r="A4670" s="59">
        <v>6438</v>
      </c>
      <c r="B4670" s="59" t="s">
        <v>463</v>
      </c>
      <c r="C4670" s="59" t="s">
        <v>20278</v>
      </c>
      <c r="D4670" s="60">
        <v>62.49</v>
      </c>
      <c r="E4670" s="59" t="s">
        <v>464</v>
      </c>
      <c r="F4670" s="59" t="s">
        <v>286</v>
      </c>
    </row>
    <row r="4671" spans="1:6">
      <c r="A4671" s="59">
        <v>6439</v>
      </c>
      <c r="B4671" s="59" t="s">
        <v>463</v>
      </c>
      <c r="C4671" s="59" t="s">
        <v>20278</v>
      </c>
      <c r="D4671" s="60">
        <v>62.49</v>
      </c>
      <c r="E4671" s="59" t="s">
        <v>464</v>
      </c>
      <c r="F4671" s="59" t="s">
        <v>287</v>
      </c>
    </row>
    <row r="4672" spans="1:6">
      <c r="A4672" s="59">
        <v>6442</v>
      </c>
      <c r="B4672" s="59" t="s">
        <v>463</v>
      </c>
      <c r="C4672" s="59" t="s">
        <v>20278</v>
      </c>
      <c r="D4672" s="60">
        <v>62.49</v>
      </c>
      <c r="E4672" s="59" t="s">
        <v>464</v>
      </c>
      <c r="F4672" s="59" t="s">
        <v>288</v>
      </c>
    </row>
    <row r="4673" spans="1:6">
      <c r="A4673" s="59">
        <v>6443</v>
      </c>
      <c r="B4673" s="59" t="s">
        <v>463</v>
      </c>
      <c r="C4673" s="59" t="s">
        <v>20278</v>
      </c>
      <c r="D4673" s="60">
        <v>62.49</v>
      </c>
      <c r="E4673" s="59" t="s">
        <v>464</v>
      </c>
      <c r="F4673" s="59" t="s">
        <v>289</v>
      </c>
    </row>
    <row r="4674" spans="1:6">
      <c r="A4674" s="59">
        <v>6444</v>
      </c>
      <c r="B4674" s="59" t="s">
        <v>463</v>
      </c>
      <c r="C4674" s="59" t="s">
        <v>20278</v>
      </c>
      <c r="D4674" s="60">
        <v>62.49</v>
      </c>
      <c r="E4674" s="59" t="s">
        <v>464</v>
      </c>
      <c r="F4674" s="59" t="s">
        <v>290</v>
      </c>
    </row>
    <row r="4675" spans="1:6">
      <c r="A4675" s="59">
        <v>6450</v>
      </c>
      <c r="B4675" s="59" t="s">
        <v>463</v>
      </c>
      <c r="C4675" s="59" t="s">
        <v>20278</v>
      </c>
      <c r="D4675" s="60">
        <v>62.49</v>
      </c>
      <c r="E4675" s="59" t="s">
        <v>464</v>
      </c>
      <c r="F4675" s="59" t="s">
        <v>291</v>
      </c>
    </row>
    <row r="4676" spans="1:6">
      <c r="A4676" s="59">
        <v>6452</v>
      </c>
      <c r="B4676" s="59" t="s">
        <v>463</v>
      </c>
      <c r="C4676" s="59" t="s">
        <v>20278</v>
      </c>
      <c r="D4676" s="60">
        <v>62.49</v>
      </c>
      <c r="E4676" s="59" t="s">
        <v>464</v>
      </c>
      <c r="F4676" s="59" t="s">
        <v>292</v>
      </c>
    </row>
    <row r="4677" spans="1:6">
      <c r="A4677" s="59">
        <v>6456</v>
      </c>
      <c r="B4677" s="59" t="s">
        <v>463</v>
      </c>
      <c r="C4677" s="59" t="s">
        <v>20278</v>
      </c>
      <c r="D4677" s="60">
        <v>62.49</v>
      </c>
      <c r="E4677" s="59" t="s">
        <v>464</v>
      </c>
      <c r="F4677" s="59" t="s">
        <v>293</v>
      </c>
    </row>
    <row r="4678" spans="1:6">
      <c r="A4678" s="59">
        <v>6458</v>
      </c>
      <c r="B4678" s="59" t="s">
        <v>463</v>
      </c>
      <c r="C4678" s="59" t="s">
        <v>20278</v>
      </c>
      <c r="D4678" s="60">
        <v>62.49</v>
      </c>
      <c r="E4678" s="59" t="s">
        <v>464</v>
      </c>
      <c r="F4678" s="59" t="s">
        <v>294</v>
      </c>
    </row>
    <row r="4679" spans="1:6">
      <c r="A4679" s="59">
        <v>6459</v>
      </c>
      <c r="B4679" s="59" t="s">
        <v>463</v>
      </c>
      <c r="C4679" s="59" t="s">
        <v>20278</v>
      </c>
      <c r="D4679" s="60">
        <v>62.49</v>
      </c>
      <c r="E4679" s="59" t="s">
        <v>464</v>
      </c>
      <c r="F4679" s="59" t="s">
        <v>295</v>
      </c>
    </row>
    <row r="4680" spans="1:6">
      <c r="A4680" s="59">
        <v>6460</v>
      </c>
      <c r="B4680" s="59" t="s">
        <v>463</v>
      </c>
      <c r="C4680" s="59" t="s">
        <v>20278</v>
      </c>
      <c r="D4680" s="60">
        <v>62.49</v>
      </c>
      <c r="E4680" s="59" t="s">
        <v>464</v>
      </c>
      <c r="F4680" s="59" t="s">
        <v>296</v>
      </c>
    </row>
    <row r="4681" spans="1:6">
      <c r="A4681" s="59">
        <v>6461</v>
      </c>
      <c r="B4681" s="59" t="s">
        <v>463</v>
      </c>
      <c r="C4681" s="59" t="s">
        <v>20278</v>
      </c>
      <c r="D4681" s="60">
        <v>62.49</v>
      </c>
      <c r="E4681" s="59" t="s">
        <v>464</v>
      </c>
      <c r="F4681" s="59" t="s">
        <v>297</v>
      </c>
    </row>
    <row r="4682" spans="1:6">
      <c r="A4682" s="59">
        <v>6462</v>
      </c>
      <c r="B4682" s="59" t="s">
        <v>463</v>
      </c>
      <c r="C4682" s="59" t="s">
        <v>20278</v>
      </c>
      <c r="D4682" s="60">
        <v>62.49</v>
      </c>
      <c r="E4682" s="59" t="s">
        <v>464</v>
      </c>
      <c r="F4682" s="59" t="s">
        <v>298</v>
      </c>
    </row>
    <row r="4683" spans="1:6">
      <c r="A4683" s="59">
        <v>6463</v>
      </c>
      <c r="B4683" s="59" t="s">
        <v>463</v>
      </c>
      <c r="C4683" s="59" t="s">
        <v>20278</v>
      </c>
      <c r="D4683" s="60">
        <v>62.49</v>
      </c>
      <c r="E4683" s="59" t="s">
        <v>464</v>
      </c>
      <c r="F4683" s="59" t="s">
        <v>299</v>
      </c>
    </row>
    <row r="4684" spans="1:6">
      <c r="A4684" s="59">
        <v>6464</v>
      </c>
      <c r="B4684" s="59" t="s">
        <v>463</v>
      </c>
      <c r="C4684" s="59" t="s">
        <v>20278</v>
      </c>
      <c r="D4684" s="60">
        <v>62.49</v>
      </c>
      <c r="E4684" s="59" t="s">
        <v>464</v>
      </c>
      <c r="F4684" s="59" t="s">
        <v>300</v>
      </c>
    </row>
    <row r="4685" spans="1:6">
      <c r="A4685" s="59">
        <v>6470</v>
      </c>
      <c r="B4685" s="59" t="s">
        <v>463</v>
      </c>
      <c r="C4685" s="59" t="s">
        <v>20278</v>
      </c>
      <c r="D4685" s="60">
        <v>62.49</v>
      </c>
      <c r="E4685" s="59" t="s">
        <v>464</v>
      </c>
      <c r="F4685" s="59" t="s">
        <v>301</v>
      </c>
    </row>
    <row r="4686" spans="1:6">
      <c r="A4686" s="59">
        <v>6472</v>
      </c>
      <c r="B4686" s="59" t="s">
        <v>463</v>
      </c>
      <c r="C4686" s="59" t="s">
        <v>20278</v>
      </c>
      <c r="D4686" s="60">
        <v>62.49</v>
      </c>
      <c r="E4686" s="59" t="s">
        <v>464</v>
      </c>
      <c r="F4686" s="59" t="s">
        <v>302</v>
      </c>
    </row>
    <row r="4687" spans="1:6">
      <c r="A4687" s="59">
        <v>6473</v>
      </c>
      <c r="B4687" s="59" t="s">
        <v>463</v>
      </c>
      <c r="C4687" s="59" t="s">
        <v>20278</v>
      </c>
      <c r="D4687" s="60">
        <v>62.49</v>
      </c>
      <c r="E4687" s="59" t="s">
        <v>464</v>
      </c>
      <c r="F4687" s="59" t="s">
        <v>303</v>
      </c>
    </row>
    <row r="4688" spans="1:6">
      <c r="A4688" s="59">
        <v>6480</v>
      </c>
      <c r="B4688" s="59" t="s">
        <v>463</v>
      </c>
      <c r="C4688" s="59" t="s">
        <v>20278</v>
      </c>
      <c r="D4688" s="60">
        <v>62.49</v>
      </c>
      <c r="E4688" s="59" t="s">
        <v>464</v>
      </c>
      <c r="F4688" s="59" t="s">
        <v>304</v>
      </c>
    </row>
    <row r="4689" spans="1:6">
      <c r="A4689" s="59">
        <v>6482</v>
      </c>
      <c r="B4689" s="59" t="s">
        <v>463</v>
      </c>
      <c r="C4689" s="59" t="s">
        <v>20278</v>
      </c>
      <c r="D4689" s="60">
        <v>62.49</v>
      </c>
      <c r="E4689" s="59" t="s">
        <v>464</v>
      </c>
      <c r="F4689" s="59" t="s">
        <v>305</v>
      </c>
    </row>
    <row r="4690" spans="1:6">
      <c r="A4690" s="59">
        <v>6483</v>
      </c>
      <c r="B4690" s="59" t="s">
        <v>463</v>
      </c>
      <c r="C4690" s="59" t="s">
        <v>20278</v>
      </c>
      <c r="D4690" s="60">
        <v>62.49</v>
      </c>
      <c r="E4690" s="59" t="s">
        <v>464</v>
      </c>
      <c r="F4690" s="59" t="s">
        <v>306</v>
      </c>
    </row>
    <row r="4691" spans="1:6">
      <c r="A4691" s="59">
        <v>6484</v>
      </c>
      <c r="B4691" s="59" t="s">
        <v>463</v>
      </c>
      <c r="C4691" s="59" t="s">
        <v>20278</v>
      </c>
      <c r="D4691" s="60">
        <v>62.49</v>
      </c>
      <c r="E4691" s="59" t="s">
        <v>464</v>
      </c>
      <c r="F4691" s="59" t="s">
        <v>307</v>
      </c>
    </row>
    <row r="4692" spans="1:6">
      <c r="A4692" s="59">
        <v>6486</v>
      </c>
      <c r="B4692" s="59" t="s">
        <v>463</v>
      </c>
      <c r="C4692" s="59" t="s">
        <v>20278</v>
      </c>
      <c r="D4692" s="60">
        <v>62.49</v>
      </c>
      <c r="E4692" s="59" t="s">
        <v>464</v>
      </c>
      <c r="F4692" s="59" t="s">
        <v>308</v>
      </c>
    </row>
    <row r="4693" spans="1:6">
      <c r="A4693" s="59">
        <v>6490</v>
      </c>
      <c r="B4693" s="59" t="s">
        <v>463</v>
      </c>
      <c r="C4693" s="59" t="s">
        <v>20278</v>
      </c>
      <c r="D4693" s="60">
        <v>62.49</v>
      </c>
      <c r="E4693" s="59" t="s">
        <v>464</v>
      </c>
      <c r="F4693" s="59" t="s">
        <v>309</v>
      </c>
    </row>
    <row r="4694" spans="1:6">
      <c r="A4694" s="59">
        <v>6492</v>
      </c>
      <c r="B4694" s="59" t="s">
        <v>463</v>
      </c>
      <c r="C4694" s="59" t="s">
        <v>20278</v>
      </c>
      <c r="D4694" s="60">
        <v>62.49</v>
      </c>
      <c r="E4694" s="59" t="s">
        <v>464</v>
      </c>
      <c r="F4694" s="59" t="s">
        <v>310</v>
      </c>
    </row>
    <row r="4695" spans="1:6">
      <c r="A4695" s="59">
        <v>6500</v>
      </c>
      <c r="B4695" s="59" t="s">
        <v>463</v>
      </c>
      <c r="C4695" s="59" t="s">
        <v>20278</v>
      </c>
      <c r="D4695" s="60">
        <v>62.49</v>
      </c>
      <c r="E4695" s="59" t="s">
        <v>464</v>
      </c>
      <c r="F4695" s="59" t="s">
        <v>311</v>
      </c>
    </row>
    <row r="4696" spans="1:6">
      <c r="A4696" s="59">
        <v>6502</v>
      </c>
      <c r="B4696" s="59" t="s">
        <v>463</v>
      </c>
      <c r="C4696" s="59" t="s">
        <v>20278</v>
      </c>
      <c r="D4696" s="60">
        <v>62.49</v>
      </c>
      <c r="E4696" s="59" t="s">
        <v>464</v>
      </c>
      <c r="F4696" s="59" t="s">
        <v>312</v>
      </c>
    </row>
    <row r="4697" spans="1:6">
      <c r="A4697" s="59">
        <v>6503</v>
      </c>
      <c r="B4697" s="59" t="s">
        <v>463</v>
      </c>
      <c r="C4697" s="59" t="s">
        <v>20278</v>
      </c>
      <c r="D4697" s="60">
        <v>62.49</v>
      </c>
      <c r="E4697" s="59" t="s">
        <v>464</v>
      </c>
      <c r="F4697" s="59" t="s">
        <v>313</v>
      </c>
    </row>
    <row r="4698" spans="1:6">
      <c r="A4698" s="59">
        <v>6504</v>
      </c>
      <c r="B4698" s="59" t="s">
        <v>463</v>
      </c>
      <c r="C4698" s="59" t="s">
        <v>20278</v>
      </c>
      <c r="D4698" s="60">
        <v>62.49</v>
      </c>
      <c r="E4698" s="59" t="s">
        <v>464</v>
      </c>
      <c r="F4698" s="59" t="s">
        <v>314</v>
      </c>
    </row>
    <row r="4699" spans="1:6">
      <c r="A4699" s="59">
        <v>6505</v>
      </c>
      <c r="B4699" s="59" t="s">
        <v>463</v>
      </c>
      <c r="C4699" s="59" t="s">
        <v>20278</v>
      </c>
      <c r="D4699" s="60">
        <v>62.49</v>
      </c>
      <c r="E4699" s="59" t="s">
        <v>464</v>
      </c>
      <c r="F4699" s="59" t="s">
        <v>315</v>
      </c>
    </row>
    <row r="4700" spans="1:6">
      <c r="A4700" s="59">
        <v>6506</v>
      </c>
      <c r="B4700" s="59" t="s">
        <v>463</v>
      </c>
      <c r="C4700" s="59" t="s">
        <v>20278</v>
      </c>
      <c r="D4700" s="60">
        <v>62.49</v>
      </c>
      <c r="E4700" s="59" t="s">
        <v>464</v>
      </c>
      <c r="F4700" s="59" t="s">
        <v>316</v>
      </c>
    </row>
    <row r="4701" spans="1:6">
      <c r="A4701" s="59">
        <v>6507</v>
      </c>
      <c r="B4701" s="59" t="s">
        <v>463</v>
      </c>
      <c r="C4701" s="59" t="s">
        <v>20278</v>
      </c>
      <c r="D4701" s="60">
        <v>62.49</v>
      </c>
      <c r="E4701" s="59" t="s">
        <v>464</v>
      </c>
      <c r="F4701" s="59" t="s">
        <v>317</v>
      </c>
    </row>
    <row r="4702" spans="1:6">
      <c r="A4702" s="59">
        <v>6508</v>
      </c>
      <c r="B4702" s="59" t="s">
        <v>463</v>
      </c>
      <c r="C4702" s="59" t="s">
        <v>20278</v>
      </c>
      <c r="D4702" s="60">
        <v>62.49</v>
      </c>
      <c r="E4702" s="59" t="s">
        <v>464</v>
      </c>
      <c r="F4702" s="59" t="s">
        <v>318</v>
      </c>
    </row>
    <row r="4703" spans="1:6">
      <c r="A4703" s="59">
        <v>6509</v>
      </c>
      <c r="B4703" s="59" t="s">
        <v>463</v>
      </c>
      <c r="C4703" s="59" t="s">
        <v>20278</v>
      </c>
      <c r="D4703" s="60">
        <v>62.49</v>
      </c>
      <c r="E4703" s="59" t="s">
        <v>464</v>
      </c>
      <c r="F4703" s="59" t="s">
        <v>319</v>
      </c>
    </row>
    <row r="4704" spans="1:6">
      <c r="A4704" s="59">
        <v>6510</v>
      </c>
      <c r="B4704" s="59" t="s">
        <v>463</v>
      </c>
      <c r="C4704" s="59" t="s">
        <v>20278</v>
      </c>
      <c r="D4704" s="60">
        <v>62.49</v>
      </c>
      <c r="E4704" s="59" t="s">
        <v>464</v>
      </c>
      <c r="F4704" s="59" t="s">
        <v>320</v>
      </c>
    </row>
    <row r="4705" spans="1:6">
      <c r="A4705" s="59">
        <v>6511</v>
      </c>
      <c r="B4705" s="59" t="s">
        <v>463</v>
      </c>
      <c r="C4705" s="59" t="s">
        <v>20278</v>
      </c>
      <c r="D4705" s="60">
        <v>62.49</v>
      </c>
      <c r="E4705" s="59" t="s">
        <v>464</v>
      </c>
      <c r="F4705" s="59" t="s">
        <v>321</v>
      </c>
    </row>
    <row r="4706" spans="1:6">
      <c r="A4706" s="59">
        <v>6512</v>
      </c>
      <c r="B4706" s="59" t="s">
        <v>463</v>
      </c>
      <c r="C4706" s="59" t="s">
        <v>20278</v>
      </c>
      <c r="D4706" s="60">
        <v>62.49</v>
      </c>
      <c r="E4706" s="59" t="s">
        <v>464</v>
      </c>
      <c r="F4706" s="59" t="s">
        <v>322</v>
      </c>
    </row>
    <row r="4707" spans="1:6">
      <c r="A4707" s="59">
        <v>6513</v>
      </c>
      <c r="B4707" s="59" t="s">
        <v>463</v>
      </c>
      <c r="C4707" s="59" t="s">
        <v>20278</v>
      </c>
      <c r="D4707" s="60">
        <v>62.49</v>
      </c>
      <c r="E4707" s="59" t="s">
        <v>464</v>
      </c>
      <c r="F4707" s="59" t="s">
        <v>323</v>
      </c>
    </row>
    <row r="4708" spans="1:6">
      <c r="A4708" s="59">
        <v>6517</v>
      </c>
      <c r="B4708" s="59" t="s">
        <v>463</v>
      </c>
      <c r="C4708" s="59" t="s">
        <v>20278</v>
      </c>
      <c r="D4708" s="60">
        <v>62.49</v>
      </c>
      <c r="E4708" s="59" t="s">
        <v>464</v>
      </c>
      <c r="F4708" s="59" t="s">
        <v>324</v>
      </c>
    </row>
    <row r="4709" spans="1:6">
      <c r="A4709" s="59">
        <v>6518</v>
      </c>
      <c r="B4709" s="59" t="s">
        <v>463</v>
      </c>
      <c r="C4709" s="59" t="s">
        <v>20278</v>
      </c>
      <c r="D4709" s="60">
        <v>62.49</v>
      </c>
      <c r="E4709" s="59" t="s">
        <v>464</v>
      </c>
      <c r="F4709" s="59" t="s">
        <v>325</v>
      </c>
    </row>
    <row r="4710" spans="1:6">
      <c r="A4710" s="59">
        <v>6519</v>
      </c>
      <c r="B4710" s="59" t="s">
        <v>463</v>
      </c>
      <c r="C4710" s="59" t="s">
        <v>20278</v>
      </c>
      <c r="D4710" s="60">
        <v>62.49</v>
      </c>
      <c r="E4710" s="59" t="s">
        <v>464</v>
      </c>
      <c r="F4710" s="59" t="s">
        <v>326</v>
      </c>
    </row>
    <row r="4711" spans="1:6">
      <c r="A4711" s="59">
        <v>6520</v>
      </c>
      <c r="B4711" s="59" t="s">
        <v>463</v>
      </c>
      <c r="C4711" s="59" t="s">
        <v>20278</v>
      </c>
      <c r="D4711" s="60">
        <v>62.49</v>
      </c>
      <c r="E4711" s="59" t="s">
        <v>464</v>
      </c>
      <c r="F4711" s="59" t="s">
        <v>327</v>
      </c>
    </row>
    <row r="4712" spans="1:6">
      <c r="A4712" s="59">
        <v>6521</v>
      </c>
      <c r="B4712" s="59" t="s">
        <v>463</v>
      </c>
      <c r="C4712" s="59" t="s">
        <v>20278</v>
      </c>
      <c r="D4712" s="60">
        <v>62.49</v>
      </c>
      <c r="E4712" s="59" t="s">
        <v>464</v>
      </c>
      <c r="F4712" s="59" t="s">
        <v>328</v>
      </c>
    </row>
    <row r="4713" spans="1:6">
      <c r="A4713" s="59">
        <v>6522</v>
      </c>
      <c r="B4713" s="59" t="s">
        <v>463</v>
      </c>
      <c r="C4713" s="59" t="s">
        <v>20278</v>
      </c>
      <c r="D4713" s="60">
        <v>62.49</v>
      </c>
      <c r="E4713" s="59" t="s">
        <v>464</v>
      </c>
      <c r="F4713" s="59" t="s">
        <v>329</v>
      </c>
    </row>
    <row r="4714" spans="1:6">
      <c r="A4714" s="59">
        <v>6620</v>
      </c>
      <c r="B4714" s="59" t="s">
        <v>463</v>
      </c>
      <c r="C4714" s="59" t="s">
        <v>20278</v>
      </c>
      <c r="D4714" s="60">
        <v>62.49</v>
      </c>
      <c r="E4714" s="59" t="s">
        <v>464</v>
      </c>
      <c r="F4714" s="59" t="s">
        <v>330</v>
      </c>
    </row>
    <row r="4715" spans="1:6">
      <c r="A4715" s="59">
        <v>6622</v>
      </c>
      <c r="B4715" s="59" t="s">
        <v>463</v>
      </c>
      <c r="C4715" s="59" t="s">
        <v>20278</v>
      </c>
      <c r="D4715" s="60">
        <v>62.49</v>
      </c>
      <c r="E4715" s="59" t="s">
        <v>464</v>
      </c>
      <c r="F4715" s="59" t="s">
        <v>331</v>
      </c>
    </row>
    <row r="4716" spans="1:6">
      <c r="A4716" s="59">
        <v>6623</v>
      </c>
      <c r="B4716" s="59" t="s">
        <v>463</v>
      </c>
      <c r="C4716" s="59" t="s">
        <v>20278</v>
      </c>
      <c r="D4716" s="60">
        <v>62.49</v>
      </c>
      <c r="E4716" s="59" t="s">
        <v>464</v>
      </c>
      <c r="F4716" s="59" t="s">
        <v>332</v>
      </c>
    </row>
    <row r="4717" spans="1:6">
      <c r="A4717" s="59">
        <v>6624</v>
      </c>
      <c r="B4717" s="59" t="s">
        <v>463</v>
      </c>
      <c r="C4717" s="59" t="s">
        <v>20278</v>
      </c>
      <c r="D4717" s="60">
        <v>62.49</v>
      </c>
      <c r="E4717" s="59" t="s">
        <v>464</v>
      </c>
      <c r="F4717" s="59" t="s">
        <v>333</v>
      </c>
    </row>
    <row r="4718" spans="1:6">
      <c r="A4718" s="59">
        <v>6625</v>
      </c>
      <c r="B4718" s="59" t="s">
        <v>463</v>
      </c>
      <c r="C4718" s="59" t="s">
        <v>20278</v>
      </c>
      <c r="D4718" s="60">
        <v>62.49</v>
      </c>
      <c r="E4718" s="59" t="s">
        <v>464</v>
      </c>
      <c r="F4718" s="59" t="s">
        <v>334</v>
      </c>
    </row>
    <row r="4719" spans="1:6">
      <c r="A4719" s="59">
        <v>6630</v>
      </c>
      <c r="B4719" s="59" t="s">
        <v>463</v>
      </c>
      <c r="C4719" s="59" t="s">
        <v>20278</v>
      </c>
      <c r="D4719" s="60">
        <v>62.49</v>
      </c>
      <c r="E4719" s="59" t="s">
        <v>464</v>
      </c>
      <c r="F4719" s="59" t="s">
        <v>335</v>
      </c>
    </row>
    <row r="4720" spans="1:6">
      <c r="A4720" s="59">
        <v>6632</v>
      </c>
      <c r="B4720" s="59" t="s">
        <v>463</v>
      </c>
      <c r="C4720" s="59" t="s">
        <v>20278</v>
      </c>
      <c r="D4720" s="60">
        <v>62.49</v>
      </c>
      <c r="E4720" s="59" t="s">
        <v>464</v>
      </c>
      <c r="F4720" s="59" t="s">
        <v>336</v>
      </c>
    </row>
    <row r="4721" spans="1:6">
      <c r="A4721" s="59">
        <v>6633</v>
      </c>
      <c r="B4721" s="59" t="s">
        <v>463</v>
      </c>
      <c r="C4721" s="59" t="s">
        <v>20278</v>
      </c>
      <c r="D4721" s="60">
        <v>62.49</v>
      </c>
      <c r="E4721" s="59" t="s">
        <v>464</v>
      </c>
      <c r="F4721" s="59" t="s">
        <v>337</v>
      </c>
    </row>
    <row r="4722" spans="1:6">
      <c r="A4722" s="59">
        <v>6634</v>
      </c>
      <c r="B4722" s="59" t="s">
        <v>463</v>
      </c>
      <c r="C4722" s="59" t="s">
        <v>20278</v>
      </c>
      <c r="D4722" s="60">
        <v>62.49</v>
      </c>
      <c r="E4722" s="59" t="s">
        <v>464</v>
      </c>
      <c r="F4722" s="59" t="s">
        <v>338</v>
      </c>
    </row>
    <row r="4723" spans="1:6">
      <c r="A4723" s="59">
        <v>6635</v>
      </c>
      <c r="B4723" s="59" t="s">
        <v>463</v>
      </c>
      <c r="C4723" s="59" t="s">
        <v>20278</v>
      </c>
      <c r="D4723" s="60">
        <v>62.49</v>
      </c>
      <c r="E4723" s="59" t="s">
        <v>464</v>
      </c>
      <c r="F4723" s="59" t="s">
        <v>339</v>
      </c>
    </row>
    <row r="4724" spans="1:6">
      <c r="A4724" s="59">
        <v>6636</v>
      </c>
      <c r="B4724" s="59" t="s">
        <v>463</v>
      </c>
      <c r="C4724" s="59" t="s">
        <v>20278</v>
      </c>
      <c r="D4724" s="60">
        <v>62.49</v>
      </c>
      <c r="E4724" s="59" t="s">
        <v>464</v>
      </c>
      <c r="F4724" s="59" t="s">
        <v>340</v>
      </c>
    </row>
    <row r="4725" spans="1:6">
      <c r="A4725" s="59">
        <v>6637</v>
      </c>
      <c r="B4725" s="59" t="s">
        <v>463</v>
      </c>
      <c r="C4725" s="59" t="s">
        <v>20278</v>
      </c>
      <c r="D4725" s="60">
        <v>62.49</v>
      </c>
      <c r="E4725" s="59" t="s">
        <v>464</v>
      </c>
      <c r="F4725" s="59" t="s">
        <v>341</v>
      </c>
    </row>
    <row r="4726" spans="1:6">
      <c r="A4726" s="59">
        <v>6640</v>
      </c>
      <c r="B4726" s="59" t="s">
        <v>463</v>
      </c>
      <c r="C4726" s="59" t="s">
        <v>20278</v>
      </c>
      <c r="D4726" s="60">
        <v>62.49</v>
      </c>
      <c r="E4726" s="59" t="s">
        <v>464</v>
      </c>
      <c r="F4726" s="59" t="s">
        <v>342</v>
      </c>
    </row>
    <row r="4727" spans="1:6">
      <c r="A4727" s="59">
        <v>6642</v>
      </c>
      <c r="B4727" s="59" t="s">
        <v>463</v>
      </c>
      <c r="C4727" s="59" t="s">
        <v>20278</v>
      </c>
      <c r="D4727" s="60">
        <v>62.49</v>
      </c>
      <c r="E4727" s="59" t="s">
        <v>464</v>
      </c>
      <c r="F4727" s="59" t="s">
        <v>343</v>
      </c>
    </row>
    <row r="4728" spans="1:6">
      <c r="A4728" s="59">
        <v>6643</v>
      </c>
      <c r="B4728" s="59" t="s">
        <v>463</v>
      </c>
      <c r="C4728" s="59" t="s">
        <v>20278</v>
      </c>
      <c r="D4728" s="60">
        <v>62.49</v>
      </c>
      <c r="E4728" s="59" t="s">
        <v>464</v>
      </c>
      <c r="F4728" s="59" t="s">
        <v>344</v>
      </c>
    </row>
    <row r="4729" spans="1:6">
      <c r="A4729" s="59">
        <v>6644</v>
      </c>
      <c r="B4729" s="59" t="s">
        <v>463</v>
      </c>
      <c r="C4729" s="59" t="s">
        <v>20278</v>
      </c>
      <c r="D4729" s="60">
        <v>62.49</v>
      </c>
      <c r="E4729" s="59" t="s">
        <v>464</v>
      </c>
      <c r="F4729" s="59" t="s">
        <v>345</v>
      </c>
    </row>
    <row r="4730" spans="1:6">
      <c r="A4730" s="59">
        <v>6645</v>
      </c>
      <c r="B4730" s="59" t="s">
        <v>463</v>
      </c>
      <c r="C4730" s="59" t="s">
        <v>20278</v>
      </c>
      <c r="D4730" s="60">
        <v>62.49</v>
      </c>
      <c r="E4730" s="59" t="s">
        <v>464</v>
      </c>
      <c r="F4730" s="59" t="s">
        <v>346</v>
      </c>
    </row>
    <row r="4731" spans="1:6">
      <c r="A4731" s="59">
        <v>6646</v>
      </c>
      <c r="B4731" s="59" t="s">
        <v>463</v>
      </c>
      <c r="C4731" s="59" t="s">
        <v>20278</v>
      </c>
      <c r="D4731" s="60">
        <v>62.49</v>
      </c>
      <c r="E4731" s="59" t="s">
        <v>464</v>
      </c>
      <c r="F4731" s="59" t="s">
        <v>347</v>
      </c>
    </row>
    <row r="4732" spans="1:6">
      <c r="A4732" s="59">
        <v>6648</v>
      </c>
      <c r="B4732" s="59" t="s">
        <v>463</v>
      </c>
      <c r="C4732" s="59" t="s">
        <v>20278</v>
      </c>
      <c r="D4732" s="60">
        <v>62.49</v>
      </c>
      <c r="E4732" s="59" t="s">
        <v>464</v>
      </c>
      <c r="F4732" s="59" t="s">
        <v>348</v>
      </c>
    </row>
    <row r="4733" spans="1:6">
      <c r="A4733" s="59">
        <v>6649</v>
      </c>
      <c r="B4733" s="59" t="s">
        <v>463</v>
      </c>
      <c r="C4733" s="59" t="s">
        <v>20278</v>
      </c>
      <c r="D4733" s="60">
        <v>62.49</v>
      </c>
      <c r="E4733" s="59" t="s">
        <v>464</v>
      </c>
      <c r="F4733" s="59" t="s">
        <v>349</v>
      </c>
    </row>
    <row r="4734" spans="1:6">
      <c r="A4734" s="59">
        <v>6652</v>
      </c>
      <c r="B4734" s="59" t="s">
        <v>463</v>
      </c>
      <c r="C4734" s="59" t="s">
        <v>20278</v>
      </c>
      <c r="D4734" s="60">
        <v>62.49</v>
      </c>
      <c r="E4734" s="59" t="s">
        <v>464</v>
      </c>
      <c r="F4734" s="59" t="s">
        <v>350</v>
      </c>
    </row>
    <row r="4735" spans="1:6">
      <c r="A4735" s="59">
        <v>6654</v>
      </c>
      <c r="B4735" s="59" t="s">
        <v>463</v>
      </c>
      <c r="C4735" s="59" t="s">
        <v>20278</v>
      </c>
      <c r="D4735" s="60">
        <v>62.49</v>
      </c>
      <c r="E4735" s="59" t="s">
        <v>464</v>
      </c>
      <c r="F4735" s="59" t="s">
        <v>351</v>
      </c>
    </row>
    <row r="4736" spans="1:6">
      <c r="A4736" s="59">
        <v>6655</v>
      </c>
      <c r="B4736" s="59" t="s">
        <v>463</v>
      </c>
      <c r="C4736" s="59" t="s">
        <v>20278</v>
      </c>
      <c r="D4736" s="60">
        <v>62.49</v>
      </c>
      <c r="E4736" s="59" t="s">
        <v>464</v>
      </c>
      <c r="F4736" s="59" t="s">
        <v>352</v>
      </c>
    </row>
    <row r="4737" spans="1:6">
      <c r="A4737" s="59">
        <v>6657</v>
      </c>
      <c r="B4737" s="59" t="s">
        <v>463</v>
      </c>
      <c r="C4737" s="59" t="s">
        <v>20278</v>
      </c>
      <c r="D4737" s="60">
        <v>62.49</v>
      </c>
      <c r="E4737" s="59" t="s">
        <v>464</v>
      </c>
      <c r="F4737" s="59" t="s">
        <v>353</v>
      </c>
    </row>
    <row r="4738" spans="1:6">
      <c r="A4738" s="59">
        <v>6660</v>
      </c>
      <c r="B4738" s="59" t="s">
        <v>463</v>
      </c>
      <c r="C4738" s="59" t="s">
        <v>20278</v>
      </c>
      <c r="D4738" s="60">
        <v>62.49</v>
      </c>
      <c r="E4738" s="59" t="s">
        <v>464</v>
      </c>
      <c r="F4738" s="59" t="s">
        <v>354</v>
      </c>
    </row>
    <row r="4739" spans="1:6">
      <c r="A4739" s="59">
        <v>6662</v>
      </c>
      <c r="B4739" s="59" t="s">
        <v>463</v>
      </c>
      <c r="C4739" s="59" t="s">
        <v>20278</v>
      </c>
      <c r="D4739" s="60">
        <v>62.49</v>
      </c>
      <c r="E4739" s="59" t="s">
        <v>464</v>
      </c>
      <c r="F4739" s="59" t="s">
        <v>355</v>
      </c>
    </row>
    <row r="4740" spans="1:6">
      <c r="A4740" s="59">
        <v>6665</v>
      </c>
      <c r="B4740" s="59" t="s">
        <v>463</v>
      </c>
      <c r="C4740" s="59" t="s">
        <v>20278</v>
      </c>
      <c r="D4740" s="60">
        <v>62.49</v>
      </c>
      <c r="E4740" s="59" t="s">
        <v>464</v>
      </c>
      <c r="F4740" s="59" t="s">
        <v>356</v>
      </c>
    </row>
    <row r="4741" spans="1:6">
      <c r="A4741" s="59">
        <v>6680</v>
      </c>
      <c r="B4741" s="59" t="s">
        <v>463</v>
      </c>
      <c r="C4741" s="59" t="s">
        <v>20278</v>
      </c>
      <c r="D4741" s="60">
        <v>62.49</v>
      </c>
      <c r="E4741" s="59" t="s">
        <v>464</v>
      </c>
      <c r="F4741" s="59" t="s">
        <v>357</v>
      </c>
    </row>
    <row r="4742" spans="1:6">
      <c r="A4742" s="59">
        <v>6681</v>
      </c>
      <c r="B4742" s="59" t="s">
        <v>463</v>
      </c>
      <c r="C4742" s="59" t="s">
        <v>20278</v>
      </c>
      <c r="D4742" s="60">
        <v>62.49</v>
      </c>
      <c r="E4742" s="59" t="s">
        <v>464</v>
      </c>
      <c r="F4742" s="59" t="s">
        <v>358</v>
      </c>
    </row>
    <row r="4743" spans="1:6">
      <c r="A4743" s="59">
        <v>6685</v>
      </c>
      <c r="B4743" s="59" t="s">
        <v>463</v>
      </c>
      <c r="C4743" s="59" t="s">
        <v>20278</v>
      </c>
      <c r="D4743" s="60">
        <v>62.49</v>
      </c>
      <c r="E4743" s="59" t="s">
        <v>464</v>
      </c>
      <c r="F4743" s="59" t="s">
        <v>359</v>
      </c>
    </row>
    <row r="4744" spans="1:6">
      <c r="A4744" s="59">
        <v>6686</v>
      </c>
      <c r="B4744" s="59" t="s">
        <v>463</v>
      </c>
      <c r="C4744" s="59" t="s">
        <v>20278</v>
      </c>
      <c r="D4744" s="60">
        <v>62.49</v>
      </c>
      <c r="E4744" s="59" t="s">
        <v>464</v>
      </c>
      <c r="F4744" s="59" t="s">
        <v>360</v>
      </c>
    </row>
    <row r="4745" spans="1:6">
      <c r="A4745" s="59">
        <v>6690</v>
      </c>
      <c r="B4745" s="59" t="s">
        <v>463</v>
      </c>
      <c r="C4745" s="59" t="s">
        <v>20278</v>
      </c>
      <c r="D4745" s="60">
        <v>62.49</v>
      </c>
      <c r="E4745" s="59" t="s">
        <v>464</v>
      </c>
      <c r="F4745" s="59" t="s">
        <v>361</v>
      </c>
    </row>
    <row r="4746" spans="1:6">
      <c r="A4746" s="59">
        <v>6750</v>
      </c>
      <c r="B4746" s="59" t="s">
        <v>463</v>
      </c>
      <c r="C4746" s="59" t="s">
        <v>20278</v>
      </c>
      <c r="D4746" s="60">
        <v>62.49</v>
      </c>
      <c r="E4746" s="59" t="s">
        <v>464</v>
      </c>
      <c r="F4746" s="59" t="s">
        <v>362</v>
      </c>
    </row>
    <row r="4747" spans="1:6">
      <c r="A4747" s="59">
        <v>6820</v>
      </c>
      <c r="B4747" s="59" t="s">
        <v>463</v>
      </c>
      <c r="C4747" s="59" t="s">
        <v>20278</v>
      </c>
      <c r="D4747" s="60">
        <v>62.49</v>
      </c>
      <c r="E4747" s="59" t="s">
        <v>464</v>
      </c>
      <c r="F4747" s="59" t="s">
        <v>363</v>
      </c>
    </row>
    <row r="4748" spans="1:6">
      <c r="A4748" s="59">
        <v>6825</v>
      </c>
      <c r="B4748" s="59" t="s">
        <v>463</v>
      </c>
      <c r="C4748" s="59" t="s">
        <v>20278</v>
      </c>
      <c r="D4748" s="60">
        <v>62.49</v>
      </c>
      <c r="E4748" s="59" t="s">
        <v>464</v>
      </c>
      <c r="F4748" s="59" t="s">
        <v>364</v>
      </c>
    </row>
    <row r="4749" spans="1:6">
      <c r="A4749" s="59">
        <v>6830</v>
      </c>
      <c r="B4749" s="59" t="s">
        <v>463</v>
      </c>
      <c r="C4749" s="59" t="s">
        <v>20278</v>
      </c>
      <c r="D4749" s="60">
        <v>62.49</v>
      </c>
      <c r="E4749" s="59" t="s">
        <v>464</v>
      </c>
      <c r="F4749" s="59" t="s">
        <v>365</v>
      </c>
    </row>
    <row r="4750" spans="1:6">
      <c r="A4750" s="59">
        <v>6831</v>
      </c>
      <c r="B4750" s="59" t="s">
        <v>463</v>
      </c>
      <c r="C4750" s="59" t="s">
        <v>20278</v>
      </c>
      <c r="D4750" s="60">
        <v>62.49</v>
      </c>
      <c r="E4750" s="59" t="s">
        <v>464</v>
      </c>
      <c r="F4750" s="59" t="s">
        <v>366</v>
      </c>
    </row>
    <row r="4751" spans="1:6">
      <c r="A4751" s="59">
        <v>6832</v>
      </c>
      <c r="B4751" s="59" t="s">
        <v>463</v>
      </c>
      <c r="C4751" s="59" t="s">
        <v>20278</v>
      </c>
      <c r="D4751" s="60">
        <v>62.49</v>
      </c>
      <c r="E4751" s="59" t="s">
        <v>464</v>
      </c>
      <c r="F4751" s="59" t="s">
        <v>367</v>
      </c>
    </row>
    <row r="4752" spans="1:6">
      <c r="A4752" s="59">
        <v>6833</v>
      </c>
      <c r="B4752" s="59" t="s">
        <v>463</v>
      </c>
      <c r="C4752" s="59" t="s">
        <v>20278</v>
      </c>
      <c r="D4752" s="60">
        <v>62.49</v>
      </c>
      <c r="E4752" s="59" t="s">
        <v>464</v>
      </c>
      <c r="F4752" s="59" t="s">
        <v>368</v>
      </c>
    </row>
    <row r="4753" spans="1:6">
      <c r="A4753" s="59">
        <v>6834</v>
      </c>
      <c r="B4753" s="59" t="s">
        <v>463</v>
      </c>
      <c r="C4753" s="59" t="s">
        <v>20278</v>
      </c>
      <c r="D4753" s="60">
        <v>62.49</v>
      </c>
      <c r="E4753" s="59" t="s">
        <v>464</v>
      </c>
      <c r="F4753" s="59" t="s">
        <v>369</v>
      </c>
    </row>
    <row r="4754" spans="1:6">
      <c r="A4754" s="59">
        <v>6901</v>
      </c>
      <c r="B4754" s="59" t="s">
        <v>463</v>
      </c>
      <c r="C4754" s="59" t="s">
        <v>20278</v>
      </c>
      <c r="D4754" s="60">
        <v>62.49</v>
      </c>
      <c r="E4754" s="59" t="s">
        <v>464</v>
      </c>
      <c r="F4754" s="59" t="s">
        <v>370</v>
      </c>
    </row>
    <row r="4755" spans="1:6">
      <c r="A4755" s="59">
        <v>6902</v>
      </c>
      <c r="B4755" s="59" t="s">
        <v>463</v>
      </c>
      <c r="C4755" s="59" t="s">
        <v>20278</v>
      </c>
      <c r="D4755" s="60">
        <v>62.49</v>
      </c>
      <c r="E4755" s="59" t="s">
        <v>464</v>
      </c>
      <c r="F4755" s="59" t="s">
        <v>371</v>
      </c>
    </row>
    <row r="4756" spans="1:6">
      <c r="A4756" s="59">
        <v>6903</v>
      </c>
      <c r="B4756" s="59" t="s">
        <v>463</v>
      </c>
      <c r="C4756" s="59" t="s">
        <v>20278</v>
      </c>
      <c r="D4756" s="60">
        <v>62.49</v>
      </c>
      <c r="E4756" s="59" t="s">
        <v>464</v>
      </c>
      <c r="F4756" s="59" t="s">
        <v>372</v>
      </c>
    </row>
    <row r="4757" spans="1:6">
      <c r="A4757" s="59">
        <v>6998</v>
      </c>
      <c r="B4757" s="59" t="s">
        <v>463</v>
      </c>
      <c r="C4757" s="59" t="s">
        <v>20278</v>
      </c>
      <c r="D4757" s="60">
        <v>62.49</v>
      </c>
      <c r="E4757" s="59" t="s">
        <v>464</v>
      </c>
      <c r="F4757" s="59" t="s">
        <v>373</v>
      </c>
    </row>
    <row r="4758" spans="1:6">
      <c r="A4758" s="59">
        <v>6999</v>
      </c>
      <c r="B4758" s="59" t="s">
        <v>463</v>
      </c>
      <c r="C4758" s="59" t="s">
        <v>20278</v>
      </c>
      <c r="D4758" s="60">
        <v>62.49</v>
      </c>
      <c r="E4758" s="59" t="s">
        <v>464</v>
      </c>
      <c r="F4758" s="59" t="s">
        <v>374</v>
      </c>
    </row>
    <row r="4759" spans="1:6">
      <c r="A4759" s="59">
        <v>9001</v>
      </c>
      <c r="B4759" s="59" t="s">
        <v>463</v>
      </c>
      <c r="C4759" s="59" t="s">
        <v>20278</v>
      </c>
      <c r="D4759" s="60">
        <v>62.49</v>
      </c>
      <c r="E4759" s="59" t="s">
        <v>464</v>
      </c>
      <c r="F4759" s="59" t="s">
        <v>375</v>
      </c>
    </row>
    <row r="4760" spans="1:6">
      <c r="A4760" s="59">
        <v>600</v>
      </c>
      <c r="B4760" s="59" t="s">
        <v>465</v>
      </c>
      <c r="C4760" s="59" t="s">
        <v>20278</v>
      </c>
      <c r="D4760" s="60">
        <v>62.49</v>
      </c>
      <c r="E4760" s="59" t="s">
        <v>466</v>
      </c>
      <c r="F4760" s="59" t="s">
        <v>200</v>
      </c>
    </row>
    <row r="4761" spans="1:6">
      <c r="A4761" s="59">
        <v>601</v>
      </c>
      <c r="B4761" s="59" t="s">
        <v>465</v>
      </c>
      <c r="C4761" s="59" t="s">
        <v>20278</v>
      </c>
      <c r="D4761" s="60">
        <v>62.49</v>
      </c>
      <c r="E4761" s="59" t="s">
        <v>466</v>
      </c>
      <c r="F4761" s="59" t="s">
        <v>201</v>
      </c>
    </row>
    <row r="4762" spans="1:6">
      <c r="A4762" s="59">
        <v>605</v>
      </c>
      <c r="B4762" s="59" t="s">
        <v>465</v>
      </c>
      <c r="C4762" s="59" t="s">
        <v>20278</v>
      </c>
      <c r="D4762" s="60">
        <v>62.49</v>
      </c>
      <c r="E4762" s="59" t="s">
        <v>466</v>
      </c>
      <c r="F4762" s="59" t="s">
        <v>202</v>
      </c>
    </row>
    <row r="4763" spans="1:6">
      <c r="A4763" s="59">
        <v>611</v>
      </c>
      <c r="B4763" s="59" t="s">
        <v>465</v>
      </c>
      <c r="C4763" s="59" t="s">
        <v>20278</v>
      </c>
      <c r="D4763" s="60">
        <v>62.49</v>
      </c>
      <c r="E4763" s="59" t="s">
        <v>466</v>
      </c>
      <c r="F4763" s="59" t="s">
        <v>203</v>
      </c>
    </row>
    <row r="4764" spans="1:6">
      <c r="A4764" s="59">
        <v>630</v>
      </c>
      <c r="B4764" s="59" t="s">
        <v>465</v>
      </c>
      <c r="C4764" s="59" t="s">
        <v>20278</v>
      </c>
      <c r="D4764" s="60">
        <v>62.49</v>
      </c>
      <c r="E4764" s="59" t="s">
        <v>466</v>
      </c>
      <c r="F4764" s="59" t="s">
        <v>204</v>
      </c>
    </row>
    <row r="4765" spans="1:6">
      <c r="A4765" s="59">
        <v>640</v>
      </c>
      <c r="B4765" s="59" t="s">
        <v>465</v>
      </c>
      <c r="C4765" s="59" t="s">
        <v>20278</v>
      </c>
      <c r="D4765" s="60">
        <v>62.49</v>
      </c>
      <c r="E4765" s="59" t="s">
        <v>466</v>
      </c>
      <c r="F4765" s="59" t="s">
        <v>205</v>
      </c>
    </row>
    <row r="4766" spans="1:6">
      <c r="A4766" s="59">
        <v>641</v>
      </c>
      <c r="B4766" s="59" t="s">
        <v>465</v>
      </c>
      <c r="C4766" s="59" t="s">
        <v>20278</v>
      </c>
      <c r="D4766" s="60">
        <v>62.49</v>
      </c>
      <c r="E4766" s="59" t="s">
        <v>466</v>
      </c>
      <c r="F4766" s="59" t="s">
        <v>206</v>
      </c>
    </row>
    <row r="4767" spans="1:6">
      <c r="A4767" s="59">
        <v>660</v>
      </c>
      <c r="B4767" s="59" t="s">
        <v>465</v>
      </c>
      <c r="C4767" s="59" t="s">
        <v>20278</v>
      </c>
      <c r="D4767" s="60">
        <v>62.49</v>
      </c>
      <c r="E4767" s="59" t="s">
        <v>466</v>
      </c>
      <c r="F4767" s="59" t="s">
        <v>207</v>
      </c>
    </row>
    <row r="4768" spans="1:6">
      <c r="A4768" s="59">
        <v>665</v>
      </c>
      <c r="B4768" s="59" t="s">
        <v>465</v>
      </c>
      <c r="C4768" s="59" t="s">
        <v>20278</v>
      </c>
      <c r="D4768" s="60">
        <v>62.49</v>
      </c>
      <c r="E4768" s="59" t="s">
        <v>466</v>
      </c>
      <c r="F4768" s="59" t="s">
        <v>209</v>
      </c>
    </row>
    <row r="4769" spans="1:6">
      <c r="A4769" s="59">
        <v>6010</v>
      </c>
      <c r="B4769" s="59" t="s">
        <v>465</v>
      </c>
      <c r="C4769" s="59" t="s">
        <v>20278</v>
      </c>
      <c r="D4769" s="60">
        <v>62.49</v>
      </c>
      <c r="E4769" s="59" t="s">
        <v>466</v>
      </c>
      <c r="F4769" s="59" t="s">
        <v>210</v>
      </c>
    </row>
    <row r="4770" spans="1:6">
      <c r="A4770" s="59">
        <v>6011</v>
      </c>
      <c r="B4770" s="59" t="s">
        <v>465</v>
      </c>
      <c r="C4770" s="59" t="s">
        <v>20278</v>
      </c>
      <c r="D4770" s="60">
        <v>62.49</v>
      </c>
      <c r="E4770" s="59" t="s">
        <v>466</v>
      </c>
      <c r="F4770" s="59" t="s">
        <v>211</v>
      </c>
    </row>
    <row r="4771" spans="1:6">
      <c r="A4771" s="59">
        <v>6012</v>
      </c>
      <c r="B4771" s="59" t="s">
        <v>465</v>
      </c>
      <c r="C4771" s="59" t="s">
        <v>20278</v>
      </c>
      <c r="D4771" s="60">
        <v>62.49</v>
      </c>
      <c r="E4771" s="59" t="s">
        <v>466</v>
      </c>
      <c r="F4771" s="59" t="s">
        <v>212</v>
      </c>
    </row>
    <row r="4772" spans="1:6">
      <c r="A4772" s="59">
        <v>6013</v>
      </c>
      <c r="B4772" s="59" t="s">
        <v>465</v>
      </c>
      <c r="C4772" s="59" t="s">
        <v>20278</v>
      </c>
      <c r="D4772" s="60">
        <v>62.49</v>
      </c>
      <c r="E4772" s="59" t="s">
        <v>466</v>
      </c>
      <c r="F4772" s="59" t="s">
        <v>213</v>
      </c>
    </row>
    <row r="4773" spans="1:6">
      <c r="A4773" s="59">
        <v>6014</v>
      </c>
      <c r="B4773" s="59" t="s">
        <v>465</v>
      </c>
      <c r="C4773" s="59" t="s">
        <v>20278</v>
      </c>
      <c r="D4773" s="60">
        <v>62.49</v>
      </c>
      <c r="E4773" s="59" t="s">
        <v>466</v>
      </c>
      <c r="F4773" s="59" t="s">
        <v>214</v>
      </c>
    </row>
    <row r="4774" spans="1:6">
      <c r="A4774" s="59">
        <v>6015</v>
      </c>
      <c r="B4774" s="59" t="s">
        <v>465</v>
      </c>
      <c r="C4774" s="59" t="s">
        <v>20278</v>
      </c>
      <c r="D4774" s="60">
        <v>62.49</v>
      </c>
      <c r="E4774" s="59" t="s">
        <v>466</v>
      </c>
      <c r="F4774" s="59" t="s">
        <v>215</v>
      </c>
    </row>
    <row r="4775" spans="1:6">
      <c r="A4775" s="59">
        <v>6016</v>
      </c>
      <c r="B4775" s="59" t="s">
        <v>465</v>
      </c>
      <c r="C4775" s="59" t="s">
        <v>20278</v>
      </c>
      <c r="D4775" s="60">
        <v>62.49</v>
      </c>
      <c r="E4775" s="59" t="s">
        <v>466</v>
      </c>
      <c r="F4775" s="59" t="s">
        <v>216</v>
      </c>
    </row>
    <row r="4776" spans="1:6">
      <c r="A4776" s="59">
        <v>6017</v>
      </c>
      <c r="B4776" s="59" t="s">
        <v>465</v>
      </c>
      <c r="C4776" s="59" t="s">
        <v>20278</v>
      </c>
      <c r="D4776" s="60">
        <v>62.49</v>
      </c>
      <c r="E4776" s="59" t="s">
        <v>466</v>
      </c>
      <c r="F4776" s="59" t="s">
        <v>217</v>
      </c>
    </row>
    <row r="4777" spans="1:6">
      <c r="A4777" s="59">
        <v>6020</v>
      </c>
      <c r="B4777" s="59" t="s">
        <v>465</v>
      </c>
      <c r="C4777" s="59" t="s">
        <v>20278</v>
      </c>
      <c r="D4777" s="60">
        <v>62.49</v>
      </c>
      <c r="E4777" s="59" t="s">
        <v>466</v>
      </c>
      <c r="F4777" s="59" t="s">
        <v>218</v>
      </c>
    </row>
    <row r="4778" spans="1:6">
      <c r="A4778" s="59">
        <v>6021</v>
      </c>
      <c r="B4778" s="59" t="s">
        <v>465</v>
      </c>
      <c r="C4778" s="59" t="s">
        <v>20278</v>
      </c>
      <c r="D4778" s="60">
        <v>62.49</v>
      </c>
      <c r="E4778" s="59" t="s">
        <v>466</v>
      </c>
      <c r="F4778" s="59" t="s">
        <v>219</v>
      </c>
    </row>
    <row r="4779" spans="1:6">
      <c r="A4779" s="59">
        <v>6022</v>
      </c>
      <c r="B4779" s="59" t="s">
        <v>465</v>
      </c>
      <c r="C4779" s="59" t="s">
        <v>20278</v>
      </c>
      <c r="D4779" s="60">
        <v>62.49</v>
      </c>
      <c r="E4779" s="59" t="s">
        <v>466</v>
      </c>
      <c r="F4779" s="59" t="s">
        <v>220</v>
      </c>
    </row>
    <row r="4780" spans="1:6">
      <c r="A4780" s="59">
        <v>6023</v>
      </c>
      <c r="B4780" s="59" t="s">
        <v>465</v>
      </c>
      <c r="C4780" s="59" t="s">
        <v>20278</v>
      </c>
      <c r="D4780" s="60">
        <v>62.49</v>
      </c>
      <c r="E4780" s="59" t="s">
        <v>466</v>
      </c>
      <c r="F4780" s="59" t="s">
        <v>221</v>
      </c>
    </row>
    <row r="4781" spans="1:6">
      <c r="A4781" s="59">
        <v>6100</v>
      </c>
      <c r="B4781" s="59" t="s">
        <v>465</v>
      </c>
      <c r="C4781" s="59" t="s">
        <v>20278</v>
      </c>
      <c r="D4781" s="60">
        <v>62.49</v>
      </c>
      <c r="E4781" s="59" t="s">
        <v>466</v>
      </c>
      <c r="F4781" s="59" t="s">
        <v>225</v>
      </c>
    </row>
    <row r="4782" spans="1:6">
      <c r="A4782" s="59">
        <v>6101</v>
      </c>
      <c r="B4782" s="59" t="s">
        <v>465</v>
      </c>
      <c r="C4782" s="59" t="s">
        <v>20278</v>
      </c>
      <c r="D4782" s="60">
        <v>62.49</v>
      </c>
      <c r="E4782" s="59" t="s">
        <v>466</v>
      </c>
      <c r="F4782" s="59" t="s">
        <v>226</v>
      </c>
    </row>
    <row r="4783" spans="1:6">
      <c r="A4783" s="59">
        <v>6102</v>
      </c>
      <c r="B4783" s="59" t="s">
        <v>465</v>
      </c>
      <c r="C4783" s="59" t="s">
        <v>20278</v>
      </c>
      <c r="D4783" s="60">
        <v>62.49</v>
      </c>
      <c r="E4783" s="59" t="s">
        <v>466</v>
      </c>
      <c r="F4783" s="59" t="s">
        <v>227</v>
      </c>
    </row>
    <row r="4784" spans="1:6">
      <c r="A4784" s="59">
        <v>6103</v>
      </c>
      <c r="B4784" s="59" t="s">
        <v>465</v>
      </c>
      <c r="C4784" s="59" t="s">
        <v>20278</v>
      </c>
      <c r="D4784" s="60">
        <v>62.49</v>
      </c>
      <c r="E4784" s="59" t="s">
        <v>466</v>
      </c>
      <c r="F4784" s="59" t="s">
        <v>228</v>
      </c>
    </row>
    <row r="4785" spans="1:6">
      <c r="A4785" s="59">
        <v>6110</v>
      </c>
      <c r="B4785" s="59" t="s">
        <v>465</v>
      </c>
      <c r="C4785" s="59" t="s">
        <v>20278</v>
      </c>
      <c r="D4785" s="60">
        <v>62.49</v>
      </c>
      <c r="E4785" s="59" t="s">
        <v>466</v>
      </c>
      <c r="F4785" s="59" t="s">
        <v>229</v>
      </c>
    </row>
    <row r="4786" spans="1:6">
      <c r="A4786" s="59">
        <v>6220</v>
      </c>
      <c r="B4786" s="59" t="s">
        <v>465</v>
      </c>
      <c r="C4786" s="59" t="s">
        <v>20278</v>
      </c>
      <c r="D4786" s="60">
        <v>62.49</v>
      </c>
      <c r="E4786" s="59" t="s">
        <v>466</v>
      </c>
      <c r="F4786" s="59" t="s">
        <v>231</v>
      </c>
    </row>
    <row r="4787" spans="1:6">
      <c r="A4787" s="59">
        <v>6221</v>
      </c>
      <c r="B4787" s="59" t="s">
        <v>465</v>
      </c>
      <c r="C4787" s="59" t="s">
        <v>20278</v>
      </c>
      <c r="D4787" s="60">
        <v>62.49</v>
      </c>
      <c r="E4787" s="59" t="s">
        <v>466</v>
      </c>
      <c r="F4787" s="59" t="s">
        <v>232</v>
      </c>
    </row>
    <row r="4788" spans="1:6">
      <c r="A4788" s="59">
        <v>6222</v>
      </c>
      <c r="B4788" s="59" t="s">
        <v>465</v>
      </c>
      <c r="C4788" s="59" t="s">
        <v>20278</v>
      </c>
      <c r="D4788" s="60">
        <v>62.49</v>
      </c>
      <c r="E4788" s="59" t="s">
        <v>466</v>
      </c>
      <c r="F4788" s="59" t="s">
        <v>233</v>
      </c>
    </row>
    <row r="4789" spans="1:6">
      <c r="A4789" s="59">
        <v>6223</v>
      </c>
      <c r="B4789" s="59" t="s">
        <v>465</v>
      </c>
      <c r="C4789" s="59" t="s">
        <v>20278</v>
      </c>
      <c r="D4789" s="60">
        <v>62.49</v>
      </c>
      <c r="E4789" s="59" t="s">
        <v>466</v>
      </c>
      <c r="F4789" s="59" t="s">
        <v>234</v>
      </c>
    </row>
    <row r="4790" spans="1:6">
      <c r="A4790" s="59">
        <v>6224</v>
      </c>
      <c r="B4790" s="59" t="s">
        <v>465</v>
      </c>
      <c r="C4790" s="59" t="s">
        <v>20278</v>
      </c>
      <c r="D4790" s="60">
        <v>62.49</v>
      </c>
      <c r="E4790" s="59" t="s">
        <v>466</v>
      </c>
      <c r="F4790" s="59" t="s">
        <v>235</v>
      </c>
    </row>
    <row r="4791" spans="1:6">
      <c r="A4791" s="59">
        <v>6225</v>
      </c>
      <c r="B4791" s="59" t="s">
        <v>465</v>
      </c>
      <c r="C4791" s="59" t="s">
        <v>20278</v>
      </c>
      <c r="D4791" s="60">
        <v>62.49</v>
      </c>
      <c r="E4791" s="59" t="s">
        <v>466</v>
      </c>
      <c r="F4791" s="59" t="s">
        <v>236</v>
      </c>
    </row>
    <row r="4792" spans="1:6">
      <c r="A4792" s="59">
        <v>6226</v>
      </c>
      <c r="B4792" s="59" t="s">
        <v>465</v>
      </c>
      <c r="C4792" s="59" t="s">
        <v>20278</v>
      </c>
      <c r="D4792" s="60">
        <v>62.49</v>
      </c>
      <c r="E4792" s="59" t="s">
        <v>466</v>
      </c>
      <c r="F4792" s="59" t="s">
        <v>237</v>
      </c>
    </row>
    <row r="4793" spans="1:6">
      <c r="A4793" s="59">
        <v>6229</v>
      </c>
      <c r="B4793" s="59" t="s">
        <v>465</v>
      </c>
      <c r="C4793" s="59" t="s">
        <v>20278</v>
      </c>
      <c r="D4793" s="60">
        <v>62.49</v>
      </c>
      <c r="E4793" s="59" t="s">
        <v>466</v>
      </c>
      <c r="F4793" s="59" t="s">
        <v>238</v>
      </c>
    </row>
    <row r="4794" spans="1:6">
      <c r="A4794" s="59">
        <v>6230</v>
      </c>
      <c r="B4794" s="59" t="s">
        <v>465</v>
      </c>
      <c r="C4794" s="59" t="s">
        <v>20278</v>
      </c>
      <c r="D4794" s="60">
        <v>62.49</v>
      </c>
      <c r="E4794" s="59" t="s">
        <v>466</v>
      </c>
      <c r="F4794" s="59" t="s">
        <v>239</v>
      </c>
    </row>
    <row r="4795" spans="1:6">
      <c r="A4795" s="59">
        <v>6231</v>
      </c>
      <c r="B4795" s="59" t="s">
        <v>465</v>
      </c>
      <c r="C4795" s="59" t="s">
        <v>20278</v>
      </c>
      <c r="D4795" s="60">
        <v>62.49</v>
      </c>
      <c r="E4795" s="59" t="s">
        <v>466</v>
      </c>
      <c r="F4795" s="59" t="s">
        <v>240</v>
      </c>
    </row>
    <row r="4796" spans="1:6">
      <c r="A4796" s="59">
        <v>6232</v>
      </c>
      <c r="B4796" s="59" t="s">
        <v>465</v>
      </c>
      <c r="C4796" s="59" t="s">
        <v>20278</v>
      </c>
      <c r="D4796" s="60">
        <v>62.49</v>
      </c>
      <c r="E4796" s="59" t="s">
        <v>466</v>
      </c>
      <c r="F4796" s="59" t="s">
        <v>241</v>
      </c>
    </row>
    <row r="4797" spans="1:6">
      <c r="A4797" s="59">
        <v>6234</v>
      </c>
      <c r="B4797" s="59" t="s">
        <v>465</v>
      </c>
      <c r="C4797" s="59" t="s">
        <v>20278</v>
      </c>
      <c r="D4797" s="60">
        <v>62.49</v>
      </c>
      <c r="E4797" s="59" t="s">
        <v>466</v>
      </c>
      <c r="F4797" s="59" t="s">
        <v>242</v>
      </c>
    </row>
    <row r="4798" spans="1:6">
      <c r="A4798" s="59">
        <v>6235</v>
      </c>
      <c r="B4798" s="59" t="s">
        <v>465</v>
      </c>
      <c r="C4798" s="59" t="s">
        <v>20278</v>
      </c>
      <c r="D4798" s="60">
        <v>62.49</v>
      </c>
      <c r="E4798" s="59" t="s">
        <v>466</v>
      </c>
      <c r="F4798" s="59" t="s">
        <v>243</v>
      </c>
    </row>
    <row r="4799" spans="1:6">
      <c r="A4799" s="59">
        <v>6236</v>
      </c>
      <c r="B4799" s="59" t="s">
        <v>465</v>
      </c>
      <c r="C4799" s="59" t="s">
        <v>20278</v>
      </c>
      <c r="D4799" s="60">
        <v>62.49</v>
      </c>
      <c r="E4799" s="59" t="s">
        <v>466</v>
      </c>
      <c r="F4799" s="59" t="s">
        <v>244</v>
      </c>
    </row>
    <row r="4800" spans="1:6">
      <c r="A4800" s="59">
        <v>6238</v>
      </c>
      <c r="B4800" s="59" t="s">
        <v>465</v>
      </c>
      <c r="C4800" s="59" t="s">
        <v>20278</v>
      </c>
      <c r="D4800" s="60">
        <v>62.49</v>
      </c>
      <c r="E4800" s="59" t="s">
        <v>466</v>
      </c>
      <c r="F4800" s="59" t="s">
        <v>245</v>
      </c>
    </row>
    <row r="4801" spans="1:6">
      <c r="A4801" s="59">
        <v>6240</v>
      </c>
      <c r="B4801" s="59" t="s">
        <v>465</v>
      </c>
      <c r="C4801" s="59" t="s">
        <v>20278</v>
      </c>
      <c r="D4801" s="60">
        <v>62.49</v>
      </c>
      <c r="E4801" s="59" t="s">
        <v>466</v>
      </c>
      <c r="F4801" s="59" t="s">
        <v>246</v>
      </c>
    </row>
    <row r="4802" spans="1:6">
      <c r="A4802" s="59">
        <v>6241</v>
      </c>
      <c r="B4802" s="59" t="s">
        <v>465</v>
      </c>
      <c r="C4802" s="59" t="s">
        <v>20278</v>
      </c>
      <c r="D4802" s="60">
        <v>62.49</v>
      </c>
      <c r="E4802" s="59" t="s">
        <v>466</v>
      </c>
      <c r="F4802" s="59" t="s">
        <v>247</v>
      </c>
    </row>
    <row r="4803" spans="1:6">
      <c r="A4803" s="59">
        <v>6242</v>
      </c>
      <c r="B4803" s="59" t="s">
        <v>465</v>
      </c>
      <c r="C4803" s="59" t="s">
        <v>20278</v>
      </c>
      <c r="D4803" s="60">
        <v>62.49</v>
      </c>
      <c r="E4803" s="59" t="s">
        <v>466</v>
      </c>
      <c r="F4803" s="59" t="s">
        <v>248</v>
      </c>
    </row>
    <row r="4804" spans="1:6">
      <c r="A4804" s="59">
        <v>6243</v>
      </c>
      <c r="B4804" s="59" t="s">
        <v>465</v>
      </c>
      <c r="C4804" s="59" t="s">
        <v>20278</v>
      </c>
      <c r="D4804" s="60">
        <v>62.49</v>
      </c>
      <c r="E4804" s="59" t="s">
        <v>466</v>
      </c>
      <c r="F4804" s="59" t="s">
        <v>249</v>
      </c>
    </row>
    <row r="4805" spans="1:6">
      <c r="A4805" s="59">
        <v>6244</v>
      </c>
      <c r="B4805" s="59" t="s">
        <v>465</v>
      </c>
      <c r="C4805" s="59" t="s">
        <v>20278</v>
      </c>
      <c r="D4805" s="60">
        <v>62.49</v>
      </c>
      <c r="E4805" s="59" t="s">
        <v>466</v>
      </c>
      <c r="F4805" s="59" t="s">
        <v>250</v>
      </c>
    </row>
    <row r="4806" spans="1:6">
      <c r="A4806" s="59">
        <v>6306</v>
      </c>
      <c r="B4806" s="59" t="s">
        <v>465</v>
      </c>
      <c r="C4806" s="59" t="s">
        <v>20278</v>
      </c>
      <c r="D4806" s="60">
        <v>62.49</v>
      </c>
      <c r="E4806" s="59" t="s">
        <v>466</v>
      </c>
      <c r="F4806" s="59" t="s">
        <v>251</v>
      </c>
    </row>
    <row r="4807" spans="1:6">
      <c r="A4807" s="59">
        <v>6307</v>
      </c>
      <c r="B4807" s="59" t="s">
        <v>465</v>
      </c>
      <c r="C4807" s="59" t="s">
        <v>20278</v>
      </c>
      <c r="D4807" s="60">
        <v>62.49</v>
      </c>
      <c r="E4807" s="59" t="s">
        <v>466</v>
      </c>
      <c r="F4807" s="59" t="s">
        <v>252</v>
      </c>
    </row>
    <row r="4808" spans="1:6">
      <c r="A4808" s="59">
        <v>6308</v>
      </c>
      <c r="B4808" s="59" t="s">
        <v>465</v>
      </c>
      <c r="C4808" s="59" t="s">
        <v>20278</v>
      </c>
      <c r="D4808" s="60">
        <v>62.49</v>
      </c>
      <c r="E4808" s="59" t="s">
        <v>466</v>
      </c>
      <c r="F4808" s="59" t="s">
        <v>252</v>
      </c>
    </row>
    <row r="4809" spans="1:6">
      <c r="A4809" s="59">
        <v>6320</v>
      </c>
      <c r="B4809" s="59" t="s">
        <v>465</v>
      </c>
      <c r="C4809" s="59" t="s">
        <v>20278</v>
      </c>
      <c r="D4809" s="60">
        <v>62.49</v>
      </c>
      <c r="E4809" s="59" t="s">
        <v>466</v>
      </c>
      <c r="F4809" s="59" t="s">
        <v>253</v>
      </c>
    </row>
    <row r="4810" spans="1:6">
      <c r="A4810" s="59">
        <v>6342</v>
      </c>
      <c r="B4810" s="59" t="s">
        <v>465</v>
      </c>
      <c r="C4810" s="59" t="s">
        <v>20278</v>
      </c>
      <c r="D4810" s="60">
        <v>62.49</v>
      </c>
      <c r="E4810" s="59" t="s">
        <v>466</v>
      </c>
      <c r="F4810" s="59" t="s">
        <v>254</v>
      </c>
    </row>
    <row r="4811" spans="1:6">
      <c r="A4811" s="59">
        <v>6343</v>
      </c>
      <c r="B4811" s="59" t="s">
        <v>465</v>
      </c>
      <c r="C4811" s="59" t="s">
        <v>20278</v>
      </c>
      <c r="D4811" s="60">
        <v>62.49</v>
      </c>
      <c r="E4811" s="59" t="s">
        <v>466</v>
      </c>
      <c r="F4811" s="59" t="s">
        <v>255</v>
      </c>
    </row>
    <row r="4812" spans="1:6">
      <c r="A4812" s="59">
        <v>6344</v>
      </c>
      <c r="B4812" s="59" t="s">
        <v>465</v>
      </c>
      <c r="C4812" s="59" t="s">
        <v>20278</v>
      </c>
      <c r="D4812" s="60">
        <v>62.49</v>
      </c>
      <c r="E4812" s="59" t="s">
        <v>466</v>
      </c>
      <c r="F4812" s="59" t="s">
        <v>256</v>
      </c>
    </row>
    <row r="4813" spans="1:6">
      <c r="A4813" s="59">
        <v>6345</v>
      </c>
      <c r="B4813" s="59" t="s">
        <v>465</v>
      </c>
      <c r="C4813" s="59" t="s">
        <v>20278</v>
      </c>
      <c r="D4813" s="60">
        <v>62.49</v>
      </c>
      <c r="E4813" s="59" t="s">
        <v>466</v>
      </c>
      <c r="F4813" s="59" t="s">
        <v>257</v>
      </c>
    </row>
    <row r="4814" spans="1:6">
      <c r="A4814" s="59">
        <v>6346</v>
      </c>
      <c r="B4814" s="59" t="s">
        <v>465</v>
      </c>
      <c r="C4814" s="59" t="s">
        <v>20278</v>
      </c>
      <c r="D4814" s="60">
        <v>62.49</v>
      </c>
      <c r="E4814" s="59" t="s">
        <v>466</v>
      </c>
      <c r="F4814" s="59" t="s">
        <v>258</v>
      </c>
    </row>
    <row r="4815" spans="1:6">
      <c r="A4815" s="59">
        <v>6347</v>
      </c>
      <c r="B4815" s="59" t="s">
        <v>465</v>
      </c>
      <c r="C4815" s="59" t="s">
        <v>20278</v>
      </c>
      <c r="D4815" s="60">
        <v>62.49</v>
      </c>
      <c r="E4815" s="59" t="s">
        <v>466</v>
      </c>
      <c r="F4815" s="59" t="s">
        <v>259</v>
      </c>
    </row>
    <row r="4816" spans="1:6">
      <c r="A4816" s="59">
        <v>6400</v>
      </c>
      <c r="B4816" s="59" t="s">
        <v>465</v>
      </c>
      <c r="C4816" s="59" t="s">
        <v>20278</v>
      </c>
      <c r="D4816" s="60">
        <v>62.49</v>
      </c>
      <c r="E4816" s="59" t="s">
        <v>466</v>
      </c>
      <c r="F4816" s="59" t="s">
        <v>260</v>
      </c>
    </row>
    <row r="4817" spans="1:6">
      <c r="A4817" s="59">
        <v>6401</v>
      </c>
      <c r="B4817" s="59" t="s">
        <v>465</v>
      </c>
      <c r="C4817" s="59" t="s">
        <v>20278</v>
      </c>
      <c r="D4817" s="60">
        <v>62.49</v>
      </c>
      <c r="E4817" s="59" t="s">
        <v>466</v>
      </c>
      <c r="F4817" s="59" t="s">
        <v>261</v>
      </c>
    </row>
    <row r="4818" spans="1:6">
      <c r="A4818" s="59">
        <v>6402</v>
      </c>
      <c r="B4818" s="59" t="s">
        <v>465</v>
      </c>
      <c r="C4818" s="59" t="s">
        <v>20278</v>
      </c>
      <c r="D4818" s="60">
        <v>62.49</v>
      </c>
      <c r="E4818" s="59" t="s">
        <v>466</v>
      </c>
      <c r="F4818" s="59" t="s">
        <v>262</v>
      </c>
    </row>
    <row r="4819" spans="1:6">
      <c r="A4819" s="59">
        <v>6404</v>
      </c>
      <c r="B4819" s="59" t="s">
        <v>465</v>
      </c>
      <c r="C4819" s="59" t="s">
        <v>20278</v>
      </c>
      <c r="D4819" s="60">
        <v>62.49</v>
      </c>
      <c r="E4819" s="59" t="s">
        <v>466</v>
      </c>
      <c r="F4819" s="59" t="s">
        <v>263</v>
      </c>
    </row>
    <row r="4820" spans="1:6">
      <c r="A4820" s="59">
        <v>6405</v>
      </c>
      <c r="B4820" s="59" t="s">
        <v>465</v>
      </c>
      <c r="C4820" s="59" t="s">
        <v>20278</v>
      </c>
      <c r="D4820" s="60">
        <v>62.49</v>
      </c>
      <c r="E4820" s="59" t="s">
        <v>466</v>
      </c>
      <c r="F4820" s="59" t="s">
        <v>264</v>
      </c>
    </row>
    <row r="4821" spans="1:6">
      <c r="A4821" s="59">
        <v>6406</v>
      </c>
      <c r="B4821" s="59" t="s">
        <v>465</v>
      </c>
      <c r="C4821" s="59" t="s">
        <v>20278</v>
      </c>
      <c r="D4821" s="60">
        <v>62.49</v>
      </c>
      <c r="E4821" s="59" t="s">
        <v>466</v>
      </c>
      <c r="F4821" s="59" t="s">
        <v>265</v>
      </c>
    </row>
    <row r="4822" spans="1:6">
      <c r="A4822" s="59">
        <v>6407</v>
      </c>
      <c r="B4822" s="59" t="s">
        <v>465</v>
      </c>
      <c r="C4822" s="59" t="s">
        <v>20278</v>
      </c>
      <c r="D4822" s="60">
        <v>62.49</v>
      </c>
      <c r="E4822" s="59" t="s">
        <v>466</v>
      </c>
      <c r="F4822" s="59" t="s">
        <v>266</v>
      </c>
    </row>
    <row r="4823" spans="1:6">
      <c r="A4823" s="59">
        <v>6410</v>
      </c>
      <c r="B4823" s="59" t="s">
        <v>465</v>
      </c>
      <c r="C4823" s="59" t="s">
        <v>20278</v>
      </c>
      <c r="D4823" s="60">
        <v>62.49</v>
      </c>
      <c r="E4823" s="59" t="s">
        <v>466</v>
      </c>
      <c r="F4823" s="59" t="s">
        <v>267</v>
      </c>
    </row>
    <row r="4824" spans="1:6">
      <c r="A4824" s="59">
        <v>6411</v>
      </c>
      <c r="B4824" s="59" t="s">
        <v>465</v>
      </c>
      <c r="C4824" s="59" t="s">
        <v>20278</v>
      </c>
      <c r="D4824" s="60">
        <v>62.49</v>
      </c>
      <c r="E4824" s="59" t="s">
        <v>466</v>
      </c>
      <c r="F4824" s="59" t="s">
        <v>268</v>
      </c>
    </row>
    <row r="4825" spans="1:6">
      <c r="A4825" s="59">
        <v>6412</v>
      </c>
      <c r="B4825" s="59" t="s">
        <v>465</v>
      </c>
      <c r="C4825" s="59" t="s">
        <v>20278</v>
      </c>
      <c r="D4825" s="60">
        <v>62.49</v>
      </c>
      <c r="E4825" s="59" t="s">
        <v>466</v>
      </c>
      <c r="F4825" s="59" t="s">
        <v>269</v>
      </c>
    </row>
    <row r="4826" spans="1:6">
      <c r="A4826" s="59">
        <v>6413</v>
      </c>
      <c r="B4826" s="59" t="s">
        <v>465</v>
      </c>
      <c r="C4826" s="59" t="s">
        <v>20278</v>
      </c>
      <c r="D4826" s="60">
        <v>62.49</v>
      </c>
      <c r="E4826" s="59" t="s">
        <v>466</v>
      </c>
      <c r="F4826" s="59" t="s">
        <v>270</v>
      </c>
    </row>
    <row r="4827" spans="1:6">
      <c r="A4827" s="59">
        <v>6414</v>
      </c>
      <c r="B4827" s="59" t="s">
        <v>465</v>
      </c>
      <c r="C4827" s="59" t="s">
        <v>20278</v>
      </c>
      <c r="D4827" s="60">
        <v>62.49</v>
      </c>
      <c r="E4827" s="59" t="s">
        <v>466</v>
      </c>
      <c r="F4827" s="59" t="s">
        <v>271</v>
      </c>
    </row>
    <row r="4828" spans="1:6">
      <c r="A4828" s="59">
        <v>6415</v>
      </c>
      <c r="B4828" s="59" t="s">
        <v>465</v>
      </c>
      <c r="C4828" s="59" t="s">
        <v>20278</v>
      </c>
      <c r="D4828" s="60">
        <v>62.49</v>
      </c>
      <c r="E4828" s="59" t="s">
        <v>466</v>
      </c>
      <c r="F4828" s="59" t="s">
        <v>272</v>
      </c>
    </row>
    <row r="4829" spans="1:6">
      <c r="A4829" s="59">
        <v>6416</v>
      </c>
      <c r="B4829" s="59" t="s">
        <v>465</v>
      </c>
      <c r="C4829" s="59" t="s">
        <v>20278</v>
      </c>
      <c r="D4829" s="60">
        <v>62.49</v>
      </c>
      <c r="E4829" s="59" t="s">
        <v>466</v>
      </c>
      <c r="F4829" s="59" t="s">
        <v>273</v>
      </c>
    </row>
    <row r="4830" spans="1:6">
      <c r="A4830" s="59">
        <v>6417</v>
      </c>
      <c r="B4830" s="59" t="s">
        <v>465</v>
      </c>
      <c r="C4830" s="59" t="s">
        <v>20278</v>
      </c>
      <c r="D4830" s="60">
        <v>62.49</v>
      </c>
      <c r="E4830" s="59" t="s">
        <v>466</v>
      </c>
      <c r="F4830" s="59" t="s">
        <v>274</v>
      </c>
    </row>
    <row r="4831" spans="1:6">
      <c r="A4831" s="59">
        <v>6418</v>
      </c>
      <c r="B4831" s="59" t="s">
        <v>465</v>
      </c>
      <c r="C4831" s="59" t="s">
        <v>20278</v>
      </c>
      <c r="D4831" s="60">
        <v>62.49</v>
      </c>
      <c r="E4831" s="59" t="s">
        <v>466</v>
      </c>
      <c r="F4831" s="59" t="s">
        <v>275</v>
      </c>
    </row>
    <row r="4832" spans="1:6">
      <c r="A4832" s="59">
        <v>6419</v>
      </c>
      <c r="B4832" s="59" t="s">
        <v>465</v>
      </c>
      <c r="C4832" s="59" t="s">
        <v>20278</v>
      </c>
      <c r="D4832" s="60">
        <v>62.49</v>
      </c>
      <c r="E4832" s="59" t="s">
        <v>466</v>
      </c>
      <c r="F4832" s="59" t="s">
        <v>276</v>
      </c>
    </row>
    <row r="4833" spans="1:6">
      <c r="A4833" s="59">
        <v>6420</v>
      </c>
      <c r="B4833" s="59" t="s">
        <v>465</v>
      </c>
      <c r="C4833" s="59" t="s">
        <v>20278</v>
      </c>
      <c r="D4833" s="60">
        <v>62.49</v>
      </c>
      <c r="E4833" s="59" t="s">
        <v>466</v>
      </c>
      <c r="F4833" s="59" t="s">
        <v>277</v>
      </c>
    </row>
    <row r="4834" spans="1:6">
      <c r="A4834" s="59">
        <v>6421</v>
      </c>
      <c r="B4834" s="59" t="s">
        <v>465</v>
      </c>
      <c r="C4834" s="59" t="s">
        <v>20278</v>
      </c>
      <c r="D4834" s="60">
        <v>62.49</v>
      </c>
      <c r="E4834" s="59" t="s">
        <v>466</v>
      </c>
      <c r="F4834" s="59" t="s">
        <v>278</v>
      </c>
    </row>
    <row r="4835" spans="1:6">
      <c r="A4835" s="59">
        <v>6422</v>
      </c>
      <c r="B4835" s="59" t="s">
        <v>465</v>
      </c>
      <c r="C4835" s="59" t="s">
        <v>20278</v>
      </c>
      <c r="D4835" s="60">
        <v>62.49</v>
      </c>
      <c r="E4835" s="59" t="s">
        <v>466</v>
      </c>
      <c r="F4835" s="59" t="s">
        <v>279</v>
      </c>
    </row>
    <row r="4836" spans="1:6">
      <c r="A4836" s="59">
        <v>6423</v>
      </c>
      <c r="B4836" s="59" t="s">
        <v>465</v>
      </c>
      <c r="C4836" s="59" t="s">
        <v>20278</v>
      </c>
      <c r="D4836" s="60">
        <v>62.49</v>
      </c>
      <c r="E4836" s="59" t="s">
        <v>466</v>
      </c>
      <c r="F4836" s="59" t="s">
        <v>280</v>
      </c>
    </row>
    <row r="4837" spans="1:6">
      <c r="A4837" s="59">
        <v>6425</v>
      </c>
      <c r="B4837" s="59" t="s">
        <v>465</v>
      </c>
      <c r="C4837" s="59" t="s">
        <v>20278</v>
      </c>
      <c r="D4837" s="60">
        <v>62.49</v>
      </c>
      <c r="E4837" s="59" t="s">
        <v>466</v>
      </c>
      <c r="F4837" s="59" t="s">
        <v>281</v>
      </c>
    </row>
    <row r="4838" spans="1:6">
      <c r="A4838" s="59">
        <v>6426</v>
      </c>
      <c r="B4838" s="59" t="s">
        <v>465</v>
      </c>
      <c r="C4838" s="59" t="s">
        <v>20278</v>
      </c>
      <c r="D4838" s="60">
        <v>62.49</v>
      </c>
      <c r="E4838" s="59" t="s">
        <v>466</v>
      </c>
      <c r="F4838" s="59" t="s">
        <v>282</v>
      </c>
    </row>
    <row r="4839" spans="1:6">
      <c r="A4839" s="59">
        <v>6427</v>
      </c>
      <c r="B4839" s="59" t="s">
        <v>465</v>
      </c>
      <c r="C4839" s="59" t="s">
        <v>20278</v>
      </c>
      <c r="D4839" s="60">
        <v>62.49</v>
      </c>
      <c r="E4839" s="59" t="s">
        <v>466</v>
      </c>
      <c r="F4839" s="59" t="s">
        <v>281</v>
      </c>
    </row>
    <row r="4840" spans="1:6">
      <c r="A4840" s="59">
        <v>6430</v>
      </c>
      <c r="B4840" s="59" t="s">
        <v>465</v>
      </c>
      <c r="C4840" s="59" t="s">
        <v>20278</v>
      </c>
      <c r="D4840" s="60">
        <v>62.49</v>
      </c>
      <c r="E4840" s="59" t="s">
        <v>466</v>
      </c>
      <c r="F4840" s="59" t="s">
        <v>265</v>
      </c>
    </row>
    <row r="4841" spans="1:6">
      <c r="A4841" s="59">
        <v>6432</v>
      </c>
      <c r="B4841" s="59" t="s">
        <v>465</v>
      </c>
      <c r="C4841" s="59" t="s">
        <v>20278</v>
      </c>
      <c r="D4841" s="60">
        <v>62.49</v>
      </c>
      <c r="E4841" s="59" t="s">
        <v>466</v>
      </c>
      <c r="F4841" s="59" t="s">
        <v>283</v>
      </c>
    </row>
    <row r="4842" spans="1:6">
      <c r="A4842" s="59">
        <v>6434</v>
      </c>
      <c r="B4842" s="59" t="s">
        <v>465</v>
      </c>
      <c r="C4842" s="59" t="s">
        <v>20278</v>
      </c>
      <c r="D4842" s="60">
        <v>62.49</v>
      </c>
      <c r="E4842" s="59" t="s">
        <v>466</v>
      </c>
      <c r="F4842" s="59" t="s">
        <v>284</v>
      </c>
    </row>
    <row r="4843" spans="1:6">
      <c r="A4843" s="59">
        <v>6437</v>
      </c>
      <c r="B4843" s="59" t="s">
        <v>465</v>
      </c>
      <c r="C4843" s="59" t="s">
        <v>20278</v>
      </c>
      <c r="D4843" s="60">
        <v>62.49</v>
      </c>
      <c r="E4843" s="59" t="s">
        <v>466</v>
      </c>
      <c r="F4843" s="59" t="s">
        <v>285</v>
      </c>
    </row>
    <row r="4844" spans="1:6">
      <c r="A4844" s="59">
        <v>6438</v>
      </c>
      <c r="B4844" s="59" t="s">
        <v>465</v>
      </c>
      <c r="C4844" s="59" t="s">
        <v>20278</v>
      </c>
      <c r="D4844" s="60">
        <v>62.49</v>
      </c>
      <c r="E4844" s="59" t="s">
        <v>466</v>
      </c>
      <c r="F4844" s="59" t="s">
        <v>286</v>
      </c>
    </row>
    <row r="4845" spans="1:6">
      <c r="A4845" s="59">
        <v>6439</v>
      </c>
      <c r="B4845" s="59" t="s">
        <v>465</v>
      </c>
      <c r="C4845" s="59" t="s">
        <v>20278</v>
      </c>
      <c r="D4845" s="60">
        <v>62.49</v>
      </c>
      <c r="E4845" s="59" t="s">
        <v>466</v>
      </c>
      <c r="F4845" s="59" t="s">
        <v>287</v>
      </c>
    </row>
    <row r="4846" spans="1:6">
      <c r="A4846" s="59">
        <v>6442</v>
      </c>
      <c r="B4846" s="59" t="s">
        <v>465</v>
      </c>
      <c r="C4846" s="59" t="s">
        <v>20278</v>
      </c>
      <c r="D4846" s="60">
        <v>62.49</v>
      </c>
      <c r="E4846" s="59" t="s">
        <v>466</v>
      </c>
      <c r="F4846" s="59" t="s">
        <v>288</v>
      </c>
    </row>
    <row r="4847" spans="1:6">
      <c r="A4847" s="59">
        <v>6443</v>
      </c>
      <c r="B4847" s="59" t="s">
        <v>465</v>
      </c>
      <c r="C4847" s="59" t="s">
        <v>20278</v>
      </c>
      <c r="D4847" s="60">
        <v>62.49</v>
      </c>
      <c r="E4847" s="59" t="s">
        <v>466</v>
      </c>
      <c r="F4847" s="59" t="s">
        <v>289</v>
      </c>
    </row>
    <row r="4848" spans="1:6">
      <c r="A4848" s="59">
        <v>6444</v>
      </c>
      <c r="B4848" s="59" t="s">
        <v>465</v>
      </c>
      <c r="C4848" s="59" t="s">
        <v>20278</v>
      </c>
      <c r="D4848" s="60">
        <v>62.49</v>
      </c>
      <c r="E4848" s="59" t="s">
        <v>466</v>
      </c>
      <c r="F4848" s="59" t="s">
        <v>290</v>
      </c>
    </row>
    <row r="4849" spans="1:6">
      <c r="A4849" s="59">
        <v>6450</v>
      </c>
      <c r="B4849" s="59" t="s">
        <v>465</v>
      </c>
      <c r="C4849" s="59" t="s">
        <v>20278</v>
      </c>
      <c r="D4849" s="60">
        <v>62.49</v>
      </c>
      <c r="E4849" s="59" t="s">
        <v>466</v>
      </c>
      <c r="F4849" s="59" t="s">
        <v>291</v>
      </c>
    </row>
    <row r="4850" spans="1:6">
      <c r="A4850" s="59">
        <v>6452</v>
      </c>
      <c r="B4850" s="59" t="s">
        <v>465</v>
      </c>
      <c r="C4850" s="59" t="s">
        <v>20278</v>
      </c>
      <c r="D4850" s="60">
        <v>62.49</v>
      </c>
      <c r="E4850" s="59" t="s">
        <v>466</v>
      </c>
      <c r="F4850" s="59" t="s">
        <v>292</v>
      </c>
    </row>
    <row r="4851" spans="1:6">
      <c r="A4851" s="59">
        <v>6456</v>
      </c>
      <c r="B4851" s="59" t="s">
        <v>465</v>
      </c>
      <c r="C4851" s="59" t="s">
        <v>20278</v>
      </c>
      <c r="D4851" s="60">
        <v>62.49</v>
      </c>
      <c r="E4851" s="59" t="s">
        <v>466</v>
      </c>
      <c r="F4851" s="59" t="s">
        <v>293</v>
      </c>
    </row>
    <row r="4852" spans="1:6">
      <c r="A4852" s="59">
        <v>6459</v>
      </c>
      <c r="B4852" s="59" t="s">
        <v>465</v>
      </c>
      <c r="C4852" s="59" t="s">
        <v>20278</v>
      </c>
      <c r="D4852" s="60">
        <v>62.49</v>
      </c>
      <c r="E4852" s="59" t="s">
        <v>466</v>
      </c>
      <c r="F4852" s="59" t="s">
        <v>295</v>
      </c>
    </row>
    <row r="4853" spans="1:6">
      <c r="A4853" s="59">
        <v>6462</v>
      </c>
      <c r="B4853" s="59" t="s">
        <v>465</v>
      </c>
      <c r="C4853" s="59" t="s">
        <v>20278</v>
      </c>
      <c r="D4853" s="60">
        <v>62.49</v>
      </c>
      <c r="E4853" s="59" t="s">
        <v>466</v>
      </c>
      <c r="F4853" s="59" t="s">
        <v>298</v>
      </c>
    </row>
    <row r="4854" spans="1:6">
      <c r="A4854" s="59">
        <v>6463</v>
      </c>
      <c r="B4854" s="59" t="s">
        <v>465</v>
      </c>
      <c r="C4854" s="59" t="s">
        <v>20278</v>
      </c>
      <c r="D4854" s="60">
        <v>62.49</v>
      </c>
      <c r="E4854" s="59" t="s">
        <v>466</v>
      </c>
      <c r="F4854" s="59" t="s">
        <v>299</v>
      </c>
    </row>
    <row r="4855" spans="1:6">
      <c r="A4855" s="59">
        <v>6464</v>
      </c>
      <c r="B4855" s="59" t="s">
        <v>465</v>
      </c>
      <c r="C4855" s="59" t="s">
        <v>20278</v>
      </c>
      <c r="D4855" s="60">
        <v>62.49</v>
      </c>
      <c r="E4855" s="59" t="s">
        <v>466</v>
      </c>
      <c r="F4855" s="59" t="s">
        <v>300</v>
      </c>
    </row>
    <row r="4856" spans="1:6">
      <c r="A4856" s="59">
        <v>6470</v>
      </c>
      <c r="B4856" s="59" t="s">
        <v>465</v>
      </c>
      <c r="C4856" s="59" t="s">
        <v>20278</v>
      </c>
      <c r="D4856" s="60">
        <v>62.49</v>
      </c>
      <c r="E4856" s="59" t="s">
        <v>466</v>
      </c>
      <c r="F4856" s="59" t="s">
        <v>301</v>
      </c>
    </row>
    <row r="4857" spans="1:6">
      <c r="A4857" s="59">
        <v>6472</v>
      </c>
      <c r="B4857" s="59" t="s">
        <v>465</v>
      </c>
      <c r="C4857" s="59" t="s">
        <v>20278</v>
      </c>
      <c r="D4857" s="60">
        <v>62.49</v>
      </c>
      <c r="E4857" s="59" t="s">
        <v>466</v>
      </c>
      <c r="F4857" s="59" t="s">
        <v>302</v>
      </c>
    </row>
    <row r="4858" spans="1:6">
      <c r="A4858" s="59">
        <v>6473</v>
      </c>
      <c r="B4858" s="59" t="s">
        <v>465</v>
      </c>
      <c r="C4858" s="59" t="s">
        <v>20278</v>
      </c>
      <c r="D4858" s="60">
        <v>62.49</v>
      </c>
      <c r="E4858" s="59" t="s">
        <v>466</v>
      </c>
      <c r="F4858" s="59" t="s">
        <v>303</v>
      </c>
    </row>
    <row r="4859" spans="1:6">
      <c r="A4859" s="59">
        <v>6480</v>
      </c>
      <c r="B4859" s="59" t="s">
        <v>465</v>
      </c>
      <c r="C4859" s="59" t="s">
        <v>20278</v>
      </c>
      <c r="D4859" s="60">
        <v>62.49</v>
      </c>
      <c r="E4859" s="59" t="s">
        <v>466</v>
      </c>
      <c r="F4859" s="59" t="s">
        <v>304</v>
      </c>
    </row>
    <row r="4860" spans="1:6">
      <c r="A4860" s="59">
        <v>6482</v>
      </c>
      <c r="B4860" s="59" t="s">
        <v>465</v>
      </c>
      <c r="C4860" s="59" t="s">
        <v>20278</v>
      </c>
      <c r="D4860" s="60">
        <v>62.49</v>
      </c>
      <c r="E4860" s="59" t="s">
        <v>466</v>
      </c>
      <c r="F4860" s="59" t="s">
        <v>305</v>
      </c>
    </row>
    <row r="4861" spans="1:6">
      <c r="A4861" s="59">
        <v>6483</v>
      </c>
      <c r="B4861" s="59" t="s">
        <v>465</v>
      </c>
      <c r="C4861" s="59" t="s">
        <v>20278</v>
      </c>
      <c r="D4861" s="60">
        <v>62.49</v>
      </c>
      <c r="E4861" s="59" t="s">
        <v>466</v>
      </c>
      <c r="F4861" s="59" t="s">
        <v>306</v>
      </c>
    </row>
    <row r="4862" spans="1:6">
      <c r="A4862" s="59">
        <v>6484</v>
      </c>
      <c r="B4862" s="59" t="s">
        <v>465</v>
      </c>
      <c r="C4862" s="59" t="s">
        <v>20278</v>
      </c>
      <c r="D4862" s="60">
        <v>62.49</v>
      </c>
      <c r="E4862" s="59" t="s">
        <v>466</v>
      </c>
      <c r="F4862" s="59" t="s">
        <v>307</v>
      </c>
    </row>
    <row r="4863" spans="1:6">
      <c r="A4863" s="59">
        <v>6486</v>
      </c>
      <c r="B4863" s="59" t="s">
        <v>465</v>
      </c>
      <c r="C4863" s="59" t="s">
        <v>20278</v>
      </c>
      <c r="D4863" s="60">
        <v>62.49</v>
      </c>
      <c r="E4863" s="59" t="s">
        <v>466</v>
      </c>
      <c r="F4863" s="59" t="s">
        <v>308</v>
      </c>
    </row>
    <row r="4864" spans="1:6">
      <c r="A4864" s="59">
        <v>6490</v>
      </c>
      <c r="B4864" s="59" t="s">
        <v>465</v>
      </c>
      <c r="C4864" s="59" t="s">
        <v>20278</v>
      </c>
      <c r="D4864" s="60">
        <v>62.49</v>
      </c>
      <c r="E4864" s="59" t="s">
        <v>466</v>
      </c>
      <c r="F4864" s="59" t="s">
        <v>309</v>
      </c>
    </row>
    <row r="4865" spans="1:6">
      <c r="A4865" s="59">
        <v>6492</v>
      </c>
      <c r="B4865" s="59" t="s">
        <v>465</v>
      </c>
      <c r="C4865" s="59" t="s">
        <v>20278</v>
      </c>
      <c r="D4865" s="60">
        <v>62.49</v>
      </c>
      <c r="E4865" s="59" t="s">
        <v>466</v>
      </c>
      <c r="F4865" s="59" t="s">
        <v>310</v>
      </c>
    </row>
    <row r="4866" spans="1:6">
      <c r="A4866" s="59">
        <v>6500</v>
      </c>
      <c r="B4866" s="59" t="s">
        <v>465</v>
      </c>
      <c r="C4866" s="59" t="s">
        <v>20278</v>
      </c>
      <c r="D4866" s="60">
        <v>62.49</v>
      </c>
      <c r="E4866" s="59" t="s">
        <v>466</v>
      </c>
      <c r="F4866" s="59" t="s">
        <v>311</v>
      </c>
    </row>
    <row r="4867" spans="1:6">
      <c r="A4867" s="59">
        <v>6502</v>
      </c>
      <c r="B4867" s="59" t="s">
        <v>465</v>
      </c>
      <c r="C4867" s="59" t="s">
        <v>20278</v>
      </c>
      <c r="D4867" s="60">
        <v>62.49</v>
      </c>
      <c r="E4867" s="59" t="s">
        <v>466</v>
      </c>
      <c r="F4867" s="59" t="s">
        <v>312</v>
      </c>
    </row>
    <row r="4868" spans="1:6">
      <c r="A4868" s="59">
        <v>6503</v>
      </c>
      <c r="B4868" s="59" t="s">
        <v>465</v>
      </c>
      <c r="C4868" s="59" t="s">
        <v>20278</v>
      </c>
      <c r="D4868" s="60">
        <v>62.49</v>
      </c>
      <c r="E4868" s="59" t="s">
        <v>466</v>
      </c>
      <c r="F4868" s="59" t="s">
        <v>313</v>
      </c>
    </row>
    <row r="4869" spans="1:6">
      <c r="A4869" s="59">
        <v>6504</v>
      </c>
      <c r="B4869" s="59" t="s">
        <v>465</v>
      </c>
      <c r="C4869" s="59" t="s">
        <v>20278</v>
      </c>
      <c r="D4869" s="60">
        <v>62.49</v>
      </c>
      <c r="E4869" s="59" t="s">
        <v>466</v>
      </c>
      <c r="F4869" s="59" t="s">
        <v>314</v>
      </c>
    </row>
    <row r="4870" spans="1:6">
      <c r="A4870" s="59">
        <v>6505</v>
      </c>
      <c r="B4870" s="59" t="s">
        <v>465</v>
      </c>
      <c r="C4870" s="59" t="s">
        <v>20278</v>
      </c>
      <c r="D4870" s="60">
        <v>62.49</v>
      </c>
      <c r="E4870" s="59" t="s">
        <v>466</v>
      </c>
      <c r="F4870" s="59" t="s">
        <v>315</v>
      </c>
    </row>
    <row r="4871" spans="1:6">
      <c r="A4871" s="59">
        <v>6506</v>
      </c>
      <c r="B4871" s="59" t="s">
        <v>465</v>
      </c>
      <c r="C4871" s="59" t="s">
        <v>20278</v>
      </c>
      <c r="D4871" s="60">
        <v>62.49</v>
      </c>
      <c r="E4871" s="59" t="s">
        <v>466</v>
      </c>
      <c r="F4871" s="59" t="s">
        <v>316</v>
      </c>
    </row>
    <row r="4872" spans="1:6">
      <c r="A4872" s="59">
        <v>6507</v>
      </c>
      <c r="B4872" s="59" t="s">
        <v>465</v>
      </c>
      <c r="C4872" s="59" t="s">
        <v>20278</v>
      </c>
      <c r="D4872" s="60">
        <v>62.49</v>
      </c>
      <c r="E4872" s="59" t="s">
        <v>466</v>
      </c>
      <c r="F4872" s="59" t="s">
        <v>317</v>
      </c>
    </row>
    <row r="4873" spans="1:6">
      <c r="A4873" s="59">
        <v>6508</v>
      </c>
      <c r="B4873" s="59" t="s">
        <v>465</v>
      </c>
      <c r="C4873" s="59" t="s">
        <v>20278</v>
      </c>
      <c r="D4873" s="60">
        <v>62.49</v>
      </c>
      <c r="E4873" s="59" t="s">
        <v>466</v>
      </c>
      <c r="F4873" s="59" t="s">
        <v>318</v>
      </c>
    </row>
    <row r="4874" spans="1:6">
      <c r="A4874" s="59">
        <v>6509</v>
      </c>
      <c r="B4874" s="59" t="s">
        <v>465</v>
      </c>
      <c r="C4874" s="59" t="s">
        <v>20278</v>
      </c>
      <c r="D4874" s="60">
        <v>62.49</v>
      </c>
      <c r="E4874" s="59" t="s">
        <v>466</v>
      </c>
      <c r="F4874" s="59" t="s">
        <v>319</v>
      </c>
    </row>
    <row r="4875" spans="1:6">
      <c r="A4875" s="59">
        <v>6510</v>
      </c>
      <c r="B4875" s="59" t="s">
        <v>465</v>
      </c>
      <c r="C4875" s="59" t="s">
        <v>20278</v>
      </c>
      <c r="D4875" s="60">
        <v>62.49</v>
      </c>
      <c r="E4875" s="59" t="s">
        <v>466</v>
      </c>
      <c r="F4875" s="59" t="s">
        <v>320</v>
      </c>
    </row>
    <row r="4876" spans="1:6">
      <c r="A4876" s="59">
        <v>6511</v>
      </c>
      <c r="B4876" s="59" t="s">
        <v>465</v>
      </c>
      <c r="C4876" s="59" t="s">
        <v>20278</v>
      </c>
      <c r="D4876" s="60">
        <v>62.49</v>
      </c>
      <c r="E4876" s="59" t="s">
        <v>466</v>
      </c>
      <c r="F4876" s="59" t="s">
        <v>321</v>
      </c>
    </row>
    <row r="4877" spans="1:6">
      <c r="A4877" s="59">
        <v>6512</v>
      </c>
      <c r="B4877" s="59" t="s">
        <v>465</v>
      </c>
      <c r="C4877" s="59" t="s">
        <v>20278</v>
      </c>
      <c r="D4877" s="60">
        <v>62.49</v>
      </c>
      <c r="E4877" s="59" t="s">
        <v>466</v>
      </c>
      <c r="F4877" s="59" t="s">
        <v>322</v>
      </c>
    </row>
    <row r="4878" spans="1:6">
      <c r="A4878" s="59">
        <v>6513</v>
      </c>
      <c r="B4878" s="59" t="s">
        <v>465</v>
      </c>
      <c r="C4878" s="59" t="s">
        <v>20278</v>
      </c>
      <c r="D4878" s="60">
        <v>62.49</v>
      </c>
      <c r="E4878" s="59" t="s">
        <v>466</v>
      </c>
      <c r="F4878" s="59" t="s">
        <v>323</v>
      </c>
    </row>
    <row r="4879" spans="1:6">
      <c r="A4879" s="59">
        <v>6517</v>
      </c>
      <c r="B4879" s="59" t="s">
        <v>465</v>
      </c>
      <c r="C4879" s="59" t="s">
        <v>20278</v>
      </c>
      <c r="D4879" s="60">
        <v>62.49</v>
      </c>
      <c r="E4879" s="59" t="s">
        <v>466</v>
      </c>
      <c r="F4879" s="59" t="s">
        <v>324</v>
      </c>
    </row>
    <row r="4880" spans="1:6">
      <c r="A4880" s="59">
        <v>6518</v>
      </c>
      <c r="B4880" s="59" t="s">
        <v>465</v>
      </c>
      <c r="C4880" s="59" t="s">
        <v>20278</v>
      </c>
      <c r="D4880" s="60">
        <v>62.49</v>
      </c>
      <c r="E4880" s="59" t="s">
        <v>466</v>
      </c>
      <c r="F4880" s="59" t="s">
        <v>325</v>
      </c>
    </row>
    <row r="4881" spans="1:6">
      <c r="A4881" s="59">
        <v>6519</v>
      </c>
      <c r="B4881" s="59" t="s">
        <v>465</v>
      </c>
      <c r="C4881" s="59" t="s">
        <v>20278</v>
      </c>
      <c r="D4881" s="60">
        <v>62.49</v>
      </c>
      <c r="E4881" s="59" t="s">
        <v>466</v>
      </c>
      <c r="F4881" s="59" t="s">
        <v>326</v>
      </c>
    </row>
    <row r="4882" spans="1:6">
      <c r="A4882" s="59">
        <v>6520</v>
      </c>
      <c r="B4882" s="59" t="s">
        <v>465</v>
      </c>
      <c r="C4882" s="59" t="s">
        <v>20278</v>
      </c>
      <c r="D4882" s="60">
        <v>62.49</v>
      </c>
      <c r="E4882" s="59" t="s">
        <v>466</v>
      </c>
      <c r="F4882" s="59" t="s">
        <v>327</v>
      </c>
    </row>
    <row r="4883" spans="1:6">
      <c r="A4883" s="59">
        <v>6521</v>
      </c>
      <c r="B4883" s="59" t="s">
        <v>465</v>
      </c>
      <c r="C4883" s="59" t="s">
        <v>20278</v>
      </c>
      <c r="D4883" s="60">
        <v>62.49</v>
      </c>
      <c r="E4883" s="59" t="s">
        <v>466</v>
      </c>
      <c r="F4883" s="59" t="s">
        <v>328</v>
      </c>
    </row>
    <row r="4884" spans="1:6">
      <c r="A4884" s="59">
        <v>6522</v>
      </c>
      <c r="B4884" s="59" t="s">
        <v>465</v>
      </c>
      <c r="C4884" s="59" t="s">
        <v>20278</v>
      </c>
      <c r="D4884" s="60">
        <v>62.49</v>
      </c>
      <c r="E4884" s="59" t="s">
        <v>466</v>
      </c>
      <c r="F4884" s="59" t="s">
        <v>329</v>
      </c>
    </row>
    <row r="4885" spans="1:6">
      <c r="A4885" s="59">
        <v>6620</v>
      </c>
      <c r="B4885" s="59" t="s">
        <v>465</v>
      </c>
      <c r="C4885" s="59" t="s">
        <v>20278</v>
      </c>
      <c r="D4885" s="60">
        <v>62.49</v>
      </c>
      <c r="E4885" s="59" t="s">
        <v>466</v>
      </c>
      <c r="F4885" s="59" t="s">
        <v>330</v>
      </c>
    </row>
    <row r="4886" spans="1:6">
      <c r="A4886" s="59">
        <v>6622</v>
      </c>
      <c r="B4886" s="59" t="s">
        <v>465</v>
      </c>
      <c r="C4886" s="59" t="s">
        <v>20278</v>
      </c>
      <c r="D4886" s="60">
        <v>62.49</v>
      </c>
      <c r="E4886" s="59" t="s">
        <v>466</v>
      </c>
      <c r="F4886" s="59" t="s">
        <v>331</v>
      </c>
    </row>
    <row r="4887" spans="1:6">
      <c r="A4887" s="59">
        <v>6623</v>
      </c>
      <c r="B4887" s="59" t="s">
        <v>465</v>
      </c>
      <c r="C4887" s="59" t="s">
        <v>20278</v>
      </c>
      <c r="D4887" s="60">
        <v>62.49</v>
      </c>
      <c r="E4887" s="59" t="s">
        <v>466</v>
      </c>
      <c r="F4887" s="59" t="s">
        <v>332</v>
      </c>
    </row>
    <row r="4888" spans="1:6">
      <c r="A4888" s="59">
        <v>6624</v>
      </c>
      <c r="B4888" s="59" t="s">
        <v>465</v>
      </c>
      <c r="C4888" s="59" t="s">
        <v>20278</v>
      </c>
      <c r="D4888" s="60">
        <v>62.49</v>
      </c>
      <c r="E4888" s="59" t="s">
        <v>466</v>
      </c>
      <c r="F4888" s="59" t="s">
        <v>333</v>
      </c>
    </row>
    <row r="4889" spans="1:6">
      <c r="A4889" s="59">
        <v>6625</v>
      </c>
      <c r="B4889" s="59" t="s">
        <v>465</v>
      </c>
      <c r="C4889" s="59" t="s">
        <v>20278</v>
      </c>
      <c r="D4889" s="60">
        <v>62.49</v>
      </c>
      <c r="E4889" s="59" t="s">
        <v>466</v>
      </c>
      <c r="F4889" s="59" t="s">
        <v>334</v>
      </c>
    </row>
    <row r="4890" spans="1:6">
      <c r="A4890" s="59">
        <v>6630</v>
      </c>
      <c r="B4890" s="59" t="s">
        <v>465</v>
      </c>
      <c r="C4890" s="59" t="s">
        <v>20278</v>
      </c>
      <c r="D4890" s="60">
        <v>62.49</v>
      </c>
      <c r="E4890" s="59" t="s">
        <v>466</v>
      </c>
      <c r="F4890" s="59" t="s">
        <v>335</v>
      </c>
    </row>
    <row r="4891" spans="1:6">
      <c r="A4891" s="59">
        <v>6632</v>
      </c>
      <c r="B4891" s="59" t="s">
        <v>465</v>
      </c>
      <c r="C4891" s="59" t="s">
        <v>20278</v>
      </c>
      <c r="D4891" s="60">
        <v>62.49</v>
      </c>
      <c r="E4891" s="59" t="s">
        <v>466</v>
      </c>
      <c r="F4891" s="59" t="s">
        <v>336</v>
      </c>
    </row>
    <row r="4892" spans="1:6">
      <c r="A4892" s="59">
        <v>6633</v>
      </c>
      <c r="B4892" s="59" t="s">
        <v>465</v>
      </c>
      <c r="C4892" s="59" t="s">
        <v>20278</v>
      </c>
      <c r="D4892" s="60">
        <v>62.49</v>
      </c>
      <c r="E4892" s="59" t="s">
        <v>466</v>
      </c>
      <c r="F4892" s="59" t="s">
        <v>337</v>
      </c>
    </row>
    <row r="4893" spans="1:6">
      <c r="A4893" s="59">
        <v>6634</v>
      </c>
      <c r="B4893" s="59" t="s">
        <v>465</v>
      </c>
      <c r="C4893" s="59" t="s">
        <v>20278</v>
      </c>
      <c r="D4893" s="60">
        <v>62.49</v>
      </c>
      <c r="E4893" s="59" t="s">
        <v>466</v>
      </c>
      <c r="F4893" s="59" t="s">
        <v>338</v>
      </c>
    </row>
    <row r="4894" spans="1:6">
      <c r="A4894" s="59">
        <v>6635</v>
      </c>
      <c r="B4894" s="59" t="s">
        <v>465</v>
      </c>
      <c r="C4894" s="59" t="s">
        <v>20278</v>
      </c>
      <c r="D4894" s="60">
        <v>62.49</v>
      </c>
      <c r="E4894" s="59" t="s">
        <v>466</v>
      </c>
      <c r="F4894" s="59" t="s">
        <v>339</v>
      </c>
    </row>
    <row r="4895" spans="1:6">
      <c r="A4895" s="59">
        <v>6636</v>
      </c>
      <c r="B4895" s="59" t="s">
        <v>465</v>
      </c>
      <c r="C4895" s="59" t="s">
        <v>20278</v>
      </c>
      <c r="D4895" s="60">
        <v>62.49</v>
      </c>
      <c r="E4895" s="59" t="s">
        <v>466</v>
      </c>
      <c r="F4895" s="59" t="s">
        <v>340</v>
      </c>
    </row>
    <row r="4896" spans="1:6">
      <c r="A4896" s="59">
        <v>6637</v>
      </c>
      <c r="B4896" s="59" t="s">
        <v>465</v>
      </c>
      <c r="C4896" s="59" t="s">
        <v>20278</v>
      </c>
      <c r="D4896" s="60">
        <v>62.49</v>
      </c>
      <c r="E4896" s="59" t="s">
        <v>466</v>
      </c>
      <c r="F4896" s="59" t="s">
        <v>341</v>
      </c>
    </row>
    <row r="4897" spans="1:6">
      <c r="A4897" s="59">
        <v>6640</v>
      </c>
      <c r="B4897" s="59" t="s">
        <v>465</v>
      </c>
      <c r="C4897" s="59" t="s">
        <v>20278</v>
      </c>
      <c r="D4897" s="60">
        <v>62.49</v>
      </c>
      <c r="E4897" s="59" t="s">
        <v>466</v>
      </c>
      <c r="F4897" s="59" t="s">
        <v>342</v>
      </c>
    </row>
    <row r="4898" spans="1:6">
      <c r="A4898" s="59">
        <v>6642</v>
      </c>
      <c r="B4898" s="59" t="s">
        <v>465</v>
      </c>
      <c r="C4898" s="59" t="s">
        <v>20278</v>
      </c>
      <c r="D4898" s="60">
        <v>62.49</v>
      </c>
      <c r="E4898" s="59" t="s">
        <v>466</v>
      </c>
      <c r="F4898" s="59" t="s">
        <v>343</v>
      </c>
    </row>
    <row r="4899" spans="1:6">
      <c r="A4899" s="59">
        <v>6643</v>
      </c>
      <c r="B4899" s="59" t="s">
        <v>465</v>
      </c>
      <c r="C4899" s="59" t="s">
        <v>20278</v>
      </c>
      <c r="D4899" s="60">
        <v>62.49</v>
      </c>
      <c r="E4899" s="59" t="s">
        <v>466</v>
      </c>
      <c r="F4899" s="59" t="s">
        <v>344</v>
      </c>
    </row>
    <row r="4900" spans="1:6">
      <c r="A4900" s="59">
        <v>6644</v>
      </c>
      <c r="B4900" s="59" t="s">
        <v>465</v>
      </c>
      <c r="C4900" s="59" t="s">
        <v>20278</v>
      </c>
      <c r="D4900" s="60">
        <v>62.49</v>
      </c>
      <c r="E4900" s="59" t="s">
        <v>466</v>
      </c>
      <c r="F4900" s="59" t="s">
        <v>345</v>
      </c>
    </row>
    <row r="4901" spans="1:6">
      <c r="A4901" s="59">
        <v>6645</v>
      </c>
      <c r="B4901" s="59" t="s">
        <v>465</v>
      </c>
      <c r="C4901" s="59" t="s">
        <v>20278</v>
      </c>
      <c r="D4901" s="60">
        <v>62.49</v>
      </c>
      <c r="E4901" s="59" t="s">
        <v>466</v>
      </c>
      <c r="F4901" s="59" t="s">
        <v>346</v>
      </c>
    </row>
    <row r="4902" spans="1:6">
      <c r="A4902" s="59">
        <v>6646</v>
      </c>
      <c r="B4902" s="59" t="s">
        <v>465</v>
      </c>
      <c r="C4902" s="59" t="s">
        <v>20278</v>
      </c>
      <c r="D4902" s="60">
        <v>62.49</v>
      </c>
      <c r="E4902" s="59" t="s">
        <v>466</v>
      </c>
      <c r="F4902" s="59" t="s">
        <v>347</v>
      </c>
    </row>
    <row r="4903" spans="1:6">
      <c r="A4903" s="59">
        <v>6648</v>
      </c>
      <c r="B4903" s="59" t="s">
        <v>465</v>
      </c>
      <c r="C4903" s="59" t="s">
        <v>20278</v>
      </c>
      <c r="D4903" s="60">
        <v>62.49</v>
      </c>
      <c r="E4903" s="59" t="s">
        <v>466</v>
      </c>
      <c r="F4903" s="59" t="s">
        <v>348</v>
      </c>
    </row>
    <row r="4904" spans="1:6">
      <c r="A4904" s="59">
        <v>6649</v>
      </c>
      <c r="B4904" s="59" t="s">
        <v>465</v>
      </c>
      <c r="C4904" s="59" t="s">
        <v>20278</v>
      </c>
      <c r="D4904" s="60">
        <v>62.49</v>
      </c>
      <c r="E4904" s="59" t="s">
        <v>466</v>
      </c>
      <c r="F4904" s="59" t="s">
        <v>349</v>
      </c>
    </row>
    <row r="4905" spans="1:6">
      <c r="A4905" s="59">
        <v>6652</v>
      </c>
      <c r="B4905" s="59" t="s">
        <v>465</v>
      </c>
      <c r="C4905" s="59" t="s">
        <v>20278</v>
      </c>
      <c r="D4905" s="60">
        <v>62.49</v>
      </c>
      <c r="E4905" s="59" t="s">
        <v>466</v>
      </c>
      <c r="F4905" s="59" t="s">
        <v>350</v>
      </c>
    </row>
    <row r="4906" spans="1:6">
      <c r="A4906" s="59">
        <v>6654</v>
      </c>
      <c r="B4906" s="59" t="s">
        <v>465</v>
      </c>
      <c r="C4906" s="59" t="s">
        <v>20278</v>
      </c>
      <c r="D4906" s="60">
        <v>62.49</v>
      </c>
      <c r="E4906" s="59" t="s">
        <v>466</v>
      </c>
      <c r="F4906" s="59" t="s">
        <v>351</v>
      </c>
    </row>
    <row r="4907" spans="1:6">
      <c r="A4907" s="59">
        <v>6655</v>
      </c>
      <c r="B4907" s="59" t="s">
        <v>465</v>
      </c>
      <c r="C4907" s="59" t="s">
        <v>20278</v>
      </c>
      <c r="D4907" s="60">
        <v>62.49</v>
      </c>
      <c r="E4907" s="59" t="s">
        <v>466</v>
      </c>
      <c r="F4907" s="59" t="s">
        <v>352</v>
      </c>
    </row>
    <row r="4908" spans="1:6">
      <c r="A4908" s="59">
        <v>6657</v>
      </c>
      <c r="B4908" s="59" t="s">
        <v>465</v>
      </c>
      <c r="C4908" s="59" t="s">
        <v>20278</v>
      </c>
      <c r="D4908" s="60">
        <v>62.49</v>
      </c>
      <c r="E4908" s="59" t="s">
        <v>466</v>
      </c>
      <c r="F4908" s="59" t="s">
        <v>353</v>
      </c>
    </row>
    <row r="4909" spans="1:6">
      <c r="A4909" s="59">
        <v>6660</v>
      </c>
      <c r="B4909" s="59" t="s">
        <v>465</v>
      </c>
      <c r="C4909" s="59" t="s">
        <v>20278</v>
      </c>
      <c r="D4909" s="60">
        <v>62.49</v>
      </c>
      <c r="E4909" s="59" t="s">
        <v>466</v>
      </c>
      <c r="F4909" s="59" t="s">
        <v>354</v>
      </c>
    </row>
    <row r="4910" spans="1:6">
      <c r="A4910" s="59">
        <v>6662</v>
      </c>
      <c r="B4910" s="59" t="s">
        <v>465</v>
      </c>
      <c r="C4910" s="59" t="s">
        <v>20278</v>
      </c>
      <c r="D4910" s="60">
        <v>62.49</v>
      </c>
      <c r="E4910" s="59" t="s">
        <v>466</v>
      </c>
      <c r="F4910" s="59" t="s">
        <v>355</v>
      </c>
    </row>
    <row r="4911" spans="1:6">
      <c r="A4911" s="59">
        <v>6665</v>
      </c>
      <c r="B4911" s="59" t="s">
        <v>465</v>
      </c>
      <c r="C4911" s="59" t="s">
        <v>20278</v>
      </c>
      <c r="D4911" s="60">
        <v>62.49</v>
      </c>
      <c r="E4911" s="59" t="s">
        <v>466</v>
      </c>
      <c r="F4911" s="59" t="s">
        <v>356</v>
      </c>
    </row>
    <row r="4912" spans="1:6">
      <c r="A4912" s="59">
        <v>6680</v>
      </c>
      <c r="B4912" s="59" t="s">
        <v>465</v>
      </c>
      <c r="C4912" s="59" t="s">
        <v>20278</v>
      </c>
      <c r="D4912" s="60">
        <v>62.49</v>
      </c>
      <c r="E4912" s="59" t="s">
        <v>466</v>
      </c>
      <c r="F4912" s="59" t="s">
        <v>357</v>
      </c>
    </row>
    <row r="4913" spans="1:6">
      <c r="A4913" s="59">
        <v>6681</v>
      </c>
      <c r="B4913" s="59" t="s">
        <v>465</v>
      </c>
      <c r="C4913" s="59" t="s">
        <v>20278</v>
      </c>
      <c r="D4913" s="60">
        <v>62.49</v>
      </c>
      <c r="E4913" s="59" t="s">
        <v>466</v>
      </c>
      <c r="F4913" s="59" t="s">
        <v>358</v>
      </c>
    </row>
    <row r="4914" spans="1:6">
      <c r="A4914" s="59">
        <v>6685</v>
      </c>
      <c r="B4914" s="59" t="s">
        <v>465</v>
      </c>
      <c r="C4914" s="59" t="s">
        <v>20278</v>
      </c>
      <c r="D4914" s="60">
        <v>62.49</v>
      </c>
      <c r="E4914" s="59" t="s">
        <v>466</v>
      </c>
      <c r="F4914" s="59" t="s">
        <v>359</v>
      </c>
    </row>
    <row r="4915" spans="1:6">
      <c r="A4915" s="59">
        <v>6686</v>
      </c>
      <c r="B4915" s="59" t="s">
        <v>465</v>
      </c>
      <c r="C4915" s="59" t="s">
        <v>20278</v>
      </c>
      <c r="D4915" s="60">
        <v>62.49</v>
      </c>
      <c r="E4915" s="59" t="s">
        <v>466</v>
      </c>
      <c r="F4915" s="59" t="s">
        <v>360</v>
      </c>
    </row>
    <row r="4916" spans="1:6">
      <c r="A4916" s="59">
        <v>6690</v>
      </c>
      <c r="B4916" s="59" t="s">
        <v>465</v>
      </c>
      <c r="C4916" s="59" t="s">
        <v>20278</v>
      </c>
      <c r="D4916" s="60">
        <v>62.49</v>
      </c>
      <c r="E4916" s="59" t="s">
        <v>466</v>
      </c>
      <c r="F4916" s="59" t="s">
        <v>361</v>
      </c>
    </row>
    <row r="4917" spans="1:6">
      <c r="A4917" s="59">
        <v>6750</v>
      </c>
      <c r="B4917" s="59" t="s">
        <v>465</v>
      </c>
      <c r="C4917" s="59" t="s">
        <v>20278</v>
      </c>
      <c r="D4917" s="60">
        <v>62.49</v>
      </c>
      <c r="E4917" s="59" t="s">
        <v>466</v>
      </c>
      <c r="F4917" s="59" t="s">
        <v>362</v>
      </c>
    </row>
    <row r="4918" spans="1:6">
      <c r="A4918" s="59">
        <v>6820</v>
      </c>
      <c r="B4918" s="59" t="s">
        <v>465</v>
      </c>
      <c r="C4918" s="59" t="s">
        <v>20278</v>
      </c>
      <c r="D4918" s="60">
        <v>62.49</v>
      </c>
      <c r="E4918" s="59" t="s">
        <v>466</v>
      </c>
      <c r="F4918" s="59" t="s">
        <v>363</v>
      </c>
    </row>
    <row r="4919" spans="1:6">
      <c r="A4919" s="59">
        <v>6825</v>
      </c>
      <c r="B4919" s="59" t="s">
        <v>465</v>
      </c>
      <c r="C4919" s="59" t="s">
        <v>20278</v>
      </c>
      <c r="D4919" s="60">
        <v>62.49</v>
      </c>
      <c r="E4919" s="59" t="s">
        <v>466</v>
      </c>
      <c r="F4919" s="59" t="s">
        <v>364</v>
      </c>
    </row>
    <row r="4920" spans="1:6">
      <c r="A4920" s="59">
        <v>6830</v>
      </c>
      <c r="B4920" s="59" t="s">
        <v>465</v>
      </c>
      <c r="C4920" s="59" t="s">
        <v>20278</v>
      </c>
      <c r="D4920" s="60">
        <v>62.49</v>
      </c>
      <c r="E4920" s="59" t="s">
        <v>466</v>
      </c>
      <c r="F4920" s="59" t="s">
        <v>365</v>
      </c>
    </row>
    <row r="4921" spans="1:6">
      <c r="A4921" s="59">
        <v>6831</v>
      </c>
      <c r="B4921" s="59" t="s">
        <v>465</v>
      </c>
      <c r="C4921" s="59" t="s">
        <v>20278</v>
      </c>
      <c r="D4921" s="60">
        <v>62.49</v>
      </c>
      <c r="E4921" s="59" t="s">
        <v>466</v>
      </c>
      <c r="F4921" s="59" t="s">
        <v>366</v>
      </c>
    </row>
    <row r="4922" spans="1:6">
      <c r="A4922" s="59">
        <v>6832</v>
      </c>
      <c r="B4922" s="59" t="s">
        <v>465</v>
      </c>
      <c r="C4922" s="59" t="s">
        <v>20278</v>
      </c>
      <c r="D4922" s="60">
        <v>62.49</v>
      </c>
      <c r="E4922" s="59" t="s">
        <v>466</v>
      </c>
      <c r="F4922" s="59" t="s">
        <v>367</v>
      </c>
    </row>
    <row r="4923" spans="1:6">
      <c r="A4923" s="59">
        <v>6833</v>
      </c>
      <c r="B4923" s="59" t="s">
        <v>465</v>
      </c>
      <c r="C4923" s="59" t="s">
        <v>20278</v>
      </c>
      <c r="D4923" s="60">
        <v>62.49</v>
      </c>
      <c r="E4923" s="59" t="s">
        <v>466</v>
      </c>
      <c r="F4923" s="59" t="s">
        <v>368</v>
      </c>
    </row>
    <row r="4924" spans="1:6">
      <c r="A4924" s="59">
        <v>6834</v>
      </c>
      <c r="B4924" s="59" t="s">
        <v>465</v>
      </c>
      <c r="C4924" s="59" t="s">
        <v>20278</v>
      </c>
      <c r="D4924" s="60">
        <v>62.49</v>
      </c>
      <c r="E4924" s="59" t="s">
        <v>466</v>
      </c>
      <c r="F4924" s="59" t="s">
        <v>369</v>
      </c>
    </row>
    <row r="4925" spans="1:6">
      <c r="A4925" s="59">
        <v>6901</v>
      </c>
      <c r="B4925" s="59" t="s">
        <v>465</v>
      </c>
      <c r="C4925" s="59" t="s">
        <v>20278</v>
      </c>
      <c r="D4925" s="60">
        <v>62.49</v>
      </c>
      <c r="E4925" s="59" t="s">
        <v>466</v>
      </c>
      <c r="F4925" s="59" t="s">
        <v>370</v>
      </c>
    </row>
    <row r="4926" spans="1:6">
      <c r="A4926" s="59">
        <v>6903</v>
      </c>
      <c r="B4926" s="59" t="s">
        <v>465</v>
      </c>
      <c r="C4926" s="59" t="s">
        <v>20278</v>
      </c>
      <c r="D4926" s="60">
        <v>62.49</v>
      </c>
      <c r="E4926" s="59" t="s">
        <v>466</v>
      </c>
      <c r="F4926" s="59" t="s">
        <v>372</v>
      </c>
    </row>
    <row r="4927" spans="1:6">
      <c r="A4927" s="59">
        <v>6998</v>
      </c>
      <c r="B4927" s="59" t="s">
        <v>465</v>
      </c>
      <c r="C4927" s="59" t="s">
        <v>20278</v>
      </c>
      <c r="D4927" s="60">
        <v>62.49</v>
      </c>
      <c r="E4927" s="59" t="s">
        <v>466</v>
      </c>
      <c r="F4927" s="59" t="s">
        <v>373</v>
      </c>
    </row>
    <row r="4928" spans="1:6">
      <c r="A4928" s="59">
        <v>6999</v>
      </c>
      <c r="B4928" s="59" t="s">
        <v>465</v>
      </c>
      <c r="C4928" s="59" t="s">
        <v>20278</v>
      </c>
      <c r="D4928" s="60">
        <v>62.49</v>
      </c>
      <c r="E4928" s="59" t="s">
        <v>466</v>
      </c>
      <c r="F4928" s="59" t="s">
        <v>374</v>
      </c>
    </row>
    <row r="4929" spans="1:6">
      <c r="A4929" s="59">
        <v>9001</v>
      </c>
      <c r="B4929" s="59" t="s">
        <v>465</v>
      </c>
      <c r="C4929" s="59" t="s">
        <v>20278</v>
      </c>
      <c r="D4929" s="60">
        <v>62.49</v>
      </c>
      <c r="E4929" s="59" t="s">
        <v>466</v>
      </c>
      <c r="F4929" s="59" t="s">
        <v>375</v>
      </c>
    </row>
    <row r="4930" spans="1:6">
      <c r="A4930" s="59">
        <v>600</v>
      </c>
      <c r="B4930" s="59" t="s">
        <v>467</v>
      </c>
      <c r="C4930" s="59" t="s">
        <v>20278</v>
      </c>
      <c r="D4930" s="60">
        <v>66.06</v>
      </c>
      <c r="E4930" s="59" t="s">
        <v>468</v>
      </c>
      <c r="F4930" s="59" t="s">
        <v>200</v>
      </c>
    </row>
    <row r="4931" spans="1:6">
      <c r="A4931" s="59">
        <v>601</v>
      </c>
      <c r="B4931" s="59" t="s">
        <v>467</v>
      </c>
      <c r="C4931" s="59" t="s">
        <v>20278</v>
      </c>
      <c r="D4931" s="60">
        <v>66.06</v>
      </c>
      <c r="E4931" s="59" t="s">
        <v>468</v>
      </c>
      <c r="F4931" s="59" t="s">
        <v>201</v>
      </c>
    </row>
    <row r="4932" spans="1:6">
      <c r="A4932" s="59">
        <v>605</v>
      </c>
      <c r="B4932" s="59" t="s">
        <v>467</v>
      </c>
      <c r="C4932" s="59" t="s">
        <v>20278</v>
      </c>
      <c r="D4932" s="60">
        <v>66.06</v>
      </c>
      <c r="E4932" s="59" t="s">
        <v>468</v>
      </c>
      <c r="F4932" s="59" t="s">
        <v>202</v>
      </c>
    </row>
    <row r="4933" spans="1:6">
      <c r="A4933" s="59">
        <v>611</v>
      </c>
      <c r="B4933" s="59" t="s">
        <v>467</v>
      </c>
      <c r="C4933" s="59" t="s">
        <v>20278</v>
      </c>
      <c r="D4933" s="60">
        <v>66.06</v>
      </c>
      <c r="E4933" s="59" t="s">
        <v>468</v>
      </c>
      <c r="F4933" s="59" t="s">
        <v>203</v>
      </c>
    </row>
    <row r="4934" spans="1:6">
      <c r="A4934" s="59">
        <v>630</v>
      </c>
      <c r="B4934" s="59" t="s">
        <v>467</v>
      </c>
      <c r="C4934" s="59" t="s">
        <v>20278</v>
      </c>
      <c r="D4934" s="60">
        <v>66.06</v>
      </c>
      <c r="E4934" s="59" t="s">
        <v>468</v>
      </c>
      <c r="F4934" s="59" t="s">
        <v>204</v>
      </c>
    </row>
    <row r="4935" spans="1:6">
      <c r="A4935" s="59">
        <v>640</v>
      </c>
      <c r="B4935" s="59" t="s">
        <v>467</v>
      </c>
      <c r="C4935" s="59" t="s">
        <v>20278</v>
      </c>
      <c r="D4935" s="60">
        <v>66.06</v>
      </c>
      <c r="E4935" s="59" t="s">
        <v>468</v>
      </c>
      <c r="F4935" s="59" t="s">
        <v>205</v>
      </c>
    </row>
    <row r="4936" spans="1:6">
      <c r="A4936" s="59">
        <v>641</v>
      </c>
      <c r="B4936" s="59" t="s">
        <v>467</v>
      </c>
      <c r="C4936" s="59" t="s">
        <v>20278</v>
      </c>
      <c r="D4936" s="60">
        <v>66.06</v>
      </c>
      <c r="E4936" s="59" t="s">
        <v>468</v>
      </c>
      <c r="F4936" s="59" t="s">
        <v>206</v>
      </c>
    </row>
    <row r="4937" spans="1:6">
      <c r="A4937" s="59">
        <v>660</v>
      </c>
      <c r="B4937" s="59" t="s">
        <v>467</v>
      </c>
      <c r="C4937" s="59" t="s">
        <v>20278</v>
      </c>
      <c r="D4937" s="60">
        <v>66.06</v>
      </c>
      <c r="E4937" s="59" t="s">
        <v>468</v>
      </c>
      <c r="F4937" s="59" t="s">
        <v>207</v>
      </c>
    </row>
    <row r="4938" spans="1:6">
      <c r="A4938" s="59">
        <v>665</v>
      </c>
      <c r="B4938" s="59" t="s">
        <v>467</v>
      </c>
      <c r="C4938" s="59" t="s">
        <v>20278</v>
      </c>
      <c r="D4938" s="60">
        <v>66.06</v>
      </c>
      <c r="E4938" s="59" t="s">
        <v>468</v>
      </c>
      <c r="F4938" s="59" t="s">
        <v>209</v>
      </c>
    </row>
    <row r="4939" spans="1:6">
      <c r="A4939" s="59">
        <v>6010</v>
      </c>
      <c r="B4939" s="59" t="s">
        <v>467</v>
      </c>
      <c r="C4939" s="59" t="s">
        <v>20278</v>
      </c>
      <c r="D4939" s="60">
        <v>66.06</v>
      </c>
      <c r="E4939" s="59" t="s">
        <v>468</v>
      </c>
      <c r="F4939" s="59" t="s">
        <v>210</v>
      </c>
    </row>
    <row r="4940" spans="1:6">
      <c r="A4940" s="59">
        <v>6011</v>
      </c>
      <c r="B4940" s="59" t="s">
        <v>467</v>
      </c>
      <c r="C4940" s="59" t="s">
        <v>20278</v>
      </c>
      <c r="D4940" s="60">
        <v>66.06</v>
      </c>
      <c r="E4940" s="59" t="s">
        <v>468</v>
      </c>
      <c r="F4940" s="59" t="s">
        <v>211</v>
      </c>
    </row>
    <row r="4941" spans="1:6">
      <c r="A4941" s="59">
        <v>6012</v>
      </c>
      <c r="B4941" s="59" t="s">
        <v>467</v>
      </c>
      <c r="C4941" s="59" t="s">
        <v>20278</v>
      </c>
      <c r="D4941" s="60">
        <v>66.06</v>
      </c>
      <c r="E4941" s="59" t="s">
        <v>468</v>
      </c>
      <c r="F4941" s="59" t="s">
        <v>212</v>
      </c>
    </row>
    <row r="4942" spans="1:6">
      <c r="A4942" s="59">
        <v>6013</v>
      </c>
      <c r="B4942" s="59" t="s">
        <v>467</v>
      </c>
      <c r="C4942" s="59" t="s">
        <v>20278</v>
      </c>
      <c r="D4942" s="60">
        <v>66.06</v>
      </c>
      <c r="E4942" s="59" t="s">
        <v>468</v>
      </c>
      <c r="F4942" s="59" t="s">
        <v>213</v>
      </c>
    </row>
    <row r="4943" spans="1:6">
      <c r="A4943" s="59">
        <v>6014</v>
      </c>
      <c r="B4943" s="59" t="s">
        <v>467</v>
      </c>
      <c r="C4943" s="59" t="s">
        <v>20278</v>
      </c>
      <c r="D4943" s="60">
        <v>66.06</v>
      </c>
      <c r="E4943" s="59" t="s">
        <v>468</v>
      </c>
      <c r="F4943" s="59" t="s">
        <v>214</v>
      </c>
    </row>
    <row r="4944" spans="1:6">
      <c r="A4944" s="59">
        <v>6015</v>
      </c>
      <c r="B4944" s="59" t="s">
        <v>467</v>
      </c>
      <c r="C4944" s="59" t="s">
        <v>20278</v>
      </c>
      <c r="D4944" s="60">
        <v>66.06</v>
      </c>
      <c r="E4944" s="59" t="s">
        <v>468</v>
      </c>
      <c r="F4944" s="59" t="s">
        <v>215</v>
      </c>
    </row>
    <row r="4945" spans="1:6">
      <c r="A4945" s="59">
        <v>6016</v>
      </c>
      <c r="B4945" s="59" t="s">
        <v>467</v>
      </c>
      <c r="C4945" s="59" t="s">
        <v>20278</v>
      </c>
      <c r="D4945" s="60">
        <v>66.06</v>
      </c>
      <c r="E4945" s="59" t="s">
        <v>468</v>
      </c>
      <c r="F4945" s="59" t="s">
        <v>216</v>
      </c>
    </row>
    <row r="4946" spans="1:6">
      <c r="A4946" s="59">
        <v>6017</v>
      </c>
      <c r="B4946" s="59" t="s">
        <v>467</v>
      </c>
      <c r="C4946" s="59" t="s">
        <v>20278</v>
      </c>
      <c r="D4946" s="60">
        <v>66.06</v>
      </c>
      <c r="E4946" s="59" t="s">
        <v>468</v>
      </c>
      <c r="F4946" s="59" t="s">
        <v>217</v>
      </c>
    </row>
    <row r="4947" spans="1:6">
      <c r="A4947" s="59">
        <v>6020</v>
      </c>
      <c r="B4947" s="59" t="s">
        <v>467</v>
      </c>
      <c r="C4947" s="59" t="s">
        <v>20278</v>
      </c>
      <c r="D4947" s="60">
        <v>66.06</v>
      </c>
      <c r="E4947" s="59" t="s">
        <v>468</v>
      </c>
      <c r="F4947" s="59" t="s">
        <v>218</v>
      </c>
    </row>
    <row r="4948" spans="1:6">
      <c r="A4948" s="59">
        <v>6021</v>
      </c>
      <c r="B4948" s="59" t="s">
        <v>467</v>
      </c>
      <c r="C4948" s="59" t="s">
        <v>20278</v>
      </c>
      <c r="D4948" s="60">
        <v>66.06</v>
      </c>
      <c r="E4948" s="59" t="s">
        <v>468</v>
      </c>
      <c r="F4948" s="59" t="s">
        <v>219</v>
      </c>
    </row>
    <row r="4949" spans="1:6">
      <c r="A4949" s="59">
        <v>6022</v>
      </c>
      <c r="B4949" s="59" t="s">
        <v>467</v>
      </c>
      <c r="C4949" s="59" t="s">
        <v>20278</v>
      </c>
      <c r="D4949" s="60">
        <v>66.06</v>
      </c>
      <c r="E4949" s="59" t="s">
        <v>468</v>
      </c>
      <c r="F4949" s="59" t="s">
        <v>220</v>
      </c>
    </row>
    <row r="4950" spans="1:6">
      <c r="A4950" s="59">
        <v>6023</v>
      </c>
      <c r="B4950" s="59" t="s">
        <v>467</v>
      </c>
      <c r="C4950" s="59" t="s">
        <v>20278</v>
      </c>
      <c r="D4950" s="60">
        <v>66.06</v>
      </c>
      <c r="E4950" s="59" t="s">
        <v>468</v>
      </c>
      <c r="F4950" s="59" t="s">
        <v>221</v>
      </c>
    </row>
    <row r="4951" spans="1:6">
      <c r="A4951" s="59">
        <v>6028</v>
      </c>
      <c r="B4951" s="59" t="s">
        <v>467</v>
      </c>
      <c r="C4951" s="59" t="s">
        <v>20278</v>
      </c>
      <c r="D4951" s="60">
        <v>66.06</v>
      </c>
      <c r="E4951" s="59" t="s">
        <v>468</v>
      </c>
      <c r="F4951" s="59" t="s">
        <v>222</v>
      </c>
    </row>
    <row r="4952" spans="1:6">
      <c r="A4952" s="59">
        <v>6029</v>
      </c>
      <c r="B4952" s="59" t="s">
        <v>467</v>
      </c>
      <c r="C4952" s="59" t="s">
        <v>20278</v>
      </c>
      <c r="D4952" s="60">
        <v>66.06</v>
      </c>
      <c r="E4952" s="59" t="s">
        <v>468</v>
      </c>
      <c r="F4952" s="59" t="s">
        <v>223</v>
      </c>
    </row>
    <row r="4953" spans="1:6">
      <c r="A4953" s="59">
        <v>6032</v>
      </c>
      <c r="B4953" s="59" t="s">
        <v>467</v>
      </c>
      <c r="C4953" s="59" t="s">
        <v>20278</v>
      </c>
      <c r="D4953" s="60">
        <v>66.06</v>
      </c>
      <c r="E4953" s="59" t="s">
        <v>468</v>
      </c>
      <c r="F4953" s="59" t="s">
        <v>224</v>
      </c>
    </row>
    <row r="4954" spans="1:6">
      <c r="A4954" s="59">
        <v>6100</v>
      </c>
      <c r="B4954" s="59" t="s">
        <v>467</v>
      </c>
      <c r="C4954" s="59" t="s">
        <v>20278</v>
      </c>
      <c r="D4954" s="60">
        <v>66.06</v>
      </c>
      <c r="E4954" s="59" t="s">
        <v>468</v>
      </c>
      <c r="F4954" s="59" t="s">
        <v>225</v>
      </c>
    </row>
    <row r="4955" spans="1:6">
      <c r="A4955" s="59">
        <v>6101</v>
      </c>
      <c r="B4955" s="59" t="s">
        <v>467</v>
      </c>
      <c r="C4955" s="59" t="s">
        <v>20278</v>
      </c>
      <c r="D4955" s="60">
        <v>66.06</v>
      </c>
      <c r="E4955" s="59" t="s">
        <v>468</v>
      </c>
      <c r="F4955" s="59" t="s">
        <v>226</v>
      </c>
    </row>
    <row r="4956" spans="1:6">
      <c r="A4956" s="59">
        <v>6102</v>
      </c>
      <c r="B4956" s="59" t="s">
        <v>467</v>
      </c>
      <c r="C4956" s="59" t="s">
        <v>20278</v>
      </c>
      <c r="D4956" s="60">
        <v>66.06</v>
      </c>
      <c r="E4956" s="59" t="s">
        <v>468</v>
      </c>
      <c r="F4956" s="59" t="s">
        <v>227</v>
      </c>
    </row>
    <row r="4957" spans="1:6">
      <c r="A4957" s="59">
        <v>6103</v>
      </c>
      <c r="B4957" s="59" t="s">
        <v>467</v>
      </c>
      <c r="C4957" s="59" t="s">
        <v>20278</v>
      </c>
      <c r="D4957" s="60">
        <v>66.06</v>
      </c>
      <c r="E4957" s="59" t="s">
        <v>468</v>
      </c>
      <c r="F4957" s="59" t="s">
        <v>228</v>
      </c>
    </row>
    <row r="4958" spans="1:6">
      <c r="A4958" s="59">
        <v>6110</v>
      </c>
      <c r="B4958" s="59" t="s">
        <v>467</v>
      </c>
      <c r="C4958" s="59" t="s">
        <v>20278</v>
      </c>
      <c r="D4958" s="60">
        <v>66.06</v>
      </c>
      <c r="E4958" s="59" t="s">
        <v>468</v>
      </c>
      <c r="F4958" s="59" t="s">
        <v>229</v>
      </c>
    </row>
    <row r="4959" spans="1:6">
      <c r="A4959" s="59">
        <v>6112</v>
      </c>
      <c r="B4959" s="59" t="s">
        <v>467</v>
      </c>
      <c r="C4959" s="59" t="s">
        <v>20278</v>
      </c>
      <c r="D4959" s="60">
        <v>66.06</v>
      </c>
      <c r="E4959" s="59" t="s">
        <v>468</v>
      </c>
      <c r="F4959" s="59" t="s">
        <v>230</v>
      </c>
    </row>
    <row r="4960" spans="1:6">
      <c r="A4960" s="59">
        <v>6220</v>
      </c>
      <c r="B4960" s="59" t="s">
        <v>467</v>
      </c>
      <c r="C4960" s="59" t="s">
        <v>20278</v>
      </c>
      <c r="D4960" s="60">
        <v>66.06</v>
      </c>
      <c r="E4960" s="59" t="s">
        <v>468</v>
      </c>
      <c r="F4960" s="59" t="s">
        <v>231</v>
      </c>
    </row>
    <row r="4961" spans="1:6">
      <c r="A4961" s="59">
        <v>6221</v>
      </c>
      <c r="B4961" s="59" t="s">
        <v>467</v>
      </c>
      <c r="C4961" s="59" t="s">
        <v>20278</v>
      </c>
      <c r="D4961" s="60">
        <v>66.06</v>
      </c>
      <c r="E4961" s="59" t="s">
        <v>468</v>
      </c>
      <c r="F4961" s="59" t="s">
        <v>232</v>
      </c>
    </row>
    <row r="4962" spans="1:6">
      <c r="A4962" s="59">
        <v>6222</v>
      </c>
      <c r="B4962" s="59" t="s">
        <v>467</v>
      </c>
      <c r="C4962" s="59" t="s">
        <v>20278</v>
      </c>
      <c r="D4962" s="60">
        <v>66.06</v>
      </c>
      <c r="E4962" s="59" t="s">
        <v>468</v>
      </c>
      <c r="F4962" s="59" t="s">
        <v>233</v>
      </c>
    </row>
    <row r="4963" spans="1:6">
      <c r="A4963" s="59">
        <v>6223</v>
      </c>
      <c r="B4963" s="59" t="s">
        <v>467</v>
      </c>
      <c r="C4963" s="59" t="s">
        <v>20278</v>
      </c>
      <c r="D4963" s="60">
        <v>66.06</v>
      </c>
      <c r="E4963" s="59" t="s">
        <v>468</v>
      </c>
      <c r="F4963" s="59" t="s">
        <v>234</v>
      </c>
    </row>
    <row r="4964" spans="1:6">
      <c r="A4964" s="59">
        <v>6224</v>
      </c>
      <c r="B4964" s="59" t="s">
        <v>467</v>
      </c>
      <c r="C4964" s="59" t="s">
        <v>20278</v>
      </c>
      <c r="D4964" s="60">
        <v>66.06</v>
      </c>
      <c r="E4964" s="59" t="s">
        <v>468</v>
      </c>
      <c r="F4964" s="59" t="s">
        <v>235</v>
      </c>
    </row>
    <row r="4965" spans="1:6">
      <c r="A4965" s="59">
        <v>6225</v>
      </c>
      <c r="B4965" s="59" t="s">
        <v>467</v>
      </c>
      <c r="C4965" s="59" t="s">
        <v>20278</v>
      </c>
      <c r="D4965" s="60">
        <v>66.06</v>
      </c>
      <c r="E4965" s="59" t="s">
        <v>468</v>
      </c>
      <c r="F4965" s="59" t="s">
        <v>236</v>
      </c>
    </row>
    <row r="4966" spans="1:6">
      <c r="A4966" s="59">
        <v>6226</v>
      </c>
      <c r="B4966" s="59" t="s">
        <v>467</v>
      </c>
      <c r="C4966" s="59" t="s">
        <v>20278</v>
      </c>
      <c r="D4966" s="60">
        <v>66.06</v>
      </c>
      <c r="E4966" s="59" t="s">
        <v>468</v>
      </c>
      <c r="F4966" s="59" t="s">
        <v>237</v>
      </c>
    </row>
    <row r="4967" spans="1:6">
      <c r="A4967" s="59">
        <v>6229</v>
      </c>
      <c r="B4967" s="59" t="s">
        <v>467</v>
      </c>
      <c r="C4967" s="59" t="s">
        <v>20278</v>
      </c>
      <c r="D4967" s="60">
        <v>66.06</v>
      </c>
      <c r="E4967" s="59" t="s">
        <v>468</v>
      </c>
      <c r="F4967" s="59" t="s">
        <v>238</v>
      </c>
    </row>
    <row r="4968" spans="1:6">
      <c r="A4968" s="59">
        <v>6230</v>
      </c>
      <c r="B4968" s="59" t="s">
        <v>467</v>
      </c>
      <c r="C4968" s="59" t="s">
        <v>20278</v>
      </c>
      <c r="D4968" s="60">
        <v>66.06</v>
      </c>
      <c r="E4968" s="59" t="s">
        <v>468</v>
      </c>
      <c r="F4968" s="59" t="s">
        <v>239</v>
      </c>
    </row>
    <row r="4969" spans="1:6">
      <c r="A4969" s="59">
        <v>6231</v>
      </c>
      <c r="B4969" s="59" t="s">
        <v>467</v>
      </c>
      <c r="C4969" s="59" t="s">
        <v>20278</v>
      </c>
      <c r="D4969" s="60">
        <v>66.06</v>
      </c>
      <c r="E4969" s="59" t="s">
        <v>468</v>
      </c>
      <c r="F4969" s="59" t="s">
        <v>240</v>
      </c>
    </row>
    <row r="4970" spans="1:6">
      <c r="A4970" s="59">
        <v>6232</v>
      </c>
      <c r="B4970" s="59" t="s">
        <v>467</v>
      </c>
      <c r="C4970" s="59" t="s">
        <v>20278</v>
      </c>
      <c r="D4970" s="60">
        <v>66.06</v>
      </c>
      <c r="E4970" s="59" t="s">
        <v>468</v>
      </c>
      <c r="F4970" s="59" t="s">
        <v>241</v>
      </c>
    </row>
    <row r="4971" spans="1:6">
      <c r="A4971" s="59">
        <v>6234</v>
      </c>
      <c r="B4971" s="59" t="s">
        <v>467</v>
      </c>
      <c r="C4971" s="59" t="s">
        <v>20278</v>
      </c>
      <c r="D4971" s="60">
        <v>66.06</v>
      </c>
      <c r="E4971" s="59" t="s">
        <v>468</v>
      </c>
      <c r="F4971" s="59" t="s">
        <v>242</v>
      </c>
    </row>
    <row r="4972" spans="1:6">
      <c r="A4972" s="59">
        <v>6235</v>
      </c>
      <c r="B4972" s="59" t="s">
        <v>467</v>
      </c>
      <c r="C4972" s="59" t="s">
        <v>20278</v>
      </c>
      <c r="D4972" s="60">
        <v>66.06</v>
      </c>
      <c r="E4972" s="59" t="s">
        <v>468</v>
      </c>
      <c r="F4972" s="59" t="s">
        <v>243</v>
      </c>
    </row>
    <row r="4973" spans="1:6">
      <c r="A4973" s="59">
        <v>6236</v>
      </c>
      <c r="B4973" s="59" t="s">
        <v>467</v>
      </c>
      <c r="C4973" s="59" t="s">
        <v>20278</v>
      </c>
      <c r="D4973" s="60">
        <v>66.06</v>
      </c>
      <c r="E4973" s="59" t="s">
        <v>468</v>
      </c>
      <c r="F4973" s="59" t="s">
        <v>244</v>
      </c>
    </row>
    <row r="4974" spans="1:6">
      <c r="A4974" s="59">
        <v>6238</v>
      </c>
      <c r="B4974" s="59" t="s">
        <v>467</v>
      </c>
      <c r="C4974" s="59" t="s">
        <v>20278</v>
      </c>
      <c r="D4974" s="60">
        <v>66.06</v>
      </c>
      <c r="E4974" s="59" t="s">
        <v>468</v>
      </c>
      <c r="F4974" s="59" t="s">
        <v>245</v>
      </c>
    </row>
    <row r="4975" spans="1:6">
      <c r="A4975" s="59">
        <v>6240</v>
      </c>
      <c r="B4975" s="59" t="s">
        <v>467</v>
      </c>
      <c r="C4975" s="59" t="s">
        <v>20278</v>
      </c>
      <c r="D4975" s="60">
        <v>66.06</v>
      </c>
      <c r="E4975" s="59" t="s">
        <v>468</v>
      </c>
      <c r="F4975" s="59" t="s">
        <v>246</v>
      </c>
    </row>
    <row r="4976" spans="1:6">
      <c r="A4976" s="59">
        <v>6241</v>
      </c>
      <c r="B4976" s="59" t="s">
        <v>467</v>
      </c>
      <c r="C4976" s="59" t="s">
        <v>20278</v>
      </c>
      <c r="D4976" s="60">
        <v>66.06</v>
      </c>
      <c r="E4976" s="59" t="s">
        <v>468</v>
      </c>
      <c r="F4976" s="59" t="s">
        <v>247</v>
      </c>
    </row>
    <row r="4977" spans="1:6">
      <c r="A4977" s="59">
        <v>6242</v>
      </c>
      <c r="B4977" s="59" t="s">
        <v>467</v>
      </c>
      <c r="C4977" s="59" t="s">
        <v>20278</v>
      </c>
      <c r="D4977" s="60">
        <v>66.06</v>
      </c>
      <c r="E4977" s="59" t="s">
        <v>468</v>
      </c>
      <c r="F4977" s="59" t="s">
        <v>248</v>
      </c>
    </row>
    <row r="4978" spans="1:6">
      <c r="A4978" s="59">
        <v>6243</v>
      </c>
      <c r="B4978" s="59" t="s">
        <v>467</v>
      </c>
      <c r="C4978" s="59" t="s">
        <v>20278</v>
      </c>
      <c r="D4978" s="60">
        <v>66.06</v>
      </c>
      <c r="E4978" s="59" t="s">
        <v>468</v>
      </c>
      <c r="F4978" s="59" t="s">
        <v>249</v>
      </c>
    </row>
    <row r="4979" spans="1:6">
      <c r="A4979" s="59">
        <v>6244</v>
      </c>
      <c r="B4979" s="59" t="s">
        <v>467</v>
      </c>
      <c r="C4979" s="59" t="s">
        <v>20278</v>
      </c>
      <c r="D4979" s="60">
        <v>66.06</v>
      </c>
      <c r="E4979" s="59" t="s">
        <v>468</v>
      </c>
      <c r="F4979" s="59" t="s">
        <v>250</v>
      </c>
    </row>
    <row r="4980" spans="1:6">
      <c r="A4980" s="59">
        <v>6306</v>
      </c>
      <c r="B4980" s="59" t="s">
        <v>467</v>
      </c>
      <c r="C4980" s="59" t="s">
        <v>20278</v>
      </c>
      <c r="D4980" s="60">
        <v>66.06</v>
      </c>
      <c r="E4980" s="59" t="s">
        <v>468</v>
      </c>
      <c r="F4980" s="59" t="s">
        <v>251</v>
      </c>
    </row>
    <row r="4981" spans="1:6">
      <c r="A4981" s="59">
        <v>6307</v>
      </c>
      <c r="B4981" s="59" t="s">
        <v>467</v>
      </c>
      <c r="C4981" s="59" t="s">
        <v>20278</v>
      </c>
      <c r="D4981" s="60">
        <v>66.06</v>
      </c>
      <c r="E4981" s="59" t="s">
        <v>468</v>
      </c>
      <c r="F4981" s="59" t="s">
        <v>252</v>
      </c>
    </row>
    <row r="4982" spans="1:6">
      <c r="A4982" s="59">
        <v>6308</v>
      </c>
      <c r="B4982" s="59" t="s">
        <v>467</v>
      </c>
      <c r="C4982" s="59" t="s">
        <v>20278</v>
      </c>
      <c r="D4982" s="60">
        <v>66.06</v>
      </c>
      <c r="E4982" s="59" t="s">
        <v>468</v>
      </c>
      <c r="F4982" s="59" t="s">
        <v>252</v>
      </c>
    </row>
    <row r="4983" spans="1:6">
      <c r="A4983" s="59">
        <v>6320</v>
      </c>
      <c r="B4983" s="59" t="s">
        <v>467</v>
      </c>
      <c r="C4983" s="59" t="s">
        <v>20278</v>
      </c>
      <c r="D4983" s="60">
        <v>66.06</v>
      </c>
      <c r="E4983" s="59" t="s">
        <v>468</v>
      </c>
      <c r="F4983" s="59" t="s">
        <v>253</v>
      </c>
    </row>
    <row r="4984" spans="1:6">
      <c r="A4984" s="59">
        <v>6342</v>
      </c>
      <c r="B4984" s="59" t="s">
        <v>467</v>
      </c>
      <c r="C4984" s="59" t="s">
        <v>20278</v>
      </c>
      <c r="D4984" s="60">
        <v>66.06</v>
      </c>
      <c r="E4984" s="59" t="s">
        <v>468</v>
      </c>
      <c r="F4984" s="59" t="s">
        <v>254</v>
      </c>
    </row>
    <row r="4985" spans="1:6">
      <c r="A4985" s="59">
        <v>6343</v>
      </c>
      <c r="B4985" s="59" t="s">
        <v>467</v>
      </c>
      <c r="C4985" s="59" t="s">
        <v>20278</v>
      </c>
      <c r="D4985" s="60">
        <v>66.06</v>
      </c>
      <c r="E4985" s="59" t="s">
        <v>468</v>
      </c>
      <c r="F4985" s="59" t="s">
        <v>255</v>
      </c>
    </row>
    <row r="4986" spans="1:6">
      <c r="A4986" s="59">
        <v>6344</v>
      </c>
      <c r="B4986" s="59" t="s">
        <v>467</v>
      </c>
      <c r="C4986" s="59" t="s">
        <v>20278</v>
      </c>
      <c r="D4986" s="60">
        <v>66.06</v>
      </c>
      <c r="E4986" s="59" t="s">
        <v>468</v>
      </c>
      <c r="F4986" s="59" t="s">
        <v>256</v>
      </c>
    </row>
    <row r="4987" spans="1:6">
      <c r="A4987" s="59">
        <v>6345</v>
      </c>
      <c r="B4987" s="59" t="s">
        <v>467</v>
      </c>
      <c r="C4987" s="59" t="s">
        <v>20278</v>
      </c>
      <c r="D4987" s="60">
        <v>66.06</v>
      </c>
      <c r="E4987" s="59" t="s">
        <v>468</v>
      </c>
      <c r="F4987" s="59" t="s">
        <v>257</v>
      </c>
    </row>
    <row r="4988" spans="1:6">
      <c r="A4988" s="59">
        <v>6346</v>
      </c>
      <c r="B4988" s="59" t="s">
        <v>467</v>
      </c>
      <c r="C4988" s="59" t="s">
        <v>20278</v>
      </c>
      <c r="D4988" s="60">
        <v>66.06</v>
      </c>
      <c r="E4988" s="59" t="s">
        <v>468</v>
      </c>
      <c r="F4988" s="59" t="s">
        <v>258</v>
      </c>
    </row>
    <row r="4989" spans="1:6">
      <c r="A4989" s="59">
        <v>6347</v>
      </c>
      <c r="B4989" s="59" t="s">
        <v>467</v>
      </c>
      <c r="C4989" s="59" t="s">
        <v>20278</v>
      </c>
      <c r="D4989" s="60">
        <v>66.06</v>
      </c>
      <c r="E4989" s="59" t="s">
        <v>468</v>
      </c>
      <c r="F4989" s="59" t="s">
        <v>259</v>
      </c>
    </row>
    <row r="4990" spans="1:6">
      <c r="A4990" s="59">
        <v>6400</v>
      </c>
      <c r="B4990" s="59" t="s">
        <v>467</v>
      </c>
      <c r="C4990" s="59" t="s">
        <v>20278</v>
      </c>
      <c r="D4990" s="60">
        <v>66.06</v>
      </c>
      <c r="E4990" s="59" t="s">
        <v>468</v>
      </c>
      <c r="F4990" s="59" t="s">
        <v>260</v>
      </c>
    </row>
    <row r="4991" spans="1:6">
      <c r="A4991" s="59">
        <v>6401</v>
      </c>
      <c r="B4991" s="59" t="s">
        <v>467</v>
      </c>
      <c r="C4991" s="59" t="s">
        <v>20278</v>
      </c>
      <c r="D4991" s="60">
        <v>66.06</v>
      </c>
      <c r="E4991" s="59" t="s">
        <v>468</v>
      </c>
      <c r="F4991" s="59" t="s">
        <v>261</v>
      </c>
    </row>
    <row r="4992" spans="1:6">
      <c r="A4992" s="59">
        <v>6402</v>
      </c>
      <c r="B4992" s="59" t="s">
        <v>467</v>
      </c>
      <c r="C4992" s="59" t="s">
        <v>20278</v>
      </c>
      <c r="D4992" s="60">
        <v>66.06</v>
      </c>
      <c r="E4992" s="59" t="s">
        <v>468</v>
      </c>
      <c r="F4992" s="59" t="s">
        <v>262</v>
      </c>
    </row>
    <row r="4993" spans="1:6">
      <c r="A4993" s="59">
        <v>6404</v>
      </c>
      <c r="B4993" s="59" t="s">
        <v>467</v>
      </c>
      <c r="C4993" s="59" t="s">
        <v>20278</v>
      </c>
      <c r="D4993" s="60">
        <v>66.06</v>
      </c>
      <c r="E4993" s="59" t="s">
        <v>468</v>
      </c>
      <c r="F4993" s="59" t="s">
        <v>263</v>
      </c>
    </row>
    <row r="4994" spans="1:6">
      <c r="A4994" s="59">
        <v>6405</v>
      </c>
      <c r="B4994" s="59" t="s">
        <v>467</v>
      </c>
      <c r="C4994" s="59" t="s">
        <v>20278</v>
      </c>
      <c r="D4994" s="60">
        <v>66.06</v>
      </c>
      <c r="E4994" s="59" t="s">
        <v>468</v>
      </c>
      <c r="F4994" s="59" t="s">
        <v>264</v>
      </c>
    </row>
    <row r="4995" spans="1:6">
      <c r="A4995" s="59">
        <v>6406</v>
      </c>
      <c r="B4995" s="59" t="s">
        <v>467</v>
      </c>
      <c r="C4995" s="59" t="s">
        <v>20278</v>
      </c>
      <c r="D4995" s="60">
        <v>66.06</v>
      </c>
      <c r="E4995" s="59" t="s">
        <v>468</v>
      </c>
      <c r="F4995" s="59" t="s">
        <v>265</v>
      </c>
    </row>
    <row r="4996" spans="1:6">
      <c r="A4996" s="59">
        <v>6407</v>
      </c>
      <c r="B4996" s="59" t="s">
        <v>467</v>
      </c>
      <c r="C4996" s="59" t="s">
        <v>20278</v>
      </c>
      <c r="D4996" s="60">
        <v>66.06</v>
      </c>
      <c r="E4996" s="59" t="s">
        <v>468</v>
      </c>
      <c r="F4996" s="59" t="s">
        <v>266</v>
      </c>
    </row>
    <row r="4997" spans="1:6">
      <c r="A4997" s="59">
        <v>6410</v>
      </c>
      <c r="B4997" s="59" t="s">
        <v>467</v>
      </c>
      <c r="C4997" s="59" t="s">
        <v>20278</v>
      </c>
      <c r="D4997" s="60">
        <v>66.06</v>
      </c>
      <c r="E4997" s="59" t="s">
        <v>468</v>
      </c>
      <c r="F4997" s="59" t="s">
        <v>267</v>
      </c>
    </row>
    <row r="4998" spans="1:6">
      <c r="A4998" s="59">
        <v>6411</v>
      </c>
      <c r="B4998" s="59" t="s">
        <v>467</v>
      </c>
      <c r="C4998" s="59" t="s">
        <v>20278</v>
      </c>
      <c r="D4998" s="60">
        <v>66.06</v>
      </c>
      <c r="E4998" s="59" t="s">
        <v>468</v>
      </c>
      <c r="F4998" s="59" t="s">
        <v>268</v>
      </c>
    </row>
    <row r="4999" spans="1:6">
      <c r="A4999" s="59">
        <v>6412</v>
      </c>
      <c r="B4999" s="59" t="s">
        <v>467</v>
      </c>
      <c r="C4999" s="59" t="s">
        <v>20278</v>
      </c>
      <c r="D4999" s="60">
        <v>66.06</v>
      </c>
      <c r="E4999" s="59" t="s">
        <v>468</v>
      </c>
      <c r="F4999" s="59" t="s">
        <v>269</v>
      </c>
    </row>
    <row r="5000" spans="1:6">
      <c r="A5000" s="59">
        <v>6413</v>
      </c>
      <c r="B5000" s="59" t="s">
        <v>467</v>
      </c>
      <c r="C5000" s="59" t="s">
        <v>20278</v>
      </c>
      <c r="D5000" s="60">
        <v>66.06</v>
      </c>
      <c r="E5000" s="59" t="s">
        <v>468</v>
      </c>
      <c r="F5000" s="59" t="s">
        <v>270</v>
      </c>
    </row>
    <row r="5001" spans="1:6">
      <c r="A5001" s="59">
        <v>6414</v>
      </c>
      <c r="B5001" s="59" t="s">
        <v>467</v>
      </c>
      <c r="C5001" s="59" t="s">
        <v>20278</v>
      </c>
      <c r="D5001" s="60">
        <v>66.06</v>
      </c>
      <c r="E5001" s="59" t="s">
        <v>468</v>
      </c>
      <c r="F5001" s="59" t="s">
        <v>271</v>
      </c>
    </row>
    <row r="5002" spans="1:6">
      <c r="A5002" s="59">
        <v>6415</v>
      </c>
      <c r="B5002" s="59" t="s">
        <v>467</v>
      </c>
      <c r="C5002" s="59" t="s">
        <v>20278</v>
      </c>
      <c r="D5002" s="60">
        <v>66.06</v>
      </c>
      <c r="E5002" s="59" t="s">
        <v>468</v>
      </c>
      <c r="F5002" s="59" t="s">
        <v>272</v>
      </c>
    </row>
    <row r="5003" spans="1:6">
      <c r="A5003" s="59">
        <v>6416</v>
      </c>
      <c r="B5003" s="59" t="s">
        <v>467</v>
      </c>
      <c r="C5003" s="59" t="s">
        <v>20278</v>
      </c>
      <c r="D5003" s="60">
        <v>66.06</v>
      </c>
      <c r="E5003" s="59" t="s">
        <v>468</v>
      </c>
      <c r="F5003" s="59" t="s">
        <v>273</v>
      </c>
    </row>
    <row r="5004" spans="1:6">
      <c r="A5004" s="59">
        <v>6417</v>
      </c>
      <c r="B5004" s="59" t="s">
        <v>467</v>
      </c>
      <c r="C5004" s="59" t="s">
        <v>20278</v>
      </c>
      <c r="D5004" s="60">
        <v>66.06</v>
      </c>
      <c r="E5004" s="59" t="s">
        <v>468</v>
      </c>
      <c r="F5004" s="59" t="s">
        <v>274</v>
      </c>
    </row>
    <row r="5005" spans="1:6">
      <c r="A5005" s="59">
        <v>6418</v>
      </c>
      <c r="B5005" s="59" t="s">
        <v>467</v>
      </c>
      <c r="C5005" s="59" t="s">
        <v>20278</v>
      </c>
      <c r="D5005" s="60">
        <v>66.06</v>
      </c>
      <c r="E5005" s="59" t="s">
        <v>468</v>
      </c>
      <c r="F5005" s="59" t="s">
        <v>275</v>
      </c>
    </row>
    <row r="5006" spans="1:6">
      <c r="A5006" s="59">
        <v>6419</v>
      </c>
      <c r="B5006" s="59" t="s">
        <v>467</v>
      </c>
      <c r="C5006" s="59" t="s">
        <v>20278</v>
      </c>
      <c r="D5006" s="60">
        <v>66.06</v>
      </c>
      <c r="E5006" s="59" t="s">
        <v>468</v>
      </c>
      <c r="F5006" s="59" t="s">
        <v>276</v>
      </c>
    </row>
    <row r="5007" spans="1:6">
      <c r="A5007" s="59">
        <v>6420</v>
      </c>
      <c r="B5007" s="59" t="s">
        <v>467</v>
      </c>
      <c r="C5007" s="59" t="s">
        <v>20278</v>
      </c>
      <c r="D5007" s="60">
        <v>66.06</v>
      </c>
      <c r="E5007" s="59" t="s">
        <v>468</v>
      </c>
      <c r="F5007" s="59" t="s">
        <v>277</v>
      </c>
    </row>
    <row r="5008" spans="1:6">
      <c r="A5008" s="59">
        <v>6421</v>
      </c>
      <c r="B5008" s="59" t="s">
        <v>467</v>
      </c>
      <c r="C5008" s="59" t="s">
        <v>20278</v>
      </c>
      <c r="D5008" s="60">
        <v>66.06</v>
      </c>
      <c r="E5008" s="59" t="s">
        <v>468</v>
      </c>
      <c r="F5008" s="59" t="s">
        <v>278</v>
      </c>
    </row>
    <row r="5009" spans="1:6">
      <c r="A5009" s="59">
        <v>6422</v>
      </c>
      <c r="B5009" s="59" t="s">
        <v>467</v>
      </c>
      <c r="C5009" s="59" t="s">
        <v>20278</v>
      </c>
      <c r="D5009" s="60">
        <v>66.06</v>
      </c>
      <c r="E5009" s="59" t="s">
        <v>468</v>
      </c>
      <c r="F5009" s="59" t="s">
        <v>279</v>
      </c>
    </row>
    <row r="5010" spans="1:6">
      <c r="A5010" s="59">
        <v>6423</v>
      </c>
      <c r="B5010" s="59" t="s">
        <v>467</v>
      </c>
      <c r="C5010" s="59" t="s">
        <v>20278</v>
      </c>
      <c r="D5010" s="60">
        <v>66.06</v>
      </c>
      <c r="E5010" s="59" t="s">
        <v>468</v>
      </c>
      <c r="F5010" s="59" t="s">
        <v>280</v>
      </c>
    </row>
    <row r="5011" spans="1:6">
      <c r="A5011" s="59">
        <v>6425</v>
      </c>
      <c r="B5011" s="59" t="s">
        <v>467</v>
      </c>
      <c r="C5011" s="59" t="s">
        <v>20278</v>
      </c>
      <c r="D5011" s="60">
        <v>66.06</v>
      </c>
      <c r="E5011" s="59" t="s">
        <v>468</v>
      </c>
      <c r="F5011" s="59" t="s">
        <v>281</v>
      </c>
    </row>
    <row r="5012" spans="1:6">
      <c r="A5012" s="59">
        <v>6426</v>
      </c>
      <c r="B5012" s="59" t="s">
        <v>467</v>
      </c>
      <c r="C5012" s="59" t="s">
        <v>20278</v>
      </c>
      <c r="D5012" s="60">
        <v>66.06</v>
      </c>
      <c r="E5012" s="59" t="s">
        <v>468</v>
      </c>
      <c r="F5012" s="59" t="s">
        <v>282</v>
      </c>
    </row>
    <row r="5013" spans="1:6">
      <c r="A5013" s="59">
        <v>6427</v>
      </c>
      <c r="B5013" s="59" t="s">
        <v>467</v>
      </c>
      <c r="C5013" s="59" t="s">
        <v>20278</v>
      </c>
      <c r="D5013" s="60">
        <v>66.06</v>
      </c>
      <c r="E5013" s="59" t="s">
        <v>468</v>
      </c>
      <c r="F5013" s="59" t="s">
        <v>281</v>
      </c>
    </row>
    <row r="5014" spans="1:6">
      <c r="A5014" s="59">
        <v>6430</v>
      </c>
      <c r="B5014" s="59" t="s">
        <v>467</v>
      </c>
      <c r="C5014" s="59" t="s">
        <v>20278</v>
      </c>
      <c r="D5014" s="60">
        <v>66.06</v>
      </c>
      <c r="E5014" s="59" t="s">
        <v>468</v>
      </c>
      <c r="F5014" s="59" t="s">
        <v>265</v>
      </c>
    </row>
    <row r="5015" spans="1:6">
      <c r="A5015" s="59">
        <v>6432</v>
      </c>
      <c r="B5015" s="59" t="s">
        <v>467</v>
      </c>
      <c r="C5015" s="59" t="s">
        <v>20278</v>
      </c>
      <c r="D5015" s="60">
        <v>66.06</v>
      </c>
      <c r="E5015" s="59" t="s">
        <v>468</v>
      </c>
      <c r="F5015" s="59" t="s">
        <v>283</v>
      </c>
    </row>
    <row r="5016" spans="1:6">
      <c r="A5016" s="59">
        <v>6434</v>
      </c>
      <c r="B5016" s="59" t="s">
        <v>467</v>
      </c>
      <c r="C5016" s="59" t="s">
        <v>20278</v>
      </c>
      <c r="D5016" s="60">
        <v>66.06</v>
      </c>
      <c r="E5016" s="59" t="s">
        <v>468</v>
      </c>
      <c r="F5016" s="59" t="s">
        <v>284</v>
      </c>
    </row>
    <row r="5017" spans="1:6">
      <c r="A5017" s="59">
        <v>6437</v>
      </c>
      <c r="B5017" s="59" t="s">
        <v>467</v>
      </c>
      <c r="C5017" s="59" t="s">
        <v>20278</v>
      </c>
      <c r="D5017" s="60">
        <v>66.06</v>
      </c>
      <c r="E5017" s="59" t="s">
        <v>468</v>
      </c>
      <c r="F5017" s="59" t="s">
        <v>285</v>
      </c>
    </row>
    <row r="5018" spans="1:6">
      <c r="A5018" s="59">
        <v>6438</v>
      </c>
      <c r="B5018" s="59" t="s">
        <v>467</v>
      </c>
      <c r="C5018" s="59" t="s">
        <v>20278</v>
      </c>
      <c r="D5018" s="60">
        <v>66.06</v>
      </c>
      <c r="E5018" s="59" t="s">
        <v>468</v>
      </c>
      <c r="F5018" s="59" t="s">
        <v>286</v>
      </c>
    </row>
    <row r="5019" spans="1:6">
      <c r="A5019" s="59">
        <v>6439</v>
      </c>
      <c r="B5019" s="59" t="s">
        <v>467</v>
      </c>
      <c r="C5019" s="59" t="s">
        <v>20278</v>
      </c>
      <c r="D5019" s="60">
        <v>66.06</v>
      </c>
      <c r="E5019" s="59" t="s">
        <v>468</v>
      </c>
      <c r="F5019" s="59" t="s">
        <v>287</v>
      </c>
    </row>
    <row r="5020" spans="1:6">
      <c r="A5020" s="59">
        <v>6442</v>
      </c>
      <c r="B5020" s="59" t="s">
        <v>467</v>
      </c>
      <c r="C5020" s="59" t="s">
        <v>20278</v>
      </c>
      <c r="D5020" s="60">
        <v>66.06</v>
      </c>
      <c r="E5020" s="59" t="s">
        <v>468</v>
      </c>
      <c r="F5020" s="59" t="s">
        <v>288</v>
      </c>
    </row>
    <row r="5021" spans="1:6">
      <c r="A5021" s="59">
        <v>6443</v>
      </c>
      <c r="B5021" s="59" t="s">
        <v>467</v>
      </c>
      <c r="C5021" s="59" t="s">
        <v>20278</v>
      </c>
      <c r="D5021" s="60">
        <v>66.06</v>
      </c>
      <c r="E5021" s="59" t="s">
        <v>468</v>
      </c>
      <c r="F5021" s="59" t="s">
        <v>289</v>
      </c>
    </row>
    <row r="5022" spans="1:6">
      <c r="A5022" s="59">
        <v>6444</v>
      </c>
      <c r="B5022" s="59" t="s">
        <v>467</v>
      </c>
      <c r="C5022" s="59" t="s">
        <v>20278</v>
      </c>
      <c r="D5022" s="60">
        <v>66.06</v>
      </c>
      <c r="E5022" s="59" t="s">
        <v>468</v>
      </c>
      <c r="F5022" s="59" t="s">
        <v>290</v>
      </c>
    </row>
    <row r="5023" spans="1:6">
      <c r="A5023" s="59">
        <v>6450</v>
      </c>
      <c r="B5023" s="59" t="s">
        <v>467</v>
      </c>
      <c r="C5023" s="59" t="s">
        <v>20278</v>
      </c>
      <c r="D5023" s="60">
        <v>66.06</v>
      </c>
      <c r="E5023" s="59" t="s">
        <v>468</v>
      </c>
      <c r="F5023" s="59" t="s">
        <v>291</v>
      </c>
    </row>
    <row r="5024" spans="1:6">
      <c r="A5024" s="59">
        <v>6452</v>
      </c>
      <c r="B5024" s="59" t="s">
        <v>467</v>
      </c>
      <c r="C5024" s="59" t="s">
        <v>20278</v>
      </c>
      <c r="D5024" s="60">
        <v>66.06</v>
      </c>
      <c r="E5024" s="59" t="s">
        <v>468</v>
      </c>
      <c r="F5024" s="59" t="s">
        <v>292</v>
      </c>
    </row>
    <row r="5025" spans="1:6">
      <c r="A5025" s="59">
        <v>6456</v>
      </c>
      <c r="B5025" s="59" t="s">
        <v>467</v>
      </c>
      <c r="C5025" s="59" t="s">
        <v>20278</v>
      </c>
      <c r="D5025" s="60">
        <v>66.06</v>
      </c>
      <c r="E5025" s="59" t="s">
        <v>468</v>
      </c>
      <c r="F5025" s="59" t="s">
        <v>293</v>
      </c>
    </row>
    <row r="5026" spans="1:6">
      <c r="A5026" s="59">
        <v>6458</v>
      </c>
      <c r="B5026" s="59" t="s">
        <v>467</v>
      </c>
      <c r="C5026" s="59" t="s">
        <v>20278</v>
      </c>
      <c r="D5026" s="60">
        <v>66.06</v>
      </c>
      <c r="E5026" s="59" t="s">
        <v>468</v>
      </c>
      <c r="F5026" s="59" t="s">
        <v>294</v>
      </c>
    </row>
    <row r="5027" spans="1:6">
      <c r="A5027" s="59">
        <v>6459</v>
      </c>
      <c r="B5027" s="59" t="s">
        <v>467</v>
      </c>
      <c r="C5027" s="59" t="s">
        <v>20278</v>
      </c>
      <c r="D5027" s="60">
        <v>66.06</v>
      </c>
      <c r="E5027" s="59" t="s">
        <v>468</v>
      </c>
      <c r="F5027" s="59" t="s">
        <v>295</v>
      </c>
    </row>
    <row r="5028" spans="1:6">
      <c r="A5028" s="59">
        <v>6460</v>
      </c>
      <c r="B5028" s="59" t="s">
        <v>467</v>
      </c>
      <c r="C5028" s="59" t="s">
        <v>20278</v>
      </c>
      <c r="D5028" s="60">
        <v>66.06</v>
      </c>
      <c r="E5028" s="59" t="s">
        <v>468</v>
      </c>
      <c r="F5028" s="59" t="s">
        <v>296</v>
      </c>
    </row>
    <row r="5029" spans="1:6">
      <c r="A5029" s="59">
        <v>6461</v>
      </c>
      <c r="B5029" s="59" t="s">
        <v>467</v>
      </c>
      <c r="C5029" s="59" t="s">
        <v>20278</v>
      </c>
      <c r="D5029" s="60">
        <v>66.06</v>
      </c>
      <c r="E5029" s="59" t="s">
        <v>468</v>
      </c>
      <c r="F5029" s="59" t="s">
        <v>297</v>
      </c>
    </row>
    <row r="5030" spans="1:6">
      <c r="A5030" s="59">
        <v>6462</v>
      </c>
      <c r="B5030" s="59" t="s">
        <v>467</v>
      </c>
      <c r="C5030" s="59" t="s">
        <v>20278</v>
      </c>
      <c r="D5030" s="60">
        <v>66.06</v>
      </c>
      <c r="E5030" s="59" t="s">
        <v>468</v>
      </c>
      <c r="F5030" s="59" t="s">
        <v>298</v>
      </c>
    </row>
    <row r="5031" spans="1:6">
      <c r="A5031" s="59">
        <v>6463</v>
      </c>
      <c r="B5031" s="59" t="s">
        <v>467</v>
      </c>
      <c r="C5031" s="59" t="s">
        <v>20278</v>
      </c>
      <c r="D5031" s="60">
        <v>66.06</v>
      </c>
      <c r="E5031" s="59" t="s">
        <v>468</v>
      </c>
      <c r="F5031" s="59" t="s">
        <v>299</v>
      </c>
    </row>
    <row r="5032" spans="1:6">
      <c r="A5032" s="59">
        <v>6464</v>
      </c>
      <c r="B5032" s="59" t="s">
        <v>467</v>
      </c>
      <c r="C5032" s="59" t="s">
        <v>20278</v>
      </c>
      <c r="D5032" s="60">
        <v>66.06</v>
      </c>
      <c r="E5032" s="59" t="s">
        <v>468</v>
      </c>
      <c r="F5032" s="59" t="s">
        <v>300</v>
      </c>
    </row>
    <row r="5033" spans="1:6">
      <c r="A5033" s="59">
        <v>6470</v>
      </c>
      <c r="B5033" s="59" t="s">
        <v>467</v>
      </c>
      <c r="C5033" s="59" t="s">
        <v>20278</v>
      </c>
      <c r="D5033" s="60">
        <v>66.06</v>
      </c>
      <c r="E5033" s="59" t="s">
        <v>468</v>
      </c>
      <c r="F5033" s="59" t="s">
        <v>301</v>
      </c>
    </row>
    <row r="5034" spans="1:6">
      <c r="A5034" s="59">
        <v>6472</v>
      </c>
      <c r="B5034" s="59" t="s">
        <v>467</v>
      </c>
      <c r="C5034" s="59" t="s">
        <v>20278</v>
      </c>
      <c r="D5034" s="60">
        <v>66.06</v>
      </c>
      <c r="E5034" s="59" t="s">
        <v>468</v>
      </c>
      <c r="F5034" s="59" t="s">
        <v>302</v>
      </c>
    </row>
    <row r="5035" spans="1:6">
      <c r="A5035" s="59">
        <v>6473</v>
      </c>
      <c r="B5035" s="59" t="s">
        <v>467</v>
      </c>
      <c r="C5035" s="59" t="s">
        <v>20278</v>
      </c>
      <c r="D5035" s="60">
        <v>66.06</v>
      </c>
      <c r="E5035" s="59" t="s">
        <v>468</v>
      </c>
      <c r="F5035" s="59" t="s">
        <v>303</v>
      </c>
    </row>
    <row r="5036" spans="1:6">
      <c r="A5036" s="59">
        <v>6480</v>
      </c>
      <c r="B5036" s="59" t="s">
        <v>467</v>
      </c>
      <c r="C5036" s="59" t="s">
        <v>20278</v>
      </c>
      <c r="D5036" s="60">
        <v>66.06</v>
      </c>
      <c r="E5036" s="59" t="s">
        <v>468</v>
      </c>
      <c r="F5036" s="59" t="s">
        <v>304</v>
      </c>
    </row>
    <row r="5037" spans="1:6">
      <c r="A5037" s="59">
        <v>6482</v>
      </c>
      <c r="B5037" s="59" t="s">
        <v>467</v>
      </c>
      <c r="C5037" s="59" t="s">
        <v>20278</v>
      </c>
      <c r="D5037" s="60">
        <v>66.06</v>
      </c>
      <c r="E5037" s="59" t="s">
        <v>468</v>
      </c>
      <c r="F5037" s="59" t="s">
        <v>305</v>
      </c>
    </row>
    <row r="5038" spans="1:6">
      <c r="A5038" s="59">
        <v>6483</v>
      </c>
      <c r="B5038" s="59" t="s">
        <v>467</v>
      </c>
      <c r="C5038" s="59" t="s">
        <v>20278</v>
      </c>
      <c r="D5038" s="60">
        <v>66.06</v>
      </c>
      <c r="E5038" s="59" t="s">
        <v>468</v>
      </c>
      <c r="F5038" s="59" t="s">
        <v>306</v>
      </c>
    </row>
    <row r="5039" spans="1:6">
      <c r="A5039" s="59">
        <v>6484</v>
      </c>
      <c r="B5039" s="59" t="s">
        <v>467</v>
      </c>
      <c r="C5039" s="59" t="s">
        <v>20278</v>
      </c>
      <c r="D5039" s="60">
        <v>66.06</v>
      </c>
      <c r="E5039" s="59" t="s">
        <v>468</v>
      </c>
      <c r="F5039" s="59" t="s">
        <v>307</v>
      </c>
    </row>
    <row r="5040" spans="1:6">
      <c r="A5040" s="59">
        <v>6486</v>
      </c>
      <c r="B5040" s="59" t="s">
        <v>467</v>
      </c>
      <c r="C5040" s="59" t="s">
        <v>20278</v>
      </c>
      <c r="D5040" s="60">
        <v>66.06</v>
      </c>
      <c r="E5040" s="59" t="s">
        <v>468</v>
      </c>
      <c r="F5040" s="59" t="s">
        <v>308</v>
      </c>
    </row>
    <row r="5041" spans="1:6">
      <c r="A5041" s="59">
        <v>6490</v>
      </c>
      <c r="B5041" s="59" t="s">
        <v>467</v>
      </c>
      <c r="C5041" s="59" t="s">
        <v>20278</v>
      </c>
      <c r="D5041" s="60">
        <v>66.06</v>
      </c>
      <c r="E5041" s="59" t="s">
        <v>468</v>
      </c>
      <c r="F5041" s="59" t="s">
        <v>309</v>
      </c>
    </row>
    <row r="5042" spans="1:6">
      <c r="A5042" s="59">
        <v>6492</v>
      </c>
      <c r="B5042" s="59" t="s">
        <v>467</v>
      </c>
      <c r="C5042" s="59" t="s">
        <v>20278</v>
      </c>
      <c r="D5042" s="60">
        <v>66.06</v>
      </c>
      <c r="E5042" s="59" t="s">
        <v>468</v>
      </c>
      <c r="F5042" s="59" t="s">
        <v>310</v>
      </c>
    </row>
    <row r="5043" spans="1:6">
      <c r="A5043" s="59">
        <v>6500</v>
      </c>
      <c r="B5043" s="59" t="s">
        <v>467</v>
      </c>
      <c r="C5043" s="59" t="s">
        <v>20278</v>
      </c>
      <c r="D5043" s="60">
        <v>66.06</v>
      </c>
      <c r="E5043" s="59" t="s">
        <v>468</v>
      </c>
      <c r="F5043" s="59" t="s">
        <v>311</v>
      </c>
    </row>
    <row r="5044" spans="1:6">
      <c r="A5044" s="59">
        <v>6502</v>
      </c>
      <c r="B5044" s="59" t="s">
        <v>467</v>
      </c>
      <c r="C5044" s="59" t="s">
        <v>20278</v>
      </c>
      <c r="D5044" s="60">
        <v>66.06</v>
      </c>
      <c r="E5044" s="59" t="s">
        <v>468</v>
      </c>
      <c r="F5044" s="59" t="s">
        <v>312</v>
      </c>
    </row>
    <row r="5045" spans="1:6">
      <c r="A5045" s="59">
        <v>6503</v>
      </c>
      <c r="B5045" s="59" t="s">
        <v>467</v>
      </c>
      <c r="C5045" s="59" t="s">
        <v>20278</v>
      </c>
      <c r="D5045" s="60">
        <v>66.06</v>
      </c>
      <c r="E5045" s="59" t="s">
        <v>468</v>
      </c>
      <c r="F5045" s="59" t="s">
        <v>313</v>
      </c>
    </row>
    <row r="5046" spans="1:6">
      <c r="A5046" s="59">
        <v>6504</v>
      </c>
      <c r="B5046" s="59" t="s">
        <v>467</v>
      </c>
      <c r="C5046" s="59" t="s">
        <v>20278</v>
      </c>
      <c r="D5046" s="60">
        <v>66.06</v>
      </c>
      <c r="E5046" s="59" t="s">
        <v>468</v>
      </c>
      <c r="F5046" s="59" t="s">
        <v>314</v>
      </c>
    </row>
    <row r="5047" spans="1:6">
      <c r="A5047" s="59">
        <v>6505</v>
      </c>
      <c r="B5047" s="59" t="s">
        <v>467</v>
      </c>
      <c r="C5047" s="59" t="s">
        <v>20278</v>
      </c>
      <c r="D5047" s="60">
        <v>66.06</v>
      </c>
      <c r="E5047" s="59" t="s">
        <v>468</v>
      </c>
      <c r="F5047" s="59" t="s">
        <v>315</v>
      </c>
    </row>
    <row r="5048" spans="1:6">
      <c r="A5048" s="59">
        <v>6506</v>
      </c>
      <c r="B5048" s="59" t="s">
        <v>467</v>
      </c>
      <c r="C5048" s="59" t="s">
        <v>20278</v>
      </c>
      <c r="D5048" s="60">
        <v>66.06</v>
      </c>
      <c r="E5048" s="59" t="s">
        <v>468</v>
      </c>
      <c r="F5048" s="59" t="s">
        <v>316</v>
      </c>
    </row>
    <row r="5049" spans="1:6">
      <c r="A5049" s="59">
        <v>6507</v>
      </c>
      <c r="B5049" s="59" t="s">
        <v>467</v>
      </c>
      <c r="C5049" s="59" t="s">
        <v>20278</v>
      </c>
      <c r="D5049" s="60">
        <v>66.06</v>
      </c>
      <c r="E5049" s="59" t="s">
        <v>468</v>
      </c>
      <c r="F5049" s="59" t="s">
        <v>317</v>
      </c>
    </row>
    <row r="5050" spans="1:6">
      <c r="A5050" s="59">
        <v>6508</v>
      </c>
      <c r="B5050" s="59" t="s">
        <v>467</v>
      </c>
      <c r="C5050" s="59" t="s">
        <v>20278</v>
      </c>
      <c r="D5050" s="60">
        <v>66.06</v>
      </c>
      <c r="E5050" s="59" t="s">
        <v>468</v>
      </c>
      <c r="F5050" s="59" t="s">
        <v>318</v>
      </c>
    </row>
    <row r="5051" spans="1:6">
      <c r="A5051" s="59">
        <v>6509</v>
      </c>
      <c r="B5051" s="59" t="s">
        <v>467</v>
      </c>
      <c r="C5051" s="59" t="s">
        <v>20278</v>
      </c>
      <c r="D5051" s="60">
        <v>66.06</v>
      </c>
      <c r="E5051" s="59" t="s">
        <v>468</v>
      </c>
      <c r="F5051" s="59" t="s">
        <v>319</v>
      </c>
    </row>
    <row r="5052" spans="1:6">
      <c r="A5052" s="59">
        <v>6510</v>
      </c>
      <c r="B5052" s="59" t="s">
        <v>467</v>
      </c>
      <c r="C5052" s="59" t="s">
        <v>20278</v>
      </c>
      <c r="D5052" s="60">
        <v>66.06</v>
      </c>
      <c r="E5052" s="59" t="s">
        <v>468</v>
      </c>
      <c r="F5052" s="59" t="s">
        <v>320</v>
      </c>
    </row>
    <row r="5053" spans="1:6">
      <c r="A5053" s="59">
        <v>6511</v>
      </c>
      <c r="B5053" s="59" t="s">
        <v>467</v>
      </c>
      <c r="C5053" s="59" t="s">
        <v>20278</v>
      </c>
      <c r="D5053" s="60">
        <v>66.06</v>
      </c>
      <c r="E5053" s="59" t="s">
        <v>468</v>
      </c>
      <c r="F5053" s="59" t="s">
        <v>321</v>
      </c>
    </row>
    <row r="5054" spans="1:6">
      <c r="A5054" s="59">
        <v>6512</v>
      </c>
      <c r="B5054" s="59" t="s">
        <v>467</v>
      </c>
      <c r="C5054" s="59" t="s">
        <v>20278</v>
      </c>
      <c r="D5054" s="60">
        <v>66.06</v>
      </c>
      <c r="E5054" s="59" t="s">
        <v>468</v>
      </c>
      <c r="F5054" s="59" t="s">
        <v>322</v>
      </c>
    </row>
    <row r="5055" spans="1:6">
      <c r="A5055" s="59">
        <v>6513</v>
      </c>
      <c r="B5055" s="59" t="s">
        <v>467</v>
      </c>
      <c r="C5055" s="59" t="s">
        <v>20278</v>
      </c>
      <c r="D5055" s="60">
        <v>66.06</v>
      </c>
      <c r="E5055" s="59" t="s">
        <v>468</v>
      </c>
      <c r="F5055" s="59" t="s">
        <v>323</v>
      </c>
    </row>
    <row r="5056" spans="1:6">
      <c r="A5056" s="59">
        <v>6517</v>
      </c>
      <c r="B5056" s="59" t="s">
        <v>467</v>
      </c>
      <c r="C5056" s="59" t="s">
        <v>20278</v>
      </c>
      <c r="D5056" s="60">
        <v>66.06</v>
      </c>
      <c r="E5056" s="59" t="s">
        <v>468</v>
      </c>
      <c r="F5056" s="59" t="s">
        <v>324</v>
      </c>
    </row>
    <row r="5057" spans="1:6">
      <c r="A5057" s="59">
        <v>6518</v>
      </c>
      <c r="B5057" s="59" t="s">
        <v>467</v>
      </c>
      <c r="C5057" s="59" t="s">
        <v>20278</v>
      </c>
      <c r="D5057" s="60">
        <v>66.06</v>
      </c>
      <c r="E5057" s="59" t="s">
        <v>468</v>
      </c>
      <c r="F5057" s="59" t="s">
        <v>325</v>
      </c>
    </row>
    <row r="5058" spans="1:6">
      <c r="A5058" s="59">
        <v>6519</v>
      </c>
      <c r="B5058" s="59" t="s">
        <v>467</v>
      </c>
      <c r="C5058" s="59" t="s">
        <v>20278</v>
      </c>
      <c r="D5058" s="60">
        <v>66.06</v>
      </c>
      <c r="E5058" s="59" t="s">
        <v>468</v>
      </c>
      <c r="F5058" s="59" t="s">
        <v>326</v>
      </c>
    </row>
    <row r="5059" spans="1:6">
      <c r="A5059" s="59">
        <v>6520</v>
      </c>
      <c r="B5059" s="59" t="s">
        <v>467</v>
      </c>
      <c r="C5059" s="59" t="s">
        <v>20278</v>
      </c>
      <c r="D5059" s="60">
        <v>66.06</v>
      </c>
      <c r="E5059" s="59" t="s">
        <v>468</v>
      </c>
      <c r="F5059" s="59" t="s">
        <v>327</v>
      </c>
    </row>
    <row r="5060" spans="1:6">
      <c r="A5060" s="59">
        <v>6521</v>
      </c>
      <c r="B5060" s="59" t="s">
        <v>467</v>
      </c>
      <c r="C5060" s="59" t="s">
        <v>20278</v>
      </c>
      <c r="D5060" s="60">
        <v>66.06</v>
      </c>
      <c r="E5060" s="59" t="s">
        <v>468</v>
      </c>
      <c r="F5060" s="59" t="s">
        <v>328</v>
      </c>
    </row>
    <row r="5061" spans="1:6">
      <c r="A5061" s="59">
        <v>6522</v>
      </c>
      <c r="B5061" s="59" t="s">
        <v>467</v>
      </c>
      <c r="C5061" s="59" t="s">
        <v>20278</v>
      </c>
      <c r="D5061" s="60">
        <v>66.06</v>
      </c>
      <c r="E5061" s="59" t="s">
        <v>468</v>
      </c>
      <c r="F5061" s="59" t="s">
        <v>329</v>
      </c>
    </row>
    <row r="5062" spans="1:6">
      <c r="A5062" s="59">
        <v>6620</v>
      </c>
      <c r="B5062" s="59" t="s">
        <v>467</v>
      </c>
      <c r="C5062" s="59" t="s">
        <v>20278</v>
      </c>
      <c r="D5062" s="60">
        <v>66.06</v>
      </c>
      <c r="E5062" s="59" t="s">
        <v>468</v>
      </c>
      <c r="F5062" s="59" t="s">
        <v>330</v>
      </c>
    </row>
    <row r="5063" spans="1:6">
      <c r="A5063" s="59">
        <v>6622</v>
      </c>
      <c r="B5063" s="59" t="s">
        <v>467</v>
      </c>
      <c r="C5063" s="59" t="s">
        <v>20278</v>
      </c>
      <c r="D5063" s="60">
        <v>66.06</v>
      </c>
      <c r="E5063" s="59" t="s">
        <v>468</v>
      </c>
      <c r="F5063" s="59" t="s">
        <v>331</v>
      </c>
    </row>
    <row r="5064" spans="1:6">
      <c r="A5064" s="59">
        <v>6623</v>
      </c>
      <c r="B5064" s="59" t="s">
        <v>467</v>
      </c>
      <c r="C5064" s="59" t="s">
        <v>20278</v>
      </c>
      <c r="D5064" s="60">
        <v>66.06</v>
      </c>
      <c r="E5064" s="59" t="s">
        <v>468</v>
      </c>
      <c r="F5064" s="59" t="s">
        <v>332</v>
      </c>
    </row>
    <row r="5065" spans="1:6">
      <c r="A5065" s="59">
        <v>6624</v>
      </c>
      <c r="B5065" s="59" t="s">
        <v>467</v>
      </c>
      <c r="C5065" s="59" t="s">
        <v>20278</v>
      </c>
      <c r="D5065" s="60">
        <v>66.06</v>
      </c>
      <c r="E5065" s="59" t="s">
        <v>468</v>
      </c>
      <c r="F5065" s="59" t="s">
        <v>333</v>
      </c>
    </row>
    <row r="5066" spans="1:6">
      <c r="A5066" s="59">
        <v>6625</v>
      </c>
      <c r="B5066" s="59" t="s">
        <v>467</v>
      </c>
      <c r="C5066" s="59" t="s">
        <v>20278</v>
      </c>
      <c r="D5066" s="60">
        <v>66.06</v>
      </c>
      <c r="E5066" s="59" t="s">
        <v>468</v>
      </c>
      <c r="F5066" s="59" t="s">
        <v>334</v>
      </c>
    </row>
    <row r="5067" spans="1:6">
      <c r="A5067" s="59">
        <v>6630</v>
      </c>
      <c r="B5067" s="59" t="s">
        <v>467</v>
      </c>
      <c r="C5067" s="59" t="s">
        <v>20278</v>
      </c>
      <c r="D5067" s="60">
        <v>66.06</v>
      </c>
      <c r="E5067" s="59" t="s">
        <v>468</v>
      </c>
      <c r="F5067" s="59" t="s">
        <v>335</v>
      </c>
    </row>
    <row r="5068" spans="1:6">
      <c r="A5068" s="59">
        <v>6632</v>
      </c>
      <c r="B5068" s="59" t="s">
        <v>467</v>
      </c>
      <c r="C5068" s="59" t="s">
        <v>20278</v>
      </c>
      <c r="D5068" s="60">
        <v>66.06</v>
      </c>
      <c r="E5068" s="59" t="s">
        <v>468</v>
      </c>
      <c r="F5068" s="59" t="s">
        <v>336</v>
      </c>
    </row>
    <row r="5069" spans="1:6">
      <c r="A5069" s="59">
        <v>6633</v>
      </c>
      <c r="B5069" s="59" t="s">
        <v>467</v>
      </c>
      <c r="C5069" s="59" t="s">
        <v>20278</v>
      </c>
      <c r="D5069" s="60">
        <v>66.06</v>
      </c>
      <c r="E5069" s="59" t="s">
        <v>468</v>
      </c>
      <c r="F5069" s="59" t="s">
        <v>337</v>
      </c>
    </row>
    <row r="5070" spans="1:6">
      <c r="A5070" s="59">
        <v>6634</v>
      </c>
      <c r="B5070" s="59" t="s">
        <v>467</v>
      </c>
      <c r="C5070" s="59" t="s">
        <v>20278</v>
      </c>
      <c r="D5070" s="60">
        <v>66.06</v>
      </c>
      <c r="E5070" s="59" t="s">
        <v>468</v>
      </c>
      <c r="F5070" s="59" t="s">
        <v>338</v>
      </c>
    </row>
    <row r="5071" spans="1:6">
      <c r="A5071" s="59">
        <v>6635</v>
      </c>
      <c r="B5071" s="59" t="s">
        <v>467</v>
      </c>
      <c r="C5071" s="59" t="s">
        <v>20278</v>
      </c>
      <c r="D5071" s="60">
        <v>66.06</v>
      </c>
      <c r="E5071" s="59" t="s">
        <v>468</v>
      </c>
      <c r="F5071" s="59" t="s">
        <v>339</v>
      </c>
    </row>
    <row r="5072" spans="1:6">
      <c r="A5072" s="59">
        <v>6636</v>
      </c>
      <c r="B5072" s="59" t="s">
        <v>467</v>
      </c>
      <c r="C5072" s="59" t="s">
        <v>20278</v>
      </c>
      <c r="D5072" s="60">
        <v>66.06</v>
      </c>
      <c r="E5072" s="59" t="s">
        <v>468</v>
      </c>
      <c r="F5072" s="59" t="s">
        <v>340</v>
      </c>
    </row>
    <row r="5073" spans="1:6">
      <c r="A5073" s="59">
        <v>6637</v>
      </c>
      <c r="B5073" s="59" t="s">
        <v>467</v>
      </c>
      <c r="C5073" s="59" t="s">
        <v>20278</v>
      </c>
      <c r="D5073" s="60">
        <v>66.06</v>
      </c>
      <c r="E5073" s="59" t="s">
        <v>468</v>
      </c>
      <c r="F5073" s="59" t="s">
        <v>341</v>
      </c>
    </row>
    <row r="5074" spans="1:6">
      <c r="A5074" s="59">
        <v>6640</v>
      </c>
      <c r="B5074" s="59" t="s">
        <v>467</v>
      </c>
      <c r="C5074" s="59" t="s">
        <v>20278</v>
      </c>
      <c r="D5074" s="60">
        <v>66.06</v>
      </c>
      <c r="E5074" s="59" t="s">
        <v>468</v>
      </c>
      <c r="F5074" s="59" t="s">
        <v>342</v>
      </c>
    </row>
    <row r="5075" spans="1:6">
      <c r="A5075" s="59">
        <v>6642</v>
      </c>
      <c r="B5075" s="59" t="s">
        <v>467</v>
      </c>
      <c r="C5075" s="59" t="s">
        <v>20278</v>
      </c>
      <c r="D5075" s="60">
        <v>66.06</v>
      </c>
      <c r="E5075" s="59" t="s">
        <v>468</v>
      </c>
      <c r="F5075" s="59" t="s">
        <v>343</v>
      </c>
    </row>
    <row r="5076" spans="1:6">
      <c r="A5076" s="59">
        <v>6643</v>
      </c>
      <c r="B5076" s="59" t="s">
        <v>467</v>
      </c>
      <c r="C5076" s="59" t="s">
        <v>20278</v>
      </c>
      <c r="D5076" s="60">
        <v>66.06</v>
      </c>
      <c r="E5076" s="59" t="s">
        <v>468</v>
      </c>
      <c r="F5076" s="59" t="s">
        <v>344</v>
      </c>
    </row>
    <row r="5077" spans="1:6">
      <c r="A5077" s="59">
        <v>6644</v>
      </c>
      <c r="B5077" s="59" t="s">
        <v>467</v>
      </c>
      <c r="C5077" s="59" t="s">
        <v>20278</v>
      </c>
      <c r="D5077" s="60">
        <v>66.06</v>
      </c>
      <c r="E5077" s="59" t="s">
        <v>468</v>
      </c>
      <c r="F5077" s="59" t="s">
        <v>345</v>
      </c>
    </row>
    <row r="5078" spans="1:6">
      <c r="A5078" s="59">
        <v>6645</v>
      </c>
      <c r="B5078" s="59" t="s">
        <v>467</v>
      </c>
      <c r="C5078" s="59" t="s">
        <v>20278</v>
      </c>
      <c r="D5078" s="60">
        <v>66.06</v>
      </c>
      <c r="E5078" s="59" t="s">
        <v>468</v>
      </c>
      <c r="F5078" s="59" t="s">
        <v>346</v>
      </c>
    </row>
    <row r="5079" spans="1:6">
      <c r="A5079" s="59">
        <v>6646</v>
      </c>
      <c r="B5079" s="59" t="s">
        <v>467</v>
      </c>
      <c r="C5079" s="59" t="s">
        <v>20278</v>
      </c>
      <c r="D5079" s="60">
        <v>66.06</v>
      </c>
      <c r="E5079" s="59" t="s">
        <v>468</v>
      </c>
      <c r="F5079" s="59" t="s">
        <v>347</v>
      </c>
    </row>
    <row r="5080" spans="1:6">
      <c r="A5080" s="59">
        <v>6648</v>
      </c>
      <c r="B5080" s="59" t="s">
        <v>467</v>
      </c>
      <c r="C5080" s="59" t="s">
        <v>20278</v>
      </c>
      <c r="D5080" s="60">
        <v>66.06</v>
      </c>
      <c r="E5080" s="59" t="s">
        <v>468</v>
      </c>
      <c r="F5080" s="59" t="s">
        <v>348</v>
      </c>
    </row>
    <row r="5081" spans="1:6">
      <c r="A5081" s="59">
        <v>6649</v>
      </c>
      <c r="B5081" s="59" t="s">
        <v>467</v>
      </c>
      <c r="C5081" s="59" t="s">
        <v>20278</v>
      </c>
      <c r="D5081" s="60">
        <v>66.06</v>
      </c>
      <c r="E5081" s="59" t="s">
        <v>468</v>
      </c>
      <c r="F5081" s="59" t="s">
        <v>349</v>
      </c>
    </row>
    <row r="5082" spans="1:6">
      <c r="A5082" s="59">
        <v>6652</v>
      </c>
      <c r="B5082" s="59" t="s">
        <v>467</v>
      </c>
      <c r="C5082" s="59" t="s">
        <v>20278</v>
      </c>
      <c r="D5082" s="60">
        <v>66.06</v>
      </c>
      <c r="E5082" s="59" t="s">
        <v>468</v>
      </c>
      <c r="F5082" s="59" t="s">
        <v>350</v>
      </c>
    </row>
    <row r="5083" spans="1:6">
      <c r="A5083" s="59">
        <v>6654</v>
      </c>
      <c r="B5083" s="59" t="s">
        <v>467</v>
      </c>
      <c r="C5083" s="59" t="s">
        <v>20278</v>
      </c>
      <c r="D5083" s="60">
        <v>66.06</v>
      </c>
      <c r="E5083" s="59" t="s">
        <v>468</v>
      </c>
      <c r="F5083" s="59" t="s">
        <v>351</v>
      </c>
    </row>
    <row r="5084" spans="1:6">
      <c r="A5084" s="59">
        <v>6655</v>
      </c>
      <c r="B5084" s="59" t="s">
        <v>467</v>
      </c>
      <c r="C5084" s="59" t="s">
        <v>20278</v>
      </c>
      <c r="D5084" s="60">
        <v>66.06</v>
      </c>
      <c r="E5084" s="59" t="s">
        <v>468</v>
      </c>
      <c r="F5084" s="59" t="s">
        <v>352</v>
      </c>
    </row>
    <row r="5085" spans="1:6">
      <c r="A5085" s="59">
        <v>6657</v>
      </c>
      <c r="B5085" s="59" t="s">
        <v>467</v>
      </c>
      <c r="C5085" s="59" t="s">
        <v>20278</v>
      </c>
      <c r="D5085" s="60">
        <v>66.06</v>
      </c>
      <c r="E5085" s="59" t="s">
        <v>468</v>
      </c>
      <c r="F5085" s="59" t="s">
        <v>353</v>
      </c>
    </row>
    <row r="5086" spans="1:6">
      <c r="A5086" s="59">
        <v>6660</v>
      </c>
      <c r="B5086" s="59" t="s">
        <v>467</v>
      </c>
      <c r="C5086" s="59" t="s">
        <v>20278</v>
      </c>
      <c r="D5086" s="60">
        <v>66.06</v>
      </c>
      <c r="E5086" s="59" t="s">
        <v>468</v>
      </c>
      <c r="F5086" s="59" t="s">
        <v>354</v>
      </c>
    </row>
    <row r="5087" spans="1:6">
      <c r="A5087" s="59">
        <v>6662</v>
      </c>
      <c r="B5087" s="59" t="s">
        <v>467</v>
      </c>
      <c r="C5087" s="59" t="s">
        <v>20278</v>
      </c>
      <c r="D5087" s="60">
        <v>66.06</v>
      </c>
      <c r="E5087" s="59" t="s">
        <v>468</v>
      </c>
      <c r="F5087" s="59" t="s">
        <v>355</v>
      </c>
    </row>
    <row r="5088" spans="1:6">
      <c r="A5088" s="59">
        <v>6665</v>
      </c>
      <c r="B5088" s="59" t="s">
        <v>467</v>
      </c>
      <c r="C5088" s="59" t="s">
        <v>20278</v>
      </c>
      <c r="D5088" s="60">
        <v>66.06</v>
      </c>
      <c r="E5088" s="59" t="s">
        <v>468</v>
      </c>
      <c r="F5088" s="59" t="s">
        <v>356</v>
      </c>
    </row>
    <row r="5089" spans="1:6">
      <c r="A5089" s="59">
        <v>6680</v>
      </c>
      <c r="B5089" s="59" t="s">
        <v>467</v>
      </c>
      <c r="C5089" s="59" t="s">
        <v>20278</v>
      </c>
      <c r="D5089" s="60">
        <v>66.06</v>
      </c>
      <c r="E5089" s="59" t="s">
        <v>468</v>
      </c>
      <c r="F5089" s="59" t="s">
        <v>357</v>
      </c>
    </row>
    <row r="5090" spans="1:6">
      <c r="A5090" s="59">
        <v>6681</v>
      </c>
      <c r="B5090" s="59" t="s">
        <v>467</v>
      </c>
      <c r="C5090" s="59" t="s">
        <v>20278</v>
      </c>
      <c r="D5090" s="60">
        <v>66.06</v>
      </c>
      <c r="E5090" s="59" t="s">
        <v>468</v>
      </c>
      <c r="F5090" s="59" t="s">
        <v>358</v>
      </c>
    </row>
    <row r="5091" spans="1:6">
      <c r="A5091" s="59">
        <v>6685</v>
      </c>
      <c r="B5091" s="59" t="s">
        <v>467</v>
      </c>
      <c r="C5091" s="59" t="s">
        <v>20278</v>
      </c>
      <c r="D5091" s="60">
        <v>66.06</v>
      </c>
      <c r="E5091" s="59" t="s">
        <v>468</v>
      </c>
      <c r="F5091" s="59" t="s">
        <v>359</v>
      </c>
    </row>
    <row r="5092" spans="1:6">
      <c r="A5092" s="59">
        <v>6686</v>
      </c>
      <c r="B5092" s="59" t="s">
        <v>467</v>
      </c>
      <c r="C5092" s="59" t="s">
        <v>20278</v>
      </c>
      <c r="D5092" s="60">
        <v>66.06</v>
      </c>
      <c r="E5092" s="59" t="s">
        <v>468</v>
      </c>
      <c r="F5092" s="59" t="s">
        <v>360</v>
      </c>
    </row>
    <row r="5093" spans="1:6">
      <c r="A5093" s="59">
        <v>6690</v>
      </c>
      <c r="B5093" s="59" t="s">
        <v>467</v>
      </c>
      <c r="C5093" s="59" t="s">
        <v>20278</v>
      </c>
      <c r="D5093" s="60">
        <v>66.06</v>
      </c>
      <c r="E5093" s="59" t="s">
        <v>468</v>
      </c>
      <c r="F5093" s="59" t="s">
        <v>361</v>
      </c>
    </row>
    <row r="5094" spans="1:6">
      <c r="A5094" s="59">
        <v>6750</v>
      </c>
      <c r="B5094" s="59" t="s">
        <v>467</v>
      </c>
      <c r="C5094" s="59" t="s">
        <v>20278</v>
      </c>
      <c r="D5094" s="60">
        <v>66.06</v>
      </c>
      <c r="E5094" s="59" t="s">
        <v>468</v>
      </c>
      <c r="F5094" s="59" t="s">
        <v>362</v>
      </c>
    </row>
    <row r="5095" spans="1:6">
      <c r="A5095" s="59">
        <v>6820</v>
      </c>
      <c r="B5095" s="59" t="s">
        <v>467</v>
      </c>
      <c r="C5095" s="59" t="s">
        <v>20278</v>
      </c>
      <c r="D5095" s="60">
        <v>66.06</v>
      </c>
      <c r="E5095" s="59" t="s">
        <v>468</v>
      </c>
      <c r="F5095" s="59" t="s">
        <v>363</v>
      </c>
    </row>
    <row r="5096" spans="1:6">
      <c r="A5096" s="59">
        <v>6825</v>
      </c>
      <c r="B5096" s="59" t="s">
        <v>467</v>
      </c>
      <c r="C5096" s="59" t="s">
        <v>20278</v>
      </c>
      <c r="D5096" s="60">
        <v>66.06</v>
      </c>
      <c r="E5096" s="59" t="s">
        <v>468</v>
      </c>
      <c r="F5096" s="59" t="s">
        <v>364</v>
      </c>
    </row>
    <row r="5097" spans="1:6">
      <c r="A5097" s="59">
        <v>6830</v>
      </c>
      <c r="B5097" s="59" t="s">
        <v>467</v>
      </c>
      <c r="C5097" s="59" t="s">
        <v>20278</v>
      </c>
      <c r="D5097" s="60">
        <v>66.06</v>
      </c>
      <c r="E5097" s="59" t="s">
        <v>468</v>
      </c>
      <c r="F5097" s="59" t="s">
        <v>365</v>
      </c>
    </row>
    <row r="5098" spans="1:6">
      <c r="A5098" s="59">
        <v>6831</v>
      </c>
      <c r="B5098" s="59" t="s">
        <v>467</v>
      </c>
      <c r="C5098" s="59" t="s">
        <v>20278</v>
      </c>
      <c r="D5098" s="60">
        <v>66.06</v>
      </c>
      <c r="E5098" s="59" t="s">
        <v>468</v>
      </c>
      <c r="F5098" s="59" t="s">
        <v>366</v>
      </c>
    </row>
    <row r="5099" spans="1:6">
      <c r="A5099" s="59">
        <v>6832</v>
      </c>
      <c r="B5099" s="59" t="s">
        <v>467</v>
      </c>
      <c r="C5099" s="59" t="s">
        <v>20278</v>
      </c>
      <c r="D5099" s="60">
        <v>66.06</v>
      </c>
      <c r="E5099" s="59" t="s">
        <v>468</v>
      </c>
      <c r="F5099" s="59" t="s">
        <v>367</v>
      </c>
    </row>
    <row r="5100" spans="1:6">
      <c r="A5100" s="59">
        <v>6833</v>
      </c>
      <c r="B5100" s="59" t="s">
        <v>467</v>
      </c>
      <c r="C5100" s="59" t="s">
        <v>20278</v>
      </c>
      <c r="D5100" s="60">
        <v>66.06</v>
      </c>
      <c r="E5100" s="59" t="s">
        <v>468</v>
      </c>
      <c r="F5100" s="59" t="s">
        <v>368</v>
      </c>
    </row>
    <row r="5101" spans="1:6">
      <c r="A5101" s="59">
        <v>6834</v>
      </c>
      <c r="B5101" s="59" t="s">
        <v>467</v>
      </c>
      <c r="C5101" s="59" t="s">
        <v>20278</v>
      </c>
      <c r="D5101" s="60">
        <v>66.06</v>
      </c>
      <c r="E5101" s="59" t="s">
        <v>468</v>
      </c>
      <c r="F5101" s="59" t="s">
        <v>369</v>
      </c>
    </row>
    <row r="5102" spans="1:6">
      <c r="A5102" s="59">
        <v>6901</v>
      </c>
      <c r="B5102" s="59" t="s">
        <v>467</v>
      </c>
      <c r="C5102" s="59" t="s">
        <v>20278</v>
      </c>
      <c r="D5102" s="60">
        <v>66.06</v>
      </c>
      <c r="E5102" s="59" t="s">
        <v>468</v>
      </c>
      <c r="F5102" s="59" t="s">
        <v>370</v>
      </c>
    </row>
    <row r="5103" spans="1:6">
      <c r="A5103" s="59">
        <v>6902</v>
      </c>
      <c r="B5103" s="59" t="s">
        <v>467</v>
      </c>
      <c r="C5103" s="59" t="s">
        <v>20278</v>
      </c>
      <c r="D5103" s="60">
        <v>66.06</v>
      </c>
      <c r="E5103" s="59" t="s">
        <v>468</v>
      </c>
      <c r="F5103" s="59" t="s">
        <v>371</v>
      </c>
    </row>
    <row r="5104" spans="1:6">
      <c r="A5104" s="59">
        <v>6903</v>
      </c>
      <c r="B5104" s="59" t="s">
        <v>467</v>
      </c>
      <c r="C5104" s="59" t="s">
        <v>20278</v>
      </c>
      <c r="D5104" s="60">
        <v>66.06</v>
      </c>
      <c r="E5104" s="59" t="s">
        <v>468</v>
      </c>
      <c r="F5104" s="59" t="s">
        <v>372</v>
      </c>
    </row>
    <row r="5105" spans="1:6">
      <c r="A5105" s="59">
        <v>6998</v>
      </c>
      <c r="B5105" s="59" t="s">
        <v>467</v>
      </c>
      <c r="C5105" s="59" t="s">
        <v>20278</v>
      </c>
      <c r="D5105" s="60">
        <v>66.06</v>
      </c>
      <c r="E5105" s="59" t="s">
        <v>468</v>
      </c>
      <c r="F5105" s="59" t="s">
        <v>373</v>
      </c>
    </row>
    <row r="5106" spans="1:6">
      <c r="A5106" s="59">
        <v>6999</v>
      </c>
      <c r="B5106" s="59" t="s">
        <v>467</v>
      </c>
      <c r="C5106" s="59" t="s">
        <v>20278</v>
      </c>
      <c r="D5106" s="60">
        <v>66.06</v>
      </c>
      <c r="E5106" s="59" t="s">
        <v>468</v>
      </c>
      <c r="F5106" s="59" t="s">
        <v>374</v>
      </c>
    </row>
    <row r="5107" spans="1:6">
      <c r="A5107" s="59">
        <v>9001</v>
      </c>
      <c r="B5107" s="59" t="s">
        <v>467</v>
      </c>
      <c r="C5107" s="59" t="s">
        <v>20278</v>
      </c>
      <c r="D5107" s="60">
        <v>66.06</v>
      </c>
      <c r="E5107" s="59" t="s">
        <v>468</v>
      </c>
      <c r="F5107" s="59" t="s">
        <v>375</v>
      </c>
    </row>
    <row r="5108" spans="1:6">
      <c r="A5108" s="59">
        <v>600</v>
      </c>
      <c r="B5108" s="59" t="s">
        <v>469</v>
      </c>
      <c r="C5108" s="59" t="s">
        <v>20278</v>
      </c>
      <c r="D5108" s="60">
        <v>66.06</v>
      </c>
      <c r="E5108" s="59" t="s">
        <v>470</v>
      </c>
      <c r="F5108" s="59" t="s">
        <v>200</v>
      </c>
    </row>
    <row r="5109" spans="1:6">
      <c r="A5109" s="59">
        <v>601</v>
      </c>
      <c r="B5109" s="59" t="s">
        <v>469</v>
      </c>
      <c r="C5109" s="59" t="s">
        <v>20278</v>
      </c>
      <c r="D5109" s="60">
        <v>66.06</v>
      </c>
      <c r="E5109" s="59" t="s">
        <v>470</v>
      </c>
      <c r="F5109" s="59" t="s">
        <v>201</v>
      </c>
    </row>
    <row r="5110" spans="1:6">
      <c r="A5110" s="59">
        <v>605</v>
      </c>
      <c r="B5110" s="59" t="s">
        <v>469</v>
      </c>
      <c r="C5110" s="59" t="s">
        <v>20278</v>
      </c>
      <c r="D5110" s="60">
        <v>66.06</v>
      </c>
      <c r="E5110" s="59" t="s">
        <v>470</v>
      </c>
      <c r="F5110" s="59" t="s">
        <v>202</v>
      </c>
    </row>
    <row r="5111" spans="1:6">
      <c r="A5111" s="59">
        <v>611</v>
      </c>
      <c r="B5111" s="59" t="s">
        <v>469</v>
      </c>
      <c r="C5111" s="59" t="s">
        <v>20278</v>
      </c>
      <c r="D5111" s="60">
        <v>66.06</v>
      </c>
      <c r="E5111" s="59" t="s">
        <v>470</v>
      </c>
      <c r="F5111" s="59" t="s">
        <v>203</v>
      </c>
    </row>
    <row r="5112" spans="1:6">
      <c r="A5112" s="59">
        <v>630</v>
      </c>
      <c r="B5112" s="59" t="s">
        <v>469</v>
      </c>
      <c r="C5112" s="59" t="s">
        <v>20278</v>
      </c>
      <c r="D5112" s="60">
        <v>66.06</v>
      </c>
      <c r="E5112" s="59" t="s">
        <v>470</v>
      </c>
      <c r="F5112" s="59" t="s">
        <v>204</v>
      </c>
    </row>
    <row r="5113" spans="1:6">
      <c r="A5113" s="59">
        <v>640</v>
      </c>
      <c r="B5113" s="59" t="s">
        <v>469</v>
      </c>
      <c r="C5113" s="59" t="s">
        <v>20278</v>
      </c>
      <c r="D5113" s="60">
        <v>66.06</v>
      </c>
      <c r="E5113" s="59" t="s">
        <v>470</v>
      </c>
      <c r="F5113" s="59" t="s">
        <v>205</v>
      </c>
    </row>
    <row r="5114" spans="1:6">
      <c r="A5114" s="59">
        <v>641</v>
      </c>
      <c r="B5114" s="59" t="s">
        <v>469</v>
      </c>
      <c r="C5114" s="59" t="s">
        <v>20278</v>
      </c>
      <c r="D5114" s="60">
        <v>66.06</v>
      </c>
      <c r="E5114" s="59" t="s">
        <v>470</v>
      </c>
      <c r="F5114" s="59" t="s">
        <v>206</v>
      </c>
    </row>
    <row r="5115" spans="1:6">
      <c r="A5115" s="59">
        <v>660</v>
      </c>
      <c r="B5115" s="59" t="s">
        <v>469</v>
      </c>
      <c r="C5115" s="59" t="s">
        <v>20278</v>
      </c>
      <c r="D5115" s="60">
        <v>66.06</v>
      </c>
      <c r="E5115" s="59" t="s">
        <v>470</v>
      </c>
      <c r="F5115" s="59" t="s">
        <v>207</v>
      </c>
    </row>
    <row r="5116" spans="1:6">
      <c r="A5116" s="59">
        <v>665</v>
      </c>
      <c r="B5116" s="59" t="s">
        <v>469</v>
      </c>
      <c r="C5116" s="59" t="s">
        <v>20278</v>
      </c>
      <c r="D5116" s="60">
        <v>66.06</v>
      </c>
      <c r="E5116" s="59" t="s">
        <v>470</v>
      </c>
      <c r="F5116" s="59" t="s">
        <v>209</v>
      </c>
    </row>
    <row r="5117" spans="1:6">
      <c r="A5117" s="59">
        <v>6010</v>
      </c>
      <c r="B5117" s="59" t="s">
        <v>469</v>
      </c>
      <c r="C5117" s="59" t="s">
        <v>20278</v>
      </c>
      <c r="D5117" s="60">
        <v>66.06</v>
      </c>
      <c r="E5117" s="59" t="s">
        <v>470</v>
      </c>
      <c r="F5117" s="59" t="s">
        <v>210</v>
      </c>
    </row>
    <row r="5118" spans="1:6">
      <c r="A5118" s="59">
        <v>6011</v>
      </c>
      <c r="B5118" s="59" t="s">
        <v>469</v>
      </c>
      <c r="C5118" s="59" t="s">
        <v>20278</v>
      </c>
      <c r="D5118" s="60">
        <v>66.06</v>
      </c>
      <c r="E5118" s="59" t="s">
        <v>470</v>
      </c>
      <c r="F5118" s="59" t="s">
        <v>211</v>
      </c>
    </row>
    <row r="5119" spans="1:6">
      <c r="A5119" s="59">
        <v>6012</v>
      </c>
      <c r="B5119" s="59" t="s">
        <v>469</v>
      </c>
      <c r="C5119" s="59" t="s">
        <v>20278</v>
      </c>
      <c r="D5119" s="60">
        <v>66.06</v>
      </c>
      <c r="E5119" s="59" t="s">
        <v>470</v>
      </c>
      <c r="F5119" s="59" t="s">
        <v>212</v>
      </c>
    </row>
    <row r="5120" spans="1:6">
      <c r="A5120" s="59">
        <v>6013</v>
      </c>
      <c r="B5120" s="59" t="s">
        <v>469</v>
      </c>
      <c r="C5120" s="59" t="s">
        <v>20278</v>
      </c>
      <c r="D5120" s="60">
        <v>66.06</v>
      </c>
      <c r="E5120" s="59" t="s">
        <v>470</v>
      </c>
      <c r="F5120" s="59" t="s">
        <v>213</v>
      </c>
    </row>
    <row r="5121" spans="1:6">
      <c r="A5121" s="59">
        <v>6014</v>
      </c>
      <c r="B5121" s="59" t="s">
        <v>469</v>
      </c>
      <c r="C5121" s="59" t="s">
        <v>20278</v>
      </c>
      <c r="D5121" s="60">
        <v>66.06</v>
      </c>
      <c r="E5121" s="59" t="s">
        <v>470</v>
      </c>
      <c r="F5121" s="59" t="s">
        <v>214</v>
      </c>
    </row>
    <row r="5122" spans="1:6">
      <c r="A5122" s="59">
        <v>6015</v>
      </c>
      <c r="B5122" s="59" t="s">
        <v>469</v>
      </c>
      <c r="C5122" s="59" t="s">
        <v>20278</v>
      </c>
      <c r="D5122" s="60">
        <v>66.06</v>
      </c>
      <c r="E5122" s="59" t="s">
        <v>470</v>
      </c>
      <c r="F5122" s="59" t="s">
        <v>215</v>
      </c>
    </row>
    <row r="5123" spans="1:6">
      <c r="A5123" s="59">
        <v>6016</v>
      </c>
      <c r="B5123" s="59" t="s">
        <v>469</v>
      </c>
      <c r="C5123" s="59" t="s">
        <v>20278</v>
      </c>
      <c r="D5123" s="60">
        <v>66.06</v>
      </c>
      <c r="E5123" s="59" t="s">
        <v>470</v>
      </c>
      <c r="F5123" s="59" t="s">
        <v>216</v>
      </c>
    </row>
    <row r="5124" spans="1:6">
      <c r="A5124" s="59">
        <v>6017</v>
      </c>
      <c r="B5124" s="59" t="s">
        <v>469</v>
      </c>
      <c r="C5124" s="59" t="s">
        <v>20278</v>
      </c>
      <c r="D5124" s="60">
        <v>66.06</v>
      </c>
      <c r="E5124" s="59" t="s">
        <v>470</v>
      </c>
      <c r="F5124" s="59" t="s">
        <v>217</v>
      </c>
    </row>
    <row r="5125" spans="1:6">
      <c r="A5125" s="59">
        <v>6020</v>
      </c>
      <c r="B5125" s="59" t="s">
        <v>469</v>
      </c>
      <c r="C5125" s="59" t="s">
        <v>20278</v>
      </c>
      <c r="D5125" s="60">
        <v>66.06</v>
      </c>
      <c r="E5125" s="59" t="s">
        <v>470</v>
      </c>
      <c r="F5125" s="59" t="s">
        <v>218</v>
      </c>
    </row>
    <row r="5126" spans="1:6">
      <c r="A5126" s="59">
        <v>6021</v>
      </c>
      <c r="B5126" s="59" t="s">
        <v>469</v>
      </c>
      <c r="C5126" s="59" t="s">
        <v>20278</v>
      </c>
      <c r="D5126" s="60">
        <v>66.06</v>
      </c>
      <c r="E5126" s="59" t="s">
        <v>470</v>
      </c>
      <c r="F5126" s="59" t="s">
        <v>219</v>
      </c>
    </row>
    <row r="5127" spans="1:6">
      <c r="A5127" s="59">
        <v>6022</v>
      </c>
      <c r="B5127" s="59" t="s">
        <v>469</v>
      </c>
      <c r="C5127" s="59" t="s">
        <v>20278</v>
      </c>
      <c r="D5127" s="60">
        <v>66.06</v>
      </c>
      <c r="E5127" s="59" t="s">
        <v>470</v>
      </c>
      <c r="F5127" s="59" t="s">
        <v>220</v>
      </c>
    </row>
    <row r="5128" spans="1:6">
      <c r="A5128" s="59">
        <v>6023</v>
      </c>
      <c r="B5128" s="59" t="s">
        <v>469</v>
      </c>
      <c r="C5128" s="59" t="s">
        <v>20278</v>
      </c>
      <c r="D5128" s="60">
        <v>66.06</v>
      </c>
      <c r="E5128" s="59" t="s">
        <v>470</v>
      </c>
      <c r="F5128" s="59" t="s">
        <v>221</v>
      </c>
    </row>
    <row r="5129" spans="1:6">
      <c r="A5129" s="59">
        <v>6100</v>
      </c>
      <c r="B5129" s="59" t="s">
        <v>469</v>
      </c>
      <c r="C5129" s="59" t="s">
        <v>20278</v>
      </c>
      <c r="D5129" s="60">
        <v>66.06</v>
      </c>
      <c r="E5129" s="59" t="s">
        <v>470</v>
      </c>
      <c r="F5129" s="59" t="s">
        <v>225</v>
      </c>
    </row>
    <row r="5130" spans="1:6">
      <c r="A5130" s="59">
        <v>6101</v>
      </c>
      <c r="B5130" s="59" t="s">
        <v>469</v>
      </c>
      <c r="C5130" s="59" t="s">
        <v>20278</v>
      </c>
      <c r="D5130" s="60">
        <v>66.06</v>
      </c>
      <c r="E5130" s="59" t="s">
        <v>470</v>
      </c>
      <c r="F5130" s="59" t="s">
        <v>226</v>
      </c>
    </row>
    <row r="5131" spans="1:6">
      <c r="A5131" s="59">
        <v>6102</v>
      </c>
      <c r="B5131" s="59" t="s">
        <v>469</v>
      </c>
      <c r="C5131" s="59" t="s">
        <v>20278</v>
      </c>
      <c r="D5131" s="60">
        <v>66.06</v>
      </c>
      <c r="E5131" s="59" t="s">
        <v>470</v>
      </c>
      <c r="F5131" s="59" t="s">
        <v>227</v>
      </c>
    </row>
    <row r="5132" spans="1:6">
      <c r="A5132" s="59">
        <v>6103</v>
      </c>
      <c r="B5132" s="59" t="s">
        <v>469</v>
      </c>
      <c r="C5132" s="59" t="s">
        <v>20278</v>
      </c>
      <c r="D5132" s="60">
        <v>66.06</v>
      </c>
      <c r="E5132" s="59" t="s">
        <v>470</v>
      </c>
      <c r="F5132" s="59" t="s">
        <v>228</v>
      </c>
    </row>
    <row r="5133" spans="1:6">
      <c r="A5133" s="59">
        <v>6110</v>
      </c>
      <c r="B5133" s="59" t="s">
        <v>469</v>
      </c>
      <c r="C5133" s="59" t="s">
        <v>20278</v>
      </c>
      <c r="D5133" s="60">
        <v>66.06</v>
      </c>
      <c r="E5133" s="59" t="s">
        <v>470</v>
      </c>
      <c r="F5133" s="59" t="s">
        <v>229</v>
      </c>
    </row>
    <row r="5134" spans="1:6">
      <c r="A5134" s="59">
        <v>6220</v>
      </c>
      <c r="B5134" s="59" t="s">
        <v>469</v>
      </c>
      <c r="C5134" s="59" t="s">
        <v>20278</v>
      </c>
      <c r="D5134" s="60">
        <v>66.06</v>
      </c>
      <c r="E5134" s="59" t="s">
        <v>470</v>
      </c>
      <c r="F5134" s="59" t="s">
        <v>231</v>
      </c>
    </row>
    <row r="5135" spans="1:6">
      <c r="A5135" s="59">
        <v>6221</v>
      </c>
      <c r="B5135" s="59" t="s">
        <v>469</v>
      </c>
      <c r="C5135" s="59" t="s">
        <v>20278</v>
      </c>
      <c r="D5135" s="60">
        <v>66.06</v>
      </c>
      <c r="E5135" s="59" t="s">
        <v>470</v>
      </c>
      <c r="F5135" s="59" t="s">
        <v>232</v>
      </c>
    </row>
    <row r="5136" spans="1:6">
      <c r="A5136" s="59">
        <v>6222</v>
      </c>
      <c r="B5136" s="59" t="s">
        <v>469</v>
      </c>
      <c r="C5136" s="59" t="s">
        <v>20278</v>
      </c>
      <c r="D5136" s="60">
        <v>66.06</v>
      </c>
      <c r="E5136" s="59" t="s">
        <v>470</v>
      </c>
      <c r="F5136" s="59" t="s">
        <v>233</v>
      </c>
    </row>
    <row r="5137" spans="1:6">
      <c r="A5137" s="59">
        <v>6223</v>
      </c>
      <c r="B5137" s="59" t="s">
        <v>469</v>
      </c>
      <c r="C5137" s="59" t="s">
        <v>20278</v>
      </c>
      <c r="D5137" s="60">
        <v>66.06</v>
      </c>
      <c r="E5137" s="59" t="s">
        <v>470</v>
      </c>
      <c r="F5137" s="59" t="s">
        <v>234</v>
      </c>
    </row>
    <row r="5138" spans="1:6">
      <c r="A5138" s="59">
        <v>6224</v>
      </c>
      <c r="B5138" s="59" t="s">
        <v>469</v>
      </c>
      <c r="C5138" s="59" t="s">
        <v>20278</v>
      </c>
      <c r="D5138" s="60">
        <v>66.06</v>
      </c>
      <c r="E5138" s="59" t="s">
        <v>470</v>
      </c>
      <c r="F5138" s="59" t="s">
        <v>235</v>
      </c>
    </row>
    <row r="5139" spans="1:6">
      <c r="A5139" s="59">
        <v>6225</v>
      </c>
      <c r="B5139" s="59" t="s">
        <v>469</v>
      </c>
      <c r="C5139" s="59" t="s">
        <v>20278</v>
      </c>
      <c r="D5139" s="60">
        <v>66.06</v>
      </c>
      <c r="E5139" s="59" t="s">
        <v>470</v>
      </c>
      <c r="F5139" s="59" t="s">
        <v>236</v>
      </c>
    </row>
    <row r="5140" spans="1:6">
      <c r="A5140" s="59">
        <v>6226</v>
      </c>
      <c r="B5140" s="59" t="s">
        <v>469</v>
      </c>
      <c r="C5140" s="59" t="s">
        <v>20278</v>
      </c>
      <c r="D5140" s="60">
        <v>66.06</v>
      </c>
      <c r="E5140" s="59" t="s">
        <v>470</v>
      </c>
      <c r="F5140" s="59" t="s">
        <v>237</v>
      </c>
    </row>
    <row r="5141" spans="1:6">
      <c r="A5141" s="59">
        <v>6229</v>
      </c>
      <c r="B5141" s="59" t="s">
        <v>469</v>
      </c>
      <c r="C5141" s="59" t="s">
        <v>20278</v>
      </c>
      <c r="D5141" s="60">
        <v>66.06</v>
      </c>
      <c r="E5141" s="59" t="s">
        <v>470</v>
      </c>
      <c r="F5141" s="59" t="s">
        <v>238</v>
      </c>
    </row>
    <row r="5142" spans="1:6">
      <c r="A5142" s="59">
        <v>6230</v>
      </c>
      <c r="B5142" s="59" t="s">
        <v>469</v>
      </c>
      <c r="C5142" s="59" t="s">
        <v>20278</v>
      </c>
      <c r="D5142" s="60">
        <v>66.06</v>
      </c>
      <c r="E5142" s="59" t="s">
        <v>470</v>
      </c>
      <c r="F5142" s="59" t="s">
        <v>239</v>
      </c>
    </row>
    <row r="5143" spans="1:6">
      <c r="A5143" s="59">
        <v>6231</v>
      </c>
      <c r="B5143" s="59" t="s">
        <v>469</v>
      </c>
      <c r="C5143" s="59" t="s">
        <v>20278</v>
      </c>
      <c r="D5143" s="60">
        <v>66.06</v>
      </c>
      <c r="E5143" s="59" t="s">
        <v>470</v>
      </c>
      <c r="F5143" s="59" t="s">
        <v>240</v>
      </c>
    </row>
    <row r="5144" spans="1:6">
      <c r="A5144" s="59">
        <v>6232</v>
      </c>
      <c r="B5144" s="59" t="s">
        <v>469</v>
      </c>
      <c r="C5144" s="59" t="s">
        <v>20278</v>
      </c>
      <c r="D5144" s="60">
        <v>66.06</v>
      </c>
      <c r="E5144" s="59" t="s">
        <v>470</v>
      </c>
      <c r="F5144" s="59" t="s">
        <v>241</v>
      </c>
    </row>
    <row r="5145" spans="1:6">
      <c r="A5145" s="59">
        <v>6234</v>
      </c>
      <c r="B5145" s="59" t="s">
        <v>469</v>
      </c>
      <c r="C5145" s="59" t="s">
        <v>20278</v>
      </c>
      <c r="D5145" s="60">
        <v>66.06</v>
      </c>
      <c r="E5145" s="59" t="s">
        <v>470</v>
      </c>
      <c r="F5145" s="59" t="s">
        <v>242</v>
      </c>
    </row>
    <row r="5146" spans="1:6">
      <c r="A5146" s="59">
        <v>6235</v>
      </c>
      <c r="B5146" s="59" t="s">
        <v>469</v>
      </c>
      <c r="C5146" s="59" t="s">
        <v>20278</v>
      </c>
      <c r="D5146" s="60">
        <v>66.06</v>
      </c>
      <c r="E5146" s="59" t="s">
        <v>470</v>
      </c>
      <c r="F5146" s="59" t="s">
        <v>243</v>
      </c>
    </row>
    <row r="5147" spans="1:6">
      <c r="A5147" s="59">
        <v>6236</v>
      </c>
      <c r="B5147" s="59" t="s">
        <v>469</v>
      </c>
      <c r="C5147" s="59" t="s">
        <v>20278</v>
      </c>
      <c r="D5147" s="60">
        <v>66.06</v>
      </c>
      <c r="E5147" s="59" t="s">
        <v>470</v>
      </c>
      <c r="F5147" s="59" t="s">
        <v>244</v>
      </c>
    </row>
    <row r="5148" spans="1:6">
      <c r="A5148" s="59">
        <v>6238</v>
      </c>
      <c r="B5148" s="59" t="s">
        <v>469</v>
      </c>
      <c r="C5148" s="59" t="s">
        <v>20278</v>
      </c>
      <c r="D5148" s="60">
        <v>66.06</v>
      </c>
      <c r="E5148" s="59" t="s">
        <v>470</v>
      </c>
      <c r="F5148" s="59" t="s">
        <v>245</v>
      </c>
    </row>
    <row r="5149" spans="1:6">
      <c r="A5149" s="59">
        <v>6240</v>
      </c>
      <c r="B5149" s="59" t="s">
        <v>469</v>
      </c>
      <c r="C5149" s="59" t="s">
        <v>20278</v>
      </c>
      <c r="D5149" s="60">
        <v>66.06</v>
      </c>
      <c r="E5149" s="59" t="s">
        <v>470</v>
      </c>
      <c r="F5149" s="59" t="s">
        <v>246</v>
      </c>
    </row>
    <row r="5150" spans="1:6">
      <c r="A5150" s="59">
        <v>6241</v>
      </c>
      <c r="B5150" s="59" t="s">
        <v>469</v>
      </c>
      <c r="C5150" s="59" t="s">
        <v>20278</v>
      </c>
      <c r="D5150" s="60">
        <v>66.06</v>
      </c>
      <c r="E5150" s="59" t="s">
        <v>470</v>
      </c>
      <c r="F5150" s="59" t="s">
        <v>247</v>
      </c>
    </row>
    <row r="5151" spans="1:6">
      <c r="A5151" s="59">
        <v>6242</v>
      </c>
      <c r="B5151" s="59" t="s">
        <v>469</v>
      </c>
      <c r="C5151" s="59" t="s">
        <v>20278</v>
      </c>
      <c r="D5151" s="60">
        <v>66.06</v>
      </c>
      <c r="E5151" s="59" t="s">
        <v>470</v>
      </c>
      <c r="F5151" s="59" t="s">
        <v>248</v>
      </c>
    </row>
    <row r="5152" spans="1:6">
      <c r="A5152" s="59">
        <v>6243</v>
      </c>
      <c r="B5152" s="59" t="s">
        <v>469</v>
      </c>
      <c r="C5152" s="59" t="s">
        <v>20278</v>
      </c>
      <c r="D5152" s="60">
        <v>66.06</v>
      </c>
      <c r="E5152" s="59" t="s">
        <v>470</v>
      </c>
      <c r="F5152" s="59" t="s">
        <v>249</v>
      </c>
    </row>
    <row r="5153" spans="1:6">
      <c r="A5153" s="59">
        <v>6244</v>
      </c>
      <c r="B5153" s="59" t="s">
        <v>469</v>
      </c>
      <c r="C5153" s="59" t="s">
        <v>20278</v>
      </c>
      <c r="D5153" s="60">
        <v>66.06</v>
      </c>
      <c r="E5153" s="59" t="s">
        <v>470</v>
      </c>
      <c r="F5153" s="59" t="s">
        <v>250</v>
      </c>
    </row>
    <row r="5154" spans="1:6">
      <c r="A5154" s="59">
        <v>6306</v>
      </c>
      <c r="B5154" s="59" t="s">
        <v>469</v>
      </c>
      <c r="C5154" s="59" t="s">
        <v>20278</v>
      </c>
      <c r="D5154" s="60">
        <v>66.06</v>
      </c>
      <c r="E5154" s="59" t="s">
        <v>470</v>
      </c>
      <c r="F5154" s="59" t="s">
        <v>251</v>
      </c>
    </row>
    <row r="5155" spans="1:6">
      <c r="A5155" s="59">
        <v>6307</v>
      </c>
      <c r="B5155" s="59" t="s">
        <v>469</v>
      </c>
      <c r="C5155" s="59" t="s">
        <v>20278</v>
      </c>
      <c r="D5155" s="60">
        <v>66.06</v>
      </c>
      <c r="E5155" s="59" t="s">
        <v>470</v>
      </c>
      <c r="F5155" s="59" t="s">
        <v>252</v>
      </c>
    </row>
    <row r="5156" spans="1:6">
      <c r="A5156" s="59">
        <v>6308</v>
      </c>
      <c r="B5156" s="59" t="s">
        <v>469</v>
      </c>
      <c r="C5156" s="59" t="s">
        <v>20278</v>
      </c>
      <c r="D5156" s="60">
        <v>66.06</v>
      </c>
      <c r="E5156" s="59" t="s">
        <v>470</v>
      </c>
      <c r="F5156" s="59" t="s">
        <v>252</v>
      </c>
    </row>
    <row r="5157" spans="1:6">
      <c r="A5157" s="59">
        <v>6320</v>
      </c>
      <c r="B5157" s="59" t="s">
        <v>469</v>
      </c>
      <c r="C5157" s="59" t="s">
        <v>20278</v>
      </c>
      <c r="D5157" s="60">
        <v>66.06</v>
      </c>
      <c r="E5157" s="59" t="s">
        <v>470</v>
      </c>
      <c r="F5157" s="59" t="s">
        <v>253</v>
      </c>
    </row>
    <row r="5158" spans="1:6">
      <c r="A5158" s="59">
        <v>6342</v>
      </c>
      <c r="B5158" s="59" t="s">
        <v>469</v>
      </c>
      <c r="C5158" s="59" t="s">
        <v>20278</v>
      </c>
      <c r="D5158" s="60">
        <v>66.06</v>
      </c>
      <c r="E5158" s="59" t="s">
        <v>470</v>
      </c>
      <c r="F5158" s="59" t="s">
        <v>254</v>
      </c>
    </row>
    <row r="5159" spans="1:6">
      <c r="A5159" s="59">
        <v>6343</v>
      </c>
      <c r="B5159" s="59" t="s">
        <v>469</v>
      </c>
      <c r="C5159" s="59" t="s">
        <v>20278</v>
      </c>
      <c r="D5159" s="60">
        <v>66.06</v>
      </c>
      <c r="E5159" s="59" t="s">
        <v>470</v>
      </c>
      <c r="F5159" s="59" t="s">
        <v>255</v>
      </c>
    </row>
    <row r="5160" spans="1:6">
      <c r="A5160" s="59">
        <v>6344</v>
      </c>
      <c r="B5160" s="59" t="s">
        <v>469</v>
      </c>
      <c r="C5160" s="59" t="s">
        <v>20278</v>
      </c>
      <c r="D5160" s="60">
        <v>66.06</v>
      </c>
      <c r="E5160" s="59" t="s">
        <v>470</v>
      </c>
      <c r="F5160" s="59" t="s">
        <v>256</v>
      </c>
    </row>
    <row r="5161" spans="1:6">
      <c r="A5161" s="59">
        <v>6345</v>
      </c>
      <c r="B5161" s="59" t="s">
        <v>469</v>
      </c>
      <c r="C5161" s="59" t="s">
        <v>20278</v>
      </c>
      <c r="D5161" s="60">
        <v>66.06</v>
      </c>
      <c r="E5161" s="59" t="s">
        <v>470</v>
      </c>
      <c r="F5161" s="59" t="s">
        <v>257</v>
      </c>
    </row>
    <row r="5162" spans="1:6">
      <c r="A5162" s="59">
        <v>6346</v>
      </c>
      <c r="B5162" s="59" t="s">
        <v>469</v>
      </c>
      <c r="C5162" s="59" t="s">
        <v>20278</v>
      </c>
      <c r="D5162" s="60">
        <v>66.06</v>
      </c>
      <c r="E5162" s="59" t="s">
        <v>470</v>
      </c>
      <c r="F5162" s="59" t="s">
        <v>258</v>
      </c>
    </row>
    <row r="5163" spans="1:6">
      <c r="A5163" s="59">
        <v>6347</v>
      </c>
      <c r="B5163" s="59" t="s">
        <v>469</v>
      </c>
      <c r="C5163" s="59" t="s">
        <v>20278</v>
      </c>
      <c r="D5163" s="60">
        <v>66.06</v>
      </c>
      <c r="E5163" s="59" t="s">
        <v>470</v>
      </c>
      <c r="F5163" s="59" t="s">
        <v>259</v>
      </c>
    </row>
    <row r="5164" spans="1:6">
      <c r="A5164" s="59">
        <v>6400</v>
      </c>
      <c r="B5164" s="59" t="s">
        <v>469</v>
      </c>
      <c r="C5164" s="59" t="s">
        <v>20278</v>
      </c>
      <c r="D5164" s="60">
        <v>66.06</v>
      </c>
      <c r="E5164" s="59" t="s">
        <v>470</v>
      </c>
      <c r="F5164" s="59" t="s">
        <v>260</v>
      </c>
    </row>
    <row r="5165" spans="1:6">
      <c r="A5165" s="59">
        <v>6401</v>
      </c>
      <c r="B5165" s="59" t="s">
        <v>469</v>
      </c>
      <c r="C5165" s="59" t="s">
        <v>20278</v>
      </c>
      <c r="D5165" s="60">
        <v>66.06</v>
      </c>
      <c r="E5165" s="59" t="s">
        <v>470</v>
      </c>
      <c r="F5165" s="59" t="s">
        <v>261</v>
      </c>
    </row>
    <row r="5166" spans="1:6">
      <c r="A5166" s="59">
        <v>6402</v>
      </c>
      <c r="B5166" s="59" t="s">
        <v>469</v>
      </c>
      <c r="C5166" s="59" t="s">
        <v>20278</v>
      </c>
      <c r="D5166" s="60">
        <v>66.06</v>
      </c>
      <c r="E5166" s="59" t="s">
        <v>470</v>
      </c>
      <c r="F5166" s="59" t="s">
        <v>262</v>
      </c>
    </row>
    <row r="5167" spans="1:6">
      <c r="A5167" s="59">
        <v>6404</v>
      </c>
      <c r="B5167" s="59" t="s">
        <v>469</v>
      </c>
      <c r="C5167" s="59" t="s">
        <v>20278</v>
      </c>
      <c r="D5167" s="60">
        <v>66.06</v>
      </c>
      <c r="E5167" s="59" t="s">
        <v>470</v>
      </c>
      <c r="F5167" s="59" t="s">
        <v>263</v>
      </c>
    </row>
    <row r="5168" spans="1:6">
      <c r="A5168" s="59">
        <v>6405</v>
      </c>
      <c r="B5168" s="59" t="s">
        <v>469</v>
      </c>
      <c r="C5168" s="59" t="s">
        <v>20278</v>
      </c>
      <c r="D5168" s="60">
        <v>66.06</v>
      </c>
      <c r="E5168" s="59" t="s">
        <v>470</v>
      </c>
      <c r="F5168" s="59" t="s">
        <v>264</v>
      </c>
    </row>
    <row r="5169" spans="1:6">
      <c r="A5169" s="59">
        <v>6406</v>
      </c>
      <c r="B5169" s="59" t="s">
        <v>469</v>
      </c>
      <c r="C5169" s="59" t="s">
        <v>20278</v>
      </c>
      <c r="D5169" s="60">
        <v>66.06</v>
      </c>
      <c r="E5169" s="59" t="s">
        <v>470</v>
      </c>
      <c r="F5169" s="59" t="s">
        <v>265</v>
      </c>
    </row>
    <row r="5170" spans="1:6">
      <c r="A5170" s="59">
        <v>6407</v>
      </c>
      <c r="B5170" s="59" t="s">
        <v>469</v>
      </c>
      <c r="C5170" s="59" t="s">
        <v>20278</v>
      </c>
      <c r="D5170" s="60">
        <v>66.06</v>
      </c>
      <c r="E5170" s="59" t="s">
        <v>470</v>
      </c>
      <c r="F5170" s="59" t="s">
        <v>266</v>
      </c>
    </row>
    <row r="5171" spans="1:6">
      <c r="A5171" s="59">
        <v>6410</v>
      </c>
      <c r="B5171" s="59" t="s">
        <v>469</v>
      </c>
      <c r="C5171" s="59" t="s">
        <v>20278</v>
      </c>
      <c r="D5171" s="60">
        <v>66.06</v>
      </c>
      <c r="E5171" s="59" t="s">
        <v>470</v>
      </c>
      <c r="F5171" s="59" t="s">
        <v>267</v>
      </c>
    </row>
    <row r="5172" spans="1:6">
      <c r="A5172" s="59">
        <v>6411</v>
      </c>
      <c r="B5172" s="59" t="s">
        <v>469</v>
      </c>
      <c r="C5172" s="59" t="s">
        <v>20278</v>
      </c>
      <c r="D5172" s="60">
        <v>66.06</v>
      </c>
      <c r="E5172" s="59" t="s">
        <v>470</v>
      </c>
      <c r="F5172" s="59" t="s">
        <v>268</v>
      </c>
    </row>
    <row r="5173" spans="1:6">
      <c r="A5173" s="59">
        <v>6412</v>
      </c>
      <c r="B5173" s="59" t="s">
        <v>469</v>
      </c>
      <c r="C5173" s="59" t="s">
        <v>20278</v>
      </c>
      <c r="D5173" s="60">
        <v>66.06</v>
      </c>
      <c r="E5173" s="59" t="s">
        <v>470</v>
      </c>
      <c r="F5173" s="59" t="s">
        <v>269</v>
      </c>
    </row>
    <row r="5174" spans="1:6">
      <c r="A5174" s="59">
        <v>6413</v>
      </c>
      <c r="B5174" s="59" t="s">
        <v>469</v>
      </c>
      <c r="C5174" s="59" t="s">
        <v>20278</v>
      </c>
      <c r="D5174" s="60">
        <v>66.06</v>
      </c>
      <c r="E5174" s="59" t="s">
        <v>470</v>
      </c>
      <c r="F5174" s="59" t="s">
        <v>270</v>
      </c>
    </row>
    <row r="5175" spans="1:6">
      <c r="A5175" s="59">
        <v>6414</v>
      </c>
      <c r="B5175" s="59" t="s">
        <v>469</v>
      </c>
      <c r="C5175" s="59" t="s">
        <v>20278</v>
      </c>
      <c r="D5175" s="60">
        <v>66.06</v>
      </c>
      <c r="E5175" s="59" t="s">
        <v>470</v>
      </c>
      <c r="F5175" s="59" t="s">
        <v>271</v>
      </c>
    </row>
    <row r="5176" spans="1:6">
      <c r="A5176" s="59">
        <v>6415</v>
      </c>
      <c r="B5176" s="59" t="s">
        <v>469</v>
      </c>
      <c r="C5176" s="59" t="s">
        <v>20278</v>
      </c>
      <c r="D5176" s="60">
        <v>66.06</v>
      </c>
      <c r="E5176" s="59" t="s">
        <v>470</v>
      </c>
      <c r="F5176" s="59" t="s">
        <v>272</v>
      </c>
    </row>
    <row r="5177" spans="1:6">
      <c r="A5177" s="59">
        <v>6416</v>
      </c>
      <c r="B5177" s="59" t="s">
        <v>469</v>
      </c>
      <c r="C5177" s="59" t="s">
        <v>20278</v>
      </c>
      <c r="D5177" s="60">
        <v>66.06</v>
      </c>
      <c r="E5177" s="59" t="s">
        <v>470</v>
      </c>
      <c r="F5177" s="59" t="s">
        <v>273</v>
      </c>
    </row>
    <row r="5178" spans="1:6">
      <c r="A5178" s="59">
        <v>6417</v>
      </c>
      <c r="B5178" s="59" t="s">
        <v>469</v>
      </c>
      <c r="C5178" s="59" t="s">
        <v>20278</v>
      </c>
      <c r="D5178" s="60">
        <v>66.06</v>
      </c>
      <c r="E5178" s="59" t="s">
        <v>470</v>
      </c>
      <c r="F5178" s="59" t="s">
        <v>274</v>
      </c>
    </row>
    <row r="5179" spans="1:6">
      <c r="A5179" s="59">
        <v>6418</v>
      </c>
      <c r="B5179" s="59" t="s">
        <v>469</v>
      </c>
      <c r="C5179" s="59" t="s">
        <v>20278</v>
      </c>
      <c r="D5179" s="60">
        <v>66.06</v>
      </c>
      <c r="E5179" s="59" t="s">
        <v>470</v>
      </c>
      <c r="F5179" s="59" t="s">
        <v>275</v>
      </c>
    </row>
    <row r="5180" spans="1:6">
      <c r="A5180" s="59">
        <v>6419</v>
      </c>
      <c r="B5180" s="59" t="s">
        <v>469</v>
      </c>
      <c r="C5180" s="59" t="s">
        <v>20278</v>
      </c>
      <c r="D5180" s="60">
        <v>66.06</v>
      </c>
      <c r="E5180" s="59" t="s">
        <v>470</v>
      </c>
      <c r="F5180" s="59" t="s">
        <v>276</v>
      </c>
    </row>
    <row r="5181" spans="1:6">
      <c r="A5181" s="59">
        <v>6420</v>
      </c>
      <c r="B5181" s="59" t="s">
        <v>469</v>
      </c>
      <c r="C5181" s="59" t="s">
        <v>20278</v>
      </c>
      <c r="D5181" s="60">
        <v>66.06</v>
      </c>
      <c r="E5181" s="59" t="s">
        <v>470</v>
      </c>
      <c r="F5181" s="59" t="s">
        <v>277</v>
      </c>
    </row>
    <row r="5182" spans="1:6">
      <c r="A5182" s="59">
        <v>6421</v>
      </c>
      <c r="B5182" s="59" t="s">
        <v>469</v>
      </c>
      <c r="C5182" s="59" t="s">
        <v>20278</v>
      </c>
      <c r="D5182" s="60">
        <v>66.06</v>
      </c>
      <c r="E5182" s="59" t="s">
        <v>470</v>
      </c>
      <c r="F5182" s="59" t="s">
        <v>278</v>
      </c>
    </row>
    <row r="5183" spans="1:6">
      <c r="A5183" s="59">
        <v>6422</v>
      </c>
      <c r="B5183" s="59" t="s">
        <v>469</v>
      </c>
      <c r="C5183" s="59" t="s">
        <v>20278</v>
      </c>
      <c r="D5183" s="60">
        <v>66.06</v>
      </c>
      <c r="E5183" s="59" t="s">
        <v>470</v>
      </c>
      <c r="F5183" s="59" t="s">
        <v>279</v>
      </c>
    </row>
    <row r="5184" spans="1:6">
      <c r="A5184" s="59">
        <v>6423</v>
      </c>
      <c r="B5184" s="59" t="s">
        <v>469</v>
      </c>
      <c r="C5184" s="59" t="s">
        <v>20278</v>
      </c>
      <c r="D5184" s="60">
        <v>66.06</v>
      </c>
      <c r="E5184" s="59" t="s">
        <v>470</v>
      </c>
      <c r="F5184" s="59" t="s">
        <v>280</v>
      </c>
    </row>
    <row r="5185" spans="1:6">
      <c r="A5185" s="59">
        <v>6425</v>
      </c>
      <c r="B5185" s="59" t="s">
        <v>469</v>
      </c>
      <c r="C5185" s="59" t="s">
        <v>20278</v>
      </c>
      <c r="D5185" s="60">
        <v>66.06</v>
      </c>
      <c r="E5185" s="59" t="s">
        <v>470</v>
      </c>
      <c r="F5185" s="59" t="s">
        <v>281</v>
      </c>
    </row>
    <row r="5186" spans="1:6">
      <c r="A5186" s="59">
        <v>6426</v>
      </c>
      <c r="B5186" s="59" t="s">
        <v>469</v>
      </c>
      <c r="C5186" s="59" t="s">
        <v>20278</v>
      </c>
      <c r="D5186" s="60">
        <v>66.06</v>
      </c>
      <c r="E5186" s="59" t="s">
        <v>470</v>
      </c>
      <c r="F5186" s="59" t="s">
        <v>282</v>
      </c>
    </row>
    <row r="5187" spans="1:6">
      <c r="A5187" s="59">
        <v>6427</v>
      </c>
      <c r="B5187" s="59" t="s">
        <v>469</v>
      </c>
      <c r="C5187" s="59" t="s">
        <v>20278</v>
      </c>
      <c r="D5187" s="60">
        <v>66.06</v>
      </c>
      <c r="E5187" s="59" t="s">
        <v>470</v>
      </c>
      <c r="F5187" s="59" t="s">
        <v>281</v>
      </c>
    </row>
    <row r="5188" spans="1:6">
      <c r="A5188" s="59">
        <v>6430</v>
      </c>
      <c r="B5188" s="59" t="s">
        <v>469</v>
      </c>
      <c r="C5188" s="59" t="s">
        <v>20278</v>
      </c>
      <c r="D5188" s="60">
        <v>66.06</v>
      </c>
      <c r="E5188" s="59" t="s">
        <v>470</v>
      </c>
      <c r="F5188" s="59" t="s">
        <v>265</v>
      </c>
    </row>
    <row r="5189" spans="1:6">
      <c r="A5189" s="59">
        <v>6432</v>
      </c>
      <c r="B5189" s="59" t="s">
        <v>469</v>
      </c>
      <c r="C5189" s="59" t="s">
        <v>20278</v>
      </c>
      <c r="D5189" s="60">
        <v>66.06</v>
      </c>
      <c r="E5189" s="59" t="s">
        <v>470</v>
      </c>
      <c r="F5189" s="59" t="s">
        <v>283</v>
      </c>
    </row>
    <row r="5190" spans="1:6">
      <c r="A5190" s="59">
        <v>6434</v>
      </c>
      <c r="B5190" s="59" t="s">
        <v>469</v>
      </c>
      <c r="C5190" s="59" t="s">
        <v>20278</v>
      </c>
      <c r="D5190" s="60">
        <v>66.06</v>
      </c>
      <c r="E5190" s="59" t="s">
        <v>470</v>
      </c>
      <c r="F5190" s="59" t="s">
        <v>284</v>
      </c>
    </row>
    <row r="5191" spans="1:6">
      <c r="A5191" s="59">
        <v>6437</v>
      </c>
      <c r="B5191" s="59" t="s">
        <v>469</v>
      </c>
      <c r="C5191" s="59" t="s">
        <v>20278</v>
      </c>
      <c r="D5191" s="60">
        <v>66.06</v>
      </c>
      <c r="E5191" s="59" t="s">
        <v>470</v>
      </c>
      <c r="F5191" s="59" t="s">
        <v>285</v>
      </c>
    </row>
    <row r="5192" spans="1:6">
      <c r="A5192" s="59">
        <v>6438</v>
      </c>
      <c r="B5192" s="59" t="s">
        <v>469</v>
      </c>
      <c r="C5192" s="59" t="s">
        <v>20278</v>
      </c>
      <c r="D5192" s="60">
        <v>66.06</v>
      </c>
      <c r="E5192" s="59" t="s">
        <v>470</v>
      </c>
      <c r="F5192" s="59" t="s">
        <v>286</v>
      </c>
    </row>
    <row r="5193" spans="1:6">
      <c r="A5193" s="59">
        <v>6439</v>
      </c>
      <c r="B5193" s="59" t="s">
        <v>469</v>
      </c>
      <c r="C5193" s="59" t="s">
        <v>20278</v>
      </c>
      <c r="D5193" s="60">
        <v>66.06</v>
      </c>
      <c r="E5193" s="59" t="s">
        <v>470</v>
      </c>
      <c r="F5193" s="59" t="s">
        <v>287</v>
      </c>
    </row>
    <row r="5194" spans="1:6">
      <c r="A5194" s="59">
        <v>6442</v>
      </c>
      <c r="B5194" s="59" t="s">
        <v>469</v>
      </c>
      <c r="C5194" s="59" t="s">
        <v>20278</v>
      </c>
      <c r="D5194" s="60">
        <v>66.06</v>
      </c>
      <c r="E5194" s="59" t="s">
        <v>470</v>
      </c>
      <c r="F5194" s="59" t="s">
        <v>288</v>
      </c>
    </row>
    <row r="5195" spans="1:6">
      <c r="A5195" s="59">
        <v>6443</v>
      </c>
      <c r="B5195" s="59" t="s">
        <v>469</v>
      </c>
      <c r="C5195" s="59" t="s">
        <v>20278</v>
      </c>
      <c r="D5195" s="60">
        <v>66.06</v>
      </c>
      <c r="E5195" s="59" t="s">
        <v>470</v>
      </c>
      <c r="F5195" s="59" t="s">
        <v>289</v>
      </c>
    </row>
    <row r="5196" spans="1:6">
      <c r="A5196" s="59">
        <v>6444</v>
      </c>
      <c r="B5196" s="59" t="s">
        <v>469</v>
      </c>
      <c r="C5196" s="59" t="s">
        <v>20278</v>
      </c>
      <c r="D5196" s="60">
        <v>66.06</v>
      </c>
      <c r="E5196" s="59" t="s">
        <v>470</v>
      </c>
      <c r="F5196" s="59" t="s">
        <v>290</v>
      </c>
    </row>
    <row r="5197" spans="1:6">
      <c r="A5197" s="59">
        <v>6450</v>
      </c>
      <c r="B5197" s="59" t="s">
        <v>469</v>
      </c>
      <c r="C5197" s="59" t="s">
        <v>20278</v>
      </c>
      <c r="D5197" s="60">
        <v>66.06</v>
      </c>
      <c r="E5197" s="59" t="s">
        <v>470</v>
      </c>
      <c r="F5197" s="59" t="s">
        <v>291</v>
      </c>
    </row>
    <row r="5198" spans="1:6">
      <c r="A5198" s="59">
        <v>6452</v>
      </c>
      <c r="B5198" s="59" t="s">
        <v>469</v>
      </c>
      <c r="C5198" s="59" t="s">
        <v>20278</v>
      </c>
      <c r="D5198" s="60">
        <v>66.06</v>
      </c>
      <c r="E5198" s="59" t="s">
        <v>470</v>
      </c>
      <c r="F5198" s="59" t="s">
        <v>292</v>
      </c>
    </row>
    <row r="5199" spans="1:6">
      <c r="A5199" s="59">
        <v>6456</v>
      </c>
      <c r="B5199" s="59" t="s">
        <v>469</v>
      </c>
      <c r="C5199" s="59" t="s">
        <v>20278</v>
      </c>
      <c r="D5199" s="60">
        <v>66.06</v>
      </c>
      <c r="E5199" s="59" t="s">
        <v>470</v>
      </c>
      <c r="F5199" s="59" t="s">
        <v>293</v>
      </c>
    </row>
    <row r="5200" spans="1:6">
      <c r="A5200" s="59">
        <v>6459</v>
      </c>
      <c r="B5200" s="59" t="s">
        <v>469</v>
      </c>
      <c r="C5200" s="59" t="s">
        <v>20278</v>
      </c>
      <c r="D5200" s="60">
        <v>66.06</v>
      </c>
      <c r="E5200" s="59" t="s">
        <v>470</v>
      </c>
      <c r="F5200" s="59" t="s">
        <v>295</v>
      </c>
    </row>
    <row r="5201" spans="1:6">
      <c r="A5201" s="59">
        <v>6462</v>
      </c>
      <c r="B5201" s="59" t="s">
        <v>469</v>
      </c>
      <c r="C5201" s="59" t="s">
        <v>20278</v>
      </c>
      <c r="D5201" s="60">
        <v>66.06</v>
      </c>
      <c r="E5201" s="59" t="s">
        <v>470</v>
      </c>
      <c r="F5201" s="59" t="s">
        <v>298</v>
      </c>
    </row>
    <row r="5202" spans="1:6">
      <c r="A5202" s="59">
        <v>6463</v>
      </c>
      <c r="B5202" s="59" t="s">
        <v>469</v>
      </c>
      <c r="C5202" s="59" t="s">
        <v>20278</v>
      </c>
      <c r="D5202" s="60">
        <v>66.06</v>
      </c>
      <c r="E5202" s="59" t="s">
        <v>470</v>
      </c>
      <c r="F5202" s="59" t="s">
        <v>299</v>
      </c>
    </row>
    <row r="5203" spans="1:6">
      <c r="A5203" s="59">
        <v>6464</v>
      </c>
      <c r="B5203" s="59" t="s">
        <v>469</v>
      </c>
      <c r="C5203" s="59" t="s">
        <v>20278</v>
      </c>
      <c r="D5203" s="60">
        <v>66.06</v>
      </c>
      <c r="E5203" s="59" t="s">
        <v>470</v>
      </c>
      <c r="F5203" s="59" t="s">
        <v>300</v>
      </c>
    </row>
    <row r="5204" spans="1:6">
      <c r="A5204" s="59">
        <v>6470</v>
      </c>
      <c r="B5204" s="59" t="s">
        <v>469</v>
      </c>
      <c r="C5204" s="59" t="s">
        <v>20278</v>
      </c>
      <c r="D5204" s="60">
        <v>66.06</v>
      </c>
      <c r="E5204" s="59" t="s">
        <v>470</v>
      </c>
      <c r="F5204" s="59" t="s">
        <v>301</v>
      </c>
    </row>
    <row r="5205" spans="1:6">
      <c r="A5205" s="59">
        <v>6472</v>
      </c>
      <c r="B5205" s="59" t="s">
        <v>469</v>
      </c>
      <c r="C5205" s="59" t="s">
        <v>20278</v>
      </c>
      <c r="D5205" s="60">
        <v>66.06</v>
      </c>
      <c r="E5205" s="59" t="s">
        <v>470</v>
      </c>
      <c r="F5205" s="59" t="s">
        <v>302</v>
      </c>
    </row>
    <row r="5206" spans="1:6">
      <c r="A5206" s="59">
        <v>6473</v>
      </c>
      <c r="B5206" s="59" t="s">
        <v>469</v>
      </c>
      <c r="C5206" s="59" t="s">
        <v>20278</v>
      </c>
      <c r="D5206" s="60">
        <v>66.06</v>
      </c>
      <c r="E5206" s="59" t="s">
        <v>470</v>
      </c>
      <c r="F5206" s="59" t="s">
        <v>303</v>
      </c>
    </row>
    <row r="5207" spans="1:6">
      <c r="A5207" s="59">
        <v>6480</v>
      </c>
      <c r="B5207" s="59" t="s">
        <v>469</v>
      </c>
      <c r="C5207" s="59" t="s">
        <v>20278</v>
      </c>
      <c r="D5207" s="60">
        <v>66.06</v>
      </c>
      <c r="E5207" s="59" t="s">
        <v>470</v>
      </c>
      <c r="F5207" s="59" t="s">
        <v>304</v>
      </c>
    </row>
    <row r="5208" spans="1:6">
      <c r="A5208" s="59">
        <v>6482</v>
      </c>
      <c r="B5208" s="59" t="s">
        <v>469</v>
      </c>
      <c r="C5208" s="59" t="s">
        <v>20278</v>
      </c>
      <c r="D5208" s="60">
        <v>66.06</v>
      </c>
      <c r="E5208" s="59" t="s">
        <v>470</v>
      </c>
      <c r="F5208" s="59" t="s">
        <v>305</v>
      </c>
    </row>
    <row r="5209" spans="1:6">
      <c r="A5209" s="59">
        <v>6483</v>
      </c>
      <c r="B5209" s="59" t="s">
        <v>469</v>
      </c>
      <c r="C5209" s="59" t="s">
        <v>20278</v>
      </c>
      <c r="D5209" s="60">
        <v>66.06</v>
      </c>
      <c r="E5209" s="59" t="s">
        <v>470</v>
      </c>
      <c r="F5209" s="59" t="s">
        <v>306</v>
      </c>
    </row>
    <row r="5210" spans="1:6">
      <c r="A5210" s="59">
        <v>6484</v>
      </c>
      <c r="B5210" s="59" t="s">
        <v>469</v>
      </c>
      <c r="C5210" s="59" t="s">
        <v>20278</v>
      </c>
      <c r="D5210" s="60">
        <v>66.06</v>
      </c>
      <c r="E5210" s="59" t="s">
        <v>470</v>
      </c>
      <c r="F5210" s="59" t="s">
        <v>307</v>
      </c>
    </row>
    <row r="5211" spans="1:6">
      <c r="A5211" s="59">
        <v>6486</v>
      </c>
      <c r="B5211" s="59" t="s">
        <v>469</v>
      </c>
      <c r="C5211" s="59" t="s">
        <v>20278</v>
      </c>
      <c r="D5211" s="60">
        <v>66.06</v>
      </c>
      <c r="E5211" s="59" t="s">
        <v>470</v>
      </c>
      <c r="F5211" s="59" t="s">
        <v>308</v>
      </c>
    </row>
    <row r="5212" spans="1:6">
      <c r="A5212" s="59">
        <v>6490</v>
      </c>
      <c r="B5212" s="59" t="s">
        <v>469</v>
      </c>
      <c r="C5212" s="59" t="s">
        <v>20278</v>
      </c>
      <c r="D5212" s="60">
        <v>66.06</v>
      </c>
      <c r="E5212" s="59" t="s">
        <v>470</v>
      </c>
      <c r="F5212" s="59" t="s">
        <v>309</v>
      </c>
    </row>
    <row r="5213" spans="1:6">
      <c r="A5213" s="59">
        <v>6492</v>
      </c>
      <c r="B5213" s="59" t="s">
        <v>469</v>
      </c>
      <c r="C5213" s="59" t="s">
        <v>20278</v>
      </c>
      <c r="D5213" s="60">
        <v>66.06</v>
      </c>
      <c r="E5213" s="59" t="s">
        <v>470</v>
      </c>
      <c r="F5213" s="59" t="s">
        <v>310</v>
      </c>
    </row>
    <row r="5214" spans="1:6">
      <c r="A5214" s="59">
        <v>6500</v>
      </c>
      <c r="B5214" s="59" t="s">
        <v>469</v>
      </c>
      <c r="C5214" s="59" t="s">
        <v>20278</v>
      </c>
      <c r="D5214" s="60">
        <v>66.06</v>
      </c>
      <c r="E5214" s="59" t="s">
        <v>470</v>
      </c>
      <c r="F5214" s="59" t="s">
        <v>311</v>
      </c>
    </row>
    <row r="5215" spans="1:6">
      <c r="A5215" s="59">
        <v>6502</v>
      </c>
      <c r="B5215" s="59" t="s">
        <v>469</v>
      </c>
      <c r="C5215" s="59" t="s">
        <v>20278</v>
      </c>
      <c r="D5215" s="60">
        <v>66.06</v>
      </c>
      <c r="E5215" s="59" t="s">
        <v>470</v>
      </c>
      <c r="F5215" s="59" t="s">
        <v>312</v>
      </c>
    </row>
    <row r="5216" spans="1:6">
      <c r="A5216" s="59">
        <v>6503</v>
      </c>
      <c r="B5216" s="59" t="s">
        <v>469</v>
      </c>
      <c r="C5216" s="59" t="s">
        <v>20278</v>
      </c>
      <c r="D5216" s="60">
        <v>66.06</v>
      </c>
      <c r="E5216" s="59" t="s">
        <v>470</v>
      </c>
      <c r="F5216" s="59" t="s">
        <v>313</v>
      </c>
    </row>
    <row r="5217" spans="1:6">
      <c r="A5217" s="59">
        <v>6504</v>
      </c>
      <c r="B5217" s="59" t="s">
        <v>469</v>
      </c>
      <c r="C5217" s="59" t="s">
        <v>20278</v>
      </c>
      <c r="D5217" s="60">
        <v>66.06</v>
      </c>
      <c r="E5217" s="59" t="s">
        <v>470</v>
      </c>
      <c r="F5217" s="59" t="s">
        <v>314</v>
      </c>
    </row>
    <row r="5218" spans="1:6">
      <c r="A5218" s="59">
        <v>6505</v>
      </c>
      <c r="B5218" s="59" t="s">
        <v>469</v>
      </c>
      <c r="C5218" s="59" t="s">
        <v>20278</v>
      </c>
      <c r="D5218" s="60">
        <v>66.06</v>
      </c>
      <c r="E5218" s="59" t="s">
        <v>470</v>
      </c>
      <c r="F5218" s="59" t="s">
        <v>315</v>
      </c>
    </row>
    <row r="5219" spans="1:6">
      <c r="A5219" s="59">
        <v>6506</v>
      </c>
      <c r="B5219" s="59" t="s">
        <v>469</v>
      </c>
      <c r="C5219" s="59" t="s">
        <v>20278</v>
      </c>
      <c r="D5219" s="60">
        <v>66.06</v>
      </c>
      <c r="E5219" s="59" t="s">
        <v>470</v>
      </c>
      <c r="F5219" s="59" t="s">
        <v>316</v>
      </c>
    </row>
    <row r="5220" spans="1:6">
      <c r="A5220" s="59">
        <v>6507</v>
      </c>
      <c r="B5220" s="59" t="s">
        <v>469</v>
      </c>
      <c r="C5220" s="59" t="s">
        <v>20278</v>
      </c>
      <c r="D5220" s="60">
        <v>66.06</v>
      </c>
      <c r="E5220" s="59" t="s">
        <v>470</v>
      </c>
      <c r="F5220" s="59" t="s">
        <v>317</v>
      </c>
    </row>
    <row r="5221" spans="1:6">
      <c r="A5221" s="59">
        <v>6508</v>
      </c>
      <c r="B5221" s="59" t="s">
        <v>469</v>
      </c>
      <c r="C5221" s="59" t="s">
        <v>20278</v>
      </c>
      <c r="D5221" s="60">
        <v>66.06</v>
      </c>
      <c r="E5221" s="59" t="s">
        <v>470</v>
      </c>
      <c r="F5221" s="59" t="s">
        <v>318</v>
      </c>
    </row>
    <row r="5222" spans="1:6">
      <c r="A5222" s="59">
        <v>6509</v>
      </c>
      <c r="B5222" s="59" t="s">
        <v>469</v>
      </c>
      <c r="C5222" s="59" t="s">
        <v>20278</v>
      </c>
      <c r="D5222" s="60">
        <v>66.06</v>
      </c>
      <c r="E5222" s="59" t="s">
        <v>470</v>
      </c>
      <c r="F5222" s="59" t="s">
        <v>319</v>
      </c>
    </row>
    <row r="5223" spans="1:6">
      <c r="A5223" s="59">
        <v>6510</v>
      </c>
      <c r="B5223" s="59" t="s">
        <v>469</v>
      </c>
      <c r="C5223" s="59" t="s">
        <v>20278</v>
      </c>
      <c r="D5223" s="60">
        <v>66.06</v>
      </c>
      <c r="E5223" s="59" t="s">
        <v>470</v>
      </c>
      <c r="F5223" s="59" t="s">
        <v>320</v>
      </c>
    </row>
    <row r="5224" spans="1:6">
      <c r="A5224" s="59">
        <v>6511</v>
      </c>
      <c r="B5224" s="59" t="s">
        <v>469</v>
      </c>
      <c r="C5224" s="59" t="s">
        <v>20278</v>
      </c>
      <c r="D5224" s="60">
        <v>66.06</v>
      </c>
      <c r="E5224" s="59" t="s">
        <v>470</v>
      </c>
      <c r="F5224" s="59" t="s">
        <v>321</v>
      </c>
    </row>
    <row r="5225" spans="1:6">
      <c r="A5225" s="59">
        <v>6512</v>
      </c>
      <c r="B5225" s="59" t="s">
        <v>469</v>
      </c>
      <c r="C5225" s="59" t="s">
        <v>20278</v>
      </c>
      <c r="D5225" s="60">
        <v>66.06</v>
      </c>
      <c r="E5225" s="59" t="s">
        <v>470</v>
      </c>
      <c r="F5225" s="59" t="s">
        <v>322</v>
      </c>
    </row>
    <row r="5226" spans="1:6">
      <c r="A5226" s="59">
        <v>6513</v>
      </c>
      <c r="B5226" s="59" t="s">
        <v>469</v>
      </c>
      <c r="C5226" s="59" t="s">
        <v>20278</v>
      </c>
      <c r="D5226" s="60">
        <v>66.06</v>
      </c>
      <c r="E5226" s="59" t="s">
        <v>470</v>
      </c>
      <c r="F5226" s="59" t="s">
        <v>323</v>
      </c>
    </row>
    <row r="5227" spans="1:6">
      <c r="A5227" s="59">
        <v>6517</v>
      </c>
      <c r="B5227" s="59" t="s">
        <v>469</v>
      </c>
      <c r="C5227" s="59" t="s">
        <v>20278</v>
      </c>
      <c r="D5227" s="60">
        <v>66.06</v>
      </c>
      <c r="E5227" s="59" t="s">
        <v>470</v>
      </c>
      <c r="F5227" s="59" t="s">
        <v>324</v>
      </c>
    </row>
    <row r="5228" spans="1:6">
      <c r="A5228" s="59">
        <v>6518</v>
      </c>
      <c r="B5228" s="59" t="s">
        <v>469</v>
      </c>
      <c r="C5228" s="59" t="s">
        <v>20278</v>
      </c>
      <c r="D5228" s="60">
        <v>66.06</v>
      </c>
      <c r="E5228" s="59" t="s">
        <v>470</v>
      </c>
      <c r="F5228" s="59" t="s">
        <v>325</v>
      </c>
    </row>
    <row r="5229" spans="1:6">
      <c r="A5229" s="59">
        <v>6519</v>
      </c>
      <c r="B5229" s="59" t="s">
        <v>469</v>
      </c>
      <c r="C5229" s="59" t="s">
        <v>20278</v>
      </c>
      <c r="D5229" s="60">
        <v>66.06</v>
      </c>
      <c r="E5229" s="59" t="s">
        <v>470</v>
      </c>
      <c r="F5229" s="59" t="s">
        <v>326</v>
      </c>
    </row>
    <row r="5230" spans="1:6">
      <c r="A5230" s="59">
        <v>6520</v>
      </c>
      <c r="B5230" s="59" t="s">
        <v>469</v>
      </c>
      <c r="C5230" s="59" t="s">
        <v>20278</v>
      </c>
      <c r="D5230" s="60">
        <v>66.06</v>
      </c>
      <c r="E5230" s="59" t="s">
        <v>470</v>
      </c>
      <c r="F5230" s="59" t="s">
        <v>327</v>
      </c>
    </row>
    <row r="5231" spans="1:6">
      <c r="A5231" s="59">
        <v>6521</v>
      </c>
      <c r="B5231" s="59" t="s">
        <v>469</v>
      </c>
      <c r="C5231" s="59" t="s">
        <v>20278</v>
      </c>
      <c r="D5231" s="60">
        <v>66.06</v>
      </c>
      <c r="E5231" s="59" t="s">
        <v>470</v>
      </c>
      <c r="F5231" s="59" t="s">
        <v>328</v>
      </c>
    </row>
    <row r="5232" spans="1:6">
      <c r="A5232" s="59">
        <v>6522</v>
      </c>
      <c r="B5232" s="59" t="s">
        <v>469</v>
      </c>
      <c r="C5232" s="59" t="s">
        <v>20278</v>
      </c>
      <c r="D5232" s="60">
        <v>66.06</v>
      </c>
      <c r="E5232" s="59" t="s">
        <v>470</v>
      </c>
      <c r="F5232" s="59" t="s">
        <v>329</v>
      </c>
    </row>
    <row r="5233" spans="1:6">
      <c r="A5233" s="59">
        <v>6620</v>
      </c>
      <c r="B5233" s="59" t="s">
        <v>469</v>
      </c>
      <c r="C5233" s="59" t="s">
        <v>20278</v>
      </c>
      <c r="D5233" s="60">
        <v>66.06</v>
      </c>
      <c r="E5233" s="59" t="s">
        <v>470</v>
      </c>
      <c r="F5233" s="59" t="s">
        <v>330</v>
      </c>
    </row>
    <row r="5234" spans="1:6">
      <c r="A5234" s="59">
        <v>6622</v>
      </c>
      <c r="B5234" s="59" t="s">
        <v>469</v>
      </c>
      <c r="C5234" s="59" t="s">
        <v>20278</v>
      </c>
      <c r="D5234" s="60">
        <v>66.06</v>
      </c>
      <c r="E5234" s="59" t="s">
        <v>470</v>
      </c>
      <c r="F5234" s="59" t="s">
        <v>331</v>
      </c>
    </row>
    <row r="5235" spans="1:6">
      <c r="A5235" s="59">
        <v>6623</v>
      </c>
      <c r="B5235" s="59" t="s">
        <v>469</v>
      </c>
      <c r="C5235" s="59" t="s">
        <v>20278</v>
      </c>
      <c r="D5235" s="60">
        <v>66.06</v>
      </c>
      <c r="E5235" s="59" t="s">
        <v>470</v>
      </c>
      <c r="F5235" s="59" t="s">
        <v>332</v>
      </c>
    </row>
    <row r="5236" spans="1:6">
      <c r="A5236" s="59">
        <v>6624</v>
      </c>
      <c r="B5236" s="59" t="s">
        <v>469</v>
      </c>
      <c r="C5236" s="59" t="s">
        <v>20278</v>
      </c>
      <c r="D5236" s="60">
        <v>66.06</v>
      </c>
      <c r="E5236" s="59" t="s">
        <v>470</v>
      </c>
      <c r="F5236" s="59" t="s">
        <v>333</v>
      </c>
    </row>
    <row r="5237" spans="1:6">
      <c r="A5237" s="59">
        <v>6625</v>
      </c>
      <c r="B5237" s="59" t="s">
        <v>469</v>
      </c>
      <c r="C5237" s="59" t="s">
        <v>20278</v>
      </c>
      <c r="D5237" s="60">
        <v>66.06</v>
      </c>
      <c r="E5237" s="59" t="s">
        <v>470</v>
      </c>
      <c r="F5237" s="59" t="s">
        <v>334</v>
      </c>
    </row>
    <row r="5238" spans="1:6">
      <c r="A5238" s="59">
        <v>6630</v>
      </c>
      <c r="B5238" s="59" t="s">
        <v>469</v>
      </c>
      <c r="C5238" s="59" t="s">
        <v>20278</v>
      </c>
      <c r="D5238" s="60">
        <v>66.06</v>
      </c>
      <c r="E5238" s="59" t="s">
        <v>470</v>
      </c>
      <c r="F5238" s="59" t="s">
        <v>335</v>
      </c>
    </row>
    <row r="5239" spans="1:6">
      <c r="A5239" s="59">
        <v>6632</v>
      </c>
      <c r="B5239" s="59" t="s">
        <v>469</v>
      </c>
      <c r="C5239" s="59" t="s">
        <v>20278</v>
      </c>
      <c r="D5239" s="60">
        <v>66.06</v>
      </c>
      <c r="E5239" s="59" t="s">
        <v>470</v>
      </c>
      <c r="F5239" s="59" t="s">
        <v>336</v>
      </c>
    </row>
    <row r="5240" spans="1:6">
      <c r="A5240" s="59">
        <v>6633</v>
      </c>
      <c r="B5240" s="59" t="s">
        <v>469</v>
      </c>
      <c r="C5240" s="59" t="s">
        <v>20278</v>
      </c>
      <c r="D5240" s="60">
        <v>66.06</v>
      </c>
      <c r="E5240" s="59" t="s">
        <v>470</v>
      </c>
      <c r="F5240" s="59" t="s">
        <v>337</v>
      </c>
    </row>
    <row r="5241" spans="1:6">
      <c r="A5241" s="59">
        <v>6634</v>
      </c>
      <c r="B5241" s="59" t="s">
        <v>469</v>
      </c>
      <c r="C5241" s="59" t="s">
        <v>20278</v>
      </c>
      <c r="D5241" s="60">
        <v>66.06</v>
      </c>
      <c r="E5241" s="59" t="s">
        <v>470</v>
      </c>
      <c r="F5241" s="59" t="s">
        <v>338</v>
      </c>
    </row>
    <row r="5242" spans="1:6">
      <c r="A5242" s="59">
        <v>6635</v>
      </c>
      <c r="B5242" s="59" t="s">
        <v>469</v>
      </c>
      <c r="C5242" s="59" t="s">
        <v>20278</v>
      </c>
      <c r="D5242" s="60">
        <v>66.06</v>
      </c>
      <c r="E5242" s="59" t="s">
        <v>470</v>
      </c>
      <c r="F5242" s="59" t="s">
        <v>339</v>
      </c>
    </row>
    <row r="5243" spans="1:6">
      <c r="A5243" s="59">
        <v>6636</v>
      </c>
      <c r="B5243" s="59" t="s">
        <v>469</v>
      </c>
      <c r="C5243" s="59" t="s">
        <v>20278</v>
      </c>
      <c r="D5243" s="60">
        <v>66.06</v>
      </c>
      <c r="E5243" s="59" t="s">
        <v>470</v>
      </c>
      <c r="F5243" s="59" t="s">
        <v>340</v>
      </c>
    </row>
    <row r="5244" spans="1:6">
      <c r="A5244" s="59">
        <v>6637</v>
      </c>
      <c r="B5244" s="59" t="s">
        <v>469</v>
      </c>
      <c r="C5244" s="59" t="s">
        <v>20278</v>
      </c>
      <c r="D5244" s="60">
        <v>66.06</v>
      </c>
      <c r="E5244" s="59" t="s">
        <v>470</v>
      </c>
      <c r="F5244" s="59" t="s">
        <v>341</v>
      </c>
    </row>
    <row r="5245" spans="1:6">
      <c r="A5245" s="59">
        <v>6640</v>
      </c>
      <c r="B5245" s="59" t="s">
        <v>469</v>
      </c>
      <c r="C5245" s="59" t="s">
        <v>20278</v>
      </c>
      <c r="D5245" s="60">
        <v>66.06</v>
      </c>
      <c r="E5245" s="59" t="s">
        <v>470</v>
      </c>
      <c r="F5245" s="59" t="s">
        <v>342</v>
      </c>
    </row>
    <row r="5246" spans="1:6">
      <c r="A5246" s="59">
        <v>6642</v>
      </c>
      <c r="B5246" s="59" t="s">
        <v>469</v>
      </c>
      <c r="C5246" s="59" t="s">
        <v>20278</v>
      </c>
      <c r="D5246" s="60">
        <v>66.06</v>
      </c>
      <c r="E5246" s="59" t="s">
        <v>470</v>
      </c>
      <c r="F5246" s="59" t="s">
        <v>343</v>
      </c>
    </row>
    <row r="5247" spans="1:6">
      <c r="A5247" s="59">
        <v>6643</v>
      </c>
      <c r="B5247" s="59" t="s">
        <v>469</v>
      </c>
      <c r="C5247" s="59" t="s">
        <v>20278</v>
      </c>
      <c r="D5247" s="60">
        <v>66.06</v>
      </c>
      <c r="E5247" s="59" t="s">
        <v>470</v>
      </c>
      <c r="F5247" s="59" t="s">
        <v>344</v>
      </c>
    </row>
    <row r="5248" spans="1:6">
      <c r="A5248" s="59">
        <v>6644</v>
      </c>
      <c r="B5248" s="59" t="s">
        <v>469</v>
      </c>
      <c r="C5248" s="59" t="s">
        <v>20278</v>
      </c>
      <c r="D5248" s="60">
        <v>66.06</v>
      </c>
      <c r="E5248" s="59" t="s">
        <v>470</v>
      </c>
      <c r="F5248" s="59" t="s">
        <v>345</v>
      </c>
    </row>
    <row r="5249" spans="1:6">
      <c r="A5249" s="59">
        <v>6645</v>
      </c>
      <c r="B5249" s="59" t="s">
        <v>469</v>
      </c>
      <c r="C5249" s="59" t="s">
        <v>20278</v>
      </c>
      <c r="D5249" s="60">
        <v>66.06</v>
      </c>
      <c r="E5249" s="59" t="s">
        <v>470</v>
      </c>
      <c r="F5249" s="59" t="s">
        <v>346</v>
      </c>
    </row>
    <row r="5250" spans="1:6">
      <c r="A5250" s="59">
        <v>6646</v>
      </c>
      <c r="B5250" s="59" t="s">
        <v>469</v>
      </c>
      <c r="C5250" s="59" t="s">
        <v>20278</v>
      </c>
      <c r="D5250" s="60">
        <v>66.06</v>
      </c>
      <c r="E5250" s="59" t="s">
        <v>470</v>
      </c>
      <c r="F5250" s="59" t="s">
        <v>347</v>
      </c>
    </row>
    <row r="5251" spans="1:6">
      <c r="A5251" s="59">
        <v>6648</v>
      </c>
      <c r="B5251" s="59" t="s">
        <v>469</v>
      </c>
      <c r="C5251" s="59" t="s">
        <v>20278</v>
      </c>
      <c r="D5251" s="60">
        <v>66.06</v>
      </c>
      <c r="E5251" s="59" t="s">
        <v>470</v>
      </c>
      <c r="F5251" s="59" t="s">
        <v>348</v>
      </c>
    </row>
    <row r="5252" spans="1:6">
      <c r="A5252" s="59">
        <v>6649</v>
      </c>
      <c r="B5252" s="59" t="s">
        <v>469</v>
      </c>
      <c r="C5252" s="59" t="s">
        <v>20278</v>
      </c>
      <c r="D5252" s="60">
        <v>66.06</v>
      </c>
      <c r="E5252" s="59" t="s">
        <v>470</v>
      </c>
      <c r="F5252" s="59" t="s">
        <v>349</v>
      </c>
    </row>
    <row r="5253" spans="1:6">
      <c r="A5253" s="59">
        <v>6652</v>
      </c>
      <c r="B5253" s="59" t="s">
        <v>469</v>
      </c>
      <c r="C5253" s="59" t="s">
        <v>20278</v>
      </c>
      <c r="D5253" s="60">
        <v>66.06</v>
      </c>
      <c r="E5253" s="59" t="s">
        <v>470</v>
      </c>
      <c r="F5253" s="59" t="s">
        <v>350</v>
      </c>
    </row>
    <row r="5254" spans="1:6">
      <c r="A5254" s="59">
        <v>6654</v>
      </c>
      <c r="B5254" s="59" t="s">
        <v>469</v>
      </c>
      <c r="C5254" s="59" t="s">
        <v>20278</v>
      </c>
      <c r="D5254" s="60">
        <v>66.06</v>
      </c>
      <c r="E5254" s="59" t="s">
        <v>470</v>
      </c>
      <c r="F5254" s="59" t="s">
        <v>351</v>
      </c>
    </row>
    <row r="5255" spans="1:6">
      <c r="A5255" s="59">
        <v>6655</v>
      </c>
      <c r="B5255" s="59" t="s">
        <v>469</v>
      </c>
      <c r="C5255" s="59" t="s">
        <v>20278</v>
      </c>
      <c r="D5255" s="60">
        <v>66.06</v>
      </c>
      <c r="E5255" s="59" t="s">
        <v>470</v>
      </c>
      <c r="F5255" s="59" t="s">
        <v>352</v>
      </c>
    </row>
    <row r="5256" spans="1:6">
      <c r="A5256" s="59">
        <v>6657</v>
      </c>
      <c r="B5256" s="59" t="s">
        <v>469</v>
      </c>
      <c r="C5256" s="59" t="s">
        <v>20278</v>
      </c>
      <c r="D5256" s="60">
        <v>66.06</v>
      </c>
      <c r="E5256" s="59" t="s">
        <v>470</v>
      </c>
      <c r="F5256" s="59" t="s">
        <v>353</v>
      </c>
    </row>
    <row r="5257" spans="1:6">
      <c r="A5257" s="59">
        <v>6660</v>
      </c>
      <c r="B5257" s="59" t="s">
        <v>469</v>
      </c>
      <c r="C5257" s="59" t="s">
        <v>20278</v>
      </c>
      <c r="D5257" s="60">
        <v>66.06</v>
      </c>
      <c r="E5257" s="59" t="s">
        <v>470</v>
      </c>
      <c r="F5257" s="59" t="s">
        <v>354</v>
      </c>
    </row>
    <row r="5258" spans="1:6">
      <c r="A5258" s="59">
        <v>6662</v>
      </c>
      <c r="B5258" s="59" t="s">
        <v>469</v>
      </c>
      <c r="C5258" s="59" t="s">
        <v>20278</v>
      </c>
      <c r="D5258" s="60">
        <v>66.06</v>
      </c>
      <c r="E5258" s="59" t="s">
        <v>470</v>
      </c>
      <c r="F5258" s="59" t="s">
        <v>355</v>
      </c>
    </row>
    <row r="5259" spans="1:6">
      <c r="A5259" s="59">
        <v>6665</v>
      </c>
      <c r="B5259" s="59" t="s">
        <v>469</v>
      </c>
      <c r="C5259" s="59" t="s">
        <v>20278</v>
      </c>
      <c r="D5259" s="60">
        <v>66.06</v>
      </c>
      <c r="E5259" s="59" t="s">
        <v>470</v>
      </c>
      <c r="F5259" s="59" t="s">
        <v>356</v>
      </c>
    </row>
    <row r="5260" spans="1:6">
      <c r="A5260" s="59">
        <v>6680</v>
      </c>
      <c r="B5260" s="59" t="s">
        <v>469</v>
      </c>
      <c r="C5260" s="59" t="s">
        <v>20278</v>
      </c>
      <c r="D5260" s="60">
        <v>66.06</v>
      </c>
      <c r="E5260" s="59" t="s">
        <v>470</v>
      </c>
      <c r="F5260" s="59" t="s">
        <v>357</v>
      </c>
    </row>
    <row r="5261" spans="1:6">
      <c r="A5261" s="59">
        <v>6681</v>
      </c>
      <c r="B5261" s="59" t="s">
        <v>469</v>
      </c>
      <c r="C5261" s="59" t="s">
        <v>20278</v>
      </c>
      <c r="D5261" s="60">
        <v>66.06</v>
      </c>
      <c r="E5261" s="59" t="s">
        <v>470</v>
      </c>
      <c r="F5261" s="59" t="s">
        <v>358</v>
      </c>
    </row>
    <row r="5262" spans="1:6">
      <c r="A5262" s="59">
        <v>6685</v>
      </c>
      <c r="B5262" s="59" t="s">
        <v>469</v>
      </c>
      <c r="C5262" s="59" t="s">
        <v>20278</v>
      </c>
      <c r="D5262" s="60">
        <v>66.06</v>
      </c>
      <c r="E5262" s="59" t="s">
        <v>470</v>
      </c>
      <c r="F5262" s="59" t="s">
        <v>359</v>
      </c>
    </row>
    <row r="5263" spans="1:6">
      <c r="A5263" s="59">
        <v>6686</v>
      </c>
      <c r="B5263" s="59" t="s">
        <v>469</v>
      </c>
      <c r="C5263" s="59" t="s">
        <v>20278</v>
      </c>
      <c r="D5263" s="60">
        <v>66.06</v>
      </c>
      <c r="E5263" s="59" t="s">
        <v>470</v>
      </c>
      <c r="F5263" s="59" t="s">
        <v>360</v>
      </c>
    </row>
    <row r="5264" spans="1:6">
      <c r="A5264" s="59">
        <v>6690</v>
      </c>
      <c r="B5264" s="59" t="s">
        <v>469</v>
      </c>
      <c r="C5264" s="59" t="s">
        <v>20278</v>
      </c>
      <c r="D5264" s="60">
        <v>66.06</v>
      </c>
      <c r="E5264" s="59" t="s">
        <v>470</v>
      </c>
      <c r="F5264" s="59" t="s">
        <v>361</v>
      </c>
    </row>
    <row r="5265" spans="1:6">
      <c r="A5265" s="59">
        <v>6750</v>
      </c>
      <c r="B5265" s="59" t="s">
        <v>469</v>
      </c>
      <c r="C5265" s="59" t="s">
        <v>20278</v>
      </c>
      <c r="D5265" s="60">
        <v>66.06</v>
      </c>
      <c r="E5265" s="59" t="s">
        <v>470</v>
      </c>
      <c r="F5265" s="59" t="s">
        <v>362</v>
      </c>
    </row>
    <row r="5266" spans="1:6">
      <c r="A5266" s="59">
        <v>6820</v>
      </c>
      <c r="B5266" s="59" t="s">
        <v>469</v>
      </c>
      <c r="C5266" s="59" t="s">
        <v>20278</v>
      </c>
      <c r="D5266" s="60">
        <v>66.06</v>
      </c>
      <c r="E5266" s="59" t="s">
        <v>470</v>
      </c>
      <c r="F5266" s="59" t="s">
        <v>363</v>
      </c>
    </row>
    <row r="5267" spans="1:6">
      <c r="A5267" s="59">
        <v>6825</v>
      </c>
      <c r="B5267" s="59" t="s">
        <v>469</v>
      </c>
      <c r="C5267" s="59" t="s">
        <v>20278</v>
      </c>
      <c r="D5267" s="60">
        <v>66.06</v>
      </c>
      <c r="E5267" s="59" t="s">
        <v>470</v>
      </c>
      <c r="F5267" s="59" t="s">
        <v>364</v>
      </c>
    </row>
    <row r="5268" spans="1:6">
      <c r="A5268" s="59">
        <v>6830</v>
      </c>
      <c r="B5268" s="59" t="s">
        <v>469</v>
      </c>
      <c r="C5268" s="59" t="s">
        <v>20278</v>
      </c>
      <c r="D5268" s="60">
        <v>66.06</v>
      </c>
      <c r="E5268" s="59" t="s">
        <v>470</v>
      </c>
      <c r="F5268" s="59" t="s">
        <v>365</v>
      </c>
    </row>
    <row r="5269" spans="1:6">
      <c r="A5269" s="59">
        <v>6831</v>
      </c>
      <c r="B5269" s="59" t="s">
        <v>469</v>
      </c>
      <c r="C5269" s="59" t="s">
        <v>20278</v>
      </c>
      <c r="D5269" s="60">
        <v>66.06</v>
      </c>
      <c r="E5269" s="59" t="s">
        <v>470</v>
      </c>
      <c r="F5269" s="59" t="s">
        <v>366</v>
      </c>
    </row>
    <row r="5270" spans="1:6">
      <c r="A5270" s="59">
        <v>6832</v>
      </c>
      <c r="B5270" s="59" t="s">
        <v>469</v>
      </c>
      <c r="C5270" s="59" t="s">
        <v>20278</v>
      </c>
      <c r="D5270" s="60">
        <v>66.06</v>
      </c>
      <c r="E5270" s="59" t="s">
        <v>470</v>
      </c>
      <c r="F5270" s="59" t="s">
        <v>367</v>
      </c>
    </row>
    <row r="5271" spans="1:6">
      <c r="A5271" s="59">
        <v>6833</v>
      </c>
      <c r="B5271" s="59" t="s">
        <v>469</v>
      </c>
      <c r="C5271" s="59" t="s">
        <v>20278</v>
      </c>
      <c r="D5271" s="60">
        <v>66.06</v>
      </c>
      <c r="E5271" s="59" t="s">
        <v>470</v>
      </c>
      <c r="F5271" s="59" t="s">
        <v>368</v>
      </c>
    </row>
    <row r="5272" spans="1:6">
      <c r="A5272" s="59">
        <v>6834</v>
      </c>
      <c r="B5272" s="59" t="s">
        <v>469</v>
      </c>
      <c r="C5272" s="59" t="s">
        <v>20278</v>
      </c>
      <c r="D5272" s="60">
        <v>66.06</v>
      </c>
      <c r="E5272" s="59" t="s">
        <v>470</v>
      </c>
      <c r="F5272" s="59" t="s">
        <v>369</v>
      </c>
    </row>
    <row r="5273" spans="1:6">
      <c r="A5273" s="59">
        <v>6901</v>
      </c>
      <c r="B5273" s="59" t="s">
        <v>469</v>
      </c>
      <c r="C5273" s="59" t="s">
        <v>20278</v>
      </c>
      <c r="D5273" s="60">
        <v>66.06</v>
      </c>
      <c r="E5273" s="59" t="s">
        <v>470</v>
      </c>
      <c r="F5273" s="59" t="s">
        <v>370</v>
      </c>
    </row>
    <row r="5274" spans="1:6">
      <c r="A5274" s="59">
        <v>6903</v>
      </c>
      <c r="B5274" s="59" t="s">
        <v>469</v>
      </c>
      <c r="C5274" s="59" t="s">
        <v>20278</v>
      </c>
      <c r="D5274" s="60">
        <v>66.06</v>
      </c>
      <c r="E5274" s="59" t="s">
        <v>470</v>
      </c>
      <c r="F5274" s="59" t="s">
        <v>372</v>
      </c>
    </row>
    <row r="5275" spans="1:6">
      <c r="A5275" s="59">
        <v>6998</v>
      </c>
      <c r="B5275" s="59" t="s">
        <v>469</v>
      </c>
      <c r="C5275" s="59" t="s">
        <v>20278</v>
      </c>
      <c r="D5275" s="60">
        <v>66.06</v>
      </c>
      <c r="E5275" s="59" t="s">
        <v>470</v>
      </c>
      <c r="F5275" s="59" t="s">
        <v>373</v>
      </c>
    </row>
    <row r="5276" spans="1:6">
      <c r="A5276" s="59">
        <v>6999</v>
      </c>
      <c r="B5276" s="59" t="s">
        <v>469</v>
      </c>
      <c r="C5276" s="59" t="s">
        <v>20278</v>
      </c>
      <c r="D5276" s="60">
        <v>66.06</v>
      </c>
      <c r="E5276" s="59" t="s">
        <v>470</v>
      </c>
      <c r="F5276" s="59" t="s">
        <v>374</v>
      </c>
    </row>
    <row r="5277" spans="1:6">
      <c r="A5277" s="59">
        <v>9001</v>
      </c>
      <c r="B5277" s="59" t="s">
        <v>469</v>
      </c>
      <c r="C5277" s="59" t="s">
        <v>20278</v>
      </c>
      <c r="D5277" s="60">
        <v>66.06</v>
      </c>
      <c r="E5277" s="59" t="s">
        <v>470</v>
      </c>
      <c r="F5277" s="59" t="s">
        <v>375</v>
      </c>
    </row>
    <row r="5278" spans="1:6">
      <c r="A5278" s="59">
        <v>600</v>
      </c>
      <c r="B5278" s="59" t="s">
        <v>471</v>
      </c>
      <c r="C5278" s="59" t="s">
        <v>20278</v>
      </c>
      <c r="D5278" s="60">
        <v>0.01</v>
      </c>
      <c r="E5278" s="59" t="s">
        <v>472</v>
      </c>
      <c r="F5278" s="59" t="s">
        <v>200</v>
      </c>
    </row>
    <row r="5279" spans="1:6">
      <c r="A5279" s="59">
        <v>601</v>
      </c>
      <c r="B5279" s="59" t="s">
        <v>471</v>
      </c>
      <c r="C5279" s="59" t="s">
        <v>20278</v>
      </c>
      <c r="D5279" s="60">
        <v>0.01</v>
      </c>
      <c r="E5279" s="59" t="s">
        <v>472</v>
      </c>
      <c r="F5279" s="59" t="s">
        <v>201</v>
      </c>
    </row>
    <row r="5280" spans="1:6">
      <c r="A5280" s="59">
        <v>605</v>
      </c>
      <c r="B5280" s="59" t="s">
        <v>471</v>
      </c>
      <c r="C5280" s="59" t="s">
        <v>20278</v>
      </c>
      <c r="D5280" s="60">
        <v>139.59</v>
      </c>
      <c r="E5280" s="59" t="s">
        <v>472</v>
      </c>
      <c r="F5280" s="59" t="s">
        <v>202</v>
      </c>
    </row>
    <row r="5281" spans="1:6">
      <c r="A5281" s="59">
        <v>611</v>
      </c>
      <c r="B5281" s="59" t="s">
        <v>471</v>
      </c>
      <c r="C5281" s="59" t="s">
        <v>20278</v>
      </c>
      <c r="D5281" s="60">
        <v>64.56</v>
      </c>
      <c r="E5281" s="59" t="s">
        <v>472</v>
      </c>
      <c r="F5281" s="59" t="s">
        <v>203</v>
      </c>
    </row>
    <row r="5282" spans="1:6">
      <c r="A5282" s="59">
        <v>630</v>
      </c>
      <c r="B5282" s="59" t="s">
        <v>471</v>
      </c>
      <c r="C5282" s="59" t="s">
        <v>20278</v>
      </c>
      <c r="D5282" s="60">
        <v>81.61</v>
      </c>
      <c r="E5282" s="59" t="s">
        <v>472</v>
      </c>
      <c r="F5282" s="59" t="s">
        <v>204</v>
      </c>
    </row>
    <row r="5283" spans="1:6">
      <c r="A5283" s="59">
        <v>640</v>
      </c>
      <c r="B5283" s="59" t="s">
        <v>471</v>
      </c>
      <c r="C5283" s="59" t="s">
        <v>20278</v>
      </c>
      <c r="D5283" s="60">
        <v>64.11</v>
      </c>
      <c r="E5283" s="59" t="s">
        <v>472</v>
      </c>
      <c r="F5283" s="59" t="s">
        <v>205</v>
      </c>
    </row>
    <row r="5284" spans="1:6">
      <c r="A5284" s="59">
        <v>641</v>
      </c>
      <c r="B5284" s="59" t="s">
        <v>471</v>
      </c>
      <c r="C5284" s="59" t="s">
        <v>20278</v>
      </c>
      <c r="D5284" s="60">
        <v>64.11</v>
      </c>
      <c r="E5284" s="59" t="s">
        <v>472</v>
      </c>
      <c r="F5284" s="59" t="s">
        <v>206</v>
      </c>
    </row>
    <row r="5285" spans="1:6">
      <c r="A5285" s="59">
        <v>660</v>
      </c>
      <c r="B5285" s="59" t="s">
        <v>471</v>
      </c>
      <c r="C5285" s="59" t="s">
        <v>20278</v>
      </c>
      <c r="D5285" s="60">
        <v>61.69</v>
      </c>
      <c r="E5285" s="59" t="s">
        <v>472</v>
      </c>
      <c r="F5285" s="59" t="s">
        <v>207</v>
      </c>
    </row>
    <row r="5286" spans="1:6">
      <c r="A5286" s="59">
        <v>664</v>
      </c>
      <c r="B5286" s="59" t="s">
        <v>471</v>
      </c>
      <c r="C5286" s="59" t="s">
        <v>20278</v>
      </c>
      <c r="D5286" s="60">
        <v>72.16</v>
      </c>
      <c r="E5286" s="59" t="s">
        <v>472</v>
      </c>
      <c r="F5286" s="59" t="s">
        <v>208</v>
      </c>
    </row>
    <row r="5287" spans="1:6">
      <c r="A5287" s="59">
        <v>665</v>
      </c>
      <c r="B5287" s="59" t="s">
        <v>471</v>
      </c>
      <c r="C5287" s="59" t="s">
        <v>20278</v>
      </c>
      <c r="D5287" s="60">
        <v>60.91</v>
      </c>
      <c r="E5287" s="59" t="s">
        <v>472</v>
      </c>
      <c r="F5287" s="59" t="s">
        <v>209</v>
      </c>
    </row>
    <row r="5288" spans="1:6">
      <c r="A5288" s="59">
        <v>6010</v>
      </c>
      <c r="B5288" s="59" t="s">
        <v>471</v>
      </c>
      <c r="C5288" s="59" t="s">
        <v>20278</v>
      </c>
      <c r="D5288" s="60">
        <v>131.71</v>
      </c>
      <c r="E5288" s="59" t="s">
        <v>472</v>
      </c>
      <c r="F5288" s="59" t="s">
        <v>210</v>
      </c>
    </row>
    <row r="5289" spans="1:6">
      <c r="A5289" s="59">
        <v>6011</v>
      </c>
      <c r="B5289" s="59" t="s">
        <v>471</v>
      </c>
      <c r="C5289" s="59" t="s">
        <v>20278</v>
      </c>
      <c r="D5289" s="60">
        <v>74.650000000000006</v>
      </c>
      <c r="E5289" s="59" t="s">
        <v>472</v>
      </c>
      <c r="F5289" s="59" t="s">
        <v>211</v>
      </c>
    </row>
    <row r="5290" spans="1:6">
      <c r="A5290" s="59">
        <v>6012</v>
      </c>
      <c r="B5290" s="59" t="s">
        <v>471</v>
      </c>
      <c r="C5290" s="59" t="s">
        <v>20278</v>
      </c>
      <c r="D5290" s="60">
        <v>97.52</v>
      </c>
      <c r="E5290" s="59" t="s">
        <v>472</v>
      </c>
      <c r="F5290" s="59" t="s">
        <v>212</v>
      </c>
    </row>
    <row r="5291" spans="1:6">
      <c r="A5291" s="59">
        <v>6013</v>
      </c>
      <c r="B5291" s="59" t="s">
        <v>471</v>
      </c>
      <c r="C5291" s="59" t="s">
        <v>20278</v>
      </c>
      <c r="D5291" s="60">
        <v>0.01</v>
      </c>
      <c r="E5291" s="59" t="s">
        <v>472</v>
      </c>
      <c r="F5291" s="59" t="s">
        <v>213</v>
      </c>
    </row>
    <row r="5292" spans="1:6">
      <c r="A5292" s="59">
        <v>6014</v>
      </c>
      <c r="B5292" s="59" t="s">
        <v>471</v>
      </c>
      <c r="C5292" s="59" t="s">
        <v>20278</v>
      </c>
      <c r="D5292" s="60">
        <v>103.81</v>
      </c>
      <c r="E5292" s="59" t="s">
        <v>472</v>
      </c>
      <c r="F5292" s="59" t="s">
        <v>214</v>
      </c>
    </row>
    <row r="5293" spans="1:6">
      <c r="A5293" s="59">
        <v>6015</v>
      </c>
      <c r="B5293" s="59" t="s">
        <v>471</v>
      </c>
      <c r="C5293" s="59" t="s">
        <v>20278</v>
      </c>
      <c r="D5293" s="60">
        <v>102.47</v>
      </c>
      <c r="E5293" s="59" t="s">
        <v>472</v>
      </c>
      <c r="F5293" s="59" t="s">
        <v>215</v>
      </c>
    </row>
    <row r="5294" spans="1:6">
      <c r="A5294" s="59">
        <v>6016</v>
      </c>
      <c r="B5294" s="59" t="s">
        <v>471</v>
      </c>
      <c r="C5294" s="59" t="s">
        <v>20278</v>
      </c>
      <c r="D5294" s="60">
        <v>102.47</v>
      </c>
      <c r="E5294" s="59" t="s">
        <v>472</v>
      </c>
      <c r="F5294" s="59" t="s">
        <v>216</v>
      </c>
    </row>
    <row r="5295" spans="1:6">
      <c r="A5295" s="59">
        <v>6017</v>
      </c>
      <c r="B5295" s="59" t="s">
        <v>471</v>
      </c>
      <c r="C5295" s="59" t="s">
        <v>20278</v>
      </c>
      <c r="D5295" s="60">
        <v>102.47</v>
      </c>
      <c r="E5295" s="59" t="s">
        <v>472</v>
      </c>
      <c r="F5295" s="59" t="s">
        <v>217</v>
      </c>
    </row>
    <row r="5296" spans="1:6">
      <c r="A5296" s="59">
        <v>6021</v>
      </c>
      <c r="B5296" s="59" t="s">
        <v>471</v>
      </c>
      <c r="C5296" s="59" t="s">
        <v>20278</v>
      </c>
      <c r="D5296" s="60">
        <v>82.88</v>
      </c>
      <c r="E5296" s="59" t="s">
        <v>472</v>
      </c>
      <c r="F5296" s="59" t="s">
        <v>219</v>
      </c>
    </row>
    <row r="5297" spans="1:6">
      <c r="A5297" s="59">
        <v>6022</v>
      </c>
      <c r="B5297" s="59" t="s">
        <v>471</v>
      </c>
      <c r="C5297" s="59" t="s">
        <v>20278</v>
      </c>
      <c r="D5297" s="60">
        <v>0.01</v>
      </c>
      <c r="E5297" s="59" t="s">
        <v>472</v>
      </c>
      <c r="F5297" s="59" t="s">
        <v>220</v>
      </c>
    </row>
    <row r="5298" spans="1:6">
      <c r="A5298" s="59">
        <v>6023</v>
      </c>
      <c r="B5298" s="59" t="s">
        <v>471</v>
      </c>
      <c r="C5298" s="59" t="s">
        <v>20278</v>
      </c>
      <c r="D5298" s="60">
        <v>82.68</v>
      </c>
      <c r="E5298" s="59" t="s">
        <v>472</v>
      </c>
      <c r="F5298" s="59" t="s">
        <v>221</v>
      </c>
    </row>
    <row r="5299" spans="1:6">
      <c r="A5299" s="59">
        <v>6028</v>
      </c>
      <c r="B5299" s="59" t="s">
        <v>471</v>
      </c>
      <c r="C5299" s="59" t="s">
        <v>20278</v>
      </c>
      <c r="D5299" s="60">
        <v>51.71</v>
      </c>
      <c r="E5299" s="59" t="s">
        <v>472</v>
      </c>
      <c r="F5299" s="59" t="s">
        <v>222</v>
      </c>
    </row>
    <row r="5300" spans="1:6">
      <c r="A5300" s="59">
        <v>6029</v>
      </c>
      <c r="B5300" s="59" t="s">
        <v>471</v>
      </c>
      <c r="C5300" s="59" t="s">
        <v>20278</v>
      </c>
      <c r="D5300" s="60">
        <v>51.71</v>
      </c>
      <c r="E5300" s="59" t="s">
        <v>472</v>
      </c>
      <c r="F5300" s="59" t="s">
        <v>223</v>
      </c>
    </row>
    <row r="5301" spans="1:6">
      <c r="A5301" s="59">
        <v>6032</v>
      </c>
      <c r="B5301" s="59" t="s">
        <v>471</v>
      </c>
      <c r="C5301" s="59" t="s">
        <v>20278</v>
      </c>
      <c r="D5301" s="60">
        <v>85.51</v>
      </c>
      <c r="E5301" s="59" t="s">
        <v>472</v>
      </c>
      <c r="F5301" s="59" t="s">
        <v>224</v>
      </c>
    </row>
    <row r="5302" spans="1:6">
      <c r="A5302" s="59">
        <v>6100</v>
      </c>
      <c r="B5302" s="59" t="s">
        <v>471</v>
      </c>
      <c r="C5302" s="59" t="s">
        <v>20278</v>
      </c>
      <c r="D5302" s="60">
        <v>0.01</v>
      </c>
      <c r="E5302" s="59" t="s">
        <v>472</v>
      </c>
      <c r="F5302" s="59" t="s">
        <v>225</v>
      </c>
    </row>
    <row r="5303" spans="1:6">
      <c r="A5303" s="59">
        <v>6101</v>
      </c>
      <c r="B5303" s="59" t="s">
        <v>471</v>
      </c>
      <c r="C5303" s="59" t="s">
        <v>20278</v>
      </c>
      <c r="D5303" s="60">
        <v>102.61</v>
      </c>
      <c r="E5303" s="59" t="s">
        <v>472</v>
      </c>
      <c r="F5303" s="59" t="s">
        <v>226</v>
      </c>
    </row>
    <row r="5304" spans="1:6">
      <c r="A5304" s="59">
        <v>6102</v>
      </c>
      <c r="B5304" s="59" t="s">
        <v>471</v>
      </c>
      <c r="C5304" s="59" t="s">
        <v>20278</v>
      </c>
      <c r="D5304" s="60">
        <v>75.650000000000006</v>
      </c>
      <c r="E5304" s="59" t="s">
        <v>472</v>
      </c>
      <c r="F5304" s="59" t="s">
        <v>227</v>
      </c>
    </row>
    <row r="5305" spans="1:6">
      <c r="A5305" s="59">
        <v>6103</v>
      </c>
      <c r="B5305" s="59" t="s">
        <v>471</v>
      </c>
      <c r="C5305" s="59" t="s">
        <v>20278</v>
      </c>
      <c r="D5305" s="60">
        <v>42.16</v>
      </c>
      <c r="E5305" s="59" t="s">
        <v>472</v>
      </c>
      <c r="F5305" s="59" t="s">
        <v>228</v>
      </c>
    </row>
    <row r="5306" spans="1:6">
      <c r="A5306" s="59">
        <v>6110</v>
      </c>
      <c r="B5306" s="59" t="s">
        <v>471</v>
      </c>
      <c r="C5306" s="59" t="s">
        <v>20278</v>
      </c>
      <c r="D5306" s="60">
        <v>0.01</v>
      </c>
      <c r="E5306" s="59" t="s">
        <v>472</v>
      </c>
      <c r="F5306" s="59" t="s">
        <v>229</v>
      </c>
    </row>
    <row r="5307" spans="1:6">
      <c r="A5307" s="59">
        <v>6112</v>
      </c>
      <c r="B5307" s="59" t="s">
        <v>471</v>
      </c>
      <c r="C5307" s="59" t="s">
        <v>20278</v>
      </c>
      <c r="D5307" s="60">
        <v>46.25</v>
      </c>
      <c r="E5307" s="59" t="s">
        <v>472</v>
      </c>
      <c r="F5307" s="59" t="s">
        <v>230</v>
      </c>
    </row>
    <row r="5308" spans="1:6">
      <c r="A5308" s="59">
        <v>6220</v>
      </c>
      <c r="B5308" s="59" t="s">
        <v>471</v>
      </c>
      <c r="C5308" s="59" t="s">
        <v>20278</v>
      </c>
      <c r="D5308" s="60">
        <v>95.01</v>
      </c>
      <c r="E5308" s="59" t="s">
        <v>472</v>
      </c>
      <c r="F5308" s="59" t="s">
        <v>231</v>
      </c>
    </row>
    <row r="5309" spans="1:6">
      <c r="A5309" s="59">
        <v>6221</v>
      </c>
      <c r="B5309" s="59" t="s">
        <v>471</v>
      </c>
      <c r="C5309" s="59" t="s">
        <v>20278</v>
      </c>
      <c r="D5309" s="60">
        <v>66.42</v>
      </c>
      <c r="E5309" s="59" t="s">
        <v>472</v>
      </c>
      <c r="F5309" s="59" t="s">
        <v>232</v>
      </c>
    </row>
    <row r="5310" spans="1:6">
      <c r="A5310" s="59">
        <v>6222</v>
      </c>
      <c r="B5310" s="59" t="s">
        <v>471</v>
      </c>
      <c r="C5310" s="59" t="s">
        <v>20278</v>
      </c>
      <c r="D5310" s="60">
        <v>66.42</v>
      </c>
      <c r="E5310" s="59" t="s">
        <v>472</v>
      </c>
      <c r="F5310" s="59" t="s">
        <v>233</v>
      </c>
    </row>
    <row r="5311" spans="1:6">
      <c r="A5311" s="59">
        <v>6223</v>
      </c>
      <c r="B5311" s="59" t="s">
        <v>471</v>
      </c>
      <c r="C5311" s="59" t="s">
        <v>20278</v>
      </c>
      <c r="D5311" s="60">
        <v>66.42</v>
      </c>
      <c r="E5311" s="59" t="s">
        <v>472</v>
      </c>
      <c r="F5311" s="59" t="s">
        <v>234</v>
      </c>
    </row>
    <row r="5312" spans="1:6">
      <c r="A5312" s="59">
        <v>6224</v>
      </c>
      <c r="B5312" s="59" t="s">
        <v>471</v>
      </c>
      <c r="C5312" s="59" t="s">
        <v>20278</v>
      </c>
      <c r="D5312" s="60">
        <v>66.42</v>
      </c>
      <c r="E5312" s="59" t="s">
        <v>472</v>
      </c>
      <c r="F5312" s="59" t="s">
        <v>235</v>
      </c>
    </row>
    <row r="5313" spans="1:6">
      <c r="A5313" s="59">
        <v>6225</v>
      </c>
      <c r="B5313" s="59" t="s">
        <v>471</v>
      </c>
      <c r="C5313" s="59" t="s">
        <v>20278</v>
      </c>
      <c r="D5313" s="60">
        <v>66.42</v>
      </c>
      <c r="E5313" s="59" t="s">
        <v>472</v>
      </c>
      <c r="F5313" s="59" t="s">
        <v>236</v>
      </c>
    </row>
    <row r="5314" spans="1:6">
      <c r="A5314" s="59">
        <v>6226</v>
      </c>
      <c r="B5314" s="59" t="s">
        <v>471</v>
      </c>
      <c r="C5314" s="59" t="s">
        <v>20278</v>
      </c>
      <c r="D5314" s="60">
        <v>66.42</v>
      </c>
      <c r="E5314" s="59" t="s">
        <v>472</v>
      </c>
      <c r="F5314" s="59" t="s">
        <v>237</v>
      </c>
    </row>
    <row r="5315" spans="1:6">
      <c r="A5315" s="59">
        <v>6229</v>
      </c>
      <c r="B5315" s="59" t="s">
        <v>471</v>
      </c>
      <c r="C5315" s="59" t="s">
        <v>20278</v>
      </c>
      <c r="D5315" s="60">
        <v>66.42</v>
      </c>
      <c r="E5315" s="59" t="s">
        <v>472</v>
      </c>
      <c r="F5315" s="59" t="s">
        <v>238</v>
      </c>
    </row>
    <row r="5316" spans="1:6">
      <c r="A5316" s="59">
        <v>6230</v>
      </c>
      <c r="B5316" s="59" t="s">
        <v>471</v>
      </c>
      <c r="C5316" s="59" t="s">
        <v>20278</v>
      </c>
      <c r="D5316" s="60">
        <v>86.36</v>
      </c>
      <c r="E5316" s="59" t="s">
        <v>472</v>
      </c>
      <c r="F5316" s="59" t="s">
        <v>239</v>
      </c>
    </row>
    <row r="5317" spans="1:6">
      <c r="A5317" s="59">
        <v>6231</v>
      </c>
      <c r="B5317" s="59" t="s">
        <v>471</v>
      </c>
      <c r="C5317" s="59" t="s">
        <v>20278</v>
      </c>
      <c r="D5317" s="60">
        <v>72.64</v>
      </c>
      <c r="E5317" s="59" t="s">
        <v>472</v>
      </c>
      <c r="F5317" s="59" t="s">
        <v>240</v>
      </c>
    </row>
    <row r="5318" spans="1:6">
      <c r="A5318" s="59">
        <v>6232</v>
      </c>
      <c r="B5318" s="59" t="s">
        <v>471</v>
      </c>
      <c r="C5318" s="59" t="s">
        <v>20278</v>
      </c>
      <c r="D5318" s="60">
        <v>89.86</v>
      </c>
      <c r="E5318" s="59" t="s">
        <v>472</v>
      </c>
      <c r="F5318" s="59" t="s">
        <v>241</v>
      </c>
    </row>
    <row r="5319" spans="1:6">
      <c r="A5319" s="59">
        <v>6234</v>
      </c>
      <c r="B5319" s="59" t="s">
        <v>471</v>
      </c>
      <c r="C5319" s="59" t="s">
        <v>20278</v>
      </c>
      <c r="D5319" s="60">
        <v>84.01</v>
      </c>
      <c r="E5319" s="59" t="s">
        <v>472</v>
      </c>
      <c r="F5319" s="59" t="s">
        <v>242</v>
      </c>
    </row>
    <row r="5320" spans="1:6">
      <c r="A5320" s="59">
        <v>6235</v>
      </c>
      <c r="B5320" s="59" t="s">
        <v>471</v>
      </c>
      <c r="C5320" s="59" t="s">
        <v>20278</v>
      </c>
      <c r="D5320" s="60">
        <v>73.05</v>
      </c>
      <c r="E5320" s="59" t="s">
        <v>472</v>
      </c>
      <c r="F5320" s="59" t="s">
        <v>243</v>
      </c>
    </row>
    <row r="5321" spans="1:6">
      <c r="A5321" s="59">
        <v>6236</v>
      </c>
      <c r="B5321" s="59" t="s">
        <v>471</v>
      </c>
      <c r="C5321" s="59" t="s">
        <v>20278</v>
      </c>
      <c r="D5321" s="60">
        <v>99.54</v>
      </c>
      <c r="E5321" s="59" t="s">
        <v>472</v>
      </c>
      <c r="F5321" s="59" t="s">
        <v>244</v>
      </c>
    </row>
    <row r="5322" spans="1:6">
      <c r="A5322" s="59">
        <v>6238</v>
      </c>
      <c r="B5322" s="59" t="s">
        <v>471</v>
      </c>
      <c r="C5322" s="59" t="s">
        <v>20278</v>
      </c>
      <c r="D5322" s="60">
        <v>75.180000000000007</v>
      </c>
      <c r="E5322" s="59" t="s">
        <v>472</v>
      </c>
      <c r="F5322" s="59" t="s">
        <v>245</v>
      </c>
    </row>
    <row r="5323" spans="1:6">
      <c r="A5323" s="59">
        <v>6240</v>
      </c>
      <c r="B5323" s="59" t="s">
        <v>471</v>
      </c>
      <c r="C5323" s="59" t="s">
        <v>20278</v>
      </c>
      <c r="D5323" s="60">
        <v>68.849999999999994</v>
      </c>
      <c r="E5323" s="59" t="s">
        <v>472</v>
      </c>
      <c r="F5323" s="59" t="s">
        <v>246</v>
      </c>
    </row>
    <row r="5324" spans="1:6">
      <c r="A5324" s="59">
        <v>6241</v>
      </c>
      <c r="B5324" s="59" t="s">
        <v>471</v>
      </c>
      <c r="C5324" s="59" t="s">
        <v>20278</v>
      </c>
      <c r="D5324" s="60">
        <v>78.510000000000005</v>
      </c>
      <c r="E5324" s="59" t="s">
        <v>472</v>
      </c>
      <c r="F5324" s="59" t="s">
        <v>247</v>
      </c>
    </row>
    <row r="5325" spans="1:6">
      <c r="A5325" s="59">
        <v>6242</v>
      </c>
      <c r="B5325" s="59" t="s">
        <v>471</v>
      </c>
      <c r="C5325" s="59" t="s">
        <v>20278</v>
      </c>
      <c r="D5325" s="60">
        <v>89.09</v>
      </c>
      <c r="E5325" s="59" t="s">
        <v>472</v>
      </c>
      <c r="F5325" s="59" t="s">
        <v>248</v>
      </c>
    </row>
    <row r="5326" spans="1:6">
      <c r="A5326" s="59">
        <v>6243</v>
      </c>
      <c r="B5326" s="59" t="s">
        <v>471</v>
      </c>
      <c r="C5326" s="59" t="s">
        <v>20278</v>
      </c>
      <c r="D5326" s="60">
        <v>95.31</v>
      </c>
      <c r="E5326" s="59" t="s">
        <v>472</v>
      </c>
      <c r="F5326" s="59" t="s">
        <v>249</v>
      </c>
    </row>
    <row r="5327" spans="1:6">
      <c r="A5327" s="59">
        <v>6244</v>
      </c>
      <c r="B5327" s="59" t="s">
        <v>471</v>
      </c>
      <c r="C5327" s="59" t="s">
        <v>20278</v>
      </c>
      <c r="D5327" s="60">
        <v>75.650000000000006</v>
      </c>
      <c r="E5327" s="59" t="s">
        <v>472</v>
      </c>
      <c r="F5327" s="59" t="s">
        <v>250</v>
      </c>
    </row>
    <row r="5328" spans="1:6">
      <c r="A5328" s="59">
        <v>6306</v>
      </c>
      <c r="B5328" s="59" t="s">
        <v>471</v>
      </c>
      <c r="C5328" s="59" t="s">
        <v>20278</v>
      </c>
      <c r="D5328" s="60">
        <v>194.49</v>
      </c>
      <c r="E5328" s="59" t="s">
        <v>472</v>
      </c>
      <c r="F5328" s="59" t="s">
        <v>251</v>
      </c>
    </row>
    <row r="5329" spans="1:6">
      <c r="A5329" s="59">
        <v>6320</v>
      </c>
      <c r="B5329" s="59" t="s">
        <v>471</v>
      </c>
      <c r="C5329" s="59" t="s">
        <v>20278</v>
      </c>
      <c r="D5329" s="60">
        <v>82.19</v>
      </c>
      <c r="E5329" s="59" t="s">
        <v>472</v>
      </c>
      <c r="F5329" s="59" t="s">
        <v>253</v>
      </c>
    </row>
    <row r="5330" spans="1:6">
      <c r="A5330" s="59">
        <v>6342</v>
      </c>
      <c r="B5330" s="59" t="s">
        <v>471</v>
      </c>
      <c r="C5330" s="59" t="s">
        <v>20278</v>
      </c>
      <c r="D5330" s="60">
        <v>0.01</v>
      </c>
      <c r="E5330" s="59" t="s">
        <v>472</v>
      </c>
      <c r="F5330" s="59" t="s">
        <v>254</v>
      </c>
    </row>
    <row r="5331" spans="1:6">
      <c r="A5331" s="59">
        <v>6343</v>
      </c>
      <c r="B5331" s="59" t="s">
        <v>471</v>
      </c>
      <c r="C5331" s="59" t="s">
        <v>20278</v>
      </c>
      <c r="D5331" s="60">
        <v>0.01</v>
      </c>
      <c r="E5331" s="59" t="s">
        <v>472</v>
      </c>
      <c r="F5331" s="59" t="s">
        <v>255</v>
      </c>
    </row>
    <row r="5332" spans="1:6">
      <c r="A5332" s="59">
        <v>6344</v>
      </c>
      <c r="B5332" s="59" t="s">
        <v>471</v>
      </c>
      <c r="C5332" s="59" t="s">
        <v>20278</v>
      </c>
      <c r="D5332" s="60">
        <v>0.01</v>
      </c>
      <c r="E5332" s="59" t="s">
        <v>472</v>
      </c>
      <c r="F5332" s="59" t="s">
        <v>256</v>
      </c>
    </row>
    <row r="5333" spans="1:6">
      <c r="A5333" s="59">
        <v>6345</v>
      </c>
      <c r="B5333" s="59" t="s">
        <v>471</v>
      </c>
      <c r="C5333" s="59" t="s">
        <v>20278</v>
      </c>
      <c r="D5333" s="60">
        <v>0.01</v>
      </c>
      <c r="E5333" s="59" t="s">
        <v>472</v>
      </c>
      <c r="F5333" s="59" t="s">
        <v>257</v>
      </c>
    </row>
    <row r="5334" spans="1:6">
      <c r="A5334" s="59">
        <v>6346</v>
      </c>
      <c r="B5334" s="59" t="s">
        <v>471</v>
      </c>
      <c r="C5334" s="59" t="s">
        <v>20278</v>
      </c>
      <c r="D5334" s="60">
        <v>0.01</v>
      </c>
      <c r="E5334" s="59" t="s">
        <v>472</v>
      </c>
      <c r="F5334" s="59" t="s">
        <v>258</v>
      </c>
    </row>
    <row r="5335" spans="1:6">
      <c r="A5335" s="59">
        <v>6347</v>
      </c>
      <c r="B5335" s="59" t="s">
        <v>471</v>
      </c>
      <c r="C5335" s="59" t="s">
        <v>20278</v>
      </c>
      <c r="D5335" s="60">
        <v>0.01</v>
      </c>
      <c r="E5335" s="59" t="s">
        <v>472</v>
      </c>
      <c r="F5335" s="59" t="s">
        <v>259</v>
      </c>
    </row>
    <row r="5336" spans="1:6">
      <c r="A5336" s="59">
        <v>6400</v>
      </c>
      <c r="B5336" s="59" t="s">
        <v>471</v>
      </c>
      <c r="C5336" s="59" t="s">
        <v>20278</v>
      </c>
      <c r="D5336" s="60">
        <v>0.01</v>
      </c>
      <c r="E5336" s="59" t="s">
        <v>472</v>
      </c>
      <c r="F5336" s="59" t="s">
        <v>260</v>
      </c>
    </row>
    <row r="5337" spans="1:6">
      <c r="A5337" s="59">
        <v>6401</v>
      </c>
      <c r="B5337" s="59" t="s">
        <v>471</v>
      </c>
      <c r="C5337" s="59" t="s">
        <v>20278</v>
      </c>
      <c r="D5337" s="60">
        <v>89.74</v>
      </c>
      <c r="E5337" s="59" t="s">
        <v>472</v>
      </c>
      <c r="F5337" s="59" t="s">
        <v>261</v>
      </c>
    </row>
    <row r="5338" spans="1:6">
      <c r="A5338" s="59">
        <v>6402</v>
      </c>
      <c r="B5338" s="59" t="s">
        <v>471</v>
      </c>
      <c r="C5338" s="59" t="s">
        <v>20278</v>
      </c>
      <c r="D5338" s="60">
        <v>35.42</v>
      </c>
      <c r="E5338" s="59" t="s">
        <v>472</v>
      </c>
      <c r="F5338" s="59" t="s">
        <v>262</v>
      </c>
    </row>
    <row r="5339" spans="1:6">
      <c r="A5339" s="59">
        <v>6404</v>
      </c>
      <c r="B5339" s="59" t="s">
        <v>471</v>
      </c>
      <c r="C5339" s="59" t="s">
        <v>20278</v>
      </c>
      <c r="D5339" s="60">
        <v>109.68</v>
      </c>
      <c r="E5339" s="59" t="s">
        <v>472</v>
      </c>
      <c r="F5339" s="59" t="s">
        <v>263</v>
      </c>
    </row>
    <row r="5340" spans="1:6">
      <c r="A5340" s="59">
        <v>6405</v>
      </c>
      <c r="B5340" s="59" t="s">
        <v>471</v>
      </c>
      <c r="C5340" s="59" t="s">
        <v>20278</v>
      </c>
      <c r="D5340" s="60">
        <v>78.33</v>
      </c>
      <c r="E5340" s="59" t="s">
        <v>472</v>
      </c>
      <c r="F5340" s="59" t="s">
        <v>264</v>
      </c>
    </row>
    <row r="5341" spans="1:6">
      <c r="A5341" s="59">
        <v>6410</v>
      </c>
      <c r="B5341" s="59" t="s">
        <v>471</v>
      </c>
      <c r="C5341" s="59" t="s">
        <v>20278</v>
      </c>
      <c r="D5341" s="60">
        <v>68.31</v>
      </c>
      <c r="E5341" s="59" t="s">
        <v>472</v>
      </c>
      <c r="F5341" s="59" t="s">
        <v>267</v>
      </c>
    </row>
    <row r="5342" spans="1:6">
      <c r="A5342" s="59">
        <v>6411</v>
      </c>
      <c r="B5342" s="59" t="s">
        <v>471</v>
      </c>
      <c r="C5342" s="59" t="s">
        <v>20278</v>
      </c>
      <c r="D5342" s="60">
        <v>0.01</v>
      </c>
      <c r="E5342" s="59" t="s">
        <v>472</v>
      </c>
      <c r="F5342" s="59" t="s">
        <v>268</v>
      </c>
    </row>
    <row r="5343" spans="1:6">
      <c r="A5343" s="59">
        <v>6412</v>
      </c>
      <c r="B5343" s="59" t="s">
        <v>471</v>
      </c>
      <c r="C5343" s="59" t="s">
        <v>20278</v>
      </c>
      <c r="D5343" s="60">
        <v>75.650000000000006</v>
      </c>
      <c r="E5343" s="59" t="s">
        <v>472</v>
      </c>
      <c r="F5343" s="59" t="s">
        <v>269</v>
      </c>
    </row>
    <row r="5344" spans="1:6">
      <c r="A5344" s="59">
        <v>6413</v>
      </c>
      <c r="B5344" s="59" t="s">
        <v>471</v>
      </c>
      <c r="C5344" s="59" t="s">
        <v>20278</v>
      </c>
      <c r="D5344" s="60">
        <v>0.01</v>
      </c>
      <c r="E5344" s="59" t="s">
        <v>472</v>
      </c>
      <c r="F5344" s="59" t="s">
        <v>270</v>
      </c>
    </row>
    <row r="5345" spans="1:6">
      <c r="A5345" s="59">
        <v>6414</v>
      </c>
      <c r="B5345" s="59" t="s">
        <v>471</v>
      </c>
      <c r="C5345" s="59" t="s">
        <v>20278</v>
      </c>
      <c r="D5345" s="60">
        <v>75.650000000000006</v>
      </c>
      <c r="E5345" s="59" t="s">
        <v>472</v>
      </c>
      <c r="F5345" s="59" t="s">
        <v>271</v>
      </c>
    </row>
    <row r="5346" spans="1:6">
      <c r="A5346" s="59">
        <v>6415</v>
      </c>
      <c r="B5346" s="59" t="s">
        <v>471</v>
      </c>
      <c r="C5346" s="59" t="s">
        <v>20278</v>
      </c>
      <c r="D5346" s="60">
        <v>75.650000000000006</v>
      </c>
      <c r="E5346" s="59" t="s">
        <v>472</v>
      </c>
      <c r="F5346" s="59" t="s">
        <v>272</v>
      </c>
    </row>
    <row r="5347" spans="1:6">
      <c r="A5347" s="59">
        <v>6416</v>
      </c>
      <c r="B5347" s="59" t="s">
        <v>471</v>
      </c>
      <c r="C5347" s="59" t="s">
        <v>20278</v>
      </c>
      <c r="D5347" s="60">
        <v>48.14</v>
      </c>
      <c r="E5347" s="59" t="s">
        <v>472</v>
      </c>
      <c r="F5347" s="59" t="s">
        <v>273</v>
      </c>
    </row>
    <row r="5348" spans="1:6">
      <c r="A5348" s="59">
        <v>6417</v>
      </c>
      <c r="B5348" s="59" t="s">
        <v>471</v>
      </c>
      <c r="C5348" s="59" t="s">
        <v>20278</v>
      </c>
      <c r="D5348" s="60">
        <v>75.650000000000006</v>
      </c>
      <c r="E5348" s="59" t="s">
        <v>472</v>
      </c>
      <c r="F5348" s="59" t="s">
        <v>274</v>
      </c>
    </row>
    <row r="5349" spans="1:6">
      <c r="A5349" s="59">
        <v>6418</v>
      </c>
      <c r="B5349" s="59" t="s">
        <v>471</v>
      </c>
      <c r="C5349" s="59" t="s">
        <v>20278</v>
      </c>
      <c r="D5349" s="60">
        <v>41.1</v>
      </c>
      <c r="E5349" s="59" t="s">
        <v>472</v>
      </c>
      <c r="F5349" s="59" t="s">
        <v>275</v>
      </c>
    </row>
    <row r="5350" spans="1:6">
      <c r="A5350" s="59">
        <v>6419</v>
      </c>
      <c r="B5350" s="59" t="s">
        <v>471</v>
      </c>
      <c r="C5350" s="59" t="s">
        <v>20278</v>
      </c>
      <c r="D5350" s="60">
        <v>43.78</v>
      </c>
      <c r="E5350" s="59" t="s">
        <v>472</v>
      </c>
      <c r="F5350" s="59" t="s">
        <v>276</v>
      </c>
    </row>
    <row r="5351" spans="1:6">
      <c r="A5351" s="59">
        <v>6420</v>
      </c>
      <c r="B5351" s="59" t="s">
        <v>471</v>
      </c>
      <c r="C5351" s="59" t="s">
        <v>20278</v>
      </c>
      <c r="D5351" s="60">
        <v>59.41</v>
      </c>
      <c r="E5351" s="59" t="s">
        <v>472</v>
      </c>
      <c r="F5351" s="59" t="s">
        <v>277</v>
      </c>
    </row>
    <row r="5352" spans="1:6">
      <c r="A5352" s="59">
        <v>6421</v>
      </c>
      <c r="B5352" s="59" t="s">
        <v>471</v>
      </c>
      <c r="C5352" s="59" t="s">
        <v>20278</v>
      </c>
      <c r="D5352" s="60">
        <v>75.650000000000006</v>
      </c>
      <c r="E5352" s="59" t="s">
        <v>472</v>
      </c>
      <c r="F5352" s="59" t="s">
        <v>278</v>
      </c>
    </row>
    <row r="5353" spans="1:6">
      <c r="A5353" s="59">
        <v>6422</v>
      </c>
      <c r="B5353" s="59" t="s">
        <v>471</v>
      </c>
      <c r="C5353" s="59" t="s">
        <v>20278</v>
      </c>
      <c r="D5353" s="60">
        <v>75.650000000000006</v>
      </c>
      <c r="E5353" s="59" t="s">
        <v>472</v>
      </c>
      <c r="F5353" s="59" t="s">
        <v>279</v>
      </c>
    </row>
    <row r="5354" spans="1:6">
      <c r="A5354" s="59">
        <v>6423</v>
      </c>
      <c r="B5354" s="59" t="s">
        <v>471</v>
      </c>
      <c r="C5354" s="59" t="s">
        <v>20278</v>
      </c>
      <c r="D5354" s="60">
        <v>75.650000000000006</v>
      </c>
      <c r="E5354" s="59" t="s">
        <v>472</v>
      </c>
      <c r="F5354" s="59" t="s">
        <v>280</v>
      </c>
    </row>
    <row r="5355" spans="1:6">
      <c r="A5355" s="59">
        <v>6426</v>
      </c>
      <c r="B5355" s="59" t="s">
        <v>471</v>
      </c>
      <c r="C5355" s="59" t="s">
        <v>20278</v>
      </c>
      <c r="D5355" s="60">
        <v>44.24</v>
      </c>
      <c r="E5355" s="59" t="s">
        <v>472</v>
      </c>
      <c r="F5355" s="59" t="s">
        <v>282</v>
      </c>
    </row>
    <row r="5356" spans="1:6">
      <c r="A5356" s="59">
        <v>6430</v>
      </c>
      <c r="B5356" s="59" t="s">
        <v>471</v>
      </c>
      <c r="C5356" s="59" t="s">
        <v>20278</v>
      </c>
      <c r="D5356" s="60">
        <v>75.650000000000006</v>
      </c>
      <c r="E5356" s="59" t="s">
        <v>472</v>
      </c>
      <c r="F5356" s="59" t="s">
        <v>265</v>
      </c>
    </row>
    <row r="5357" spans="1:6">
      <c r="A5357" s="59">
        <v>6432</v>
      </c>
      <c r="B5357" s="59" t="s">
        <v>471</v>
      </c>
      <c r="C5357" s="59" t="s">
        <v>20278</v>
      </c>
      <c r="D5357" s="60">
        <v>75.650000000000006</v>
      </c>
      <c r="E5357" s="59" t="s">
        <v>472</v>
      </c>
      <c r="F5357" s="59" t="s">
        <v>283</v>
      </c>
    </row>
    <row r="5358" spans="1:6">
      <c r="A5358" s="59">
        <v>6434</v>
      </c>
      <c r="B5358" s="59" t="s">
        <v>471</v>
      </c>
      <c r="C5358" s="59" t="s">
        <v>20278</v>
      </c>
      <c r="D5358" s="60">
        <v>75.650000000000006</v>
      </c>
      <c r="E5358" s="59" t="s">
        <v>472</v>
      </c>
      <c r="F5358" s="59" t="s">
        <v>284</v>
      </c>
    </row>
    <row r="5359" spans="1:6">
      <c r="A5359" s="59">
        <v>6437</v>
      </c>
      <c r="B5359" s="59" t="s">
        <v>471</v>
      </c>
      <c r="C5359" s="59" t="s">
        <v>20278</v>
      </c>
      <c r="D5359" s="60">
        <v>40.549999999999997</v>
      </c>
      <c r="E5359" s="59" t="s">
        <v>472</v>
      </c>
      <c r="F5359" s="59" t="s">
        <v>285</v>
      </c>
    </row>
    <row r="5360" spans="1:6">
      <c r="A5360" s="59">
        <v>6438</v>
      </c>
      <c r="B5360" s="59" t="s">
        <v>471</v>
      </c>
      <c r="C5360" s="59" t="s">
        <v>20278</v>
      </c>
      <c r="D5360" s="60">
        <v>75.650000000000006</v>
      </c>
      <c r="E5360" s="59" t="s">
        <v>472</v>
      </c>
      <c r="F5360" s="59" t="s">
        <v>286</v>
      </c>
    </row>
    <row r="5361" spans="1:6">
      <c r="A5361" s="59">
        <v>6439</v>
      </c>
      <c r="B5361" s="59" t="s">
        <v>471</v>
      </c>
      <c r="C5361" s="59" t="s">
        <v>20278</v>
      </c>
      <c r="D5361" s="60">
        <v>41.79</v>
      </c>
      <c r="E5361" s="59" t="s">
        <v>472</v>
      </c>
      <c r="F5361" s="59" t="s">
        <v>287</v>
      </c>
    </row>
    <row r="5362" spans="1:6">
      <c r="A5362" s="59">
        <v>6442</v>
      </c>
      <c r="B5362" s="59" t="s">
        <v>471</v>
      </c>
      <c r="C5362" s="59" t="s">
        <v>20278</v>
      </c>
      <c r="D5362" s="60">
        <v>75.650000000000006</v>
      </c>
      <c r="E5362" s="59" t="s">
        <v>472</v>
      </c>
      <c r="F5362" s="59" t="s">
        <v>288</v>
      </c>
    </row>
    <row r="5363" spans="1:6">
      <c r="A5363" s="59">
        <v>6443</v>
      </c>
      <c r="B5363" s="59" t="s">
        <v>471</v>
      </c>
      <c r="C5363" s="59" t="s">
        <v>20278</v>
      </c>
      <c r="D5363" s="60">
        <v>75.650000000000006</v>
      </c>
      <c r="E5363" s="59" t="s">
        <v>472</v>
      </c>
      <c r="F5363" s="59" t="s">
        <v>289</v>
      </c>
    </row>
    <row r="5364" spans="1:6">
      <c r="A5364" s="59">
        <v>6444</v>
      </c>
      <c r="B5364" s="59" t="s">
        <v>471</v>
      </c>
      <c r="C5364" s="59" t="s">
        <v>20278</v>
      </c>
      <c r="D5364" s="60">
        <v>44.23</v>
      </c>
      <c r="E5364" s="59" t="s">
        <v>472</v>
      </c>
      <c r="F5364" s="59" t="s">
        <v>290</v>
      </c>
    </row>
    <row r="5365" spans="1:6">
      <c r="A5365" s="59">
        <v>6450</v>
      </c>
      <c r="B5365" s="59" t="s">
        <v>471</v>
      </c>
      <c r="C5365" s="59" t="s">
        <v>20278</v>
      </c>
      <c r="D5365" s="60">
        <v>72.13</v>
      </c>
      <c r="E5365" s="59" t="s">
        <v>472</v>
      </c>
      <c r="F5365" s="59" t="s">
        <v>291</v>
      </c>
    </row>
    <row r="5366" spans="1:6">
      <c r="A5366" s="59">
        <v>6452</v>
      </c>
      <c r="B5366" s="59" t="s">
        <v>471</v>
      </c>
      <c r="C5366" s="59" t="s">
        <v>20278</v>
      </c>
      <c r="D5366" s="60">
        <v>75.650000000000006</v>
      </c>
      <c r="E5366" s="59" t="s">
        <v>472</v>
      </c>
      <c r="F5366" s="59" t="s">
        <v>292</v>
      </c>
    </row>
    <row r="5367" spans="1:6">
      <c r="A5367" s="59">
        <v>6456</v>
      </c>
      <c r="B5367" s="59" t="s">
        <v>471</v>
      </c>
      <c r="C5367" s="59" t="s">
        <v>20278</v>
      </c>
      <c r="D5367" s="60">
        <v>75.650000000000006</v>
      </c>
      <c r="E5367" s="59" t="s">
        <v>472</v>
      </c>
      <c r="F5367" s="59" t="s">
        <v>293</v>
      </c>
    </row>
    <row r="5368" spans="1:6">
      <c r="A5368" s="59">
        <v>6458</v>
      </c>
      <c r="B5368" s="59" t="s">
        <v>471</v>
      </c>
      <c r="C5368" s="59" t="s">
        <v>20278</v>
      </c>
      <c r="D5368" s="60">
        <v>44.38</v>
      </c>
      <c r="E5368" s="59" t="s">
        <v>472</v>
      </c>
      <c r="F5368" s="59" t="s">
        <v>294</v>
      </c>
    </row>
    <row r="5369" spans="1:6">
      <c r="A5369" s="59">
        <v>6459</v>
      </c>
      <c r="B5369" s="59" t="s">
        <v>471</v>
      </c>
      <c r="C5369" s="59" t="s">
        <v>20278</v>
      </c>
      <c r="D5369" s="60">
        <v>75.650000000000006</v>
      </c>
      <c r="E5369" s="59" t="s">
        <v>472</v>
      </c>
      <c r="F5369" s="59" t="s">
        <v>295</v>
      </c>
    </row>
    <row r="5370" spans="1:6">
      <c r="A5370" s="59">
        <v>6460</v>
      </c>
      <c r="B5370" s="59" t="s">
        <v>471</v>
      </c>
      <c r="C5370" s="59" t="s">
        <v>20278</v>
      </c>
      <c r="D5370" s="60">
        <v>0.01</v>
      </c>
      <c r="E5370" s="59" t="s">
        <v>472</v>
      </c>
      <c r="F5370" s="59" t="s">
        <v>296</v>
      </c>
    </row>
    <row r="5371" spans="1:6">
      <c r="A5371" s="59">
        <v>6461</v>
      </c>
      <c r="B5371" s="59" t="s">
        <v>471</v>
      </c>
      <c r="C5371" s="59" t="s">
        <v>20278</v>
      </c>
      <c r="D5371" s="60">
        <v>0.01</v>
      </c>
      <c r="E5371" s="59" t="s">
        <v>472</v>
      </c>
      <c r="F5371" s="59" t="s">
        <v>297</v>
      </c>
    </row>
    <row r="5372" spans="1:6">
      <c r="A5372" s="59">
        <v>6462</v>
      </c>
      <c r="B5372" s="59" t="s">
        <v>471</v>
      </c>
      <c r="C5372" s="59" t="s">
        <v>20278</v>
      </c>
      <c r="D5372" s="60">
        <v>75.650000000000006</v>
      </c>
      <c r="E5372" s="59" t="s">
        <v>472</v>
      </c>
      <c r="F5372" s="59" t="s">
        <v>298</v>
      </c>
    </row>
    <row r="5373" spans="1:6">
      <c r="A5373" s="59">
        <v>6463</v>
      </c>
      <c r="B5373" s="59" t="s">
        <v>471</v>
      </c>
      <c r="C5373" s="59" t="s">
        <v>20278</v>
      </c>
      <c r="D5373" s="60">
        <v>75.650000000000006</v>
      </c>
      <c r="E5373" s="59" t="s">
        <v>472</v>
      </c>
      <c r="F5373" s="59" t="s">
        <v>299</v>
      </c>
    </row>
    <row r="5374" spans="1:6">
      <c r="A5374" s="59">
        <v>6464</v>
      </c>
      <c r="B5374" s="59" t="s">
        <v>471</v>
      </c>
      <c r="C5374" s="59" t="s">
        <v>20278</v>
      </c>
      <c r="D5374" s="60">
        <v>48.08</v>
      </c>
      <c r="E5374" s="59" t="s">
        <v>472</v>
      </c>
      <c r="F5374" s="59" t="s">
        <v>300</v>
      </c>
    </row>
    <row r="5375" spans="1:6">
      <c r="A5375" s="59">
        <v>6470</v>
      </c>
      <c r="B5375" s="59" t="s">
        <v>471</v>
      </c>
      <c r="C5375" s="59" t="s">
        <v>20278</v>
      </c>
      <c r="D5375" s="60">
        <v>69.27</v>
      </c>
      <c r="E5375" s="59" t="s">
        <v>472</v>
      </c>
      <c r="F5375" s="59" t="s">
        <v>301</v>
      </c>
    </row>
    <row r="5376" spans="1:6">
      <c r="A5376" s="59">
        <v>6472</v>
      </c>
      <c r="B5376" s="59" t="s">
        <v>471</v>
      </c>
      <c r="C5376" s="59" t="s">
        <v>20278</v>
      </c>
      <c r="D5376" s="60">
        <v>75.650000000000006</v>
      </c>
      <c r="E5376" s="59" t="s">
        <v>472</v>
      </c>
      <c r="F5376" s="59" t="s">
        <v>302</v>
      </c>
    </row>
    <row r="5377" spans="1:6">
      <c r="A5377" s="59">
        <v>6473</v>
      </c>
      <c r="B5377" s="59" t="s">
        <v>471</v>
      </c>
      <c r="C5377" s="59" t="s">
        <v>20278</v>
      </c>
      <c r="D5377" s="60">
        <v>44.73</v>
      </c>
      <c r="E5377" s="59" t="s">
        <v>472</v>
      </c>
      <c r="F5377" s="59" t="s">
        <v>303</v>
      </c>
    </row>
    <row r="5378" spans="1:6">
      <c r="A5378" s="59">
        <v>6480</v>
      </c>
      <c r="B5378" s="59" t="s">
        <v>471</v>
      </c>
      <c r="C5378" s="59" t="s">
        <v>20278</v>
      </c>
      <c r="D5378" s="60">
        <v>69.27</v>
      </c>
      <c r="E5378" s="59" t="s">
        <v>472</v>
      </c>
      <c r="F5378" s="59" t="s">
        <v>304</v>
      </c>
    </row>
    <row r="5379" spans="1:6">
      <c r="A5379" s="59">
        <v>6482</v>
      </c>
      <c r="B5379" s="59" t="s">
        <v>471</v>
      </c>
      <c r="C5379" s="59" t="s">
        <v>20278</v>
      </c>
      <c r="D5379" s="60">
        <v>75.650000000000006</v>
      </c>
      <c r="E5379" s="59" t="s">
        <v>472</v>
      </c>
      <c r="F5379" s="59" t="s">
        <v>305</v>
      </c>
    </row>
    <row r="5380" spans="1:6">
      <c r="A5380" s="59">
        <v>6483</v>
      </c>
      <c r="B5380" s="59" t="s">
        <v>471</v>
      </c>
      <c r="C5380" s="59" t="s">
        <v>20278</v>
      </c>
      <c r="D5380" s="60">
        <v>75.650000000000006</v>
      </c>
      <c r="E5380" s="59" t="s">
        <v>472</v>
      </c>
      <c r="F5380" s="59" t="s">
        <v>306</v>
      </c>
    </row>
    <row r="5381" spans="1:6">
      <c r="A5381" s="59">
        <v>6484</v>
      </c>
      <c r="B5381" s="59" t="s">
        <v>471</v>
      </c>
      <c r="C5381" s="59" t="s">
        <v>20278</v>
      </c>
      <c r="D5381" s="60">
        <v>46.81</v>
      </c>
      <c r="E5381" s="59" t="s">
        <v>472</v>
      </c>
      <c r="F5381" s="59" t="s">
        <v>307</v>
      </c>
    </row>
    <row r="5382" spans="1:6">
      <c r="A5382" s="59">
        <v>6486</v>
      </c>
      <c r="B5382" s="59" t="s">
        <v>471</v>
      </c>
      <c r="C5382" s="59" t="s">
        <v>20278</v>
      </c>
      <c r="D5382" s="60">
        <v>36.979999999999997</v>
      </c>
      <c r="E5382" s="59" t="s">
        <v>472</v>
      </c>
      <c r="F5382" s="59" t="s">
        <v>308</v>
      </c>
    </row>
    <row r="5383" spans="1:6">
      <c r="A5383" s="59">
        <v>6490</v>
      </c>
      <c r="B5383" s="59" t="s">
        <v>471</v>
      </c>
      <c r="C5383" s="59" t="s">
        <v>20278</v>
      </c>
      <c r="D5383" s="60">
        <v>53.77</v>
      </c>
      <c r="E5383" s="59" t="s">
        <v>472</v>
      </c>
      <c r="F5383" s="59" t="s">
        <v>309</v>
      </c>
    </row>
    <row r="5384" spans="1:6">
      <c r="A5384" s="59">
        <v>6492</v>
      </c>
      <c r="B5384" s="59" t="s">
        <v>471</v>
      </c>
      <c r="C5384" s="59" t="s">
        <v>20278</v>
      </c>
      <c r="D5384" s="60">
        <v>75.650000000000006</v>
      </c>
      <c r="E5384" s="59" t="s">
        <v>472</v>
      </c>
      <c r="F5384" s="59" t="s">
        <v>310</v>
      </c>
    </row>
    <row r="5385" spans="1:6">
      <c r="A5385" s="59">
        <v>6500</v>
      </c>
      <c r="B5385" s="59" t="s">
        <v>471</v>
      </c>
      <c r="C5385" s="59" t="s">
        <v>20278</v>
      </c>
      <c r="D5385" s="60">
        <v>53.77</v>
      </c>
      <c r="E5385" s="59" t="s">
        <v>472</v>
      </c>
      <c r="F5385" s="59" t="s">
        <v>311</v>
      </c>
    </row>
    <row r="5386" spans="1:6">
      <c r="A5386" s="59">
        <v>6502</v>
      </c>
      <c r="B5386" s="59" t="s">
        <v>471</v>
      </c>
      <c r="C5386" s="59" t="s">
        <v>20278</v>
      </c>
      <c r="D5386" s="60">
        <v>75.650000000000006</v>
      </c>
      <c r="E5386" s="59" t="s">
        <v>472</v>
      </c>
      <c r="F5386" s="59" t="s">
        <v>312</v>
      </c>
    </row>
    <row r="5387" spans="1:6">
      <c r="A5387" s="59">
        <v>6503</v>
      </c>
      <c r="B5387" s="59" t="s">
        <v>471</v>
      </c>
      <c r="C5387" s="59" t="s">
        <v>20278</v>
      </c>
      <c r="D5387" s="60">
        <v>75.650000000000006</v>
      </c>
      <c r="E5387" s="59" t="s">
        <v>472</v>
      </c>
      <c r="F5387" s="59" t="s">
        <v>313</v>
      </c>
    </row>
    <row r="5388" spans="1:6">
      <c r="A5388" s="59">
        <v>6504</v>
      </c>
      <c r="B5388" s="59" t="s">
        <v>471</v>
      </c>
      <c r="C5388" s="59" t="s">
        <v>20278</v>
      </c>
      <c r="D5388" s="60">
        <v>45.61</v>
      </c>
      <c r="E5388" s="59" t="s">
        <v>472</v>
      </c>
      <c r="F5388" s="59" t="s">
        <v>314</v>
      </c>
    </row>
    <row r="5389" spans="1:6">
      <c r="A5389" s="59">
        <v>6505</v>
      </c>
      <c r="B5389" s="59" t="s">
        <v>471</v>
      </c>
      <c r="C5389" s="59" t="s">
        <v>20278</v>
      </c>
      <c r="D5389" s="60">
        <v>41.14</v>
      </c>
      <c r="E5389" s="59" t="s">
        <v>472</v>
      </c>
      <c r="F5389" s="59" t="s">
        <v>315</v>
      </c>
    </row>
    <row r="5390" spans="1:6">
      <c r="A5390" s="59">
        <v>6506</v>
      </c>
      <c r="B5390" s="59" t="s">
        <v>471</v>
      </c>
      <c r="C5390" s="59" t="s">
        <v>20278</v>
      </c>
      <c r="D5390" s="60">
        <v>75.650000000000006</v>
      </c>
      <c r="E5390" s="59" t="s">
        <v>472</v>
      </c>
      <c r="F5390" s="59" t="s">
        <v>316</v>
      </c>
    </row>
    <row r="5391" spans="1:6">
      <c r="A5391" s="59">
        <v>6507</v>
      </c>
      <c r="B5391" s="59" t="s">
        <v>471</v>
      </c>
      <c r="C5391" s="59" t="s">
        <v>20278</v>
      </c>
      <c r="D5391" s="60">
        <v>42.38</v>
      </c>
      <c r="E5391" s="59" t="s">
        <v>472</v>
      </c>
      <c r="F5391" s="59" t="s">
        <v>317</v>
      </c>
    </row>
    <row r="5392" spans="1:6">
      <c r="A5392" s="59">
        <v>6508</v>
      </c>
      <c r="B5392" s="59" t="s">
        <v>471</v>
      </c>
      <c r="C5392" s="59" t="s">
        <v>20278</v>
      </c>
      <c r="D5392" s="60">
        <v>42.66</v>
      </c>
      <c r="E5392" s="59" t="s">
        <v>472</v>
      </c>
      <c r="F5392" s="59" t="s">
        <v>318</v>
      </c>
    </row>
    <row r="5393" spans="1:6">
      <c r="A5393" s="59">
        <v>6509</v>
      </c>
      <c r="B5393" s="59" t="s">
        <v>471</v>
      </c>
      <c r="C5393" s="59" t="s">
        <v>20278</v>
      </c>
      <c r="D5393" s="60">
        <v>44.13</v>
      </c>
      <c r="E5393" s="59" t="s">
        <v>472</v>
      </c>
      <c r="F5393" s="59" t="s">
        <v>319</v>
      </c>
    </row>
    <row r="5394" spans="1:6">
      <c r="A5394" s="59">
        <v>6510</v>
      </c>
      <c r="B5394" s="59" t="s">
        <v>471</v>
      </c>
      <c r="C5394" s="59" t="s">
        <v>20278</v>
      </c>
      <c r="D5394" s="60">
        <v>67.959999999999994</v>
      </c>
      <c r="E5394" s="59" t="s">
        <v>472</v>
      </c>
      <c r="F5394" s="59" t="s">
        <v>320</v>
      </c>
    </row>
    <row r="5395" spans="1:6">
      <c r="A5395" s="59">
        <v>6511</v>
      </c>
      <c r="B5395" s="59" t="s">
        <v>471</v>
      </c>
      <c r="C5395" s="59" t="s">
        <v>20278</v>
      </c>
      <c r="D5395" s="60">
        <v>75.650000000000006</v>
      </c>
      <c r="E5395" s="59" t="s">
        <v>472</v>
      </c>
      <c r="F5395" s="59" t="s">
        <v>321</v>
      </c>
    </row>
    <row r="5396" spans="1:6">
      <c r="A5396" s="59">
        <v>6512</v>
      </c>
      <c r="B5396" s="59" t="s">
        <v>471</v>
      </c>
      <c r="C5396" s="59" t="s">
        <v>20278</v>
      </c>
      <c r="D5396" s="60">
        <v>75.650000000000006</v>
      </c>
      <c r="E5396" s="59" t="s">
        <v>472</v>
      </c>
      <c r="F5396" s="59" t="s">
        <v>322</v>
      </c>
    </row>
    <row r="5397" spans="1:6">
      <c r="A5397" s="59">
        <v>6513</v>
      </c>
      <c r="B5397" s="59" t="s">
        <v>471</v>
      </c>
      <c r="C5397" s="59" t="s">
        <v>20278</v>
      </c>
      <c r="D5397" s="60">
        <v>75.650000000000006</v>
      </c>
      <c r="E5397" s="59" t="s">
        <v>472</v>
      </c>
      <c r="F5397" s="59" t="s">
        <v>323</v>
      </c>
    </row>
    <row r="5398" spans="1:6">
      <c r="A5398" s="59">
        <v>6517</v>
      </c>
      <c r="B5398" s="59" t="s">
        <v>471</v>
      </c>
      <c r="C5398" s="59" t="s">
        <v>20278</v>
      </c>
      <c r="D5398" s="60">
        <v>77.23</v>
      </c>
      <c r="E5398" s="59" t="s">
        <v>472</v>
      </c>
      <c r="F5398" s="59" t="s">
        <v>324</v>
      </c>
    </row>
    <row r="5399" spans="1:6">
      <c r="A5399" s="59">
        <v>6518</v>
      </c>
      <c r="B5399" s="59" t="s">
        <v>471</v>
      </c>
      <c r="C5399" s="59" t="s">
        <v>20278</v>
      </c>
      <c r="D5399" s="60">
        <v>39.17</v>
      </c>
      <c r="E5399" s="59" t="s">
        <v>472</v>
      </c>
      <c r="F5399" s="59" t="s">
        <v>325</v>
      </c>
    </row>
    <row r="5400" spans="1:6">
      <c r="A5400" s="59">
        <v>6519</v>
      </c>
      <c r="B5400" s="59" t="s">
        <v>471</v>
      </c>
      <c r="C5400" s="59" t="s">
        <v>20278</v>
      </c>
      <c r="D5400" s="60">
        <v>70.05</v>
      </c>
      <c r="E5400" s="59" t="s">
        <v>472</v>
      </c>
      <c r="F5400" s="59" t="s">
        <v>326</v>
      </c>
    </row>
    <row r="5401" spans="1:6">
      <c r="A5401" s="59">
        <v>6520</v>
      </c>
      <c r="B5401" s="59" t="s">
        <v>471</v>
      </c>
      <c r="C5401" s="59" t="s">
        <v>20278</v>
      </c>
      <c r="D5401" s="60">
        <v>0.01</v>
      </c>
      <c r="E5401" s="59" t="s">
        <v>472</v>
      </c>
      <c r="F5401" s="59" t="s">
        <v>327</v>
      </c>
    </row>
    <row r="5402" spans="1:6">
      <c r="A5402" s="59">
        <v>6521</v>
      </c>
      <c r="B5402" s="59" t="s">
        <v>471</v>
      </c>
      <c r="C5402" s="59" t="s">
        <v>20278</v>
      </c>
      <c r="D5402" s="60">
        <v>75.650000000000006</v>
      </c>
      <c r="E5402" s="59" t="s">
        <v>472</v>
      </c>
      <c r="F5402" s="59" t="s">
        <v>328</v>
      </c>
    </row>
    <row r="5403" spans="1:6">
      <c r="A5403" s="59">
        <v>6522</v>
      </c>
      <c r="B5403" s="59" t="s">
        <v>471</v>
      </c>
      <c r="C5403" s="59" t="s">
        <v>20278</v>
      </c>
      <c r="D5403" s="60">
        <v>75.650000000000006</v>
      </c>
      <c r="E5403" s="59" t="s">
        <v>472</v>
      </c>
      <c r="F5403" s="59" t="s">
        <v>329</v>
      </c>
    </row>
    <row r="5404" spans="1:6">
      <c r="A5404" s="59">
        <v>6620</v>
      </c>
      <c r="B5404" s="59" t="s">
        <v>471</v>
      </c>
      <c r="C5404" s="59" t="s">
        <v>20278</v>
      </c>
      <c r="D5404" s="60">
        <v>97.23</v>
      </c>
      <c r="E5404" s="59" t="s">
        <v>472</v>
      </c>
      <c r="F5404" s="59" t="s">
        <v>330</v>
      </c>
    </row>
    <row r="5405" spans="1:6">
      <c r="A5405" s="59">
        <v>6622</v>
      </c>
      <c r="B5405" s="59" t="s">
        <v>471</v>
      </c>
      <c r="C5405" s="59" t="s">
        <v>20278</v>
      </c>
      <c r="D5405" s="60">
        <v>103.44</v>
      </c>
      <c r="E5405" s="59" t="s">
        <v>472</v>
      </c>
      <c r="F5405" s="59" t="s">
        <v>331</v>
      </c>
    </row>
    <row r="5406" spans="1:6">
      <c r="A5406" s="59">
        <v>6623</v>
      </c>
      <c r="B5406" s="59" t="s">
        <v>471</v>
      </c>
      <c r="C5406" s="59" t="s">
        <v>20278</v>
      </c>
      <c r="D5406" s="60">
        <v>102.96</v>
      </c>
      <c r="E5406" s="59" t="s">
        <v>472</v>
      </c>
      <c r="F5406" s="59" t="s">
        <v>332</v>
      </c>
    </row>
    <row r="5407" spans="1:6">
      <c r="A5407" s="59">
        <v>6624</v>
      </c>
      <c r="B5407" s="59" t="s">
        <v>471</v>
      </c>
      <c r="C5407" s="59" t="s">
        <v>20278</v>
      </c>
      <c r="D5407" s="60">
        <v>103.08</v>
      </c>
      <c r="E5407" s="59" t="s">
        <v>472</v>
      </c>
      <c r="F5407" s="59" t="s">
        <v>333</v>
      </c>
    </row>
    <row r="5408" spans="1:6">
      <c r="A5408" s="59">
        <v>6625</v>
      </c>
      <c r="B5408" s="59" t="s">
        <v>471</v>
      </c>
      <c r="C5408" s="59" t="s">
        <v>20278</v>
      </c>
      <c r="D5408" s="60">
        <v>75.739999999999995</v>
      </c>
      <c r="E5408" s="59" t="s">
        <v>472</v>
      </c>
      <c r="F5408" s="59" t="s">
        <v>334</v>
      </c>
    </row>
    <row r="5409" spans="1:6">
      <c r="A5409" s="59">
        <v>6630</v>
      </c>
      <c r="B5409" s="59" t="s">
        <v>471</v>
      </c>
      <c r="C5409" s="59" t="s">
        <v>20278</v>
      </c>
      <c r="D5409" s="60">
        <v>103.25</v>
      </c>
      <c r="E5409" s="59" t="s">
        <v>472</v>
      </c>
      <c r="F5409" s="59" t="s">
        <v>335</v>
      </c>
    </row>
    <row r="5410" spans="1:6">
      <c r="A5410" s="59">
        <v>6632</v>
      </c>
      <c r="B5410" s="59" t="s">
        <v>471</v>
      </c>
      <c r="C5410" s="59" t="s">
        <v>20278</v>
      </c>
      <c r="D5410" s="60">
        <v>80.66</v>
      </c>
      <c r="E5410" s="59" t="s">
        <v>472</v>
      </c>
      <c r="F5410" s="59" t="s">
        <v>336</v>
      </c>
    </row>
    <row r="5411" spans="1:6">
      <c r="A5411" s="59">
        <v>6633</v>
      </c>
      <c r="B5411" s="59" t="s">
        <v>471</v>
      </c>
      <c r="C5411" s="59" t="s">
        <v>20278</v>
      </c>
      <c r="D5411" s="60">
        <v>101.69</v>
      </c>
      <c r="E5411" s="59" t="s">
        <v>472</v>
      </c>
      <c r="F5411" s="59" t="s">
        <v>337</v>
      </c>
    </row>
    <row r="5412" spans="1:6">
      <c r="A5412" s="59">
        <v>6634</v>
      </c>
      <c r="B5412" s="59" t="s">
        <v>471</v>
      </c>
      <c r="C5412" s="59" t="s">
        <v>20278</v>
      </c>
      <c r="D5412" s="60">
        <v>100.05</v>
      </c>
      <c r="E5412" s="59" t="s">
        <v>472</v>
      </c>
      <c r="F5412" s="59" t="s">
        <v>338</v>
      </c>
    </row>
    <row r="5413" spans="1:6">
      <c r="A5413" s="59">
        <v>6635</v>
      </c>
      <c r="B5413" s="59" t="s">
        <v>471</v>
      </c>
      <c r="C5413" s="59" t="s">
        <v>20278</v>
      </c>
      <c r="D5413" s="60">
        <v>97</v>
      </c>
      <c r="E5413" s="59" t="s">
        <v>472</v>
      </c>
      <c r="F5413" s="59" t="s">
        <v>339</v>
      </c>
    </row>
    <row r="5414" spans="1:6">
      <c r="A5414" s="59">
        <v>6636</v>
      </c>
      <c r="B5414" s="59" t="s">
        <v>471</v>
      </c>
      <c r="C5414" s="59" t="s">
        <v>20278</v>
      </c>
      <c r="D5414" s="60">
        <v>104.01</v>
      </c>
      <c r="E5414" s="59" t="s">
        <v>472</v>
      </c>
      <c r="F5414" s="59" t="s">
        <v>340</v>
      </c>
    </row>
    <row r="5415" spans="1:6">
      <c r="A5415" s="59">
        <v>6637</v>
      </c>
      <c r="B5415" s="59" t="s">
        <v>471</v>
      </c>
      <c r="C5415" s="59" t="s">
        <v>20278</v>
      </c>
      <c r="D5415" s="60">
        <v>94.18</v>
      </c>
      <c r="E5415" s="59" t="s">
        <v>472</v>
      </c>
      <c r="F5415" s="59" t="s">
        <v>341</v>
      </c>
    </row>
    <row r="5416" spans="1:6">
      <c r="A5416" s="59">
        <v>6640</v>
      </c>
      <c r="B5416" s="59" t="s">
        <v>471</v>
      </c>
      <c r="C5416" s="59" t="s">
        <v>20278</v>
      </c>
      <c r="D5416" s="60">
        <v>155.65</v>
      </c>
      <c r="E5416" s="59" t="s">
        <v>472</v>
      </c>
      <c r="F5416" s="59" t="s">
        <v>342</v>
      </c>
    </row>
    <row r="5417" spans="1:6">
      <c r="A5417" s="59">
        <v>6642</v>
      </c>
      <c r="B5417" s="59" t="s">
        <v>471</v>
      </c>
      <c r="C5417" s="59" t="s">
        <v>20278</v>
      </c>
      <c r="D5417" s="60">
        <v>102.92</v>
      </c>
      <c r="E5417" s="59" t="s">
        <v>472</v>
      </c>
      <c r="F5417" s="59" t="s">
        <v>343</v>
      </c>
    </row>
    <row r="5418" spans="1:6">
      <c r="A5418" s="59">
        <v>6643</v>
      </c>
      <c r="B5418" s="59" t="s">
        <v>471</v>
      </c>
      <c r="C5418" s="59" t="s">
        <v>20278</v>
      </c>
      <c r="D5418" s="60">
        <v>39.479999999999997</v>
      </c>
      <c r="E5418" s="59" t="s">
        <v>472</v>
      </c>
      <c r="F5418" s="59" t="s">
        <v>344</v>
      </c>
    </row>
    <row r="5419" spans="1:6">
      <c r="A5419" s="59">
        <v>6644</v>
      </c>
      <c r="B5419" s="59" t="s">
        <v>471</v>
      </c>
      <c r="C5419" s="59" t="s">
        <v>20278</v>
      </c>
      <c r="D5419" s="60">
        <v>103.29</v>
      </c>
      <c r="E5419" s="59" t="s">
        <v>472</v>
      </c>
      <c r="F5419" s="59" t="s">
        <v>345</v>
      </c>
    </row>
    <row r="5420" spans="1:6">
      <c r="A5420" s="59">
        <v>6645</v>
      </c>
      <c r="B5420" s="59" t="s">
        <v>471</v>
      </c>
      <c r="C5420" s="59" t="s">
        <v>20278</v>
      </c>
      <c r="D5420" s="60">
        <v>93.16</v>
      </c>
      <c r="E5420" s="59" t="s">
        <v>472</v>
      </c>
      <c r="F5420" s="59" t="s">
        <v>346</v>
      </c>
    </row>
    <row r="5421" spans="1:6">
      <c r="A5421" s="59">
        <v>6646</v>
      </c>
      <c r="B5421" s="59" t="s">
        <v>471</v>
      </c>
      <c r="C5421" s="59" t="s">
        <v>20278</v>
      </c>
      <c r="D5421" s="60">
        <v>104.21</v>
      </c>
      <c r="E5421" s="59" t="s">
        <v>472</v>
      </c>
      <c r="F5421" s="59" t="s">
        <v>347</v>
      </c>
    </row>
    <row r="5422" spans="1:6">
      <c r="A5422" s="59">
        <v>6648</v>
      </c>
      <c r="B5422" s="59" t="s">
        <v>471</v>
      </c>
      <c r="C5422" s="59" t="s">
        <v>20278</v>
      </c>
      <c r="D5422" s="60">
        <v>64.25</v>
      </c>
      <c r="E5422" s="59" t="s">
        <v>472</v>
      </c>
      <c r="F5422" s="59" t="s">
        <v>348</v>
      </c>
    </row>
    <row r="5423" spans="1:6">
      <c r="A5423" s="59">
        <v>6649</v>
      </c>
      <c r="B5423" s="59" t="s">
        <v>471</v>
      </c>
      <c r="C5423" s="59" t="s">
        <v>20278</v>
      </c>
      <c r="D5423" s="60">
        <v>103.5</v>
      </c>
      <c r="E5423" s="59" t="s">
        <v>472</v>
      </c>
      <c r="F5423" s="59" t="s">
        <v>349</v>
      </c>
    </row>
    <row r="5424" spans="1:6">
      <c r="A5424" s="59">
        <v>6652</v>
      </c>
      <c r="B5424" s="59" t="s">
        <v>471</v>
      </c>
      <c r="C5424" s="59" t="s">
        <v>20278</v>
      </c>
      <c r="D5424" s="60">
        <v>82.23</v>
      </c>
      <c r="E5424" s="59" t="s">
        <v>472</v>
      </c>
      <c r="F5424" s="59" t="s">
        <v>350</v>
      </c>
    </row>
    <row r="5425" spans="1:6">
      <c r="A5425" s="59">
        <v>6654</v>
      </c>
      <c r="B5425" s="59" t="s">
        <v>471</v>
      </c>
      <c r="C5425" s="59" t="s">
        <v>20278</v>
      </c>
      <c r="D5425" s="60">
        <v>99.42</v>
      </c>
      <c r="E5425" s="59" t="s">
        <v>472</v>
      </c>
      <c r="F5425" s="59" t="s">
        <v>351</v>
      </c>
    </row>
    <row r="5426" spans="1:6">
      <c r="A5426" s="59">
        <v>6655</v>
      </c>
      <c r="B5426" s="59" t="s">
        <v>471</v>
      </c>
      <c r="C5426" s="59" t="s">
        <v>20278</v>
      </c>
      <c r="D5426" s="60">
        <v>95.31</v>
      </c>
      <c r="E5426" s="59" t="s">
        <v>472</v>
      </c>
      <c r="F5426" s="59" t="s">
        <v>352</v>
      </c>
    </row>
    <row r="5427" spans="1:6">
      <c r="A5427" s="59">
        <v>6657</v>
      </c>
      <c r="B5427" s="59" t="s">
        <v>471</v>
      </c>
      <c r="C5427" s="59" t="s">
        <v>20278</v>
      </c>
      <c r="D5427" s="60">
        <v>102.24</v>
      </c>
      <c r="E5427" s="59" t="s">
        <v>472</v>
      </c>
      <c r="F5427" s="59" t="s">
        <v>353</v>
      </c>
    </row>
    <row r="5428" spans="1:6">
      <c r="A5428" s="59">
        <v>6660</v>
      </c>
      <c r="B5428" s="59" t="s">
        <v>471</v>
      </c>
      <c r="C5428" s="59" t="s">
        <v>20278</v>
      </c>
      <c r="D5428" s="60">
        <v>87.41</v>
      </c>
      <c r="E5428" s="59" t="s">
        <v>472</v>
      </c>
      <c r="F5428" s="59" t="s">
        <v>354</v>
      </c>
    </row>
    <row r="5429" spans="1:6">
      <c r="A5429" s="59">
        <v>6662</v>
      </c>
      <c r="B5429" s="59" t="s">
        <v>471</v>
      </c>
      <c r="C5429" s="59" t="s">
        <v>20278</v>
      </c>
      <c r="D5429" s="60">
        <v>87.41</v>
      </c>
      <c r="E5429" s="59" t="s">
        <v>472</v>
      </c>
      <c r="F5429" s="59" t="s">
        <v>355</v>
      </c>
    </row>
    <row r="5430" spans="1:6">
      <c r="A5430" s="59">
        <v>6665</v>
      </c>
      <c r="B5430" s="59" t="s">
        <v>471</v>
      </c>
      <c r="C5430" s="59" t="s">
        <v>20278</v>
      </c>
      <c r="D5430" s="60">
        <v>47.31</v>
      </c>
      <c r="E5430" s="59" t="s">
        <v>472</v>
      </c>
      <c r="F5430" s="59" t="s">
        <v>356</v>
      </c>
    </row>
    <row r="5431" spans="1:6">
      <c r="A5431" s="59">
        <v>6680</v>
      </c>
      <c r="B5431" s="59" t="s">
        <v>471</v>
      </c>
      <c r="C5431" s="59" t="s">
        <v>20278</v>
      </c>
      <c r="D5431" s="60">
        <v>74.430000000000007</v>
      </c>
      <c r="E5431" s="59" t="s">
        <v>472</v>
      </c>
      <c r="F5431" s="59" t="s">
        <v>357</v>
      </c>
    </row>
    <row r="5432" spans="1:6">
      <c r="A5432" s="59">
        <v>6681</v>
      </c>
      <c r="B5432" s="59" t="s">
        <v>471</v>
      </c>
      <c r="C5432" s="59" t="s">
        <v>20278</v>
      </c>
      <c r="D5432" s="60">
        <v>74.430000000000007</v>
      </c>
      <c r="E5432" s="59" t="s">
        <v>472</v>
      </c>
      <c r="F5432" s="59" t="s">
        <v>358</v>
      </c>
    </row>
    <row r="5433" spans="1:6">
      <c r="A5433" s="59">
        <v>6685</v>
      </c>
      <c r="B5433" s="59" t="s">
        <v>471</v>
      </c>
      <c r="C5433" s="59" t="s">
        <v>20278</v>
      </c>
      <c r="D5433" s="60">
        <v>78.58</v>
      </c>
      <c r="E5433" s="59" t="s">
        <v>472</v>
      </c>
      <c r="F5433" s="59" t="s">
        <v>359</v>
      </c>
    </row>
    <row r="5434" spans="1:6">
      <c r="A5434" s="59">
        <v>6686</v>
      </c>
      <c r="B5434" s="59" t="s">
        <v>471</v>
      </c>
      <c r="C5434" s="59" t="s">
        <v>20278</v>
      </c>
      <c r="D5434" s="60">
        <v>0.01</v>
      </c>
      <c r="E5434" s="59" t="s">
        <v>472</v>
      </c>
      <c r="F5434" s="59" t="s">
        <v>360</v>
      </c>
    </row>
    <row r="5435" spans="1:6">
      <c r="A5435" s="59">
        <v>6690</v>
      </c>
      <c r="B5435" s="59" t="s">
        <v>471</v>
      </c>
      <c r="C5435" s="59" t="s">
        <v>20278</v>
      </c>
      <c r="D5435" s="60">
        <v>109.29</v>
      </c>
      <c r="E5435" s="59" t="s">
        <v>472</v>
      </c>
      <c r="F5435" s="59" t="s">
        <v>361</v>
      </c>
    </row>
    <row r="5436" spans="1:6">
      <c r="A5436" s="59">
        <v>6750</v>
      </c>
      <c r="B5436" s="59" t="s">
        <v>471</v>
      </c>
      <c r="C5436" s="59" t="s">
        <v>20278</v>
      </c>
      <c r="D5436" s="60">
        <v>0.01</v>
      </c>
      <c r="E5436" s="59" t="s">
        <v>472</v>
      </c>
      <c r="F5436" s="59" t="s">
        <v>362</v>
      </c>
    </row>
    <row r="5437" spans="1:6">
      <c r="A5437" s="59">
        <v>6820</v>
      </c>
      <c r="B5437" s="59" t="s">
        <v>471</v>
      </c>
      <c r="C5437" s="59" t="s">
        <v>20278</v>
      </c>
      <c r="D5437" s="60">
        <v>63.22</v>
      </c>
      <c r="E5437" s="59" t="s">
        <v>472</v>
      </c>
      <c r="F5437" s="59" t="s">
        <v>363</v>
      </c>
    </row>
    <row r="5438" spans="1:6">
      <c r="A5438" s="59">
        <v>6825</v>
      </c>
      <c r="B5438" s="59" t="s">
        <v>471</v>
      </c>
      <c r="C5438" s="59" t="s">
        <v>20278</v>
      </c>
      <c r="D5438" s="60">
        <v>74.709999999999994</v>
      </c>
      <c r="E5438" s="59" t="s">
        <v>472</v>
      </c>
      <c r="F5438" s="59" t="s">
        <v>364</v>
      </c>
    </row>
    <row r="5439" spans="1:6">
      <c r="A5439" s="59">
        <v>6830</v>
      </c>
      <c r="B5439" s="59" t="s">
        <v>471</v>
      </c>
      <c r="C5439" s="59" t="s">
        <v>20278</v>
      </c>
      <c r="D5439" s="60">
        <v>0.01</v>
      </c>
      <c r="E5439" s="59" t="s">
        <v>472</v>
      </c>
      <c r="F5439" s="59" t="s">
        <v>365</v>
      </c>
    </row>
    <row r="5440" spans="1:6">
      <c r="A5440" s="59">
        <v>6831</v>
      </c>
      <c r="B5440" s="59" t="s">
        <v>471</v>
      </c>
      <c r="C5440" s="59" t="s">
        <v>20278</v>
      </c>
      <c r="D5440" s="60">
        <v>75.91</v>
      </c>
      <c r="E5440" s="59" t="s">
        <v>472</v>
      </c>
      <c r="F5440" s="59" t="s">
        <v>366</v>
      </c>
    </row>
    <row r="5441" spans="1:6">
      <c r="A5441" s="59">
        <v>6832</v>
      </c>
      <c r="B5441" s="59" t="s">
        <v>471</v>
      </c>
      <c r="C5441" s="59" t="s">
        <v>20278</v>
      </c>
      <c r="D5441" s="60">
        <v>87.41</v>
      </c>
      <c r="E5441" s="59" t="s">
        <v>472</v>
      </c>
      <c r="F5441" s="59" t="s">
        <v>367</v>
      </c>
    </row>
    <row r="5442" spans="1:6">
      <c r="A5442" s="59">
        <v>6833</v>
      </c>
      <c r="B5442" s="59" t="s">
        <v>471</v>
      </c>
      <c r="C5442" s="59" t="s">
        <v>20278</v>
      </c>
      <c r="D5442" s="60">
        <v>88.18</v>
      </c>
      <c r="E5442" s="59" t="s">
        <v>472</v>
      </c>
      <c r="F5442" s="59" t="s">
        <v>368</v>
      </c>
    </row>
    <row r="5443" spans="1:6">
      <c r="A5443" s="59">
        <v>6834</v>
      </c>
      <c r="B5443" s="59" t="s">
        <v>471</v>
      </c>
      <c r="C5443" s="59" t="s">
        <v>20278</v>
      </c>
      <c r="D5443" s="60">
        <v>100.17</v>
      </c>
      <c r="E5443" s="59" t="s">
        <v>472</v>
      </c>
      <c r="F5443" s="59" t="s">
        <v>369</v>
      </c>
    </row>
    <row r="5444" spans="1:6">
      <c r="A5444" s="59">
        <v>6901</v>
      </c>
      <c r="B5444" s="59" t="s">
        <v>471</v>
      </c>
      <c r="C5444" s="59" t="s">
        <v>20278</v>
      </c>
      <c r="D5444" s="60">
        <v>164.06</v>
      </c>
      <c r="E5444" s="59" t="s">
        <v>472</v>
      </c>
      <c r="F5444" s="59" t="s">
        <v>370</v>
      </c>
    </row>
    <row r="5445" spans="1:6">
      <c r="A5445" s="59">
        <v>6902</v>
      </c>
      <c r="B5445" s="59" t="s">
        <v>471</v>
      </c>
      <c r="C5445" s="59" t="s">
        <v>20278</v>
      </c>
      <c r="D5445" s="60">
        <v>36.32</v>
      </c>
      <c r="E5445" s="59" t="s">
        <v>472</v>
      </c>
      <c r="F5445" s="59" t="s">
        <v>371</v>
      </c>
    </row>
    <row r="5446" spans="1:6">
      <c r="A5446" s="59">
        <v>6903</v>
      </c>
      <c r="B5446" s="59" t="s">
        <v>471</v>
      </c>
      <c r="C5446" s="59" t="s">
        <v>20278</v>
      </c>
      <c r="D5446" s="60">
        <v>46.25</v>
      </c>
      <c r="E5446" s="59" t="s">
        <v>472</v>
      </c>
      <c r="F5446" s="59" t="s">
        <v>372</v>
      </c>
    </row>
    <row r="5447" spans="1:6">
      <c r="A5447" s="59">
        <v>6998</v>
      </c>
      <c r="B5447" s="59" t="s">
        <v>471</v>
      </c>
      <c r="C5447" s="59" t="s">
        <v>20278</v>
      </c>
      <c r="D5447" s="60">
        <v>0.01</v>
      </c>
      <c r="E5447" s="59" t="s">
        <v>472</v>
      </c>
      <c r="F5447" s="59" t="s">
        <v>373</v>
      </c>
    </row>
    <row r="5448" spans="1:6">
      <c r="A5448" s="59">
        <v>6999</v>
      </c>
      <c r="B5448" s="59" t="s">
        <v>471</v>
      </c>
      <c r="C5448" s="59" t="s">
        <v>20278</v>
      </c>
      <c r="D5448" s="60">
        <v>0.01</v>
      </c>
      <c r="E5448" s="59" t="s">
        <v>472</v>
      </c>
      <c r="F5448" s="59" t="s">
        <v>374</v>
      </c>
    </row>
    <row r="5449" spans="1:6">
      <c r="A5449" s="59">
        <v>9001</v>
      </c>
      <c r="B5449" s="59" t="s">
        <v>471</v>
      </c>
      <c r="C5449" s="59" t="s">
        <v>20278</v>
      </c>
      <c r="D5449" s="60">
        <v>0.01</v>
      </c>
      <c r="E5449" s="59" t="s">
        <v>472</v>
      </c>
      <c r="F5449" s="59" t="s">
        <v>375</v>
      </c>
    </row>
    <row r="5450" spans="1:6">
      <c r="A5450" s="59">
        <v>600</v>
      </c>
      <c r="B5450" s="59" t="s">
        <v>473</v>
      </c>
      <c r="C5450" s="59" t="s">
        <v>20278</v>
      </c>
      <c r="D5450" s="60">
        <v>0.01</v>
      </c>
      <c r="E5450" s="59" t="s">
        <v>474</v>
      </c>
      <c r="F5450" s="59" t="s">
        <v>200</v>
      </c>
    </row>
    <row r="5451" spans="1:6">
      <c r="A5451" s="59">
        <v>601</v>
      </c>
      <c r="B5451" s="59" t="s">
        <v>473</v>
      </c>
      <c r="C5451" s="59" t="s">
        <v>20278</v>
      </c>
      <c r="D5451" s="60">
        <v>0.01</v>
      </c>
      <c r="E5451" s="59" t="s">
        <v>474</v>
      </c>
      <c r="F5451" s="59" t="s">
        <v>201</v>
      </c>
    </row>
    <row r="5452" spans="1:6">
      <c r="A5452" s="59">
        <v>605</v>
      </c>
      <c r="B5452" s="59" t="s">
        <v>473</v>
      </c>
      <c r="C5452" s="59" t="s">
        <v>20278</v>
      </c>
      <c r="D5452" s="60">
        <v>139.59</v>
      </c>
      <c r="E5452" s="59" t="s">
        <v>474</v>
      </c>
      <c r="F5452" s="59" t="s">
        <v>202</v>
      </c>
    </row>
    <row r="5453" spans="1:6">
      <c r="A5453" s="59">
        <v>611</v>
      </c>
      <c r="B5453" s="59" t="s">
        <v>473</v>
      </c>
      <c r="C5453" s="59" t="s">
        <v>20278</v>
      </c>
      <c r="D5453" s="60">
        <v>64.56</v>
      </c>
      <c r="E5453" s="59" t="s">
        <v>474</v>
      </c>
      <c r="F5453" s="59" t="s">
        <v>203</v>
      </c>
    </row>
    <row r="5454" spans="1:6">
      <c r="A5454" s="59">
        <v>630</v>
      </c>
      <c r="B5454" s="59" t="s">
        <v>473</v>
      </c>
      <c r="C5454" s="59" t="s">
        <v>20278</v>
      </c>
      <c r="D5454" s="60">
        <v>81.61</v>
      </c>
      <c r="E5454" s="59" t="s">
        <v>474</v>
      </c>
      <c r="F5454" s="59" t="s">
        <v>204</v>
      </c>
    </row>
    <row r="5455" spans="1:6">
      <c r="A5455" s="59">
        <v>640</v>
      </c>
      <c r="B5455" s="59" t="s">
        <v>473</v>
      </c>
      <c r="C5455" s="59" t="s">
        <v>20278</v>
      </c>
      <c r="D5455" s="60">
        <v>64.11</v>
      </c>
      <c r="E5455" s="59" t="s">
        <v>474</v>
      </c>
      <c r="F5455" s="59" t="s">
        <v>205</v>
      </c>
    </row>
    <row r="5456" spans="1:6">
      <c r="A5456" s="59">
        <v>641</v>
      </c>
      <c r="B5456" s="59" t="s">
        <v>473</v>
      </c>
      <c r="C5456" s="59" t="s">
        <v>20278</v>
      </c>
      <c r="D5456" s="60">
        <v>64.11</v>
      </c>
      <c r="E5456" s="59" t="s">
        <v>474</v>
      </c>
      <c r="F5456" s="59" t="s">
        <v>206</v>
      </c>
    </row>
    <row r="5457" spans="1:6">
      <c r="A5457" s="59">
        <v>660</v>
      </c>
      <c r="B5457" s="59" t="s">
        <v>473</v>
      </c>
      <c r="C5457" s="59" t="s">
        <v>20278</v>
      </c>
      <c r="D5457" s="60">
        <v>61.69</v>
      </c>
      <c r="E5457" s="59" t="s">
        <v>474</v>
      </c>
      <c r="F5457" s="59" t="s">
        <v>207</v>
      </c>
    </row>
    <row r="5458" spans="1:6">
      <c r="A5458" s="59">
        <v>665</v>
      </c>
      <c r="B5458" s="59" t="s">
        <v>473</v>
      </c>
      <c r="C5458" s="59" t="s">
        <v>20278</v>
      </c>
      <c r="D5458" s="60">
        <v>60.91</v>
      </c>
      <c r="E5458" s="59" t="s">
        <v>474</v>
      </c>
      <c r="F5458" s="59" t="s">
        <v>209</v>
      </c>
    </row>
    <row r="5459" spans="1:6">
      <c r="A5459" s="59">
        <v>6010</v>
      </c>
      <c r="B5459" s="59" t="s">
        <v>473</v>
      </c>
      <c r="C5459" s="59" t="s">
        <v>20278</v>
      </c>
      <c r="D5459" s="60">
        <v>131.71</v>
      </c>
      <c r="E5459" s="59" t="s">
        <v>474</v>
      </c>
      <c r="F5459" s="59" t="s">
        <v>210</v>
      </c>
    </row>
    <row r="5460" spans="1:6">
      <c r="A5460" s="59">
        <v>6011</v>
      </c>
      <c r="B5460" s="59" t="s">
        <v>473</v>
      </c>
      <c r="C5460" s="59" t="s">
        <v>20278</v>
      </c>
      <c r="D5460" s="60">
        <v>74.650000000000006</v>
      </c>
      <c r="E5460" s="59" t="s">
        <v>474</v>
      </c>
      <c r="F5460" s="59" t="s">
        <v>211</v>
      </c>
    </row>
    <row r="5461" spans="1:6">
      <c r="A5461" s="59">
        <v>6012</v>
      </c>
      <c r="B5461" s="59" t="s">
        <v>473</v>
      </c>
      <c r="C5461" s="59" t="s">
        <v>20278</v>
      </c>
      <c r="D5461" s="60">
        <v>97.52</v>
      </c>
      <c r="E5461" s="59" t="s">
        <v>474</v>
      </c>
      <c r="F5461" s="59" t="s">
        <v>212</v>
      </c>
    </row>
    <row r="5462" spans="1:6">
      <c r="A5462" s="59">
        <v>6013</v>
      </c>
      <c r="B5462" s="59" t="s">
        <v>473</v>
      </c>
      <c r="C5462" s="59" t="s">
        <v>20278</v>
      </c>
      <c r="D5462" s="60">
        <v>0.01</v>
      </c>
      <c r="E5462" s="59" t="s">
        <v>474</v>
      </c>
      <c r="F5462" s="59" t="s">
        <v>213</v>
      </c>
    </row>
    <row r="5463" spans="1:6">
      <c r="A5463" s="59">
        <v>6014</v>
      </c>
      <c r="B5463" s="59" t="s">
        <v>473</v>
      </c>
      <c r="C5463" s="59" t="s">
        <v>20278</v>
      </c>
      <c r="D5463" s="60">
        <v>103.81</v>
      </c>
      <c r="E5463" s="59" t="s">
        <v>474</v>
      </c>
      <c r="F5463" s="59" t="s">
        <v>214</v>
      </c>
    </row>
    <row r="5464" spans="1:6">
      <c r="A5464" s="59">
        <v>6015</v>
      </c>
      <c r="B5464" s="59" t="s">
        <v>473</v>
      </c>
      <c r="C5464" s="59" t="s">
        <v>20278</v>
      </c>
      <c r="D5464" s="60">
        <v>102.47</v>
      </c>
      <c r="E5464" s="59" t="s">
        <v>474</v>
      </c>
      <c r="F5464" s="59" t="s">
        <v>215</v>
      </c>
    </row>
    <row r="5465" spans="1:6">
      <c r="A5465" s="59">
        <v>6016</v>
      </c>
      <c r="B5465" s="59" t="s">
        <v>473</v>
      </c>
      <c r="C5465" s="59" t="s">
        <v>20278</v>
      </c>
      <c r="D5465" s="60">
        <v>102.47</v>
      </c>
      <c r="E5465" s="59" t="s">
        <v>474</v>
      </c>
      <c r="F5465" s="59" t="s">
        <v>216</v>
      </c>
    </row>
    <row r="5466" spans="1:6">
      <c r="A5466" s="59">
        <v>6017</v>
      </c>
      <c r="B5466" s="59" t="s">
        <v>473</v>
      </c>
      <c r="C5466" s="59" t="s">
        <v>20278</v>
      </c>
      <c r="D5466" s="60">
        <v>102.47</v>
      </c>
      <c r="E5466" s="59" t="s">
        <v>474</v>
      </c>
      <c r="F5466" s="59" t="s">
        <v>217</v>
      </c>
    </row>
    <row r="5467" spans="1:6">
      <c r="A5467" s="59">
        <v>6021</v>
      </c>
      <c r="B5467" s="59" t="s">
        <v>473</v>
      </c>
      <c r="C5467" s="59" t="s">
        <v>20278</v>
      </c>
      <c r="D5467" s="60">
        <v>82.88</v>
      </c>
      <c r="E5467" s="59" t="s">
        <v>474</v>
      </c>
      <c r="F5467" s="59" t="s">
        <v>219</v>
      </c>
    </row>
    <row r="5468" spans="1:6">
      <c r="A5468" s="59">
        <v>6022</v>
      </c>
      <c r="B5468" s="59" t="s">
        <v>473</v>
      </c>
      <c r="C5468" s="59" t="s">
        <v>20278</v>
      </c>
      <c r="D5468" s="60">
        <v>0.01</v>
      </c>
      <c r="E5468" s="59" t="s">
        <v>474</v>
      </c>
      <c r="F5468" s="59" t="s">
        <v>220</v>
      </c>
    </row>
    <row r="5469" spans="1:6">
      <c r="A5469" s="59">
        <v>6023</v>
      </c>
      <c r="B5469" s="59" t="s">
        <v>473</v>
      </c>
      <c r="C5469" s="59" t="s">
        <v>20278</v>
      </c>
      <c r="D5469" s="60">
        <v>82.68</v>
      </c>
      <c r="E5469" s="59" t="s">
        <v>474</v>
      </c>
      <c r="F5469" s="59" t="s">
        <v>221</v>
      </c>
    </row>
    <row r="5470" spans="1:6">
      <c r="A5470" s="59">
        <v>6100</v>
      </c>
      <c r="B5470" s="59" t="s">
        <v>473</v>
      </c>
      <c r="C5470" s="59" t="s">
        <v>20278</v>
      </c>
      <c r="D5470" s="60">
        <v>0.01</v>
      </c>
      <c r="E5470" s="59" t="s">
        <v>474</v>
      </c>
      <c r="F5470" s="59" t="s">
        <v>225</v>
      </c>
    </row>
    <row r="5471" spans="1:6">
      <c r="A5471" s="59">
        <v>6101</v>
      </c>
      <c r="B5471" s="59" t="s">
        <v>473</v>
      </c>
      <c r="C5471" s="59" t="s">
        <v>20278</v>
      </c>
      <c r="D5471" s="60">
        <v>102.61</v>
      </c>
      <c r="E5471" s="59" t="s">
        <v>474</v>
      </c>
      <c r="F5471" s="59" t="s">
        <v>226</v>
      </c>
    </row>
    <row r="5472" spans="1:6">
      <c r="A5472" s="59">
        <v>6102</v>
      </c>
      <c r="B5472" s="59" t="s">
        <v>473</v>
      </c>
      <c r="C5472" s="59" t="s">
        <v>20278</v>
      </c>
      <c r="D5472" s="60">
        <v>75.650000000000006</v>
      </c>
      <c r="E5472" s="59" t="s">
        <v>474</v>
      </c>
      <c r="F5472" s="59" t="s">
        <v>227</v>
      </c>
    </row>
    <row r="5473" spans="1:6">
      <c r="A5473" s="59">
        <v>6103</v>
      </c>
      <c r="B5473" s="59" t="s">
        <v>473</v>
      </c>
      <c r="C5473" s="59" t="s">
        <v>20278</v>
      </c>
      <c r="D5473" s="60">
        <v>42.16</v>
      </c>
      <c r="E5473" s="59" t="s">
        <v>474</v>
      </c>
      <c r="F5473" s="59" t="s">
        <v>228</v>
      </c>
    </row>
    <row r="5474" spans="1:6">
      <c r="A5474" s="59">
        <v>6110</v>
      </c>
      <c r="B5474" s="59" t="s">
        <v>473</v>
      </c>
      <c r="C5474" s="59" t="s">
        <v>20278</v>
      </c>
      <c r="D5474" s="60">
        <v>0.01</v>
      </c>
      <c r="E5474" s="59" t="s">
        <v>474</v>
      </c>
      <c r="F5474" s="59" t="s">
        <v>229</v>
      </c>
    </row>
    <row r="5475" spans="1:6">
      <c r="A5475" s="59">
        <v>6220</v>
      </c>
      <c r="B5475" s="59" t="s">
        <v>473</v>
      </c>
      <c r="C5475" s="59" t="s">
        <v>20278</v>
      </c>
      <c r="D5475" s="60">
        <v>95.01</v>
      </c>
      <c r="E5475" s="59" t="s">
        <v>474</v>
      </c>
      <c r="F5475" s="59" t="s">
        <v>231</v>
      </c>
    </row>
    <row r="5476" spans="1:6">
      <c r="A5476" s="59">
        <v>6221</v>
      </c>
      <c r="B5476" s="59" t="s">
        <v>473</v>
      </c>
      <c r="C5476" s="59" t="s">
        <v>20278</v>
      </c>
      <c r="D5476" s="60">
        <v>66.42</v>
      </c>
      <c r="E5476" s="59" t="s">
        <v>474</v>
      </c>
      <c r="F5476" s="59" t="s">
        <v>232</v>
      </c>
    </row>
    <row r="5477" spans="1:6">
      <c r="A5477" s="59">
        <v>6222</v>
      </c>
      <c r="B5477" s="59" t="s">
        <v>473</v>
      </c>
      <c r="C5477" s="59" t="s">
        <v>20278</v>
      </c>
      <c r="D5477" s="60">
        <v>66.42</v>
      </c>
      <c r="E5477" s="59" t="s">
        <v>474</v>
      </c>
      <c r="F5477" s="59" t="s">
        <v>233</v>
      </c>
    </row>
    <row r="5478" spans="1:6">
      <c r="A5478" s="59">
        <v>6223</v>
      </c>
      <c r="B5478" s="59" t="s">
        <v>473</v>
      </c>
      <c r="C5478" s="59" t="s">
        <v>20278</v>
      </c>
      <c r="D5478" s="60">
        <v>66.42</v>
      </c>
      <c r="E5478" s="59" t="s">
        <v>474</v>
      </c>
      <c r="F5478" s="59" t="s">
        <v>234</v>
      </c>
    </row>
    <row r="5479" spans="1:6">
      <c r="A5479" s="59">
        <v>6224</v>
      </c>
      <c r="B5479" s="59" t="s">
        <v>473</v>
      </c>
      <c r="C5479" s="59" t="s">
        <v>20278</v>
      </c>
      <c r="D5479" s="60">
        <v>66.42</v>
      </c>
      <c r="E5479" s="59" t="s">
        <v>474</v>
      </c>
      <c r="F5479" s="59" t="s">
        <v>235</v>
      </c>
    </row>
    <row r="5480" spans="1:6">
      <c r="A5480" s="59">
        <v>6225</v>
      </c>
      <c r="B5480" s="59" t="s">
        <v>473</v>
      </c>
      <c r="C5480" s="59" t="s">
        <v>20278</v>
      </c>
      <c r="D5480" s="60">
        <v>66.42</v>
      </c>
      <c r="E5480" s="59" t="s">
        <v>474</v>
      </c>
      <c r="F5480" s="59" t="s">
        <v>236</v>
      </c>
    </row>
    <row r="5481" spans="1:6">
      <c r="A5481" s="59">
        <v>6226</v>
      </c>
      <c r="B5481" s="59" t="s">
        <v>473</v>
      </c>
      <c r="C5481" s="59" t="s">
        <v>20278</v>
      </c>
      <c r="D5481" s="60">
        <v>66.42</v>
      </c>
      <c r="E5481" s="59" t="s">
        <v>474</v>
      </c>
      <c r="F5481" s="59" t="s">
        <v>237</v>
      </c>
    </row>
    <row r="5482" spans="1:6">
      <c r="A5482" s="59">
        <v>6229</v>
      </c>
      <c r="B5482" s="59" t="s">
        <v>473</v>
      </c>
      <c r="C5482" s="59" t="s">
        <v>20278</v>
      </c>
      <c r="D5482" s="60">
        <v>66.42</v>
      </c>
      <c r="E5482" s="59" t="s">
        <v>474</v>
      </c>
      <c r="F5482" s="59" t="s">
        <v>238</v>
      </c>
    </row>
    <row r="5483" spans="1:6">
      <c r="A5483" s="59">
        <v>6230</v>
      </c>
      <c r="B5483" s="59" t="s">
        <v>473</v>
      </c>
      <c r="C5483" s="59" t="s">
        <v>20278</v>
      </c>
      <c r="D5483" s="60">
        <v>86.36</v>
      </c>
      <c r="E5483" s="59" t="s">
        <v>474</v>
      </c>
      <c r="F5483" s="59" t="s">
        <v>239</v>
      </c>
    </row>
    <row r="5484" spans="1:6">
      <c r="A5484" s="59">
        <v>6231</v>
      </c>
      <c r="B5484" s="59" t="s">
        <v>473</v>
      </c>
      <c r="C5484" s="59" t="s">
        <v>20278</v>
      </c>
      <c r="D5484" s="60">
        <v>72.64</v>
      </c>
      <c r="E5484" s="59" t="s">
        <v>474</v>
      </c>
      <c r="F5484" s="59" t="s">
        <v>240</v>
      </c>
    </row>
    <row r="5485" spans="1:6">
      <c r="A5485" s="59">
        <v>6232</v>
      </c>
      <c r="B5485" s="59" t="s">
        <v>473</v>
      </c>
      <c r="C5485" s="59" t="s">
        <v>20278</v>
      </c>
      <c r="D5485" s="60">
        <v>89.86</v>
      </c>
      <c r="E5485" s="59" t="s">
        <v>474</v>
      </c>
      <c r="F5485" s="59" t="s">
        <v>241</v>
      </c>
    </row>
    <row r="5486" spans="1:6">
      <c r="A5486" s="59">
        <v>6234</v>
      </c>
      <c r="B5486" s="59" t="s">
        <v>473</v>
      </c>
      <c r="C5486" s="59" t="s">
        <v>20278</v>
      </c>
      <c r="D5486" s="60">
        <v>84.01</v>
      </c>
      <c r="E5486" s="59" t="s">
        <v>474</v>
      </c>
      <c r="F5486" s="59" t="s">
        <v>242</v>
      </c>
    </row>
    <row r="5487" spans="1:6">
      <c r="A5487" s="59">
        <v>6235</v>
      </c>
      <c r="B5487" s="59" t="s">
        <v>473</v>
      </c>
      <c r="C5487" s="59" t="s">
        <v>20278</v>
      </c>
      <c r="D5487" s="60">
        <v>73.05</v>
      </c>
      <c r="E5487" s="59" t="s">
        <v>474</v>
      </c>
      <c r="F5487" s="59" t="s">
        <v>243</v>
      </c>
    </row>
    <row r="5488" spans="1:6">
      <c r="A5488" s="59">
        <v>6236</v>
      </c>
      <c r="B5488" s="59" t="s">
        <v>473</v>
      </c>
      <c r="C5488" s="59" t="s">
        <v>20278</v>
      </c>
      <c r="D5488" s="60">
        <v>99.54</v>
      </c>
      <c r="E5488" s="59" t="s">
        <v>474</v>
      </c>
      <c r="F5488" s="59" t="s">
        <v>244</v>
      </c>
    </row>
    <row r="5489" spans="1:6">
      <c r="A5489" s="59">
        <v>6238</v>
      </c>
      <c r="B5489" s="59" t="s">
        <v>473</v>
      </c>
      <c r="C5489" s="59" t="s">
        <v>20278</v>
      </c>
      <c r="D5489" s="60">
        <v>75.180000000000007</v>
      </c>
      <c r="E5489" s="59" t="s">
        <v>474</v>
      </c>
      <c r="F5489" s="59" t="s">
        <v>245</v>
      </c>
    </row>
    <row r="5490" spans="1:6">
      <c r="A5490" s="59">
        <v>6240</v>
      </c>
      <c r="B5490" s="59" t="s">
        <v>473</v>
      </c>
      <c r="C5490" s="59" t="s">
        <v>20278</v>
      </c>
      <c r="D5490" s="60">
        <v>68.849999999999994</v>
      </c>
      <c r="E5490" s="59" t="s">
        <v>474</v>
      </c>
      <c r="F5490" s="59" t="s">
        <v>246</v>
      </c>
    </row>
    <row r="5491" spans="1:6">
      <c r="A5491" s="59">
        <v>6241</v>
      </c>
      <c r="B5491" s="59" t="s">
        <v>473</v>
      </c>
      <c r="C5491" s="59" t="s">
        <v>20278</v>
      </c>
      <c r="D5491" s="60">
        <v>78.510000000000005</v>
      </c>
      <c r="E5491" s="59" t="s">
        <v>474</v>
      </c>
      <c r="F5491" s="59" t="s">
        <v>247</v>
      </c>
    </row>
    <row r="5492" spans="1:6">
      <c r="A5492" s="59">
        <v>6242</v>
      </c>
      <c r="B5492" s="59" t="s">
        <v>473</v>
      </c>
      <c r="C5492" s="59" t="s">
        <v>20278</v>
      </c>
      <c r="D5492" s="60">
        <v>89.09</v>
      </c>
      <c r="E5492" s="59" t="s">
        <v>474</v>
      </c>
      <c r="F5492" s="59" t="s">
        <v>248</v>
      </c>
    </row>
    <row r="5493" spans="1:6">
      <c r="A5493" s="59">
        <v>6243</v>
      </c>
      <c r="B5493" s="59" t="s">
        <v>473</v>
      </c>
      <c r="C5493" s="59" t="s">
        <v>20278</v>
      </c>
      <c r="D5493" s="60">
        <v>95.31</v>
      </c>
      <c r="E5493" s="59" t="s">
        <v>474</v>
      </c>
      <c r="F5493" s="59" t="s">
        <v>249</v>
      </c>
    </row>
    <row r="5494" spans="1:6">
      <c r="A5494" s="59">
        <v>6244</v>
      </c>
      <c r="B5494" s="59" t="s">
        <v>473</v>
      </c>
      <c r="C5494" s="59" t="s">
        <v>20278</v>
      </c>
      <c r="D5494" s="60">
        <v>75.650000000000006</v>
      </c>
      <c r="E5494" s="59" t="s">
        <v>474</v>
      </c>
      <c r="F5494" s="59" t="s">
        <v>250</v>
      </c>
    </row>
    <row r="5495" spans="1:6">
      <c r="A5495" s="59">
        <v>6320</v>
      </c>
      <c r="B5495" s="59" t="s">
        <v>473</v>
      </c>
      <c r="C5495" s="59" t="s">
        <v>20278</v>
      </c>
      <c r="D5495" s="60">
        <v>82.19</v>
      </c>
      <c r="E5495" s="59" t="s">
        <v>474</v>
      </c>
      <c r="F5495" s="59" t="s">
        <v>253</v>
      </c>
    </row>
    <row r="5496" spans="1:6">
      <c r="A5496" s="59">
        <v>6342</v>
      </c>
      <c r="B5496" s="59" t="s">
        <v>473</v>
      </c>
      <c r="C5496" s="59" t="s">
        <v>20278</v>
      </c>
      <c r="D5496" s="60">
        <v>0.01</v>
      </c>
      <c r="E5496" s="59" t="s">
        <v>474</v>
      </c>
      <c r="F5496" s="59" t="s">
        <v>254</v>
      </c>
    </row>
    <row r="5497" spans="1:6">
      <c r="A5497" s="59">
        <v>6343</v>
      </c>
      <c r="B5497" s="59" t="s">
        <v>473</v>
      </c>
      <c r="C5497" s="59" t="s">
        <v>20278</v>
      </c>
      <c r="D5497" s="60">
        <v>0.01</v>
      </c>
      <c r="E5497" s="59" t="s">
        <v>474</v>
      </c>
      <c r="F5497" s="59" t="s">
        <v>255</v>
      </c>
    </row>
    <row r="5498" spans="1:6">
      <c r="A5498" s="59">
        <v>6344</v>
      </c>
      <c r="B5498" s="59" t="s">
        <v>473</v>
      </c>
      <c r="C5498" s="59" t="s">
        <v>20278</v>
      </c>
      <c r="D5498" s="60">
        <v>0.01</v>
      </c>
      <c r="E5498" s="59" t="s">
        <v>474</v>
      </c>
      <c r="F5498" s="59" t="s">
        <v>256</v>
      </c>
    </row>
    <row r="5499" spans="1:6">
      <c r="A5499" s="59">
        <v>6345</v>
      </c>
      <c r="B5499" s="59" t="s">
        <v>473</v>
      </c>
      <c r="C5499" s="59" t="s">
        <v>20278</v>
      </c>
      <c r="D5499" s="60">
        <v>0.01</v>
      </c>
      <c r="E5499" s="59" t="s">
        <v>474</v>
      </c>
      <c r="F5499" s="59" t="s">
        <v>257</v>
      </c>
    </row>
    <row r="5500" spans="1:6">
      <c r="A5500" s="59">
        <v>6346</v>
      </c>
      <c r="B5500" s="59" t="s">
        <v>473</v>
      </c>
      <c r="C5500" s="59" t="s">
        <v>20278</v>
      </c>
      <c r="D5500" s="60">
        <v>0.01</v>
      </c>
      <c r="E5500" s="59" t="s">
        <v>474</v>
      </c>
      <c r="F5500" s="59" t="s">
        <v>258</v>
      </c>
    </row>
    <row r="5501" spans="1:6">
      <c r="A5501" s="59">
        <v>6347</v>
      </c>
      <c r="B5501" s="59" t="s">
        <v>473</v>
      </c>
      <c r="C5501" s="59" t="s">
        <v>20278</v>
      </c>
      <c r="D5501" s="60">
        <v>0.01</v>
      </c>
      <c r="E5501" s="59" t="s">
        <v>474</v>
      </c>
      <c r="F5501" s="59" t="s">
        <v>259</v>
      </c>
    </row>
    <row r="5502" spans="1:6">
      <c r="A5502" s="59">
        <v>6400</v>
      </c>
      <c r="B5502" s="59" t="s">
        <v>473</v>
      </c>
      <c r="C5502" s="59" t="s">
        <v>20278</v>
      </c>
      <c r="D5502" s="60">
        <v>0.01</v>
      </c>
      <c r="E5502" s="59" t="s">
        <v>474</v>
      </c>
      <c r="F5502" s="59" t="s">
        <v>260</v>
      </c>
    </row>
    <row r="5503" spans="1:6">
      <c r="A5503" s="59">
        <v>6401</v>
      </c>
      <c r="B5503" s="59" t="s">
        <v>473</v>
      </c>
      <c r="C5503" s="59" t="s">
        <v>20278</v>
      </c>
      <c r="D5503" s="60">
        <v>89.74</v>
      </c>
      <c r="E5503" s="59" t="s">
        <v>474</v>
      </c>
      <c r="F5503" s="59" t="s">
        <v>261</v>
      </c>
    </row>
    <row r="5504" spans="1:6">
      <c r="A5504" s="59">
        <v>6402</v>
      </c>
      <c r="B5504" s="59" t="s">
        <v>473</v>
      </c>
      <c r="C5504" s="59" t="s">
        <v>20278</v>
      </c>
      <c r="D5504" s="60">
        <v>35.42</v>
      </c>
      <c r="E5504" s="59" t="s">
        <v>474</v>
      </c>
      <c r="F5504" s="59" t="s">
        <v>262</v>
      </c>
    </row>
    <row r="5505" spans="1:6">
      <c r="A5505" s="59">
        <v>6404</v>
      </c>
      <c r="B5505" s="59" t="s">
        <v>473</v>
      </c>
      <c r="C5505" s="59" t="s">
        <v>20278</v>
      </c>
      <c r="D5505" s="60">
        <v>109.68</v>
      </c>
      <c r="E5505" s="59" t="s">
        <v>474</v>
      </c>
      <c r="F5505" s="59" t="s">
        <v>263</v>
      </c>
    </row>
    <row r="5506" spans="1:6">
      <c r="A5506" s="59">
        <v>6405</v>
      </c>
      <c r="B5506" s="59" t="s">
        <v>473</v>
      </c>
      <c r="C5506" s="59" t="s">
        <v>20278</v>
      </c>
      <c r="D5506" s="60">
        <v>78.33</v>
      </c>
      <c r="E5506" s="59" t="s">
        <v>474</v>
      </c>
      <c r="F5506" s="59" t="s">
        <v>264</v>
      </c>
    </row>
    <row r="5507" spans="1:6">
      <c r="A5507" s="59">
        <v>6410</v>
      </c>
      <c r="B5507" s="59" t="s">
        <v>473</v>
      </c>
      <c r="C5507" s="59" t="s">
        <v>20278</v>
      </c>
      <c r="D5507" s="60">
        <v>68.31</v>
      </c>
      <c r="E5507" s="59" t="s">
        <v>474</v>
      </c>
      <c r="F5507" s="59" t="s">
        <v>267</v>
      </c>
    </row>
    <row r="5508" spans="1:6">
      <c r="A5508" s="59">
        <v>6411</v>
      </c>
      <c r="B5508" s="59" t="s">
        <v>473</v>
      </c>
      <c r="C5508" s="59" t="s">
        <v>20278</v>
      </c>
      <c r="D5508" s="60">
        <v>0.01</v>
      </c>
      <c r="E5508" s="59" t="s">
        <v>474</v>
      </c>
      <c r="F5508" s="59" t="s">
        <v>268</v>
      </c>
    </row>
    <row r="5509" spans="1:6">
      <c r="A5509" s="59">
        <v>6412</v>
      </c>
      <c r="B5509" s="59" t="s">
        <v>473</v>
      </c>
      <c r="C5509" s="59" t="s">
        <v>20278</v>
      </c>
      <c r="D5509" s="60">
        <v>75.650000000000006</v>
      </c>
      <c r="E5509" s="59" t="s">
        <v>474</v>
      </c>
      <c r="F5509" s="59" t="s">
        <v>269</v>
      </c>
    </row>
    <row r="5510" spans="1:6">
      <c r="A5510" s="59">
        <v>6413</v>
      </c>
      <c r="B5510" s="59" t="s">
        <v>473</v>
      </c>
      <c r="C5510" s="59" t="s">
        <v>20278</v>
      </c>
      <c r="D5510" s="60">
        <v>0.01</v>
      </c>
      <c r="E5510" s="59" t="s">
        <v>474</v>
      </c>
      <c r="F5510" s="59" t="s">
        <v>270</v>
      </c>
    </row>
    <row r="5511" spans="1:6">
      <c r="A5511" s="59">
        <v>6414</v>
      </c>
      <c r="B5511" s="59" t="s">
        <v>473</v>
      </c>
      <c r="C5511" s="59" t="s">
        <v>20278</v>
      </c>
      <c r="D5511" s="60">
        <v>75.650000000000006</v>
      </c>
      <c r="E5511" s="59" t="s">
        <v>474</v>
      </c>
      <c r="F5511" s="59" t="s">
        <v>271</v>
      </c>
    </row>
    <row r="5512" spans="1:6">
      <c r="A5512" s="59">
        <v>6415</v>
      </c>
      <c r="B5512" s="59" t="s">
        <v>473</v>
      </c>
      <c r="C5512" s="59" t="s">
        <v>20278</v>
      </c>
      <c r="D5512" s="60">
        <v>75.650000000000006</v>
      </c>
      <c r="E5512" s="59" t="s">
        <v>474</v>
      </c>
      <c r="F5512" s="59" t="s">
        <v>272</v>
      </c>
    </row>
    <row r="5513" spans="1:6">
      <c r="A5513" s="59">
        <v>6416</v>
      </c>
      <c r="B5513" s="59" t="s">
        <v>473</v>
      </c>
      <c r="C5513" s="59" t="s">
        <v>20278</v>
      </c>
      <c r="D5513" s="60">
        <v>48.14</v>
      </c>
      <c r="E5513" s="59" t="s">
        <v>474</v>
      </c>
      <c r="F5513" s="59" t="s">
        <v>273</v>
      </c>
    </row>
    <row r="5514" spans="1:6">
      <c r="A5514" s="59">
        <v>6417</v>
      </c>
      <c r="B5514" s="59" t="s">
        <v>473</v>
      </c>
      <c r="C5514" s="59" t="s">
        <v>20278</v>
      </c>
      <c r="D5514" s="60">
        <v>75.650000000000006</v>
      </c>
      <c r="E5514" s="59" t="s">
        <v>474</v>
      </c>
      <c r="F5514" s="59" t="s">
        <v>274</v>
      </c>
    </row>
    <row r="5515" spans="1:6">
      <c r="A5515" s="59">
        <v>6418</v>
      </c>
      <c r="B5515" s="59" t="s">
        <v>473</v>
      </c>
      <c r="C5515" s="59" t="s">
        <v>20278</v>
      </c>
      <c r="D5515" s="60">
        <v>41.1</v>
      </c>
      <c r="E5515" s="59" t="s">
        <v>474</v>
      </c>
      <c r="F5515" s="59" t="s">
        <v>275</v>
      </c>
    </row>
    <row r="5516" spans="1:6">
      <c r="A5516" s="59">
        <v>6419</v>
      </c>
      <c r="B5516" s="59" t="s">
        <v>473</v>
      </c>
      <c r="C5516" s="59" t="s">
        <v>20278</v>
      </c>
      <c r="D5516" s="60">
        <v>43.78</v>
      </c>
      <c r="E5516" s="59" t="s">
        <v>474</v>
      </c>
      <c r="F5516" s="59" t="s">
        <v>276</v>
      </c>
    </row>
    <row r="5517" spans="1:6">
      <c r="A5517" s="59">
        <v>6420</v>
      </c>
      <c r="B5517" s="59" t="s">
        <v>473</v>
      </c>
      <c r="C5517" s="59" t="s">
        <v>20278</v>
      </c>
      <c r="D5517" s="60">
        <v>59.41</v>
      </c>
      <c r="E5517" s="59" t="s">
        <v>474</v>
      </c>
      <c r="F5517" s="59" t="s">
        <v>277</v>
      </c>
    </row>
    <row r="5518" spans="1:6">
      <c r="A5518" s="59">
        <v>6421</v>
      </c>
      <c r="B5518" s="59" t="s">
        <v>473</v>
      </c>
      <c r="C5518" s="59" t="s">
        <v>20278</v>
      </c>
      <c r="D5518" s="60">
        <v>75.650000000000006</v>
      </c>
      <c r="E5518" s="59" t="s">
        <v>474</v>
      </c>
      <c r="F5518" s="59" t="s">
        <v>278</v>
      </c>
    </row>
    <row r="5519" spans="1:6">
      <c r="A5519" s="59">
        <v>6422</v>
      </c>
      <c r="B5519" s="59" t="s">
        <v>473</v>
      </c>
      <c r="C5519" s="59" t="s">
        <v>20278</v>
      </c>
      <c r="D5519" s="60">
        <v>75.650000000000006</v>
      </c>
      <c r="E5519" s="59" t="s">
        <v>474</v>
      </c>
      <c r="F5519" s="59" t="s">
        <v>279</v>
      </c>
    </row>
    <row r="5520" spans="1:6">
      <c r="A5520" s="59">
        <v>6423</v>
      </c>
      <c r="B5520" s="59" t="s">
        <v>473</v>
      </c>
      <c r="C5520" s="59" t="s">
        <v>20278</v>
      </c>
      <c r="D5520" s="60">
        <v>75.650000000000006</v>
      </c>
      <c r="E5520" s="59" t="s">
        <v>474</v>
      </c>
      <c r="F5520" s="59" t="s">
        <v>280</v>
      </c>
    </row>
    <row r="5521" spans="1:6">
      <c r="A5521" s="59">
        <v>6426</v>
      </c>
      <c r="B5521" s="59" t="s">
        <v>473</v>
      </c>
      <c r="C5521" s="59" t="s">
        <v>20278</v>
      </c>
      <c r="D5521" s="60">
        <v>44.24</v>
      </c>
      <c r="E5521" s="59" t="s">
        <v>474</v>
      </c>
      <c r="F5521" s="59" t="s">
        <v>282</v>
      </c>
    </row>
    <row r="5522" spans="1:6">
      <c r="A5522" s="59">
        <v>6430</v>
      </c>
      <c r="B5522" s="59" t="s">
        <v>473</v>
      </c>
      <c r="C5522" s="59" t="s">
        <v>20278</v>
      </c>
      <c r="D5522" s="60">
        <v>75.650000000000006</v>
      </c>
      <c r="E5522" s="59" t="s">
        <v>474</v>
      </c>
      <c r="F5522" s="59" t="s">
        <v>265</v>
      </c>
    </row>
    <row r="5523" spans="1:6">
      <c r="A5523" s="59">
        <v>6432</v>
      </c>
      <c r="B5523" s="59" t="s">
        <v>473</v>
      </c>
      <c r="C5523" s="59" t="s">
        <v>20278</v>
      </c>
      <c r="D5523" s="60">
        <v>75.650000000000006</v>
      </c>
      <c r="E5523" s="59" t="s">
        <v>474</v>
      </c>
      <c r="F5523" s="59" t="s">
        <v>283</v>
      </c>
    </row>
    <row r="5524" spans="1:6">
      <c r="A5524" s="59">
        <v>6434</v>
      </c>
      <c r="B5524" s="59" t="s">
        <v>473</v>
      </c>
      <c r="C5524" s="59" t="s">
        <v>20278</v>
      </c>
      <c r="D5524" s="60">
        <v>75.650000000000006</v>
      </c>
      <c r="E5524" s="59" t="s">
        <v>474</v>
      </c>
      <c r="F5524" s="59" t="s">
        <v>284</v>
      </c>
    </row>
    <row r="5525" spans="1:6">
      <c r="A5525" s="59">
        <v>6437</v>
      </c>
      <c r="B5525" s="59" t="s">
        <v>473</v>
      </c>
      <c r="C5525" s="59" t="s">
        <v>20278</v>
      </c>
      <c r="D5525" s="60">
        <v>40.549999999999997</v>
      </c>
      <c r="E5525" s="59" t="s">
        <v>474</v>
      </c>
      <c r="F5525" s="59" t="s">
        <v>285</v>
      </c>
    </row>
    <row r="5526" spans="1:6">
      <c r="A5526" s="59">
        <v>6438</v>
      </c>
      <c r="B5526" s="59" t="s">
        <v>473</v>
      </c>
      <c r="C5526" s="59" t="s">
        <v>20278</v>
      </c>
      <c r="D5526" s="60">
        <v>75.650000000000006</v>
      </c>
      <c r="E5526" s="59" t="s">
        <v>474</v>
      </c>
      <c r="F5526" s="59" t="s">
        <v>286</v>
      </c>
    </row>
    <row r="5527" spans="1:6">
      <c r="A5527" s="59">
        <v>6439</v>
      </c>
      <c r="B5527" s="59" t="s">
        <v>473</v>
      </c>
      <c r="C5527" s="59" t="s">
        <v>20278</v>
      </c>
      <c r="D5527" s="60">
        <v>41.79</v>
      </c>
      <c r="E5527" s="59" t="s">
        <v>474</v>
      </c>
      <c r="F5527" s="59" t="s">
        <v>287</v>
      </c>
    </row>
    <row r="5528" spans="1:6">
      <c r="A5528" s="59">
        <v>6442</v>
      </c>
      <c r="B5528" s="59" t="s">
        <v>473</v>
      </c>
      <c r="C5528" s="59" t="s">
        <v>20278</v>
      </c>
      <c r="D5528" s="60">
        <v>75.650000000000006</v>
      </c>
      <c r="E5528" s="59" t="s">
        <v>474</v>
      </c>
      <c r="F5528" s="59" t="s">
        <v>288</v>
      </c>
    </row>
    <row r="5529" spans="1:6">
      <c r="A5529" s="59">
        <v>6443</v>
      </c>
      <c r="B5529" s="59" t="s">
        <v>473</v>
      </c>
      <c r="C5529" s="59" t="s">
        <v>20278</v>
      </c>
      <c r="D5529" s="60">
        <v>75.650000000000006</v>
      </c>
      <c r="E5529" s="59" t="s">
        <v>474</v>
      </c>
      <c r="F5529" s="59" t="s">
        <v>289</v>
      </c>
    </row>
    <row r="5530" spans="1:6">
      <c r="A5530" s="59">
        <v>6444</v>
      </c>
      <c r="B5530" s="59" t="s">
        <v>473</v>
      </c>
      <c r="C5530" s="59" t="s">
        <v>20278</v>
      </c>
      <c r="D5530" s="60">
        <v>44.23</v>
      </c>
      <c r="E5530" s="59" t="s">
        <v>474</v>
      </c>
      <c r="F5530" s="59" t="s">
        <v>290</v>
      </c>
    </row>
    <row r="5531" spans="1:6">
      <c r="A5531" s="59">
        <v>6450</v>
      </c>
      <c r="B5531" s="59" t="s">
        <v>473</v>
      </c>
      <c r="C5531" s="59" t="s">
        <v>20278</v>
      </c>
      <c r="D5531" s="60">
        <v>72.13</v>
      </c>
      <c r="E5531" s="59" t="s">
        <v>474</v>
      </c>
      <c r="F5531" s="59" t="s">
        <v>291</v>
      </c>
    </row>
    <row r="5532" spans="1:6">
      <c r="A5532" s="59">
        <v>6452</v>
      </c>
      <c r="B5532" s="59" t="s">
        <v>473</v>
      </c>
      <c r="C5532" s="59" t="s">
        <v>20278</v>
      </c>
      <c r="D5532" s="60">
        <v>75.650000000000006</v>
      </c>
      <c r="E5532" s="59" t="s">
        <v>474</v>
      </c>
      <c r="F5532" s="59" t="s">
        <v>292</v>
      </c>
    </row>
    <row r="5533" spans="1:6">
      <c r="A5533" s="59">
        <v>6456</v>
      </c>
      <c r="B5533" s="59" t="s">
        <v>473</v>
      </c>
      <c r="C5533" s="59" t="s">
        <v>20278</v>
      </c>
      <c r="D5533" s="60">
        <v>75.650000000000006</v>
      </c>
      <c r="E5533" s="59" t="s">
        <v>474</v>
      </c>
      <c r="F5533" s="59" t="s">
        <v>293</v>
      </c>
    </row>
    <row r="5534" spans="1:6">
      <c r="A5534" s="59">
        <v>6458</v>
      </c>
      <c r="B5534" s="59" t="s">
        <v>473</v>
      </c>
      <c r="C5534" s="59" t="s">
        <v>20278</v>
      </c>
      <c r="D5534" s="60">
        <v>44.38</v>
      </c>
      <c r="E5534" s="59" t="s">
        <v>474</v>
      </c>
      <c r="F5534" s="59" t="s">
        <v>294</v>
      </c>
    </row>
    <row r="5535" spans="1:6">
      <c r="A5535" s="59">
        <v>6459</v>
      </c>
      <c r="B5535" s="59" t="s">
        <v>473</v>
      </c>
      <c r="C5535" s="59" t="s">
        <v>20278</v>
      </c>
      <c r="D5535" s="60">
        <v>75.650000000000006</v>
      </c>
      <c r="E5535" s="59" t="s">
        <v>474</v>
      </c>
      <c r="F5535" s="59" t="s">
        <v>295</v>
      </c>
    </row>
    <row r="5536" spans="1:6">
      <c r="A5536" s="59">
        <v>6462</v>
      </c>
      <c r="B5536" s="59" t="s">
        <v>473</v>
      </c>
      <c r="C5536" s="59" t="s">
        <v>20278</v>
      </c>
      <c r="D5536" s="60">
        <v>75.650000000000006</v>
      </c>
      <c r="E5536" s="59" t="s">
        <v>474</v>
      </c>
      <c r="F5536" s="59" t="s">
        <v>298</v>
      </c>
    </row>
    <row r="5537" spans="1:6">
      <c r="A5537" s="59">
        <v>6463</v>
      </c>
      <c r="B5537" s="59" t="s">
        <v>473</v>
      </c>
      <c r="C5537" s="59" t="s">
        <v>20278</v>
      </c>
      <c r="D5537" s="60">
        <v>75.650000000000006</v>
      </c>
      <c r="E5537" s="59" t="s">
        <v>474</v>
      </c>
      <c r="F5537" s="59" t="s">
        <v>299</v>
      </c>
    </row>
    <row r="5538" spans="1:6">
      <c r="A5538" s="59">
        <v>6464</v>
      </c>
      <c r="B5538" s="59" t="s">
        <v>473</v>
      </c>
      <c r="C5538" s="59" t="s">
        <v>20278</v>
      </c>
      <c r="D5538" s="60">
        <v>48.08</v>
      </c>
      <c r="E5538" s="59" t="s">
        <v>474</v>
      </c>
      <c r="F5538" s="59" t="s">
        <v>300</v>
      </c>
    </row>
    <row r="5539" spans="1:6">
      <c r="A5539" s="59">
        <v>6470</v>
      </c>
      <c r="B5539" s="59" t="s">
        <v>473</v>
      </c>
      <c r="C5539" s="59" t="s">
        <v>20278</v>
      </c>
      <c r="D5539" s="60">
        <v>69.27</v>
      </c>
      <c r="E5539" s="59" t="s">
        <v>474</v>
      </c>
      <c r="F5539" s="59" t="s">
        <v>301</v>
      </c>
    </row>
    <row r="5540" spans="1:6">
      <c r="A5540" s="59">
        <v>6472</v>
      </c>
      <c r="B5540" s="59" t="s">
        <v>473</v>
      </c>
      <c r="C5540" s="59" t="s">
        <v>20278</v>
      </c>
      <c r="D5540" s="60">
        <v>75.650000000000006</v>
      </c>
      <c r="E5540" s="59" t="s">
        <v>474</v>
      </c>
      <c r="F5540" s="59" t="s">
        <v>302</v>
      </c>
    </row>
    <row r="5541" spans="1:6">
      <c r="A5541" s="59">
        <v>6473</v>
      </c>
      <c r="B5541" s="59" t="s">
        <v>473</v>
      </c>
      <c r="C5541" s="59" t="s">
        <v>20278</v>
      </c>
      <c r="D5541" s="60">
        <v>44.73</v>
      </c>
      <c r="E5541" s="59" t="s">
        <v>474</v>
      </c>
      <c r="F5541" s="59" t="s">
        <v>303</v>
      </c>
    </row>
    <row r="5542" spans="1:6">
      <c r="A5542" s="59">
        <v>6480</v>
      </c>
      <c r="B5542" s="59" t="s">
        <v>473</v>
      </c>
      <c r="C5542" s="59" t="s">
        <v>20278</v>
      </c>
      <c r="D5542" s="60">
        <v>69.27</v>
      </c>
      <c r="E5542" s="59" t="s">
        <v>474</v>
      </c>
      <c r="F5542" s="59" t="s">
        <v>304</v>
      </c>
    </row>
    <row r="5543" spans="1:6">
      <c r="A5543" s="59">
        <v>6482</v>
      </c>
      <c r="B5543" s="59" t="s">
        <v>473</v>
      </c>
      <c r="C5543" s="59" t="s">
        <v>20278</v>
      </c>
      <c r="D5543" s="60">
        <v>75.650000000000006</v>
      </c>
      <c r="E5543" s="59" t="s">
        <v>474</v>
      </c>
      <c r="F5543" s="59" t="s">
        <v>305</v>
      </c>
    </row>
    <row r="5544" spans="1:6">
      <c r="A5544" s="59">
        <v>6483</v>
      </c>
      <c r="B5544" s="59" t="s">
        <v>473</v>
      </c>
      <c r="C5544" s="59" t="s">
        <v>20278</v>
      </c>
      <c r="D5544" s="60">
        <v>75.650000000000006</v>
      </c>
      <c r="E5544" s="59" t="s">
        <v>474</v>
      </c>
      <c r="F5544" s="59" t="s">
        <v>306</v>
      </c>
    </row>
    <row r="5545" spans="1:6">
      <c r="A5545" s="59">
        <v>6484</v>
      </c>
      <c r="B5545" s="59" t="s">
        <v>473</v>
      </c>
      <c r="C5545" s="59" t="s">
        <v>20278</v>
      </c>
      <c r="D5545" s="60">
        <v>46.81</v>
      </c>
      <c r="E5545" s="59" t="s">
        <v>474</v>
      </c>
      <c r="F5545" s="59" t="s">
        <v>307</v>
      </c>
    </row>
    <row r="5546" spans="1:6">
      <c r="A5546" s="59">
        <v>6486</v>
      </c>
      <c r="B5546" s="59" t="s">
        <v>473</v>
      </c>
      <c r="C5546" s="59" t="s">
        <v>20278</v>
      </c>
      <c r="D5546" s="60">
        <v>36.979999999999997</v>
      </c>
      <c r="E5546" s="59" t="s">
        <v>474</v>
      </c>
      <c r="F5546" s="59" t="s">
        <v>308</v>
      </c>
    </row>
    <row r="5547" spans="1:6">
      <c r="A5547" s="59">
        <v>6490</v>
      </c>
      <c r="B5547" s="59" t="s">
        <v>473</v>
      </c>
      <c r="C5547" s="59" t="s">
        <v>20278</v>
      </c>
      <c r="D5547" s="60">
        <v>53.77</v>
      </c>
      <c r="E5547" s="59" t="s">
        <v>474</v>
      </c>
      <c r="F5547" s="59" t="s">
        <v>309</v>
      </c>
    </row>
    <row r="5548" spans="1:6">
      <c r="A5548" s="59">
        <v>6492</v>
      </c>
      <c r="B5548" s="59" t="s">
        <v>473</v>
      </c>
      <c r="C5548" s="59" t="s">
        <v>20278</v>
      </c>
      <c r="D5548" s="60">
        <v>75.650000000000006</v>
      </c>
      <c r="E5548" s="59" t="s">
        <v>474</v>
      </c>
      <c r="F5548" s="59" t="s">
        <v>310</v>
      </c>
    </row>
    <row r="5549" spans="1:6">
      <c r="A5549" s="59">
        <v>6500</v>
      </c>
      <c r="B5549" s="59" t="s">
        <v>473</v>
      </c>
      <c r="C5549" s="59" t="s">
        <v>20278</v>
      </c>
      <c r="D5549" s="60">
        <v>53.77</v>
      </c>
      <c r="E5549" s="59" t="s">
        <v>474</v>
      </c>
      <c r="F5549" s="59" t="s">
        <v>311</v>
      </c>
    </row>
    <row r="5550" spans="1:6">
      <c r="A5550" s="59">
        <v>6502</v>
      </c>
      <c r="B5550" s="59" t="s">
        <v>473</v>
      </c>
      <c r="C5550" s="59" t="s">
        <v>20278</v>
      </c>
      <c r="D5550" s="60">
        <v>75.650000000000006</v>
      </c>
      <c r="E5550" s="59" t="s">
        <v>474</v>
      </c>
      <c r="F5550" s="59" t="s">
        <v>312</v>
      </c>
    </row>
    <row r="5551" spans="1:6">
      <c r="A5551" s="59">
        <v>6503</v>
      </c>
      <c r="B5551" s="59" t="s">
        <v>473</v>
      </c>
      <c r="C5551" s="59" t="s">
        <v>20278</v>
      </c>
      <c r="D5551" s="60">
        <v>75.650000000000006</v>
      </c>
      <c r="E5551" s="59" t="s">
        <v>474</v>
      </c>
      <c r="F5551" s="59" t="s">
        <v>313</v>
      </c>
    </row>
    <row r="5552" spans="1:6">
      <c r="A5552" s="59">
        <v>6504</v>
      </c>
      <c r="B5552" s="59" t="s">
        <v>473</v>
      </c>
      <c r="C5552" s="59" t="s">
        <v>20278</v>
      </c>
      <c r="D5552" s="60">
        <v>45.61</v>
      </c>
      <c r="E5552" s="59" t="s">
        <v>474</v>
      </c>
      <c r="F5552" s="59" t="s">
        <v>314</v>
      </c>
    </row>
    <row r="5553" spans="1:6">
      <c r="A5553" s="59">
        <v>6505</v>
      </c>
      <c r="B5553" s="59" t="s">
        <v>473</v>
      </c>
      <c r="C5553" s="59" t="s">
        <v>20278</v>
      </c>
      <c r="D5553" s="60">
        <v>41.14</v>
      </c>
      <c r="E5553" s="59" t="s">
        <v>474</v>
      </c>
      <c r="F5553" s="59" t="s">
        <v>315</v>
      </c>
    </row>
    <row r="5554" spans="1:6">
      <c r="A5554" s="59">
        <v>6506</v>
      </c>
      <c r="B5554" s="59" t="s">
        <v>473</v>
      </c>
      <c r="C5554" s="59" t="s">
        <v>20278</v>
      </c>
      <c r="D5554" s="60">
        <v>75.650000000000006</v>
      </c>
      <c r="E5554" s="59" t="s">
        <v>474</v>
      </c>
      <c r="F5554" s="59" t="s">
        <v>316</v>
      </c>
    </row>
    <row r="5555" spans="1:6">
      <c r="A5555" s="59">
        <v>6507</v>
      </c>
      <c r="B5555" s="59" t="s">
        <v>473</v>
      </c>
      <c r="C5555" s="59" t="s">
        <v>20278</v>
      </c>
      <c r="D5555" s="60">
        <v>42.38</v>
      </c>
      <c r="E5555" s="59" t="s">
        <v>474</v>
      </c>
      <c r="F5555" s="59" t="s">
        <v>317</v>
      </c>
    </row>
    <row r="5556" spans="1:6">
      <c r="A5556" s="59">
        <v>6508</v>
      </c>
      <c r="B5556" s="59" t="s">
        <v>473</v>
      </c>
      <c r="C5556" s="59" t="s">
        <v>20278</v>
      </c>
      <c r="D5556" s="60">
        <v>42.66</v>
      </c>
      <c r="E5556" s="59" t="s">
        <v>474</v>
      </c>
      <c r="F5556" s="59" t="s">
        <v>318</v>
      </c>
    </row>
    <row r="5557" spans="1:6">
      <c r="A5557" s="59">
        <v>6509</v>
      </c>
      <c r="B5557" s="59" t="s">
        <v>473</v>
      </c>
      <c r="C5557" s="59" t="s">
        <v>20278</v>
      </c>
      <c r="D5557" s="60">
        <v>44.13</v>
      </c>
      <c r="E5557" s="59" t="s">
        <v>474</v>
      </c>
      <c r="F5557" s="59" t="s">
        <v>319</v>
      </c>
    </row>
    <row r="5558" spans="1:6">
      <c r="A5558" s="59">
        <v>6510</v>
      </c>
      <c r="B5558" s="59" t="s">
        <v>473</v>
      </c>
      <c r="C5558" s="59" t="s">
        <v>20278</v>
      </c>
      <c r="D5558" s="60">
        <v>67.959999999999994</v>
      </c>
      <c r="E5558" s="59" t="s">
        <v>474</v>
      </c>
      <c r="F5558" s="59" t="s">
        <v>320</v>
      </c>
    </row>
    <row r="5559" spans="1:6">
      <c r="A5559" s="59">
        <v>6511</v>
      </c>
      <c r="B5559" s="59" t="s">
        <v>473</v>
      </c>
      <c r="C5559" s="59" t="s">
        <v>20278</v>
      </c>
      <c r="D5559" s="60">
        <v>75.650000000000006</v>
      </c>
      <c r="E5559" s="59" t="s">
        <v>474</v>
      </c>
      <c r="F5559" s="59" t="s">
        <v>321</v>
      </c>
    </row>
    <row r="5560" spans="1:6">
      <c r="A5560" s="59">
        <v>6512</v>
      </c>
      <c r="B5560" s="59" t="s">
        <v>473</v>
      </c>
      <c r="C5560" s="59" t="s">
        <v>20278</v>
      </c>
      <c r="D5560" s="60">
        <v>75.650000000000006</v>
      </c>
      <c r="E5560" s="59" t="s">
        <v>474</v>
      </c>
      <c r="F5560" s="59" t="s">
        <v>322</v>
      </c>
    </row>
    <row r="5561" spans="1:6">
      <c r="A5561" s="59">
        <v>6513</v>
      </c>
      <c r="B5561" s="59" t="s">
        <v>473</v>
      </c>
      <c r="C5561" s="59" t="s">
        <v>20278</v>
      </c>
      <c r="D5561" s="60">
        <v>75.650000000000006</v>
      </c>
      <c r="E5561" s="59" t="s">
        <v>474</v>
      </c>
      <c r="F5561" s="59" t="s">
        <v>323</v>
      </c>
    </row>
    <row r="5562" spans="1:6">
      <c r="A5562" s="59">
        <v>6517</v>
      </c>
      <c r="B5562" s="59" t="s">
        <v>473</v>
      </c>
      <c r="C5562" s="59" t="s">
        <v>20278</v>
      </c>
      <c r="D5562" s="60">
        <v>77.23</v>
      </c>
      <c r="E5562" s="59" t="s">
        <v>474</v>
      </c>
      <c r="F5562" s="59" t="s">
        <v>324</v>
      </c>
    </row>
    <row r="5563" spans="1:6">
      <c r="A5563" s="59">
        <v>6518</v>
      </c>
      <c r="B5563" s="59" t="s">
        <v>473</v>
      </c>
      <c r="C5563" s="59" t="s">
        <v>20278</v>
      </c>
      <c r="D5563" s="60">
        <v>39.17</v>
      </c>
      <c r="E5563" s="59" t="s">
        <v>474</v>
      </c>
      <c r="F5563" s="59" t="s">
        <v>325</v>
      </c>
    </row>
    <row r="5564" spans="1:6">
      <c r="A5564" s="59">
        <v>6519</v>
      </c>
      <c r="B5564" s="59" t="s">
        <v>473</v>
      </c>
      <c r="C5564" s="59" t="s">
        <v>20278</v>
      </c>
      <c r="D5564" s="60">
        <v>70.05</v>
      </c>
      <c r="E5564" s="59" t="s">
        <v>474</v>
      </c>
      <c r="F5564" s="59" t="s">
        <v>326</v>
      </c>
    </row>
    <row r="5565" spans="1:6">
      <c r="A5565" s="59">
        <v>6520</v>
      </c>
      <c r="B5565" s="59" t="s">
        <v>473</v>
      </c>
      <c r="C5565" s="59" t="s">
        <v>20278</v>
      </c>
      <c r="D5565" s="60">
        <v>0.01</v>
      </c>
      <c r="E5565" s="59" t="s">
        <v>474</v>
      </c>
      <c r="F5565" s="59" t="s">
        <v>327</v>
      </c>
    </row>
    <row r="5566" spans="1:6">
      <c r="A5566" s="59">
        <v>6521</v>
      </c>
      <c r="B5566" s="59" t="s">
        <v>473</v>
      </c>
      <c r="C5566" s="59" t="s">
        <v>20278</v>
      </c>
      <c r="D5566" s="60">
        <v>75.650000000000006</v>
      </c>
      <c r="E5566" s="59" t="s">
        <v>474</v>
      </c>
      <c r="F5566" s="59" t="s">
        <v>328</v>
      </c>
    </row>
    <row r="5567" spans="1:6">
      <c r="A5567" s="59">
        <v>6522</v>
      </c>
      <c r="B5567" s="59" t="s">
        <v>473</v>
      </c>
      <c r="C5567" s="59" t="s">
        <v>20278</v>
      </c>
      <c r="D5567" s="60">
        <v>75.650000000000006</v>
      </c>
      <c r="E5567" s="59" t="s">
        <v>474</v>
      </c>
      <c r="F5567" s="59" t="s">
        <v>329</v>
      </c>
    </row>
    <row r="5568" spans="1:6">
      <c r="A5568" s="59">
        <v>6620</v>
      </c>
      <c r="B5568" s="59" t="s">
        <v>473</v>
      </c>
      <c r="C5568" s="59" t="s">
        <v>20278</v>
      </c>
      <c r="D5568" s="60">
        <v>97.23</v>
      </c>
      <c r="E5568" s="59" t="s">
        <v>474</v>
      </c>
      <c r="F5568" s="59" t="s">
        <v>330</v>
      </c>
    </row>
    <row r="5569" spans="1:6">
      <c r="A5569" s="59">
        <v>6622</v>
      </c>
      <c r="B5569" s="59" t="s">
        <v>473</v>
      </c>
      <c r="C5569" s="59" t="s">
        <v>20278</v>
      </c>
      <c r="D5569" s="60">
        <v>103.44</v>
      </c>
      <c r="E5569" s="59" t="s">
        <v>474</v>
      </c>
      <c r="F5569" s="59" t="s">
        <v>331</v>
      </c>
    </row>
    <row r="5570" spans="1:6">
      <c r="A5570" s="59">
        <v>6623</v>
      </c>
      <c r="B5570" s="59" t="s">
        <v>473</v>
      </c>
      <c r="C5570" s="59" t="s">
        <v>20278</v>
      </c>
      <c r="D5570" s="60">
        <v>102.96</v>
      </c>
      <c r="E5570" s="59" t="s">
        <v>474</v>
      </c>
      <c r="F5570" s="59" t="s">
        <v>332</v>
      </c>
    </row>
    <row r="5571" spans="1:6">
      <c r="A5571" s="59">
        <v>6624</v>
      </c>
      <c r="B5571" s="59" t="s">
        <v>473</v>
      </c>
      <c r="C5571" s="59" t="s">
        <v>20278</v>
      </c>
      <c r="D5571" s="60">
        <v>103.08</v>
      </c>
      <c r="E5571" s="59" t="s">
        <v>474</v>
      </c>
      <c r="F5571" s="59" t="s">
        <v>333</v>
      </c>
    </row>
    <row r="5572" spans="1:6">
      <c r="A5572" s="59">
        <v>6625</v>
      </c>
      <c r="B5572" s="59" t="s">
        <v>473</v>
      </c>
      <c r="C5572" s="59" t="s">
        <v>20278</v>
      </c>
      <c r="D5572" s="60">
        <v>75.739999999999995</v>
      </c>
      <c r="E5572" s="59" t="s">
        <v>474</v>
      </c>
      <c r="F5572" s="59" t="s">
        <v>334</v>
      </c>
    </row>
    <row r="5573" spans="1:6">
      <c r="A5573" s="59">
        <v>6630</v>
      </c>
      <c r="B5573" s="59" t="s">
        <v>473</v>
      </c>
      <c r="C5573" s="59" t="s">
        <v>20278</v>
      </c>
      <c r="D5573" s="60">
        <v>103.25</v>
      </c>
      <c r="E5573" s="59" t="s">
        <v>474</v>
      </c>
      <c r="F5573" s="59" t="s">
        <v>335</v>
      </c>
    </row>
    <row r="5574" spans="1:6">
      <c r="A5574" s="59">
        <v>6632</v>
      </c>
      <c r="B5574" s="59" t="s">
        <v>473</v>
      </c>
      <c r="C5574" s="59" t="s">
        <v>20278</v>
      </c>
      <c r="D5574" s="60">
        <v>80.66</v>
      </c>
      <c r="E5574" s="59" t="s">
        <v>474</v>
      </c>
      <c r="F5574" s="59" t="s">
        <v>336</v>
      </c>
    </row>
    <row r="5575" spans="1:6">
      <c r="A5575" s="59">
        <v>6633</v>
      </c>
      <c r="B5575" s="59" t="s">
        <v>473</v>
      </c>
      <c r="C5575" s="59" t="s">
        <v>20278</v>
      </c>
      <c r="D5575" s="60">
        <v>101.69</v>
      </c>
      <c r="E5575" s="59" t="s">
        <v>474</v>
      </c>
      <c r="F5575" s="59" t="s">
        <v>337</v>
      </c>
    </row>
    <row r="5576" spans="1:6">
      <c r="A5576" s="59">
        <v>6634</v>
      </c>
      <c r="B5576" s="59" t="s">
        <v>473</v>
      </c>
      <c r="C5576" s="59" t="s">
        <v>20278</v>
      </c>
      <c r="D5576" s="60">
        <v>100.05</v>
      </c>
      <c r="E5576" s="59" t="s">
        <v>474</v>
      </c>
      <c r="F5576" s="59" t="s">
        <v>338</v>
      </c>
    </row>
    <row r="5577" spans="1:6">
      <c r="A5577" s="59">
        <v>6635</v>
      </c>
      <c r="B5577" s="59" t="s">
        <v>473</v>
      </c>
      <c r="C5577" s="59" t="s">
        <v>20278</v>
      </c>
      <c r="D5577" s="60">
        <v>97</v>
      </c>
      <c r="E5577" s="59" t="s">
        <v>474</v>
      </c>
      <c r="F5577" s="59" t="s">
        <v>339</v>
      </c>
    </row>
    <row r="5578" spans="1:6">
      <c r="A5578" s="59">
        <v>6636</v>
      </c>
      <c r="B5578" s="59" t="s">
        <v>473</v>
      </c>
      <c r="C5578" s="59" t="s">
        <v>20278</v>
      </c>
      <c r="D5578" s="60">
        <v>104.01</v>
      </c>
      <c r="E5578" s="59" t="s">
        <v>474</v>
      </c>
      <c r="F5578" s="59" t="s">
        <v>340</v>
      </c>
    </row>
    <row r="5579" spans="1:6">
      <c r="A5579" s="59">
        <v>6637</v>
      </c>
      <c r="B5579" s="59" t="s">
        <v>473</v>
      </c>
      <c r="C5579" s="59" t="s">
        <v>20278</v>
      </c>
      <c r="D5579" s="60">
        <v>94.18</v>
      </c>
      <c r="E5579" s="59" t="s">
        <v>474</v>
      </c>
      <c r="F5579" s="59" t="s">
        <v>341</v>
      </c>
    </row>
    <row r="5580" spans="1:6">
      <c r="A5580" s="59">
        <v>6640</v>
      </c>
      <c r="B5580" s="59" t="s">
        <v>473</v>
      </c>
      <c r="C5580" s="59" t="s">
        <v>20278</v>
      </c>
      <c r="D5580" s="60">
        <v>155.65</v>
      </c>
      <c r="E5580" s="59" t="s">
        <v>474</v>
      </c>
      <c r="F5580" s="59" t="s">
        <v>342</v>
      </c>
    </row>
    <row r="5581" spans="1:6">
      <c r="A5581" s="59">
        <v>6642</v>
      </c>
      <c r="B5581" s="59" t="s">
        <v>473</v>
      </c>
      <c r="C5581" s="59" t="s">
        <v>20278</v>
      </c>
      <c r="D5581" s="60">
        <v>102.92</v>
      </c>
      <c r="E5581" s="59" t="s">
        <v>474</v>
      </c>
      <c r="F5581" s="59" t="s">
        <v>343</v>
      </c>
    </row>
    <row r="5582" spans="1:6">
      <c r="A5582" s="59">
        <v>6643</v>
      </c>
      <c r="B5582" s="59" t="s">
        <v>473</v>
      </c>
      <c r="C5582" s="59" t="s">
        <v>20278</v>
      </c>
      <c r="D5582" s="60">
        <v>39.479999999999997</v>
      </c>
      <c r="E5582" s="59" t="s">
        <v>474</v>
      </c>
      <c r="F5582" s="59" t="s">
        <v>344</v>
      </c>
    </row>
    <row r="5583" spans="1:6">
      <c r="A5583" s="59">
        <v>6644</v>
      </c>
      <c r="B5583" s="59" t="s">
        <v>473</v>
      </c>
      <c r="C5583" s="59" t="s">
        <v>20278</v>
      </c>
      <c r="D5583" s="60">
        <v>103.29</v>
      </c>
      <c r="E5583" s="59" t="s">
        <v>474</v>
      </c>
      <c r="F5583" s="59" t="s">
        <v>345</v>
      </c>
    </row>
    <row r="5584" spans="1:6">
      <c r="A5584" s="59">
        <v>6645</v>
      </c>
      <c r="B5584" s="59" t="s">
        <v>473</v>
      </c>
      <c r="C5584" s="59" t="s">
        <v>20278</v>
      </c>
      <c r="D5584" s="60">
        <v>93.16</v>
      </c>
      <c r="E5584" s="59" t="s">
        <v>474</v>
      </c>
      <c r="F5584" s="59" t="s">
        <v>346</v>
      </c>
    </row>
    <row r="5585" spans="1:6">
      <c r="A5585" s="59">
        <v>6646</v>
      </c>
      <c r="B5585" s="59" t="s">
        <v>473</v>
      </c>
      <c r="C5585" s="59" t="s">
        <v>20278</v>
      </c>
      <c r="D5585" s="60">
        <v>104.21</v>
      </c>
      <c r="E5585" s="59" t="s">
        <v>474</v>
      </c>
      <c r="F5585" s="59" t="s">
        <v>347</v>
      </c>
    </row>
    <row r="5586" spans="1:6">
      <c r="A5586" s="59">
        <v>6648</v>
      </c>
      <c r="B5586" s="59" t="s">
        <v>473</v>
      </c>
      <c r="C5586" s="59" t="s">
        <v>20278</v>
      </c>
      <c r="D5586" s="60">
        <v>64.25</v>
      </c>
      <c r="E5586" s="59" t="s">
        <v>474</v>
      </c>
      <c r="F5586" s="59" t="s">
        <v>348</v>
      </c>
    </row>
    <row r="5587" spans="1:6">
      <c r="A5587" s="59">
        <v>6649</v>
      </c>
      <c r="B5587" s="59" t="s">
        <v>473</v>
      </c>
      <c r="C5587" s="59" t="s">
        <v>20278</v>
      </c>
      <c r="D5587" s="60">
        <v>103.5</v>
      </c>
      <c r="E5587" s="59" t="s">
        <v>474</v>
      </c>
      <c r="F5587" s="59" t="s">
        <v>349</v>
      </c>
    </row>
    <row r="5588" spans="1:6">
      <c r="A5588" s="59">
        <v>6652</v>
      </c>
      <c r="B5588" s="59" t="s">
        <v>473</v>
      </c>
      <c r="C5588" s="59" t="s">
        <v>20278</v>
      </c>
      <c r="D5588" s="60">
        <v>82.23</v>
      </c>
      <c r="E5588" s="59" t="s">
        <v>474</v>
      </c>
      <c r="F5588" s="59" t="s">
        <v>350</v>
      </c>
    </row>
    <row r="5589" spans="1:6">
      <c r="A5589" s="59">
        <v>6654</v>
      </c>
      <c r="B5589" s="59" t="s">
        <v>473</v>
      </c>
      <c r="C5589" s="59" t="s">
        <v>20278</v>
      </c>
      <c r="D5589" s="60">
        <v>99.42</v>
      </c>
      <c r="E5589" s="59" t="s">
        <v>474</v>
      </c>
      <c r="F5589" s="59" t="s">
        <v>351</v>
      </c>
    </row>
    <row r="5590" spans="1:6">
      <c r="A5590" s="59">
        <v>6655</v>
      </c>
      <c r="B5590" s="59" t="s">
        <v>473</v>
      </c>
      <c r="C5590" s="59" t="s">
        <v>20278</v>
      </c>
      <c r="D5590" s="60">
        <v>95.31</v>
      </c>
      <c r="E5590" s="59" t="s">
        <v>474</v>
      </c>
      <c r="F5590" s="59" t="s">
        <v>352</v>
      </c>
    </row>
    <row r="5591" spans="1:6">
      <c r="A5591" s="59">
        <v>6657</v>
      </c>
      <c r="B5591" s="59" t="s">
        <v>473</v>
      </c>
      <c r="C5591" s="59" t="s">
        <v>20278</v>
      </c>
      <c r="D5591" s="60">
        <v>102.24</v>
      </c>
      <c r="E5591" s="59" t="s">
        <v>474</v>
      </c>
      <c r="F5591" s="59" t="s">
        <v>353</v>
      </c>
    </row>
    <row r="5592" spans="1:6">
      <c r="A5592" s="59">
        <v>6660</v>
      </c>
      <c r="B5592" s="59" t="s">
        <v>473</v>
      </c>
      <c r="C5592" s="59" t="s">
        <v>20278</v>
      </c>
      <c r="D5592" s="60">
        <v>87.41</v>
      </c>
      <c r="E5592" s="59" t="s">
        <v>474</v>
      </c>
      <c r="F5592" s="59" t="s">
        <v>354</v>
      </c>
    </row>
    <row r="5593" spans="1:6">
      <c r="A5593" s="59">
        <v>6662</v>
      </c>
      <c r="B5593" s="59" t="s">
        <v>473</v>
      </c>
      <c r="C5593" s="59" t="s">
        <v>20278</v>
      </c>
      <c r="D5593" s="60">
        <v>87.41</v>
      </c>
      <c r="E5593" s="59" t="s">
        <v>474</v>
      </c>
      <c r="F5593" s="59" t="s">
        <v>355</v>
      </c>
    </row>
    <row r="5594" spans="1:6">
      <c r="A5594" s="59">
        <v>6665</v>
      </c>
      <c r="B5594" s="59" t="s">
        <v>473</v>
      </c>
      <c r="C5594" s="59" t="s">
        <v>20278</v>
      </c>
      <c r="D5594" s="60">
        <v>47.31</v>
      </c>
      <c r="E5594" s="59" t="s">
        <v>474</v>
      </c>
      <c r="F5594" s="59" t="s">
        <v>356</v>
      </c>
    </row>
    <row r="5595" spans="1:6">
      <c r="A5595" s="59">
        <v>6680</v>
      </c>
      <c r="B5595" s="59" t="s">
        <v>473</v>
      </c>
      <c r="C5595" s="59" t="s">
        <v>20278</v>
      </c>
      <c r="D5595" s="60">
        <v>74.430000000000007</v>
      </c>
      <c r="E5595" s="59" t="s">
        <v>474</v>
      </c>
      <c r="F5595" s="59" t="s">
        <v>357</v>
      </c>
    </row>
    <row r="5596" spans="1:6">
      <c r="A5596" s="59">
        <v>6681</v>
      </c>
      <c r="B5596" s="59" t="s">
        <v>473</v>
      </c>
      <c r="C5596" s="59" t="s">
        <v>20278</v>
      </c>
      <c r="D5596" s="60">
        <v>74.430000000000007</v>
      </c>
      <c r="E5596" s="59" t="s">
        <v>474</v>
      </c>
      <c r="F5596" s="59" t="s">
        <v>358</v>
      </c>
    </row>
    <row r="5597" spans="1:6">
      <c r="A5597" s="59">
        <v>6685</v>
      </c>
      <c r="B5597" s="59" t="s">
        <v>473</v>
      </c>
      <c r="C5597" s="59" t="s">
        <v>20278</v>
      </c>
      <c r="D5597" s="60">
        <v>78.58</v>
      </c>
      <c r="E5597" s="59" t="s">
        <v>474</v>
      </c>
      <c r="F5597" s="59" t="s">
        <v>359</v>
      </c>
    </row>
    <row r="5598" spans="1:6">
      <c r="A5598" s="59">
        <v>6686</v>
      </c>
      <c r="B5598" s="59" t="s">
        <v>473</v>
      </c>
      <c r="C5598" s="59" t="s">
        <v>20278</v>
      </c>
      <c r="D5598" s="60">
        <v>0.01</v>
      </c>
      <c r="E5598" s="59" t="s">
        <v>474</v>
      </c>
      <c r="F5598" s="59" t="s">
        <v>360</v>
      </c>
    </row>
    <row r="5599" spans="1:6">
      <c r="A5599" s="59">
        <v>6690</v>
      </c>
      <c r="B5599" s="59" t="s">
        <v>473</v>
      </c>
      <c r="C5599" s="59" t="s">
        <v>20278</v>
      </c>
      <c r="D5599" s="60">
        <v>109.29</v>
      </c>
      <c r="E5599" s="59" t="s">
        <v>474</v>
      </c>
      <c r="F5599" s="59" t="s">
        <v>361</v>
      </c>
    </row>
    <row r="5600" spans="1:6">
      <c r="A5600" s="59">
        <v>6750</v>
      </c>
      <c r="B5600" s="59" t="s">
        <v>473</v>
      </c>
      <c r="C5600" s="59" t="s">
        <v>20278</v>
      </c>
      <c r="D5600" s="60">
        <v>0.01</v>
      </c>
      <c r="E5600" s="59" t="s">
        <v>474</v>
      </c>
      <c r="F5600" s="59" t="s">
        <v>362</v>
      </c>
    </row>
    <row r="5601" spans="1:6">
      <c r="A5601" s="59">
        <v>6820</v>
      </c>
      <c r="B5601" s="59" t="s">
        <v>473</v>
      </c>
      <c r="C5601" s="59" t="s">
        <v>20278</v>
      </c>
      <c r="D5601" s="60">
        <v>63.22</v>
      </c>
      <c r="E5601" s="59" t="s">
        <v>474</v>
      </c>
      <c r="F5601" s="59" t="s">
        <v>363</v>
      </c>
    </row>
    <row r="5602" spans="1:6">
      <c r="A5602" s="59">
        <v>6825</v>
      </c>
      <c r="B5602" s="59" t="s">
        <v>473</v>
      </c>
      <c r="C5602" s="59" t="s">
        <v>20278</v>
      </c>
      <c r="D5602" s="60">
        <v>74.709999999999994</v>
      </c>
      <c r="E5602" s="59" t="s">
        <v>474</v>
      </c>
      <c r="F5602" s="59" t="s">
        <v>364</v>
      </c>
    </row>
    <row r="5603" spans="1:6">
      <c r="A5603" s="59">
        <v>6830</v>
      </c>
      <c r="B5603" s="59" t="s">
        <v>473</v>
      </c>
      <c r="C5603" s="59" t="s">
        <v>20278</v>
      </c>
      <c r="D5603" s="60">
        <v>0.01</v>
      </c>
      <c r="E5603" s="59" t="s">
        <v>474</v>
      </c>
      <c r="F5603" s="59" t="s">
        <v>365</v>
      </c>
    </row>
    <row r="5604" spans="1:6">
      <c r="A5604" s="59">
        <v>6831</v>
      </c>
      <c r="B5604" s="59" t="s">
        <v>473</v>
      </c>
      <c r="C5604" s="59" t="s">
        <v>20278</v>
      </c>
      <c r="D5604" s="60">
        <v>75.91</v>
      </c>
      <c r="E5604" s="59" t="s">
        <v>474</v>
      </c>
      <c r="F5604" s="59" t="s">
        <v>366</v>
      </c>
    </row>
    <row r="5605" spans="1:6">
      <c r="A5605" s="59">
        <v>6832</v>
      </c>
      <c r="B5605" s="59" t="s">
        <v>473</v>
      </c>
      <c r="C5605" s="59" t="s">
        <v>20278</v>
      </c>
      <c r="D5605" s="60">
        <v>87.41</v>
      </c>
      <c r="E5605" s="59" t="s">
        <v>474</v>
      </c>
      <c r="F5605" s="59" t="s">
        <v>367</v>
      </c>
    </row>
    <row r="5606" spans="1:6">
      <c r="A5606" s="59">
        <v>6833</v>
      </c>
      <c r="B5606" s="59" t="s">
        <v>473</v>
      </c>
      <c r="C5606" s="59" t="s">
        <v>20278</v>
      </c>
      <c r="D5606" s="60">
        <v>88.18</v>
      </c>
      <c r="E5606" s="59" t="s">
        <v>474</v>
      </c>
      <c r="F5606" s="59" t="s">
        <v>368</v>
      </c>
    </row>
    <row r="5607" spans="1:6">
      <c r="A5607" s="59">
        <v>6834</v>
      </c>
      <c r="B5607" s="59" t="s">
        <v>473</v>
      </c>
      <c r="C5607" s="59" t="s">
        <v>20278</v>
      </c>
      <c r="D5607" s="60">
        <v>100.17</v>
      </c>
      <c r="E5607" s="59" t="s">
        <v>474</v>
      </c>
      <c r="F5607" s="59" t="s">
        <v>369</v>
      </c>
    </row>
    <row r="5608" spans="1:6">
      <c r="A5608" s="59">
        <v>6901</v>
      </c>
      <c r="B5608" s="59" t="s">
        <v>473</v>
      </c>
      <c r="C5608" s="59" t="s">
        <v>20278</v>
      </c>
      <c r="D5608" s="60">
        <v>164.06</v>
      </c>
      <c r="E5608" s="59" t="s">
        <v>474</v>
      </c>
      <c r="F5608" s="59" t="s">
        <v>370</v>
      </c>
    </row>
    <row r="5609" spans="1:6">
      <c r="A5609" s="59">
        <v>6903</v>
      </c>
      <c r="B5609" s="59" t="s">
        <v>473</v>
      </c>
      <c r="C5609" s="59" t="s">
        <v>20278</v>
      </c>
      <c r="D5609" s="60">
        <v>46.25</v>
      </c>
      <c r="E5609" s="59" t="s">
        <v>474</v>
      </c>
      <c r="F5609" s="59" t="s">
        <v>372</v>
      </c>
    </row>
    <row r="5610" spans="1:6">
      <c r="A5610" s="59">
        <v>6998</v>
      </c>
      <c r="B5610" s="59" t="s">
        <v>473</v>
      </c>
      <c r="C5610" s="59" t="s">
        <v>20278</v>
      </c>
      <c r="D5610" s="60">
        <v>0.01</v>
      </c>
      <c r="E5610" s="59" t="s">
        <v>474</v>
      </c>
      <c r="F5610" s="59" t="s">
        <v>373</v>
      </c>
    </row>
    <row r="5611" spans="1:6">
      <c r="A5611" s="59">
        <v>6999</v>
      </c>
      <c r="B5611" s="59" t="s">
        <v>473</v>
      </c>
      <c r="C5611" s="59" t="s">
        <v>20278</v>
      </c>
      <c r="D5611" s="60">
        <v>0.01</v>
      </c>
      <c r="E5611" s="59" t="s">
        <v>474</v>
      </c>
      <c r="F5611" s="59" t="s">
        <v>374</v>
      </c>
    </row>
    <row r="5612" spans="1:6">
      <c r="A5612" s="59">
        <v>9001</v>
      </c>
      <c r="B5612" s="59" t="s">
        <v>473</v>
      </c>
      <c r="C5612" s="59" t="s">
        <v>20278</v>
      </c>
      <c r="D5612" s="60">
        <v>0.01</v>
      </c>
      <c r="E5612" s="59" t="s">
        <v>474</v>
      </c>
      <c r="F5612" s="59" t="s">
        <v>375</v>
      </c>
    </row>
    <row r="5613" spans="1:6">
      <c r="A5613" s="59">
        <v>6010</v>
      </c>
      <c r="B5613" s="59" t="s">
        <v>475</v>
      </c>
      <c r="C5613" s="59" t="s">
        <v>20278</v>
      </c>
      <c r="D5613" s="60">
        <v>131.71</v>
      </c>
      <c r="E5613" s="59" t="s">
        <v>476</v>
      </c>
      <c r="F5613" s="59" t="s">
        <v>210</v>
      </c>
    </row>
    <row r="5614" spans="1:6">
      <c r="A5614" s="59">
        <v>6011</v>
      </c>
      <c r="B5614" s="59" t="s">
        <v>475</v>
      </c>
      <c r="C5614" s="59" t="s">
        <v>20278</v>
      </c>
      <c r="D5614" s="60">
        <v>74.650000000000006</v>
      </c>
      <c r="E5614" s="59" t="s">
        <v>476</v>
      </c>
      <c r="F5614" s="59" t="s">
        <v>211</v>
      </c>
    </row>
    <row r="5615" spans="1:6">
      <c r="A5615" s="59">
        <v>6012</v>
      </c>
      <c r="B5615" s="59" t="s">
        <v>475</v>
      </c>
      <c r="C5615" s="59" t="s">
        <v>20278</v>
      </c>
      <c r="D5615" s="60">
        <v>97.52</v>
      </c>
      <c r="E5615" s="59" t="s">
        <v>476</v>
      </c>
      <c r="F5615" s="59" t="s">
        <v>212</v>
      </c>
    </row>
    <row r="5616" spans="1:6">
      <c r="A5616" s="59">
        <v>6013</v>
      </c>
      <c r="B5616" s="59" t="s">
        <v>475</v>
      </c>
      <c r="C5616" s="59" t="s">
        <v>20278</v>
      </c>
      <c r="D5616" s="60">
        <v>0.01</v>
      </c>
      <c r="E5616" s="59" t="s">
        <v>476</v>
      </c>
      <c r="F5616" s="59" t="s">
        <v>213</v>
      </c>
    </row>
    <row r="5617" spans="1:6">
      <c r="A5617" s="59">
        <v>6014</v>
      </c>
      <c r="B5617" s="59" t="s">
        <v>475</v>
      </c>
      <c r="C5617" s="59" t="s">
        <v>20278</v>
      </c>
      <c r="D5617" s="60">
        <v>103.81</v>
      </c>
      <c r="E5617" s="59" t="s">
        <v>476</v>
      </c>
      <c r="F5617" s="59" t="s">
        <v>214</v>
      </c>
    </row>
    <row r="5618" spans="1:6">
      <c r="A5618" s="59">
        <v>6015</v>
      </c>
      <c r="B5618" s="59" t="s">
        <v>475</v>
      </c>
      <c r="C5618" s="59" t="s">
        <v>20278</v>
      </c>
      <c r="D5618" s="60">
        <v>102.47</v>
      </c>
      <c r="E5618" s="59" t="s">
        <v>476</v>
      </c>
      <c r="F5618" s="59" t="s">
        <v>215</v>
      </c>
    </row>
    <row r="5619" spans="1:6">
      <c r="A5619" s="59">
        <v>6016</v>
      </c>
      <c r="B5619" s="59" t="s">
        <v>475</v>
      </c>
      <c r="C5619" s="59" t="s">
        <v>20278</v>
      </c>
      <c r="D5619" s="60">
        <v>102.47</v>
      </c>
      <c r="E5619" s="59" t="s">
        <v>476</v>
      </c>
      <c r="F5619" s="59" t="s">
        <v>216</v>
      </c>
    </row>
    <row r="5620" spans="1:6">
      <c r="A5620" s="59">
        <v>6017</v>
      </c>
      <c r="B5620" s="59" t="s">
        <v>475</v>
      </c>
      <c r="C5620" s="59" t="s">
        <v>20278</v>
      </c>
      <c r="D5620" s="60">
        <v>102.47</v>
      </c>
      <c r="E5620" s="59" t="s">
        <v>476</v>
      </c>
      <c r="F5620" s="59" t="s">
        <v>217</v>
      </c>
    </row>
    <row r="5621" spans="1:6">
      <c r="A5621" s="59">
        <v>6021</v>
      </c>
      <c r="B5621" s="59" t="s">
        <v>475</v>
      </c>
      <c r="C5621" s="59" t="s">
        <v>20278</v>
      </c>
      <c r="D5621" s="60">
        <v>82.88</v>
      </c>
      <c r="E5621" s="59" t="s">
        <v>476</v>
      </c>
      <c r="F5621" s="59" t="s">
        <v>219</v>
      </c>
    </row>
    <row r="5622" spans="1:6">
      <c r="A5622" s="59">
        <v>6022</v>
      </c>
      <c r="B5622" s="59" t="s">
        <v>475</v>
      </c>
      <c r="C5622" s="59" t="s">
        <v>20278</v>
      </c>
      <c r="D5622" s="60">
        <v>0.01</v>
      </c>
      <c r="E5622" s="59" t="s">
        <v>476</v>
      </c>
      <c r="F5622" s="59" t="s">
        <v>220</v>
      </c>
    </row>
    <row r="5623" spans="1:6">
      <c r="A5623" s="59">
        <v>6023</v>
      </c>
      <c r="B5623" s="59" t="s">
        <v>475</v>
      </c>
      <c r="C5623" s="59" t="s">
        <v>20278</v>
      </c>
      <c r="D5623" s="60">
        <v>82.68</v>
      </c>
      <c r="E5623" s="59" t="s">
        <v>476</v>
      </c>
      <c r="F5623" s="59" t="s">
        <v>221</v>
      </c>
    </row>
    <row r="5624" spans="1:6">
      <c r="A5624" s="59">
        <v>6100</v>
      </c>
      <c r="B5624" s="59" t="s">
        <v>475</v>
      </c>
      <c r="C5624" s="59" t="s">
        <v>20278</v>
      </c>
      <c r="D5624" s="60">
        <v>0.01</v>
      </c>
      <c r="E5624" s="59" t="s">
        <v>476</v>
      </c>
      <c r="F5624" s="59" t="s">
        <v>225</v>
      </c>
    </row>
    <row r="5625" spans="1:6">
      <c r="A5625" s="59">
        <v>6101</v>
      </c>
      <c r="B5625" s="59" t="s">
        <v>475</v>
      </c>
      <c r="C5625" s="59" t="s">
        <v>20278</v>
      </c>
      <c r="D5625" s="60">
        <v>102.61</v>
      </c>
      <c r="E5625" s="59" t="s">
        <v>476</v>
      </c>
      <c r="F5625" s="59" t="s">
        <v>226</v>
      </c>
    </row>
    <row r="5626" spans="1:6">
      <c r="A5626" s="59">
        <v>6102</v>
      </c>
      <c r="B5626" s="59" t="s">
        <v>475</v>
      </c>
      <c r="C5626" s="59" t="s">
        <v>20278</v>
      </c>
      <c r="D5626" s="60">
        <v>75.650000000000006</v>
      </c>
      <c r="E5626" s="59" t="s">
        <v>476</v>
      </c>
      <c r="F5626" s="59" t="s">
        <v>227</v>
      </c>
    </row>
    <row r="5627" spans="1:6">
      <c r="A5627" s="59">
        <v>6103</v>
      </c>
      <c r="B5627" s="59" t="s">
        <v>475</v>
      </c>
      <c r="C5627" s="59" t="s">
        <v>20278</v>
      </c>
      <c r="D5627" s="60">
        <v>42.16</v>
      </c>
      <c r="E5627" s="59" t="s">
        <v>476</v>
      </c>
      <c r="F5627" s="59" t="s">
        <v>228</v>
      </c>
    </row>
    <row r="5628" spans="1:6">
      <c r="A5628" s="59">
        <v>6110</v>
      </c>
      <c r="B5628" s="59" t="s">
        <v>475</v>
      </c>
      <c r="C5628" s="59" t="s">
        <v>20278</v>
      </c>
      <c r="D5628" s="60">
        <v>0.01</v>
      </c>
      <c r="E5628" s="59" t="s">
        <v>476</v>
      </c>
      <c r="F5628" s="59" t="s">
        <v>229</v>
      </c>
    </row>
    <row r="5629" spans="1:6">
      <c r="A5629" s="59">
        <v>6220</v>
      </c>
      <c r="B5629" s="59" t="s">
        <v>475</v>
      </c>
      <c r="C5629" s="59" t="s">
        <v>20278</v>
      </c>
      <c r="D5629" s="60">
        <v>95.01</v>
      </c>
      <c r="E5629" s="59" t="s">
        <v>476</v>
      </c>
      <c r="F5629" s="59" t="s">
        <v>231</v>
      </c>
    </row>
    <row r="5630" spans="1:6">
      <c r="A5630" s="59">
        <v>6221</v>
      </c>
      <c r="B5630" s="59" t="s">
        <v>475</v>
      </c>
      <c r="C5630" s="59" t="s">
        <v>20278</v>
      </c>
      <c r="D5630" s="60">
        <v>66.42</v>
      </c>
      <c r="E5630" s="59" t="s">
        <v>476</v>
      </c>
      <c r="F5630" s="59" t="s">
        <v>232</v>
      </c>
    </row>
    <row r="5631" spans="1:6">
      <c r="A5631" s="59">
        <v>6222</v>
      </c>
      <c r="B5631" s="59" t="s">
        <v>475</v>
      </c>
      <c r="C5631" s="59" t="s">
        <v>20278</v>
      </c>
      <c r="D5631" s="60">
        <v>66.42</v>
      </c>
      <c r="E5631" s="59" t="s">
        <v>476</v>
      </c>
      <c r="F5631" s="59" t="s">
        <v>233</v>
      </c>
    </row>
    <row r="5632" spans="1:6">
      <c r="A5632" s="59">
        <v>6223</v>
      </c>
      <c r="B5632" s="59" t="s">
        <v>475</v>
      </c>
      <c r="C5632" s="59" t="s">
        <v>20278</v>
      </c>
      <c r="D5632" s="60">
        <v>66.42</v>
      </c>
      <c r="E5632" s="59" t="s">
        <v>476</v>
      </c>
      <c r="F5632" s="59" t="s">
        <v>234</v>
      </c>
    </row>
    <row r="5633" spans="1:6">
      <c r="A5633" s="59">
        <v>6224</v>
      </c>
      <c r="B5633" s="59" t="s">
        <v>475</v>
      </c>
      <c r="C5633" s="59" t="s">
        <v>20278</v>
      </c>
      <c r="D5633" s="60">
        <v>66.42</v>
      </c>
      <c r="E5633" s="59" t="s">
        <v>476</v>
      </c>
      <c r="F5633" s="59" t="s">
        <v>235</v>
      </c>
    </row>
    <row r="5634" spans="1:6">
      <c r="A5634" s="59">
        <v>6225</v>
      </c>
      <c r="B5634" s="59" t="s">
        <v>475</v>
      </c>
      <c r="C5634" s="59" t="s">
        <v>20278</v>
      </c>
      <c r="D5634" s="60">
        <v>66.42</v>
      </c>
      <c r="E5634" s="59" t="s">
        <v>476</v>
      </c>
      <c r="F5634" s="59" t="s">
        <v>236</v>
      </c>
    </row>
    <row r="5635" spans="1:6">
      <c r="A5635" s="59">
        <v>6226</v>
      </c>
      <c r="B5635" s="59" t="s">
        <v>475</v>
      </c>
      <c r="C5635" s="59" t="s">
        <v>20278</v>
      </c>
      <c r="D5635" s="60">
        <v>66.42</v>
      </c>
      <c r="E5635" s="59" t="s">
        <v>476</v>
      </c>
      <c r="F5635" s="59" t="s">
        <v>237</v>
      </c>
    </row>
    <row r="5636" spans="1:6">
      <c r="A5636" s="59">
        <v>6229</v>
      </c>
      <c r="B5636" s="59" t="s">
        <v>475</v>
      </c>
      <c r="C5636" s="59" t="s">
        <v>20278</v>
      </c>
      <c r="D5636" s="60">
        <v>66.42</v>
      </c>
      <c r="E5636" s="59" t="s">
        <v>476</v>
      </c>
      <c r="F5636" s="59" t="s">
        <v>238</v>
      </c>
    </row>
    <row r="5637" spans="1:6">
      <c r="A5637" s="59">
        <v>6230</v>
      </c>
      <c r="B5637" s="59" t="s">
        <v>475</v>
      </c>
      <c r="C5637" s="59" t="s">
        <v>20278</v>
      </c>
      <c r="D5637" s="60">
        <v>86.36</v>
      </c>
      <c r="E5637" s="59" t="s">
        <v>476</v>
      </c>
      <c r="F5637" s="59" t="s">
        <v>239</v>
      </c>
    </row>
    <row r="5638" spans="1:6">
      <c r="A5638" s="59">
        <v>6231</v>
      </c>
      <c r="B5638" s="59" t="s">
        <v>475</v>
      </c>
      <c r="C5638" s="59" t="s">
        <v>20278</v>
      </c>
      <c r="D5638" s="60">
        <v>72.64</v>
      </c>
      <c r="E5638" s="59" t="s">
        <v>476</v>
      </c>
      <c r="F5638" s="59" t="s">
        <v>240</v>
      </c>
    </row>
    <row r="5639" spans="1:6">
      <c r="A5639" s="59">
        <v>6232</v>
      </c>
      <c r="B5639" s="59" t="s">
        <v>475</v>
      </c>
      <c r="C5639" s="59" t="s">
        <v>20278</v>
      </c>
      <c r="D5639" s="60">
        <v>89.86</v>
      </c>
      <c r="E5639" s="59" t="s">
        <v>476</v>
      </c>
      <c r="F5639" s="59" t="s">
        <v>241</v>
      </c>
    </row>
    <row r="5640" spans="1:6">
      <c r="A5640" s="59">
        <v>6234</v>
      </c>
      <c r="B5640" s="59" t="s">
        <v>475</v>
      </c>
      <c r="C5640" s="59" t="s">
        <v>20278</v>
      </c>
      <c r="D5640" s="60">
        <v>84.01</v>
      </c>
      <c r="E5640" s="59" t="s">
        <v>476</v>
      </c>
      <c r="F5640" s="59" t="s">
        <v>242</v>
      </c>
    </row>
    <row r="5641" spans="1:6">
      <c r="A5641" s="59">
        <v>6235</v>
      </c>
      <c r="B5641" s="59" t="s">
        <v>475</v>
      </c>
      <c r="C5641" s="59" t="s">
        <v>20278</v>
      </c>
      <c r="D5641" s="60">
        <v>73.05</v>
      </c>
      <c r="E5641" s="59" t="s">
        <v>476</v>
      </c>
      <c r="F5641" s="59" t="s">
        <v>243</v>
      </c>
    </row>
    <row r="5642" spans="1:6">
      <c r="A5642" s="59">
        <v>6236</v>
      </c>
      <c r="B5642" s="59" t="s">
        <v>475</v>
      </c>
      <c r="C5642" s="59" t="s">
        <v>20278</v>
      </c>
      <c r="D5642" s="60">
        <v>99.54</v>
      </c>
      <c r="E5642" s="59" t="s">
        <v>476</v>
      </c>
      <c r="F5642" s="59" t="s">
        <v>244</v>
      </c>
    </row>
    <row r="5643" spans="1:6">
      <c r="A5643" s="59">
        <v>6238</v>
      </c>
      <c r="B5643" s="59" t="s">
        <v>475</v>
      </c>
      <c r="C5643" s="59" t="s">
        <v>20278</v>
      </c>
      <c r="D5643" s="60">
        <v>75.180000000000007</v>
      </c>
      <c r="E5643" s="59" t="s">
        <v>476</v>
      </c>
      <c r="F5643" s="59" t="s">
        <v>245</v>
      </c>
    </row>
    <row r="5644" spans="1:6">
      <c r="A5644" s="59">
        <v>6240</v>
      </c>
      <c r="B5644" s="59" t="s">
        <v>475</v>
      </c>
      <c r="C5644" s="59" t="s">
        <v>20278</v>
      </c>
      <c r="D5644" s="60">
        <v>68.849999999999994</v>
      </c>
      <c r="E5644" s="59" t="s">
        <v>476</v>
      </c>
      <c r="F5644" s="59" t="s">
        <v>246</v>
      </c>
    </row>
    <row r="5645" spans="1:6">
      <c r="A5645" s="59">
        <v>6241</v>
      </c>
      <c r="B5645" s="59" t="s">
        <v>475</v>
      </c>
      <c r="C5645" s="59" t="s">
        <v>20278</v>
      </c>
      <c r="D5645" s="60">
        <v>78.510000000000005</v>
      </c>
      <c r="E5645" s="59" t="s">
        <v>476</v>
      </c>
      <c r="F5645" s="59" t="s">
        <v>247</v>
      </c>
    </row>
    <row r="5646" spans="1:6">
      <c r="A5646" s="59">
        <v>6242</v>
      </c>
      <c r="B5646" s="59" t="s">
        <v>475</v>
      </c>
      <c r="C5646" s="59" t="s">
        <v>20278</v>
      </c>
      <c r="D5646" s="60">
        <v>89.09</v>
      </c>
      <c r="E5646" s="59" t="s">
        <v>476</v>
      </c>
      <c r="F5646" s="59" t="s">
        <v>248</v>
      </c>
    </row>
    <row r="5647" spans="1:6">
      <c r="A5647" s="59">
        <v>6243</v>
      </c>
      <c r="B5647" s="59" t="s">
        <v>475</v>
      </c>
      <c r="C5647" s="59" t="s">
        <v>20278</v>
      </c>
      <c r="D5647" s="60">
        <v>95.31</v>
      </c>
      <c r="E5647" s="59" t="s">
        <v>476</v>
      </c>
      <c r="F5647" s="59" t="s">
        <v>249</v>
      </c>
    </row>
    <row r="5648" spans="1:6">
      <c r="A5648" s="59">
        <v>6244</v>
      </c>
      <c r="B5648" s="59" t="s">
        <v>475</v>
      </c>
      <c r="C5648" s="59" t="s">
        <v>20278</v>
      </c>
      <c r="D5648" s="60">
        <v>75.650000000000006</v>
      </c>
      <c r="E5648" s="59" t="s">
        <v>476</v>
      </c>
      <c r="F5648" s="59" t="s">
        <v>250</v>
      </c>
    </row>
    <row r="5649" spans="1:6">
      <c r="A5649" s="59">
        <v>6320</v>
      </c>
      <c r="B5649" s="59" t="s">
        <v>475</v>
      </c>
      <c r="C5649" s="59" t="s">
        <v>20278</v>
      </c>
      <c r="D5649" s="60">
        <v>82.19</v>
      </c>
      <c r="E5649" s="59" t="s">
        <v>476</v>
      </c>
      <c r="F5649" s="59" t="s">
        <v>253</v>
      </c>
    </row>
    <row r="5650" spans="1:6">
      <c r="A5650" s="59">
        <v>6342</v>
      </c>
      <c r="B5650" s="59" t="s">
        <v>475</v>
      </c>
      <c r="C5650" s="59" t="s">
        <v>20278</v>
      </c>
      <c r="D5650" s="60">
        <v>0.01</v>
      </c>
      <c r="E5650" s="59" t="s">
        <v>476</v>
      </c>
      <c r="F5650" s="59" t="s">
        <v>254</v>
      </c>
    </row>
    <row r="5651" spans="1:6">
      <c r="A5651" s="59">
        <v>6343</v>
      </c>
      <c r="B5651" s="59" t="s">
        <v>475</v>
      </c>
      <c r="C5651" s="59" t="s">
        <v>20278</v>
      </c>
      <c r="D5651" s="60">
        <v>0.01</v>
      </c>
      <c r="E5651" s="59" t="s">
        <v>476</v>
      </c>
      <c r="F5651" s="59" t="s">
        <v>255</v>
      </c>
    </row>
    <row r="5652" spans="1:6">
      <c r="A5652" s="59">
        <v>6344</v>
      </c>
      <c r="B5652" s="59" t="s">
        <v>475</v>
      </c>
      <c r="C5652" s="59" t="s">
        <v>20278</v>
      </c>
      <c r="D5652" s="60">
        <v>0.01</v>
      </c>
      <c r="E5652" s="59" t="s">
        <v>476</v>
      </c>
      <c r="F5652" s="59" t="s">
        <v>256</v>
      </c>
    </row>
    <row r="5653" spans="1:6">
      <c r="A5653" s="59">
        <v>6345</v>
      </c>
      <c r="B5653" s="59" t="s">
        <v>475</v>
      </c>
      <c r="C5653" s="59" t="s">
        <v>20278</v>
      </c>
      <c r="D5653" s="60">
        <v>0.01</v>
      </c>
      <c r="E5653" s="59" t="s">
        <v>476</v>
      </c>
      <c r="F5653" s="59" t="s">
        <v>257</v>
      </c>
    </row>
    <row r="5654" spans="1:6">
      <c r="A5654" s="59">
        <v>6346</v>
      </c>
      <c r="B5654" s="59" t="s">
        <v>475</v>
      </c>
      <c r="C5654" s="59" t="s">
        <v>20278</v>
      </c>
      <c r="D5654" s="60">
        <v>0.01</v>
      </c>
      <c r="E5654" s="59" t="s">
        <v>476</v>
      </c>
      <c r="F5654" s="59" t="s">
        <v>258</v>
      </c>
    </row>
    <row r="5655" spans="1:6">
      <c r="A5655" s="59">
        <v>6347</v>
      </c>
      <c r="B5655" s="59" t="s">
        <v>475</v>
      </c>
      <c r="C5655" s="59" t="s">
        <v>20278</v>
      </c>
      <c r="D5655" s="60">
        <v>0.01</v>
      </c>
      <c r="E5655" s="59" t="s">
        <v>476</v>
      </c>
      <c r="F5655" s="59" t="s">
        <v>259</v>
      </c>
    </row>
    <row r="5656" spans="1:6">
      <c r="A5656" s="59">
        <v>6400</v>
      </c>
      <c r="B5656" s="59" t="s">
        <v>475</v>
      </c>
      <c r="C5656" s="59" t="s">
        <v>20278</v>
      </c>
      <c r="D5656" s="60">
        <v>0.01</v>
      </c>
      <c r="E5656" s="59" t="s">
        <v>476</v>
      </c>
      <c r="F5656" s="59" t="s">
        <v>260</v>
      </c>
    </row>
    <row r="5657" spans="1:6">
      <c r="A5657" s="59">
        <v>6401</v>
      </c>
      <c r="B5657" s="59" t="s">
        <v>475</v>
      </c>
      <c r="C5657" s="59" t="s">
        <v>20278</v>
      </c>
      <c r="D5657" s="60">
        <v>89.74</v>
      </c>
      <c r="E5657" s="59" t="s">
        <v>476</v>
      </c>
      <c r="F5657" s="59" t="s">
        <v>261</v>
      </c>
    </row>
    <row r="5658" spans="1:6">
      <c r="A5658" s="59">
        <v>6402</v>
      </c>
      <c r="B5658" s="59" t="s">
        <v>475</v>
      </c>
      <c r="C5658" s="59" t="s">
        <v>20278</v>
      </c>
      <c r="D5658" s="60">
        <v>35.42</v>
      </c>
      <c r="E5658" s="59" t="s">
        <v>476</v>
      </c>
      <c r="F5658" s="59" t="s">
        <v>262</v>
      </c>
    </row>
    <row r="5659" spans="1:6">
      <c r="A5659" s="59">
        <v>6404</v>
      </c>
      <c r="B5659" s="59" t="s">
        <v>475</v>
      </c>
      <c r="C5659" s="59" t="s">
        <v>20278</v>
      </c>
      <c r="D5659" s="60">
        <v>109.68</v>
      </c>
      <c r="E5659" s="59" t="s">
        <v>476</v>
      </c>
      <c r="F5659" s="59" t="s">
        <v>263</v>
      </c>
    </row>
    <row r="5660" spans="1:6">
      <c r="A5660" s="59">
        <v>6405</v>
      </c>
      <c r="B5660" s="59" t="s">
        <v>475</v>
      </c>
      <c r="C5660" s="59" t="s">
        <v>20278</v>
      </c>
      <c r="D5660" s="60">
        <v>78.33</v>
      </c>
      <c r="E5660" s="59" t="s">
        <v>476</v>
      </c>
      <c r="F5660" s="59" t="s">
        <v>264</v>
      </c>
    </row>
    <row r="5661" spans="1:6">
      <c r="A5661" s="59">
        <v>6410</v>
      </c>
      <c r="B5661" s="59" t="s">
        <v>475</v>
      </c>
      <c r="C5661" s="59" t="s">
        <v>20278</v>
      </c>
      <c r="D5661" s="60">
        <v>68.31</v>
      </c>
      <c r="E5661" s="59" t="s">
        <v>476</v>
      </c>
      <c r="F5661" s="59" t="s">
        <v>267</v>
      </c>
    </row>
    <row r="5662" spans="1:6">
      <c r="A5662" s="59">
        <v>6411</v>
      </c>
      <c r="B5662" s="59" t="s">
        <v>475</v>
      </c>
      <c r="C5662" s="59" t="s">
        <v>20278</v>
      </c>
      <c r="D5662" s="60">
        <v>0.01</v>
      </c>
      <c r="E5662" s="59" t="s">
        <v>476</v>
      </c>
      <c r="F5662" s="59" t="s">
        <v>268</v>
      </c>
    </row>
    <row r="5663" spans="1:6">
      <c r="A5663" s="59">
        <v>6412</v>
      </c>
      <c r="B5663" s="59" t="s">
        <v>475</v>
      </c>
      <c r="C5663" s="59" t="s">
        <v>20278</v>
      </c>
      <c r="D5663" s="60">
        <v>75.650000000000006</v>
      </c>
      <c r="E5663" s="59" t="s">
        <v>476</v>
      </c>
      <c r="F5663" s="59" t="s">
        <v>269</v>
      </c>
    </row>
    <row r="5664" spans="1:6">
      <c r="A5664" s="59">
        <v>6413</v>
      </c>
      <c r="B5664" s="59" t="s">
        <v>475</v>
      </c>
      <c r="C5664" s="59" t="s">
        <v>20278</v>
      </c>
      <c r="D5664" s="60">
        <v>0.01</v>
      </c>
      <c r="E5664" s="59" t="s">
        <v>476</v>
      </c>
      <c r="F5664" s="59" t="s">
        <v>270</v>
      </c>
    </row>
    <row r="5665" spans="1:6">
      <c r="A5665" s="59">
        <v>6414</v>
      </c>
      <c r="B5665" s="59" t="s">
        <v>475</v>
      </c>
      <c r="C5665" s="59" t="s">
        <v>20278</v>
      </c>
      <c r="D5665" s="60">
        <v>75.650000000000006</v>
      </c>
      <c r="E5665" s="59" t="s">
        <v>476</v>
      </c>
      <c r="F5665" s="59" t="s">
        <v>271</v>
      </c>
    </row>
    <row r="5666" spans="1:6">
      <c r="A5666" s="59">
        <v>6415</v>
      </c>
      <c r="B5666" s="59" t="s">
        <v>475</v>
      </c>
      <c r="C5666" s="59" t="s">
        <v>20278</v>
      </c>
      <c r="D5666" s="60">
        <v>75.650000000000006</v>
      </c>
      <c r="E5666" s="59" t="s">
        <v>476</v>
      </c>
      <c r="F5666" s="59" t="s">
        <v>272</v>
      </c>
    </row>
    <row r="5667" spans="1:6">
      <c r="A5667" s="59">
        <v>6416</v>
      </c>
      <c r="B5667" s="59" t="s">
        <v>475</v>
      </c>
      <c r="C5667" s="59" t="s">
        <v>20278</v>
      </c>
      <c r="D5667" s="60">
        <v>48.14</v>
      </c>
      <c r="E5667" s="59" t="s">
        <v>476</v>
      </c>
      <c r="F5667" s="59" t="s">
        <v>273</v>
      </c>
    </row>
    <row r="5668" spans="1:6">
      <c r="A5668" s="59">
        <v>6417</v>
      </c>
      <c r="B5668" s="59" t="s">
        <v>475</v>
      </c>
      <c r="C5668" s="59" t="s">
        <v>20278</v>
      </c>
      <c r="D5668" s="60">
        <v>75.650000000000006</v>
      </c>
      <c r="E5668" s="59" t="s">
        <v>476</v>
      </c>
      <c r="F5668" s="59" t="s">
        <v>274</v>
      </c>
    </row>
    <row r="5669" spans="1:6">
      <c r="A5669" s="59">
        <v>6418</v>
      </c>
      <c r="B5669" s="59" t="s">
        <v>475</v>
      </c>
      <c r="C5669" s="59" t="s">
        <v>20278</v>
      </c>
      <c r="D5669" s="60">
        <v>41.1</v>
      </c>
      <c r="E5669" s="59" t="s">
        <v>476</v>
      </c>
      <c r="F5669" s="59" t="s">
        <v>275</v>
      </c>
    </row>
    <row r="5670" spans="1:6">
      <c r="A5670" s="59">
        <v>6419</v>
      </c>
      <c r="B5670" s="59" t="s">
        <v>475</v>
      </c>
      <c r="C5670" s="59" t="s">
        <v>20278</v>
      </c>
      <c r="D5670" s="60">
        <v>43.78</v>
      </c>
      <c r="E5670" s="59" t="s">
        <v>476</v>
      </c>
      <c r="F5670" s="59" t="s">
        <v>276</v>
      </c>
    </row>
    <row r="5671" spans="1:6">
      <c r="A5671" s="59">
        <v>6420</v>
      </c>
      <c r="B5671" s="59" t="s">
        <v>475</v>
      </c>
      <c r="C5671" s="59" t="s">
        <v>20278</v>
      </c>
      <c r="D5671" s="60">
        <v>59.41</v>
      </c>
      <c r="E5671" s="59" t="s">
        <v>476</v>
      </c>
      <c r="F5671" s="59" t="s">
        <v>277</v>
      </c>
    </row>
    <row r="5672" spans="1:6">
      <c r="A5672" s="59">
        <v>6421</v>
      </c>
      <c r="B5672" s="59" t="s">
        <v>475</v>
      </c>
      <c r="C5672" s="59" t="s">
        <v>20278</v>
      </c>
      <c r="D5672" s="60">
        <v>75.650000000000006</v>
      </c>
      <c r="E5672" s="59" t="s">
        <v>476</v>
      </c>
      <c r="F5672" s="59" t="s">
        <v>278</v>
      </c>
    </row>
    <row r="5673" spans="1:6">
      <c r="A5673" s="59">
        <v>6422</v>
      </c>
      <c r="B5673" s="59" t="s">
        <v>475</v>
      </c>
      <c r="C5673" s="59" t="s">
        <v>20278</v>
      </c>
      <c r="D5673" s="60">
        <v>75.650000000000006</v>
      </c>
      <c r="E5673" s="59" t="s">
        <v>476</v>
      </c>
      <c r="F5673" s="59" t="s">
        <v>279</v>
      </c>
    </row>
    <row r="5674" spans="1:6">
      <c r="A5674" s="59">
        <v>6423</v>
      </c>
      <c r="B5674" s="59" t="s">
        <v>475</v>
      </c>
      <c r="C5674" s="59" t="s">
        <v>20278</v>
      </c>
      <c r="D5674" s="60">
        <v>75.650000000000006</v>
      </c>
      <c r="E5674" s="59" t="s">
        <v>476</v>
      </c>
      <c r="F5674" s="59" t="s">
        <v>280</v>
      </c>
    </row>
    <row r="5675" spans="1:6">
      <c r="A5675" s="59">
        <v>6426</v>
      </c>
      <c r="B5675" s="59" t="s">
        <v>475</v>
      </c>
      <c r="C5675" s="59" t="s">
        <v>20278</v>
      </c>
      <c r="D5675" s="60">
        <v>44.24</v>
      </c>
      <c r="E5675" s="59" t="s">
        <v>476</v>
      </c>
      <c r="F5675" s="59" t="s">
        <v>282</v>
      </c>
    </row>
    <row r="5676" spans="1:6">
      <c r="A5676" s="59">
        <v>6430</v>
      </c>
      <c r="B5676" s="59" t="s">
        <v>475</v>
      </c>
      <c r="C5676" s="59" t="s">
        <v>20278</v>
      </c>
      <c r="D5676" s="60">
        <v>75.650000000000006</v>
      </c>
      <c r="E5676" s="59" t="s">
        <v>476</v>
      </c>
      <c r="F5676" s="59" t="s">
        <v>265</v>
      </c>
    </row>
    <row r="5677" spans="1:6">
      <c r="A5677" s="59">
        <v>6432</v>
      </c>
      <c r="B5677" s="59" t="s">
        <v>475</v>
      </c>
      <c r="C5677" s="59" t="s">
        <v>20278</v>
      </c>
      <c r="D5677" s="60">
        <v>75.650000000000006</v>
      </c>
      <c r="E5677" s="59" t="s">
        <v>476</v>
      </c>
      <c r="F5677" s="59" t="s">
        <v>283</v>
      </c>
    </row>
    <row r="5678" spans="1:6">
      <c r="A5678" s="59">
        <v>6434</v>
      </c>
      <c r="B5678" s="59" t="s">
        <v>475</v>
      </c>
      <c r="C5678" s="59" t="s">
        <v>20278</v>
      </c>
      <c r="D5678" s="60">
        <v>75.650000000000006</v>
      </c>
      <c r="E5678" s="59" t="s">
        <v>476</v>
      </c>
      <c r="F5678" s="59" t="s">
        <v>284</v>
      </c>
    </row>
    <row r="5679" spans="1:6">
      <c r="A5679" s="59">
        <v>6437</v>
      </c>
      <c r="B5679" s="59" t="s">
        <v>475</v>
      </c>
      <c r="C5679" s="59" t="s">
        <v>20278</v>
      </c>
      <c r="D5679" s="60">
        <v>40.549999999999997</v>
      </c>
      <c r="E5679" s="59" t="s">
        <v>476</v>
      </c>
      <c r="F5679" s="59" t="s">
        <v>285</v>
      </c>
    </row>
    <row r="5680" spans="1:6">
      <c r="A5680" s="59">
        <v>6438</v>
      </c>
      <c r="B5680" s="59" t="s">
        <v>475</v>
      </c>
      <c r="C5680" s="59" t="s">
        <v>20278</v>
      </c>
      <c r="D5680" s="60">
        <v>75.650000000000006</v>
      </c>
      <c r="E5680" s="59" t="s">
        <v>476</v>
      </c>
      <c r="F5680" s="59" t="s">
        <v>286</v>
      </c>
    </row>
    <row r="5681" spans="1:6">
      <c r="A5681" s="59">
        <v>6439</v>
      </c>
      <c r="B5681" s="59" t="s">
        <v>475</v>
      </c>
      <c r="C5681" s="59" t="s">
        <v>20278</v>
      </c>
      <c r="D5681" s="60">
        <v>41.79</v>
      </c>
      <c r="E5681" s="59" t="s">
        <v>476</v>
      </c>
      <c r="F5681" s="59" t="s">
        <v>287</v>
      </c>
    </row>
    <row r="5682" spans="1:6">
      <c r="A5682" s="59">
        <v>6442</v>
      </c>
      <c r="B5682" s="59" t="s">
        <v>475</v>
      </c>
      <c r="C5682" s="59" t="s">
        <v>20278</v>
      </c>
      <c r="D5682" s="60">
        <v>75.650000000000006</v>
      </c>
      <c r="E5682" s="59" t="s">
        <v>476</v>
      </c>
      <c r="F5682" s="59" t="s">
        <v>288</v>
      </c>
    </row>
    <row r="5683" spans="1:6">
      <c r="A5683" s="59">
        <v>6443</v>
      </c>
      <c r="B5683" s="59" t="s">
        <v>475</v>
      </c>
      <c r="C5683" s="59" t="s">
        <v>20278</v>
      </c>
      <c r="D5683" s="60">
        <v>75.650000000000006</v>
      </c>
      <c r="E5683" s="59" t="s">
        <v>476</v>
      </c>
      <c r="F5683" s="59" t="s">
        <v>289</v>
      </c>
    </row>
    <row r="5684" spans="1:6">
      <c r="A5684" s="59">
        <v>6444</v>
      </c>
      <c r="B5684" s="59" t="s">
        <v>475</v>
      </c>
      <c r="C5684" s="59" t="s">
        <v>20278</v>
      </c>
      <c r="D5684" s="60">
        <v>44.23</v>
      </c>
      <c r="E5684" s="59" t="s">
        <v>476</v>
      </c>
      <c r="F5684" s="59" t="s">
        <v>290</v>
      </c>
    </row>
    <row r="5685" spans="1:6">
      <c r="A5685" s="59">
        <v>6450</v>
      </c>
      <c r="B5685" s="59" t="s">
        <v>475</v>
      </c>
      <c r="C5685" s="59" t="s">
        <v>20278</v>
      </c>
      <c r="D5685" s="60">
        <v>72.13</v>
      </c>
      <c r="E5685" s="59" t="s">
        <v>476</v>
      </c>
      <c r="F5685" s="59" t="s">
        <v>291</v>
      </c>
    </row>
    <row r="5686" spans="1:6">
      <c r="A5686" s="59">
        <v>6452</v>
      </c>
      <c r="B5686" s="59" t="s">
        <v>475</v>
      </c>
      <c r="C5686" s="59" t="s">
        <v>20278</v>
      </c>
      <c r="D5686" s="60">
        <v>75.650000000000006</v>
      </c>
      <c r="E5686" s="59" t="s">
        <v>476</v>
      </c>
      <c r="F5686" s="59" t="s">
        <v>292</v>
      </c>
    </row>
    <row r="5687" spans="1:6">
      <c r="A5687" s="59">
        <v>6456</v>
      </c>
      <c r="B5687" s="59" t="s">
        <v>475</v>
      </c>
      <c r="C5687" s="59" t="s">
        <v>20278</v>
      </c>
      <c r="D5687" s="60">
        <v>75.650000000000006</v>
      </c>
      <c r="E5687" s="59" t="s">
        <v>476</v>
      </c>
      <c r="F5687" s="59" t="s">
        <v>293</v>
      </c>
    </row>
    <row r="5688" spans="1:6">
      <c r="A5688" s="59">
        <v>6458</v>
      </c>
      <c r="B5688" s="59" t="s">
        <v>475</v>
      </c>
      <c r="C5688" s="59" t="s">
        <v>20278</v>
      </c>
      <c r="D5688" s="60">
        <v>44.38</v>
      </c>
      <c r="E5688" s="59" t="s">
        <v>476</v>
      </c>
      <c r="F5688" s="59" t="s">
        <v>294</v>
      </c>
    </row>
    <row r="5689" spans="1:6">
      <c r="A5689" s="59">
        <v>6459</v>
      </c>
      <c r="B5689" s="59" t="s">
        <v>475</v>
      </c>
      <c r="C5689" s="59" t="s">
        <v>20278</v>
      </c>
      <c r="D5689" s="60">
        <v>75.650000000000006</v>
      </c>
      <c r="E5689" s="59" t="s">
        <v>476</v>
      </c>
      <c r="F5689" s="59" t="s">
        <v>295</v>
      </c>
    </row>
    <row r="5690" spans="1:6">
      <c r="A5690" s="59">
        <v>6462</v>
      </c>
      <c r="B5690" s="59" t="s">
        <v>475</v>
      </c>
      <c r="C5690" s="59" t="s">
        <v>20278</v>
      </c>
      <c r="D5690" s="60">
        <v>75.650000000000006</v>
      </c>
      <c r="E5690" s="59" t="s">
        <v>476</v>
      </c>
      <c r="F5690" s="59" t="s">
        <v>298</v>
      </c>
    </row>
    <row r="5691" spans="1:6">
      <c r="A5691" s="59">
        <v>6463</v>
      </c>
      <c r="B5691" s="59" t="s">
        <v>475</v>
      </c>
      <c r="C5691" s="59" t="s">
        <v>20278</v>
      </c>
      <c r="D5691" s="60">
        <v>75.650000000000006</v>
      </c>
      <c r="E5691" s="59" t="s">
        <v>476</v>
      </c>
      <c r="F5691" s="59" t="s">
        <v>299</v>
      </c>
    </row>
    <row r="5692" spans="1:6">
      <c r="A5692" s="59">
        <v>6464</v>
      </c>
      <c r="B5692" s="59" t="s">
        <v>475</v>
      </c>
      <c r="C5692" s="59" t="s">
        <v>20278</v>
      </c>
      <c r="D5692" s="60">
        <v>48.08</v>
      </c>
      <c r="E5692" s="59" t="s">
        <v>476</v>
      </c>
      <c r="F5692" s="59" t="s">
        <v>300</v>
      </c>
    </row>
    <row r="5693" spans="1:6">
      <c r="A5693" s="59">
        <v>6470</v>
      </c>
      <c r="B5693" s="59" t="s">
        <v>475</v>
      </c>
      <c r="C5693" s="59" t="s">
        <v>20278</v>
      </c>
      <c r="D5693" s="60">
        <v>69.27</v>
      </c>
      <c r="E5693" s="59" t="s">
        <v>476</v>
      </c>
      <c r="F5693" s="59" t="s">
        <v>301</v>
      </c>
    </row>
    <row r="5694" spans="1:6">
      <c r="A5694" s="59">
        <v>6472</v>
      </c>
      <c r="B5694" s="59" t="s">
        <v>475</v>
      </c>
      <c r="C5694" s="59" t="s">
        <v>20278</v>
      </c>
      <c r="D5694" s="60">
        <v>75.650000000000006</v>
      </c>
      <c r="E5694" s="59" t="s">
        <v>476</v>
      </c>
      <c r="F5694" s="59" t="s">
        <v>302</v>
      </c>
    </row>
    <row r="5695" spans="1:6">
      <c r="A5695" s="59">
        <v>6473</v>
      </c>
      <c r="B5695" s="59" t="s">
        <v>475</v>
      </c>
      <c r="C5695" s="59" t="s">
        <v>20278</v>
      </c>
      <c r="D5695" s="60">
        <v>44.73</v>
      </c>
      <c r="E5695" s="59" t="s">
        <v>476</v>
      </c>
      <c r="F5695" s="59" t="s">
        <v>303</v>
      </c>
    </row>
    <row r="5696" spans="1:6">
      <c r="A5696" s="59">
        <v>6480</v>
      </c>
      <c r="B5696" s="59" t="s">
        <v>475</v>
      </c>
      <c r="C5696" s="59" t="s">
        <v>20278</v>
      </c>
      <c r="D5696" s="60">
        <v>69.27</v>
      </c>
      <c r="E5696" s="59" t="s">
        <v>476</v>
      </c>
      <c r="F5696" s="59" t="s">
        <v>304</v>
      </c>
    </row>
    <row r="5697" spans="1:6">
      <c r="A5697" s="59">
        <v>6482</v>
      </c>
      <c r="B5697" s="59" t="s">
        <v>475</v>
      </c>
      <c r="C5697" s="59" t="s">
        <v>20278</v>
      </c>
      <c r="D5697" s="60">
        <v>75.650000000000006</v>
      </c>
      <c r="E5697" s="59" t="s">
        <v>476</v>
      </c>
      <c r="F5697" s="59" t="s">
        <v>305</v>
      </c>
    </row>
    <row r="5698" spans="1:6">
      <c r="A5698" s="59">
        <v>6483</v>
      </c>
      <c r="B5698" s="59" t="s">
        <v>475</v>
      </c>
      <c r="C5698" s="59" t="s">
        <v>20278</v>
      </c>
      <c r="D5698" s="60">
        <v>75.650000000000006</v>
      </c>
      <c r="E5698" s="59" t="s">
        <v>476</v>
      </c>
      <c r="F5698" s="59" t="s">
        <v>306</v>
      </c>
    </row>
    <row r="5699" spans="1:6">
      <c r="A5699" s="59">
        <v>6484</v>
      </c>
      <c r="B5699" s="59" t="s">
        <v>475</v>
      </c>
      <c r="C5699" s="59" t="s">
        <v>20278</v>
      </c>
      <c r="D5699" s="60">
        <v>46.81</v>
      </c>
      <c r="E5699" s="59" t="s">
        <v>476</v>
      </c>
      <c r="F5699" s="59" t="s">
        <v>307</v>
      </c>
    </row>
    <row r="5700" spans="1:6">
      <c r="A5700" s="59">
        <v>6486</v>
      </c>
      <c r="B5700" s="59" t="s">
        <v>475</v>
      </c>
      <c r="C5700" s="59" t="s">
        <v>20278</v>
      </c>
      <c r="D5700" s="60">
        <v>36.979999999999997</v>
      </c>
      <c r="E5700" s="59" t="s">
        <v>476</v>
      </c>
      <c r="F5700" s="59" t="s">
        <v>308</v>
      </c>
    </row>
    <row r="5701" spans="1:6">
      <c r="A5701" s="59">
        <v>6490</v>
      </c>
      <c r="B5701" s="59" t="s">
        <v>475</v>
      </c>
      <c r="C5701" s="59" t="s">
        <v>20278</v>
      </c>
      <c r="D5701" s="60">
        <v>53.77</v>
      </c>
      <c r="E5701" s="59" t="s">
        <v>476</v>
      </c>
      <c r="F5701" s="59" t="s">
        <v>309</v>
      </c>
    </row>
    <row r="5702" spans="1:6">
      <c r="A5702" s="59">
        <v>6492</v>
      </c>
      <c r="B5702" s="59" t="s">
        <v>475</v>
      </c>
      <c r="C5702" s="59" t="s">
        <v>20278</v>
      </c>
      <c r="D5702" s="60">
        <v>75.650000000000006</v>
      </c>
      <c r="E5702" s="59" t="s">
        <v>476</v>
      </c>
      <c r="F5702" s="59" t="s">
        <v>310</v>
      </c>
    </row>
    <row r="5703" spans="1:6">
      <c r="A5703" s="59">
        <v>6500</v>
      </c>
      <c r="B5703" s="59" t="s">
        <v>475</v>
      </c>
      <c r="C5703" s="59" t="s">
        <v>20278</v>
      </c>
      <c r="D5703" s="60">
        <v>53.77</v>
      </c>
      <c r="E5703" s="59" t="s">
        <v>476</v>
      </c>
      <c r="F5703" s="59" t="s">
        <v>311</v>
      </c>
    </row>
    <row r="5704" spans="1:6">
      <c r="A5704" s="59">
        <v>6502</v>
      </c>
      <c r="B5704" s="59" t="s">
        <v>475</v>
      </c>
      <c r="C5704" s="59" t="s">
        <v>20278</v>
      </c>
      <c r="D5704" s="60">
        <v>75.650000000000006</v>
      </c>
      <c r="E5704" s="59" t="s">
        <v>476</v>
      </c>
      <c r="F5704" s="59" t="s">
        <v>312</v>
      </c>
    </row>
    <row r="5705" spans="1:6">
      <c r="A5705" s="59">
        <v>6503</v>
      </c>
      <c r="B5705" s="59" t="s">
        <v>475</v>
      </c>
      <c r="C5705" s="59" t="s">
        <v>20278</v>
      </c>
      <c r="D5705" s="60">
        <v>75.650000000000006</v>
      </c>
      <c r="E5705" s="59" t="s">
        <v>476</v>
      </c>
      <c r="F5705" s="59" t="s">
        <v>313</v>
      </c>
    </row>
    <row r="5706" spans="1:6">
      <c r="A5706" s="59">
        <v>6504</v>
      </c>
      <c r="B5706" s="59" t="s">
        <v>475</v>
      </c>
      <c r="C5706" s="59" t="s">
        <v>20278</v>
      </c>
      <c r="D5706" s="60">
        <v>45.61</v>
      </c>
      <c r="E5706" s="59" t="s">
        <v>476</v>
      </c>
      <c r="F5706" s="59" t="s">
        <v>314</v>
      </c>
    </row>
    <row r="5707" spans="1:6">
      <c r="A5707" s="59">
        <v>6505</v>
      </c>
      <c r="B5707" s="59" t="s">
        <v>475</v>
      </c>
      <c r="C5707" s="59" t="s">
        <v>20278</v>
      </c>
      <c r="D5707" s="60">
        <v>41.14</v>
      </c>
      <c r="E5707" s="59" t="s">
        <v>476</v>
      </c>
      <c r="F5707" s="59" t="s">
        <v>315</v>
      </c>
    </row>
    <row r="5708" spans="1:6">
      <c r="A5708" s="59">
        <v>6506</v>
      </c>
      <c r="B5708" s="59" t="s">
        <v>475</v>
      </c>
      <c r="C5708" s="59" t="s">
        <v>20278</v>
      </c>
      <c r="D5708" s="60">
        <v>75.650000000000006</v>
      </c>
      <c r="E5708" s="59" t="s">
        <v>476</v>
      </c>
      <c r="F5708" s="59" t="s">
        <v>316</v>
      </c>
    </row>
    <row r="5709" spans="1:6">
      <c r="A5709" s="59">
        <v>6507</v>
      </c>
      <c r="B5709" s="59" t="s">
        <v>475</v>
      </c>
      <c r="C5709" s="59" t="s">
        <v>20278</v>
      </c>
      <c r="D5709" s="60">
        <v>42.38</v>
      </c>
      <c r="E5709" s="59" t="s">
        <v>476</v>
      </c>
      <c r="F5709" s="59" t="s">
        <v>317</v>
      </c>
    </row>
    <row r="5710" spans="1:6">
      <c r="A5710" s="59">
        <v>6508</v>
      </c>
      <c r="B5710" s="59" t="s">
        <v>475</v>
      </c>
      <c r="C5710" s="59" t="s">
        <v>20278</v>
      </c>
      <c r="D5710" s="60">
        <v>42.66</v>
      </c>
      <c r="E5710" s="59" t="s">
        <v>476</v>
      </c>
      <c r="F5710" s="59" t="s">
        <v>318</v>
      </c>
    </row>
    <row r="5711" spans="1:6">
      <c r="A5711" s="59">
        <v>6509</v>
      </c>
      <c r="B5711" s="59" t="s">
        <v>475</v>
      </c>
      <c r="C5711" s="59" t="s">
        <v>20278</v>
      </c>
      <c r="D5711" s="60">
        <v>44.13</v>
      </c>
      <c r="E5711" s="59" t="s">
        <v>476</v>
      </c>
      <c r="F5711" s="59" t="s">
        <v>319</v>
      </c>
    </row>
    <row r="5712" spans="1:6">
      <c r="A5712" s="59">
        <v>6510</v>
      </c>
      <c r="B5712" s="59" t="s">
        <v>475</v>
      </c>
      <c r="C5712" s="59" t="s">
        <v>20278</v>
      </c>
      <c r="D5712" s="60">
        <v>67.959999999999994</v>
      </c>
      <c r="E5712" s="59" t="s">
        <v>476</v>
      </c>
      <c r="F5712" s="59" t="s">
        <v>320</v>
      </c>
    </row>
    <row r="5713" spans="1:6">
      <c r="A5713" s="59">
        <v>6511</v>
      </c>
      <c r="B5713" s="59" t="s">
        <v>475</v>
      </c>
      <c r="C5713" s="59" t="s">
        <v>20278</v>
      </c>
      <c r="D5713" s="60">
        <v>75.650000000000006</v>
      </c>
      <c r="E5713" s="59" t="s">
        <v>476</v>
      </c>
      <c r="F5713" s="59" t="s">
        <v>321</v>
      </c>
    </row>
    <row r="5714" spans="1:6">
      <c r="A5714" s="59">
        <v>6512</v>
      </c>
      <c r="B5714" s="59" t="s">
        <v>475</v>
      </c>
      <c r="C5714" s="59" t="s">
        <v>20278</v>
      </c>
      <c r="D5714" s="60">
        <v>75.650000000000006</v>
      </c>
      <c r="E5714" s="59" t="s">
        <v>476</v>
      </c>
      <c r="F5714" s="59" t="s">
        <v>322</v>
      </c>
    </row>
    <row r="5715" spans="1:6">
      <c r="A5715" s="59">
        <v>6513</v>
      </c>
      <c r="B5715" s="59" t="s">
        <v>475</v>
      </c>
      <c r="C5715" s="59" t="s">
        <v>20278</v>
      </c>
      <c r="D5715" s="60">
        <v>75.650000000000006</v>
      </c>
      <c r="E5715" s="59" t="s">
        <v>476</v>
      </c>
      <c r="F5715" s="59" t="s">
        <v>323</v>
      </c>
    </row>
    <row r="5716" spans="1:6">
      <c r="A5716" s="59">
        <v>6517</v>
      </c>
      <c r="B5716" s="59" t="s">
        <v>475</v>
      </c>
      <c r="C5716" s="59" t="s">
        <v>20278</v>
      </c>
      <c r="D5716" s="60">
        <v>77.23</v>
      </c>
      <c r="E5716" s="59" t="s">
        <v>476</v>
      </c>
      <c r="F5716" s="59" t="s">
        <v>324</v>
      </c>
    </row>
    <row r="5717" spans="1:6">
      <c r="A5717" s="59">
        <v>6518</v>
      </c>
      <c r="B5717" s="59" t="s">
        <v>475</v>
      </c>
      <c r="C5717" s="59" t="s">
        <v>20278</v>
      </c>
      <c r="D5717" s="60">
        <v>39.17</v>
      </c>
      <c r="E5717" s="59" t="s">
        <v>476</v>
      </c>
      <c r="F5717" s="59" t="s">
        <v>325</v>
      </c>
    </row>
    <row r="5718" spans="1:6">
      <c r="A5718" s="59">
        <v>6519</v>
      </c>
      <c r="B5718" s="59" t="s">
        <v>475</v>
      </c>
      <c r="C5718" s="59" t="s">
        <v>20278</v>
      </c>
      <c r="D5718" s="60">
        <v>70.05</v>
      </c>
      <c r="E5718" s="59" t="s">
        <v>476</v>
      </c>
      <c r="F5718" s="59" t="s">
        <v>326</v>
      </c>
    </row>
    <row r="5719" spans="1:6">
      <c r="A5719" s="59">
        <v>6520</v>
      </c>
      <c r="B5719" s="59" t="s">
        <v>475</v>
      </c>
      <c r="C5719" s="59" t="s">
        <v>20278</v>
      </c>
      <c r="D5719" s="60">
        <v>0.01</v>
      </c>
      <c r="E5719" s="59" t="s">
        <v>476</v>
      </c>
      <c r="F5719" s="59" t="s">
        <v>327</v>
      </c>
    </row>
    <row r="5720" spans="1:6">
      <c r="A5720" s="59">
        <v>6521</v>
      </c>
      <c r="B5720" s="59" t="s">
        <v>475</v>
      </c>
      <c r="C5720" s="59" t="s">
        <v>20278</v>
      </c>
      <c r="D5720" s="60">
        <v>75.650000000000006</v>
      </c>
      <c r="E5720" s="59" t="s">
        <v>476</v>
      </c>
      <c r="F5720" s="59" t="s">
        <v>328</v>
      </c>
    </row>
    <row r="5721" spans="1:6">
      <c r="A5721" s="59">
        <v>6522</v>
      </c>
      <c r="B5721" s="59" t="s">
        <v>475</v>
      </c>
      <c r="C5721" s="59" t="s">
        <v>20278</v>
      </c>
      <c r="D5721" s="60">
        <v>75.650000000000006</v>
      </c>
      <c r="E5721" s="59" t="s">
        <v>476</v>
      </c>
      <c r="F5721" s="59" t="s">
        <v>329</v>
      </c>
    </row>
    <row r="5722" spans="1:6">
      <c r="A5722" s="59">
        <v>6620</v>
      </c>
      <c r="B5722" s="59" t="s">
        <v>475</v>
      </c>
      <c r="C5722" s="59" t="s">
        <v>20278</v>
      </c>
      <c r="D5722" s="60">
        <v>97.23</v>
      </c>
      <c r="E5722" s="59" t="s">
        <v>476</v>
      </c>
      <c r="F5722" s="59" t="s">
        <v>330</v>
      </c>
    </row>
    <row r="5723" spans="1:6">
      <c r="A5723" s="59">
        <v>6622</v>
      </c>
      <c r="B5723" s="59" t="s">
        <v>475</v>
      </c>
      <c r="C5723" s="59" t="s">
        <v>20278</v>
      </c>
      <c r="D5723" s="60">
        <v>103.44</v>
      </c>
      <c r="E5723" s="59" t="s">
        <v>476</v>
      </c>
      <c r="F5723" s="59" t="s">
        <v>331</v>
      </c>
    </row>
    <row r="5724" spans="1:6">
      <c r="A5724" s="59">
        <v>6623</v>
      </c>
      <c r="B5724" s="59" t="s">
        <v>475</v>
      </c>
      <c r="C5724" s="59" t="s">
        <v>20278</v>
      </c>
      <c r="D5724" s="60">
        <v>102.96</v>
      </c>
      <c r="E5724" s="59" t="s">
        <v>476</v>
      </c>
      <c r="F5724" s="59" t="s">
        <v>332</v>
      </c>
    </row>
    <row r="5725" spans="1:6">
      <c r="A5725" s="59">
        <v>6624</v>
      </c>
      <c r="B5725" s="59" t="s">
        <v>475</v>
      </c>
      <c r="C5725" s="59" t="s">
        <v>20278</v>
      </c>
      <c r="D5725" s="60">
        <v>103.08</v>
      </c>
      <c r="E5725" s="59" t="s">
        <v>476</v>
      </c>
      <c r="F5725" s="59" t="s">
        <v>333</v>
      </c>
    </row>
    <row r="5726" spans="1:6">
      <c r="A5726" s="59">
        <v>6625</v>
      </c>
      <c r="B5726" s="59" t="s">
        <v>475</v>
      </c>
      <c r="C5726" s="59" t="s">
        <v>20278</v>
      </c>
      <c r="D5726" s="60">
        <v>75.739999999999995</v>
      </c>
      <c r="E5726" s="59" t="s">
        <v>476</v>
      </c>
      <c r="F5726" s="59" t="s">
        <v>334</v>
      </c>
    </row>
    <row r="5727" spans="1:6">
      <c r="A5727" s="59">
        <v>6630</v>
      </c>
      <c r="B5727" s="59" t="s">
        <v>475</v>
      </c>
      <c r="C5727" s="59" t="s">
        <v>20278</v>
      </c>
      <c r="D5727" s="60">
        <v>103.25</v>
      </c>
      <c r="E5727" s="59" t="s">
        <v>476</v>
      </c>
      <c r="F5727" s="59" t="s">
        <v>335</v>
      </c>
    </row>
    <row r="5728" spans="1:6">
      <c r="A5728" s="59">
        <v>6632</v>
      </c>
      <c r="B5728" s="59" t="s">
        <v>475</v>
      </c>
      <c r="C5728" s="59" t="s">
        <v>20278</v>
      </c>
      <c r="D5728" s="60">
        <v>80.66</v>
      </c>
      <c r="E5728" s="59" t="s">
        <v>476</v>
      </c>
      <c r="F5728" s="59" t="s">
        <v>336</v>
      </c>
    </row>
    <row r="5729" spans="1:6">
      <c r="A5729" s="59">
        <v>6633</v>
      </c>
      <c r="B5729" s="59" t="s">
        <v>475</v>
      </c>
      <c r="C5729" s="59" t="s">
        <v>20278</v>
      </c>
      <c r="D5729" s="60">
        <v>101.69</v>
      </c>
      <c r="E5729" s="59" t="s">
        <v>476</v>
      </c>
      <c r="F5729" s="59" t="s">
        <v>337</v>
      </c>
    </row>
    <row r="5730" spans="1:6">
      <c r="A5730" s="59">
        <v>6634</v>
      </c>
      <c r="B5730" s="59" t="s">
        <v>475</v>
      </c>
      <c r="C5730" s="59" t="s">
        <v>20278</v>
      </c>
      <c r="D5730" s="60">
        <v>100.05</v>
      </c>
      <c r="E5730" s="59" t="s">
        <v>476</v>
      </c>
      <c r="F5730" s="59" t="s">
        <v>338</v>
      </c>
    </row>
    <row r="5731" spans="1:6">
      <c r="A5731" s="59">
        <v>6635</v>
      </c>
      <c r="B5731" s="59" t="s">
        <v>475</v>
      </c>
      <c r="C5731" s="59" t="s">
        <v>20278</v>
      </c>
      <c r="D5731" s="60">
        <v>97</v>
      </c>
      <c r="E5731" s="59" t="s">
        <v>476</v>
      </c>
      <c r="F5731" s="59" t="s">
        <v>339</v>
      </c>
    </row>
    <row r="5732" spans="1:6">
      <c r="A5732" s="59">
        <v>6636</v>
      </c>
      <c r="B5732" s="59" t="s">
        <v>475</v>
      </c>
      <c r="C5732" s="59" t="s">
        <v>20278</v>
      </c>
      <c r="D5732" s="60">
        <v>104.01</v>
      </c>
      <c r="E5732" s="59" t="s">
        <v>476</v>
      </c>
      <c r="F5732" s="59" t="s">
        <v>340</v>
      </c>
    </row>
    <row r="5733" spans="1:6">
      <c r="A5733" s="59">
        <v>6637</v>
      </c>
      <c r="B5733" s="59" t="s">
        <v>475</v>
      </c>
      <c r="C5733" s="59" t="s">
        <v>20278</v>
      </c>
      <c r="D5733" s="60">
        <v>94.18</v>
      </c>
      <c r="E5733" s="59" t="s">
        <v>476</v>
      </c>
      <c r="F5733" s="59" t="s">
        <v>341</v>
      </c>
    </row>
    <row r="5734" spans="1:6">
      <c r="A5734" s="59">
        <v>6640</v>
      </c>
      <c r="B5734" s="59" t="s">
        <v>475</v>
      </c>
      <c r="C5734" s="59" t="s">
        <v>20278</v>
      </c>
      <c r="D5734" s="60">
        <v>155.65</v>
      </c>
      <c r="E5734" s="59" t="s">
        <v>476</v>
      </c>
      <c r="F5734" s="59" t="s">
        <v>342</v>
      </c>
    </row>
    <row r="5735" spans="1:6">
      <c r="A5735" s="59">
        <v>6642</v>
      </c>
      <c r="B5735" s="59" t="s">
        <v>475</v>
      </c>
      <c r="C5735" s="59" t="s">
        <v>20278</v>
      </c>
      <c r="D5735" s="60">
        <v>102.92</v>
      </c>
      <c r="E5735" s="59" t="s">
        <v>476</v>
      </c>
      <c r="F5735" s="59" t="s">
        <v>343</v>
      </c>
    </row>
    <row r="5736" spans="1:6">
      <c r="A5736" s="59">
        <v>6643</v>
      </c>
      <c r="B5736" s="59" t="s">
        <v>475</v>
      </c>
      <c r="C5736" s="59" t="s">
        <v>20278</v>
      </c>
      <c r="D5736" s="60">
        <v>39.479999999999997</v>
      </c>
      <c r="E5736" s="59" t="s">
        <v>476</v>
      </c>
      <c r="F5736" s="59" t="s">
        <v>344</v>
      </c>
    </row>
    <row r="5737" spans="1:6">
      <c r="A5737" s="59">
        <v>6644</v>
      </c>
      <c r="B5737" s="59" t="s">
        <v>475</v>
      </c>
      <c r="C5737" s="59" t="s">
        <v>20278</v>
      </c>
      <c r="D5737" s="60">
        <v>103.29</v>
      </c>
      <c r="E5737" s="59" t="s">
        <v>476</v>
      </c>
      <c r="F5737" s="59" t="s">
        <v>345</v>
      </c>
    </row>
    <row r="5738" spans="1:6">
      <c r="A5738" s="59">
        <v>6645</v>
      </c>
      <c r="B5738" s="59" t="s">
        <v>475</v>
      </c>
      <c r="C5738" s="59" t="s">
        <v>20278</v>
      </c>
      <c r="D5738" s="60">
        <v>93.16</v>
      </c>
      <c r="E5738" s="59" t="s">
        <v>476</v>
      </c>
      <c r="F5738" s="59" t="s">
        <v>346</v>
      </c>
    </row>
    <row r="5739" spans="1:6">
      <c r="A5739" s="59">
        <v>6646</v>
      </c>
      <c r="B5739" s="59" t="s">
        <v>475</v>
      </c>
      <c r="C5739" s="59" t="s">
        <v>20278</v>
      </c>
      <c r="D5739" s="60">
        <v>104.21</v>
      </c>
      <c r="E5739" s="59" t="s">
        <v>476</v>
      </c>
      <c r="F5739" s="59" t="s">
        <v>347</v>
      </c>
    </row>
    <row r="5740" spans="1:6">
      <c r="A5740" s="59">
        <v>6648</v>
      </c>
      <c r="B5740" s="59" t="s">
        <v>475</v>
      </c>
      <c r="C5740" s="59" t="s">
        <v>20278</v>
      </c>
      <c r="D5740" s="60">
        <v>64.25</v>
      </c>
      <c r="E5740" s="59" t="s">
        <v>476</v>
      </c>
      <c r="F5740" s="59" t="s">
        <v>348</v>
      </c>
    </row>
    <row r="5741" spans="1:6">
      <c r="A5741" s="59">
        <v>6649</v>
      </c>
      <c r="B5741" s="59" t="s">
        <v>475</v>
      </c>
      <c r="C5741" s="59" t="s">
        <v>20278</v>
      </c>
      <c r="D5741" s="60">
        <v>103.5</v>
      </c>
      <c r="E5741" s="59" t="s">
        <v>476</v>
      </c>
      <c r="F5741" s="59" t="s">
        <v>349</v>
      </c>
    </row>
    <row r="5742" spans="1:6">
      <c r="A5742" s="59">
        <v>6652</v>
      </c>
      <c r="B5742" s="59" t="s">
        <v>475</v>
      </c>
      <c r="C5742" s="59" t="s">
        <v>20278</v>
      </c>
      <c r="D5742" s="60">
        <v>82.23</v>
      </c>
      <c r="E5742" s="59" t="s">
        <v>476</v>
      </c>
      <c r="F5742" s="59" t="s">
        <v>350</v>
      </c>
    </row>
    <row r="5743" spans="1:6">
      <c r="A5743" s="59">
        <v>6654</v>
      </c>
      <c r="B5743" s="59" t="s">
        <v>475</v>
      </c>
      <c r="C5743" s="59" t="s">
        <v>20278</v>
      </c>
      <c r="D5743" s="60">
        <v>99.42</v>
      </c>
      <c r="E5743" s="59" t="s">
        <v>476</v>
      </c>
      <c r="F5743" s="59" t="s">
        <v>351</v>
      </c>
    </row>
    <row r="5744" spans="1:6">
      <c r="A5744" s="59">
        <v>6655</v>
      </c>
      <c r="B5744" s="59" t="s">
        <v>475</v>
      </c>
      <c r="C5744" s="59" t="s">
        <v>20278</v>
      </c>
      <c r="D5744" s="60">
        <v>95.31</v>
      </c>
      <c r="E5744" s="59" t="s">
        <v>476</v>
      </c>
      <c r="F5744" s="59" t="s">
        <v>352</v>
      </c>
    </row>
    <row r="5745" spans="1:6">
      <c r="A5745" s="59">
        <v>6657</v>
      </c>
      <c r="B5745" s="59" t="s">
        <v>475</v>
      </c>
      <c r="C5745" s="59" t="s">
        <v>20278</v>
      </c>
      <c r="D5745" s="60">
        <v>102.24</v>
      </c>
      <c r="E5745" s="59" t="s">
        <v>476</v>
      </c>
      <c r="F5745" s="59" t="s">
        <v>353</v>
      </c>
    </row>
    <row r="5746" spans="1:6">
      <c r="A5746" s="59">
        <v>6660</v>
      </c>
      <c r="B5746" s="59" t="s">
        <v>475</v>
      </c>
      <c r="C5746" s="59" t="s">
        <v>20278</v>
      </c>
      <c r="D5746" s="60">
        <v>87.41</v>
      </c>
      <c r="E5746" s="59" t="s">
        <v>476</v>
      </c>
      <c r="F5746" s="59" t="s">
        <v>354</v>
      </c>
    </row>
    <row r="5747" spans="1:6">
      <c r="A5747" s="59">
        <v>6662</v>
      </c>
      <c r="B5747" s="59" t="s">
        <v>475</v>
      </c>
      <c r="C5747" s="59" t="s">
        <v>20278</v>
      </c>
      <c r="D5747" s="60">
        <v>87.41</v>
      </c>
      <c r="E5747" s="59" t="s">
        <v>476</v>
      </c>
      <c r="F5747" s="59" t="s">
        <v>355</v>
      </c>
    </row>
    <row r="5748" spans="1:6">
      <c r="A5748" s="59">
        <v>6665</v>
      </c>
      <c r="B5748" s="59" t="s">
        <v>475</v>
      </c>
      <c r="C5748" s="59" t="s">
        <v>20278</v>
      </c>
      <c r="D5748" s="60">
        <v>47.31</v>
      </c>
      <c r="E5748" s="59" t="s">
        <v>476</v>
      </c>
      <c r="F5748" s="59" t="s">
        <v>356</v>
      </c>
    </row>
    <row r="5749" spans="1:6">
      <c r="A5749" s="59">
        <v>6680</v>
      </c>
      <c r="B5749" s="59" t="s">
        <v>475</v>
      </c>
      <c r="C5749" s="59" t="s">
        <v>20278</v>
      </c>
      <c r="D5749" s="60">
        <v>74.430000000000007</v>
      </c>
      <c r="E5749" s="59" t="s">
        <v>476</v>
      </c>
      <c r="F5749" s="59" t="s">
        <v>357</v>
      </c>
    </row>
    <row r="5750" spans="1:6">
      <c r="A5750" s="59">
        <v>6681</v>
      </c>
      <c r="B5750" s="59" t="s">
        <v>475</v>
      </c>
      <c r="C5750" s="59" t="s">
        <v>20278</v>
      </c>
      <c r="D5750" s="60">
        <v>74.430000000000007</v>
      </c>
      <c r="E5750" s="59" t="s">
        <v>476</v>
      </c>
      <c r="F5750" s="59" t="s">
        <v>358</v>
      </c>
    </row>
    <row r="5751" spans="1:6">
      <c r="A5751" s="59">
        <v>6685</v>
      </c>
      <c r="B5751" s="59" t="s">
        <v>475</v>
      </c>
      <c r="C5751" s="59" t="s">
        <v>20278</v>
      </c>
      <c r="D5751" s="60">
        <v>78.58</v>
      </c>
      <c r="E5751" s="59" t="s">
        <v>476</v>
      </c>
      <c r="F5751" s="59" t="s">
        <v>359</v>
      </c>
    </row>
    <row r="5752" spans="1:6">
      <c r="A5752" s="59">
        <v>6686</v>
      </c>
      <c r="B5752" s="59" t="s">
        <v>475</v>
      </c>
      <c r="C5752" s="59" t="s">
        <v>20278</v>
      </c>
      <c r="D5752" s="60">
        <v>0.01</v>
      </c>
      <c r="E5752" s="59" t="s">
        <v>476</v>
      </c>
      <c r="F5752" s="59" t="s">
        <v>360</v>
      </c>
    </row>
    <row r="5753" spans="1:6">
      <c r="A5753" s="59">
        <v>6690</v>
      </c>
      <c r="B5753" s="59" t="s">
        <v>475</v>
      </c>
      <c r="C5753" s="59" t="s">
        <v>20278</v>
      </c>
      <c r="D5753" s="60">
        <v>109.29</v>
      </c>
      <c r="E5753" s="59" t="s">
        <v>476</v>
      </c>
      <c r="F5753" s="59" t="s">
        <v>361</v>
      </c>
    </row>
    <row r="5754" spans="1:6">
      <c r="A5754" s="59">
        <v>6750</v>
      </c>
      <c r="B5754" s="59" t="s">
        <v>475</v>
      </c>
      <c r="C5754" s="59" t="s">
        <v>20278</v>
      </c>
      <c r="D5754" s="60">
        <v>0.01</v>
      </c>
      <c r="E5754" s="59" t="s">
        <v>476</v>
      </c>
      <c r="F5754" s="59" t="s">
        <v>362</v>
      </c>
    </row>
    <row r="5755" spans="1:6">
      <c r="A5755" s="59">
        <v>6820</v>
      </c>
      <c r="B5755" s="59" t="s">
        <v>475</v>
      </c>
      <c r="C5755" s="59" t="s">
        <v>20278</v>
      </c>
      <c r="D5755" s="60">
        <v>63.22</v>
      </c>
      <c r="E5755" s="59" t="s">
        <v>476</v>
      </c>
      <c r="F5755" s="59" t="s">
        <v>363</v>
      </c>
    </row>
    <row r="5756" spans="1:6">
      <c r="A5756" s="59">
        <v>6825</v>
      </c>
      <c r="B5756" s="59" t="s">
        <v>475</v>
      </c>
      <c r="C5756" s="59" t="s">
        <v>20278</v>
      </c>
      <c r="D5756" s="60">
        <v>74.709999999999994</v>
      </c>
      <c r="E5756" s="59" t="s">
        <v>476</v>
      </c>
      <c r="F5756" s="59" t="s">
        <v>364</v>
      </c>
    </row>
    <row r="5757" spans="1:6">
      <c r="A5757" s="59">
        <v>6830</v>
      </c>
      <c r="B5757" s="59" t="s">
        <v>475</v>
      </c>
      <c r="C5757" s="59" t="s">
        <v>20278</v>
      </c>
      <c r="D5757" s="60">
        <v>0.01</v>
      </c>
      <c r="E5757" s="59" t="s">
        <v>476</v>
      </c>
      <c r="F5757" s="59" t="s">
        <v>365</v>
      </c>
    </row>
    <row r="5758" spans="1:6">
      <c r="A5758" s="59">
        <v>6831</v>
      </c>
      <c r="B5758" s="59" t="s">
        <v>475</v>
      </c>
      <c r="C5758" s="59" t="s">
        <v>20278</v>
      </c>
      <c r="D5758" s="60">
        <v>75.91</v>
      </c>
      <c r="E5758" s="59" t="s">
        <v>476</v>
      </c>
      <c r="F5758" s="59" t="s">
        <v>366</v>
      </c>
    </row>
    <row r="5759" spans="1:6">
      <c r="A5759" s="59">
        <v>6832</v>
      </c>
      <c r="B5759" s="59" t="s">
        <v>475</v>
      </c>
      <c r="C5759" s="59" t="s">
        <v>20278</v>
      </c>
      <c r="D5759" s="60">
        <v>87.41</v>
      </c>
      <c r="E5759" s="59" t="s">
        <v>476</v>
      </c>
      <c r="F5759" s="59" t="s">
        <v>367</v>
      </c>
    </row>
    <row r="5760" spans="1:6">
      <c r="A5760" s="59">
        <v>6833</v>
      </c>
      <c r="B5760" s="59" t="s">
        <v>475</v>
      </c>
      <c r="C5760" s="59" t="s">
        <v>20278</v>
      </c>
      <c r="D5760" s="60">
        <v>88.18</v>
      </c>
      <c r="E5760" s="59" t="s">
        <v>476</v>
      </c>
      <c r="F5760" s="59" t="s">
        <v>368</v>
      </c>
    </row>
    <row r="5761" spans="1:6">
      <c r="A5761" s="59">
        <v>6834</v>
      </c>
      <c r="B5761" s="59" t="s">
        <v>475</v>
      </c>
      <c r="C5761" s="59" t="s">
        <v>20278</v>
      </c>
      <c r="D5761" s="60">
        <v>100.17</v>
      </c>
      <c r="E5761" s="59" t="s">
        <v>476</v>
      </c>
      <c r="F5761" s="59" t="s">
        <v>369</v>
      </c>
    </row>
    <row r="5762" spans="1:6">
      <c r="A5762" s="59">
        <v>6998</v>
      </c>
      <c r="B5762" s="59" t="s">
        <v>475</v>
      </c>
      <c r="C5762" s="59" t="s">
        <v>20278</v>
      </c>
      <c r="D5762" s="60">
        <v>0.01</v>
      </c>
      <c r="E5762" s="59" t="s">
        <v>476</v>
      </c>
      <c r="F5762" s="59" t="s">
        <v>373</v>
      </c>
    </row>
    <row r="5763" spans="1:6">
      <c r="A5763" s="59">
        <v>6999</v>
      </c>
      <c r="B5763" s="59" t="s">
        <v>475</v>
      </c>
      <c r="C5763" s="59" t="s">
        <v>20278</v>
      </c>
      <c r="D5763" s="60">
        <v>0.01</v>
      </c>
      <c r="E5763" s="59" t="s">
        <v>476</v>
      </c>
      <c r="F5763" s="59" t="s">
        <v>374</v>
      </c>
    </row>
    <row r="5764" spans="1:6">
      <c r="A5764" s="59">
        <v>600</v>
      </c>
      <c r="B5764" s="59" t="s">
        <v>477</v>
      </c>
      <c r="C5764" s="59" t="s">
        <v>20278</v>
      </c>
      <c r="D5764" s="60">
        <v>24.52</v>
      </c>
      <c r="E5764" s="59" t="s">
        <v>478</v>
      </c>
      <c r="F5764" s="59" t="s">
        <v>200</v>
      </c>
    </row>
    <row r="5765" spans="1:6">
      <c r="A5765" s="59">
        <v>601</v>
      </c>
      <c r="B5765" s="59" t="s">
        <v>477</v>
      </c>
      <c r="C5765" s="59" t="s">
        <v>20278</v>
      </c>
      <c r="D5765" s="60">
        <v>24.52</v>
      </c>
      <c r="E5765" s="59" t="s">
        <v>478</v>
      </c>
      <c r="F5765" s="59" t="s">
        <v>201</v>
      </c>
    </row>
    <row r="5766" spans="1:6">
      <c r="A5766" s="59">
        <v>605</v>
      </c>
      <c r="B5766" s="59" t="s">
        <v>477</v>
      </c>
      <c r="C5766" s="59" t="s">
        <v>20278</v>
      </c>
      <c r="D5766" s="60">
        <v>24.52</v>
      </c>
      <c r="E5766" s="59" t="s">
        <v>478</v>
      </c>
      <c r="F5766" s="59" t="s">
        <v>202</v>
      </c>
    </row>
    <row r="5767" spans="1:6">
      <c r="A5767" s="59">
        <v>611</v>
      </c>
      <c r="B5767" s="59" t="s">
        <v>477</v>
      </c>
      <c r="C5767" s="59" t="s">
        <v>20278</v>
      </c>
      <c r="D5767" s="60">
        <v>24.52</v>
      </c>
      <c r="E5767" s="59" t="s">
        <v>478</v>
      </c>
      <c r="F5767" s="59" t="s">
        <v>203</v>
      </c>
    </row>
    <row r="5768" spans="1:6">
      <c r="A5768" s="59">
        <v>630</v>
      </c>
      <c r="B5768" s="59" t="s">
        <v>477</v>
      </c>
      <c r="C5768" s="59" t="s">
        <v>20278</v>
      </c>
      <c r="D5768" s="60">
        <v>24.52</v>
      </c>
      <c r="E5768" s="59" t="s">
        <v>478</v>
      </c>
      <c r="F5768" s="59" t="s">
        <v>204</v>
      </c>
    </row>
    <row r="5769" spans="1:6">
      <c r="A5769" s="59">
        <v>640</v>
      </c>
      <c r="B5769" s="59" t="s">
        <v>477</v>
      </c>
      <c r="C5769" s="59" t="s">
        <v>20278</v>
      </c>
      <c r="D5769" s="60">
        <v>24.52</v>
      </c>
      <c r="E5769" s="59" t="s">
        <v>478</v>
      </c>
      <c r="F5769" s="59" t="s">
        <v>205</v>
      </c>
    </row>
    <row r="5770" spans="1:6">
      <c r="A5770" s="59">
        <v>641</v>
      </c>
      <c r="B5770" s="59" t="s">
        <v>477</v>
      </c>
      <c r="C5770" s="59" t="s">
        <v>20278</v>
      </c>
      <c r="D5770" s="60">
        <v>24.52</v>
      </c>
      <c r="E5770" s="59" t="s">
        <v>478</v>
      </c>
      <c r="F5770" s="59" t="s">
        <v>206</v>
      </c>
    </row>
    <row r="5771" spans="1:6">
      <c r="A5771" s="59">
        <v>660</v>
      </c>
      <c r="B5771" s="59" t="s">
        <v>477</v>
      </c>
      <c r="C5771" s="59" t="s">
        <v>20278</v>
      </c>
      <c r="D5771" s="60">
        <v>24.52</v>
      </c>
      <c r="E5771" s="59" t="s">
        <v>478</v>
      </c>
      <c r="F5771" s="59" t="s">
        <v>207</v>
      </c>
    </row>
    <row r="5772" spans="1:6">
      <c r="A5772" s="59">
        <v>664</v>
      </c>
      <c r="B5772" s="59" t="s">
        <v>477</v>
      </c>
      <c r="C5772" s="59" t="s">
        <v>20278</v>
      </c>
      <c r="D5772" s="60">
        <v>24.52</v>
      </c>
      <c r="E5772" s="59" t="s">
        <v>478</v>
      </c>
      <c r="F5772" s="59" t="s">
        <v>208</v>
      </c>
    </row>
    <row r="5773" spans="1:6">
      <c r="A5773" s="59">
        <v>665</v>
      </c>
      <c r="B5773" s="59" t="s">
        <v>477</v>
      </c>
      <c r="C5773" s="59" t="s">
        <v>20278</v>
      </c>
      <c r="D5773" s="60">
        <v>24.52</v>
      </c>
      <c r="E5773" s="59" t="s">
        <v>478</v>
      </c>
      <c r="F5773" s="59" t="s">
        <v>209</v>
      </c>
    </row>
    <row r="5774" spans="1:6">
      <c r="A5774" s="59">
        <v>6010</v>
      </c>
      <c r="B5774" s="59" t="s">
        <v>477</v>
      </c>
      <c r="C5774" s="59" t="s">
        <v>20278</v>
      </c>
      <c r="D5774" s="60">
        <v>24.52</v>
      </c>
      <c r="E5774" s="59" t="s">
        <v>478</v>
      </c>
      <c r="F5774" s="59" t="s">
        <v>210</v>
      </c>
    </row>
    <row r="5775" spans="1:6">
      <c r="A5775" s="59">
        <v>6011</v>
      </c>
      <c r="B5775" s="59" t="s">
        <v>477</v>
      </c>
      <c r="C5775" s="59" t="s">
        <v>20278</v>
      </c>
      <c r="D5775" s="60">
        <v>24.52</v>
      </c>
      <c r="E5775" s="59" t="s">
        <v>478</v>
      </c>
      <c r="F5775" s="59" t="s">
        <v>211</v>
      </c>
    </row>
    <row r="5776" spans="1:6">
      <c r="A5776" s="59">
        <v>6012</v>
      </c>
      <c r="B5776" s="59" t="s">
        <v>477</v>
      </c>
      <c r="C5776" s="59" t="s">
        <v>20278</v>
      </c>
      <c r="D5776" s="60">
        <v>24.52</v>
      </c>
      <c r="E5776" s="59" t="s">
        <v>478</v>
      </c>
      <c r="F5776" s="59" t="s">
        <v>212</v>
      </c>
    </row>
    <row r="5777" spans="1:6">
      <c r="A5777" s="59">
        <v>6013</v>
      </c>
      <c r="B5777" s="59" t="s">
        <v>477</v>
      </c>
      <c r="C5777" s="59" t="s">
        <v>20278</v>
      </c>
      <c r="D5777" s="60">
        <v>24.52</v>
      </c>
      <c r="E5777" s="59" t="s">
        <v>478</v>
      </c>
      <c r="F5777" s="59" t="s">
        <v>213</v>
      </c>
    </row>
    <row r="5778" spans="1:6">
      <c r="A5778" s="59">
        <v>6014</v>
      </c>
      <c r="B5778" s="59" t="s">
        <v>477</v>
      </c>
      <c r="C5778" s="59" t="s">
        <v>20278</v>
      </c>
      <c r="D5778" s="60">
        <v>24.52</v>
      </c>
      <c r="E5778" s="59" t="s">
        <v>478</v>
      </c>
      <c r="F5778" s="59" t="s">
        <v>214</v>
      </c>
    </row>
    <row r="5779" spans="1:6">
      <c r="A5779" s="59">
        <v>6015</v>
      </c>
      <c r="B5779" s="59" t="s">
        <v>477</v>
      </c>
      <c r="C5779" s="59" t="s">
        <v>20278</v>
      </c>
      <c r="D5779" s="60">
        <v>24.52</v>
      </c>
      <c r="E5779" s="59" t="s">
        <v>478</v>
      </c>
      <c r="F5779" s="59" t="s">
        <v>215</v>
      </c>
    </row>
    <row r="5780" spans="1:6">
      <c r="A5780" s="59">
        <v>6016</v>
      </c>
      <c r="B5780" s="59" t="s">
        <v>477</v>
      </c>
      <c r="C5780" s="59" t="s">
        <v>20278</v>
      </c>
      <c r="D5780" s="60">
        <v>24.52</v>
      </c>
      <c r="E5780" s="59" t="s">
        <v>478</v>
      </c>
      <c r="F5780" s="59" t="s">
        <v>216</v>
      </c>
    </row>
    <row r="5781" spans="1:6">
      <c r="A5781" s="59">
        <v>6017</v>
      </c>
      <c r="B5781" s="59" t="s">
        <v>477</v>
      </c>
      <c r="C5781" s="59" t="s">
        <v>20278</v>
      </c>
      <c r="D5781" s="60">
        <v>24.52</v>
      </c>
      <c r="E5781" s="59" t="s">
        <v>478</v>
      </c>
      <c r="F5781" s="59" t="s">
        <v>217</v>
      </c>
    </row>
    <row r="5782" spans="1:6">
      <c r="A5782" s="59">
        <v>6020</v>
      </c>
      <c r="B5782" s="59" t="s">
        <v>477</v>
      </c>
      <c r="C5782" s="59" t="s">
        <v>20278</v>
      </c>
      <c r="D5782" s="60">
        <v>24.52</v>
      </c>
      <c r="E5782" s="59" t="s">
        <v>478</v>
      </c>
      <c r="F5782" s="59" t="s">
        <v>218</v>
      </c>
    </row>
    <row r="5783" spans="1:6">
      <c r="A5783" s="59">
        <v>6021</v>
      </c>
      <c r="B5783" s="59" t="s">
        <v>477</v>
      </c>
      <c r="C5783" s="59" t="s">
        <v>20278</v>
      </c>
      <c r="D5783" s="60">
        <v>24.52</v>
      </c>
      <c r="E5783" s="59" t="s">
        <v>478</v>
      </c>
      <c r="F5783" s="59" t="s">
        <v>219</v>
      </c>
    </row>
    <row r="5784" spans="1:6">
      <c r="A5784" s="59">
        <v>6022</v>
      </c>
      <c r="B5784" s="59" t="s">
        <v>477</v>
      </c>
      <c r="C5784" s="59" t="s">
        <v>20278</v>
      </c>
      <c r="D5784" s="60">
        <v>24.52</v>
      </c>
      <c r="E5784" s="59" t="s">
        <v>478</v>
      </c>
      <c r="F5784" s="59" t="s">
        <v>220</v>
      </c>
    </row>
    <row r="5785" spans="1:6">
      <c r="A5785" s="59">
        <v>6023</v>
      </c>
      <c r="B5785" s="59" t="s">
        <v>477</v>
      </c>
      <c r="C5785" s="59" t="s">
        <v>20278</v>
      </c>
      <c r="D5785" s="60">
        <v>24.52</v>
      </c>
      <c r="E5785" s="59" t="s">
        <v>478</v>
      </c>
      <c r="F5785" s="59" t="s">
        <v>221</v>
      </c>
    </row>
    <row r="5786" spans="1:6">
      <c r="A5786" s="59">
        <v>6100</v>
      </c>
      <c r="B5786" s="59" t="s">
        <v>477</v>
      </c>
      <c r="C5786" s="59" t="s">
        <v>20278</v>
      </c>
      <c r="D5786" s="60">
        <v>24.52</v>
      </c>
      <c r="E5786" s="59" t="s">
        <v>478</v>
      </c>
      <c r="F5786" s="59" t="s">
        <v>225</v>
      </c>
    </row>
    <row r="5787" spans="1:6">
      <c r="A5787" s="59">
        <v>6101</v>
      </c>
      <c r="B5787" s="59" t="s">
        <v>477</v>
      </c>
      <c r="C5787" s="59" t="s">
        <v>20278</v>
      </c>
      <c r="D5787" s="60">
        <v>24.52</v>
      </c>
      <c r="E5787" s="59" t="s">
        <v>478</v>
      </c>
      <c r="F5787" s="59" t="s">
        <v>226</v>
      </c>
    </row>
    <row r="5788" spans="1:6">
      <c r="A5788" s="59">
        <v>6102</v>
      </c>
      <c r="B5788" s="59" t="s">
        <v>477</v>
      </c>
      <c r="C5788" s="59" t="s">
        <v>20278</v>
      </c>
      <c r="D5788" s="60">
        <v>24.52</v>
      </c>
      <c r="E5788" s="59" t="s">
        <v>478</v>
      </c>
      <c r="F5788" s="59" t="s">
        <v>227</v>
      </c>
    </row>
    <row r="5789" spans="1:6">
      <c r="A5789" s="59">
        <v>6103</v>
      </c>
      <c r="B5789" s="59" t="s">
        <v>477</v>
      </c>
      <c r="C5789" s="59" t="s">
        <v>20278</v>
      </c>
      <c r="D5789" s="60">
        <v>24.52</v>
      </c>
      <c r="E5789" s="59" t="s">
        <v>478</v>
      </c>
      <c r="F5789" s="59" t="s">
        <v>228</v>
      </c>
    </row>
    <row r="5790" spans="1:6">
      <c r="A5790" s="59">
        <v>6110</v>
      </c>
      <c r="B5790" s="59" t="s">
        <v>477</v>
      </c>
      <c r="C5790" s="59" t="s">
        <v>20278</v>
      </c>
      <c r="D5790" s="60">
        <v>24.52</v>
      </c>
      <c r="E5790" s="59" t="s">
        <v>478</v>
      </c>
      <c r="F5790" s="59" t="s">
        <v>229</v>
      </c>
    </row>
    <row r="5791" spans="1:6">
      <c r="A5791" s="59">
        <v>6220</v>
      </c>
      <c r="B5791" s="59" t="s">
        <v>477</v>
      </c>
      <c r="C5791" s="59" t="s">
        <v>20278</v>
      </c>
      <c r="D5791" s="60">
        <v>24.52</v>
      </c>
      <c r="E5791" s="59" t="s">
        <v>478</v>
      </c>
      <c r="F5791" s="59" t="s">
        <v>231</v>
      </c>
    </row>
    <row r="5792" spans="1:6">
      <c r="A5792" s="59">
        <v>6221</v>
      </c>
      <c r="B5792" s="59" t="s">
        <v>477</v>
      </c>
      <c r="C5792" s="59" t="s">
        <v>20278</v>
      </c>
      <c r="D5792" s="60">
        <v>24.52</v>
      </c>
      <c r="E5792" s="59" t="s">
        <v>478</v>
      </c>
      <c r="F5792" s="59" t="s">
        <v>232</v>
      </c>
    </row>
    <row r="5793" spans="1:6">
      <c r="A5793" s="59">
        <v>6222</v>
      </c>
      <c r="B5793" s="59" t="s">
        <v>477</v>
      </c>
      <c r="C5793" s="59" t="s">
        <v>20278</v>
      </c>
      <c r="D5793" s="60">
        <v>24.52</v>
      </c>
      <c r="E5793" s="59" t="s">
        <v>478</v>
      </c>
      <c r="F5793" s="59" t="s">
        <v>233</v>
      </c>
    </row>
    <row r="5794" spans="1:6">
      <c r="A5794" s="59">
        <v>6223</v>
      </c>
      <c r="B5794" s="59" t="s">
        <v>477</v>
      </c>
      <c r="C5794" s="59" t="s">
        <v>20278</v>
      </c>
      <c r="D5794" s="60">
        <v>24.52</v>
      </c>
      <c r="E5794" s="59" t="s">
        <v>478</v>
      </c>
      <c r="F5794" s="59" t="s">
        <v>234</v>
      </c>
    </row>
    <row r="5795" spans="1:6">
      <c r="A5795" s="59">
        <v>6224</v>
      </c>
      <c r="B5795" s="59" t="s">
        <v>477</v>
      </c>
      <c r="C5795" s="59" t="s">
        <v>20278</v>
      </c>
      <c r="D5795" s="60">
        <v>24.52</v>
      </c>
      <c r="E5795" s="59" t="s">
        <v>478</v>
      </c>
      <c r="F5795" s="59" t="s">
        <v>235</v>
      </c>
    </row>
    <row r="5796" spans="1:6">
      <c r="A5796" s="59">
        <v>6225</v>
      </c>
      <c r="B5796" s="59" t="s">
        <v>477</v>
      </c>
      <c r="C5796" s="59" t="s">
        <v>20278</v>
      </c>
      <c r="D5796" s="60">
        <v>24.52</v>
      </c>
      <c r="E5796" s="59" t="s">
        <v>478</v>
      </c>
      <c r="F5796" s="59" t="s">
        <v>236</v>
      </c>
    </row>
    <row r="5797" spans="1:6">
      <c r="A5797" s="59">
        <v>6226</v>
      </c>
      <c r="B5797" s="59" t="s">
        <v>477</v>
      </c>
      <c r="C5797" s="59" t="s">
        <v>20278</v>
      </c>
      <c r="D5797" s="60">
        <v>24.52</v>
      </c>
      <c r="E5797" s="59" t="s">
        <v>478</v>
      </c>
      <c r="F5797" s="59" t="s">
        <v>237</v>
      </c>
    </row>
    <row r="5798" spans="1:6">
      <c r="A5798" s="59">
        <v>6229</v>
      </c>
      <c r="B5798" s="59" t="s">
        <v>477</v>
      </c>
      <c r="C5798" s="59" t="s">
        <v>20278</v>
      </c>
      <c r="D5798" s="60">
        <v>24.52</v>
      </c>
      <c r="E5798" s="59" t="s">
        <v>478</v>
      </c>
      <c r="F5798" s="59" t="s">
        <v>238</v>
      </c>
    </row>
    <row r="5799" spans="1:6">
      <c r="A5799" s="59">
        <v>6230</v>
      </c>
      <c r="B5799" s="59" t="s">
        <v>477</v>
      </c>
      <c r="C5799" s="59" t="s">
        <v>20278</v>
      </c>
      <c r="D5799" s="60">
        <v>24.52</v>
      </c>
      <c r="E5799" s="59" t="s">
        <v>478</v>
      </c>
      <c r="F5799" s="59" t="s">
        <v>239</v>
      </c>
    </row>
    <row r="5800" spans="1:6">
      <c r="A5800" s="59">
        <v>6231</v>
      </c>
      <c r="B5800" s="59" t="s">
        <v>477</v>
      </c>
      <c r="C5800" s="59" t="s">
        <v>20278</v>
      </c>
      <c r="D5800" s="60">
        <v>24.52</v>
      </c>
      <c r="E5800" s="59" t="s">
        <v>478</v>
      </c>
      <c r="F5800" s="59" t="s">
        <v>240</v>
      </c>
    </row>
    <row r="5801" spans="1:6">
      <c r="A5801" s="59">
        <v>6232</v>
      </c>
      <c r="B5801" s="59" t="s">
        <v>477</v>
      </c>
      <c r="C5801" s="59" t="s">
        <v>20278</v>
      </c>
      <c r="D5801" s="60">
        <v>24.52</v>
      </c>
      <c r="E5801" s="59" t="s">
        <v>478</v>
      </c>
      <c r="F5801" s="59" t="s">
        <v>241</v>
      </c>
    </row>
    <row r="5802" spans="1:6">
      <c r="A5802" s="59">
        <v>6234</v>
      </c>
      <c r="B5802" s="59" t="s">
        <v>477</v>
      </c>
      <c r="C5802" s="59" t="s">
        <v>20278</v>
      </c>
      <c r="D5802" s="60">
        <v>24.52</v>
      </c>
      <c r="E5802" s="59" t="s">
        <v>478</v>
      </c>
      <c r="F5802" s="59" t="s">
        <v>242</v>
      </c>
    </row>
    <row r="5803" spans="1:6">
      <c r="A5803" s="59">
        <v>6235</v>
      </c>
      <c r="B5803" s="59" t="s">
        <v>477</v>
      </c>
      <c r="C5803" s="59" t="s">
        <v>20278</v>
      </c>
      <c r="D5803" s="60">
        <v>24.52</v>
      </c>
      <c r="E5803" s="59" t="s">
        <v>478</v>
      </c>
      <c r="F5803" s="59" t="s">
        <v>243</v>
      </c>
    </row>
    <row r="5804" spans="1:6">
      <c r="A5804" s="59">
        <v>6236</v>
      </c>
      <c r="B5804" s="59" t="s">
        <v>477</v>
      </c>
      <c r="C5804" s="59" t="s">
        <v>20278</v>
      </c>
      <c r="D5804" s="60">
        <v>24.52</v>
      </c>
      <c r="E5804" s="59" t="s">
        <v>478</v>
      </c>
      <c r="F5804" s="59" t="s">
        <v>244</v>
      </c>
    </row>
    <row r="5805" spans="1:6">
      <c r="A5805" s="59">
        <v>6238</v>
      </c>
      <c r="B5805" s="59" t="s">
        <v>477</v>
      </c>
      <c r="C5805" s="59" t="s">
        <v>20278</v>
      </c>
      <c r="D5805" s="60">
        <v>24.52</v>
      </c>
      <c r="E5805" s="59" t="s">
        <v>478</v>
      </c>
      <c r="F5805" s="59" t="s">
        <v>245</v>
      </c>
    </row>
    <row r="5806" spans="1:6">
      <c r="A5806" s="59">
        <v>6240</v>
      </c>
      <c r="B5806" s="59" t="s">
        <v>477</v>
      </c>
      <c r="C5806" s="59" t="s">
        <v>20278</v>
      </c>
      <c r="D5806" s="60">
        <v>24.52</v>
      </c>
      <c r="E5806" s="59" t="s">
        <v>478</v>
      </c>
      <c r="F5806" s="59" t="s">
        <v>246</v>
      </c>
    </row>
    <row r="5807" spans="1:6">
      <c r="A5807" s="59">
        <v>6241</v>
      </c>
      <c r="B5807" s="59" t="s">
        <v>477</v>
      </c>
      <c r="C5807" s="59" t="s">
        <v>20278</v>
      </c>
      <c r="D5807" s="60">
        <v>24.52</v>
      </c>
      <c r="E5807" s="59" t="s">
        <v>478</v>
      </c>
      <c r="F5807" s="59" t="s">
        <v>247</v>
      </c>
    </row>
    <row r="5808" spans="1:6">
      <c r="A5808" s="59">
        <v>6242</v>
      </c>
      <c r="B5808" s="59" t="s">
        <v>477</v>
      </c>
      <c r="C5808" s="59" t="s">
        <v>20278</v>
      </c>
      <c r="D5808" s="60">
        <v>24.52</v>
      </c>
      <c r="E5808" s="59" t="s">
        <v>478</v>
      </c>
      <c r="F5808" s="59" t="s">
        <v>248</v>
      </c>
    </row>
    <row r="5809" spans="1:6">
      <c r="A5809" s="59">
        <v>6243</v>
      </c>
      <c r="B5809" s="59" t="s">
        <v>477</v>
      </c>
      <c r="C5809" s="59" t="s">
        <v>20278</v>
      </c>
      <c r="D5809" s="60">
        <v>24.52</v>
      </c>
      <c r="E5809" s="59" t="s">
        <v>478</v>
      </c>
      <c r="F5809" s="59" t="s">
        <v>249</v>
      </c>
    </row>
    <row r="5810" spans="1:6">
      <c r="A5810" s="59">
        <v>6244</v>
      </c>
      <c r="B5810" s="59" t="s">
        <v>477</v>
      </c>
      <c r="C5810" s="59" t="s">
        <v>20278</v>
      </c>
      <c r="D5810" s="60">
        <v>24.52</v>
      </c>
      <c r="E5810" s="59" t="s">
        <v>478</v>
      </c>
      <c r="F5810" s="59" t="s">
        <v>250</v>
      </c>
    </row>
    <row r="5811" spans="1:6">
      <c r="A5811" s="59">
        <v>6306</v>
      </c>
      <c r="B5811" s="59" t="s">
        <v>477</v>
      </c>
      <c r="C5811" s="59" t="s">
        <v>20278</v>
      </c>
      <c r="D5811" s="60">
        <v>24.52</v>
      </c>
      <c r="E5811" s="59" t="s">
        <v>478</v>
      </c>
      <c r="F5811" s="59" t="s">
        <v>251</v>
      </c>
    </row>
    <row r="5812" spans="1:6">
      <c r="A5812" s="59">
        <v>6307</v>
      </c>
      <c r="B5812" s="59" t="s">
        <v>477</v>
      </c>
      <c r="C5812" s="59" t="s">
        <v>20278</v>
      </c>
      <c r="D5812" s="60">
        <v>24.52</v>
      </c>
      <c r="E5812" s="59" t="s">
        <v>478</v>
      </c>
      <c r="F5812" s="59" t="s">
        <v>252</v>
      </c>
    </row>
    <row r="5813" spans="1:6">
      <c r="A5813" s="59">
        <v>6308</v>
      </c>
      <c r="B5813" s="59" t="s">
        <v>477</v>
      </c>
      <c r="C5813" s="59" t="s">
        <v>20278</v>
      </c>
      <c r="D5813" s="60">
        <v>24.52</v>
      </c>
      <c r="E5813" s="59" t="s">
        <v>478</v>
      </c>
      <c r="F5813" s="59" t="s">
        <v>252</v>
      </c>
    </row>
    <row r="5814" spans="1:6">
      <c r="A5814" s="59">
        <v>6320</v>
      </c>
      <c r="B5814" s="59" t="s">
        <v>477</v>
      </c>
      <c r="C5814" s="59" t="s">
        <v>20278</v>
      </c>
      <c r="D5814" s="60">
        <v>24.52</v>
      </c>
      <c r="E5814" s="59" t="s">
        <v>478</v>
      </c>
      <c r="F5814" s="59" t="s">
        <v>253</v>
      </c>
    </row>
    <row r="5815" spans="1:6">
      <c r="A5815" s="59">
        <v>6342</v>
      </c>
      <c r="B5815" s="59" t="s">
        <v>477</v>
      </c>
      <c r="C5815" s="59" t="s">
        <v>20278</v>
      </c>
      <c r="D5815" s="60">
        <v>24.52</v>
      </c>
      <c r="E5815" s="59" t="s">
        <v>478</v>
      </c>
      <c r="F5815" s="59" t="s">
        <v>254</v>
      </c>
    </row>
    <row r="5816" spans="1:6">
      <c r="A5816" s="59">
        <v>6343</v>
      </c>
      <c r="B5816" s="59" t="s">
        <v>477</v>
      </c>
      <c r="C5816" s="59" t="s">
        <v>20278</v>
      </c>
      <c r="D5816" s="60">
        <v>24.52</v>
      </c>
      <c r="E5816" s="59" t="s">
        <v>478</v>
      </c>
      <c r="F5816" s="59" t="s">
        <v>255</v>
      </c>
    </row>
    <row r="5817" spans="1:6">
      <c r="A5817" s="59">
        <v>6344</v>
      </c>
      <c r="B5817" s="59" t="s">
        <v>477</v>
      </c>
      <c r="C5817" s="59" t="s">
        <v>20278</v>
      </c>
      <c r="D5817" s="60">
        <v>24.52</v>
      </c>
      <c r="E5817" s="59" t="s">
        <v>478</v>
      </c>
      <c r="F5817" s="59" t="s">
        <v>256</v>
      </c>
    </row>
    <row r="5818" spans="1:6">
      <c r="A5818" s="59">
        <v>6345</v>
      </c>
      <c r="B5818" s="59" t="s">
        <v>477</v>
      </c>
      <c r="C5818" s="59" t="s">
        <v>20278</v>
      </c>
      <c r="D5818" s="60">
        <v>24.52</v>
      </c>
      <c r="E5818" s="59" t="s">
        <v>478</v>
      </c>
      <c r="F5818" s="59" t="s">
        <v>257</v>
      </c>
    </row>
    <row r="5819" spans="1:6">
      <c r="A5819" s="59">
        <v>6346</v>
      </c>
      <c r="B5819" s="59" t="s">
        <v>477</v>
      </c>
      <c r="C5819" s="59" t="s">
        <v>20278</v>
      </c>
      <c r="D5819" s="60">
        <v>24.52</v>
      </c>
      <c r="E5819" s="59" t="s">
        <v>478</v>
      </c>
      <c r="F5819" s="59" t="s">
        <v>258</v>
      </c>
    </row>
    <row r="5820" spans="1:6">
      <c r="A5820" s="59">
        <v>6347</v>
      </c>
      <c r="B5820" s="59" t="s">
        <v>477</v>
      </c>
      <c r="C5820" s="59" t="s">
        <v>20278</v>
      </c>
      <c r="D5820" s="60">
        <v>24.52</v>
      </c>
      <c r="E5820" s="59" t="s">
        <v>478</v>
      </c>
      <c r="F5820" s="59" t="s">
        <v>259</v>
      </c>
    </row>
    <row r="5821" spans="1:6">
      <c r="A5821" s="59">
        <v>6400</v>
      </c>
      <c r="B5821" s="59" t="s">
        <v>477</v>
      </c>
      <c r="C5821" s="59" t="s">
        <v>20278</v>
      </c>
      <c r="D5821" s="60">
        <v>24.52</v>
      </c>
      <c r="E5821" s="59" t="s">
        <v>478</v>
      </c>
      <c r="F5821" s="59" t="s">
        <v>260</v>
      </c>
    </row>
    <row r="5822" spans="1:6">
      <c r="A5822" s="59">
        <v>6401</v>
      </c>
      <c r="B5822" s="59" t="s">
        <v>477</v>
      </c>
      <c r="C5822" s="59" t="s">
        <v>20278</v>
      </c>
      <c r="D5822" s="60">
        <v>24.52</v>
      </c>
      <c r="E5822" s="59" t="s">
        <v>478</v>
      </c>
      <c r="F5822" s="59" t="s">
        <v>261</v>
      </c>
    </row>
    <row r="5823" spans="1:6">
      <c r="A5823" s="59">
        <v>6402</v>
      </c>
      <c r="B5823" s="59" t="s">
        <v>477</v>
      </c>
      <c r="C5823" s="59" t="s">
        <v>20278</v>
      </c>
      <c r="D5823" s="60">
        <v>24.52</v>
      </c>
      <c r="E5823" s="59" t="s">
        <v>478</v>
      </c>
      <c r="F5823" s="59" t="s">
        <v>262</v>
      </c>
    </row>
    <row r="5824" spans="1:6">
      <c r="A5824" s="59">
        <v>6404</v>
      </c>
      <c r="B5824" s="59" t="s">
        <v>477</v>
      </c>
      <c r="C5824" s="59" t="s">
        <v>20278</v>
      </c>
      <c r="D5824" s="60">
        <v>24.52</v>
      </c>
      <c r="E5824" s="59" t="s">
        <v>478</v>
      </c>
      <c r="F5824" s="59" t="s">
        <v>263</v>
      </c>
    </row>
    <row r="5825" spans="1:6">
      <c r="A5825" s="59">
        <v>6405</v>
      </c>
      <c r="B5825" s="59" t="s">
        <v>477</v>
      </c>
      <c r="C5825" s="59" t="s">
        <v>20278</v>
      </c>
      <c r="D5825" s="60">
        <v>24.52</v>
      </c>
      <c r="E5825" s="59" t="s">
        <v>478</v>
      </c>
      <c r="F5825" s="59" t="s">
        <v>264</v>
      </c>
    </row>
    <row r="5826" spans="1:6">
      <c r="A5826" s="59">
        <v>6406</v>
      </c>
      <c r="B5826" s="59" t="s">
        <v>477</v>
      </c>
      <c r="C5826" s="59" t="s">
        <v>20278</v>
      </c>
      <c r="D5826" s="60">
        <v>24.52</v>
      </c>
      <c r="E5826" s="59" t="s">
        <v>478</v>
      </c>
      <c r="F5826" s="59" t="s">
        <v>265</v>
      </c>
    </row>
    <row r="5827" spans="1:6">
      <c r="A5827" s="59">
        <v>6407</v>
      </c>
      <c r="B5827" s="59" t="s">
        <v>477</v>
      </c>
      <c r="C5827" s="59" t="s">
        <v>20278</v>
      </c>
      <c r="D5827" s="60">
        <v>24.52</v>
      </c>
      <c r="E5827" s="59" t="s">
        <v>478</v>
      </c>
      <c r="F5827" s="59" t="s">
        <v>266</v>
      </c>
    </row>
    <row r="5828" spans="1:6">
      <c r="A5828" s="59">
        <v>6410</v>
      </c>
      <c r="B5828" s="59" t="s">
        <v>477</v>
      </c>
      <c r="C5828" s="59" t="s">
        <v>20278</v>
      </c>
      <c r="D5828" s="60">
        <v>24.52</v>
      </c>
      <c r="E5828" s="59" t="s">
        <v>478</v>
      </c>
      <c r="F5828" s="59" t="s">
        <v>267</v>
      </c>
    </row>
    <row r="5829" spans="1:6">
      <c r="A5829" s="59">
        <v>6411</v>
      </c>
      <c r="B5829" s="59" t="s">
        <v>477</v>
      </c>
      <c r="C5829" s="59" t="s">
        <v>20278</v>
      </c>
      <c r="D5829" s="60">
        <v>24.52</v>
      </c>
      <c r="E5829" s="59" t="s">
        <v>478</v>
      </c>
      <c r="F5829" s="59" t="s">
        <v>268</v>
      </c>
    </row>
    <row r="5830" spans="1:6">
      <c r="A5830" s="59">
        <v>6412</v>
      </c>
      <c r="B5830" s="59" t="s">
        <v>477</v>
      </c>
      <c r="C5830" s="59" t="s">
        <v>20278</v>
      </c>
      <c r="D5830" s="60">
        <v>24.52</v>
      </c>
      <c r="E5830" s="59" t="s">
        <v>478</v>
      </c>
      <c r="F5830" s="59" t="s">
        <v>269</v>
      </c>
    </row>
    <row r="5831" spans="1:6">
      <c r="A5831" s="59">
        <v>6413</v>
      </c>
      <c r="B5831" s="59" t="s">
        <v>477</v>
      </c>
      <c r="C5831" s="59" t="s">
        <v>20278</v>
      </c>
      <c r="D5831" s="60">
        <v>24.52</v>
      </c>
      <c r="E5831" s="59" t="s">
        <v>478</v>
      </c>
      <c r="F5831" s="59" t="s">
        <v>270</v>
      </c>
    </row>
    <row r="5832" spans="1:6">
      <c r="A5832" s="59">
        <v>6414</v>
      </c>
      <c r="B5832" s="59" t="s">
        <v>477</v>
      </c>
      <c r="C5832" s="59" t="s">
        <v>20278</v>
      </c>
      <c r="D5832" s="60">
        <v>24.52</v>
      </c>
      <c r="E5832" s="59" t="s">
        <v>478</v>
      </c>
      <c r="F5832" s="59" t="s">
        <v>271</v>
      </c>
    </row>
    <row r="5833" spans="1:6">
      <c r="A5833" s="59">
        <v>6415</v>
      </c>
      <c r="B5833" s="59" t="s">
        <v>477</v>
      </c>
      <c r="C5833" s="59" t="s">
        <v>20278</v>
      </c>
      <c r="D5833" s="60">
        <v>24.52</v>
      </c>
      <c r="E5833" s="59" t="s">
        <v>478</v>
      </c>
      <c r="F5833" s="59" t="s">
        <v>272</v>
      </c>
    </row>
    <row r="5834" spans="1:6">
      <c r="A5834" s="59">
        <v>6416</v>
      </c>
      <c r="B5834" s="59" t="s">
        <v>477</v>
      </c>
      <c r="C5834" s="59" t="s">
        <v>20278</v>
      </c>
      <c r="D5834" s="60">
        <v>24.52</v>
      </c>
      <c r="E5834" s="59" t="s">
        <v>478</v>
      </c>
      <c r="F5834" s="59" t="s">
        <v>273</v>
      </c>
    </row>
    <row r="5835" spans="1:6">
      <c r="A5835" s="59">
        <v>6417</v>
      </c>
      <c r="B5835" s="59" t="s">
        <v>477</v>
      </c>
      <c r="C5835" s="59" t="s">
        <v>20278</v>
      </c>
      <c r="D5835" s="60">
        <v>24.52</v>
      </c>
      <c r="E5835" s="59" t="s">
        <v>478</v>
      </c>
      <c r="F5835" s="59" t="s">
        <v>274</v>
      </c>
    </row>
    <row r="5836" spans="1:6">
      <c r="A5836" s="59">
        <v>6418</v>
      </c>
      <c r="B5836" s="59" t="s">
        <v>477</v>
      </c>
      <c r="C5836" s="59" t="s">
        <v>20278</v>
      </c>
      <c r="D5836" s="60">
        <v>24.52</v>
      </c>
      <c r="E5836" s="59" t="s">
        <v>478</v>
      </c>
      <c r="F5836" s="59" t="s">
        <v>275</v>
      </c>
    </row>
    <row r="5837" spans="1:6">
      <c r="A5837" s="59">
        <v>6419</v>
      </c>
      <c r="B5837" s="59" t="s">
        <v>477</v>
      </c>
      <c r="C5837" s="59" t="s">
        <v>20278</v>
      </c>
      <c r="D5837" s="60">
        <v>24.52</v>
      </c>
      <c r="E5837" s="59" t="s">
        <v>478</v>
      </c>
      <c r="F5837" s="59" t="s">
        <v>276</v>
      </c>
    </row>
    <row r="5838" spans="1:6">
      <c r="A5838" s="59">
        <v>6420</v>
      </c>
      <c r="B5838" s="59" t="s">
        <v>477</v>
      </c>
      <c r="C5838" s="59" t="s">
        <v>20278</v>
      </c>
      <c r="D5838" s="60">
        <v>24.52</v>
      </c>
      <c r="E5838" s="59" t="s">
        <v>478</v>
      </c>
      <c r="F5838" s="59" t="s">
        <v>277</v>
      </c>
    </row>
    <row r="5839" spans="1:6">
      <c r="A5839" s="59">
        <v>6421</v>
      </c>
      <c r="B5839" s="59" t="s">
        <v>477</v>
      </c>
      <c r="C5839" s="59" t="s">
        <v>20278</v>
      </c>
      <c r="D5839" s="60">
        <v>24.52</v>
      </c>
      <c r="E5839" s="59" t="s">
        <v>478</v>
      </c>
      <c r="F5839" s="59" t="s">
        <v>278</v>
      </c>
    </row>
    <row r="5840" spans="1:6">
      <c r="A5840" s="59">
        <v>6422</v>
      </c>
      <c r="B5840" s="59" t="s">
        <v>477</v>
      </c>
      <c r="C5840" s="59" t="s">
        <v>20278</v>
      </c>
      <c r="D5840" s="60">
        <v>24.52</v>
      </c>
      <c r="E5840" s="59" t="s">
        <v>478</v>
      </c>
      <c r="F5840" s="59" t="s">
        <v>279</v>
      </c>
    </row>
    <row r="5841" spans="1:6">
      <c r="A5841" s="59">
        <v>6423</v>
      </c>
      <c r="B5841" s="59" t="s">
        <v>477</v>
      </c>
      <c r="C5841" s="59" t="s">
        <v>20278</v>
      </c>
      <c r="D5841" s="60">
        <v>24.52</v>
      </c>
      <c r="E5841" s="59" t="s">
        <v>478</v>
      </c>
      <c r="F5841" s="59" t="s">
        <v>280</v>
      </c>
    </row>
    <row r="5842" spans="1:6">
      <c r="A5842" s="59">
        <v>6425</v>
      </c>
      <c r="B5842" s="59" t="s">
        <v>477</v>
      </c>
      <c r="C5842" s="59" t="s">
        <v>20278</v>
      </c>
      <c r="D5842" s="60">
        <v>24.52</v>
      </c>
      <c r="E5842" s="59" t="s">
        <v>478</v>
      </c>
      <c r="F5842" s="59" t="s">
        <v>281</v>
      </c>
    </row>
    <row r="5843" spans="1:6">
      <c r="A5843" s="59">
        <v>6426</v>
      </c>
      <c r="B5843" s="59" t="s">
        <v>477</v>
      </c>
      <c r="C5843" s="59" t="s">
        <v>20278</v>
      </c>
      <c r="D5843" s="60">
        <v>24.52</v>
      </c>
      <c r="E5843" s="59" t="s">
        <v>478</v>
      </c>
      <c r="F5843" s="59" t="s">
        <v>282</v>
      </c>
    </row>
    <row r="5844" spans="1:6">
      <c r="A5844" s="59">
        <v>6427</v>
      </c>
      <c r="B5844" s="59" t="s">
        <v>477</v>
      </c>
      <c r="C5844" s="59" t="s">
        <v>20278</v>
      </c>
      <c r="D5844" s="60">
        <v>24.52</v>
      </c>
      <c r="E5844" s="59" t="s">
        <v>478</v>
      </c>
      <c r="F5844" s="59" t="s">
        <v>281</v>
      </c>
    </row>
    <row r="5845" spans="1:6">
      <c r="A5845" s="59">
        <v>6430</v>
      </c>
      <c r="B5845" s="59" t="s">
        <v>477</v>
      </c>
      <c r="C5845" s="59" t="s">
        <v>20278</v>
      </c>
      <c r="D5845" s="60">
        <v>24.52</v>
      </c>
      <c r="E5845" s="59" t="s">
        <v>478</v>
      </c>
      <c r="F5845" s="59" t="s">
        <v>265</v>
      </c>
    </row>
    <row r="5846" spans="1:6">
      <c r="A5846" s="59">
        <v>6432</v>
      </c>
      <c r="B5846" s="59" t="s">
        <v>477</v>
      </c>
      <c r="C5846" s="59" t="s">
        <v>20278</v>
      </c>
      <c r="D5846" s="60">
        <v>24.52</v>
      </c>
      <c r="E5846" s="59" t="s">
        <v>478</v>
      </c>
      <c r="F5846" s="59" t="s">
        <v>283</v>
      </c>
    </row>
    <row r="5847" spans="1:6">
      <c r="A5847" s="59">
        <v>6434</v>
      </c>
      <c r="B5847" s="59" t="s">
        <v>477</v>
      </c>
      <c r="C5847" s="59" t="s">
        <v>20278</v>
      </c>
      <c r="D5847" s="60">
        <v>24.52</v>
      </c>
      <c r="E5847" s="59" t="s">
        <v>478</v>
      </c>
      <c r="F5847" s="59" t="s">
        <v>284</v>
      </c>
    </row>
    <row r="5848" spans="1:6">
      <c r="A5848" s="59">
        <v>6437</v>
      </c>
      <c r="B5848" s="59" t="s">
        <v>477</v>
      </c>
      <c r="C5848" s="59" t="s">
        <v>20278</v>
      </c>
      <c r="D5848" s="60">
        <v>24.52</v>
      </c>
      <c r="E5848" s="59" t="s">
        <v>478</v>
      </c>
      <c r="F5848" s="59" t="s">
        <v>285</v>
      </c>
    </row>
    <row r="5849" spans="1:6">
      <c r="A5849" s="59">
        <v>6438</v>
      </c>
      <c r="B5849" s="59" t="s">
        <v>477</v>
      </c>
      <c r="C5849" s="59" t="s">
        <v>20278</v>
      </c>
      <c r="D5849" s="60">
        <v>24.52</v>
      </c>
      <c r="E5849" s="59" t="s">
        <v>478</v>
      </c>
      <c r="F5849" s="59" t="s">
        <v>286</v>
      </c>
    </row>
    <row r="5850" spans="1:6">
      <c r="A5850" s="59">
        <v>6439</v>
      </c>
      <c r="B5850" s="59" t="s">
        <v>477</v>
      </c>
      <c r="C5850" s="59" t="s">
        <v>20278</v>
      </c>
      <c r="D5850" s="60">
        <v>24.52</v>
      </c>
      <c r="E5850" s="59" t="s">
        <v>478</v>
      </c>
      <c r="F5850" s="59" t="s">
        <v>287</v>
      </c>
    </row>
    <row r="5851" spans="1:6">
      <c r="A5851" s="59">
        <v>6442</v>
      </c>
      <c r="B5851" s="59" t="s">
        <v>477</v>
      </c>
      <c r="C5851" s="59" t="s">
        <v>20278</v>
      </c>
      <c r="D5851" s="60">
        <v>24.52</v>
      </c>
      <c r="E5851" s="59" t="s">
        <v>478</v>
      </c>
      <c r="F5851" s="59" t="s">
        <v>288</v>
      </c>
    </row>
    <row r="5852" spans="1:6">
      <c r="A5852" s="59">
        <v>6443</v>
      </c>
      <c r="B5852" s="59" t="s">
        <v>477</v>
      </c>
      <c r="C5852" s="59" t="s">
        <v>20278</v>
      </c>
      <c r="D5852" s="60">
        <v>24.52</v>
      </c>
      <c r="E5852" s="59" t="s">
        <v>478</v>
      </c>
      <c r="F5852" s="59" t="s">
        <v>289</v>
      </c>
    </row>
    <row r="5853" spans="1:6">
      <c r="A5853" s="59">
        <v>6444</v>
      </c>
      <c r="B5853" s="59" t="s">
        <v>477</v>
      </c>
      <c r="C5853" s="59" t="s">
        <v>20278</v>
      </c>
      <c r="D5853" s="60">
        <v>24.52</v>
      </c>
      <c r="E5853" s="59" t="s">
        <v>478</v>
      </c>
      <c r="F5853" s="59" t="s">
        <v>290</v>
      </c>
    </row>
    <row r="5854" spans="1:6">
      <c r="A5854" s="59">
        <v>6450</v>
      </c>
      <c r="B5854" s="59" t="s">
        <v>477</v>
      </c>
      <c r="C5854" s="59" t="s">
        <v>20278</v>
      </c>
      <c r="D5854" s="60">
        <v>24.52</v>
      </c>
      <c r="E5854" s="59" t="s">
        <v>478</v>
      </c>
      <c r="F5854" s="59" t="s">
        <v>291</v>
      </c>
    </row>
    <row r="5855" spans="1:6">
      <c r="A5855" s="59">
        <v>6452</v>
      </c>
      <c r="B5855" s="59" t="s">
        <v>477</v>
      </c>
      <c r="C5855" s="59" t="s">
        <v>20278</v>
      </c>
      <c r="D5855" s="60">
        <v>24.52</v>
      </c>
      <c r="E5855" s="59" t="s">
        <v>478</v>
      </c>
      <c r="F5855" s="59" t="s">
        <v>292</v>
      </c>
    </row>
    <row r="5856" spans="1:6">
      <c r="A5856" s="59">
        <v>6456</v>
      </c>
      <c r="B5856" s="59" t="s">
        <v>477</v>
      </c>
      <c r="C5856" s="59" t="s">
        <v>20278</v>
      </c>
      <c r="D5856" s="60">
        <v>24.52</v>
      </c>
      <c r="E5856" s="59" t="s">
        <v>478</v>
      </c>
      <c r="F5856" s="59" t="s">
        <v>293</v>
      </c>
    </row>
    <row r="5857" spans="1:6">
      <c r="A5857" s="59">
        <v>6459</v>
      </c>
      <c r="B5857" s="59" t="s">
        <v>477</v>
      </c>
      <c r="C5857" s="59" t="s">
        <v>20278</v>
      </c>
      <c r="D5857" s="60">
        <v>24.52</v>
      </c>
      <c r="E5857" s="59" t="s">
        <v>478</v>
      </c>
      <c r="F5857" s="59" t="s">
        <v>295</v>
      </c>
    </row>
    <row r="5858" spans="1:6">
      <c r="A5858" s="59">
        <v>6462</v>
      </c>
      <c r="B5858" s="59" t="s">
        <v>477</v>
      </c>
      <c r="C5858" s="59" t="s">
        <v>20278</v>
      </c>
      <c r="D5858" s="60">
        <v>24.52</v>
      </c>
      <c r="E5858" s="59" t="s">
        <v>478</v>
      </c>
      <c r="F5858" s="59" t="s">
        <v>298</v>
      </c>
    </row>
    <row r="5859" spans="1:6">
      <c r="A5859" s="59">
        <v>6463</v>
      </c>
      <c r="B5859" s="59" t="s">
        <v>477</v>
      </c>
      <c r="C5859" s="59" t="s">
        <v>20278</v>
      </c>
      <c r="D5859" s="60">
        <v>24.52</v>
      </c>
      <c r="E5859" s="59" t="s">
        <v>478</v>
      </c>
      <c r="F5859" s="59" t="s">
        <v>299</v>
      </c>
    </row>
    <row r="5860" spans="1:6">
      <c r="A5860" s="59">
        <v>6464</v>
      </c>
      <c r="B5860" s="59" t="s">
        <v>477</v>
      </c>
      <c r="C5860" s="59" t="s">
        <v>20278</v>
      </c>
      <c r="D5860" s="60">
        <v>24.52</v>
      </c>
      <c r="E5860" s="59" t="s">
        <v>478</v>
      </c>
      <c r="F5860" s="59" t="s">
        <v>300</v>
      </c>
    </row>
    <row r="5861" spans="1:6">
      <c r="A5861" s="59">
        <v>6470</v>
      </c>
      <c r="B5861" s="59" t="s">
        <v>477</v>
      </c>
      <c r="C5861" s="59" t="s">
        <v>20278</v>
      </c>
      <c r="D5861" s="60">
        <v>24.52</v>
      </c>
      <c r="E5861" s="59" t="s">
        <v>478</v>
      </c>
      <c r="F5861" s="59" t="s">
        <v>301</v>
      </c>
    </row>
    <row r="5862" spans="1:6">
      <c r="A5862" s="59">
        <v>6472</v>
      </c>
      <c r="B5862" s="59" t="s">
        <v>477</v>
      </c>
      <c r="C5862" s="59" t="s">
        <v>20278</v>
      </c>
      <c r="D5862" s="60">
        <v>24.52</v>
      </c>
      <c r="E5862" s="59" t="s">
        <v>478</v>
      </c>
      <c r="F5862" s="59" t="s">
        <v>302</v>
      </c>
    </row>
    <row r="5863" spans="1:6">
      <c r="A5863" s="59">
        <v>6473</v>
      </c>
      <c r="B5863" s="59" t="s">
        <v>477</v>
      </c>
      <c r="C5863" s="59" t="s">
        <v>20278</v>
      </c>
      <c r="D5863" s="60">
        <v>24.52</v>
      </c>
      <c r="E5863" s="59" t="s">
        <v>478</v>
      </c>
      <c r="F5863" s="59" t="s">
        <v>303</v>
      </c>
    </row>
    <row r="5864" spans="1:6">
      <c r="A5864" s="59">
        <v>6480</v>
      </c>
      <c r="B5864" s="59" t="s">
        <v>477</v>
      </c>
      <c r="C5864" s="59" t="s">
        <v>20278</v>
      </c>
      <c r="D5864" s="60">
        <v>24.52</v>
      </c>
      <c r="E5864" s="59" t="s">
        <v>478</v>
      </c>
      <c r="F5864" s="59" t="s">
        <v>304</v>
      </c>
    </row>
    <row r="5865" spans="1:6">
      <c r="A5865" s="59">
        <v>6482</v>
      </c>
      <c r="B5865" s="59" t="s">
        <v>477</v>
      </c>
      <c r="C5865" s="59" t="s">
        <v>20278</v>
      </c>
      <c r="D5865" s="60">
        <v>24.52</v>
      </c>
      <c r="E5865" s="59" t="s">
        <v>478</v>
      </c>
      <c r="F5865" s="59" t="s">
        <v>305</v>
      </c>
    </row>
    <row r="5866" spans="1:6">
      <c r="A5866" s="59">
        <v>6483</v>
      </c>
      <c r="B5866" s="59" t="s">
        <v>477</v>
      </c>
      <c r="C5866" s="59" t="s">
        <v>20278</v>
      </c>
      <c r="D5866" s="60">
        <v>24.52</v>
      </c>
      <c r="E5866" s="59" t="s">
        <v>478</v>
      </c>
      <c r="F5866" s="59" t="s">
        <v>306</v>
      </c>
    </row>
    <row r="5867" spans="1:6">
      <c r="A5867" s="59">
        <v>6484</v>
      </c>
      <c r="B5867" s="59" t="s">
        <v>477</v>
      </c>
      <c r="C5867" s="59" t="s">
        <v>20278</v>
      </c>
      <c r="D5867" s="60">
        <v>24.52</v>
      </c>
      <c r="E5867" s="59" t="s">
        <v>478</v>
      </c>
      <c r="F5867" s="59" t="s">
        <v>307</v>
      </c>
    </row>
    <row r="5868" spans="1:6">
      <c r="A5868" s="59">
        <v>6486</v>
      </c>
      <c r="B5868" s="59" t="s">
        <v>477</v>
      </c>
      <c r="C5868" s="59" t="s">
        <v>20278</v>
      </c>
      <c r="D5868" s="60">
        <v>24.52</v>
      </c>
      <c r="E5868" s="59" t="s">
        <v>478</v>
      </c>
      <c r="F5868" s="59" t="s">
        <v>308</v>
      </c>
    </row>
    <row r="5869" spans="1:6">
      <c r="A5869" s="59">
        <v>6490</v>
      </c>
      <c r="B5869" s="59" t="s">
        <v>477</v>
      </c>
      <c r="C5869" s="59" t="s">
        <v>20278</v>
      </c>
      <c r="D5869" s="60">
        <v>24.52</v>
      </c>
      <c r="E5869" s="59" t="s">
        <v>478</v>
      </c>
      <c r="F5869" s="59" t="s">
        <v>309</v>
      </c>
    </row>
    <row r="5870" spans="1:6">
      <c r="A5870" s="59">
        <v>6492</v>
      </c>
      <c r="B5870" s="59" t="s">
        <v>477</v>
      </c>
      <c r="C5870" s="59" t="s">
        <v>20278</v>
      </c>
      <c r="D5870" s="60">
        <v>24.52</v>
      </c>
      <c r="E5870" s="59" t="s">
        <v>478</v>
      </c>
      <c r="F5870" s="59" t="s">
        <v>310</v>
      </c>
    </row>
    <row r="5871" spans="1:6">
      <c r="A5871" s="59">
        <v>6500</v>
      </c>
      <c r="B5871" s="59" t="s">
        <v>477</v>
      </c>
      <c r="C5871" s="59" t="s">
        <v>20278</v>
      </c>
      <c r="D5871" s="60">
        <v>24.52</v>
      </c>
      <c r="E5871" s="59" t="s">
        <v>478</v>
      </c>
      <c r="F5871" s="59" t="s">
        <v>311</v>
      </c>
    </row>
    <row r="5872" spans="1:6">
      <c r="A5872" s="59">
        <v>6502</v>
      </c>
      <c r="B5872" s="59" t="s">
        <v>477</v>
      </c>
      <c r="C5872" s="59" t="s">
        <v>20278</v>
      </c>
      <c r="D5872" s="60">
        <v>24.52</v>
      </c>
      <c r="E5872" s="59" t="s">
        <v>478</v>
      </c>
      <c r="F5872" s="59" t="s">
        <v>312</v>
      </c>
    </row>
    <row r="5873" spans="1:6">
      <c r="A5873" s="59">
        <v>6503</v>
      </c>
      <c r="B5873" s="59" t="s">
        <v>477</v>
      </c>
      <c r="C5873" s="59" t="s">
        <v>20278</v>
      </c>
      <c r="D5873" s="60">
        <v>24.52</v>
      </c>
      <c r="E5873" s="59" t="s">
        <v>478</v>
      </c>
      <c r="F5873" s="59" t="s">
        <v>313</v>
      </c>
    </row>
    <row r="5874" spans="1:6">
      <c r="A5874" s="59">
        <v>6504</v>
      </c>
      <c r="B5874" s="59" t="s">
        <v>477</v>
      </c>
      <c r="C5874" s="59" t="s">
        <v>20278</v>
      </c>
      <c r="D5874" s="60">
        <v>24.52</v>
      </c>
      <c r="E5874" s="59" t="s">
        <v>478</v>
      </c>
      <c r="F5874" s="59" t="s">
        <v>314</v>
      </c>
    </row>
    <row r="5875" spans="1:6">
      <c r="A5875" s="59">
        <v>6505</v>
      </c>
      <c r="B5875" s="59" t="s">
        <v>477</v>
      </c>
      <c r="C5875" s="59" t="s">
        <v>20278</v>
      </c>
      <c r="D5875" s="60">
        <v>24.52</v>
      </c>
      <c r="E5875" s="59" t="s">
        <v>478</v>
      </c>
      <c r="F5875" s="59" t="s">
        <v>315</v>
      </c>
    </row>
    <row r="5876" spans="1:6">
      <c r="A5876" s="59">
        <v>6506</v>
      </c>
      <c r="B5876" s="59" t="s">
        <v>477</v>
      </c>
      <c r="C5876" s="59" t="s">
        <v>20278</v>
      </c>
      <c r="D5876" s="60">
        <v>24.52</v>
      </c>
      <c r="E5876" s="59" t="s">
        <v>478</v>
      </c>
      <c r="F5876" s="59" t="s">
        <v>316</v>
      </c>
    </row>
    <row r="5877" spans="1:6">
      <c r="A5877" s="59">
        <v>6507</v>
      </c>
      <c r="B5877" s="59" t="s">
        <v>477</v>
      </c>
      <c r="C5877" s="59" t="s">
        <v>20278</v>
      </c>
      <c r="D5877" s="60">
        <v>24.52</v>
      </c>
      <c r="E5877" s="59" t="s">
        <v>478</v>
      </c>
      <c r="F5877" s="59" t="s">
        <v>317</v>
      </c>
    </row>
    <row r="5878" spans="1:6">
      <c r="A5878" s="59">
        <v>6508</v>
      </c>
      <c r="B5878" s="59" t="s">
        <v>477</v>
      </c>
      <c r="C5878" s="59" t="s">
        <v>20278</v>
      </c>
      <c r="D5878" s="60">
        <v>24.52</v>
      </c>
      <c r="E5878" s="59" t="s">
        <v>478</v>
      </c>
      <c r="F5878" s="59" t="s">
        <v>318</v>
      </c>
    </row>
    <row r="5879" spans="1:6">
      <c r="A5879" s="59">
        <v>6509</v>
      </c>
      <c r="B5879" s="59" t="s">
        <v>477</v>
      </c>
      <c r="C5879" s="59" t="s">
        <v>20278</v>
      </c>
      <c r="D5879" s="60">
        <v>24.52</v>
      </c>
      <c r="E5879" s="59" t="s">
        <v>478</v>
      </c>
      <c r="F5879" s="59" t="s">
        <v>319</v>
      </c>
    </row>
    <row r="5880" spans="1:6">
      <c r="A5880" s="59">
        <v>6510</v>
      </c>
      <c r="B5880" s="59" t="s">
        <v>477</v>
      </c>
      <c r="C5880" s="59" t="s">
        <v>20278</v>
      </c>
      <c r="D5880" s="60">
        <v>24.52</v>
      </c>
      <c r="E5880" s="59" t="s">
        <v>478</v>
      </c>
      <c r="F5880" s="59" t="s">
        <v>320</v>
      </c>
    </row>
    <row r="5881" spans="1:6">
      <c r="A5881" s="59">
        <v>6511</v>
      </c>
      <c r="B5881" s="59" t="s">
        <v>477</v>
      </c>
      <c r="C5881" s="59" t="s">
        <v>20278</v>
      </c>
      <c r="D5881" s="60">
        <v>24.52</v>
      </c>
      <c r="E5881" s="59" t="s">
        <v>478</v>
      </c>
      <c r="F5881" s="59" t="s">
        <v>321</v>
      </c>
    </row>
    <row r="5882" spans="1:6">
      <c r="A5882" s="59">
        <v>6512</v>
      </c>
      <c r="B5882" s="59" t="s">
        <v>477</v>
      </c>
      <c r="C5882" s="59" t="s">
        <v>20278</v>
      </c>
      <c r="D5882" s="60">
        <v>24.52</v>
      </c>
      <c r="E5882" s="59" t="s">
        <v>478</v>
      </c>
      <c r="F5882" s="59" t="s">
        <v>322</v>
      </c>
    </row>
    <row r="5883" spans="1:6">
      <c r="A5883" s="59">
        <v>6513</v>
      </c>
      <c r="B5883" s="59" t="s">
        <v>477</v>
      </c>
      <c r="C5883" s="59" t="s">
        <v>20278</v>
      </c>
      <c r="D5883" s="60">
        <v>24.52</v>
      </c>
      <c r="E5883" s="59" t="s">
        <v>478</v>
      </c>
      <c r="F5883" s="59" t="s">
        <v>323</v>
      </c>
    </row>
    <row r="5884" spans="1:6">
      <c r="A5884" s="59">
        <v>6517</v>
      </c>
      <c r="B5884" s="59" t="s">
        <v>477</v>
      </c>
      <c r="C5884" s="59" t="s">
        <v>20278</v>
      </c>
      <c r="D5884" s="60">
        <v>24.52</v>
      </c>
      <c r="E5884" s="59" t="s">
        <v>478</v>
      </c>
      <c r="F5884" s="59" t="s">
        <v>324</v>
      </c>
    </row>
    <row r="5885" spans="1:6">
      <c r="A5885" s="59">
        <v>6518</v>
      </c>
      <c r="B5885" s="59" t="s">
        <v>477</v>
      </c>
      <c r="C5885" s="59" t="s">
        <v>20278</v>
      </c>
      <c r="D5885" s="60">
        <v>24.52</v>
      </c>
      <c r="E5885" s="59" t="s">
        <v>478</v>
      </c>
      <c r="F5885" s="59" t="s">
        <v>325</v>
      </c>
    </row>
    <row r="5886" spans="1:6">
      <c r="A5886" s="59">
        <v>6519</v>
      </c>
      <c r="B5886" s="59" t="s">
        <v>477</v>
      </c>
      <c r="C5886" s="59" t="s">
        <v>20278</v>
      </c>
      <c r="D5886" s="60">
        <v>24.52</v>
      </c>
      <c r="E5886" s="59" t="s">
        <v>478</v>
      </c>
      <c r="F5886" s="59" t="s">
        <v>326</v>
      </c>
    </row>
    <row r="5887" spans="1:6">
      <c r="A5887" s="59">
        <v>6520</v>
      </c>
      <c r="B5887" s="59" t="s">
        <v>477</v>
      </c>
      <c r="C5887" s="59" t="s">
        <v>20278</v>
      </c>
      <c r="D5887" s="60">
        <v>24.52</v>
      </c>
      <c r="E5887" s="59" t="s">
        <v>478</v>
      </c>
      <c r="F5887" s="59" t="s">
        <v>327</v>
      </c>
    </row>
    <row r="5888" spans="1:6">
      <c r="A5888" s="59">
        <v>6521</v>
      </c>
      <c r="B5888" s="59" t="s">
        <v>477</v>
      </c>
      <c r="C5888" s="59" t="s">
        <v>20278</v>
      </c>
      <c r="D5888" s="60">
        <v>24.52</v>
      </c>
      <c r="E5888" s="59" t="s">
        <v>478</v>
      </c>
      <c r="F5888" s="59" t="s">
        <v>328</v>
      </c>
    </row>
    <row r="5889" spans="1:6">
      <c r="A5889" s="59">
        <v>6522</v>
      </c>
      <c r="B5889" s="59" t="s">
        <v>477</v>
      </c>
      <c r="C5889" s="59" t="s">
        <v>20278</v>
      </c>
      <c r="D5889" s="60">
        <v>24.52</v>
      </c>
      <c r="E5889" s="59" t="s">
        <v>478</v>
      </c>
      <c r="F5889" s="59" t="s">
        <v>329</v>
      </c>
    </row>
    <row r="5890" spans="1:6">
      <c r="A5890" s="59">
        <v>6620</v>
      </c>
      <c r="B5890" s="59" t="s">
        <v>477</v>
      </c>
      <c r="C5890" s="59" t="s">
        <v>20278</v>
      </c>
      <c r="D5890" s="60">
        <v>24.52</v>
      </c>
      <c r="E5890" s="59" t="s">
        <v>478</v>
      </c>
      <c r="F5890" s="59" t="s">
        <v>330</v>
      </c>
    </row>
    <row r="5891" spans="1:6">
      <c r="A5891" s="59">
        <v>6622</v>
      </c>
      <c r="B5891" s="59" t="s">
        <v>477</v>
      </c>
      <c r="C5891" s="59" t="s">
        <v>20278</v>
      </c>
      <c r="D5891" s="60">
        <v>24.52</v>
      </c>
      <c r="E5891" s="59" t="s">
        <v>478</v>
      </c>
      <c r="F5891" s="59" t="s">
        <v>331</v>
      </c>
    </row>
    <row r="5892" spans="1:6">
      <c r="A5892" s="59">
        <v>6623</v>
      </c>
      <c r="B5892" s="59" t="s">
        <v>477</v>
      </c>
      <c r="C5892" s="59" t="s">
        <v>20278</v>
      </c>
      <c r="D5892" s="60">
        <v>24.52</v>
      </c>
      <c r="E5892" s="59" t="s">
        <v>478</v>
      </c>
      <c r="F5892" s="59" t="s">
        <v>332</v>
      </c>
    </row>
    <row r="5893" spans="1:6">
      <c r="A5893" s="59">
        <v>6624</v>
      </c>
      <c r="B5893" s="59" t="s">
        <v>477</v>
      </c>
      <c r="C5893" s="59" t="s">
        <v>20278</v>
      </c>
      <c r="D5893" s="60">
        <v>24.52</v>
      </c>
      <c r="E5893" s="59" t="s">
        <v>478</v>
      </c>
      <c r="F5893" s="59" t="s">
        <v>333</v>
      </c>
    </row>
    <row r="5894" spans="1:6">
      <c r="A5894" s="59">
        <v>6625</v>
      </c>
      <c r="B5894" s="59" t="s">
        <v>477</v>
      </c>
      <c r="C5894" s="59" t="s">
        <v>20278</v>
      </c>
      <c r="D5894" s="60">
        <v>24.52</v>
      </c>
      <c r="E5894" s="59" t="s">
        <v>478</v>
      </c>
      <c r="F5894" s="59" t="s">
        <v>334</v>
      </c>
    </row>
    <row r="5895" spans="1:6">
      <c r="A5895" s="59">
        <v>6630</v>
      </c>
      <c r="B5895" s="59" t="s">
        <v>477</v>
      </c>
      <c r="C5895" s="59" t="s">
        <v>20278</v>
      </c>
      <c r="D5895" s="60">
        <v>24.52</v>
      </c>
      <c r="E5895" s="59" t="s">
        <v>478</v>
      </c>
      <c r="F5895" s="59" t="s">
        <v>335</v>
      </c>
    </row>
    <row r="5896" spans="1:6">
      <c r="A5896" s="59">
        <v>6632</v>
      </c>
      <c r="B5896" s="59" t="s">
        <v>477</v>
      </c>
      <c r="C5896" s="59" t="s">
        <v>20278</v>
      </c>
      <c r="D5896" s="60">
        <v>24.52</v>
      </c>
      <c r="E5896" s="59" t="s">
        <v>478</v>
      </c>
      <c r="F5896" s="59" t="s">
        <v>336</v>
      </c>
    </row>
    <row r="5897" spans="1:6">
      <c r="A5897" s="59">
        <v>6633</v>
      </c>
      <c r="B5897" s="59" t="s">
        <v>477</v>
      </c>
      <c r="C5897" s="59" t="s">
        <v>20278</v>
      </c>
      <c r="D5897" s="60">
        <v>24.52</v>
      </c>
      <c r="E5897" s="59" t="s">
        <v>478</v>
      </c>
      <c r="F5897" s="59" t="s">
        <v>337</v>
      </c>
    </row>
    <row r="5898" spans="1:6">
      <c r="A5898" s="59">
        <v>6634</v>
      </c>
      <c r="B5898" s="59" t="s">
        <v>477</v>
      </c>
      <c r="C5898" s="59" t="s">
        <v>20278</v>
      </c>
      <c r="D5898" s="60">
        <v>24.52</v>
      </c>
      <c r="E5898" s="59" t="s">
        <v>478</v>
      </c>
      <c r="F5898" s="59" t="s">
        <v>338</v>
      </c>
    </row>
    <row r="5899" spans="1:6">
      <c r="A5899" s="59">
        <v>6635</v>
      </c>
      <c r="B5899" s="59" t="s">
        <v>477</v>
      </c>
      <c r="C5899" s="59" t="s">
        <v>20278</v>
      </c>
      <c r="D5899" s="60">
        <v>24.52</v>
      </c>
      <c r="E5899" s="59" t="s">
        <v>478</v>
      </c>
      <c r="F5899" s="59" t="s">
        <v>339</v>
      </c>
    </row>
    <row r="5900" spans="1:6">
      <c r="A5900" s="59">
        <v>6636</v>
      </c>
      <c r="B5900" s="59" t="s">
        <v>477</v>
      </c>
      <c r="C5900" s="59" t="s">
        <v>20278</v>
      </c>
      <c r="D5900" s="60">
        <v>24.52</v>
      </c>
      <c r="E5900" s="59" t="s">
        <v>478</v>
      </c>
      <c r="F5900" s="59" t="s">
        <v>340</v>
      </c>
    </row>
    <row r="5901" spans="1:6">
      <c r="A5901" s="59">
        <v>6637</v>
      </c>
      <c r="B5901" s="59" t="s">
        <v>477</v>
      </c>
      <c r="C5901" s="59" t="s">
        <v>20278</v>
      </c>
      <c r="D5901" s="60">
        <v>24.52</v>
      </c>
      <c r="E5901" s="59" t="s">
        <v>478</v>
      </c>
      <c r="F5901" s="59" t="s">
        <v>341</v>
      </c>
    </row>
    <row r="5902" spans="1:6">
      <c r="A5902" s="59">
        <v>6640</v>
      </c>
      <c r="B5902" s="59" t="s">
        <v>477</v>
      </c>
      <c r="C5902" s="59" t="s">
        <v>20278</v>
      </c>
      <c r="D5902" s="60">
        <v>24.52</v>
      </c>
      <c r="E5902" s="59" t="s">
        <v>478</v>
      </c>
      <c r="F5902" s="59" t="s">
        <v>342</v>
      </c>
    </row>
    <row r="5903" spans="1:6">
      <c r="A5903" s="59">
        <v>6642</v>
      </c>
      <c r="B5903" s="59" t="s">
        <v>477</v>
      </c>
      <c r="C5903" s="59" t="s">
        <v>20278</v>
      </c>
      <c r="D5903" s="60">
        <v>24.52</v>
      </c>
      <c r="E5903" s="59" t="s">
        <v>478</v>
      </c>
      <c r="F5903" s="59" t="s">
        <v>343</v>
      </c>
    </row>
    <row r="5904" spans="1:6">
      <c r="A5904" s="59">
        <v>6643</v>
      </c>
      <c r="B5904" s="59" t="s">
        <v>477</v>
      </c>
      <c r="C5904" s="59" t="s">
        <v>20278</v>
      </c>
      <c r="D5904" s="60">
        <v>24.52</v>
      </c>
      <c r="E5904" s="59" t="s">
        <v>478</v>
      </c>
      <c r="F5904" s="59" t="s">
        <v>344</v>
      </c>
    </row>
    <row r="5905" spans="1:6">
      <c r="A5905" s="59">
        <v>6644</v>
      </c>
      <c r="B5905" s="59" t="s">
        <v>477</v>
      </c>
      <c r="C5905" s="59" t="s">
        <v>20278</v>
      </c>
      <c r="D5905" s="60">
        <v>24.52</v>
      </c>
      <c r="E5905" s="59" t="s">
        <v>478</v>
      </c>
      <c r="F5905" s="59" t="s">
        <v>345</v>
      </c>
    </row>
    <row r="5906" spans="1:6">
      <c r="A5906" s="59">
        <v>6645</v>
      </c>
      <c r="B5906" s="59" t="s">
        <v>477</v>
      </c>
      <c r="C5906" s="59" t="s">
        <v>20278</v>
      </c>
      <c r="D5906" s="60">
        <v>24.52</v>
      </c>
      <c r="E5906" s="59" t="s">
        <v>478</v>
      </c>
      <c r="F5906" s="59" t="s">
        <v>346</v>
      </c>
    </row>
    <row r="5907" spans="1:6">
      <c r="A5907" s="59">
        <v>6646</v>
      </c>
      <c r="B5907" s="59" t="s">
        <v>477</v>
      </c>
      <c r="C5907" s="59" t="s">
        <v>20278</v>
      </c>
      <c r="D5907" s="60">
        <v>24.52</v>
      </c>
      <c r="E5907" s="59" t="s">
        <v>478</v>
      </c>
      <c r="F5907" s="59" t="s">
        <v>347</v>
      </c>
    </row>
    <row r="5908" spans="1:6">
      <c r="A5908" s="59">
        <v>6648</v>
      </c>
      <c r="B5908" s="59" t="s">
        <v>477</v>
      </c>
      <c r="C5908" s="59" t="s">
        <v>20278</v>
      </c>
      <c r="D5908" s="60">
        <v>24.52</v>
      </c>
      <c r="E5908" s="59" t="s">
        <v>478</v>
      </c>
      <c r="F5908" s="59" t="s">
        <v>348</v>
      </c>
    </row>
    <row r="5909" spans="1:6">
      <c r="A5909" s="59">
        <v>6649</v>
      </c>
      <c r="B5909" s="59" t="s">
        <v>477</v>
      </c>
      <c r="C5909" s="59" t="s">
        <v>20278</v>
      </c>
      <c r="D5909" s="60">
        <v>24.52</v>
      </c>
      <c r="E5909" s="59" t="s">
        <v>478</v>
      </c>
      <c r="F5909" s="59" t="s">
        <v>349</v>
      </c>
    </row>
    <row r="5910" spans="1:6">
      <c r="A5910" s="59">
        <v>6652</v>
      </c>
      <c r="B5910" s="59" t="s">
        <v>477</v>
      </c>
      <c r="C5910" s="59" t="s">
        <v>20278</v>
      </c>
      <c r="D5910" s="60">
        <v>24.52</v>
      </c>
      <c r="E5910" s="59" t="s">
        <v>478</v>
      </c>
      <c r="F5910" s="59" t="s">
        <v>350</v>
      </c>
    </row>
    <row r="5911" spans="1:6">
      <c r="A5911" s="59">
        <v>6654</v>
      </c>
      <c r="B5911" s="59" t="s">
        <v>477</v>
      </c>
      <c r="C5911" s="59" t="s">
        <v>20278</v>
      </c>
      <c r="D5911" s="60">
        <v>24.52</v>
      </c>
      <c r="E5911" s="59" t="s">
        <v>478</v>
      </c>
      <c r="F5911" s="59" t="s">
        <v>351</v>
      </c>
    </row>
    <row r="5912" spans="1:6">
      <c r="A5912" s="59">
        <v>6655</v>
      </c>
      <c r="B5912" s="59" t="s">
        <v>477</v>
      </c>
      <c r="C5912" s="59" t="s">
        <v>20278</v>
      </c>
      <c r="D5912" s="60">
        <v>24.52</v>
      </c>
      <c r="E5912" s="59" t="s">
        <v>478</v>
      </c>
      <c r="F5912" s="59" t="s">
        <v>352</v>
      </c>
    </row>
    <row r="5913" spans="1:6">
      <c r="A5913" s="59">
        <v>6657</v>
      </c>
      <c r="B5913" s="59" t="s">
        <v>477</v>
      </c>
      <c r="C5913" s="59" t="s">
        <v>20278</v>
      </c>
      <c r="D5913" s="60">
        <v>24.52</v>
      </c>
      <c r="E5913" s="59" t="s">
        <v>478</v>
      </c>
      <c r="F5913" s="59" t="s">
        <v>353</v>
      </c>
    </row>
    <row r="5914" spans="1:6">
      <c r="A5914" s="59">
        <v>6660</v>
      </c>
      <c r="B5914" s="59" t="s">
        <v>477</v>
      </c>
      <c r="C5914" s="59" t="s">
        <v>20278</v>
      </c>
      <c r="D5914" s="60">
        <v>24.52</v>
      </c>
      <c r="E5914" s="59" t="s">
        <v>478</v>
      </c>
      <c r="F5914" s="59" t="s">
        <v>354</v>
      </c>
    </row>
    <row r="5915" spans="1:6">
      <c r="A5915" s="59">
        <v>6662</v>
      </c>
      <c r="B5915" s="59" t="s">
        <v>477</v>
      </c>
      <c r="C5915" s="59" t="s">
        <v>20278</v>
      </c>
      <c r="D5915" s="60">
        <v>24.52</v>
      </c>
      <c r="E5915" s="59" t="s">
        <v>478</v>
      </c>
      <c r="F5915" s="59" t="s">
        <v>355</v>
      </c>
    </row>
    <row r="5916" spans="1:6">
      <c r="A5916" s="59">
        <v>6665</v>
      </c>
      <c r="B5916" s="59" t="s">
        <v>477</v>
      </c>
      <c r="C5916" s="59" t="s">
        <v>20278</v>
      </c>
      <c r="D5916" s="60">
        <v>24.52</v>
      </c>
      <c r="E5916" s="59" t="s">
        <v>478</v>
      </c>
      <c r="F5916" s="59" t="s">
        <v>356</v>
      </c>
    </row>
    <row r="5917" spans="1:6">
      <c r="A5917" s="59">
        <v>6680</v>
      </c>
      <c r="B5917" s="59" t="s">
        <v>477</v>
      </c>
      <c r="C5917" s="59" t="s">
        <v>20278</v>
      </c>
      <c r="D5917" s="60">
        <v>24.52</v>
      </c>
      <c r="E5917" s="59" t="s">
        <v>478</v>
      </c>
      <c r="F5917" s="59" t="s">
        <v>357</v>
      </c>
    </row>
    <row r="5918" spans="1:6">
      <c r="A5918" s="59">
        <v>6681</v>
      </c>
      <c r="B5918" s="59" t="s">
        <v>477</v>
      </c>
      <c r="C5918" s="59" t="s">
        <v>20278</v>
      </c>
      <c r="D5918" s="60">
        <v>24.52</v>
      </c>
      <c r="E5918" s="59" t="s">
        <v>478</v>
      </c>
      <c r="F5918" s="59" t="s">
        <v>358</v>
      </c>
    </row>
    <row r="5919" spans="1:6">
      <c r="A5919" s="59">
        <v>6685</v>
      </c>
      <c r="B5919" s="59" t="s">
        <v>477</v>
      </c>
      <c r="C5919" s="59" t="s">
        <v>20278</v>
      </c>
      <c r="D5919" s="60">
        <v>24.52</v>
      </c>
      <c r="E5919" s="59" t="s">
        <v>478</v>
      </c>
      <c r="F5919" s="59" t="s">
        <v>359</v>
      </c>
    </row>
    <row r="5920" spans="1:6">
      <c r="A5920" s="59">
        <v>6686</v>
      </c>
      <c r="B5920" s="59" t="s">
        <v>477</v>
      </c>
      <c r="C5920" s="59" t="s">
        <v>20278</v>
      </c>
      <c r="D5920" s="60">
        <v>24.52</v>
      </c>
      <c r="E5920" s="59" t="s">
        <v>478</v>
      </c>
      <c r="F5920" s="59" t="s">
        <v>360</v>
      </c>
    </row>
    <row r="5921" spans="1:6">
      <c r="A5921" s="59">
        <v>6690</v>
      </c>
      <c r="B5921" s="59" t="s">
        <v>477</v>
      </c>
      <c r="C5921" s="59" t="s">
        <v>20278</v>
      </c>
      <c r="D5921" s="60">
        <v>24.52</v>
      </c>
      <c r="E5921" s="59" t="s">
        <v>478</v>
      </c>
      <c r="F5921" s="59" t="s">
        <v>361</v>
      </c>
    </row>
    <row r="5922" spans="1:6">
      <c r="A5922" s="59">
        <v>6750</v>
      </c>
      <c r="B5922" s="59" t="s">
        <v>477</v>
      </c>
      <c r="C5922" s="59" t="s">
        <v>20278</v>
      </c>
      <c r="D5922" s="60">
        <v>24.52</v>
      </c>
      <c r="E5922" s="59" t="s">
        <v>478</v>
      </c>
      <c r="F5922" s="59" t="s">
        <v>362</v>
      </c>
    </row>
    <row r="5923" spans="1:6">
      <c r="A5923" s="59">
        <v>6820</v>
      </c>
      <c r="B5923" s="59" t="s">
        <v>477</v>
      </c>
      <c r="C5923" s="59" t="s">
        <v>20278</v>
      </c>
      <c r="D5923" s="60">
        <v>24.52</v>
      </c>
      <c r="E5923" s="59" t="s">
        <v>478</v>
      </c>
      <c r="F5923" s="59" t="s">
        <v>363</v>
      </c>
    </row>
    <row r="5924" spans="1:6">
      <c r="A5924" s="59">
        <v>6825</v>
      </c>
      <c r="B5924" s="59" t="s">
        <v>477</v>
      </c>
      <c r="C5924" s="59" t="s">
        <v>20278</v>
      </c>
      <c r="D5924" s="60">
        <v>24.52</v>
      </c>
      <c r="E5924" s="59" t="s">
        <v>478</v>
      </c>
      <c r="F5924" s="59" t="s">
        <v>364</v>
      </c>
    </row>
    <row r="5925" spans="1:6">
      <c r="A5925" s="59">
        <v>6830</v>
      </c>
      <c r="B5925" s="59" t="s">
        <v>477</v>
      </c>
      <c r="C5925" s="59" t="s">
        <v>20278</v>
      </c>
      <c r="D5925" s="60">
        <v>24.52</v>
      </c>
      <c r="E5925" s="59" t="s">
        <v>478</v>
      </c>
      <c r="F5925" s="59" t="s">
        <v>365</v>
      </c>
    </row>
    <row r="5926" spans="1:6">
      <c r="A5926" s="59">
        <v>6831</v>
      </c>
      <c r="B5926" s="59" t="s">
        <v>477</v>
      </c>
      <c r="C5926" s="59" t="s">
        <v>20278</v>
      </c>
      <c r="D5926" s="60">
        <v>24.52</v>
      </c>
      <c r="E5926" s="59" t="s">
        <v>478</v>
      </c>
      <c r="F5926" s="59" t="s">
        <v>366</v>
      </c>
    </row>
    <row r="5927" spans="1:6">
      <c r="A5927" s="59">
        <v>6832</v>
      </c>
      <c r="B5927" s="59" t="s">
        <v>477</v>
      </c>
      <c r="C5927" s="59" t="s">
        <v>20278</v>
      </c>
      <c r="D5927" s="60">
        <v>24.52</v>
      </c>
      <c r="E5927" s="59" t="s">
        <v>478</v>
      </c>
      <c r="F5927" s="59" t="s">
        <v>367</v>
      </c>
    </row>
    <row r="5928" spans="1:6">
      <c r="A5928" s="59">
        <v>6833</v>
      </c>
      <c r="B5928" s="59" t="s">
        <v>477</v>
      </c>
      <c r="C5928" s="59" t="s">
        <v>20278</v>
      </c>
      <c r="D5928" s="60">
        <v>24.52</v>
      </c>
      <c r="E5928" s="59" t="s">
        <v>478</v>
      </c>
      <c r="F5928" s="59" t="s">
        <v>368</v>
      </c>
    </row>
    <row r="5929" spans="1:6">
      <c r="A5929" s="59">
        <v>6834</v>
      </c>
      <c r="B5929" s="59" t="s">
        <v>477</v>
      </c>
      <c r="C5929" s="59" t="s">
        <v>20278</v>
      </c>
      <c r="D5929" s="60">
        <v>24.52</v>
      </c>
      <c r="E5929" s="59" t="s">
        <v>478</v>
      </c>
      <c r="F5929" s="59" t="s">
        <v>369</v>
      </c>
    </row>
    <row r="5930" spans="1:6">
      <c r="A5930" s="59">
        <v>6901</v>
      </c>
      <c r="B5930" s="59" t="s">
        <v>477</v>
      </c>
      <c r="C5930" s="59" t="s">
        <v>20278</v>
      </c>
      <c r="D5930" s="60">
        <v>24.52</v>
      </c>
      <c r="E5930" s="59" t="s">
        <v>478</v>
      </c>
      <c r="F5930" s="59" t="s">
        <v>370</v>
      </c>
    </row>
    <row r="5931" spans="1:6">
      <c r="A5931" s="59">
        <v>6903</v>
      </c>
      <c r="B5931" s="59" t="s">
        <v>477</v>
      </c>
      <c r="C5931" s="59" t="s">
        <v>20278</v>
      </c>
      <c r="D5931" s="60">
        <v>24.52</v>
      </c>
      <c r="E5931" s="59" t="s">
        <v>478</v>
      </c>
      <c r="F5931" s="59" t="s">
        <v>372</v>
      </c>
    </row>
    <row r="5932" spans="1:6">
      <c r="A5932" s="59">
        <v>6998</v>
      </c>
      <c r="B5932" s="59" t="s">
        <v>477</v>
      </c>
      <c r="C5932" s="59" t="s">
        <v>20278</v>
      </c>
      <c r="D5932" s="60">
        <v>24.52</v>
      </c>
      <c r="E5932" s="59" t="s">
        <v>478</v>
      </c>
      <c r="F5932" s="59" t="s">
        <v>373</v>
      </c>
    </row>
    <row r="5933" spans="1:6">
      <c r="A5933" s="59">
        <v>6999</v>
      </c>
      <c r="B5933" s="59" t="s">
        <v>477</v>
      </c>
      <c r="C5933" s="59" t="s">
        <v>20278</v>
      </c>
      <c r="D5933" s="60">
        <v>24.52</v>
      </c>
      <c r="E5933" s="59" t="s">
        <v>478</v>
      </c>
      <c r="F5933" s="59" t="s">
        <v>374</v>
      </c>
    </row>
    <row r="5934" spans="1:6">
      <c r="A5934" s="59">
        <v>9001</v>
      </c>
      <c r="B5934" s="59" t="s">
        <v>477</v>
      </c>
      <c r="C5934" s="59" t="s">
        <v>20278</v>
      </c>
      <c r="D5934" s="60">
        <v>24.52</v>
      </c>
      <c r="E5934" s="59" t="s">
        <v>478</v>
      </c>
      <c r="F5934" s="59" t="s">
        <v>375</v>
      </c>
    </row>
    <row r="5935" spans="1:6">
      <c r="A5935" s="59">
        <v>600</v>
      </c>
      <c r="B5935" s="59" t="s">
        <v>479</v>
      </c>
      <c r="C5935" s="59" t="s">
        <v>20278</v>
      </c>
      <c r="D5935" s="60">
        <v>24.52</v>
      </c>
      <c r="E5935" s="59" t="s">
        <v>480</v>
      </c>
      <c r="F5935" s="59" t="s">
        <v>200</v>
      </c>
    </row>
    <row r="5936" spans="1:6">
      <c r="A5936" s="59">
        <v>601</v>
      </c>
      <c r="B5936" s="59" t="s">
        <v>479</v>
      </c>
      <c r="C5936" s="59" t="s">
        <v>20278</v>
      </c>
      <c r="D5936" s="60">
        <v>24.52</v>
      </c>
      <c r="E5936" s="59" t="s">
        <v>480</v>
      </c>
      <c r="F5936" s="59" t="s">
        <v>201</v>
      </c>
    </row>
    <row r="5937" spans="1:6">
      <c r="A5937" s="59">
        <v>605</v>
      </c>
      <c r="B5937" s="59" t="s">
        <v>479</v>
      </c>
      <c r="C5937" s="59" t="s">
        <v>20278</v>
      </c>
      <c r="D5937" s="60">
        <v>24.52</v>
      </c>
      <c r="E5937" s="59" t="s">
        <v>480</v>
      </c>
      <c r="F5937" s="59" t="s">
        <v>202</v>
      </c>
    </row>
    <row r="5938" spans="1:6">
      <c r="A5938" s="59">
        <v>611</v>
      </c>
      <c r="B5938" s="59" t="s">
        <v>479</v>
      </c>
      <c r="C5938" s="59" t="s">
        <v>20278</v>
      </c>
      <c r="D5938" s="60">
        <v>24.52</v>
      </c>
      <c r="E5938" s="59" t="s">
        <v>480</v>
      </c>
      <c r="F5938" s="59" t="s">
        <v>203</v>
      </c>
    </row>
    <row r="5939" spans="1:6">
      <c r="A5939" s="59">
        <v>630</v>
      </c>
      <c r="B5939" s="59" t="s">
        <v>479</v>
      </c>
      <c r="C5939" s="59" t="s">
        <v>20278</v>
      </c>
      <c r="D5939" s="60">
        <v>24.52</v>
      </c>
      <c r="E5939" s="59" t="s">
        <v>480</v>
      </c>
      <c r="F5939" s="59" t="s">
        <v>204</v>
      </c>
    </row>
    <row r="5940" spans="1:6">
      <c r="A5940" s="59">
        <v>640</v>
      </c>
      <c r="B5940" s="59" t="s">
        <v>479</v>
      </c>
      <c r="C5940" s="59" t="s">
        <v>20278</v>
      </c>
      <c r="D5940" s="60">
        <v>24.52</v>
      </c>
      <c r="E5940" s="59" t="s">
        <v>480</v>
      </c>
      <c r="F5940" s="59" t="s">
        <v>205</v>
      </c>
    </row>
    <row r="5941" spans="1:6">
      <c r="A5941" s="59">
        <v>641</v>
      </c>
      <c r="B5941" s="59" t="s">
        <v>479</v>
      </c>
      <c r="C5941" s="59" t="s">
        <v>20278</v>
      </c>
      <c r="D5941" s="60">
        <v>24.52</v>
      </c>
      <c r="E5941" s="59" t="s">
        <v>480</v>
      </c>
      <c r="F5941" s="59" t="s">
        <v>206</v>
      </c>
    </row>
    <row r="5942" spans="1:6">
      <c r="A5942" s="59">
        <v>660</v>
      </c>
      <c r="B5942" s="59" t="s">
        <v>479</v>
      </c>
      <c r="C5942" s="59" t="s">
        <v>20278</v>
      </c>
      <c r="D5942" s="60">
        <v>24.52</v>
      </c>
      <c r="E5942" s="59" t="s">
        <v>480</v>
      </c>
      <c r="F5942" s="59" t="s">
        <v>207</v>
      </c>
    </row>
    <row r="5943" spans="1:6">
      <c r="A5943" s="59">
        <v>664</v>
      </c>
      <c r="B5943" s="59" t="s">
        <v>479</v>
      </c>
      <c r="C5943" s="59" t="s">
        <v>20278</v>
      </c>
      <c r="D5943" s="60">
        <v>24.52</v>
      </c>
      <c r="E5943" s="59" t="s">
        <v>480</v>
      </c>
      <c r="F5943" s="59" t="s">
        <v>208</v>
      </c>
    </row>
    <row r="5944" spans="1:6">
      <c r="A5944" s="59">
        <v>665</v>
      </c>
      <c r="B5944" s="59" t="s">
        <v>479</v>
      </c>
      <c r="C5944" s="59" t="s">
        <v>20278</v>
      </c>
      <c r="D5944" s="60">
        <v>24.52</v>
      </c>
      <c r="E5944" s="59" t="s">
        <v>480</v>
      </c>
      <c r="F5944" s="59" t="s">
        <v>209</v>
      </c>
    </row>
    <row r="5945" spans="1:6">
      <c r="A5945" s="59">
        <v>6010</v>
      </c>
      <c r="B5945" s="59" t="s">
        <v>479</v>
      </c>
      <c r="C5945" s="59" t="s">
        <v>20278</v>
      </c>
      <c r="D5945" s="60">
        <v>24.52</v>
      </c>
      <c r="E5945" s="59" t="s">
        <v>480</v>
      </c>
      <c r="F5945" s="59" t="s">
        <v>210</v>
      </c>
    </row>
    <row r="5946" spans="1:6">
      <c r="A5946" s="59">
        <v>6011</v>
      </c>
      <c r="B5946" s="59" t="s">
        <v>479</v>
      </c>
      <c r="C5946" s="59" t="s">
        <v>20278</v>
      </c>
      <c r="D5946" s="60">
        <v>24.52</v>
      </c>
      <c r="E5946" s="59" t="s">
        <v>480</v>
      </c>
      <c r="F5946" s="59" t="s">
        <v>211</v>
      </c>
    </row>
    <row r="5947" spans="1:6">
      <c r="A5947" s="59">
        <v>6012</v>
      </c>
      <c r="B5947" s="59" t="s">
        <v>479</v>
      </c>
      <c r="C5947" s="59" t="s">
        <v>20278</v>
      </c>
      <c r="D5947" s="60">
        <v>24.52</v>
      </c>
      <c r="E5947" s="59" t="s">
        <v>480</v>
      </c>
      <c r="F5947" s="59" t="s">
        <v>212</v>
      </c>
    </row>
    <row r="5948" spans="1:6">
      <c r="A5948" s="59">
        <v>6013</v>
      </c>
      <c r="B5948" s="59" t="s">
        <v>479</v>
      </c>
      <c r="C5948" s="59" t="s">
        <v>20278</v>
      </c>
      <c r="D5948" s="60">
        <v>24.52</v>
      </c>
      <c r="E5948" s="59" t="s">
        <v>480</v>
      </c>
      <c r="F5948" s="59" t="s">
        <v>213</v>
      </c>
    </row>
    <row r="5949" spans="1:6">
      <c r="A5949" s="59">
        <v>6014</v>
      </c>
      <c r="B5949" s="59" t="s">
        <v>479</v>
      </c>
      <c r="C5949" s="59" t="s">
        <v>20278</v>
      </c>
      <c r="D5949" s="60">
        <v>24.52</v>
      </c>
      <c r="E5949" s="59" t="s">
        <v>480</v>
      </c>
      <c r="F5949" s="59" t="s">
        <v>214</v>
      </c>
    </row>
    <row r="5950" spans="1:6">
      <c r="A5950" s="59">
        <v>6015</v>
      </c>
      <c r="B5950" s="59" t="s">
        <v>479</v>
      </c>
      <c r="C5950" s="59" t="s">
        <v>20278</v>
      </c>
      <c r="D5950" s="60">
        <v>24.52</v>
      </c>
      <c r="E5950" s="59" t="s">
        <v>480</v>
      </c>
      <c r="F5950" s="59" t="s">
        <v>215</v>
      </c>
    </row>
    <row r="5951" spans="1:6">
      <c r="A5951" s="59">
        <v>6016</v>
      </c>
      <c r="B5951" s="59" t="s">
        <v>479</v>
      </c>
      <c r="C5951" s="59" t="s">
        <v>20278</v>
      </c>
      <c r="D5951" s="60">
        <v>24.52</v>
      </c>
      <c r="E5951" s="59" t="s">
        <v>480</v>
      </c>
      <c r="F5951" s="59" t="s">
        <v>216</v>
      </c>
    </row>
    <row r="5952" spans="1:6">
      <c r="A5952" s="59">
        <v>6017</v>
      </c>
      <c r="B5952" s="59" t="s">
        <v>479</v>
      </c>
      <c r="C5952" s="59" t="s">
        <v>20278</v>
      </c>
      <c r="D5952" s="60">
        <v>24.52</v>
      </c>
      <c r="E5952" s="59" t="s">
        <v>480</v>
      </c>
      <c r="F5952" s="59" t="s">
        <v>217</v>
      </c>
    </row>
    <row r="5953" spans="1:6">
      <c r="A5953" s="59">
        <v>6020</v>
      </c>
      <c r="B5953" s="59" t="s">
        <v>479</v>
      </c>
      <c r="C5953" s="59" t="s">
        <v>20278</v>
      </c>
      <c r="D5953" s="60">
        <v>24.52</v>
      </c>
      <c r="E5953" s="59" t="s">
        <v>480</v>
      </c>
      <c r="F5953" s="59" t="s">
        <v>218</v>
      </c>
    </row>
    <row r="5954" spans="1:6">
      <c r="A5954" s="59">
        <v>6021</v>
      </c>
      <c r="B5954" s="59" t="s">
        <v>479</v>
      </c>
      <c r="C5954" s="59" t="s">
        <v>20278</v>
      </c>
      <c r="D5954" s="60">
        <v>24.52</v>
      </c>
      <c r="E5954" s="59" t="s">
        <v>480</v>
      </c>
      <c r="F5954" s="59" t="s">
        <v>219</v>
      </c>
    </row>
    <row r="5955" spans="1:6">
      <c r="A5955" s="59">
        <v>6022</v>
      </c>
      <c r="B5955" s="59" t="s">
        <v>479</v>
      </c>
      <c r="C5955" s="59" t="s">
        <v>20278</v>
      </c>
      <c r="D5955" s="60">
        <v>24.52</v>
      </c>
      <c r="E5955" s="59" t="s">
        <v>480</v>
      </c>
      <c r="F5955" s="59" t="s">
        <v>220</v>
      </c>
    </row>
    <row r="5956" spans="1:6">
      <c r="A5956" s="59">
        <v>6023</v>
      </c>
      <c r="B5956" s="59" t="s">
        <v>479</v>
      </c>
      <c r="C5956" s="59" t="s">
        <v>20278</v>
      </c>
      <c r="D5956" s="60">
        <v>24.52</v>
      </c>
      <c r="E5956" s="59" t="s">
        <v>480</v>
      </c>
      <c r="F5956" s="59" t="s">
        <v>221</v>
      </c>
    </row>
    <row r="5957" spans="1:6">
      <c r="A5957" s="59">
        <v>6028</v>
      </c>
      <c r="B5957" s="59" t="s">
        <v>479</v>
      </c>
      <c r="C5957" s="59" t="s">
        <v>20278</v>
      </c>
      <c r="D5957" s="60">
        <v>24.52</v>
      </c>
      <c r="E5957" s="59" t="s">
        <v>480</v>
      </c>
      <c r="F5957" s="59" t="s">
        <v>222</v>
      </c>
    </row>
    <row r="5958" spans="1:6">
      <c r="A5958" s="59">
        <v>6029</v>
      </c>
      <c r="B5958" s="59" t="s">
        <v>479</v>
      </c>
      <c r="C5958" s="59" t="s">
        <v>20278</v>
      </c>
      <c r="D5958" s="60">
        <v>24.52</v>
      </c>
      <c r="E5958" s="59" t="s">
        <v>480</v>
      </c>
      <c r="F5958" s="59" t="s">
        <v>223</v>
      </c>
    </row>
    <row r="5959" spans="1:6">
      <c r="A5959" s="59">
        <v>6032</v>
      </c>
      <c r="B5959" s="59" t="s">
        <v>479</v>
      </c>
      <c r="C5959" s="59" t="s">
        <v>20278</v>
      </c>
      <c r="D5959" s="60">
        <v>24.52</v>
      </c>
      <c r="E5959" s="59" t="s">
        <v>480</v>
      </c>
      <c r="F5959" s="59" t="s">
        <v>224</v>
      </c>
    </row>
    <row r="5960" spans="1:6">
      <c r="A5960" s="59">
        <v>6100</v>
      </c>
      <c r="B5960" s="59" t="s">
        <v>479</v>
      </c>
      <c r="C5960" s="59" t="s">
        <v>20278</v>
      </c>
      <c r="D5960" s="60">
        <v>24.52</v>
      </c>
      <c r="E5960" s="59" t="s">
        <v>480</v>
      </c>
      <c r="F5960" s="59" t="s">
        <v>225</v>
      </c>
    </row>
    <row r="5961" spans="1:6">
      <c r="A5961" s="59">
        <v>6101</v>
      </c>
      <c r="B5961" s="59" t="s">
        <v>479</v>
      </c>
      <c r="C5961" s="59" t="s">
        <v>20278</v>
      </c>
      <c r="D5961" s="60">
        <v>24.52</v>
      </c>
      <c r="E5961" s="59" t="s">
        <v>480</v>
      </c>
      <c r="F5961" s="59" t="s">
        <v>226</v>
      </c>
    </row>
    <row r="5962" spans="1:6">
      <c r="A5962" s="59">
        <v>6102</v>
      </c>
      <c r="B5962" s="59" t="s">
        <v>479</v>
      </c>
      <c r="C5962" s="59" t="s">
        <v>20278</v>
      </c>
      <c r="D5962" s="60">
        <v>24.52</v>
      </c>
      <c r="E5962" s="59" t="s">
        <v>480</v>
      </c>
      <c r="F5962" s="59" t="s">
        <v>227</v>
      </c>
    </row>
    <row r="5963" spans="1:6">
      <c r="A5963" s="59">
        <v>6103</v>
      </c>
      <c r="B5963" s="59" t="s">
        <v>479</v>
      </c>
      <c r="C5963" s="59" t="s">
        <v>20278</v>
      </c>
      <c r="D5963" s="60">
        <v>24.52</v>
      </c>
      <c r="E5963" s="59" t="s">
        <v>480</v>
      </c>
      <c r="F5963" s="59" t="s">
        <v>228</v>
      </c>
    </row>
    <row r="5964" spans="1:6">
      <c r="A5964" s="59">
        <v>6110</v>
      </c>
      <c r="B5964" s="59" t="s">
        <v>479</v>
      </c>
      <c r="C5964" s="59" t="s">
        <v>20278</v>
      </c>
      <c r="D5964" s="60">
        <v>24.52</v>
      </c>
      <c r="E5964" s="59" t="s">
        <v>480</v>
      </c>
      <c r="F5964" s="59" t="s">
        <v>229</v>
      </c>
    </row>
    <row r="5965" spans="1:6">
      <c r="A5965" s="59">
        <v>6112</v>
      </c>
      <c r="B5965" s="59" t="s">
        <v>479</v>
      </c>
      <c r="C5965" s="59" t="s">
        <v>20278</v>
      </c>
      <c r="D5965" s="60">
        <v>24.52</v>
      </c>
      <c r="E5965" s="59" t="s">
        <v>480</v>
      </c>
      <c r="F5965" s="59" t="s">
        <v>230</v>
      </c>
    </row>
    <row r="5966" spans="1:6">
      <c r="A5966" s="59">
        <v>6220</v>
      </c>
      <c r="B5966" s="59" t="s">
        <v>479</v>
      </c>
      <c r="C5966" s="59" t="s">
        <v>20278</v>
      </c>
      <c r="D5966" s="60">
        <v>24.52</v>
      </c>
      <c r="E5966" s="59" t="s">
        <v>480</v>
      </c>
      <c r="F5966" s="59" t="s">
        <v>231</v>
      </c>
    </row>
    <row r="5967" spans="1:6">
      <c r="A5967" s="59">
        <v>6221</v>
      </c>
      <c r="B5967" s="59" t="s">
        <v>479</v>
      </c>
      <c r="C5967" s="59" t="s">
        <v>20278</v>
      </c>
      <c r="D5967" s="60">
        <v>24.52</v>
      </c>
      <c r="E5967" s="59" t="s">
        <v>480</v>
      </c>
      <c r="F5967" s="59" t="s">
        <v>232</v>
      </c>
    </row>
    <row r="5968" spans="1:6">
      <c r="A5968" s="59">
        <v>6222</v>
      </c>
      <c r="B5968" s="59" t="s">
        <v>479</v>
      </c>
      <c r="C5968" s="59" t="s">
        <v>20278</v>
      </c>
      <c r="D5968" s="60">
        <v>24.52</v>
      </c>
      <c r="E5968" s="59" t="s">
        <v>480</v>
      </c>
      <c r="F5968" s="59" t="s">
        <v>233</v>
      </c>
    </row>
    <row r="5969" spans="1:6">
      <c r="A5969" s="59">
        <v>6223</v>
      </c>
      <c r="B5969" s="59" t="s">
        <v>479</v>
      </c>
      <c r="C5969" s="59" t="s">
        <v>20278</v>
      </c>
      <c r="D5969" s="60">
        <v>24.52</v>
      </c>
      <c r="E5969" s="59" t="s">
        <v>480</v>
      </c>
      <c r="F5969" s="59" t="s">
        <v>234</v>
      </c>
    </row>
    <row r="5970" spans="1:6">
      <c r="A5970" s="59">
        <v>6224</v>
      </c>
      <c r="B5970" s="59" t="s">
        <v>479</v>
      </c>
      <c r="C5970" s="59" t="s">
        <v>20278</v>
      </c>
      <c r="D5970" s="60">
        <v>24.52</v>
      </c>
      <c r="E5970" s="59" t="s">
        <v>480</v>
      </c>
      <c r="F5970" s="59" t="s">
        <v>235</v>
      </c>
    </row>
    <row r="5971" spans="1:6">
      <c r="A5971" s="59">
        <v>6225</v>
      </c>
      <c r="B5971" s="59" t="s">
        <v>479</v>
      </c>
      <c r="C5971" s="59" t="s">
        <v>20278</v>
      </c>
      <c r="D5971" s="60">
        <v>24.52</v>
      </c>
      <c r="E5971" s="59" t="s">
        <v>480</v>
      </c>
      <c r="F5971" s="59" t="s">
        <v>236</v>
      </c>
    </row>
    <row r="5972" spans="1:6">
      <c r="A5972" s="59">
        <v>6226</v>
      </c>
      <c r="B5972" s="59" t="s">
        <v>479</v>
      </c>
      <c r="C5972" s="59" t="s">
        <v>20278</v>
      </c>
      <c r="D5972" s="60">
        <v>24.52</v>
      </c>
      <c r="E5972" s="59" t="s">
        <v>480</v>
      </c>
      <c r="F5972" s="59" t="s">
        <v>237</v>
      </c>
    </row>
    <row r="5973" spans="1:6">
      <c r="A5973" s="59">
        <v>6229</v>
      </c>
      <c r="B5973" s="59" t="s">
        <v>479</v>
      </c>
      <c r="C5973" s="59" t="s">
        <v>20278</v>
      </c>
      <c r="D5973" s="60">
        <v>24.52</v>
      </c>
      <c r="E5973" s="59" t="s">
        <v>480</v>
      </c>
      <c r="F5973" s="59" t="s">
        <v>238</v>
      </c>
    </row>
    <row r="5974" spans="1:6">
      <c r="A5974" s="59">
        <v>6230</v>
      </c>
      <c r="B5974" s="59" t="s">
        <v>479</v>
      </c>
      <c r="C5974" s="59" t="s">
        <v>20278</v>
      </c>
      <c r="D5974" s="60">
        <v>24.52</v>
      </c>
      <c r="E5974" s="59" t="s">
        <v>480</v>
      </c>
      <c r="F5974" s="59" t="s">
        <v>239</v>
      </c>
    </row>
    <row r="5975" spans="1:6">
      <c r="A5975" s="59">
        <v>6231</v>
      </c>
      <c r="B5975" s="59" t="s">
        <v>479</v>
      </c>
      <c r="C5975" s="59" t="s">
        <v>20278</v>
      </c>
      <c r="D5975" s="60">
        <v>24.52</v>
      </c>
      <c r="E5975" s="59" t="s">
        <v>480</v>
      </c>
      <c r="F5975" s="59" t="s">
        <v>240</v>
      </c>
    </row>
    <row r="5976" spans="1:6">
      <c r="A5976" s="59">
        <v>6232</v>
      </c>
      <c r="B5976" s="59" t="s">
        <v>479</v>
      </c>
      <c r="C5976" s="59" t="s">
        <v>20278</v>
      </c>
      <c r="D5976" s="60">
        <v>24.52</v>
      </c>
      <c r="E5976" s="59" t="s">
        <v>480</v>
      </c>
      <c r="F5976" s="59" t="s">
        <v>241</v>
      </c>
    </row>
    <row r="5977" spans="1:6">
      <c r="A5977" s="59">
        <v>6234</v>
      </c>
      <c r="B5977" s="59" t="s">
        <v>479</v>
      </c>
      <c r="C5977" s="59" t="s">
        <v>20278</v>
      </c>
      <c r="D5977" s="60">
        <v>24.52</v>
      </c>
      <c r="E5977" s="59" t="s">
        <v>480</v>
      </c>
      <c r="F5977" s="59" t="s">
        <v>242</v>
      </c>
    </row>
    <row r="5978" spans="1:6">
      <c r="A5978" s="59">
        <v>6235</v>
      </c>
      <c r="B5978" s="59" t="s">
        <v>479</v>
      </c>
      <c r="C5978" s="59" t="s">
        <v>20278</v>
      </c>
      <c r="D5978" s="60">
        <v>24.52</v>
      </c>
      <c r="E5978" s="59" t="s">
        <v>480</v>
      </c>
      <c r="F5978" s="59" t="s">
        <v>243</v>
      </c>
    </row>
    <row r="5979" spans="1:6">
      <c r="A5979" s="59">
        <v>6236</v>
      </c>
      <c r="B5979" s="59" t="s">
        <v>479</v>
      </c>
      <c r="C5979" s="59" t="s">
        <v>20278</v>
      </c>
      <c r="D5979" s="60">
        <v>24.52</v>
      </c>
      <c r="E5979" s="59" t="s">
        <v>480</v>
      </c>
      <c r="F5979" s="59" t="s">
        <v>244</v>
      </c>
    </row>
    <row r="5980" spans="1:6">
      <c r="A5980" s="59">
        <v>6238</v>
      </c>
      <c r="B5980" s="59" t="s">
        <v>479</v>
      </c>
      <c r="C5980" s="59" t="s">
        <v>20278</v>
      </c>
      <c r="D5980" s="60">
        <v>24.52</v>
      </c>
      <c r="E5980" s="59" t="s">
        <v>480</v>
      </c>
      <c r="F5980" s="59" t="s">
        <v>245</v>
      </c>
    </row>
    <row r="5981" spans="1:6">
      <c r="A5981" s="59">
        <v>6240</v>
      </c>
      <c r="B5981" s="59" t="s">
        <v>479</v>
      </c>
      <c r="C5981" s="59" t="s">
        <v>20278</v>
      </c>
      <c r="D5981" s="60">
        <v>24.52</v>
      </c>
      <c r="E5981" s="59" t="s">
        <v>480</v>
      </c>
      <c r="F5981" s="59" t="s">
        <v>246</v>
      </c>
    </row>
    <row r="5982" spans="1:6">
      <c r="A5982" s="59">
        <v>6241</v>
      </c>
      <c r="B5982" s="59" t="s">
        <v>479</v>
      </c>
      <c r="C5982" s="59" t="s">
        <v>20278</v>
      </c>
      <c r="D5982" s="60">
        <v>24.52</v>
      </c>
      <c r="E5982" s="59" t="s">
        <v>480</v>
      </c>
      <c r="F5982" s="59" t="s">
        <v>247</v>
      </c>
    </row>
    <row r="5983" spans="1:6">
      <c r="A5983" s="59">
        <v>6242</v>
      </c>
      <c r="B5983" s="59" t="s">
        <v>479</v>
      </c>
      <c r="C5983" s="59" t="s">
        <v>20278</v>
      </c>
      <c r="D5983" s="60">
        <v>24.52</v>
      </c>
      <c r="E5983" s="59" t="s">
        <v>480</v>
      </c>
      <c r="F5983" s="59" t="s">
        <v>248</v>
      </c>
    </row>
    <row r="5984" spans="1:6">
      <c r="A5984" s="59">
        <v>6243</v>
      </c>
      <c r="B5984" s="59" t="s">
        <v>479</v>
      </c>
      <c r="C5984" s="59" t="s">
        <v>20278</v>
      </c>
      <c r="D5984" s="60">
        <v>24.52</v>
      </c>
      <c r="E5984" s="59" t="s">
        <v>480</v>
      </c>
      <c r="F5984" s="59" t="s">
        <v>249</v>
      </c>
    </row>
    <row r="5985" spans="1:6">
      <c r="A5985" s="59">
        <v>6244</v>
      </c>
      <c r="B5985" s="59" t="s">
        <v>479</v>
      </c>
      <c r="C5985" s="59" t="s">
        <v>20278</v>
      </c>
      <c r="D5985" s="60">
        <v>24.52</v>
      </c>
      <c r="E5985" s="59" t="s">
        <v>480</v>
      </c>
      <c r="F5985" s="59" t="s">
        <v>250</v>
      </c>
    </row>
    <row r="5986" spans="1:6">
      <c r="A5986" s="59">
        <v>6306</v>
      </c>
      <c r="B5986" s="59" t="s">
        <v>479</v>
      </c>
      <c r="C5986" s="59" t="s">
        <v>20278</v>
      </c>
      <c r="D5986" s="60">
        <v>24.52</v>
      </c>
      <c r="E5986" s="59" t="s">
        <v>480</v>
      </c>
      <c r="F5986" s="59" t="s">
        <v>251</v>
      </c>
    </row>
    <row r="5987" spans="1:6">
      <c r="A5987" s="59">
        <v>6307</v>
      </c>
      <c r="B5987" s="59" t="s">
        <v>479</v>
      </c>
      <c r="C5987" s="59" t="s">
        <v>20278</v>
      </c>
      <c r="D5987" s="60">
        <v>24.52</v>
      </c>
      <c r="E5987" s="59" t="s">
        <v>480</v>
      </c>
      <c r="F5987" s="59" t="s">
        <v>252</v>
      </c>
    </row>
    <row r="5988" spans="1:6">
      <c r="A5988" s="59">
        <v>6308</v>
      </c>
      <c r="B5988" s="59" t="s">
        <v>479</v>
      </c>
      <c r="C5988" s="59" t="s">
        <v>20278</v>
      </c>
      <c r="D5988" s="60">
        <v>24.52</v>
      </c>
      <c r="E5988" s="59" t="s">
        <v>480</v>
      </c>
      <c r="F5988" s="59" t="s">
        <v>252</v>
      </c>
    </row>
    <row r="5989" spans="1:6">
      <c r="A5989" s="59">
        <v>6320</v>
      </c>
      <c r="B5989" s="59" t="s">
        <v>479</v>
      </c>
      <c r="C5989" s="59" t="s">
        <v>20278</v>
      </c>
      <c r="D5989" s="60">
        <v>24.52</v>
      </c>
      <c r="E5989" s="59" t="s">
        <v>480</v>
      </c>
      <c r="F5989" s="59" t="s">
        <v>253</v>
      </c>
    </row>
    <row r="5990" spans="1:6">
      <c r="A5990" s="59">
        <v>6342</v>
      </c>
      <c r="B5990" s="59" t="s">
        <v>479</v>
      </c>
      <c r="C5990" s="59" t="s">
        <v>20278</v>
      </c>
      <c r="D5990" s="60">
        <v>24.52</v>
      </c>
      <c r="E5990" s="59" t="s">
        <v>480</v>
      </c>
      <c r="F5990" s="59" t="s">
        <v>254</v>
      </c>
    </row>
    <row r="5991" spans="1:6">
      <c r="A5991" s="59">
        <v>6343</v>
      </c>
      <c r="B5991" s="59" t="s">
        <v>479</v>
      </c>
      <c r="C5991" s="59" t="s">
        <v>20278</v>
      </c>
      <c r="D5991" s="60">
        <v>24.52</v>
      </c>
      <c r="E5991" s="59" t="s">
        <v>480</v>
      </c>
      <c r="F5991" s="59" t="s">
        <v>255</v>
      </c>
    </row>
    <row r="5992" spans="1:6">
      <c r="A5992" s="59">
        <v>6344</v>
      </c>
      <c r="B5992" s="59" t="s">
        <v>479</v>
      </c>
      <c r="C5992" s="59" t="s">
        <v>20278</v>
      </c>
      <c r="D5992" s="60">
        <v>24.52</v>
      </c>
      <c r="E5992" s="59" t="s">
        <v>480</v>
      </c>
      <c r="F5992" s="59" t="s">
        <v>256</v>
      </c>
    </row>
    <row r="5993" spans="1:6">
      <c r="A5993" s="59">
        <v>6345</v>
      </c>
      <c r="B5993" s="59" t="s">
        <v>479</v>
      </c>
      <c r="C5993" s="59" t="s">
        <v>20278</v>
      </c>
      <c r="D5993" s="60">
        <v>24.52</v>
      </c>
      <c r="E5993" s="59" t="s">
        <v>480</v>
      </c>
      <c r="F5993" s="59" t="s">
        <v>257</v>
      </c>
    </row>
    <row r="5994" spans="1:6">
      <c r="A5994" s="59">
        <v>6346</v>
      </c>
      <c r="B5994" s="59" t="s">
        <v>479</v>
      </c>
      <c r="C5994" s="59" t="s">
        <v>20278</v>
      </c>
      <c r="D5994" s="60">
        <v>24.52</v>
      </c>
      <c r="E5994" s="59" t="s">
        <v>480</v>
      </c>
      <c r="F5994" s="59" t="s">
        <v>258</v>
      </c>
    </row>
    <row r="5995" spans="1:6">
      <c r="A5995" s="59">
        <v>6347</v>
      </c>
      <c r="B5995" s="59" t="s">
        <v>479</v>
      </c>
      <c r="C5995" s="59" t="s">
        <v>20278</v>
      </c>
      <c r="D5995" s="60">
        <v>24.52</v>
      </c>
      <c r="E5995" s="59" t="s">
        <v>480</v>
      </c>
      <c r="F5995" s="59" t="s">
        <v>259</v>
      </c>
    </row>
    <row r="5996" spans="1:6">
      <c r="A5996" s="59">
        <v>6400</v>
      </c>
      <c r="B5996" s="59" t="s">
        <v>479</v>
      </c>
      <c r="C5996" s="59" t="s">
        <v>20278</v>
      </c>
      <c r="D5996" s="60">
        <v>24.52</v>
      </c>
      <c r="E5996" s="59" t="s">
        <v>480</v>
      </c>
      <c r="F5996" s="59" t="s">
        <v>260</v>
      </c>
    </row>
    <row r="5997" spans="1:6">
      <c r="A5997" s="59">
        <v>6401</v>
      </c>
      <c r="B5997" s="59" t="s">
        <v>479</v>
      </c>
      <c r="C5997" s="59" t="s">
        <v>20278</v>
      </c>
      <c r="D5997" s="60">
        <v>24.52</v>
      </c>
      <c r="E5997" s="59" t="s">
        <v>480</v>
      </c>
      <c r="F5997" s="59" t="s">
        <v>261</v>
      </c>
    </row>
    <row r="5998" spans="1:6">
      <c r="A5998" s="59">
        <v>6402</v>
      </c>
      <c r="B5998" s="59" t="s">
        <v>479</v>
      </c>
      <c r="C5998" s="59" t="s">
        <v>20278</v>
      </c>
      <c r="D5998" s="60">
        <v>24.52</v>
      </c>
      <c r="E5998" s="59" t="s">
        <v>480</v>
      </c>
      <c r="F5998" s="59" t="s">
        <v>262</v>
      </c>
    </row>
    <row r="5999" spans="1:6">
      <c r="A5999" s="59">
        <v>6404</v>
      </c>
      <c r="B5999" s="59" t="s">
        <v>479</v>
      </c>
      <c r="C5999" s="59" t="s">
        <v>20278</v>
      </c>
      <c r="D5999" s="60">
        <v>24.52</v>
      </c>
      <c r="E5999" s="59" t="s">
        <v>480</v>
      </c>
      <c r="F5999" s="59" t="s">
        <v>263</v>
      </c>
    </row>
    <row r="6000" spans="1:6">
      <c r="A6000" s="59">
        <v>6405</v>
      </c>
      <c r="B6000" s="59" t="s">
        <v>479</v>
      </c>
      <c r="C6000" s="59" t="s">
        <v>20278</v>
      </c>
      <c r="D6000" s="60">
        <v>24.52</v>
      </c>
      <c r="E6000" s="59" t="s">
        <v>480</v>
      </c>
      <c r="F6000" s="59" t="s">
        <v>264</v>
      </c>
    </row>
    <row r="6001" spans="1:6">
      <c r="A6001" s="59">
        <v>6406</v>
      </c>
      <c r="B6001" s="59" t="s">
        <v>479</v>
      </c>
      <c r="C6001" s="59" t="s">
        <v>20278</v>
      </c>
      <c r="D6001" s="60">
        <v>24.52</v>
      </c>
      <c r="E6001" s="59" t="s">
        <v>480</v>
      </c>
      <c r="F6001" s="59" t="s">
        <v>265</v>
      </c>
    </row>
    <row r="6002" spans="1:6">
      <c r="A6002" s="59">
        <v>6407</v>
      </c>
      <c r="B6002" s="59" t="s">
        <v>479</v>
      </c>
      <c r="C6002" s="59" t="s">
        <v>20278</v>
      </c>
      <c r="D6002" s="60">
        <v>24.52</v>
      </c>
      <c r="E6002" s="59" t="s">
        <v>480</v>
      </c>
      <c r="F6002" s="59" t="s">
        <v>266</v>
      </c>
    </row>
    <row r="6003" spans="1:6">
      <c r="A6003" s="59">
        <v>6410</v>
      </c>
      <c r="B6003" s="59" t="s">
        <v>479</v>
      </c>
      <c r="C6003" s="59" t="s">
        <v>20278</v>
      </c>
      <c r="D6003" s="60">
        <v>24.52</v>
      </c>
      <c r="E6003" s="59" t="s">
        <v>480</v>
      </c>
      <c r="F6003" s="59" t="s">
        <v>267</v>
      </c>
    </row>
    <row r="6004" spans="1:6">
      <c r="A6004" s="59">
        <v>6411</v>
      </c>
      <c r="B6004" s="59" t="s">
        <v>479</v>
      </c>
      <c r="C6004" s="59" t="s">
        <v>20278</v>
      </c>
      <c r="D6004" s="60">
        <v>24.52</v>
      </c>
      <c r="E6004" s="59" t="s">
        <v>480</v>
      </c>
      <c r="F6004" s="59" t="s">
        <v>268</v>
      </c>
    </row>
    <row r="6005" spans="1:6">
      <c r="A6005" s="59">
        <v>6412</v>
      </c>
      <c r="B6005" s="59" t="s">
        <v>479</v>
      </c>
      <c r="C6005" s="59" t="s">
        <v>20278</v>
      </c>
      <c r="D6005" s="60">
        <v>24.52</v>
      </c>
      <c r="E6005" s="59" t="s">
        <v>480</v>
      </c>
      <c r="F6005" s="59" t="s">
        <v>269</v>
      </c>
    </row>
    <row r="6006" spans="1:6">
      <c r="A6006" s="59">
        <v>6413</v>
      </c>
      <c r="B6006" s="59" t="s">
        <v>479</v>
      </c>
      <c r="C6006" s="59" t="s">
        <v>20278</v>
      </c>
      <c r="D6006" s="60">
        <v>24.52</v>
      </c>
      <c r="E6006" s="59" t="s">
        <v>480</v>
      </c>
      <c r="F6006" s="59" t="s">
        <v>270</v>
      </c>
    </row>
    <row r="6007" spans="1:6">
      <c r="A6007" s="59">
        <v>6414</v>
      </c>
      <c r="B6007" s="59" t="s">
        <v>479</v>
      </c>
      <c r="C6007" s="59" t="s">
        <v>20278</v>
      </c>
      <c r="D6007" s="60">
        <v>24.52</v>
      </c>
      <c r="E6007" s="59" t="s">
        <v>480</v>
      </c>
      <c r="F6007" s="59" t="s">
        <v>271</v>
      </c>
    </row>
    <row r="6008" spans="1:6">
      <c r="A6008" s="59">
        <v>6415</v>
      </c>
      <c r="B6008" s="59" t="s">
        <v>479</v>
      </c>
      <c r="C6008" s="59" t="s">
        <v>20278</v>
      </c>
      <c r="D6008" s="60">
        <v>24.52</v>
      </c>
      <c r="E6008" s="59" t="s">
        <v>480</v>
      </c>
      <c r="F6008" s="59" t="s">
        <v>272</v>
      </c>
    </row>
    <row r="6009" spans="1:6">
      <c r="A6009" s="59">
        <v>6416</v>
      </c>
      <c r="B6009" s="59" t="s">
        <v>479</v>
      </c>
      <c r="C6009" s="59" t="s">
        <v>20278</v>
      </c>
      <c r="D6009" s="60">
        <v>24.52</v>
      </c>
      <c r="E6009" s="59" t="s">
        <v>480</v>
      </c>
      <c r="F6009" s="59" t="s">
        <v>273</v>
      </c>
    </row>
    <row r="6010" spans="1:6">
      <c r="A6010" s="59">
        <v>6417</v>
      </c>
      <c r="B6010" s="59" t="s">
        <v>479</v>
      </c>
      <c r="C6010" s="59" t="s">
        <v>20278</v>
      </c>
      <c r="D6010" s="60">
        <v>24.52</v>
      </c>
      <c r="E6010" s="59" t="s">
        <v>480</v>
      </c>
      <c r="F6010" s="59" t="s">
        <v>274</v>
      </c>
    </row>
    <row r="6011" spans="1:6">
      <c r="A6011" s="59">
        <v>6418</v>
      </c>
      <c r="B6011" s="59" t="s">
        <v>479</v>
      </c>
      <c r="C6011" s="59" t="s">
        <v>20278</v>
      </c>
      <c r="D6011" s="60">
        <v>24.52</v>
      </c>
      <c r="E6011" s="59" t="s">
        <v>480</v>
      </c>
      <c r="F6011" s="59" t="s">
        <v>275</v>
      </c>
    </row>
    <row r="6012" spans="1:6">
      <c r="A6012" s="59">
        <v>6419</v>
      </c>
      <c r="B6012" s="59" t="s">
        <v>479</v>
      </c>
      <c r="C6012" s="59" t="s">
        <v>20278</v>
      </c>
      <c r="D6012" s="60">
        <v>24.52</v>
      </c>
      <c r="E6012" s="59" t="s">
        <v>480</v>
      </c>
      <c r="F6012" s="59" t="s">
        <v>276</v>
      </c>
    </row>
    <row r="6013" spans="1:6">
      <c r="A6013" s="59">
        <v>6420</v>
      </c>
      <c r="B6013" s="59" t="s">
        <v>479</v>
      </c>
      <c r="C6013" s="59" t="s">
        <v>20278</v>
      </c>
      <c r="D6013" s="60">
        <v>24.52</v>
      </c>
      <c r="E6013" s="59" t="s">
        <v>480</v>
      </c>
      <c r="F6013" s="59" t="s">
        <v>277</v>
      </c>
    </row>
    <row r="6014" spans="1:6">
      <c r="A6014" s="59">
        <v>6421</v>
      </c>
      <c r="B6014" s="59" t="s">
        <v>479</v>
      </c>
      <c r="C6014" s="59" t="s">
        <v>20278</v>
      </c>
      <c r="D6014" s="60">
        <v>24.52</v>
      </c>
      <c r="E6014" s="59" t="s">
        <v>480</v>
      </c>
      <c r="F6014" s="59" t="s">
        <v>278</v>
      </c>
    </row>
    <row r="6015" spans="1:6">
      <c r="A6015" s="59">
        <v>6422</v>
      </c>
      <c r="B6015" s="59" t="s">
        <v>479</v>
      </c>
      <c r="C6015" s="59" t="s">
        <v>20278</v>
      </c>
      <c r="D6015" s="60">
        <v>24.52</v>
      </c>
      <c r="E6015" s="59" t="s">
        <v>480</v>
      </c>
      <c r="F6015" s="59" t="s">
        <v>279</v>
      </c>
    </row>
    <row r="6016" spans="1:6">
      <c r="A6016" s="59">
        <v>6423</v>
      </c>
      <c r="B6016" s="59" t="s">
        <v>479</v>
      </c>
      <c r="C6016" s="59" t="s">
        <v>20278</v>
      </c>
      <c r="D6016" s="60">
        <v>24.52</v>
      </c>
      <c r="E6016" s="59" t="s">
        <v>480</v>
      </c>
      <c r="F6016" s="59" t="s">
        <v>280</v>
      </c>
    </row>
    <row r="6017" spans="1:6">
      <c r="A6017" s="59">
        <v>6425</v>
      </c>
      <c r="B6017" s="59" t="s">
        <v>479</v>
      </c>
      <c r="C6017" s="59" t="s">
        <v>20278</v>
      </c>
      <c r="D6017" s="60">
        <v>24.52</v>
      </c>
      <c r="E6017" s="59" t="s">
        <v>480</v>
      </c>
      <c r="F6017" s="59" t="s">
        <v>281</v>
      </c>
    </row>
    <row r="6018" spans="1:6">
      <c r="A6018" s="59">
        <v>6426</v>
      </c>
      <c r="B6018" s="59" t="s">
        <v>479</v>
      </c>
      <c r="C6018" s="59" t="s">
        <v>20278</v>
      </c>
      <c r="D6018" s="60">
        <v>24.52</v>
      </c>
      <c r="E6018" s="59" t="s">
        <v>480</v>
      </c>
      <c r="F6018" s="59" t="s">
        <v>282</v>
      </c>
    </row>
    <row r="6019" spans="1:6">
      <c r="A6019" s="59">
        <v>6427</v>
      </c>
      <c r="B6019" s="59" t="s">
        <v>479</v>
      </c>
      <c r="C6019" s="59" t="s">
        <v>20278</v>
      </c>
      <c r="D6019" s="60">
        <v>24.52</v>
      </c>
      <c r="E6019" s="59" t="s">
        <v>480</v>
      </c>
      <c r="F6019" s="59" t="s">
        <v>281</v>
      </c>
    </row>
    <row r="6020" spans="1:6">
      <c r="A6020" s="59">
        <v>6430</v>
      </c>
      <c r="B6020" s="59" t="s">
        <v>479</v>
      </c>
      <c r="C6020" s="59" t="s">
        <v>20278</v>
      </c>
      <c r="D6020" s="60">
        <v>24.52</v>
      </c>
      <c r="E6020" s="59" t="s">
        <v>480</v>
      </c>
      <c r="F6020" s="59" t="s">
        <v>265</v>
      </c>
    </row>
    <row r="6021" spans="1:6">
      <c r="A6021" s="59">
        <v>6432</v>
      </c>
      <c r="B6021" s="59" t="s">
        <v>479</v>
      </c>
      <c r="C6021" s="59" t="s">
        <v>20278</v>
      </c>
      <c r="D6021" s="60">
        <v>24.52</v>
      </c>
      <c r="E6021" s="59" t="s">
        <v>480</v>
      </c>
      <c r="F6021" s="59" t="s">
        <v>283</v>
      </c>
    </row>
    <row r="6022" spans="1:6">
      <c r="A6022" s="59">
        <v>6434</v>
      </c>
      <c r="B6022" s="59" t="s">
        <v>479</v>
      </c>
      <c r="C6022" s="59" t="s">
        <v>20278</v>
      </c>
      <c r="D6022" s="60">
        <v>24.52</v>
      </c>
      <c r="E6022" s="59" t="s">
        <v>480</v>
      </c>
      <c r="F6022" s="59" t="s">
        <v>284</v>
      </c>
    </row>
    <row r="6023" spans="1:6">
      <c r="A6023" s="59">
        <v>6437</v>
      </c>
      <c r="B6023" s="59" t="s">
        <v>479</v>
      </c>
      <c r="C6023" s="59" t="s">
        <v>20278</v>
      </c>
      <c r="D6023" s="60">
        <v>24.52</v>
      </c>
      <c r="E6023" s="59" t="s">
        <v>480</v>
      </c>
      <c r="F6023" s="59" t="s">
        <v>285</v>
      </c>
    </row>
    <row r="6024" spans="1:6">
      <c r="A6024" s="59">
        <v>6438</v>
      </c>
      <c r="B6024" s="59" t="s">
        <v>479</v>
      </c>
      <c r="C6024" s="59" t="s">
        <v>20278</v>
      </c>
      <c r="D6024" s="60">
        <v>24.52</v>
      </c>
      <c r="E6024" s="59" t="s">
        <v>480</v>
      </c>
      <c r="F6024" s="59" t="s">
        <v>286</v>
      </c>
    </row>
    <row r="6025" spans="1:6">
      <c r="A6025" s="59">
        <v>6439</v>
      </c>
      <c r="B6025" s="59" t="s">
        <v>479</v>
      </c>
      <c r="C6025" s="59" t="s">
        <v>20278</v>
      </c>
      <c r="D6025" s="60">
        <v>24.52</v>
      </c>
      <c r="E6025" s="59" t="s">
        <v>480</v>
      </c>
      <c r="F6025" s="59" t="s">
        <v>287</v>
      </c>
    </row>
    <row r="6026" spans="1:6">
      <c r="A6026" s="59">
        <v>6442</v>
      </c>
      <c r="B6026" s="59" t="s">
        <v>479</v>
      </c>
      <c r="C6026" s="59" t="s">
        <v>20278</v>
      </c>
      <c r="D6026" s="60">
        <v>24.52</v>
      </c>
      <c r="E6026" s="59" t="s">
        <v>480</v>
      </c>
      <c r="F6026" s="59" t="s">
        <v>288</v>
      </c>
    </row>
    <row r="6027" spans="1:6">
      <c r="A6027" s="59">
        <v>6443</v>
      </c>
      <c r="B6027" s="59" t="s">
        <v>479</v>
      </c>
      <c r="C6027" s="59" t="s">
        <v>20278</v>
      </c>
      <c r="D6027" s="60">
        <v>24.52</v>
      </c>
      <c r="E6027" s="59" t="s">
        <v>480</v>
      </c>
      <c r="F6027" s="59" t="s">
        <v>289</v>
      </c>
    </row>
    <row r="6028" spans="1:6">
      <c r="A6028" s="59">
        <v>6444</v>
      </c>
      <c r="B6028" s="59" t="s">
        <v>479</v>
      </c>
      <c r="C6028" s="59" t="s">
        <v>20278</v>
      </c>
      <c r="D6028" s="60">
        <v>24.52</v>
      </c>
      <c r="E6028" s="59" t="s">
        <v>480</v>
      </c>
      <c r="F6028" s="59" t="s">
        <v>290</v>
      </c>
    </row>
    <row r="6029" spans="1:6">
      <c r="A6029" s="59">
        <v>6450</v>
      </c>
      <c r="B6029" s="59" t="s">
        <v>479</v>
      </c>
      <c r="C6029" s="59" t="s">
        <v>20278</v>
      </c>
      <c r="D6029" s="60">
        <v>24.52</v>
      </c>
      <c r="E6029" s="59" t="s">
        <v>480</v>
      </c>
      <c r="F6029" s="59" t="s">
        <v>291</v>
      </c>
    </row>
    <row r="6030" spans="1:6">
      <c r="A6030" s="59">
        <v>6452</v>
      </c>
      <c r="B6030" s="59" t="s">
        <v>479</v>
      </c>
      <c r="C6030" s="59" t="s">
        <v>20278</v>
      </c>
      <c r="D6030" s="60">
        <v>24.52</v>
      </c>
      <c r="E6030" s="59" t="s">
        <v>480</v>
      </c>
      <c r="F6030" s="59" t="s">
        <v>292</v>
      </c>
    </row>
    <row r="6031" spans="1:6">
      <c r="A6031" s="59">
        <v>6456</v>
      </c>
      <c r="B6031" s="59" t="s">
        <v>479</v>
      </c>
      <c r="C6031" s="59" t="s">
        <v>20278</v>
      </c>
      <c r="D6031" s="60">
        <v>24.52</v>
      </c>
      <c r="E6031" s="59" t="s">
        <v>480</v>
      </c>
      <c r="F6031" s="59" t="s">
        <v>293</v>
      </c>
    </row>
    <row r="6032" spans="1:6">
      <c r="A6032" s="59">
        <v>6458</v>
      </c>
      <c r="B6032" s="59" t="s">
        <v>479</v>
      </c>
      <c r="C6032" s="59" t="s">
        <v>20278</v>
      </c>
      <c r="D6032" s="60">
        <v>24.52</v>
      </c>
      <c r="E6032" s="59" t="s">
        <v>480</v>
      </c>
      <c r="F6032" s="59" t="s">
        <v>294</v>
      </c>
    </row>
    <row r="6033" spans="1:6">
      <c r="A6033" s="59">
        <v>6459</v>
      </c>
      <c r="B6033" s="59" t="s">
        <v>479</v>
      </c>
      <c r="C6033" s="59" t="s">
        <v>20278</v>
      </c>
      <c r="D6033" s="60">
        <v>24.52</v>
      </c>
      <c r="E6033" s="59" t="s">
        <v>480</v>
      </c>
      <c r="F6033" s="59" t="s">
        <v>295</v>
      </c>
    </row>
    <row r="6034" spans="1:6">
      <c r="A6034" s="59">
        <v>6460</v>
      </c>
      <c r="B6034" s="59" t="s">
        <v>479</v>
      </c>
      <c r="C6034" s="59" t="s">
        <v>20278</v>
      </c>
      <c r="D6034" s="60">
        <v>24.52</v>
      </c>
      <c r="E6034" s="59" t="s">
        <v>480</v>
      </c>
      <c r="F6034" s="59" t="s">
        <v>296</v>
      </c>
    </row>
    <row r="6035" spans="1:6">
      <c r="A6035" s="59">
        <v>6461</v>
      </c>
      <c r="B6035" s="59" t="s">
        <v>479</v>
      </c>
      <c r="C6035" s="59" t="s">
        <v>20278</v>
      </c>
      <c r="D6035" s="60">
        <v>24.52</v>
      </c>
      <c r="E6035" s="59" t="s">
        <v>480</v>
      </c>
      <c r="F6035" s="59" t="s">
        <v>297</v>
      </c>
    </row>
    <row r="6036" spans="1:6">
      <c r="A6036" s="59">
        <v>6462</v>
      </c>
      <c r="B6036" s="59" t="s">
        <v>479</v>
      </c>
      <c r="C6036" s="59" t="s">
        <v>20278</v>
      </c>
      <c r="D6036" s="60">
        <v>24.52</v>
      </c>
      <c r="E6036" s="59" t="s">
        <v>480</v>
      </c>
      <c r="F6036" s="59" t="s">
        <v>298</v>
      </c>
    </row>
    <row r="6037" spans="1:6">
      <c r="A6037" s="59">
        <v>6463</v>
      </c>
      <c r="B6037" s="59" t="s">
        <v>479</v>
      </c>
      <c r="C6037" s="59" t="s">
        <v>20278</v>
      </c>
      <c r="D6037" s="60">
        <v>24.52</v>
      </c>
      <c r="E6037" s="59" t="s">
        <v>480</v>
      </c>
      <c r="F6037" s="59" t="s">
        <v>299</v>
      </c>
    </row>
    <row r="6038" spans="1:6">
      <c r="A6038" s="59">
        <v>6464</v>
      </c>
      <c r="B6038" s="59" t="s">
        <v>479</v>
      </c>
      <c r="C6038" s="59" t="s">
        <v>20278</v>
      </c>
      <c r="D6038" s="60">
        <v>24.52</v>
      </c>
      <c r="E6038" s="59" t="s">
        <v>480</v>
      </c>
      <c r="F6038" s="59" t="s">
        <v>300</v>
      </c>
    </row>
    <row r="6039" spans="1:6">
      <c r="A6039" s="59">
        <v>6470</v>
      </c>
      <c r="B6039" s="59" t="s">
        <v>479</v>
      </c>
      <c r="C6039" s="59" t="s">
        <v>20278</v>
      </c>
      <c r="D6039" s="60">
        <v>24.52</v>
      </c>
      <c r="E6039" s="59" t="s">
        <v>480</v>
      </c>
      <c r="F6039" s="59" t="s">
        <v>301</v>
      </c>
    </row>
    <row r="6040" spans="1:6">
      <c r="A6040" s="59">
        <v>6472</v>
      </c>
      <c r="B6040" s="59" t="s">
        <v>479</v>
      </c>
      <c r="C6040" s="59" t="s">
        <v>20278</v>
      </c>
      <c r="D6040" s="60">
        <v>24.52</v>
      </c>
      <c r="E6040" s="59" t="s">
        <v>480</v>
      </c>
      <c r="F6040" s="59" t="s">
        <v>302</v>
      </c>
    </row>
    <row r="6041" spans="1:6">
      <c r="A6041" s="59">
        <v>6473</v>
      </c>
      <c r="B6041" s="59" t="s">
        <v>479</v>
      </c>
      <c r="C6041" s="59" t="s">
        <v>20278</v>
      </c>
      <c r="D6041" s="60">
        <v>24.52</v>
      </c>
      <c r="E6041" s="59" t="s">
        <v>480</v>
      </c>
      <c r="F6041" s="59" t="s">
        <v>303</v>
      </c>
    </row>
    <row r="6042" spans="1:6">
      <c r="A6042" s="59">
        <v>6480</v>
      </c>
      <c r="B6042" s="59" t="s">
        <v>479</v>
      </c>
      <c r="C6042" s="59" t="s">
        <v>20278</v>
      </c>
      <c r="D6042" s="60">
        <v>24.52</v>
      </c>
      <c r="E6042" s="59" t="s">
        <v>480</v>
      </c>
      <c r="F6042" s="59" t="s">
        <v>304</v>
      </c>
    </row>
    <row r="6043" spans="1:6">
      <c r="A6043" s="59">
        <v>6482</v>
      </c>
      <c r="B6043" s="59" t="s">
        <v>479</v>
      </c>
      <c r="C6043" s="59" t="s">
        <v>20278</v>
      </c>
      <c r="D6043" s="60">
        <v>24.52</v>
      </c>
      <c r="E6043" s="59" t="s">
        <v>480</v>
      </c>
      <c r="F6043" s="59" t="s">
        <v>305</v>
      </c>
    </row>
    <row r="6044" spans="1:6">
      <c r="A6044" s="59">
        <v>6483</v>
      </c>
      <c r="B6044" s="59" t="s">
        <v>479</v>
      </c>
      <c r="C6044" s="59" t="s">
        <v>20278</v>
      </c>
      <c r="D6044" s="60">
        <v>24.52</v>
      </c>
      <c r="E6044" s="59" t="s">
        <v>480</v>
      </c>
      <c r="F6044" s="59" t="s">
        <v>306</v>
      </c>
    </row>
    <row r="6045" spans="1:6">
      <c r="A6045" s="59">
        <v>6484</v>
      </c>
      <c r="B6045" s="59" t="s">
        <v>479</v>
      </c>
      <c r="C6045" s="59" t="s">
        <v>20278</v>
      </c>
      <c r="D6045" s="60">
        <v>24.52</v>
      </c>
      <c r="E6045" s="59" t="s">
        <v>480</v>
      </c>
      <c r="F6045" s="59" t="s">
        <v>307</v>
      </c>
    </row>
    <row r="6046" spans="1:6">
      <c r="A6046" s="59">
        <v>6486</v>
      </c>
      <c r="B6046" s="59" t="s">
        <v>479</v>
      </c>
      <c r="C6046" s="59" t="s">
        <v>20278</v>
      </c>
      <c r="D6046" s="60">
        <v>24.52</v>
      </c>
      <c r="E6046" s="59" t="s">
        <v>480</v>
      </c>
      <c r="F6046" s="59" t="s">
        <v>308</v>
      </c>
    </row>
    <row r="6047" spans="1:6">
      <c r="A6047" s="59">
        <v>6490</v>
      </c>
      <c r="B6047" s="59" t="s">
        <v>479</v>
      </c>
      <c r="C6047" s="59" t="s">
        <v>20278</v>
      </c>
      <c r="D6047" s="60">
        <v>24.52</v>
      </c>
      <c r="E6047" s="59" t="s">
        <v>480</v>
      </c>
      <c r="F6047" s="59" t="s">
        <v>309</v>
      </c>
    </row>
    <row r="6048" spans="1:6">
      <c r="A6048" s="59">
        <v>6492</v>
      </c>
      <c r="B6048" s="59" t="s">
        <v>479</v>
      </c>
      <c r="C6048" s="59" t="s">
        <v>20278</v>
      </c>
      <c r="D6048" s="60">
        <v>24.52</v>
      </c>
      <c r="E6048" s="59" t="s">
        <v>480</v>
      </c>
      <c r="F6048" s="59" t="s">
        <v>310</v>
      </c>
    </row>
    <row r="6049" spans="1:6">
      <c r="A6049" s="59">
        <v>6500</v>
      </c>
      <c r="B6049" s="59" t="s">
        <v>479</v>
      </c>
      <c r="C6049" s="59" t="s">
        <v>20278</v>
      </c>
      <c r="D6049" s="60">
        <v>24.52</v>
      </c>
      <c r="E6049" s="59" t="s">
        <v>480</v>
      </c>
      <c r="F6049" s="59" t="s">
        <v>311</v>
      </c>
    </row>
    <row r="6050" spans="1:6">
      <c r="A6050" s="59">
        <v>6502</v>
      </c>
      <c r="B6050" s="59" t="s">
        <v>479</v>
      </c>
      <c r="C6050" s="59" t="s">
        <v>20278</v>
      </c>
      <c r="D6050" s="60">
        <v>24.52</v>
      </c>
      <c r="E6050" s="59" t="s">
        <v>480</v>
      </c>
      <c r="F6050" s="59" t="s">
        <v>312</v>
      </c>
    </row>
    <row r="6051" spans="1:6">
      <c r="A6051" s="59">
        <v>6503</v>
      </c>
      <c r="B6051" s="59" t="s">
        <v>479</v>
      </c>
      <c r="C6051" s="59" t="s">
        <v>20278</v>
      </c>
      <c r="D6051" s="60">
        <v>24.52</v>
      </c>
      <c r="E6051" s="59" t="s">
        <v>480</v>
      </c>
      <c r="F6051" s="59" t="s">
        <v>313</v>
      </c>
    </row>
    <row r="6052" spans="1:6">
      <c r="A6052" s="59">
        <v>6504</v>
      </c>
      <c r="B6052" s="59" t="s">
        <v>479</v>
      </c>
      <c r="C6052" s="59" t="s">
        <v>20278</v>
      </c>
      <c r="D6052" s="60">
        <v>24.52</v>
      </c>
      <c r="E6052" s="59" t="s">
        <v>480</v>
      </c>
      <c r="F6052" s="59" t="s">
        <v>314</v>
      </c>
    </row>
    <row r="6053" spans="1:6">
      <c r="A6053" s="59">
        <v>6505</v>
      </c>
      <c r="B6053" s="59" t="s">
        <v>479</v>
      </c>
      <c r="C6053" s="59" t="s">
        <v>20278</v>
      </c>
      <c r="D6053" s="60">
        <v>24.52</v>
      </c>
      <c r="E6053" s="59" t="s">
        <v>480</v>
      </c>
      <c r="F6053" s="59" t="s">
        <v>315</v>
      </c>
    </row>
    <row r="6054" spans="1:6">
      <c r="A6054" s="59">
        <v>6506</v>
      </c>
      <c r="B6054" s="59" t="s">
        <v>479</v>
      </c>
      <c r="C6054" s="59" t="s">
        <v>20278</v>
      </c>
      <c r="D6054" s="60">
        <v>24.52</v>
      </c>
      <c r="E6054" s="59" t="s">
        <v>480</v>
      </c>
      <c r="F6054" s="59" t="s">
        <v>316</v>
      </c>
    </row>
    <row r="6055" spans="1:6">
      <c r="A6055" s="59">
        <v>6507</v>
      </c>
      <c r="B6055" s="59" t="s">
        <v>479</v>
      </c>
      <c r="C6055" s="59" t="s">
        <v>20278</v>
      </c>
      <c r="D6055" s="60">
        <v>24.52</v>
      </c>
      <c r="E6055" s="59" t="s">
        <v>480</v>
      </c>
      <c r="F6055" s="59" t="s">
        <v>317</v>
      </c>
    </row>
    <row r="6056" spans="1:6">
      <c r="A6056" s="59">
        <v>6508</v>
      </c>
      <c r="B6056" s="59" t="s">
        <v>479</v>
      </c>
      <c r="C6056" s="59" t="s">
        <v>20278</v>
      </c>
      <c r="D6056" s="60">
        <v>24.52</v>
      </c>
      <c r="E6056" s="59" t="s">
        <v>480</v>
      </c>
      <c r="F6056" s="59" t="s">
        <v>318</v>
      </c>
    </row>
    <row r="6057" spans="1:6">
      <c r="A6057" s="59">
        <v>6509</v>
      </c>
      <c r="B6057" s="59" t="s">
        <v>479</v>
      </c>
      <c r="C6057" s="59" t="s">
        <v>20278</v>
      </c>
      <c r="D6057" s="60">
        <v>24.52</v>
      </c>
      <c r="E6057" s="59" t="s">
        <v>480</v>
      </c>
      <c r="F6057" s="59" t="s">
        <v>319</v>
      </c>
    </row>
    <row r="6058" spans="1:6">
      <c r="A6058" s="59">
        <v>6510</v>
      </c>
      <c r="B6058" s="59" t="s">
        <v>479</v>
      </c>
      <c r="C6058" s="59" t="s">
        <v>20278</v>
      </c>
      <c r="D6058" s="60">
        <v>24.52</v>
      </c>
      <c r="E6058" s="59" t="s">
        <v>480</v>
      </c>
      <c r="F6058" s="59" t="s">
        <v>320</v>
      </c>
    </row>
    <row r="6059" spans="1:6">
      <c r="A6059" s="59">
        <v>6511</v>
      </c>
      <c r="B6059" s="59" t="s">
        <v>479</v>
      </c>
      <c r="C6059" s="59" t="s">
        <v>20278</v>
      </c>
      <c r="D6059" s="60">
        <v>24.52</v>
      </c>
      <c r="E6059" s="59" t="s">
        <v>480</v>
      </c>
      <c r="F6059" s="59" t="s">
        <v>321</v>
      </c>
    </row>
    <row r="6060" spans="1:6">
      <c r="A6060" s="59">
        <v>6512</v>
      </c>
      <c r="B6060" s="59" t="s">
        <v>479</v>
      </c>
      <c r="C6060" s="59" t="s">
        <v>20278</v>
      </c>
      <c r="D6060" s="60">
        <v>24.52</v>
      </c>
      <c r="E6060" s="59" t="s">
        <v>480</v>
      </c>
      <c r="F6060" s="59" t="s">
        <v>322</v>
      </c>
    </row>
    <row r="6061" spans="1:6">
      <c r="A6061" s="59">
        <v>6513</v>
      </c>
      <c r="B6061" s="59" t="s">
        <v>479</v>
      </c>
      <c r="C6061" s="59" t="s">
        <v>20278</v>
      </c>
      <c r="D6061" s="60">
        <v>24.52</v>
      </c>
      <c r="E6061" s="59" t="s">
        <v>480</v>
      </c>
      <c r="F6061" s="59" t="s">
        <v>323</v>
      </c>
    </row>
    <row r="6062" spans="1:6">
      <c r="A6062" s="59">
        <v>6517</v>
      </c>
      <c r="B6062" s="59" t="s">
        <v>479</v>
      </c>
      <c r="C6062" s="59" t="s">
        <v>20278</v>
      </c>
      <c r="D6062" s="60">
        <v>24.52</v>
      </c>
      <c r="E6062" s="59" t="s">
        <v>480</v>
      </c>
      <c r="F6062" s="59" t="s">
        <v>324</v>
      </c>
    </row>
    <row r="6063" spans="1:6">
      <c r="A6063" s="59">
        <v>6518</v>
      </c>
      <c r="B6063" s="59" t="s">
        <v>479</v>
      </c>
      <c r="C6063" s="59" t="s">
        <v>20278</v>
      </c>
      <c r="D6063" s="60">
        <v>24.52</v>
      </c>
      <c r="E6063" s="59" t="s">
        <v>480</v>
      </c>
      <c r="F6063" s="59" t="s">
        <v>325</v>
      </c>
    </row>
    <row r="6064" spans="1:6">
      <c r="A6064" s="59">
        <v>6519</v>
      </c>
      <c r="B6064" s="59" t="s">
        <v>479</v>
      </c>
      <c r="C6064" s="59" t="s">
        <v>20278</v>
      </c>
      <c r="D6064" s="60">
        <v>24.52</v>
      </c>
      <c r="E6064" s="59" t="s">
        <v>480</v>
      </c>
      <c r="F6064" s="59" t="s">
        <v>326</v>
      </c>
    </row>
    <row r="6065" spans="1:6">
      <c r="A6065" s="59">
        <v>6520</v>
      </c>
      <c r="B6065" s="59" t="s">
        <v>479</v>
      </c>
      <c r="C6065" s="59" t="s">
        <v>20278</v>
      </c>
      <c r="D6065" s="60">
        <v>24.52</v>
      </c>
      <c r="E6065" s="59" t="s">
        <v>480</v>
      </c>
      <c r="F6065" s="59" t="s">
        <v>327</v>
      </c>
    </row>
    <row r="6066" spans="1:6">
      <c r="A6066" s="59">
        <v>6521</v>
      </c>
      <c r="B6066" s="59" t="s">
        <v>479</v>
      </c>
      <c r="C6066" s="59" t="s">
        <v>20278</v>
      </c>
      <c r="D6066" s="60">
        <v>24.52</v>
      </c>
      <c r="E6066" s="59" t="s">
        <v>480</v>
      </c>
      <c r="F6066" s="59" t="s">
        <v>328</v>
      </c>
    </row>
    <row r="6067" spans="1:6">
      <c r="A6067" s="59">
        <v>6522</v>
      </c>
      <c r="B6067" s="59" t="s">
        <v>479</v>
      </c>
      <c r="C6067" s="59" t="s">
        <v>20278</v>
      </c>
      <c r="D6067" s="60">
        <v>24.52</v>
      </c>
      <c r="E6067" s="59" t="s">
        <v>480</v>
      </c>
      <c r="F6067" s="59" t="s">
        <v>329</v>
      </c>
    </row>
    <row r="6068" spans="1:6">
      <c r="A6068" s="59">
        <v>6620</v>
      </c>
      <c r="B6068" s="59" t="s">
        <v>479</v>
      </c>
      <c r="C6068" s="59" t="s">
        <v>20278</v>
      </c>
      <c r="D6068" s="60">
        <v>24.52</v>
      </c>
      <c r="E6068" s="59" t="s">
        <v>480</v>
      </c>
      <c r="F6068" s="59" t="s">
        <v>330</v>
      </c>
    </row>
    <row r="6069" spans="1:6">
      <c r="A6069" s="59">
        <v>6622</v>
      </c>
      <c r="B6069" s="59" t="s">
        <v>479</v>
      </c>
      <c r="C6069" s="59" t="s">
        <v>20278</v>
      </c>
      <c r="D6069" s="60">
        <v>24.52</v>
      </c>
      <c r="E6069" s="59" t="s">
        <v>480</v>
      </c>
      <c r="F6069" s="59" t="s">
        <v>331</v>
      </c>
    </row>
    <row r="6070" spans="1:6">
      <c r="A6070" s="59">
        <v>6623</v>
      </c>
      <c r="B6070" s="59" t="s">
        <v>479</v>
      </c>
      <c r="C6070" s="59" t="s">
        <v>20278</v>
      </c>
      <c r="D6070" s="60">
        <v>24.52</v>
      </c>
      <c r="E6070" s="59" t="s">
        <v>480</v>
      </c>
      <c r="F6070" s="59" t="s">
        <v>332</v>
      </c>
    </row>
    <row r="6071" spans="1:6">
      <c r="A6071" s="59">
        <v>6624</v>
      </c>
      <c r="B6071" s="59" t="s">
        <v>479</v>
      </c>
      <c r="C6071" s="59" t="s">
        <v>20278</v>
      </c>
      <c r="D6071" s="60">
        <v>24.52</v>
      </c>
      <c r="E6071" s="59" t="s">
        <v>480</v>
      </c>
      <c r="F6071" s="59" t="s">
        <v>333</v>
      </c>
    </row>
    <row r="6072" spans="1:6">
      <c r="A6072" s="59">
        <v>6625</v>
      </c>
      <c r="B6072" s="59" t="s">
        <v>479</v>
      </c>
      <c r="C6072" s="59" t="s">
        <v>20278</v>
      </c>
      <c r="D6072" s="60">
        <v>24.52</v>
      </c>
      <c r="E6072" s="59" t="s">
        <v>480</v>
      </c>
      <c r="F6072" s="59" t="s">
        <v>334</v>
      </c>
    </row>
    <row r="6073" spans="1:6">
      <c r="A6073" s="59">
        <v>6630</v>
      </c>
      <c r="B6073" s="59" t="s">
        <v>479</v>
      </c>
      <c r="C6073" s="59" t="s">
        <v>20278</v>
      </c>
      <c r="D6073" s="60">
        <v>24.52</v>
      </c>
      <c r="E6073" s="59" t="s">
        <v>480</v>
      </c>
      <c r="F6073" s="59" t="s">
        <v>335</v>
      </c>
    </row>
    <row r="6074" spans="1:6">
      <c r="A6074" s="59">
        <v>6632</v>
      </c>
      <c r="B6074" s="59" t="s">
        <v>479</v>
      </c>
      <c r="C6074" s="59" t="s">
        <v>20278</v>
      </c>
      <c r="D6074" s="60">
        <v>24.52</v>
      </c>
      <c r="E6074" s="59" t="s">
        <v>480</v>
      </c>
      <c r="F6074" s="59" t="s">
        <v>336</v>
      </c>
    </row>
    <row r="6075" spans="1:6">
      <c r="A6075" s="59">
        <v>6633</v>
      </c>
      <c r="B6075" s="59" t="s">
        <v>479</v>
      </c>
      <c r="C6075" s="59" t="s">
        <v>20278</v>
      </c>
      <c r="D6075" s="60">
        <v>24.52</v>
      </c>
      <c r="E6075" s="59" t="s">
        <v>480</v>
      </c>
      <c r="F6075" s="59" t="s">
        <v>337</v>
      </c>
    </row>
    <row r="6076" spans="1:6">
      <c r="A6076" s="59">
        <v>6634</v>
      </c>
      <c r="B6076" s="59" t="s">
        <v>479</v>
      </c>
      <c r="C6076" s="59" t="s">
        <v>20278</v>
      </c>
      <c r="D6076" s="60">
        <v>24.52</v>
      </c>
      <c r="E6076" s="59" t="s">
        <v>480</v>
      </c>
      <c r="F6076" s="59" t="s">
        <v>338</v>
      </c>
    </row>
    <row r="6077" spans="1:6">
      <c r="A6077" s="59">
        <v>6635</v>
      </c>
      <c r="B6077" s="59" t="s">
        <v>479</v>
      </c>
      <c r="C6077" s="59" t="s">
        <v>20278</v>
      </c>
      <c r="D6077" s="60">
        <v>24.52</v>
      </c>
      <c r="E6077" s="59" t="s">
        <v>480</v>
      </c>
      <c r="F6077" s="59" t="s">
        <v>339</v>
      </c>
    </row>
    <row r="6078" spans="1:6">
      <c r="A6078" s="59">
        <v>6636</v>
      </c>
      <c r="B6078" s="59" t="s">
        <v>479</v>
      </c>
      <c r="C6078" s="59" t="s">
        <v>20278</v>
      </c>
      <c r="D6078" s="60">
        <v>24.52</v>
      </c>
      <c r="E6078" s="59" t="s">
        <v>480</v>
      </c>
      <c r="F6078" s="59" t="s">
        <v>340</v>
      </c>
    </row>
    <row r="6079" spans="1:6">
      <c r="A6079" s="59">
        <v>6637</v>
      </c>
      <c r="B6079" s="59" t="s">
        <v>479</v>
      </c>
      <c r="C6079" s="59" t="s">
        <v>20278</v>
      </c>
      <c r="D6079" s="60">
        <v>24.52</v>
      </c>
      <c r="E6079" s="59" t="s">
        <v>480</v>
      </c>
      <c r="F6079" s="59" t="s">
        <v>341</v>
      </c>
    </row>
    <row r="6080" spans="1:6">
      <c r="A6080" s="59">
        <v>6640</v>
      </c>
      <c r="B6080" s="59" t="s">
        <v>479</v>
      </c>
      <c r="C6080" s="59" t="s">
        <v>20278</v>
      </c>
      <c r="D6080" s="60">
        <v>24.52</v>
      </c>
      <c r="E6080" s="59" t="s">
        <v>480</v>
      </c>
      <c r="F6080" s="59" t="s">
        <v>342</v>
      </c>
    </row>
    <row r="6081" spans="1:6">
      <c r="A6081" s="59">
        <v>6642</v>
      </c>
      <c r="B6081" s="59" t="s">
        <v>479</v>
      </c>
      <c r="C6081" s="59" t="s">
        <v>20278</v>
      </c>
      <c r="D6081" s="60">
        <v>24.52</v>
      </c>
      <c r="E6081" s="59" t="s">
        <v>480</v>
      </c>
      <c r="F6081" s="59" t="s">
        <v>343</v>
      </c>
    </row>
    <row r="6082" spans="1:6">
      <c r="A6082" s="59">
        <v>6643</v>
      </c>
      <c r="B6082" s="59" t="s">
        <v>479</v>
      </c>
      <c r="C6082" s="59" t="s">
        <v>20278</v>
      </c>
      <c r="D6082" s="60">
        <v>24.52</v>
      </c>
      <c r="E6082" s="59" t="s">
        <v>480</v>
      </c>
      <c r="F6082" s="59" t="s">
        <v>344</v>
      </c>
    </row>
    <row r="6083" spans="1:6">
      <c r="A6083" s="59">
        <v>6644</v>
      </c>
      <c r="B6083" s="59" t="s">
        <v>479</v>
      </c>
      <c r="C6083" s="59" t="s">
        <v>20278</v>
      </c>
      <c r="D6083" s="60">
        <v>24.52</v>
      </c>
      <c r="E6083" s="59" t="s">
        <v>480</v>
      </c>
      <c r="F6083" s="59" t="s">
        <v>345</v>
      </c>
    </row>
    <row r="6084" spans="1:6">
      <c r="A6084" s="59">
        <v>6645</v>
      </c>
      <c r="B6084" s="59" t="s">
        <v>479</v>
      </c>
      <c r="C6084" s="59" t="s">
        <v>20278</v>
      </c>
      <c r="D6084" s="60">
        <v>24.52</v>
      </c>
      <c r="E6084" s="59" t="s">
        <v>480</v>
      </c>
      <c r="F6084" s="59" t="s">
        <v>346</v>
      </c>
    </row>
    <row r="6085" spans="1:6">
      <c r="A6085" s="59">
        <v>6646</v>
      </c>
      <c r="B6085" s="59" t="s">
        <v>479</v>
      </c>
      <c r="C6085" s="59" t="s">
        <v>20278</v>
      </c>
      <c r="D6085" s="60">
        <v>24.52</v>
      </c>
      <c r="E6085" s="59" t="s">
        <v>480</v>
      </c>
      <c r="F6085" s="59" t="s">
        <v>347</v>
      </c>
    </row>
    <row r="6086" spans="1:6">
      <c r="A6086" s="59">
        <v>6648</v>
      </c>
      <c r="B6086" s="59" t="s">
        <v>479</v>
      </c>
      <c r="C6086" s="59" t="s">
        <v>20278</v>
      </c>
      <c r="D6086" s="60">
        <v>24.52</v>
      </c>
      <c r="E6086" s="59" t="s">
        <v>480</v>
      </c>
      <c r="F6086" s="59" t="s">
        <v>348</v>
      </c>
    </row>
    <row r="6087" spans="1:6">
      <c r="A6087" s="59">
        <v>6649</v>
      </c>
      <c r="B6087" s="59" t="s">
        <v>479</v>
      </c>
      <c r="C6087" s="59" t="s">
        <v>20278</v>
      </c>
      <c r="D6087" s="60">
        <v>24.52</v>
      </c>
      <c r="E6087" s="59" t="s">
        <v>480</v>
      </c>
      <c r="F6087" s="59" t="s">
        <v>349</v>
      </c>
    </row>
    <row r="6088" spans="1:6">
      <c r="A6088" s="59">
        <v>6652</v>
      </c>
      <c r="B6088" s="59" t="s">
        <v>479</v>
      </c>
      <c r="C6088" s="59" t="s">
        <v>20278</v>
      </c>
      <c r="D6088" s="60">
        <v>24.52</v>
      </c>
      <c r="E6088" s="59" t="s">
        <v>480</v>
      </c>
      <c r="F6088" s="59" t="s">
        <v>350</v>
      </c>
    </row>
    <row r="6089" spans="1:6">
      <c r="A6089" s="59">
        <v>6654</v>
      </c>
      <c r="B6089" s="59" t="s">
        <v>479</v>
      </c>
      <c r="C6089" s="59" t="s">
        <v>20278</v>
      </c>
      <c r="D6089" s="60">
        <v>24.52</v>
      </c>
      <c r="E6089" s="59" t="s">
        <v>480</v>
      </c>
      <c r="F6089" s="59" t="s">
        <v>351</v>
      </c>
    </row>
    <row r="6090" spans="1:6">
      <c r="A6090" s="59">
        <v>6655</v>
      </c>
      <c r="B6090" s="59" t="s">
        <v>479</v>
      </c>
      <c r="C6090" s="59" t="s">
        <v>20278</v>
      </c>
      <c r="D6090" s="60">
        <v>24.52</v>
      </c>
      <c r="E6090" s="59" t="s">
        <v>480</v>
      </c>
      <c r="F6090" s="59" t="s">
        <v>352</v>
      </c>
    </row>
    <row r="6091" spans="1:6">
      <c r="A6091" s="59">
        <v>6657</v>
      </c>
      <c r="B6091" s="59" t="s">
        <v>479</v>
      </c>
      <c r="C6091" s="59" t="s">
        <v>20278</v>
      </c>
      <c r="D6091" s="60">
        <v>24.52</v>
      </c>
      <c r="E6091" s="59" t="s">
        <v>480</v>
      </c>
      <c r="F6091" s="59" t="s">
        <v>353</v>
      </c>
    </row>
    <row r="6092" spans="1:6">
      <c r="A6092" s="59">
        <v>6660</v>
      </c>
      <c r="B6092" s="59" t="s">
        <v>479</v>
      </c>
      <c r="C6092" s="59" t="s">
        <v>20278</v>
      </c>
      <c r="D6092" s="60">
        <v>24.52</v>
      </c>
      <c r="E6092" s="59" t="s">
        <v>480</v>
      </c>
      <c r="F6092" s="59" t="s">
        <v>354</v>
      </c>
    </row>
    <row r="6093" spans="1:6">
      <c r="A6093" s="59">
        <v>6662</v>
      </c>
      <c r="B6093" s="59" t="s">
        <v>479</v>
      </c>
      <c r="C6093" s="59" t="s">
        <v>20278</v>
      </c>
      <c r="D6093" s="60">
        <v>24.52</v>
      </c>
      <c r="E6093" s="59" t="s">
        <v>480</v>
      </c>
      <c r="F6093" s="59" t="s">
        <v>355</v>
      </c>
    </row>
    <row r="6094" spans="1:6">
      <c r="A6094" s="59">
        <v>6665</v>
      </c>
      <c r="B6094" s="59" t="s">
        <v>479</v>
      </c>
      <c r="C6094" s="59" t="s">
        <v>20278</v>
      </c>
      <c r="D6094" s="60">
        <v>24.52</v>
      </c>
      <c r="E6094" s="59" t="s">
        <v>480</v>
      </c>
      <c r="F6094" s="59" t="s">
        <v>356</v>
      </c>
    </row>
    <row r="6095" spans="1:6">
      <c r="A6095" s="59">
        <v>6680</v>
      </c>
      <c r="B6095" s="59" t="s">
        <v>479</v>
      </c>
      <c r="C6095" s="59" t="s">
        <v>20278</v>
      </c>
      <c r="D6095" s="60">
        <v>24.52</v>
      </c>
      <c r="E6095" s="59" t="s">
        <v>480</v>
      </c>
      <c r="F6095" s="59" t="s">
        <v>357</v>
      </c>
    </row>
    <row r="6096" spans="1:6">
      <c r="A6096" s="59">
        <v>6681</v>
      </c>
      <c r="B6096" s="59" t="s">
        <v>479</v>
      </c>
      <c r="C6096" s="59" t="s">
        <v>20278</v>
      </c>
      <c r="D6096" s="60">
        <v>24.52</v>
      </c>
      <c r="E6096" s="59" t="s">
        <v>480</v>
      </c>
      <c r="F6096" s="59" t="s">
        <v>358</v>
      </c>
    </row>
    <row r="6097" spans="1:6">
      <c r="A6097" s="59">
        <v>6685</v>
      </c>
      <c r="B6097" s="59" t="s">
        <v>479</v>
      </c>
      <c r="C6097" s="59" t="s">
        <v>20278</v>
      </c>
      <c r="D6097" s="60">
        <v>24.52</v>
      </c>
      <c r="E6097" s="59" t="s">
        <v>480</v>
      </c>
      <c r="F6097" s="59" t="s">
        <v>359</v>
      </c>
    </row>
    <row r="6098" spans="1:6">
      <c r="A6098" s="59">
        <v>6686</v>
      </c>
      <c r="B6098" s="59" t="s">
        <v>479</v>
      </c>
      <c r="C6098" s="59" t="s">
        <v>20278</v>
      </c>
      <c r="D6098" s="60">
        <v>24.52</v>
      </c>
      <c r="E6098" s="59" t="s">
        <v>480</v>
      </c>
      <c r="F6098" s="59" t="s">
        <v>360</v>
      </c>
    </row>
    <row r="6099" spans="1:6">
      <c r="A6099" s="59">
        <v>6690</v>
      </c>
      <c r="B6099" s="59" t="s">
        <v>479</v>
      </c>
      <c r="C6099" s="59" t="s">
        <v>20278</v>
      </c>
      <c r="D6099" s="60">
        <v>24.52</v>
      </c>
      <c r="E6099" s="59" t="s">
        <v>480</v>
      </c>
      <c r="F6099" s="59" t="s">
        <v>361</v>
      </c>
    </row>
    <row r="6100" spans="1:6">
      <c r="A6100" s="59">
        <v>6750</v>
      </c>
      <c r="B6100" s="59" t="s">
        <v>479</v>
      </c>
      <c r="C6100" s="59" t="s">
        <v>20278</v>
      </c>
      <c r="D6100" s="60">
        <v>24.52</v>
      </c>
      <c r="E6100" s="59" t="s">
        <v>480</v>
      </c>
      <c r="F6100" s="59" t="s">
        <v>362</v>
      </c>
    </row>
    <row r="6101" spans="1:6">
      <c r="A6101" s="59">
        <v>6820</v>
      </c>
      <c r="B6101" s="59" t="s">
        <v>479</v>
      </c>
      <c r="C6101" s="59" t="s">
        <v>20278</v>
      </c>
      <c r="D6101" s="60">
        <v>24.52</v>
      </c>
      <c r="E6101" s="59" t="s">
        <v>480</v>
      </c>
      <c r="F6101" s="59" t="s">
        <v>363</v>
      </c>
    </row>
    <row r="6102" spans="1:6">
      <c r="A6102" s="59">
        <v>6825</v>
      </c>
      <c r="B6102" s="59" t="s">
        <v>479</v>
      </c>
      <c r="C6102" s="59" t="s">
        <v>20278</v>
      </c>
      <c r="D6102" s="60">
        <v>24.52</v>
      </c>
      <c r="E6102" s="59" t="s">
        <v>480</v>
      </c>
      <c r="F6102" s="59" t="s">
        <v>364</v>
      </c>
    </row>
    <row r="6103" spans="1:6">
      <c r="A6103" s="59">
        <v>6830</v>
      </c>
      <c r="B6103" s="59" t="s">
        <v>479</v>
      </c>
      <c r="C6103" s="59" t="s">
        <v>20278</v>
      </c>
      <c r="D6103" s="60">
        <v>24.52</v>
      </c>
      <c r="E6103" s="59" t="s">
        <v>480</v>
      </c>
      <c r="F6103" s="59" t="s">
        <v>365</v>
      </c>
    </row>
    <row r="6104" spans="1:6">
      <c r="A6104" s="59">
        <v>6831</v>
      </c>
      <c r="B6104" s="59" t="s">
        <v>479</v>
      </c>
      <c r="C6104" s="59" t="s">
        <v>20278</v>
      </c>
      <c r="D6104" s="60">
        <v>24.52</v>
      </c>
      <c r="E6104" s="59" t="s">
        <v>480</v>
      </c>
      <c r="F6104" s="59" t="s">
        <v>366</v>
      </c>
    </row>
    <row r="6105" spans="1:6">
      <c r="A6105" s="59">
        <v>6832</v>
      </c>
      <c r="B6105" s="59" t="s">
        <v>479</v>
      </c>
      <c r="C6105" s="59" t="s">
        <v>20278</v>
      </c>
      <c r="D6105" s="60">
        <v>24.52</v>
      </c>
      <c r="E6105" s="59" t="s">
        <v>480</v>
      </c>
      <c r="F6105" s="59" t="s">
        <v>367</v>
      </c>
    </row>
    <row r="6106" spans="1:6">
      <c r="A6106" s="59">
        <v>6833</v>
      </c>
      <c r="B6106" s="59" t="s">
        <v>479</v>
      </c>
      <c r="C6106" s="59" t="s">
        <v>20278</v>
      </c>
      <c r="D6106" s="60">
        <v>24.52</v>
      </c>
      <c r="E6106" s="59" t="s">
        <v>480</v>
      </c>
      <c r="F6106" s="59" t="s">
        <v>368</v>
      </c>
    </row>
    <row r="6107" spans="1:6">
      <c r="A6107" s="59">
        <v>6834</v>
      </c>
      <c r="B6107" s="59" t="s">
        <v>479</v>
      </c>
      <c r="C6107" s="59" t="s">
        <v>20278</v>
      </c>
      <c r="D6107" s="60">
        <v>24.52</v>
      </c>
      <c r="E6107" s="59" t="s">
        <v>480</v>
      </c>
      <c r="F6107" s="59" t="s">
        <v>369</v>
      </c>
    </row>
    <row r="6108" spans="1:6">
      <c r="A6108" s="59">
        <v>6901</v>
      </c>
      <c r="B6108" s="59" t="s">
        <v>479</v>
      </c>
      <c r="C6108" s="59" t="s">
        <v>20278</v>
      </c>
      <c r="D6108" s="60">
        <v>24.52</v>
      </c>
      <c r="E6108" s="59" t="s">
        <v>480</v>
      </c>
      <c r="F6108" s="59" t="s">
        <v>370</v>
      </c>
    </row>
    <row r="6109" spans="1:6">
      <c r="A6109" s="59">
        <v>6902</v>
      </c>
      <c r="B6109" s="59" t="s">
        <v>479</v>
      </c>
      <c r="C6109" s="59" t="s">
        <v>20278</v>
      </c>
      <c r="D6109" s="60">
        <v>24.52</v>
      </c>
      <c r="E6109" s="59" t="s">
        <v>480</v>
      </c>
      <c r="F6109" s="59" t="s">
        <v>371</v>
      </c>
    </row>
    <row r="6110" spans="1:6">
      <c r="A6110" s="59">
        <v>6903</v>
      </c>
      <c r="B6110" s="59" t="s">
        <v>479</v>
      </c>
      <c r="C6110" s="59" t="s">
        <v>20278</v>
      </c>
      <c r="D6110" s="60">
        <v>24.52</v>
      </c>
      <c r="E6110" s="59" t="s">
        <v>480</v>
      </c>
      <c r="F6110" s="59" t="s">
        <v>372</v>
      </c>
    </row>
    <row r="6111" spans="1:6">
      <c r="A6111" s="59">
        <v>6998</v>
      </c>
      <c r="B6111" s="59" t="s">
        <v>479</v>
      </c>
      <c r="C6111" s="59" t="s">
        <v>20278</v>
      </c>
      <c r="D6111" s="60">
        <v>24.52</v>
      </c>
      <c r="E6111" s="59" t="s">
        <v>480</v>
      </c>
      <c r="F6111" s="59" t="s">
        <v>373</v>
      </c>
    </row>
    <row r="6112" spans="1:6">
      <c r="A6112" s="59">
        <v>6999</v>
      </c>
      <c r="B6112" s="59" t="s">
        <v>479</v>
      </c>
      <c r="C6112" s="59" t="s">
        <v>20278</v>
      </c>
      <c r="D6112" s="60">
        <v>24.52</v>
      </c>
      <c r="E6112" s="59" t="s">
        <v>480</v>
      </c>
      <c r="F6112" s="59" t="s">
        <v>374</v>
      </c>
    </row>
    <row r="6113" spans="1:6">
      <c r="A6113" s="59">
        <v>9001</v>
      </c>
      <c r="B6113" s="59" t="s">
        <v>479</v>
      </c>
      <c r="C6113" s="59" t="s">
        <v>20278</v>
      </c>
      <c r="D6113" s="60">
        <v>24.52</v>
      </c>
      <c r="E6113" s="59" t="s">
        <v>480</v>
      </c>
      <c r="F6113" s="59" t="s">
        <v>375</v>
      </c>
    </row>
    <row r="6114" spans="1:6">
      <c r="A6114" s="59">
        <v>600</v>
      </c>
      <c r="B6114" s="59" t="s">
        <v>481</v>
      </c>
      <c r="C6114" s="59" t="s">
        <v>20278</v>
      </c>
      <c r="D6114" s="60">
        <v>66</v>
      </c>
      <c r="E6114" s="59" t="s">
        <v>482</v>
      </c>
      <c r="F6114" s="59" t="s">
        <v>200</v>
      </c>
    </row>
    <row r="6115" spans="1:6">
      <c r="A6115" s="59">
        <v>601</v>
      </c>
      <c r="B6115" s="59" t="s">
        <v>481</v>
      </c>
      <c r="C6115" s="59" t="s">
        <v>20278</v>
      </c>
      <c r="D6115" s="60">
        <v>66.400000000000006</v>
      </c>
      <c r="E6115" s="59" t="s">
        <v>482</v>
      </c>
      <c r="F6115" s="59" t="s">
        <v>201</v>
      </c>
    </row>
    <row r="6116" spans="1:6">
      <c r="A6116" s="59">
        <v>605</v>
      </c>
      <c r="B6116" s="59" t="s">
        <v>481</v>
      </c>
      <c r="C6116" s="59" t="s">
        <v>20278</v>
      </c>
      <c r="D6116" s="60">
        <v>66.400000000000006</v>
      </c>
      <c r="E6116" s="59" t="s">
        <v>482</v>
      </c>
      <c r="F6116" s="59" t="s">
        <v>202</v>
      </c>
    </row>
    <row r="6117" spans="1:6">
      <c r="A6117" s="59">
        <v>611</v>
      </c>
      <c r="B6117" s="59" t="s">
        <v>481</v>
      </c>
      <c r="C6117" s="59" t="s">
        <v>20278</v>
      </c>
      <c r="D6117" s="60">
        <v>66.400000000000006</v>
      </c>
      <c r="E6117" s="59" t="s">
        <v>482</v>
      </c>
      <c r="F6117" s="59" t="s">
        <v>203</v>
      </c>
    </row>
    <row r="6118" spans="1:6">
      <c r="A6118" s="59">
        <v>630</v>
      </c>
      <c r="B6118" s="59" t="s">
        <v>481</v>
      </c>
      <c r="C6118" s="59" t="s">
        <v>20278</v>
      </c>
      <c r="D6118" s="60">
        <v>66.400000000000006</v>
      </c>
      <c r="E6118" s="59" t="s">
        <v>482</v>
      </c>
      <c r="F6118" s="59" t="s">
        <v>204</v>
      </c>
    </row>
    <row r="6119" spans="1:6">
      <c r="A6119" s="59">
        <v>640</v>
      </c>
      <c r="B6119" s="59" t="s">
        <v>481</v>
      </c>
      <c r="C6119" s="59" t="s">
        <v>20278</v>
      </c>
      <c r="D6119" s="60">
        <v>66.400000000000006</v>
      </c>
      <c r="E6119" s="59" t="s">
        <v>482</v>
      </c>
      <c r="F6119" s="59" t="s">
        <v>205</v>
      </c>
    </row>
    <row r="6120" spans="1:6">
      <c r="A6120" s="59">
        <v>641</v>
      </c>
      <c r="B6120" s="59" t="s">
        <v>481</v>
      </c>
      <c r="C6120" s="59" t="s">
        <v>20278</v>
      </c>
      <c r="D6120" s="60">
        <v>66.400000000000006</v>
      </c>
      <c r="E6120" s="59" t="s">
        <v>482</v>
      </c>
      <c r="F6120" s="59" t="s">
        <v>206</v>
      </c>
    </row>
    <row r="6121" spans="1:6">
      <c r="A6121" s="59">
        <v>660</v>
      </c>
      <c r="B6121" s="59" t="s">
        <v>481</v>
      </c>
      <c r="C6121" s="59" t="s">
        <v>20278</v>
      </c>
      <c r="D6121" s="60">
        <v>66.400000000000006</v>
      </c>
      <c r="E6121" s="59" t="s">
        <v>482</v>
      </c>
      <c r="F6121" s="59" t="s">
        <v>207</v>
      </c>
    </row>
    <row r="6122" spans="1:6">
      <c r="A6122" s="59">
        <v>665</v>
      </c>
      <c r="B6122" s="59" t="s">
        <v>481</v>
      </c>
      <c r="C6122" s="59" t="s">
        <v>20278</v>
      </c>
      <c r="D6122" s="60">
        <v>66.400000000000006</v>
      </c>
      <c r="E6122" s="59" t="s">
        <v>482</v>
      </c>
      <c r="F6122" s="59" t="s">
        <v>209</v>
      </c>
    </row>
    <row r="6123" spans="1:6">
      <c r="A6123" s="59">
        <v>6010</v>
      </c>
      <c r="B6123" s="59" t="s">
        <v>481</v>
      </c>
      <c r="C6123" s="59" t="s">
        <v>20278</v>
      </c>
      <c r="D6123" s="60">
        <v>66.400000000000006</v>
      </c>
      <c r="E6123" s="59" t="s">
        <v>482</v>
      </c>
      <c r="F6123" s="59" t="s">
        <v>210</v>
      </c>
    </row>
    <row r="6124" spans="1:6">
      <c r="A6124" s="59">
        <v>6011</v>
      </c>
      <c r="B6124" s="59" t="s">
        <v>481</v>
      </c>
      <c r="C6124" s="59" t="s">
        <v>20278</v>
      </c>
      <c r="D6124" s="60">
        <v>66.400000000000006</v>
      </c>
      <c r="E6124" s="59" t="s">
        <v>482</v>
      </c>
      <c r="F6124" s="59" t="s">
        <v>211</v>
      </c>
    </row>
    <row r="6125" spans="1:6">
      <c r="A6125" s="59">
        <v>6012</v>
      </c>
      <c r="B6125" s="59" t="s">
        <v>481</v>
      </c>
      <c r="C6125" s="59" t="s">
        <v>20278</v>
      </c>
      <c r="D6125" s="60">
        <v>66.400000000000006</v>
      </c>
      <c r="E6125" s="59" t="s">
        <v>482</v>
      </c>
      <c r="F6125" s="59" t="s">
        <v>212</v>
      </c>
    </row>
    <row r="6126" spans="1:6">
      <c r="A6126" s="59">
        <v>6013</v>
      </c>
      <c r="B6126" s="59" t="s">
        <v>481</v>
      </c>
      <c r="C6126" s="59" t="s">
        <v>20278</v>
      </c>
      <c r="D6126" s="60">
        <v>66.400000000000006</v>
      </c>
      <c r="E6126" s="59" t="s">
        <v>482</v>
      </c>
      <c r="F6126" s="59" t="s">
        <v>213</v>
      </c>
    </row>
    <row r="6127" spans="1:6">
      <c r="A6127" s="59">
        <v>6014</v>
      </c>
      <c r="B6127" s="59" t="s">
        <v>481</v>
      </c>
      <c r="C6127" s="59" t="s">
        <v>20278</v>
      </c>
      <c r="D6127" s="60">
        <v>66.400000000000006</v>
      </c>
      <c r="E6127" s="59" t="s">
        <v>482</v>
      </c>
      <c r="F6127" s="59" t="s">
        <v>214</v>
      </c>
    </row>
    <row r="6128" spans="1:6">
      <c r="A6128" s="59">
        <v>6015</v>
      </c>
      <c r="B6128" s="59" t="s">
        <v>481</v>
      </c>
      <c r="C6128" s="59" t="s">
        <v>20278</v>
      </c>
      <c r="D6128" s="60">
        <v>66.400000000000006</v>
      </c>
      <c r="E6128" s="59" t="s">
        <v>482</v>
      </c>
      <c r="F6128" s="59" t="s">
        <v>215</v>
      </c>
    </row>
    <row r="6129" spans="1:6">
      <c r="A6129" s="59">
        <v>6016</v>
      </c>
      <c r="B6129" s="59" t="s">
        <v>481</v>
      </c>
      <c r="C6129" s="59" t="s">
        <v>20278</v>
      </c>
      <c r="D6129" s="60">
        <v>66.400000000000006</v>
      </c>
      <c r="E6129" s="59" t="s">
        <v>482</v>
      </c>
      <c r="F6129" s="59" t="s">
        <v>216</v>
      </c>
    </row>
    <row r="6130" spans="1:6">
      <c r="A6130" s="59">
        <v>6017</v>
      </c>
      <c r="B6130" s="59" t="s">
        <v>481</v>
      </c>
      <c r="C6130" s="59" t="s">
        <v>20278</v>
      </c>
      <c r="D6130" s="60">
        <v>66.400000000000006</v>
      </c>
      <c r="E6130" s="59" t="s">
        <v>482</v>
      </c>
      <c r="F6130" s="59" t="s">
        <v>217</v>
      </c>
    </row>
    <row r="6131" spans="1:6">
      <c r="A6131" s="59">
        <v>6020</v>
      </c>
      <c r="B6131" s="59" t="s">
        <v>481</v>
      </c>
      <c r="C6131" s="59" t="s">
        <v>20278</v>
      </c>
      <c r="D6131" s="60">
        <v>66.400000000000006</v>
      </c>
      <c r="E6131" s="59" t="s">
        <v>482</v>
      </c>
      <c r="F6131" s="59" t="s">
        <v>218</v>
      </c>
    </row>
    <row r="6132" spans="1:6">
      <c r="A6132" s="59">
        <v>6021</v>
      </c>
      <c r="B6132" s="59" t="s">
        <v>481</v>
      </c>
      <c r="C6132" s="59" t="s">
        <v>20278</v>
      </c>
      <c r="D6132" s="60">
        <v>66.400000000000006</v>
      </c>
      <c r="E6132" s="59" t="s">
        <v>482</v>
      </c>
      <c r="F6132" s="59" t="s">
        <v>219</v>
      </c>
    </row>
    <row r="6133" spans="1:6">
      <c r="A6133" s="59">
        <v>6022</v>
      </c>
      <c r="B6133" s="59" t="s">
        <v>481</v>
      </c>
      <c r="C6133" s="59" t="s">
        <v>20278</v>
      </c>
      <c r="D6133" s="60">
        <v>66.400000000000006</v>
      </c>
      <c r="E6133" s="59" t="s">
        <v>482</v>
      </c>
      <c r="F6133" s="59" t="s">
        <v>220</v>
      </c>
    </row>
    <row r="6134" spans="1:6">
      <c r="A6134" s="59">
        <v>6023</v>
      </c>
      <c r="B6134" s="59" t="s">
        <v>481</v>
      </c>
      <c r="C6134" s="59" t="s">
        <v>20278</v>
      </c>
      <c r="D6134" s="60">
        <v>66.400000000000006</v>
      </c>
      <c r="E6134" s="59" t="s">
        <v>482</v>
      </c>
      <c r="F6134" s="59" t="s">
        <v>221</v>
      </c>
    </row>
    <row r="6135" spans="1:6">
      <c r="A6135" s="59">
        <v>6028</v>
      </c>
      <c r="B6135" s="59" t="s">
        <v>481</v>
      </c>
      <c r="C6135" s="59" t="s">
        <v>20278</v>
      </c>
      <c r="D6135" s="60">
        <v>66.400000000000006</v>
      </c>
      <c r="E6135" s="59" t="s">
        <v>482</v>
      </c>
      <c r="F6135" s="59" t="s">
        <v>222</v>
      </c>
    </row>
    <row r="6136" spans="1:6">
      <c r="A6136" s="59">
        <v>6029</v>
      </c>
      <c r="B6136" s="59" t="s">
        <v>481</v>
      </c>
      <c r="C6136" s="59" t="s">
        <v>20278</v>
      </c>
      <c r="D6136" s="60">
        <v>66.400000000000006</v>
      </c>
      <c r="E6136" s="59" t="s">
        <v>482</v>
      </c>
      <c r="F6136" s="59" t="s">
        <v>223</v>
      </c>
    </row>
    <row r="6137" spans="1:6">
      <c r="A6137" s="59">
        <v>6032</v>
      </c>
      <c r="B6137" s="59" t="s">
        <v>481</v>
      </c>
      <c r="C6137" s="59" t="s">
        <v>20278</v>
      </c>
      <c r="D6137" s="60">
        <v>66.400000000000006</v>
      </c>
      <c r="E6137" s="59" t="s">
        <v>482</v>
      </c>
      <c r="F6137" s="59" t="s">
        <v>224</v>
      </c>
    </row>
    <row r="6138" spans="1:6">
      <c r="A6138" s="59">
        <v>6100</v>
      </c>
      <c r="B6138" s="59" t="s">
        <v>481</v>
      </c>
      <c r="C6138" s="59" t="s">
        <v>20278</v>
      </c>
      <c r="D6138" s="60">
        <v>66.400000000000006</v>
      </c>
      <c r="E6138" s="59" t="s">
        <v>482</v>
      </c>
      <c r="F6138" s="59" t="s">
        <v>225</v>
      </c>
    </row>
    <row r="6139" spans="1:6">
      <c r="A6139" s="59">
        <v>6101</v>
      </c>
      <c r="B6139" s="59" t="s">
        <v>481</v>
      </c>
      <c r="C6139" s="59" t="s">
        <v>20278</v>
      </c>
      <c r="D6139" s="60">
        <v>66.400000000000006</v>
      </c>
      <c r="E6139" s="59" t="s">
        <v>482</v>
      </c>
      <c r="F6139" s="59" t="s">
        <v>226</v>
      </c>
    </row>
    <row r="6140" spans="1:6">
      <c r="A6140" s="59">
        <v>6102</v>
      </c>
      <c r="B6140" s="59" t="s">
        <v>481</v>
      </c>
      <c r="C6140" s="59" t="s">
        <v>20278</v>
      </c>
      <c r="D6140" s="60">
        <v>66.400000000000006</v>
      </c>
      <c r="E6140" s="59" t="s">
        <v>482</v>
      </c>
      <c r="F6140" s="59" t="s">
        <v>227</v>
      </c>
    </row>
    <row r="6141" spans="1:6">
      <c r="A6141" s="59">
        <v>6103</v>
      </c>
      <c r="B6141" s="59" t="s">
        <v>481</v>
      </c>
      <c r="C6141" s="59" t="s">
        <v>20278</v>
      </c>
      <c r="D6141" s="60">
        <v>66.400000000000006</v>
      </c>
      <c r="E6141" s="59" t="s">
        <v>482</v>
      </c>
      <c r="F6141" s="59" t="s">
        <v>228</v>
      </c>
    </row>
    <row r="6142" spans="1:6">
      <c r="A6142" s="59">
        <v>6110</v>
      </c>
      <c r="B6142" s="59" t="s">
        <v>481</v>
      </c>
      <c r="C6142" s="59" t="s">
        <v>20278</v>
      </c>
      <c r="D6142" s="60">
        <v>66.400000000000006</v>
      </c>
      <c r="E6142" s="59" t="s">
        <v>482</v>
      </c>
      <c r="F6142" s="59" t="s">
        <v>229</v>
      </c>
    </row>
    <row r="6143" spans="1:6">
      <c r="A6143" s="59">
        <v>6112</v>
      </c>
      <c r="B6143" s="59" t="s">
        <v>481</v>
      </c>
      <c r="C6143" s="59" t="s">
        <v>20278</v>
      </c>
      <c r="D6143" s="60">
        <v>66.400000000000006</v>
      </c>
      <c r="E6143" s="59" t="s">
        <v>482</v>
      </c>
      <c r="F6143" s="59" t="s">
        <v>230</v>
      </c>
    </row>
    <row r="6144" spans="1:6">
      <c r="A6144" s="59">
        <v>6220</v>
      </c>
      <c r="B6144" s="59" t="s">
        <v>481</v>
      </c>
      <c r="C6144" s="59" t="s">
        <v>20278</v>
      </c>
      <c r="D6144" s="60">
        <v>66.400000000000006</v>
      </c>
      <c r="E6144" s="59" t="s">
        <v>482</v>
      </c>
      <c r="F6144" s="59" t="s">
        <v>231</v>
      </c>
    </row>
    <row r="6145" spans="1:6">
      <c r="A6145" s="59">
        <v>6221</v>
      </c>
      <c r="B6145" s="59" t="s">
        <v>481</v>
      </c>
      <c r="C6145" s="59" t="s">
        <v>20278</v>
      </c>
      <c r="D6145" s="60">
        <v>66.400000000000006</v>
      </c>
      <c r="E6145" s="59" t="s">
        <v>482</v>
      </c>
      <c r="F6145" s="59" t="s">
        <v>232</v>
      </c>
    </row>
    <row r="6146" spans="1:6">
      <c r="A6146" s="59">
        <v>6222</v>
      </c>
      <c r="B6146" s="59" t="s">
        <v>481</v>
      </c>
      <c r="C6146" s="59" t="s">
        <v>20278</v>
      </c>
      <c r="D6146" s="60">
        <v>66.400000000000006</v>
      </c>
      <c r="E6146" s="59" t="s">
        <v>482</v>
      </c>
      <c r="F6146" s="59" t="s">
        <v>233</v>
      </c>
    </row>
    <row r="6147" spans="1:6">
      <c r="A6147" s="59">
        <v>6223</v>
      </c>
      <c r="B6147" s="59" t="s">
        <v>481</v>
      </c>
      <c r="C6147" s="59" t="s">
        <v>20278</v>
      </c>
      <c r="D6147" s="60">
        <v>66.400000000000006</v>
      </c>
      <c r="E6147" s="59" t="s">
        <v>482</v>
      </c>
      <c r="F6147" s="59" t="s">
        <v>234</v>
      </c>
    </row>
    <row r="6148" spans="1:6">
      <c r="A6148" s="59">
        <v>6224</v>
      </c>
      <c r="B6148" s="59" t="s">
        <v>481</v>
      </c>
      <c r="C6148" s="59" t="s">
        <v>20278</v>
      </c>
      <c r="D6148" s="60">
        <v>66.400000000000006</v>
      </c>
      <c r="E6148" s="59" t="s">
        <v>482</v>
      </c>
      <c r="F6148" s="59" t="s">
        <v>235</v>
      </c>
    </row>
    <row r="6149" spans="1:6">
      <c r="A6149" s="59">
        <v>6225</v>
      </c>
      <c r="B6149" s="59" t="s">
        <v>481</v>
      </c>
      <c r="C6149" s="59" t="s">
        <v>20278</v>
      </c>
      <c r="D6149" s="60">
        <v>66.400000000000006</v>
      </c>
      <c r="E6149" s="59" t="s">
        <v>482</v>
      </c>
      <c r="F6149" s="59" t="s">
        <v>236</v>
      </c>
    </row>
    <row r="6150" spans="1:6">
      <c r="A6150" s="59">
        <v>6226</v>
      </c>
      <c r="B6150" s="59" t="s">
        <v>481</v>
      </c>
      <c r="C6150" s="59" t="s">
        <v>20278</v>
      </c>
      <c r="D6150" s="60">
        <v>66.400000000000006</v>
      </c>
      <c r="E6150" s="59" t="s">
        <v>482</v>
      </c>
      <c r="F6150" s="59" t="s">
        <v>237</v>
      </c>
    </row>
    <row r="6151" spans="1:6">
      <c r="A6151" s="59">
        <v>6229</v>
      </c>
      <c r="B6151" s="59" t="s">
        <v>481</v>
      </c>
      <c r="C6151" s="59" t="s">
        <v>20278</v>
      </c>
      <c r="D6151" s="60">
        <v>66.400000000000006</v>
      </c>
      <c r="E6151" s="59" t="s">
        <v>482</v>
      </c>
      <c r="F6151" s="59" t="s">
        <v>238</v>
      </c>
    </row>
    <row r="6152" spans="1:6">
      <c r="A6152" s="59">
        <v>6230</v>
      </c>
      <c r="B6152" s="59" t="s">
        <v>481</v>
      </c>
      <c r="C6152" s="59" t="s">
        <v>20278</v>
      </c>
      <c r="D6152" s="60">
        <v>66.400000000000006</v>
      </c>
      <c r="E6152" s="59" t="s">
        <v>482</v>
      </c>
      <c r="F6152" s="59" t="s">
        <v>239</v>
      </c>
    </row>
    <row r="6153" spans="1:6">
      <c r="A6153" s="59">
        <v>6231</v>
      </c>
      <c r="B6153" s="59" t="s">
        <v>481</v>
      </c>
      <c r="C6153" s="59" t="s">
        <v>20278</v>
      </c>
      <c r="D6153" s="60">
        <v>66.400000000000006</v>
      </c>
      <c r="E6153" s="59" t="s">
        <v>482</v>
      </c>
      <c r="F6153" s="59" t="s">
        <v>240</v>
      </c>
    </row>
    <row r="6154" spans="1:6">
      <c r="A6154" s="59">
        <v>6232</v>
      </c>
      <c r="B6154" s="59" t="s">
        <v>481</v>
      </c>
      <c r="C6154" s="59" t="s">
        <v>20278</v>
      </c>
      <c r="D6154" s="60">
        <v>66.400000000000006</v>
      </c>
      <c r="E6154" s="59" t="s">
        <v>482</v>
      </c>
      <c r="F6154" s="59" t="s">
        <v>241</v>
      </c>
    </row>
    <row r="6155" spans="1:6">
      <c r="A6155" s="59">
        <v>6234</v>
      </c>
      <c r="B6155" s="59" t="s">
        <v>481</v>
      </c>
      <c r="C6155" s="59" t="s">
        <v>20278</v>
      </c>
      <c r="D6155" s="60">
        <v>66.400000000000006</v>
      </c>
      <c r="E6155" s="59" t="s">
        <v>482</v>
      </c>
      <c r="F6155" s="59" t="s">
        <v>242</v>
      </c>
    </row>
    <row r="6156" spans="1:6">
      <c r="A6156" s="59">
        <v>6235</v>
      </c>
      <c r="B6156" s="59" t="s">
        <v>481</v>
      </c>
      <c r="C6156" s="59" t="s">
        <v>20278</v>
      </c>
      <c r="D6156" s="60">
        <v>66.400000000000006</v>
      </c>
      <c r="E6156" s="59" t="s">
        <v>482</v>
      </c>
      <c r="F6156" s="59" t="s">
        <v>243</v>
      </c>
    </row>
    <row r="6157" spans="1:6">
      <c r="A6157" s="59">
        <v>6236</v>
      </c>
      <c r="B6157" s="59" t="s">
        <v>481</v>
      </c>
      <c r="C6157" s="59" t="s">
        <v>20278</v>
      </c>
      <c r="D6157" s="60">
        <v>66.400000000000006</v>
      </c>
      <c r="E6157" s="59" t="s">
        <v>482</v>
      </c>
      <c r="F6157" s="59" t="s">
        <v>244</v>
      </c>
    </row>
    <row r="6158" spans="1:6">
      <c r="A6158" s="59">
        <v>6238</v>
      </c>
      <c r="B6158" s="59" t="s">
        <v>481</v>
      </c>
      <c r="C6158" s="59" t="s">
        <v>20278</v>
      </c>
      <c r="D6158" s="60">
        <v>66.400000000000006</v>
      </c>
      <c r="E6158" s="59" t="s">
        <v>482</v>
      </c>
      <c r="F6158" s="59" t="s">
        <v>245</v>
      </c>
    </row>
    <row r="6159" spans="1:6">
      <c r="A6159" s="59">
        <v>6240</v>
      </c>
      <c r="B6159" s="59" t="s">
        <v>481</v>
      </c>
      <c r="C6159" s="59" t="s">
        <v>20278</v>
      </c>
      <c r="D6159" s="60">
        <v>66.400000000000006</v>
      </c>
      <c r="E6159" s="59" t="s">
        <v>482</v>
      </c>
      <c r="F6159" s="59" t="s">
        <v>246</v>
      </c>
    </row>
    <row r="6160" spans="1:6">
      <c r="A6160" s="59">
        <v>6241</v>
      </c>
      <c r="B6160" s="59" t="s">
        <v>481</v>
      </c>
      <c r="C6160" s="59" t="s">
        <v>20278</v>
      </c>
      <c r="D6160" s="60">
        <v>66.400000000000006</v>
      </c>
      <c r="E6160" s="59" t="s">
        <v>482</v>
      </c>
      <c r="F6160" s="59" t="s">
        <v>247</v>
      </c>
    </row>
    <row r="6161" spans="1:6">
      <c r="A6161" s="59">
        <v>6242</v>
      </c>
      <c r="B6161" s="59" t="s">
        <v>481</v>
      </c>
      <c r="C6161" s="59" t="s">
        <v>20278</v>
      </c>
      <c r="D6161" s="60">
        <v>66.400000000000006</v>
      </c>
      <c r="E6161" s="59" t="s">
        <v>482</v>
      </c>
      <c r="F6161" s="59" t="s">
        <v>248</v>
      </c>
    </row>
    <row r="6162" spans="1:6">
      <c r="A6162" s="59">
        <v>6243</v>
      </c>
      <c r="B6162" s="59" t="s">
        <v>481</v>
      </c>
      <c r="C6162" s="59" t="s">
        <v>20278</v>
      </c>
      <c r="D6162" s="60">
        <v>66.400000000000006</v>
      </c>
      <c r="E6162" s="59" t="s">
        <v>482</v>
      </c>
      <c r="F6162" s="59" t="s">
        <v>249</v>
      </c>
    </row>
    <row r="6163" spans="1:6">
      <c r="A6163" s="59">
        <v>6244</v>
      </c>
      <c r="B6163" s="59" t="s">
        <v>481</v>
      </c>
      <c r="C6163" s="59" t="s">
        <v>20278</v>
      </c>
      <c r="D6163" s="60">
        <v>66.400000000000006</v>
      </c>
      <c r="E6163" s="59" t="s">
        <v>482</v>
      </c>
      <c r="F6163" s="59" t="s">
        <v>250</v>
      </c>
    </row>
    <row r="6164" spans="1:6">
      <c r="A6164" s="59">
        <v>6306</v>
      </c>
      <c r="B6164" s="59" t="s">
        <v>481</v>
      </c>
      <c r="C6164" s="59" t="s">
        <v>20278</v>
      </c>
      <c r="D6164" s="60">
        <v>66.400000000000006</v>
      </c>
      <c r="E6164" s="59" t="s">
        <v>482</v>
      </c>
      <c r="F6164" s="59" t="s">
        <v>251</v>
      </c>
    </row>
    <row r="6165" spans="1:6">
      <c r="A6165" s="59">
        <v>6307</v>
      </c>
      <c r="B6165" s="59" t="s">
        <v>481</v>
      </c>
      <c r="C6165" s="59" t="s">
        <v>20278</v>
      </c>
      <c r="D6165" s="60">
        <v>66.400000000000006</v>
      </c>
      <c r="E6165" s="59" t="s">
        <v>482</v>
      </c>
      <c r="F6165" s="59" t="s">
        <v>252</v>
      </c>
    </row>
    <row r="6166" spans="1:6">
      <c r="A6166" s="59">
        <v>6308</v>
      </c>
      <c r="B6166" s="59" t="s">
        <v>481</v>
      </c>
      <c r="C6166" s="59" t="s">
        <v>20278</v>
      </c>
      <c r="D6166" s="60">
        <v>66.400000000000006</v>
      </c>
      <c r="E6166" s="59" t="s">
        <v>482</v>
      </c>
      <c r="F6166" s="59" t="s">
        <v>252</v>
      </c>
    </row>
    <row r="6167" spans="1:6">
      <c r="A6167" s="59">
        <v>6320</v>
      </c>
      <c r="B6167" s="59" t="s">
        <v>481</v>
      </c>
      <c r="C6167" s="59" t="s">
        <v>20278</v>
      </c>
      <c r="D6167" s="60">
        <v>66.400000000000006</v>
      </c>
      <c r="E6167" s="59" t="s">
        <v>482</v>
      </c>
      <c r="F6167" s="59" t="s">
        <v>253</v>
      </c>
    </row>
    <row r="6168" spans="1:6">
      <c r="A6168" s="59">
        <v>6342</v>
      </c>
      <c r="B6168" s="59" t="s">
        <v>481</v>
      </c>
      <c r="C6168" s="59" t="s">
        <v>20278</v>
      </c>
      <c r="D6168" s="60">
        <v>66.400000000000006</v>
      </c>
      <c r="E6168" s="59" t="s">
        <v>482</v>
      </c>
      <c r="F6168" s="59" t="s">
        <v>254</v>
      </c>
    </row>
    <row r="6169" spans="1:6">
      <c r="A6169" s="59">
        <v>6343</v>
      </c>
      <c r="B6169" s="59" t="s">
        <v>481</v>
      </c>
      <c r="C6169" s="59" t="s">
        <v>20278</v>
      </c>
      <c r="D6169" s="60">
        <v>66.400000000000006</v>
      </c>
      <c r="E6169" s="59" t="s">
        <v>482</v>
      </c>
      <c r="F6169" s="59" t="s">
        <v>255</v>
      </c>
    </row>
    <row r="6170" spans="1:6">
      <c r="A6170" s="59">
        <v>6344</v>
      </c>
      <c r="B6170" s="59" t="s">
        <v>481</v>
      </c>
      <c r="C6170" s="59" t="s">
        <v>20278</v>
      </c>
      <c r="D6170" s="60">
        <v>66.400000000000006</v>
      </c>
      <c r="E6170" s="59" t="s">
        <v>482</v>
      </c>
      <c r="F6170" s="59" t="s">
        <v>256</v>
      </c>
    </row>
    <row r="6171" spans="1:6">
      <c r="A6171" s="59">
        <v>6345</v>
      </c>
      <c r="B6171" s="59" t="s">
        <v>481</v>
      </c>
      <c r="C6171" s="59" t="s">
        <v>20278</v>
      </c>
      <c r="D6171" s="60">
        <v>66.400000000000006</v>
      </c>
      <c r="E6171" s="59" t="s">
        <v>482</v>
      </c>
      <c r="F6171" s="59" t="s">
        <v>257</v>
      </c>
    </row>
    <row r="6172" spans="1:6">
      <c r="A6172" s="59">
        <v>6346</v>
      </c>
      <c r="B6172" s="59" t="s">
        <v>481</v>
      </c>
      <c r="C6172" s="59" t="s">
        <v>20278</v>
      </c>
      <c r="D6172" s="60">
        <v>66.400000000000006</v>
      </c>
      <c r="E6172" s="59" t="s">
        <v>482</v>
      </c>
      <c r="F6172" s="59" t="s">
        <v>258</v>
      </c>
    </row>
    <row r="6173" spans="1:6">
      <c r="A6173" s="59">
        <v>6347</v>
      </c>
      <c r="B6173" s="59" t="s">
        <v>481</v>
      </c>
      <c r="C6173" s="59" t="s">
        <v>20278</v>
      </c>
      <c r="D6173" s="60">
        <v>66.400000000000006</v>
      </c>
      <c r="E6173" s="59" t="s">
        <v>482</v>
      </c>
      <c r="F6173" s="59" t="s">
        <v>259</v>
      </c>
    </row>
    <row r="6174" spans="1:6">
      <c r="A6174" s="59">
        <v>6400</v>
      </c>
      <c r="B6174" s="59" t="s">
        <v>481</v>
      </c>
      <c r="C6174" s="59" t="s">
        <v>20278</v>
      </c>
      <c r="D6174" s="60">
        <v>66.400000000000006</v>
      </c>
      <c r="E6174" s="59" t="s">
        <v>482</v>
      </c>
      <c r="F6174" s="59" t="s">
        <v>260</v>
      </c>
    </row>
    <row r="6175" spans="1:6">
      <c r="A6175" s="59">
        <v>6401</v>
      </c>
      <c r="B6175" s="59" t="s">
        <v>481</v>
      </c>
      <c r="C6175" s="59" t="s">
        <v>20278</v>
      </c>
      <c r="D6175" s="60">
        <v>66.400000000000006</v>
      </c>
      <c r="E6175" s="59" t="s">
        <v>482</v>
      </c>
      <c r="F6175" s="59" t="s">
        <v>261</v>
      </c>
    </row>
    <row r="6176" spans="1:6">
      <c r="A6176" s="59">
        <v>6402</v>
      </c>
      <c r="B6176" s="59" t="s">
        <v>481</v>
      </c>
      <c r="C6176" s="59" t="s">
        <v>20278</v>
      </c>
      <c r="D6176" s="60">
        <v>66.400000000000006</v>
      </c>
      <c r="E6176" s="59" t="s">
        <v>482</v>
      </c>
      <c r="F6176" s="59" t="s">
        <v>262</v>
      </c>
    </row>
    <row r="6177" spans="1:6">
      <c r="A6177" s="59">
        <v>6404</v>
      </c>
      <c r="B6177" s="59" t="s">
        <v>481</v>
      </c>
      <c r="C6177" s="59" t="s">
        <v>20278</v>
      </c>
      <c r="D6177" s="60">
        <v>66.400000000000006</v>
      </c>
      <c r="E6177" s="59" t="s">
        <v>482</v>
      </c>
      <c r="F6177" s="59" t="s">
        <v>263</v>
      </c>
    </row>
    <row r="6178" spans="1:6">
      <c r="A6178" s="59">
        <v>6405</v>
      </c>
      <c r="B6178" s="59" t="s">
        <v>481</v>
      </c>
      <c r="C6178" s="59" t="s">
        <v>20278</v>
      </c>
      <c r="D6178" s="60">
        <v>66.400000000000006</v>
      </c>
      <c r="E6178" s="59" t="s">
        <v>482</v>
      </c>
      <c r="F6178" s="59" t="s">
        <v>264</v>
      </c>
    </row>
    <row r="6179" spans="1:6">
      <c r="A6179" s="59">
        <v>6406</v>
      </c>
      <c r="B6179" s="59" t="s">
        <v>481</v>
      </c>
      <c r="C6179" s="59" t="s">
        <v>20278</v>
      </c>
      <c r="D6179" s="60">
        <v>66.400000000000006</v>
      </c>
      <c r="E6179" s="59" t="s">
        <v>482</v>
      </c>
      <c r="F6179" s="59" t="s">
        <v>265</v>
      </c>
    </row>
    <row r="6180" spans="1:6">
      <c r="A6180" s="59">
        <v>6407</v>
      </c>
      <c r="B6180" s="59" t="s">
        <v>481</v>
      </c>
      <c r="C6180" s="59" t="s">
        <v>20278</v>
      </c>
      <c r="D6180" s="60">
        <v>66.400000000000006</v>
      </c>
      <c r="E6180" s="59" t="s">
        <v>482</v>
      </c>
      <c r="F6180" s="59" t="s">
        <v>266</v>
      </c>
    </row>
    <row r="6181" spans="1:6">
      <c r="A6181" s="59">
        <v>6410</v>
      </c>
      <c r="B6181" s="59" t="s">
        <v>481</v>
      </c>
      <c r="C6181" s="59" t="s">
        <v>20278</v>
      </c>
      <c r="D6181" s="60">
        <v>66.400000000000006</v>
      </c>
      <c r="E6181" s="59" t="s">
        <v>482</v>
      </c>
      <c r="F6181" s="59" t="s">
        <v>267</v>
      </c>
    </row>
    <row r="6182" spans="1:6">
      <c r="A6182" s="59">
        <v>6411</v>
      </c>
      <c r="B6182" s="59" t="s">
        <v>481</v>
      </c>
      <c r="C6182" s="59" t="s">
        <v>20278</v>
      </c>
      <c r="D6182" s="60">
        <v>66.400000000000006</v>
      </c>
      <c r="E6182" s="59" t="s">
        <v>482</v>
      </c>
      <c r="F6182" s="59" t="s">
        <v>268</v>
      </c>
    </row>
    <row r="6183" spans="1:6">
      <c r="A6183" s="59">
        <v>6412</v>
      </c>
      <c r="B6183" s="59" t="s">
        <v>481</v>
      </c>
      <c r="C6183" s="59" t="s">
        <v>20278</v>
      </c>
      <c r="D6183" s="60">
        <v>66.400000000000006</v>
      </c>
      <c r="E6183" s="59" t="s">
        <v>482</v>
      </c>
      <c r="F6183" s="59" t="s">
        <v>269</v>
      </c>
    </row>
    <row r="6184" spans="1:6">
      <c r="A6184" s="59">
        <v>6413</v>
      </c>
      <c r="B6184" s="59" t="s">
        <v>481</v>
      </c>
      <c r="C6184" s="59" t="s">
        <v>20278</v>
      </c>
      <c r="D6184" s="60">
        <v>66.400000000000006</v>
      </c>
      <c r="E6184" s="59" t="s">
        <v>482</v>
      </c>
      <c r="F6184" s="59" t="s">
        <v>270</v>
      </c>
    </row>
    <row r="6185" spans="1:6">
      <c r="A6185" s="59">
        <v>6414</v>
      </c>
      <c r="B6185" s="59" t="s">
        <v>481</v>
      </c>
      <c r="C6185" s="59" t="s">
        <v>20278</v>
      </c>
      <c r="D6185" s="60">
        <v>66.400000000000006</v>
      </c>
      <c r="E6185" s="59" t="s">
        <v>482</v>
      </c>
      <c r="F6185" s="59" t="s">
        <v>271</v>
      </c>
    </row>
    <row r="6186" spans="1:6">
      <c r="A6186" s="59">
        <v>6415</v>
      </c>
      <c r="B6186" s="59" t="s">
        <v>481</v>
      </c>
      <c r="C6186" s="59" t="s">
        <v>20278</v>
      </c>
      <c r="D6186" s="60">
        <v>66.400000000000006</v>
      </c>
      <c r="E6186" s="59" t="s">
        <v>482</v>
      </c>
      <c r="F6186" s="59" t="s">
        <v>272</v>
      </c>
    </row>
    <row r="6187" spans="1:6">
      <c r="A6187" s="59">
        <v>6416</v>
      </c>
      <c r="B6187" s="59" t="s">
        <v>481</v>
      </c>
      <c r="C6187" s="59" t="s">
        <v>20278</v>
      </c>
      <c r="D6187" s="60">
        <v>66.400000000000006</v>
      </c>
      <c r="E6187" s="59" t="s">
        <v>482</v>
      </c>
      <c r="F6187" s="59" t="s">
        <v>273</v>
      </c>
    </row>
    <row r="6188" spans="1:6">
      <c r="A6188" s="59">
        <v>6417</v>
      </c>
      <c r="B6188" s="59" t="s">
        <v>481</v>
      </c>
      <c r="C6188" s="59" t="s">
        <v>20278</v>
      </c>
      <c r="D6188" s="60">
        <v>66.400000000000006</v>
      </c>
      <c r="E6188" s="59" t="s">
        <v>482</v>
      </c>
      <c r="F6188" s="59" t="s">
        <v>274</v>
      </c>
    </row>
    <row r="6189" spans="1:6">
      <c r="A6189" s="59">
        <v>6418</v>
      </c>
      <c r="B6189" s="59" t="s">
        <v>481</v>
      </c>
      <c r="C6189" s="59" t="s">
        <v>20278</v>
      </c>
      <c r="D6189" s="60">
        <v>66.400000000000006</v>
      </c>
      <c r="E6189" s="59" t="s">
        <v>482</v>
      </c>
      <c r="F6189" s="59" t="s">
        <v>275</v>
      </c>
    </row>
    <row r="6190" spans="1:6">
      <c r="A6190" s="59">
        <v>6419</v>
      </c>
      <c r="B6190" s="59" t="s">
        <v>481</v>
      </c>
      <c r="C6190" s="59" t="s">
        <v>20278</v>
      </c>
      <c r="D6190" s="60">
        <v>66.400000000000006</v>
      </c>
      <c r="E6190" s="59" t="s">
        <v>482</v>
      </c>
      <c r="F6190" s="59" t="s">
        <v>276</v>
      </c>
    </row>
    <row r="6191" spans="1:6">
      <c r="A6191" s="59">
        <v>6420</v>
      </c>
      <c r="B6191" s="59" t="s">
        <v>481</v>
      </c>
      <c r="C6191" s="59" t="s">
        <v>20278</v>
      </c>
      <c r="D6191" s="60">
        <v>66.400000000000006</v>
      </c>
      <c r="E6191" s="59" t="s">
        <v>482</v>
      </c>
      <c r="F6191" s="59" t="s">
        <v>277</v>
      </c>
    </row>
    <row r="6192" spans="1:6">
      <c r="A6192" s="59">
        <v>6421</v>
      </c>
      <c r="B6192" s="59" t="s">
        <v>481</v>
      </c>
      <c r="C6192" s="59" t="s">
        <v>20278</v>
      </c>
      <c r="D6192" s="60">
        <v>66.400000000000006</v>
      </c>
      <c r="E6192" s="59" t="s">
        <v>482</v>
      </c>
      <c r="F6192" s="59" t="s">
        <v>278</v>
      </c>
    </row>
    <row r="6193" spans="1:6">
      <c r="A6193" s="59">
        <v>6422</v>
      </c>
      <c r="B6193" s="59" t="s">
        <v>481</v>
      </c>
      <c r="C6193" s="59" t="s">
        <v>20278</v>
      </c>
      <c r="D6193" s="60">
        <v>66.400000000000006</v>
      </c>
      <c r="E6193" s="59" t="s">
        <v>482</v>
      </c>
      <c r="F6193" s="59" t="s">
        <v>279</v>
      </c>
    </row>
    <row r="6194" spans="1:6">
      <c r="A6194" s="59">
        <v>6423</v>
      </c>
      <c r="B6194" s="59" t="s">
        <v>481</v>
      </c>
      <c r="C6194" s="59" t="s">
        <v>20278</v>
      </c>
      <c r="D6194" s="60">
        <v>66.400000000000006</v>
      </c>
      <c r="E6194" s="59" t="s">
        <v>482</v>
      </c>
      <c r="F6194" s="59" t="s">
        <v>280</v>
      </c>
    </row>
    <row r="6195" spans="1:6">
      <c r="A6195" s="59">
        <v>6425</v>
      </c>
      <c r="B6195" s="59" t="s">
        <v>481</v>
      </c>
      <c r="C6195" s="59" t="s">
        <v>20278</v>
      </c>
      <c r="D6195" s="60">
        <v>66.400000000000006</v>
      </c>
      <c r="E6195" s="59" t="s">
        <v>482</v>
      </c>
      <c r="F6195" s="59" t="s">
        <v>281</v>
      </c>
    </row>
    <row r="6196" spans="1:6">
      <c r="A6196" s="59">
        <v>6426</v>
      </c>
      <c r="B6196" s="59" t="s">
        <v>481</v>
      </c>
      <c r="C6196" s="59" t="s">
        <v>20278</v>
      </c>
      <c r="D6196" s="60">
        <v>66.400000000000006</v>
      </c>
      <c r="E6196" s="59" t="s">
        <v>482</v>
      </c>
      <c r="F6196" s="59" t="s">
        <v>282</v>
      </c>
    </row>
    <row r="6197" spans="1:6">
      <c r="A6197" s="59">
        <v>6427</v>
      </c>
      <c r="B6197" s="59" t="s">
        <v>481</v>
      </c>
      <c r="C6197" s="59" t="s">
        <v>20278</v>
      </c>
      <c r="D6197" s="60">
        <v>66.400000000000006</v>
      </c>
      <c r="E6197" s="59" t="s">
        <v>482</v>
      </c>
      <c r="F6197" s="59" t="s">
        <v>281</v>
      </c>
    </row>
    <row r="6198" spans="1:6">
      <c r="A6198" s="59">
        <v>6430</v>
      </c>
      <c r="B6198" s="59" t="s">
        <v>481</v>
      </c>
      <c r="C6198" s="59" t="s">
        <v>20278</v>
      </c>
      <c r="D6198" s="60">
        <v>66.400000000000006</v>
      </c>
      <c r="E6198" s="59" t="s">
        <v>482</v>
      </c>
      <c r="F6198" s="59" t="s">
        <v>265</v>
      </c>
    </row>
    <row r="6199" spans="1:6">
      <c r="A6199" s="59">
        <v>6432</v>
      </c>
      <c r="B6199" s="59" t="s">
        <v>481</v>
      </c>
      <c r="C6199" s="59" t="s">
        <v>20278</v>
      </c>
      <c r="D6199" s="60">
        <v>66.400000000000006</v>
      </c>
      <c r="E6199" s="59" t="s">
        <v>482</v>
      </c>
      <c r="F6199" s="59" t="s">
        <v>283</v>
      </c>
    </row>
    <row r="6200" spans="1:6">
      <c r="A6200" s="59">
        <v>6434</v>
      </c>
      <c r="B6200" s="59" t="s">
        <v>481</v>
      </c>
      <c r="C6200" s="59" t="s">
        <v>20278</v>
      </c>
      <c r="D6200" s="60">
        <v>66.400000000000006</v>
      </c>
      <c r="E6200" s="59" t="s">
        <v>482</v>
      </c>
      <c r="F6200" s="59" t="s">
        <v>284</v>
      </c>
    </row>
    <row r="6201" spans="1:6">
      <c r="A6201" s="59">
        <v>6437</v>
      </c>
      <c r="B6201" s="59" t="s">
        <v>481</v>
      </c>
      <c r="C6201" s="59" t="s">
        <v>20278</v>
      </c>
      <c r="D6201" s="60">
        <v>66.400000000000006</v>
      </c>
      <c r="E6201" s="59" t="s">
        <v>482</v>
      </c>
      <c r="F6201" s="59" t="s">
        <v>285</v>
      </c>
    </row>
    <row r="6202" spans="1:6">
      <c r="A6202" s="59">
        <v>6438</v>
      </c>
      <c r="B6202" s="59" t="s">
        <v>481</v>
      </c>
      <c r="C6202" s="59" t="s">
        <v>20278</v>
      </c>
      <c r="D6202" s="60">
        <v>66.400000000000006</v>
      </c>
      <c r="E6202" s="59" t="s">
        <v>482</v>
      </c>
      <c r="F6202" s="59" t="s">
        <v>286</v>
      </c>
    </row>
    <row r="6203" spans="1:6">
      <c r="A6203" s="59">
        <v>6439</v>
      </c>
      <c r="B6203" s="59" t="s">
        <v>481</v>
      </c>
      <c r="C6203" s="59" t="s">
        <v>20278</v>
      </c>
      <c r="D6203" s="60">
        <v>66.400000000000006</v>
      </c>
      <c r="E6203" s="59" t="s">
        <v>482</v>
      </c>
      <c r="F6203" s="59" t="s">
        <v>287</v>
      </c>
    </row>
    <row r="6204" spans="1:6">
      <c r="A6204" s="59">
        <v>6442</v>
      </c>
      <c r="B6204" s="59" t="s">
        <v>481</v>
      </c>
      <c r="C6204" s="59" t="s">
        <v>20278</v>
      </c>
      <c r="D6204" s="60">
        <v>66.400000000000006</v>
      </c>
      <c r="E6204" s="59" t="s">
        <v>482</v>
      </c>
      <c r="F6204" s="59" t="s">
        <v>288</v>
      </c>
    </row>
    <row r="6205" spans="1:6">
      <c r="A6205" s="59">
        <v>6443</v>
      </c>
      <c r="B6205" s="59" t="s">
        <v>481</v>
      </c>
      <c r="C6205" s="59" t="s">
        <v>20278</v>
      </c>
      <c r="D6205" s="60">
        <v>66.400000000000006</v>
      </c>
      <c r="E6205" s="59" t="s">
        <v>482</v>
      </c>
      <c r="F6205" s="59" t="s">
        <v>289</v>
      </c>
    </row>
    <row r="6206" spans="1:6">
      <c r="A6206" s="59">
        <v>6444</v>
      </c>
      <c r="B6206" s="59" t="s">
        <v>481</v>
      </c>
      <c r="C6206" s="59" t="s">
        <v>20278</v>
      </c>
      <c r="D6206" s="60">
        <v>66.400000000000006</v>
      </c>
      <c r="E6206" s="59" t="s">
        <v>482</v>
      </c>
      <c r="F6206" s="59" t="s">
        <v>290</v>
      </c>
    </row>
    <row r="6207" spans="1:6">
      <c r="A6207" s="59">
        <v>6450</v>
      </c>
      <c r="B6207" s="59" t="s">
        <v>481</v>
      </c>
      <c r="C6207" s="59" t="s">
        <v>20278</v>
      </c>
      <c r="D6207" s="60">
        <v>66.400000000000006</v>
      </c>
      <c r="E6207" s="59" t="s">
        <v>482</v>
      </c>
      <c r="F6207" s="59" t="s">
        <v>291</v>
      </c>
    </row>
    <row r="6208" spans="1:6">
      <c r="A6208" s="59">
        <v>6452</v>
      </c>
      <c r="B6208" s="59" t="s">
        <v>481</v>
      </c>
      <c r="C6208" s="59" t="s">
        <v>20278</v>
      </c>
      <c r="D6208" s="60">
        <v>66.400000000000006</v>
      </c>
      <c r="E6208" s="59" t="s">
        <v>482</v>
      </c>
      <c r="F6208" s="59" t="s">
        <v>292</v>
      </c>
    </row>
    <row r="6209" spans="1:6">
      <c r="A6209" s="59">
        <v>6456</v>
      </c>
      <c r="B6209" s="59" t="s">
        <v>481</v>
      </c>
      <c r="C6209" s="59" t="s">
        <v>20278</v>
      </c>
      <c r="D6209" s="60">
        <v>66.400000000000006</v>
      </c>
      <c r="E6209" s="59" t="s">
        <v>482</v>
      </c>
      <c r="F6209" s="59" t="s">
        <v>293</v>
      </c>
    </row>
    <row r="6210" spans="1:6">
      <c r="A6210" s="59">
        <v>6458</v>
      </c>
      <c r="B6210" s="59" t="s">
        <v>481</v>
      </c>
      <c r="C6210" s="59" t="s">
        <v>20278</v>
      </c>
      <c r="D6210" s="60">
        <v>66.400000000000006</v>
      </c>
      <c r="E6210" s="59" t="s">
        <v>482</v>
      </c>
      <c r="F6210" s="59" t="s">
        <v>294</v>
      </c>
    </row>
    <row r="6211" spans="1:6">
      <c r="A6211" s="59">
        <v>6459</v>
      </c>
      <c r="B6211" s="59" t="s">
        <v>481</v>
      </c>
      <c r="C6211" s="59" t="s">
        <v>20278</v>
      </c>
      <c r="D6211" s="60">
        <v>66.400000000000006</v>
      </c>
      <c r="E6211" s="59" t="s">
        <v>482</v>
      </c>
      <c r="F6211" s="59" t="s">
        <v>295</v>
      </c>
    </row>
    <row r="6212" spans="1:6">
      <c r="A6212" s="59">
        <v>6460</v>
      </c>
      <c r="B6212" s="59" t="s">
        <v>481</v>
      </c>
      <c r="C6212" s="59" t="s">
        <v>20278</v>
      </c>
      <c r="D6212" s="60">
        <v>66.400000000000006</v>
      </c>
      <c r="E6212" s="59" t="s">
        <v>482</v>
      </c>
      <c r="F6212" s="59" t="s">
        <v>296</v>
      </c>
    </row>
    <row r="6213" spans="1:6">
      <c r="A6213" s="59">
        <v>6461</v>
      </c>
      <c r="B6213" s="59" t="s">
        <v>481</v>
      </c>
      <c r="C6213" s="59" t="s">
        <v>20278</v>
      </c>
      <c r="D6213" s="60">
        <v>66.400000000000006</v>
      </c>
      <c r="E6213" s="59" t="s">
        <v>482</v>
      </c>
      <c r="F6213" s="59" t="s">
        <v>297</v>
      </c>
    </row>
    <row r="6214" spans="1:6">
      <c r="A6214" s="59">
        <v>6462</v>
      </c>
      <c r="B6214" s="59" t="s">
        <v>481</v>
      </c>
      <c r="C6214" s="59" t="s">
        <v>20278</v>
      </c>
      <c r="D6214" s="60">
        <v>66.400000000000006</v>
      </c>
      <c r="E6214" s="59" t="s">
        <v>482</v>
      </c>
      <c r="F6214" s="59" t="s">
        <v>298</v>
      </c>
    </row>
    <row r="6215" spans="1:6">
      <c r="A6215" s="59">
        <v>6463</v>
      </c>
      <c r="B6215" s="59" t="s">
        <v>481</v>
      </c>
      <c r="C6215" s="59" t="s">
        <v>20278</v>
      </c>
      <c r="D6215" s="60">
        <v>66.400000000000006</v>
      </c>
      <c r="E6215" s="59" t="s">
        <v>482</v>
      </c>
      <c r="F6215" s="59" t="s">
        <v>299</v>
      </c>
    </row>
    <row r="6216" spans="1:6">
      <c r="A6216" s="59">
        <v>6464</v>
      </c>
      <c r="B6216" s="59" t="s">
        <v>481</v>
      </c>
      <c r="C6216" s="59" t="s">
        <v>20278</v>
      </c>
      <c r="D6216" s="60">
        <v>66.400000000000006</v>
      </c>
      <c r="E6216" s="59" t="s">
        <v>482</v>
      </c>
      <c r="F6216" s="59" t="s">
        <v>300</v>
      </c>
    </row>
    <row r="6217" spans="1:6">
      <c r="A6217" s="59">
        <v>6470</v>
      </c>
      <c r="B6217" s="59" t="s">
        <v>481</v>
      </c>
      <c r="C6217" s="59" t="s">
        <v>20278</v>
      </c>
      <c r="D6217" s="60">
        <v>66.400000000000006</v>
      </c>
      <c r="E6217" s="59" t="s">
        <v>482</v>
      </c>
      <c r="F6217" s="59" t="s">
        <v>301</v>
      </c>
    </row>
    <row r="6218" spans="1:6">
      <c r="A6218" s="59">
        <v>6472</v>
      </c>
      <c r="B6218" s="59" t="s">
        <v>481</v>
      </c>
      <c r="C6218" s="59" t="s">
        <v>20278</v>
      </c>
      <c r="D6218" s="60">
        <v>66.400000000000006</v>
      </c>
      <c r="E6218" s="59" t="s">
        <v>482</v>
      </c>
      <c r="F6218" s="59" t="s">
        <v>302</v>
      </c>
    </row>
    <row r="6219" spans="1:6">
      <c r="A6219" s="59">
        <v>6473</v>
      </c>
      <c r="B6219" s="59" t="s">
        <v>481</v>
      </c>
      <c r="C6219" s="59" t="s">
        <v>20278</v>
      </c>
      <c r="D6219" s="60">
        <v>66.400000000000006</v>
      </c>
      <c r="E6219" s="59" t="s">
        <v>482</v>
      </c>
      <c r="F6219" s="59" t="s">
        <v>303</v>
      </c>
    </row>
    <row r="6220" spans="1:6">
      <c r="A6220" s="59">
        <v>6480</v>
      </c>
      <c r="B6220" s="59" t="s">
        <v>481</v>
      </c>
      <c r="C6220" s="59" t="s">
        <v>20278</v>
      </c>
      <c r="D6220" s="60">
        <v>66.400000000000006</v>
      </c>
      <c r="E6220" s="59" t="s">
        <v>482</v>
      </c>
      <c r="F6220" s="59" t="s">
        <v>304</v>
      </c>
    </row>
    <row r="6221" spans="1:6">
      <c r="A6221" s="59">
        <v>6482</v>
      </c>
      <c r="B6221" s="59" t="s">
        <v>481</v>
      </c>
      <c r="C6221" s="59" t="s">
        <v>20278</v>
      </c>
      <c r="D6221" s="60">
        <v>66.400000000000006</v>
      </c>
      <c r="E6221" s="59" t="s">
        <v>482</v>
      </c>
      <c r="F6221" s="59" t="s">
        <v>305</v>
      </c>
    </row>
    <row r="6222" spans="1:6">
      <c r="A6222" s="59">
        <v>6483</v>
      </c>
      <c r="B6222" s="59" t="s">
        <v>481</v>
      </c>
      <c r="C6222" s="59" t="s">
        <v>20278</v>
      </c>
      <c r="D6222" s="60">
        <v>66.400000000000006</v>
      </c>
      <c r="E6222" s="59" t="s">
        <v>482</v>
      </c>
      <c r="F6222" s="59" t="s">
        <v>306</v>
      </c>
    </row>
    <row r="6223" spans="1:6">
      <c r="A6223" s="59">
        <v>6484</v>
      </c>
      <c r="B6223" s="59" t="s">
        <v>481</v>
      </c>
      <c r="C6223" s="59" t="s">
        <v>20278</v>
      </c>
      <c r="D6223" s="60">
        <v>66.400000000000006</v>
      </c>
      <c r="E6223" s="59" t="s">
        <v>482</v>
      </c>
      <c r="F6223" s="59" t="s">
        <v>307</v>
      </c>
    </row>
    <row r="6224" spans="1:6">
      <c r="A6224" s="59">
        <v>6486</v>
      </c>
      <c r="B6224" s="59" t="s">
        <v>481</v>
      </c>
      <c r="C6224" s="59" t="s">
        <v>20278</v>
      </c>
      <c r="D6224" s="60">
        <v>66.400000000000006</v>
      </c>
      <c r="E6224" s="59" t="s">
        <v>482</v>
      </c>
      <c r="F6224" s="59" t="s">
        <v>308</v>
      </c>
    </row>
    <row r="6225" spans="1:6">
      <c r="A6225" s="59">
        <v>6490</v>
      </c>
      <c r="B6225" s="59" t="s">
        <v>481</v>
      </c>
      <c r="C6225" s="59" t="s">
        <v>20278</v>
      </c>
      <c r="D6225" s="60">
        <v>66.400000000000006</v>
      </c>
      <c r="E6225" s="59" t="s">
        <v>482</v>
      </c>
      <c r="F6225" s="59" t="s">
        <v>309</v>
      </c>
    </row>
    <row r="6226" spans="1:6">
      <c r="A6226" s="59">
        <v>6492</v>
      </c>
      <c r="B6226" s="59" t="s">
        <v>481</v>
      </c>
      <c r="C6226" s="59" t="s">
        <v>20278</v>
      </c>
      <c r="D6226" s="60">
        <v>66.400000000000006</v>
      </c>
      <c r="E6226" s="59" t="s">
        <v>482</v>
      </c>
      <c r="F6226" s="59" t="s">
        <v>310</v>
      </c>
    </row>
    <row r="6227" spans="1:6">
      <c r="A6227" s="59">
        <v>6500</v>
      </c>
      <c r="B6227" s="59" t="s">
        <v>481</v>
      </c>
      <c r="C6227" s="59" t="s">
        <v>20278</v>
      </c>
      <c r="D6227" s="60">
        <v>66.400000000000006</v>
      </c>
      <c r="E6227" s="59" t="s">
        <v>482</v>
      </c>
      <c r="F6227" s="59" t="s">
        <v>311</v>
      </c>
    </row>
    <row r="6228" spans="1:6">
      <c r="A6228" s="59">
        <v>6502</v>
      </c>
      <c r="B6228" s="59" t="s">
        <v>481</v>
      </c>
      <c r="C6228" s="59" t="s">
        <v>20278</v>
      </c>
      <c r="D6228" s="60">
        <v>66.400000000000006</v>
      </c>
      <c r="E6228" s="59" t="s">
        <v>482</v>
      </c>
      <c r="F6228" s="59" t="s">
        <v>312</v>
      </c>
    </row>
    <row r="6229" spans="1:6">
      <c r="A6229" s="59">
        <v>6503</v>
      </c>
      <c r="B6229" s="59" t="s">
        <v>481</v>
      </c>
      <c r="C6229" s="59" t="s">
        <v>20278</v>
      </c>
      <c r="D6229" s="60">
        <v>66.400000000000006</v>
      </c>
      <c r="E6229" s="59" t="s">
        <v>482</v>
      </c>
      <c r="F6229" s="59" t="s">
        <v>313</v>
      </c>
    </row>
    <row r="6230" spans="1:6">
      <c r="A6230" s="59">
        <v>6504</v>
      </c>
      <c r="B6230" s="59" t="s">
        <v>481</v>
      </c>
      <c r="C6230" s="59" t="s">
        <v>20278</v>
      </c>
      <c r="D6230" s="60">
        <v>66.400000000000006</v>
      </c>
      <c r="E6230" s="59" t="s">
        <v>482</v>
      </c>
      <c r="F6230" s="59" t="s">
        <v>314</v>
      </c>
    </row>
    <row r="6231" spans="1:6">
      <c r="A6231" s="59">
        <v>6505</v>
      </c>
      <c r="B6231" s="59" t="s">
        <v>481</v>
      </c>
      <c r="C6231" s="59" t="s">
        <v>20278</v>
      </c>
      <c r="D6231" s="60">
        <v>66.400000000000006</v>
      </c>
      <c r="E6231" s="59" t="s">
        <v>482</v>
      </c>
      <c r="F6231" s="59" t="s">
        <v>315</v>
      </c>
    </row>
    <row r="6232" spans="1:6">
      <c r="A6232" s="59">
        <v>6506</v>
      </c>
      <c r="B6232" s="59" t="s">
        <v>481</v>
      </c>
      <c r="C6232" s="59" t="s">
        <v>20278</v>
      </c>
      <c r="D6232" s="60">
        <v>66.400000000000006</v>
      </c>
      <c r="E6232" s="59" t="s">
        <v>482</v>
      </c>
      <c r="F6232" s="59" t="s">
        <v>316</v>
      </c>
    </row>
    <row r="6233" spans="1:6">
      <c r="A6233" s="59">
        <v>6507</v>
      </c>
      <c r="B6233" s="59" t="s">
        <v>481</v>
      </c>
      <c r="C6233" s="59" t="s">
        <v>20278</v>
      </c>
      <c r="D6233" s="60">
        <v>66.400000000000006</v>
      </c>
      <c r="E6233" s="59" t="s">
        <v>482</v>
      </c>
      <c r="F6233" s="59" t="s">
        <v>317</v>
      </c>
    </row>
    <row r="6234" spans="1:6">
      <c r="A6234" s="59">
        <v>6508</v>
      </c>
      <c r="B6234" s="59" t="s">
        <v>481</v>
      </c>
      <c r="C6234" s="59" t="s">
        <v>20278</v>
      </c>
      <c r="D6234" s="60">
        <v>66.400000000000006</v>
      </c>
      <c r="E6234" s="59" t="s">
        <v>482</v>
      </c>
      <c r="F6234" s="59" t="s">
        <v>318</v>
      </c>
    </row>
    <row r="6235" spans="1:6">
      <c r="A6235" s="59">
        <v>6509</v>
      </c>
      <c r="B6235" s="59" t="s">
        <v>481</v>
      </c>
      <c r="C6235" s="59" t="s">
        <v>20278</v>
      </c>
      <c r="D6235" s="60">
        <v>66.400000000000006</v>
      </c>
      <c r="E6235" s="59" t="s">
        <v>482</v>
      </c>
      <c r="F6235" s="59" t="s">
        <v>319</v>
      </c>
    </row>
    <row r="6236" spans="1:6">
      <c r="A6236" s="59">
        <v>6510</v>
      </c>
      <c r="B6236" s="59" t="s">
        <v>481</v>
      </c>
      <c r="C6236" s="59" t="s">
        <v>20278</v>
      </c>
      <c r="D6236" s="60">
        <v>66.400000000000006</v>
      </c>
      <c r="E6236" s="59" t="s">
        <v>482</v>
      </c>
      <c r="F6236" s="59" t="s">
        <v>320</v>
      </c>
    </row>
    <row r="6237" spans="1:6">
      <c r="A6237" s="59">
        <v>6511</v>
      </c>
      <c r="B6237" s="59" t="s">
        <v>481</v>
      </c>
      <c r="C6237" s="59" t="s">
        <v>20278</v>
      </c>
      <c r="D6237" s="60">
        <v>66.400000000000006</v>
      </c>
      <c r="E6237" s="59" t="s">
        <v>482</v>
      </c>
      <c r="F6237" s="59" t="s">
        <v>321</v>
      </c>
    </row>
    <row r="6238" spans="1:6">
      <c r="A6238" s="59">
        <v>6512</v>
      </c>
      <c r="B6238" s="59" t="s">
        <v>481</v>
      </c>
      <c r="C6238" s="59" t="s">
        <v>20278</v>
      </c>
      <c r="D6238" s="60">
        <v>66.400000000000006</v>
      </c>
      <c r="E6238" s="59" t="s">
        <v>482</v>
      </c>
      <c r="F6238" s="59" t="s">
        <v>322</v>
      </c>
    </row>
    <row r="6239" spans="1:6">
      <c r="A6239" s="59">
        <v>6513</v>
      </c>
      <c r="B6239" s="59" t="s">
        <v>481</v>
      </c>
      <c r="C6239" s="59" t="s">
        <v>20278</v>
      </c>
      <c r="D6239" s="60">
        <v>66.400000000000006</v>
      </c>
      <c r="E6239" s="59" t="s">
        <v>482</v>
      </c>
      <c r="F6239" s="59" t="s">
        <v>323</v>
      </c>
    </row>
    <row r="6240" spans="1:6">
      <c r="A6240" s="59">
        <v>6517</v>
      </c>
      <c r="B6240" s="59" t="s">
        <v>481</v>
      </c>
      <c r="C6240" s="59" t="s">
        <v>20278</v>
      </c>
      <c r="D6240" s="60">
        <v>66.400000000000006</v>
      </c>
      <c r="E6240" s="59" t="s">
        <v>482</v>
      </c>
      <c r="F6240" s="59" t="s">
        <v>324</v>
      </c>
    </row>
    <row r="6241" spans="1:6">
      <c r="A6241" s="59">
        <v>6518</v>
      </c>
      <c r="B6241" s="59" t="s">
        <v>481</v>
      </c>
      <c r="C6241" s="59" t="s">
        <v>20278</v>
      </c>
      <c r="D6241" s="60">
        <v>66.400000000000006</v>
      </c>
      <c r="E6241" s="59" t="s">
        <v>482</v>
      </c>
      <c r="F6241" s="59" t="s">
        <v>325</v>
      </c>
    </row>
    <row r="6242" spans="1:6">
      <c r="A6242" s="59">
        <v>6519</v>
      </c>
      <c r="B6242" s="59" t="s">
        <v>481</v>
      </c>
      <c r="C6242" s="59" t="s">
        <v>20278</v>
      </c>
      <c r="D6242" s="60">
        <v>66.400000000000006</v>
      </c>
      <c r="E6242" s="59" t="s">
        <v>482</v>
      </c>
      <c r="F6242" s="59" t="s">
        <v>326</v>
      </c>
    </row>
    <row r="6243" spans="1:6">
      <c r="A6243" s="59">
        <v>6520</v>
      </c>
      <c r="B6243" s="59" t="s">
        <v>481</v>
      </c>
      <c r="C6243" s="59" t="s">
        <v>20278</v>
      </c>
      <c r="D6243" s="60">
        <v>66.400000000000006</v>
      </c>
      <c r="E6243" s="59" t="s">
        <v>482</v>
      </c>
      <c r="F6243" s="59" t="s">
        <v>327</v>
      </c>
    </row>
    <row r="6244" spans="1:6">
      <c r="A6244" s="59">
        <v>6521</v>
      </c>
      <c r="B6244" s="59" t="s">
        <v>481</v>
      </c>
      <c r="C6244" s="59" t="s">
        <v>20278</v>
      </c>
      <c r="D6244" s="60">
        <v>66.400000000000006</v>
      </c>
      <c r="E6244" s="59" t="s">
        <v>482</v>
      </c>
      <c r="F6244" s="59" t="s">
        <v>328</v>
      </c>
    </row>
    <row r="6245" spans="1:6">
      <c r="A6245" s="59">
        <v>6522</v>
      </c>
      <c r="B6245" s="59" t="s">
        <v>481</v>
      </c>
      <c r="C6245" s="59" t="s">
        <v>20278</v>
      </c>
      <c r="D6245" s="60">
        <v>66.400000000000006</v>
      </c>
      <c r="E6245" s="59" t="s">
        <v>482</v>
      </c>
      <c r="F6245" s="59" t="s">
        <v>329</v>
      </c>
    </row>
    <row r="6246" spans="1:6">
      <c r="A6246" s="59">
        <v>6620</v>
      </c>
      <c r="B6246" s="59" t="s">
        <v>481</v>
      </c>
      <c r="C6246" s="59" t="s">
        <v>20278</v>
      </c>
      <c r="D6246" s="60">
        <v>66.400000000000006</v>
      </c>
      <c r="E6246" s="59" t="s">
        <v>482</v>
      </c>
      <c r="F6246" s="59" t="s">
        <v>330</v>
      </c>
    </row>
    <row r="6247" spans="1:6">
      <c r="A6247" s="59">
        <v>6622</v>
      </c>
      <c r="B6247" s="59" t="s">
        <v>481</v>
      </c>
      <c r="C6247" s="59" t="s">
        <v>20278</v>
      </c>
      <c r="D6247" s="60">
        <v>66.400000000000006</v>
      </c>
      <c r="E6247" s="59" t="s">
        <v>482</v>
      </c>
      <c r="F6247" s="59" t="s">
        <v>331</v>
      </c>
    </row>
    <row r="6248" spans="1:6">
      <c r="A6248" s="59">
        <v>6623</v>
      </c>
      <c r="B6248" s="59" t="s">
        <v>481</v>
      </c>
      <c r="C6248" s="59" t="s">
        <v>20278</v>
      </c>
      <c r="D6248" s="60">
        <v>66.400000000000006</v>
      </c>
      <c r="E6248" s="59" t="s">
        <v>482</v>
      </c>
      <c r="F6248" s="59" t="s">
        <v>332</v>
      </c>
    </row>
    <row r="6249" spans="1:6">
      <c r="A6249" s="59">
        <v>6624</v>
      </c>
      <c r="B6249" s="59" t="s">
        <v>481</v>
      </c>
      <c r="C6249" s="59" t="s">
        <v>20278</v>
      </c>
      <c r="D6249" s="60">
        <v>66.400000000000006</v>
      </c>
      <c r="E6249" s="59" t="s">
        <v>482</v>
      </c>
      <c r="F6249" s="59" t="s">
        <v>333</v>
      </c>
    </row>
    <row r="6250" spans="1:6">
      <c r="A6250" s="59">
        <v>6625</v>
      </c>
      <c r="B6250" s="59" t="s">
        <v>481</v>
      </c>
      <c r="C6250" s="59" t="s">
        <v>20278</v>
      </c>
      <c r="D6250" s="60">
        <v>66.400000000000006</v>
      </c>
      <c r="E6250" s="59" t="s">
        <v>482</v>
      </c>
      <c r="F6250" s="59" t="s">
        <v>334</v>
      </c>
    </row>
    <row r="6251" spans="1:6">
      <c r="A6251" s="59">
        <v>6630</v>
      </c>
      <c r="B6251" s="59" t="s">
        <v>481</v>
      </c>
      <c r="C6251" s="59" t="s">
        <v>20278</v>
      </c>
      <c r="D6251" s="60">
        <v>66.400000000000006</v>
      </c>
      <c r="E6251" s="59" t="s">
        <v>482</v>
      </c>
      <c r="F6251" s="59" t="s">
        <v>335</v>
      </c>
    </row>
    <row r="6252" spans="1:6">
      <c r="A6252" s="59">
        <v>6632</v>
      </c>
      <c r="B6252" s="59" t="s">
        <v>481</v>
      </c>
      <c r="C6252" s="59" t="s">
        <v>20278</v>
      </c>
      <c r="D6252" s="60">
        <v>66.400000000000006</v>
      </c>
      <c r="E6252" s="59" t="s">
        <v>482</v>
      </c>
      <c r="F6252" s="59" t="s">
        <v>336</v>
      </c>
    </row>
    <row r="6253" spans="1:6">
      <c r="A6253" s="59">
        <v>6633</v>
      </c>
      <c r="B6253" s="59" t="s">
        <v>481</v>
      </c>
      <c r="C6253" s="59" t="s">
        <v>20278</v>
      </c>
      <c r="D6253" s="60">
        <v>66.400000000000006</v>
      </c>
      <c r="E6253" s="59" t="s">
        <v>482</v>
      </c>
      <c r="F6253" s="59" t="s">
        <v>337</v>
      </c>
    </row>
    <row r="6254" spans="1:6">
      <c r="A6254" s="59">
        <v>6634</v>
      </c>
      <c r="B6254" s="59" t="s">
        <v>481</v>
      </c>
      <c r="C6254" s="59" t="s">
        <v>20278</v>
      </c>
      <c r="D6254" s="60">
        <v>66.400000000000006</v>
      </c>
      <c r="E6254" s="59" t="s">
        <v>482</v>
      </c>
      <c r="F6254" s="59" t="s">
        <v>338</v>
      </c>
    </row>
    <row r="6255" spans="1:6">
      <c r="A6255" s="59">
        <v>6635</v>
      </c>
      <c r="B6255" s="59" t="s">
        <v>481</v>
      </c>
      <c r="C6255" s="59" t="s">
        <v>20278</v>
      </c>
      <c r="D6255" s="60">
        <v>66.400000000000006</v>
      </c>
      <c r="E6255" s="59" t="s">
        <v>482</v>
      </c>
      <c r="F6255" s="59" t="s">
        <v>339</v>
      </c>
    </row>
    <row r="6256" spans="1:6">
      <c r="A6256" s="59">
        <v>6636</v>
      </c>
      <c r="B6256" s="59" t="s">
        <v>481</v>
      </c>
      <c r="C6256" s="59" t="s">
        <v>20278</v>
      </c>
      <c r="D6256" s="60">
        <v>66.400000000000006</v>
      </c>
      <c r="E6256" s="59" t="s">
        <v>482</v>
      </c>
      <c r="F6256" s="59" t="s">
        <v>340</v>
      </c>
    </row>
    <row r="6257" spans="1:6">
      <c r="A6257" s="59">
        <v>6637</v>
      </c>
      <c r="B6257" s="59" t="s">
        <v>481</v>
      </c>
      <c r="C6257" s="59" t="s">
        <v>20278</v>
      </c>
      <c r="D6257" s="60">
        <v>66.400000000000006</v>
      </c>
      <c r="E6257" s="59" t="s">
        <v>482</v>
      </c>
      <c r="F6257" s="59" t="s">
        <v>341</v>
      </c>
    </row>
    <row r="6258" spans="1:6">
      <c r="A6258" s="59">
        <v>6640</v>
      </c>
      <c r="B6258" s="59" t="s">
        <v>481</v>
      </c>
      <c r="C6258" s="59" t="s">
        <v>20278</v>
      </c>
      <c r="D6258" s="60">
        <v>66.400000000000006</v>
      </c>
      <c r="E6258" s="59" t="s">
        <v>482</v>
      </c>
      <c r="F6258" s="59" t="s">
        <v>342</v>
      </c>
    </row>
    <row r="6259" spans="1:6">
      <c r="A6259" s="59">
        <v>6642</v>
      </c>
      <c r="B6259" s="59" t="s">
        <v>481</v>
      </c>
      <c r="C6259" s="59" t="s">
        <v>20278</v>
      </c>
      <c r="D6259" s="60">
        <v>66.400000000000006</v>
      </c>
      <c r="E6259" s="59" t="s">
        <v>482</v>
      </c>
      <c r="F6259" s="59" t="s">
        <v>343</v>
      </c>
    </row>
    <row r="6260" spans="1:6">
      <c r="A6260" s="59">
        <v>6643</v>
      </c>
      <c r="B6260" s="59" t="s">
        <v>481</v>
      </c>
      <c r="C6260" s="59" t="s">
        <v>20278</v>
      </c>
      <c r="D6260" s="60">
        <v>66.400000000000006</v>
      </c>
      <c r="E6260" s="59" t="s">
        <v>482</v>
      </c>
      <c r="F6260" s="59" t="s">
        <v>344</v>
      </c>
    </row>
    <row r="6261" spans="1:6">
      <c r="A6261" s="59">
        <v>6644</v>
      </c>
      <c r="B6261" s="59" t="s">
        <v>481</v>
      </c>
      <c r="C6261" s="59" t="s">
        <v>20278</v>
      </c>
      <c r="D6261" s="60">
        <v>66.400000000000006</v>
      </c>
      <c r="E6261" s="59" t="s">
        <v>482</v>
      </c>
      <c r="F6261" s="59" t="s">
        <v>345</v>
      </c>
    </row>
    <row r="6262" spans="1:6">
      <c r="A6262" s="59">
        <v>6645</v>
      </c>
      <c r="B6262" s="59" t="s">
        <v>481</v>
      </c>
      <c r="C6262" s="59" t="s">
        <v>20278</v>
      </c>
      <c r="D6262" s="60">
        <v>66.400000000000006</v>
      </c>
      <c r="E6262" s="59" t="s">
        <v>482</v>
      </c>
      <c r="F6262" s="59" t="s">
        <v>346</v>
      </c>
    </row>
    <row r="6263" spans="1:6">
      <c r="A6263" s="59">
        <v>6646</v>
      </c>
      <c r="B6263" s="59" t="s">
        <v>481</v>
      </c>
      <c r="C6263" s="59" t="s">
        <v>20278</v>
      </c>
      <c r="D6263" s="60">
        <v>66.400000000000006</v>
      </c>
      <c r="E6263" s="59" t="s">
        <v>482</v>
      </c>
      <c r="F6263" s="59" t="s">
        <v>347</v>
      </c>
    </row>
    <row r="6264" spans="1:6">
      <c r="A6264" s="59">
        <v>6648</v>
      </c>
      <c r="B6264" s="59" t="s">
        <v>481</v>
      </c>
      <c r="C6264" s="59" t="s">
        <v>20278</v>
      </c>
      <c r="D6264" s="60">
        <v>66.400000000000006</v>
      </c>
      <c r="E6264" s="59" t="s">
        <v>482</v>
      </c>
      <c r="F6264" s="59" t="s">
        <v>348</v>
      </c>
    </row>
    <row r="6265" spans="1:6">
      <c r="A6265" s="59">
        <v>6649</v>
      </c>
      <c r="B6265" s="59" t="s">
        <v>481</v>
      </c>
      <c r="C6265" s="59" t="s">
        <v>20278</v>
      </c>
      <c r="D6265" s="60">
        <v>66.400000000000006</v>
      </c>
      <c r="E6265" s="59" t="s">
        <v>482</v>
      </c>
      <c r="F6265" s="59" t="s">
        <v>349</v>
      </c>
    </row>
    <row r="6266" spans="1:6">
      <c r="A6266" s="59">
        <v>6652</v>
      </c>
      <c r="B6266" s="59" t="s">
        <v>481</v>
      </c>
      <c r="C6266" s="59" t="s">
        <v>20278</v>
      </c>
      <c r="D6266" s="60">
        <v>66.400000000000006</v>
      </c>
      <c r="E6266" s="59" t="s">
        <v>482</v>
      </c>
      <c r="F6266" s="59" t="s">
        <v>350</v>
      </c>
    </row>
    <row r="6267" spans="1:6">
      <c r="A6267" s="59">
        <v>6654</v>
      </c>
      <c r="B6267" s="59" t="s">
        <v>481</v>
      </c>
      <c r="C6267" s="59" t="s">
        <v>20278</v>
      </c>
      <c r="D6267" s="60">
        <v>66.400000000000006</v>
      </c>
      <c r="E6267" s="59" t="s">
        <v>482</v>
      </c>
      <c r="F6267" s="59" t="s">
        <v>351</v>
      </c>
    </row>
    <row r="6268" spans="1:6">
      <c r="A6268" s="59">
        <v>6655</v>
      </c>
      <c r="B6268" s="59" t="s">
        <v>481</v>
      </c>
      <c r="C6268" s="59" t="s">
        <v>20278</v>
      </c>
      <c r="D6268" s="60">
        <v>66.400000000000006</v>
      </c>
      <c r="E6268" s="59" t="s">
        <v>482</v>
      </c>
      <c r="F6268" s="59" t="s">
        <v>352</v>
      </c>
    </row>
    <row r="6269" spans="1:6">
      <c r="A6269" s="59">
        <v>6657</v>
      </c>
      <c r="B6269" s="59" t="s">
        <v>481</v>
      </c>
      <c r="C6269" s="59" t="s">
        <v>20278</v>
      </c>
      <c r="D6269" s="60">
        <v>66.400000000000006</v>
      </c>
      <c r="E6269" s="59" t="s">
        <v>482</v>
      </c>
      <c r="F6269" s="59" t="s">
        <v>353</v>
      </c>
    </row>
    <row r="6270" spans="1:6">
      <c r="A6270" s="59">
        <v>6660</v>
      </c>
      <c r="B6270" s="59" t="s">
        <v>481</v>
      </c>
      <c r="C6270" s="59" t="s">
        <v>20278</v>
      </c>
      <c r="D6270" s="60">
        <v>66.400000000000006</v>
      </c>
      <c r="E6270" s="59" t="s">
        <v>482</v>
      </c>
      <c r="F6270" s="59" t="s">
        <v>354</v>
      </c>
    </row>
    <row r="6271" spans="1:6">
      <c r="A6271" s="59">
        <v>6662</v>
      </c>
      <c r="B6271" s="59" t="s">
        <v>481</v>
      </c>
      <c r="C6271" s="59" t="s">
        <v>20278</v>
      </c>
      <c r="D6271" s="60">
        <v>66.400000000000006</v>
      </c>
      <c r="E6271" s="59" t="s">
        <v>482</v>
      </c>
      <c r="F6271" s="59" t="s">
        <v>355</v>
      </c>
    </row>
    <row r="6272" spans="1:6">
      <c r="A6272" s="59">
        <v>6665</v>
      </c>
      <c r="B6272" s="59" t="s">
        <v>481</v>
      </c>
      <c r="C6272" s="59" t="s">
        <v>20278</v>
      </c>
      <c r="D6272" s="60">
        <v>66.400000000000006</v>
      </c>
      <c r="E6272" s="59" t="s">
        <v>482</v>
      </c>
      <c r="F6272" s="59" t="s">
        <v>356</v>
      </c>
    </row>
    <row r="6273" spans="1:6">
      <c r="A6273" s="59">
        <v>6680</v>
      </c>
      <c r="B6273" s="59" t="s">
        <v>481</v>
      </c>
      <c r="C6273" s="59" t="s">
        <v>20278</v>
      </c>
      <c r="D6273" s="60">
        <v>66.400000000000006</v>
      </c>
      <c r="E6273" s="59" t="s">
        <v>482</v>
      </c>
      <c r="F6273" s="59" t="s">
        <v>357</v>
      </c>
    </row>
    <row r="6274" spans="1:6">
      <c r="A6274" s="59">
        <v>6681</v>
      </c>
      <c r="B6274" s="59" t="s">
        <v>481</v>
      </c>
      <c r="C6274" s="59" t="s">
        <v>20278</v>
      </c>
      <c r="D6274" s="60">
        <v>66.400000000000006</v>
      </c>
      <c r="E6274" s="59" t="s">
        <v>482</v>
      </c>
      <c r="F6274" s="59" t="s">
        <v>358</v>
      </c>
    </row>
    <row r="6275" spans="1:6">
      <c r="A6275" s="59">
        <v>6685</v>
      </c>
      <c r="B6275" s="59" t="s">
        <v>481</v>
      </c>
      <c r="C6275" s="59" t="s">
        <v>20278</v>
      </c>
      <c r="D6275" s="60">
        <v>66.400000000000006</v>
      </c>
      <c r="E6275" s="59" t="s">
        <v>482</v>
      </c>
      <c r="F6275" s="59" t="s">
        <v>359</v>
      </c>
    </row>
    <row r="6276" spans="1:6">
      <c r="A6276" s="59">
        <v>6686</v>
      </c>
      <c r="B6276" s="59" t="s">
        <v>481</v>
      </c>
      <c r="C6276" s="59" t="s">
        <v>20278</v>
      </c>
      <c r="D6276" s="60">
        <v>66.400000000000006</v>
      </c>
      <c r="E6276" s="59" t="s">
        <v>482</v>
      </c>
      <c r="F6276" s="59" t="s">
        <v>360</v>
      </c>
    </row>
    <row r="6277" spans="1:6">
      <c r="A6277" s="59">
        <v>6690</v>
      </c>
      <c r="B6277" s="59" t="s">
        <v>481</v>
      </c>
      <c r="C6277" s="59" t="s">
        <v>20278</v>
      </c>
      <c r="D6277" s="60">
        <v>66.400000000000006</v>
      </c>
      <c r="E6277" s="59" t="s">
        <v>482</v>
      </c>
      <c r="F6277" s="59" t="s">
        <v>361</v>
      </c>
    </row>
    <row r="6278" spans="1:6">
      <c r="A6278" s="59">
        <v>6750</v>
      </c>
      <c r="B6278" s="59" t="s">
        <v>481</v>
      </c>
      <c r="C6278" s="59" t="s">
        <v>20278</v>
      </c>
      <c r="D6278" s="60">
        <v>66.400000000000006</v>
      </c>
      <c r="E6278" s="59" t="s">
        <v>482</v>
      </c>
      <c r="F6278" s="59" t="s">
        <v>362</v>
      </c>
    </row>
    <row r="6279" spans="1:6">
      <c r="A6279" s="59">
        <v>6820</v>
      </c>
      <c r="B6279" s="59" t="s">
        <v>481</v>
      </c>
      <c r="C6279" s="59" t="s">
        <v>20278</v>
      </c>
      <c r="D6279" s="60">
        <v>66.400000000000006</v>
      </c>
      <c r="E6279" s="59" t="s">
        <v>482</v>
      </c>
      <c r="F6279" s="59" t="s">
        <v>363</v>
      </c>
    </row>
    <row r="6280" spans="1:6">
      <c r="A6280" s="59">
        <v>6825</v>
      </c>
      <c r="B6280" s="59" t="s">
        <v>481</v>
      </c>
      <c r="C6280" s="59" t="s">
        <v>20278</v>
      </c>
      <c r="D6280" s="60">
        <v>66.400000000000006</v>
      </c>
      <c r="E6280" s="59" t="s">
        <v>482</v>
      </c>
      <c r="F6280" s="59" t="s">
        <v>364</v>
      </c>
    </row>
    <row r="6281" spans="1:6">
      <c r="A6281" s="59">
        <v>6830</v>
      </c>
      <c r="B6281" s="59" t="s">
        <v>481</v>
      </c>
      <c r="C6281" s="59" t="s">
        <v>20278</v>
      </c>
      <c r="D6281" s="60">
        <v>66.400000000000006</v>
      </c>
      <c r="E6281" s="59" t="s">
        <v>482</v>
      </c>
      <c r="F6281" s="59" t="s">
        <v>365</v>
      </c>
    </row>
    <row r="6282" spans="1:6">
      <c r="A6282" s="59">
        <v>6831</v>
      </c>
      <c r="B6282" s="59" t="s">
        <v>481</v>
      </c>
      <c r="C6282" s="59" t="s">
        <v>20278</v>
      </c>
      <c r="D6282" s="60">
        <v>66.400000000000006</v>
      </c>
      <c r="E6282" s="59" t="s">
        <v>482</v>
      </c>
      <c r="F6282" s="59" t="s">
        <v>366</v>
      </c>
    </row>
    <row r="6283" spans="1:6">
      <c r="A6283" s="59">
        <v>6832</v>
      </c>
      <c r="B6283" s="59" t="s">
        <v>481</v>
      </c>
      <c r="C6283" s="59" t="s">
        <v>20278</v>
      </c>
      <c r="D6283" s="60">
        <v>66.400000000000006</v>
      </c>
      <c r="E6283" s="59" t="s">
        <v>482</v>
      </c>
      <c r="F6283" s="59" t="s">
        <v>367</v>
      </c>
    </row>
    <row r="6284" spans="1:6">
      <c r="A6284" s="59">
        <v>6833</v>
      </c>
      <c r="B6284" s="59" t="s">
        <v>481</v>
      </c>
      <c r="C6284" s="59" t="s">
        <v>20278</v>
      </c>
      <c r="D6284" s="60">
        <v>66.400000000000006</v>
      </c>
      <c r="E6284" s="59" t="s">
        <v>482</v>
      </c>
      <c r="F6284" s="59" t="s">
        <v>368</v>
      </c>
    </row>
    <row r="6285" spans="1:6">
      <c r="A6285" s="59">
        <v>6834</v>
      </c>
      <c r="B6285" s="59" t="s">
        <v>481</v>
      </c>
      <c r="C6285" s="59" t="s">
        <v>20278</v>
      </c>
      <c r="D6285" s="60">
        <v>66.400000000000006</v>
      </c>
      <c r="E6285" s="59" t="s">
        <v>482</v>
      </c>
      <c r="F6285" s="59" t="s">
        <v>369</v>
      </c>
    </row>
    <row r="6286" spans="1:6">
      <c r="A6286" s="59">
        <v>6901</v>
      </c>
      <c r="B6286" s="59" t="s">
        <v>481</v>
      </c>
      <c r="C6286" s="59" t="s">
        <v>20278</v>
      </c>
      <c r="D6286" s="60">
        <v>66.400000000000006</v>
      </c>
      <c r="E6286" s="59" t="s">
        <v>482</v>
      </c>
      <c r="F6286" s="59" t="s">
        <v>370</v>
      </c>
    </row>
    <row r="6287" spans="1:6">
      <c r="A6287" s="59">
        <v>6902</v>
      </c>
      <c r="B6287" s="59" t="s">
        <v>481</v>
      </c>
      <c r="C6287" s="59" t="s">
        <v>20278</v>
      </c>
      <c r="D6287" s="60">
        <v>66.400000000000006</v>
      </c>
      <c r="E6287" s="59" t="s">
        <v>482</v>
      </c>
      <c r="F6287" s="59" t="s">
        <v>371</v>
      </c>
    </row>
    <row r="6288" spans="1:6">
      <c r="A6288" s="59">
        <v>6903</v>
      </c>
      <c r="B6288" s="59" t="s">
        <v>481</v>
      </c>
      <c r="C6288" s="59" t="s">
        <v>20278</v>
      </c>
      <c r="D6288" s="60">
        <v>66.400000000000006</v>
      </c>
      <c r="E6288" s="59" t="s">
        <v>482</v>
      </c>
      <c r="F6288" s="59" t="s">
        <v>372</v>
      </c>
    </row>
    <row r="6289" spans="1:6">
      <c r="A6289" s="59">
        <v>6998</v>
      </c>
      <c r="B6289" s="59" t="s">
        <v>481</v>
      </c>
      <c r="C6289" s="59" t="s">
        <v>20278</v>
      </c>
      <c r="D6289" s="60">
        <v>66.400000000000006</v>
      </c>
      <c r="E6289" s="59" t="s">
        <v>482</v>
      </c>
      <c r="F6289" s="59" t="s">
        <v>373</v>
      </c>
    </row>
    <row r="6290" spans="1:6">
      <c r="A6290" s="59">
        <v>6999</v>
      </c>
      <c r="B6290" s="59" t="s">
        <v>481</v>
      </c>
      <c r="C6290" s="59" t="s">
        <v>20278</v>
      </c>
      <c r="D6290" s="60">
        <v>66.400000000000006</v>
      </c>
      <c r="E6290" s="59" t="s">
        <v>482</v>
      </c>
      <c r="F6290" s="59" t="s">
        <v>374</v>
      </c>
    </row>
    <row r="6291" spans="1:6">
      <c r="A6291" s="59">
        <v>9001</v>
      </c>
      <c r="B6291" s="59" t="s">
        <v>481</v>
      </c>
      <c r="C6291" s="59" t="s">
        <v>20278</v>
      </c>
      <c r="D6291" s="60">
        <v>66.400000000000006</v>
      </c>
      <c r="E6291" s="59" t="s">
        <v>482</v>
      </c>
      <c r="F6291" s="59" t="s">
        <v>375</v>
      </c>
    </row>
    <row r="6292" spans="1:6">
      <c r="A6292" s="59">
        <v>600</v>
      </c>
      <c r="B6292" s="59" t="s">
        <v>483</v>
      </c>
      <c r="C6292" s="59" t="s">
        <v>20278</v>
      </c>
      <c r="D6292" s="60">
        <v>66.400000000000006</v>
      </c>
      <c r="E6292" s="59" t="s">
        <v>484</v>
      </c>
      <c r="F6292" s="59" t="s">
        <v>200</v>
      </c>
    </row>
    <row r="6293" spans="1:6">
      <c r="A6293" s="59">
        <v>601</v>
      </c>
      <c r="B6293" s="59" t="s">
        <v>483</v>
      </c>
      <c r="C6293" s="59" t="s">
        <v>20278</v>
      </c>
      <c r="D6293" s="60">
        <v>66.400000000000006</v>
      </c>
      <c r="E6293" s="59" t="s">
        <v>484</v>
      </c>
      <c r="F6293" s="59" t="s">
        <v>201</v>
      </c>
    </row>
    <row r="6294" spans="1:6">
      <c r="A6294" s="59">
        <v>605</v>
      </c>
      <c r="B6294" s="59" t="s">
        <v>483</v>
      </c>
      <c r="C6294" s="59" t="s">
        <v>20278</v>
      </c>
      <c r="D6294" s="60">
        <v>66.400000000000006</v>
      </c>
      <c r="E6294" s="59" t="s">
        <v>484</v>
      </c>
      <c r="F6294" s="59" t="s">
        <v>202</v>
      </c>
    </row>
    <row r="6295" spans="1:6">
      <c r="A6295" s="59">
        <v>611</v>
      </c>
      <c r="B6295" s="59" t="s">
        <v>483</v>
      </c>
      <c r="C6295" s="59" t="s">
        <v>20278</v>
      </c>
      <c r="D6295" s="60">
        <v>66.400000000000006</v>
      </c>
      <c r="E6295" s="59" t="s">
        <v>484</v>
      </c>
      <c r="F6295" s="59" t="s">
        <v>203</v>
      </c>
    </row>
    <row r="6296" spans="1:6">
      <c r="A6296" s="59">
        <v>630</v>
      </c>
      <c r="B6296" s="59" t="s">
        <v>483</v>
      </c>
      <c r="C6296" s="59" t="s">
        <v>20278</v>
      </c>
      <c r="D6296" s="60">
        <v>66.400000000000006</v>
      </c>
      <c r="E6296" s="59" t="s">
        <v>484</v>
      </c>
      <c r="F6296" s="59" t="s">
        <v>204</v>
      </c>
    </row>
    <row r="6297" spans="1:6">
      <c r="A6297" s="59">
        <v>640</v>
      </c>
      <c r="B6297" s="59" t="s">
        <v>483</v>
      </c>
      <c r="C6297" s="59" t="s">
        <v>20278</v>
      </c>
      <c r="D6297" s="60">
        <v>66.400000000000006</v>
      </c>
      <c r="E6297" s="59" t="s">
        <v>484</v>
      </c>
      <c r="F6297" s="59" t="s">
        <v>205</v>
      </c>
    </row>
    <row r="6298" spans="1:6">
      <c r="A6298" s="59">
        <v>641</v>
      </c>
      <c r="B6298" s="59" t="s">
        <v>483</v>
      </c>
      <c r="C6298" s="59" t="s">
        <v>20278</v>
      </c>
      <c r="D6298" s="60">
        <v>66.400000000000006</v>
      </c>
      <c r="E6298" s="59" t="s">
        <v>484</v>
      </c>
      <c r="F6298" s="59" t="s">
        <v>206</v>
      </c>
    </row>
    <row r="6299" spans="1:6">
      <c r="A6299" s="59">
        <v>660</v>
      </c>
      <c r="B6299" s="59" t="s">
        <v>483</v>
      </c>
      <c r="C6299" s="59" t="s">
        <v>20278</v>
      </c>
      <c r="D6299" s="60">
        <v>66.400000000000006</v>
      </c>
      <c r="E6299" s="59" t="s">
        <v>484</v>
      </c>
      <c r="F6299" s="59" t="s">
        <v>207</v>
      </c>
    </row>
    <row r="6300" spans="1:6">
      <c r="A6300" s="59">
        <v>665</v>
      </c>
      <c r="B6300" s="59" t="s">
        <v>483</v>
      </c>
      <c r="C6300" s="59" t="s">
        <v>20278</v>
      </c>
      <c r="D6300" s="60">
        <v>66.400000000000006</v>
      </c>
      <c r="E6300" s="59" t="s">
        <v>484</v>
      </c>
      <c r="F6300" s="59" t="s">
        <v>209</v>
      </c>
    </row>
    <row r="6301" spans="1:6">
      <c r="A6301" s="59">
        <v>6010</v>
      </c>
      <c r="B6301" s="59" t="s">
        <v>483</v>
      </c>
      <c r="C6301" s="59" t="s">
        <v>20278</v>
      </c>
      <c r="D6301" s="60">
        <v>66.400000000000006</v>
      </c>
      <c r="E6301" s="59" t="s">
        <v>484</v>
      </c>
      <c r="F6301" s="59" t="s">
        <v>210</v>
      </c>
    </row>
    <row r="6302" spans="1:6">
      <c r="A6302" s="59">
        <v>6011</v>
      </c>
      <c r="B6302" s="59" t="s">
        <v>483</v>
      </c>
      <c r="C6302" s="59" t="s">
        <v>20278</v>
      </c>
      <c r="D6302" s="60">
        <v>66.400000000000006</v>
      </c>
      <c r="E6302" s="59" t="s">
        <v>484</v>
      </c>
      <c r="F6302" s="59" t="s">
        <v>211</v>
      </c>
    </row>
    <row r="6303" spans="1:6">
      <c r="A6303" s="59">
        <v>6012</v>
      </c>
      <c r="B6303" s="59" t="s">
        <v>483</v>
      </c>
      <c r="C6303" s="59" t="s">
        <v>20278</v>
      </c>
      <c r="D6303" s="60">
        <v>66.400000000000006</v>
      </c>
      <c r="E6303" s="59" t="s">
        <v>484</v>
      </c>
      <c r="F6303" s="59" t="s">
        <v>212</v>
      </c>
    </row>
    <row r="6304" spans="1:6">
      <c r="A6304" s="59">
        <v>6013</v>
      </c>
      <c r="B6304" s="59" t="s">
        <v>483</v>
      </c>
      <c r="C6304" s="59" t="s">
        <v>20278</v>
      </c>
      <c r="D6304" s="60">
        <v>66.400000000000006</v>
      </c>
      <c r="E6304" s="59" t="s">
        <v>484</v>
      </c>
      <c r="F6304" s="59" t="s">
        <v>213</v>
      </c>
    </row>
    <row r="6305" spans="1:6">
      <c r="A6305" s="59">
        <v>6014</v>
      </c>
      <c r="B6305" s="59" t="s">
        <v>483</v>
      </c>
      <c r="C6305" s="59" t="s">
        <v>20278</v>
      </c>
      <c r="D6305" s="60">
        <v>66.400000000000006</v>
      </c>
      <c r="E6305" s="59" t="s">
        <v>484</v>
      </c>
      <c r="F6305" s="59" t="s">
        <v>214</v>
      </c>
    </row>
    <row r="6306" spans="1:6">
      <c r="A6306" s="59">
        <v>6015</v>
      </c>
      <c r="B6306" s="59" t="s">
        <v>483</v>
      </c>
      <c r="C6306" s="59" t="s">
        <v>20278</v>
      </c>
      <c r="D6306" s="60">
        <v>66.400000000000006</v>
      </c>
      <c r="E6306" s="59" t="s">
        <v>484</v>
      </c>
      <c r="F6306" s="59" t="s">
        <v>215</v>
      </c>
    </row>
    <row r="6307" spans="1:6">
      <c r="A6307" s="59">
        <v>6016</v>
      </c>
      <c r="B6307" s="59" t="s">
        <v>483</v>
      </c>
      <c r="C6307" s="59" t="s">
        <v>20278</v>
      </c>
      <c r="D6307" s="60">
        <v>66.400000000000006</v>
      </c>
      <c r="E6307" s="59" t="s">
        <v>484</v>
      </c>
      <c r="F6307" s="59" t="s">
        <v>216</v>
      </c>
    </row>
    <row r="6308" spans="1:6">
      <c r="A6308" s="59">
        <v>6017</v>
      </c>
      <c r="B6308" s="59" t="s">
        <v>483</v>
      </c>
      <c r="C6308" s="59" t="s">
        <v>20278</v>
      </c>
      <c r="D6308" s="60">
        <v>66.400000000000006</v>
      </c>
      <c r="E6308" s="59" t="s">
        <v>484</v>
      </c>
      <c r="F6308" s="59" t="s">
        <v>217</v>
      </c>
    </row>
    <row r="6309" spans="1:6">
      <c r="A6309" s="59">
        <v>6020</v>
      </c>
      <c r="B6309" s="59" t="s">
        <v>483</v>
      </c>
      <c r="C6309" s="59" t="s">
        <v>20278</v>
      </c>
      <c r="D6309" s="60">
        <v>66.400000000000006</v>
      </c>
      <c r="E6309" s="59" t="s">
        <v>484</v>
      </c>
      <c r="F6309" s="59" t="s">
        <v>218</v>
      </c>
    </row>
    <row r="6310" spans="1:6">
      <c r="A6310" s="59">
        <v>6021</v>
      </c>
      <c r="B6310" s="59" t="s">
        <v>483</v>
      </c>
      <c r="C6310" s="59" t="s">
        <v>20278</v>
      </c>
      <c r="D6310" s="60">
        <v>66.400000000000006</v>
      </c>
      <c r="E6310" s="59" t="s">
        <v>484</v>
      </c>
      <c r="F6310" s="59" t="s">
        <v>219</v>
      </c>
    </row>
    <row r="6311" spans="1:6">
      <c r="A6311" s="59">
        <v>6022</v>
      </c>
      <c r="B6311" s="59" t="s">
        <v>483</v>
      </c>
      <c r="C6311" s="59" t="s">
        <v>20278</v>
      </c>
      <c r="D6311" s="60">
        <v>66.400000000000006</v>
      </c>
      <c r="E6311" s="59" t="s">
        <v>484</v>
      </c>
      <c r="F6311" s="59" t="s">
        <v>220</v>
      </c>
    </row>
    <row r="6312" spans="1:6">
      <c r="A6312" s="59">
        <v>6023</v>
      </c>
      <c r="B6312" s="59" t="s">
        <v>483</v>
      </c>
      <c r="C6312" s="59" t="s">
        <v>20278</v>
      </c>
      <c r="D6312" s="60">
        <v>66.400000000000006</v>
      </c>
      <c r="E6312" s="59" t="s">
        <v>484</v>
      </c>
      <c r="F6312" s="59" t="s">
        <v>221</v>
      </c>
    </row>
    <row r="6313" spans="1:6">
      <c r="A6313" s="59">
        <v>6100</v>
      </c>
      <c r="B6313" s="59" t="s">
        <v>483</v>
      </c>
      <c r="C6313" s="59" t="s">
        <v>20278</v>
      </c>
      <c r="D6313" s="60">
        <v>66.400000000000006</v>
      </c>
      <c r="E6313" s="59" t="s">
        <v>484</v>
      </c>
      <c r="F6313" s="59" t="s">
        <v>225</v>
      </c>
    </row>
    <row r="6314" spans="1:6">
      <c r="A6314" s="59">
        <v>6101</v>
      </c>
      <c r="B6314" s="59" t="s">
        <v>483</v>
      </c>
      <c r="C6314" s="59" t="s">
        <v>20278</v>
      </c>
      <c r="D6314" s="60">
        <v>66.400000000000006</v>
      </c>
      <c r="E6314" s="59" t="s">
        <v>484</v>
      </c>
      <c r="F6314" s="59" t="s">
        <v>226</v>
      </c>
    </row>
    <row r="6315" spans="1:6">
      <c r="A6315" s="59">
        <v>6102</v>
      </c>
      <c r="B6315" s="59" t="s">
        <v>483</v>
      </c>
      <c r="C6315" s="59" t="s">
        <v>20278</v>
      </c>
      <c r="D6315" s="60">
        <v>66.400000000000006</v>
      </c>
      <c r="E6315" s="59" t="s">
        <v>484</v>
      </c>
      <c r="F6315" s="59" t="s">
        <v>227</v>
      </c>
    </row>
    <row r="6316" spans="1:6">
      <c r="A6316" s="59">
        <v>6103</v>
      </c>
      <c r="B6316" s="59" t="s">
        <v>483</v>
      </c>
      <c r="C6316" s="59" t="s">
        <v>20278</v>
      </c>
      <c r="D6316" s="60">
        <v>66.400000000000006</v>
      </c>
      <c r="E6316" s="59" t="s">
        <v>484</v>
      </c>
      <c r="F6316" s="59" t="s">
        <v>228</v>
      </c>
    </row>
    <row r="6317" spans="1:6">
      <c r="A6317" s="59">
        <v>6110</v>
      </c>
      <c r="B6317" s="59" t="s">
        <v>483</v>
      </c>
      <c r="C6317" s="59" t="s">
        <v>20278</v>
      </c>
      <c r="D6317" s="60">
        <v>66.400000000000006</v>
      </c>
      <c r="E6317" s="59" t="s">
        <v>484</v>
      </c>
      <c r="F6317" s="59" t="s">
        <v>229</v>
      </c>
    </row>
    <row r="6318" spans="1:6">
      <c r="A6318" s="59">
        <v>6220</v>
      </c>
      <c r="B6318" s="59" t="s">
        <v>483</v>
      </c>
      <c r="C6318" s="59" t="s">
        <v>20278</v>
      </c>
      <c r="D6318" s="60">
        <v>66.400000000000006</v>
      </c>
      <c r="E6318" s="59" t="s">
        <v>484</v>
      </c>
      <c r="F6318" s="59" t="s">
        <v>231</v>
      </c>
    </row>
    <row r="6319" spans="1:6">
      <c r="A6319" s="59">
        <v>6221</v>
      </c>
      <c r="B6319" s="59" t="s">
        <v>483</v>
      </c>
      <c r="C6319" s="59" t="s">
        <v>20278</v>
      </c>
      <c r="D6319" s="60">
        <v>66.400000000000006</v>
      </c>
      <c r="E6319" s="59" t="s">
        <v>484</v>
      </c>
      <c r="F6319" s="59" t="s">
        <v>232</v>
      </c>
    </row>
    <row r="6320" spans="1:6">
      <c r="A6320" s="59">
        <v>6222</v>
      </c>
      <c r="B6320" s="59" t="s">
        <v>483</v>
      </c>
      <c r="C6320" s="59" t="s">
        <v>20278</v>
      </c>
      <c r="D6320" s="60">
        <v>66.400000000000006</v>
      </c>
      <c r="E6320" s="59" t="s">
        <v>484</v>
      </c>
      <c r="F6320" s="59" t="s">
        <v>233</v>
      </c>
    </row>
    <row r="6321" spans="1:6">
      <c r="A6321" s="59">
        <v>6223</v>
      </c>
      <c r="B6321" s="59" t="s">
        <v>483</v>
      </c>
      <c r="C6321" s="59" t="s">
        <v>20278</v>
      </c>
      <c r="D6321" s="60">
        <v>66.400000000000006</v>
      </c>
      <c r="E6321" s="59" t="s">
        <v>484</v>
      </c>
      <c r="F6321" s="59" t="s">
        <v>234</v>
      </c>
    </row>
    <row r="6322" spans="1:6">
      <c r="A6322" s="59">
        <v>6224</v>
      </c>
      <c r="B6322" s="59" t="s">
        <v>483</v>
      </c>
      <c r="C6322" s="59" t="s">
        <v>20278</v>
      </c>
      <c r="D6322" s="60">
        <v>66.400000000000006</v>
      </c>
      <c r="E6322" s="59" t="s">
        <v>484</v>
      </c>
      <c r="F6322" s="59" t="s">
        <v>235</v>
      </c>
    </row>
    <row r="6323" spans="1:6">
      <c r="A6323" s="59">
        <v>6225</v>
      </c>
      <c r="B6323" s="59" t="s">
        <v>483</v>
      </c>
      <c r="C6323" s="59" t="s">
        <v>20278</v>
      </c>
      <c r="D6323" s="60">
        <v>66.400000000000006</v>
      </c>
      <c r="E6323" s="59" t="s">
        <v>484</v>
      </c>
      <c r="F6323" s="59" t="s">
        <v>236</v>
      </c>
    </row>
    <row r="6324" spans="1:6">
      <c r="A6324" s="59">
        <v>6226</v>
      </c>
      <c r="B6324" s="59" t="s">
        <v>483</v>
      </c>
      <c r="C6324" s="59" t="s">
        <v>20278</v>
      </c>
      <c r="D6324" s="60">
        <v>66.400000000000006</v>
      </c>
      <c r="E6324" s="59" t="s">
        <v>484</v>
      </c>
      <c r="F6324" s="59" t="s">
        <v>237</v>
      </c>
    </row>
    <row r="6325" spans="1:6">
      <c r="A6325" s="59">
        <v>6229</v>
      </c>
      <c r="B6325" s="59" t="s">
        <v>483</v>
      </c>
      <c r="C6325" s="59" t="s">
        <v>20278</v>
      </c>
      <c r="D6325" s="60">
        <v>66.400000000000006</v>
      </c>
      <c r="E6325" s="59" t="s">
        <v>484</v>
      </c>
      <c r="F6325" s="59" t="s">
        <v>238</v>
      </c>
    </row>
    <row r="6326" spans="1:6">
      <c r="A6326" s="59">
        <v>6230</v>
      </c>
      <c r="B6326" s="59" t="s">
        <v>483</v>
      </c>
      <c r="C6326" s="59" t="s">
        <v>20278</v>
      </c>
      <c r="D6326" s="60">
        <v>66.400000000000006</v>
      </c>
      <c r="E6326" s="59" t="s">
        <v>484</v>
      </c>
      <c r="F6326" s="59" t="s">
        <v>239</v>
      </c>
    </row>
    <row r="6327" spans="1:6">
      <c r="A6327" s="59">
        <v>6231</v>
      </c>
      <c r="B6327" s="59" t="s">
        <v>483</v>
      </c>
      <c r="C6327" s="59" t="s">
        <v>20278</v>
      </c>
      <c r="D6327" s="60">
        <v>66.400000000000006</v>
      </c>
      <c r="E6327" s="59" t="s">
        <v>484</v>
      </c>
      <c r="F6327" s="59" t="s">
        <v>240</v>
      </c>
    </row>
    <row r="6328" spans="1:6">
      <c r="A6328" s="59">
        <v>6232</v>
      </c>
      <c r="B6328" s="59" t="s">
        <v>483</v>
      </c>
      <c r="C6328" s="59" t="s">
        <v>20278</v>
      </c>
      <c r="D6328" s="60">
        <v>66.400000000000006</v>
      </c>
      <c r="E6328" s="59" t="s">
        <v>484</v>
      </c>
      <c r="F6328" s="59" t="s">
        <v>241</v>
      </c>
    </row>
    <row r="6329" spans="1:6">
      <c r="A6329" s="59">
        <v>6234</v>
      </c>
      <c r="B6329" s="59" t="s">
        <v>483</v>
      </c>
      <c r="C6329" s="59" t="s">
        <v>20278</v>
      </c>
      <c r="D6329" s="60">
        <v>66.400000000000006</v>
      </c>
      <c r="E6329" s="59" t="s">
        <v>484</v>
      </c>
      <c r="F6329" s="59" t="s">
        <v>242</v>
      </c>
    </row>
    <row r="6330" spans="1:6">
      <c r="A6330" s="59">
        <v>6235</v>
      </c>
      <c r="B6330" s="59" t="s">
        <v>483</v>
      </c>
      <c r="C6330" s="59" t="s">
        <v>20278</v>
      </c>
      <c r="D6330" s="60">
        <v>66.400000000000006</v>
      </c>
      <c r="E6330" s="59" t="s">
        <v>484</v>
      </c>
      <c r="F6330" s="59" t="s">
        <v>243</v>
      </c>
    </row>
    <row r="6331" spans="1:6">
      <c r="A6331" s="59">
        <v>6236</v>
      </c>
      <c r="B6331" s="59" t="s">
        <v>483</v>
      </c>
      <c r="C6331" s="59" t="s">
        <v>20278</v>
      </c>
      <c r="D6331" s="60">
        <v>66.400000000000006</v>
      </c>
      <c r="E6331" s="59" t="s">
        <v>484</v>
      </c>
      <c r="F6331" s="59" t="s">
        <v>244</v>
      </c>
    </row>
    <row r="6332" spans="1:6">
      <c r="A6332" s="59">
        <v>6238</v>
      </c>
      <c r="B6332" s="59" t="s">
        <v>483</v>
      </c>
      <c r="C6332" s="59" t="s">
        <v>20278</v>
      </c>
      <c r="D6332" s="60">
        <v>66.400000000000006</v>
      </c>
      <c r="E6332" s="59" t="s">
        <v>484</v>
      </c>
      <c r="F6332" s="59" t="s">
        <v>245</v>
      </c>
    </row>
    <row r="6333" spans="1:6">
      <c r="A6333" s="59">
        <v>6240</v>
      </c>
      <c r="B6333" s="59" t="s">
        <v>483</v>
      </c>
      <c r="C6333" s="59" t="s">
        <v>20278</v>
      </c>
      <c r="D6333" s="60">
        <v>66.400000000000006</v>
      </c>
      <c r="E6333" s="59" t="s">
        <v>484</v>
      </c>
      <c r="F6333" s="59" t="s">
        <v>246</v>
      </c>
    </row>
    <row r="6334" spans="1:6">
      <c r="A6334" s="59">
        <v>6241</v>
      </c>
      <c r="B6334" s="59" t="s">
        <v>483</v>
      </c>
      <c r="C6334" s="59" t="s">
        <v>20278</v>
      </c>
      <c r="D6334" s="60">
        <v>66.400000000000006</v>
      </c>
      <c r="E6334" s="59" t="s">
        <v>484</v>
      </c>
      <c r="F6334" s="59" t="s">
        <v>247</v>
      </c>
    </row>
    <row r="6335" spans="1:6">
      <c r="A6335" s="59">
        <v>6242</v>
      </c>
      <c r="B6335" s="59" t="s">
        <v>483</v>
      </c>
      <c r="C6335" s="59" t="s">
        <v>20278</v>
      </c>
      <c r="D6335" s="60">
        <v>66.400000000000006</v>
      </c>
      <c r="E6335" s="59" t="s">
        <v>484</v>
      </c>
      <c r="F6335" s="59" t="s">
        <v>248</v>
      </c>
    </row>
    <row r="6336" spans="1:6">
      <c r="A6336" s="59">
        <v>6243</v>
      </c>
      <c r="B6336" s="59" t="s">
        <v>483</v>
      </c>
      <c r="C6336" s="59" t="s">
        <v>20278</v>
      </c>
      <c r="D6336" s="60">
        <v>66.400000000000006</v>
      </c>
      <c r="E6336" s="59" t="s">
        <v>484</v>
      </c>
      <c r="F6336" s="59" t="s">
        <v>249</v>
      </c>
    </row>
    <row r="6337" spans="1:6">
      <c r="A6337" s="59">
        <v>6244</v>
      </c>
      <c r="B6337" s="59" t="s">
        <v>483</v>
      </c>
      <c r="C6337" s="59" t="s">
        <v>20278</v>
      </c>
      <c r="D6337" s="60">
        <v>66.400000000000006</v>
      </c>
      <c r="E6337" s="59" t="s">
        <v>484</v>
      </c>
      <c r="F6337" s="59" t="s">
        <v>250</v>
      </c>
    </row>
    <row r="6338" spans="1:6">
      <c r="A6338" s="59">
        <v>6306</v>
      </c>
      <c r="B6338" s="59" t="s">
        <v>483</v>
      </c>
      <c r="C6338" s="59" t="s">
        <v>20278</v>
      </c>
      <c r="D6338" s="60">
        <v>66.400000000000006</v>
      </c>
      <c r="E6338" s="59" t="s">
        <v>484</v>
      </c>
      <c r="F6338" s="59" t="s">
        <v>251</v>
      </c>
    </row>
    <row r="6339" spans="1:6">
      <c r="A6339" s="59">
        <v>6307</v>
      </c>
      <c r="B6339" s="59" t="s">
        <v>483</v>
      </c>
      <c r="C6339" s="59" t="s">
        <v>20278</v>
      </c>
      <c r="D6339" s="60">
        <v>66.400000000000006</v>
      </c>
      <c r="E6339" s="59" t="s">
        <v>484</v>
      </c>
      <c r="F6339" s="59" t="s">
        <v>252</v>
      </c>
    </row>
    <row r="6340" spans="1:6">
      <c r="A6340" s="59">
        <v>6308</v>
      </c>
      <c r="B6340" s="59" t="s">
        <v>483</v>
      </c>
      <c r="C6340" s="59" t="s">
        <v>20278</v>
      </c>
      <c r="D6340" s="60">
        <v>66.400000000000006</v>
      </c>
      <c r="E6340" s="59" t="s">
        <v>484</v>
      </c>
      <c r="F6340" s="59" t="s">
        <v>252</v>
      </c>
    </row>
    <row r="6341" spans="1:6">
      <c r="A6341" s="59">
        <v>6320</v>
      </c>
      <c r="B6341" s="59" t="s">
        <v>483</v>
      </c>
      <c r="C6341" s="59" t="s">
        <v>20278</v>
      </c>
      <c r="D6341" s="60">
        <v>66.400000000000006</v>
      </c>
      <c r="E6341" s="59" t="s">
        <v>484</v>
      </c>
      <c r="F6341" s="59" t="s">
        <v>253</v>
      </c>
    </row>
    <row r="6342" spans="1:6">
      <c r="A6342" s="59">
        <v>6342</v>
      </c>
      <c r="B6342" s="59" t="s">
        <v>483</v>
      </c>
      <c r="C6342" s="59" t="s">
        <v>20278</v>
      </c>
      <c r="D6342" s="60">
        <v>66.400000000000006</v>
      </c>
      <c r="E6342" s="59" t="s">
        <v>484</v>
      </c>
      <c r="F6342" s="59" t="s">
        <v>254</v>
      </c>
    </row>
    <row r="6343" spans="1:6">
      <c r="A6343" s="59">
        <v>6343</v>
      </c>
      <c r="B6343" s="59" t="s">
        <v>483</v>
      </c>
      <c r="C6343" s="59" t="s">
        <v>20278</v>
      </c>
      <c r="D6343" s="60">
        <v>66.400000000000006</v>
      </c>
      <c r="E6343" s="59" t="s">
        <v>484</v>
      </c>
      <c r="F6343" s="59" t="s">
        <v>255</v>
      </c>
    </row>
    <row r="6344" spans="1:6">
      <c r="A6344" s="59">
        <v>6344</v>
      </c>
      <c r="B6344" s="59" t="s">
        <v>483</v>
      </c>
      <c r="C6344" s="59" t="s">
        <v>20278</v>
      </c>
      <c r="D6344" s="60">
        <v>66.400000000000006</v>
      </c>
      <c r="E6344" s="59" t="s">
        <v>484</v>
      </c>
      <c r="F6344" s="59" t="s">
        <v>256</v>
      </c>
    </row>
    <row r="6345" spans="1:6">
      <c r="A6345" s="59">
        <v>6345</v>
      </c>
      <c r="B6345" s="59" t="s">
        <v>483</v>
      </c>
      <c r="C6345" s="59" t="s">
        <v>20278</v>
      </c>
      <c r="D6345" s="60">
        <v>66.400000000000006</v>
      </c>
      <c r="E6345" s="59" t="s">
        <v>484</v>
      </c>
      <c r="F6345" s="59" t="s">
        <v>257</v>
      </c>
    </row>
    <row r="6346" spans="1:6">
      <c r="A6346" s="59">
        <v>6346</v>
      </c>
      <c r="B6346" s="59" t="s">
        <v>483</v>
      </c>
      <c r="C6346" s="59" t="s">
        <v>20278</v>
      </c>
      <c r="D6346" s="60">
        <v>66.400000000000006</v>
      </c>
      <c r="E6346" s="59" t="s">
        <v>484</v>
      </c>
      <c r="F6346" s="59" t="s">
        <v>258</v>
      </c>
    </row>
    <row r="6347" spans="1:6">
      <c r="A6347" s="59">
        <v>6347</v>
      </c>
      <c r="B6347" s="59" t="s">
        <v>483</v>
      </c>
      <c r="C6347" s="59" t="s">
        <v>20278</v>
      </c>
      <c r="D6347" s="60">
        <v>66.400000000000006</v>
      </c>
      <c r="E6347" s="59" t="s">
        <v>484</v>
      </c>
      <c r="F6347" s="59" t="s">
        <v>259</v>
      </c>
    </row>
    <row r="6348" spans="1:6">
      <c r="A6348" s="59">
        <v>6400</v>
      </c>
      <c r="B6348" s="59" t="s">
        <v>483</v>
      </c>
      <c r="C6348" s="59" t="s">
        <v>20278</v>
      </c>
      <c r="D6348" s="60">
        <v>66.400000000000006</v>
      </c>
      <c r="E6348" s="59" t="s">
        <v>484</v>
      </c>
      <c r="F6348" s="59" t="s">
        <v>260</v>
      </c>
    </row>
    <row r="6349" spans="1:6">
      <c r="A6349" s="59">
        <v>6401</v>
      </c>
      <c r="B6349" s="59" t="s">
        <v>483</v>
      </c>
      <c r="C6349" s="59" t="s">
        <v>20278</v>
      </c>
      <c r="D6349" s="60">
        <v>66.400000000000006</v>
      </c>
      <c r="E6349" s="59" t="s">
        <v>484</v>
      </c>
      <c r="F6349" s="59" t="s">
        <v>261</v>
      </c>
    </row>
    <row r="6350" spans="1:6">
      <c r="A6350" s="59">
        <v>6402</v>
      </c>
      <c r="B6350" s="59" t="s">
        <v>483</v>
      </c>
      <c r="C6350" s="59" t="s">
        <v>20278</v>
      </c>
      <c r="D6350" s="60">
        <v>66.400000000000006</v>
      </c>
      <c r="E6350" s="59" t="s">
        <v>484</v>
      </c>
      <c r="F6350" s="59" t="s">
        <v>262</v>
      </c>
    </row>
    <row r="6351" spans="1:6">
      <c r="A6351" s="59">
        <v>6404</v>
      </c>
      <c r="B6351" s="59" t="s">
        <v>483</v>
      </c>
      <c r="C6351" s="59" t="s">
        <v>20278</v>
      </c>
      <c r="D6351" s="60">
        <v>66.400000000000006</v>
      </c>
      <c r="E6351" s="59" t="s">
        <v>484</v>
      </c>
      <c r="F6351" s="59" t="s">
        <v>263</v>
      </c>
    </row>
    <row r="6352" spans="1:6">
      <c r="A6352" s="59">
        <v>6405</v>
      </c>
      <c r="B6352" s="59" t="s">
        <v>483</v>
      </c>
      <c r="C6352" s="59" t="s">
        <v>20278</v>
      </c>
      <c r="D6352" s="60">
        <v>66.400000000000006</v>
      </c>
      <c r="E6352" s="59" t="s">
        <v>484</v>
      </c>
      <c r="F6352" s="59" t="s">
        <v>264</v>
      </c>
    </row>
    <row r="6353" spans="1:6">
      <c r="A6353" s="59">
        <v>6406</v>
      </c>
      <c r="B6353" s="59" t="s">
        <v>483</v>
      </c>
      <c r="C6353" s="59" t="s">
        <v>20278</v>
      </c>
      <c r="D6353" s="60">
        <v>66.400000000000006</v>
      </c>
      <c r="E6353" s="59" t="s">
        <v>484</v>
      </c>
      <c r="F6353" s="59" t="s">
        <v>265</v>
      </c>
    </row>
    <row r="6354" spans="1:6">
      <c r="A6354" s="59">
        <v>6407</v>
      </c>
      <c r="B6354" s="59" t="s">
        <v>483</v>
      </c>
      <c r="C6354" s="59" t="s">
        <v>20278</v>
      </c>
      <c r="D6354" s="60">
        <v>66.400000000000006</v>
      </c>
      <c r="E6354" s="59" t="s">
        <v>484</v>
      </c>
      <c r="F6354" s="59" t="s">
        <v>266</v>
      </c>
    </row>
    <row r="6355" spans="1:6">
      <c r="A6355" s="59">
        <v>6410</v>
      </c>
      <c r="B6355" s="59" t="s">
        <v>483</v>
      </c>
      <c r="C6355" s="59" t="s">
        <v>20278</v>
      </c>
      <c r="D6355" s="60">
        <v>66.400000000000006</v>
      </c>
      <c r="E6355" s="59" t="s">
        <v>484</v>
      </c>
      <c r="F6355" s="59" t="s">
        <v>267</v>
      </c>
    </row>
    <row r="6356" spans="1:6">
      <c r="A6356" s="59">
        <v>6411</v>
      </c>
      <c r="B6356" s="59" t="s">
        <v>483</v>
      </c>
      <c r="C6356" s="59" t="s">
        <v>20278</v>
      </c>
      <c r="D6356" s="60">
        <v>66.400000000000006</v>
      </c>
      <c r="E6356" s="59" t="s">
        <v>484</v>
      </c>
      <c r="F6356" s="59" t="s">
        <v>268</v>
      </c>
    </row>
    <row r="6357" spans="1:6">
      <c r="A6357" s="59">
        <v>6412</v>
      </c>
      <c r="B6357" s="59" t="s">
        <v>483</v>
      </c>
      <c r="C6357" s="59" t="s">
        <v>20278</v>
      </c>
      <c r="D6357" s="60">
        <v>66.400000000000006</v>
      </c>
      <c r="E6357" s="59" t="s">
        <v>484</v>
      </c>
      <c r="F6357" s="59" t="s">
        <v>269</v>
      </c>
    </row>
    <row r="6358" spans="1:6">
      <c r="A6358" s="59">
        <v>6413</v>
      </c>
      <c r="B6358" s="59" t="s">
        <v>483</v>
      </c>
      <c r="C6358" s="59" t="s">
        <v>20278</v>
      </c>
      <c r="D6358" s="60">
        <v>66.400000000000006</v>
      </c>
      <c r="E6358" s="59" t="s">
        <v>484</v>
      </c>
      <c r="F6358" s="59" t="s">
        <v>270</v>
      </c>
    </row>
    <row r="6359" spans="1:6">
      <c r="A6359" s="59">
        <v>6414</v>
      </c>
      <c r="B6359" s="59" t="s">
        <v>483</v>
      </c>
      <c r="C6359" s="59" t="s">
        <v>20278</v>
      </c>
      <c r="D6359" s="60">
        <v>66.400000000000006</v>
      </c>
      <c r="E6359" s="59" t="s">
        <v>484</v>
      </c>
      <c r="F6359" s="59" t="s">
        <v>271</v>
      </c>
    </row>
    <row r="6360" spans="1:6">
      <c r="A6360" s="59">
        <v>6415</v>
      </c>
      <c r="B6360" s="59" t="s">
        <v>483</v>
      </c>
      <c r="C6360" s="59" t="s">
        <v>20278</v>
      </c>
      <c r="D6360" s="60">
        <v>66.400000000000006</v>
      </c>
      <c r="E6360" s="59" t="s">
        <v>484</v>
      </c>
      <c r="F6360" s="59" t="s">
        <v>272</v>
      </c>
    </row>
    <row r="6361" spans="1:6">
      <c r="A6361" s="59">
        <v>6416</v>
      </c>
      <c r="B6361" s="59" t="s">
        <v>483</v>
      </c>
      <c r="C6361" s="59" t="s">
        <v>20278</v>
      </c>
      <c r="D6361" s="60">
        <v>66.400000000000006</v>
      </c>
      <c r="E6361" s="59" t="s">
        <v>484</v>
      </c>
      <c r="F6361" s="59" t="s">
        <v>273</v>
      </c>
    </row>
    <row r="6362" spans="1:6">
      <c r="A6362" s="59">
        <v>6417</v>
      </c>
      <c r="B6362" s="59" t="s">
        <v>483</v>
      </c>
      <c r="C6362" s="59" t="s">
        <v>20278</v>
      </c>
      <c r="D6362" s="60">
        <v>66.400000000000006</v>
      </c>
      <c r="E6362" s="59" t="s">
        <v>484</v>
      </c>
      <c r="F6362" s="59" t="s">
        <v>274</v>
      </c>
    </row>
    <row r="6363" spans="1:6">
      <c r="A6363" s="59">
        <v>6418</v>
      </c>
      <c r="B6363" s="59" t="s">
        <v>483</v>
      </c>
      <c r="C6363" s="59" t="s">
        <v>20278</v>
      </c>
      <c r="D6363" s="60">
        <v>66.400000000000006</v>
      </c>
      <c r="E6363" s="59" t="s">
        <v>484</v>
      </c>
      <c r="F6363" s="59" t="s">
        <v>275</v>
      </c>
    </row>
    <row r="6364" spans="1:6">
      <c r="A6364" s="59">
        <v>6419</v>
      </c>
      <c r="B6364" s="59" t="s">
        <v>483</v>
      </c>
      <c r="C6364" s="59" t="s">
        <v>20278</v>
      </c>
      <c r="D6364" s="60">
        <v>66.400000000000006</v>
      </c>
      <c r="E6364" s="59" t="s">
        <v>484</v>
      </c>
      <c r="F6364" s="59" t="s">
        <v>276</v>
      </c>
    </row>
    <row r="6365" spans="1:6">
      <c r="A6365" s="59">
        <v>6420</v>
      </c>
      <c r="B6365" s="59" t="s">
        <v>483</v>
      </c>
      <c r="C6365" s="59" t="s">
        <v>20278</v>
      </c>
      <c r="D6365" s="60">
        <v>66.400000000000006</v>
      </c>
      <c r="E6365" s="59" t="s">
        <v>484</v>
      </c>
      <c r="F6365" s="59" t="s">
        <v>277</v>
      </c>
    </row>
    <row r="6366" spans="1:6">
      <c r="A6366" s="59">
        <v>6421</v>
      </c>
      <c r="B6366" s="59" t="s">
        <v>483</v>
      </c>
      <c r="C6366" s="59" t="s">
        <v>20278</v>
      </c>
      <c r="D6366" s="60">
        <v>66.400000000000006</v>
      </c>
      <c r="E6366" s="59" t="s">
        <v>484</v>
      </c>
      <c r="F6366" s="59" t="s">
        <v>278</v>
      </c>
    </row>
    <row r="6367" spans="1:6">
      <c r="A6367" s="59">
        <v>6422</v>
      </c>
      <c r="B6367" s="59" t="s">
        <v>483</v>
      </c>
      <c r="C6367" s="59" t="s">
        <v>20278</v>
      </c>
      <c r="D6367" s="60">
        <v>66.400000000000006</v>
      </c>
      <c r="E6367" s="59" t="s">
        <v>484</v>
      </c>
      <c r="F6367" s="59" t="s">
        <v>279</v>
      </c>
    </row>
    <row r="6368" spans="1:6">
      <c r="A6368" s="59">
        <v>6423</v>
      </c>
      <c r="B6368" s="59" t="s">
        <v>483</v>
      </c>
      <c r="C6368" s="59" t="s">
        <v>20278</v>
      </c>
      <c r="D6368" s="60">
        <v>66.400000000000006</v>
      </c>
      <c r="E6368" s="59" t="s">
        <v>484</v>
      </c>
      <c r="F6368" s="59" t="s">
        <v>280</v>
      </c>
    </row>
    <row r="6369" spans="1:6">
      <c r="A6369" s="59">
        <v>6425</v>
      </c>
      <c r="B6369" s="59" t="s">
        <v>483</v>
      </c>
      <c r="C6369" s="59" t="s">
        <v>20278</v>
      </c>
      <c r="D6369" s="60">
        <v>66.400000000000006</v>
      </c>
      <c r="E6369" s="59" t="s">
        <v>484</v>
      </c>
      <c r="F6369" s="59" t="s">
        <v>281</v>
      </c>
    </row>
    <row r="6370" spans="1:6">
      <c r="A6370" s="59">
        <v>6426</v>
      </c>
      <c r="B6370" s="59" t="s">
        <v>483</v>
      </c>
      <c r="C6370" s="59" t="s">
        <v>20278</v>
      </c>
      <c r="D6370" s="60">
        <v>66.400000000000006</v>
      </c>
      <c r="E6370" s="59" t="s">
        <v>484</v>
      </c>
      <c r="F6370" s="59" t="s">
        <v>282</v>
      </c>
    </row>
    <row r="6371" spans="1:6">
      <c r="A6371" s="59">
        <v>6427</v>
      </c>
      <c r="B6371" s="59" t="s">
        <v>483</v>
      </c>
      <c r="C6371" s="59" t="s">
        <v>20278</v>
      </c>
      <c r="D6371" s="60">
        <v>66.400000000000006</v>
      </c>
      <c r="E6371" s="59" t="s">
        <v>484</v>
      </c>
      <c r="F6371" s="59" t="s">
        <v>281</v>
      </c>
    </row>
    <row r="6372" spans="1:6">
      <c r="A6372" s="59">
        <v>6430</v>
      </c>
      <c r="B6372" s="59" t="s">
        <v>483</v>
      </c>
      <c r="C6372" s="59" t="s">
        <v>20278</v>
      </c>
      <c r="D6372" s="60">
        <v>66.400000000000006</v>
      </c>
      <c r="E6372" s="59" t="s">
        <v>484</v>
      </c>
      <c r="F6372" s="59" t="s">
        <v>265</v>
      </c>
    </row>
    <row r="6373" spans="1:6">
      <c r="A6373" s="59">
        <v>6432</v>
      </c>
      <c r="B6373" s="59" t="s">
        <v>483</v>
      </c>
      <c r="C6373" s="59" t="s">
        <v>20278</v>
      </c>
      <c r="D6373" s="60">
        <v>66.400000000000006</v>
      </c>
      <c r="E6373" s="59" t="s">
        <v>484</v>
      </c>
      <c r="F6373" s="59" t="s">
        <v>283</v>
      </c>
    </row>
    <row r="6374" spans="1:6">
      <c r="A6374" s="59">
        <v>6434</v>
      </c>
      <c r="B6374" s="59" t="s">
        <v>483</v>
      </c>
      <c r="C6374" s="59" t="s">
        <v>20278</v>
      </c>
      <c r="D6374" s="60">
        <v>66.400000000000006</v>
      </c>
      <c r="E6374" s="59" t="s">
        <v>484</v>
      </c>
      <c r="F6374" s="59" t="s">
        <v>284</v>
      </c>
    </row>
    <row r="6375" spans="1:6">
      <c r="A6375" s="59">
        <v>6437</v>
      </c>
      <c r="B6375" s="59" t="s">
        <v>483</v>
      </c>
      <c r="C6375" s="59" t="s">
        <v>20278</v>
      </c>
      <c r="D6375" s="60">
        <v>66.400000000000006</v>
      </c>
      <c r="E6375" s="59" t="s">
        <v>484</v>
      </c>
      <c r="F6375" s="59" t="s">
        <v>285</v>
      </c>
    </row>
    <row r="6376" spans="1:6">
      <c r="A6376" s="59">
        <v>6438</v>
      </c>
      <c r="B6376" s="59" t="s">
        <v>483</v>
      </c>
      <c r="C6376" s="59" t="s">
        <v>20278</v>
      </c>
      <c r="D6376" s="60">
        <v>66.400000000000006</v>
      </c>
      <c r="E6376" s="59" t="s">
        <v>484</v>
      </c>
      <c r="F6376" s="59" t="s">
        <v>286</v>
      </c>
    </row>
    <row r="6377" spans="1:6">
      <c r="A6377" s="59">
        <v>6439</v>
      </c>
      <c r="B6377" s="59" t="s">
        <v>483</v>
      </c>
      <c r="C6377" s="59" t="s">
        <v>20278</v>
      </c>
      <c r="D6377" s="60">
        <v>66.400000000000006</v>
      </c>
      <c r="E6377" s="59" t="s">
        <v>484</v>
      </c>
      <c r="F6377" s="59" t="s">
        <v>287</v>
      </c>
    </row>
    <row r="6378" spans="1:6">
      <c r="A6378" s="59">
        <v>6442</v>
      </c>
      <c r="B6378" s="59" t="s">
        <v>483</v>
      </c>
      <c r="C6378" s="59" t="s">
        <v>20278</v>
      </c>
      <c r="D6378" s="60">
        <v>66.400000000000006</v>
      </c>
      <c r="E6378" s="59" t="s">
        <v>484</v>
      </c>
      <c r="F6378" s="59" t="s">
        <v>288</v>
      </c>
    </row>
    <row r="6379" spans="1:6">
      <c r="A6379" s="59">
        <v>6443</v>
      </c>
      <c r="B6379" s="59" t="s">
        <v>483</v>
      </c>
      <c r="C6379" s="59" t="s">
        <v>20278</v>
      </c>
      <c r="D6379" s="60">
        <v>66.400000000000006</v>
      </c>
      <c r="E6379" s="59" t="s">
        <v>484</v>
      </c>
      <c r="F6379" s="59" t="s">
        <v>289</v>
      </c>
    </row>
    <row r="6380" spans="1:6">
      <c r="A6380" s="59">
        <v>6444</v>
      </c>
      <c r="B6380" s="59" t="s">
        <v>483</v>
      </c>
      <c r="C6380" s="59" t="s">
        <v>20278</v>
      </c>
      <c r="D6380" s="60">
        <v>66.400000000000006</v>
      </c>
      <c r="E6380" s="59" t="s">
        <v>484</v>
      </c>
      <c r="F6380" s="59" t="s">
        <v>290</v>
      </c>
    </row>
    <row r="6381" spans="1:6">
      <c r="A6381" s="59">
        <v>6450</v>
      </c>
      <c r="B6381" s="59" t="s">
        <v>483</v>
      </c>
      <c r="C6381" s="59" t="s">
        <v>20278</v>
      </c>
      <c r="D6381" s="60">
        <v>66.400000000000006</v>
      </c>
      <c r="E6381" s="59" t="s">
        <v>484</v>
      </c>
      <c r="F6381" s="59" t="s">
        <v>291</v>
      </c>
    </row>
    <row r="6382" spans="1:6">
      <c r="A6382" s="59">
        <v>6452</v>
      </c>
      <c r="B6382" s="59" t="s">
        <v>483</v>
      </c>
      <c r="C6382" s="59" t="s">
        <v>20278</v>
      </c>
      <c r="D6382" s="60">
        <v>66.400000000000006</v>
      </c>
      <c r="E6382" s="59" t="s">
        <v>484</v>
      </c>
      <c r="F6382" s="59" t="s">
        <v>292</v>
      </c>
    </row>
    <row r="6383" spans="1:6">
      <c r="A6383" s="59">
        <v>6456</v>
      </c>
      <c r="B6383" s="59" t="s">
        <v>483</v>
      </c>
      <c r="C6383" s="59" t="s">
        <v>20278</v>
      </c>
      <c r="D6383" s="60">
        <v>66.400000000000006</v>
      </c>
      <c r="E6383" s="59" t="s">
        <v>484</v>
      </c>
      <c r="F6383" s="59" t="s">
        <v>293</v>
      </c>
    </row>
    <row r="6384" spans="1:6">
      <c r="A6384" s="59">
        <v>6459</v>
      </c>
      <c r="B6384" s="59" t="s">
        <v>483</v>
      </c>
      <c r="C6384" s="59" t="s">
        <v>20278</v>
      </c>
      <c r="D6384" s="60">
        <v>66.400000000000006</v>
      </c>
      <c r="E6384" s="59" t="s">
        <v>484</v>
      </c>
      <c r="F6384" s="59" t="s">
        <v>295</v>
      </c>
    </row>
    <row r="6385" spans="1:6">
      <c r="A6385" s="59">
        <v>6462</v>
      </c>
      <c r="B6385" s="59" t="s">
        <v>483</v>
      </c>
      <c r="C6385" s="59" t="s">
        <v>20278</v>
      </c>
      <c r="D6385" s="60">
        <v>66.400000000000006</v>
      </c>
      <c r="E6385" s="59" t="s">
        <v>484</v>
      </c>
      <c r="F6385" s="59" t="s">
        <v>298</v>
      </c>
    </row>
    <row r="6386" spans="1:6">
      <c r="A6386" s="59">
        <v>6463</v>
      </c>
      <c r="B6386" s="59" t="s">
        <v>483</v>
      </c>
      <c r="C6386" s="59" t="s">
        <v>20278</v>
      </c>
      <c r="D6386" s="60">
        <v>66.400000000000006</v>
      </c>
      <c r="E6386" s="59" t="s">
        <v>484</v>
      </c>
      <c r="F6386" s="59" t="s">
        <v>299</v>
      </c>
    </row>
    <row r="6387" spans="1:6">
      <c r="A6387" s="59">
        <v>6464</v>
      </c>
      <c r="B6387" s="59" t="s">
        <v>483</v>
      </c>
      <c r="C6387" s="59" t="s">
        <v>20278</v>
      </c>
      <c r="D6387" s="60">
        <v>66.400000000000006</v>
      </c>
      <c r="E6387" s="59" t="s">
        <v>484</v>
      </c>
      <c r="F6387" s="59" t="s">
        <v>300</v>
      </c>
    </row>
    <row r="6388" spans="1:6">
      <c r="A6388" s="59">
        <v>6470</v>
      </c>
      <c r="B6388" s="59" t="s">
        <v>483</v>
      </c>
      <c r="C6388" s="59" t="s">
        <v>20278</v>
      </c>
      <c r="D6388" s="60">
        <v>66.400000000000006</v>
      </c>
      <c r="E6388" s="59" t="s">
        <v>484</v>
      </c>
      <c r="F6388" s="59" t="s">
        <v>301</v>
      </c>
    </row>
    <row r="6389" spans="1:6">
      <c r="A6389" s="59">
        <v>6472</v>
      </c>
      <c r="B6389" s="59" t="s">
        <v>483</v>
      </c>
      <c r="C6389" s="59" t="s">
        <v>20278</v>
      </c>
      <c r="D6389" s="60">
        <v>66.400000000000006</v>
      </c>
      <c r="E6389" s="59" t="s">
        <v>484</v>
      </c>
      <c r="F6389" s="59" t="s">
        <v>302</v>
      </c>
    </row>
    <row r="6390" spans="1:6">
      <c r="A6390" s="59">
        <v>6473</v>
      </c>
      <c r="B6390" s="59" t="s">
        <v>483</v>
      </c>
      <c r="C6390" s="59" t="s">
        <v>20278</v>
      </c>
      <c r="D6390" s="60">
        <v>66.400000000000006</v>
      </c>
      <c r="E6390" s="59" t="s">
        <v>484</v>
      </c>
      <c r="F6390" s="59" t="s">
        <v>303</v>
      </c>
    </row>
    <row r="6391" spans="1:6">
      <c r="A6391" s="59">
        <v>6480</v>
      </c>
      <c r="B6391" s="59" t="s">
        <v>483</v>
      </c>
      <c r="C6391" s="59" t="s">
        <v>20278</v>
      </c>
      <c r="D6391" s="60">
        <v>66.400000000000006</v>
      </c>
      <c r="E6391" s="59" t="s">
        <v>484</v>
      </c>
      <c r="F6391" s="59" t="s">
        <v>304</v>
      </c>
    </row>
    <row r="6392" spans="1:6">
      <c r="A6392" s="59">
        <v>6482</v>
      </c>
      <c r="B6392" s="59" t="s">
        <v>483</v>
      </c>
      <c r="C6392" s="59" t="s">
        <v>20278</v>
      </c>
      <c r="D6392" s="60">
        <v>66.400000000000006</v>
      </c>
      <c r="E6392" s="59" t="s">
        <v>484</v>
      </c>
      <c r="F6392" s="59" t="s">
        <v>305</v>
      </c>
    </row>
    <row r="6393" spans="1:6">
      <c r="A6393" s="59">
        <v>6483</v>
      </c>
      <c r="B6393" s="59" t="s">
        <v>483</v>
      </c>
      <c r="C6393" s="59" t="s">
        <v>20278</v>
      </c>
      <c r="D6393" s="60">
        <v>66.400000000000006</v>
      </c>
      <c r="E6393" s="59" t="s">
        <v>484</v>
      </c>
      <c r="F6393" s="59" t="s">
        <v>306</v>
      </c>
    </row>
    <row r="6394" spans="1:6">
      <c r="A6394" s="59">
        <v>6484</v>
      </c>
      <c r="B6394" s="59" t="s">
        <v>483</v>
      </c>
      <c r="C6394" s="59" t="s">
        <v>20278</v>
      </c>
      <c r="D6394" s="60">
        <v>66.400000000000006</v>
      </c>
      <c r="E6394" s="59" t="s">
        <v>484</v>
      </c>
      <c r="F6394" s="59" t="s">
        <v>307</v>
      </c>
    </row>
    <row r="6395" spans="1:6">
      <c r="A6395" s="59">
        <v>6486</v>
      </c>
      <c r="B6395" s="59" t="s">
        <v>483</v>
      </c>
      <c r="C6395" s="59" t="s">
        <v>20278</v>
      </c>
      <c r="D6395" s="60">
        <v>66.400000000000006</v>
      </c>
      <c r="E6395" s="59" t="s">
        <v>484</v>
      </c>
      <c r="F6395" s="59" t="s">
        <v>308</v>
      </c>
    </row>
    <row r="6396" spans="1:6">
      <c r="A6396" s="59">
        <v>6490</v>
      </c>
      <c r="B6396" s="59" t="s">
        <v>483</v>
      </c>
      <c r="C6396" s="59" t="s">
        <v>20278</v>
      </c>
      <c r="D6396" s="60">
        <v>66.400000000000006</v>
      </c>
      <c r="E6396" s="59" t="s">
        <v>484</v>
      </c>
      <c r="F6396" s="59" t="s">
        <v>309</v>
      </c>
    </row>
    <row r="6397" spans="1:6">
      <c r="A6397" s="59">
        <v>6492</v>
      </c>
      <c r="B6397" s="59" t="s">
        <v>483</v>
      </c>
      <c r="C6397" s="59" t="s">
        <v>20278</v>
      </c>
      <c r="D6397" s="60">
        <v>66.400000000000006</v>
      </c>
      <c r="E6397" s="59" t="s">
        <v>484</v>
      </c>
      <c r="F6397" s="59" t="s">
        <v>310</v>
      </c>
    </row>
    <row r="6398" spans="1:6">
      <c r="A6398" s="59">
        <v>6500</v>
      </c>
      <c r="B6398" s="59" t="s">
        <v>483</v>
      </c>
      <c r="C6398" s="59" t="s">
        <v>20278</v>
      </c>
      <c r="D6398" s="60">
        <v>66.400000000000006</v>
      </c>
      <c r="E6398" s="59" t="s">
        <v>484</v>
      </c>
      <c r="F6398" s="59" t="s">
        <v>311</v>
      </c>
    </row>
    <row r="6399" spans="1:6">
      <c r="A6399" s="59">
        <v>6502</v>
      </c>
      <c r="B6399" s="59" t="s">
        <v>483</v>
      </c>
      <c r="C6399" s="59" t="s">
        <v>20278</v>
      </c>
      <c r="D6399" s="60">
        <v>66.400000000000006</v>
      </c>
      <c r="E6399" s="59" t="s">
        <v>484</v>
      </c>
      <c r="F6399" s="59" t="s">
        <v>312</v>
      </c>
    </row>
    <row r="6400" spans="1:6">
      <c r="A6400" s="59">
        <v>6503</v>
      </c>
      <c r="B6400" s="59" t="s">
        <v>483</v>
      </c>
      <c r="C6400" s="59" t="s">
        <v>20278</v>
      </c>
      <c r="D6400" s="60">
        <v>66.400000000000006</v>
      </c>
      <c r="E6400" s="59" t="s">
        <v>484</v>
      </c>
      <c r="F6400" s="59" t="s">
        <v>313</v>
      </c>
    </row>
    <row r="6401" spans="1:6">
      <c r="A6401" s="59">
        <v>6504</v>
      </c>
      <c r="B6401" s="59" t="s">
        <v>483</v>
      </c>
      <c r="C6401" s="59" t="s">
        <v>20278</v>
      </c>
      <c r="D6401" s="60">
        <v>66.400000000000006</v>
      </c>
      <c r="E6401" s="59" t="s">
        <v>484</v>
      </c>
      <c r="F6401" s="59" t="s">
        <v>314</v>
      </c>
    </row>
    <row r="6402" spans="1:6">
      <c r="A6402" s="59">
        <v>6505</v>
      </c>
      <c r="B6402" s="59" t="s">
        <v>483</v>
      </c>
      <c r="C6402" s="59" t="s">
        <v>20278</v>
      </c>
      <c r="D6402" s="60">
        <v>66.400000000000006</v>
      </c>
      <c r="E6402" s="59" t="s">
        <v>484</v>
      </c>
      <c r="F6402" s="59" t="s">
        <v>315</v>
      </c>
    </row>
    <row r="6403" spans="1:6">
      <c r="A6403" s="59">
        <v>6506</v>
      </c>
      <c r="B6403" s="59" t="s">
        <v>483</v>
      </c>
      <c r="C6403" s="59" t="s">
        <v>20278</v>
      </c>
      <c r="D6403" s="60">
        <v>66.400000000000006</v>
      </c>
      <c r="E6403" s="59" t="s">
        <v>484</v>
      </c>
      <c r="F6403" s="59" t="s">
        <v>316</v>
      </c>
    </row>
    <row r="6404" spans="1:6">
      <c r="A6404" s="59">
        <v>6507</v>
      </c>
      <c r="B6404" s="59" t="s">
        <v>483</v>
      </c>
      <c r="C6404" s="59" t="s">
        <v>20278</v>
      </c>
      <c r="D6404" s="60">
        <v>66.400000000000006</v>
      </c>
      <c r="E6404" s="59" t="s">
        <v>484</v>
      </c>
      <c r="F6404" s="59" t="s">
        <v>317</v>
      </c>
    </row>
    <row r="6405" spans="1:6">
      <c r="A6405" s="59">
        <v>6508</v>
      </c>
      <c r="B6405" s="59" t="s">
        <v>483</v>
      </c>
      <c r="C6405" s="59" t="s">
        <v>20278</v>
      </c>
      <c r="D6405" s="60">
        <v>66.400000000000006</v>
      </c>
      <c r="E6405" s="59" t="s">
        <v>484</v>
      </c>
      <c r="F6405" s="59" t="s">
        <v>318</v>
      </c>
    </row>
    <row r="6406" spans="1:6">
      <c r="A6406" s="59">
        <v>6509</v>
      </c>
      <c r="B6406" s="59" t="s">
        <v>483</v>
      </c>
      <c r="C6406" s="59" t="s">
        <v>20278</v>
      </c>
      <c r="D6406" s="60">
        <v>66.400000000000006</v>
      </c>
      <c r="E6406" s="59" t="s">
        <v>484</v>
      </c>
      <c r="F6406" s="59" t="s">
        <v>319</v>
      </c>
    </row>
    <row r="6407" spans="1:6">
      <c r="A6407" s="59">
        <v>6510</v>
      </c>
      <c r="B6407" s="59" t="s">
        <v>483</v>
      </c>
      <c r="C6407" s="59" t="s">
        <v>20278</v>
      </c>
      <c r="D6407" s="60">
        <v>66.400000000000006</v>
      </c>
      <c r="E6407" s="59" t="s">
        <v>484</v>
      </c>
      <c r="F6407" s="59" t="s">
        <v>320</v>
      </c>
    </row>
    <row r="6408" spans="1:6">
      <c r="A6408" s="59">
        <v>6511</v>
      </c>
      <c r="B6408" s="59" t="s">
        <v>483</v>
      </c>
      <c r="C6408" s="59" t="s">
        <v>20278</v>
      </c>
      <c r="D6408" s="60">
        <v>66.400000000000006</v>
      </c>
      <c r="E6408" s="59" t="s">
        <v>484</v>
      </c>
      <c r="F6408" s="59" t="s">
        <v>321</v>
      </c>
    </row>
    <row r="6409" spans="1:6">
      <c r="A6409" s="59">
        <v>6512</v>
      </c>
      <c r="B6409" s="59" t="s">
        <v>483</v>
      </c>
      <c r="C6409" s="59" t="s">
        <v>20278</v>
      </c>
      <c r="D6409" s="60">
        <v>66.400000000000006</v>
      </c>
      <c r="E6409" s="59" t="s">
        <v>484</v>
      </c>
      <c r="F6409" s="59" t="s">
        <v>322</v>
      </c>
    </row>
    <row r="6410" spans="1:6">
      <c r="A6410" s="59">
        <v>6513</v>
      </c>
      <c r="B6410" s="59" t="s">
        <v>483</v>
      </c>
      <c r="C6410" s="59" t="s">
        <v>20278</v>
      </c>
      <c r="D6410" s="60">
        <v>66.400000000000006</v>
      </c>
      <c r="E6410" s="59" t="s">
        <v>484</v>
      </c>
      <c r="F6410" s="59" t="s">
        <v>323</v>
      </c>
    </row>
    <row r="6411" spans="1:6">
      <c r="A6411" s="59">
        <v>6517</v>
      </c>
      <c r="B6411" s="59" t="s">
        <v>483</v>
      </c>
      <c r="C6411" s="59" t="s">
        <v>20278</v>
      </c>
      <c r="D6411" s="60">
        <v>66.400000000000006</v>
      </c>
      <c r="E6411" s="59" t="s">
        <v>484</v>
      </c>
      <c r="F6411" s="59" t="s">
        <v>324</v>
      </c>
    </row>
    <row r="6412" spans="1:6">
      <c r="A6412" s="59">
        <v>6518</v>
      </c>
      <c r="B6412" s="59" t="s">
        <v>483</v>
      </c>
      <c r="C6412" s="59" t="s">
        <v>20278</v>
      </c>
      <c r="D6412" s="60">
        <v>66.400000000000006</v>
      </c>
      <c r="E6412" s="59" t="s">
        <v>484</v>
      </c>
      <c r="F6412" s="59" t="s">
        <v>325</v>
      </c>
    </row>
    <row r="6413" spans="1:6">
      <c r="A6413" s="59">
        <v>6519</v>
      </c>
      <c r="B6413" s="59" t="s">
        <v>483</v>
      </c>
      <c r="C6413" s="59" t="s">
        <v>20278</v>
      </c>
      <c r="D6413" s="60">
        <v>66.400000000000006</v>
      </c>
      <c r="E6413" s="59" t="s">
        <v>484</v>
      </c>
      <c r="F6413" s="59" t="s">
        <v>326</v>
      </c>
    </row>
    <row r="6414" spans="1:6">
      <c r="A6414" s="59">
        <v>6520</v>
      </c>
      <c r="B6414" s="59" t="s">
        <v>483</v>
      </c>
      <c r="C6414" s="59" t="s">
        <v>20278</v>
      </c>
      <c r="D6414" s="60">
        <v>66.400000000000006</v>
      </c>
      <c r="E6414" s="59" t="s">
        <v>484</v>
      </c>
      <c r="F6414" s="59" t="s">
        <v>327</v>
      </c>
    </row>
    <row r="6415" spans="1:6">
      <c r="A6415" s="59">
        <v>6521</v>
      </c>
      <c r="B6415" s="59" t="s">
        <v>483</v>
      </c>
      <c r="C6415" s="59" t="s">
        <v>20278</v>
      </c>
      <c r="D6415" s="60">
        <v>66.400000000000006</v>
      </c>
      <c r="E6415" s="59" t="s">
        <v>484</v>
      </c>
      <c r="F6415" s="59" t="s">
        <v>328</v>
      </c>
    </row>
    <row r="6416" spans="1:6">
      <c r="A6416" s="59">
        <v>6522</v>
      </c>
      <c r="B6416" s="59" t="s">
        <v>483</v>
      </c>
      <c r="C6416" s="59" t="s">
        <v>20278</v>
      </c>
      <c r="D6416" s="60">
        <v>66.400000000000006</v>
      </c>
      <c r="E6416" s="59" t="s">
        <v>484</v>
      </c>
      <c r="F6416" s="59" t="s">
        <v>329</v>
      </c>
    </row>
    <row r="6417" spans="1:6">
      <c r="A6417" s="59">
        <v>6620</v>
      </c>
      <c r="B6417" s="59" t="s">
        <v>483</v>
      </c>
      <c r="C6417" s="59" t="s">
        <v>20278</v>
      </c>
      <c r="D6417" s="60">
        <v>66.400000000000006</v>
      </c>
      <c r="E6417" s="59" t="s">
        <v>484</v>
      </c>
      <c r="F6417" s="59" t="s">
        <v>330</v>
      </c>
    </row>
    <row r="6418" spans="1:6">
      <c r="A6418" s="59">
        <v>6622</v>
      </c>
      <c r="B6418" s="59" t="s">
        <v>483</v>
      </c>
      <c r="C6418" s="59" t="s">
        <v>20278</v>
      </c>
      <c r="D6418" s="60">
        <v>66.400000000000006</v>
      </c>
      <c r="E6418" s="59" t="s">
        <v>484</v>
      </c>
      <c r="F6418" s="59" t="s">
        <v>331</v>
      </c>
    </row>
    <row r="6419" spans="1:6">
      <c r="A6419" s="59">
        <v>6623</v>
      </c>
      <c r="B6419" s="59" t="s">
        <v>483</v>
      </c>
      <c r="C6419" s="59" t="s">
        <v>20278</v>
      </c>
      <c r="D6419" s="60">
        <v>66.400000000000006</v>
      </c>
      <c r="E6419" s="59" t="s">
        <v>484</v>
      </c>
      <c r="F6419" s="59" t="s">
        <v>332</v>
      </c>
    </row>
    <row r="6420" spans="1:6">
      <c r="A6420" s="59">
        <v>6624</v>
      </c>
      <c r="B6420" s="59" t="s">
        <v>483</v>
      </c>
      <c r="C6420" s="59" t="s">
        <v>20278</v>
      </c>
      <c r="D6420" s="60">
        <v>66.400000000000006</v>
      </c>
      <c r="E6420" s="59" t="s">
        <v>484</v>
      </c>
      <c r="F6420" s="59" t="s">
        <v>333</v>
      </c>
    </row>
    <row r="6421" spans="1:6">
      <c r="A6421" s="59">
        <v>6625</v>
      </c>
      <c r="B6421" s="59" t="s">
        <v>483</v>
      </c>
      <c r="C6421" s="59" t="s">
        <v>20278</v>
      </c>
      <c r="D6421" s="60">
        <v>66.400000000000006</v>
      </c>
      <c r="E6421" s="59" t="s">
        <v>484</v>
      </c>
      <c r="F6421" s="59" t="s">
        <v>334</v>
      </c>
    </row>
    <row r="6422" spans="1:6">
      <c r="A6422" s="59">
        <v>6630</v>
      </c>
      <c r="B6422" s="59" t="s">
        <v>483</v>
      </c>
      <c r="C6422" s="59" t="s">
        <v>20278</v>
      </c>
      <c r="D6422" s="60">
        <v>66.400000000000006</v>
      </c>
      <c r="E6422" s="59" t="s">
        <v>484</v>
      </c>
      <c r="F6422" s="59" t="s">
        <v>335</v>
      </c>
    </row>
    <row r="6423" spans="1:6">
      <c r="A6423" s="59">
        <v>6632</v>
      </c>
      <c r="B6423" s="59" t="s">
        <v>483</v>
      </c>
      <c r="C6423" s="59" t="s">
        <v>20278</v>
      </c>
      <c r="D6423" s="60">
        <v>66.400000000000006</v>
      </c>
      <c r="E6423" s="59" t="s">
        <v>484</v>
      </c>
      <c r="F6423" s="59" t="s">
        <v>336</v>
      </c>
    </row>
    <row r="6424" spans="1:6">
      <c r="A6424" s="59">
        <v>6633</v>
      </c>
      <c r="B6424" s="59" t="s">
        <v>483</v>
      </c>
      <c r="C6424" s="59" t="s">
        <v>20278</v>
      </c>
      <c r="D6424" s="60">
        <v>66.400000000000006</v>
      </c>
      <c r="E6424" s="59" t="s">
        <v>484</v>
      </c>
      <c r="F6424" s="59" t="s">
        <v>337</v>
      </c>
    </row>
    <row r="6425" spans="1:6">
      <c r="A6425" s="59">
        <v>6634</v>
      </c>
      <c r="B6425" s="59" t="s">
        <v>483</v>
      </c>
      <c r="C6425" s="59" t="s">
        <v>20278</v>
      </c>
      <c r="D6425" s="60">
        <v>66.400000000000006</v>
      </c>
      <c r="E6425" s="59" t="s">
        <v>484</v>
      </c>
      <c r="F6425" s="59" t="s">
        <v>338</v>
      </c>
    </row>
    <row r="6426" spans="1:6">
      <c r="A6426" s="59">
        <v>6635</v>
      </c>
      <c r="B6426" s="59" t="s">
        <v>483</v>
      </c>
      <c r="C6426" s="59" t="s">
        <v>20278</v>
      </c>
      <c r="D6426" s="60">
        <v>66.400000000000006</v>
      </c>
      <c r="E6426" s="59" t="s">
        <v>484</v>
      </c>
      <c r="F6426" s="59" t="s">
        <v>339</v>
      </c>
    </row>
    <row r="6427" spans="1:6">
      <c r="A6427" s="59">
        <v>6636</v>
      </c>
      <c r="B6427" s="59" t="s">
        <v>483</v>
      </c>
      <c r="C6427" s="59" t="s">
        <v>20278</v>
      </c>
      <c r="D6427" s="60">
        <v>66.400000000000006</v>
      </c>
      <c r="E6427" s="59" t="s">
        <v>484</v>
      </c>
      <c r="F6427" s="59" t="s">
        <v>340</v>
      </c>
    </row>
    <row r="6428" spans="1:6">
      <c r="A6428" s="59">
        <v>6637</v>
      </c>
      <c r="B6428" s="59" t="s">
        <v>483</v>
      </c>
      <c r="C6428" s="59" t="s">
        <v>20278</v>
      </c>
      <c r="D6428" s="60">
        <v>66.400000000000006</v>
      </c>
      <c r="E6428" s="59" t="s">
        <v>484</v>
      </c>
      <c r="F6428" s="59" t="s">
        <v>341</v>
      </c>
    </row>
    <row r="6429" spans="1:6">
      <c r="A6429" s="59">
        <v>6640</v>
      </c>
      <c r="B6429" s="59" t="s">
        <v>483</v>
      </c>
      <c r="C6429" s="59" t="s">
        <v>20278</v>
      </c>
      <c r="D6429" s="60">
        <v>66.400000000000006</v>
      </c>
      <c r="E6429" s="59" t="s">
        <v>484</v>
      </c>
      <c r="F6429" s="59" t="s">
        <v>342</v>
      </c>
    </row>
    <row r="6430" spans="1:6">
      <c r="A6430" s="59">
        <v>6642</v>
      </c>
      <c r="B6430" s="59" t="s">
        <v>483</v>
      </c>
      <c r="C6430" s="59" t="s">
        <v>20278</v>
      </c>
      <c r="D6430" s="60">
        <v>66.400000000000006</v>
      </c>
      <c r="E6430" s="59" t="s">
        <v>484</v>
      </c>
      <c r="F6430" s="59" t="s">
        <v>343</v>
      </c>
    </row>
    <row r="6431" spans="1:6">
      <c r="A6431" s="59">
        <v>6643</v>
      </c>
      <c r="B6431" s="59" t="s">
        <v>483</v>
      </c>
      <c r="C6431" s="59" t="s">
        <v>20278</v>
      </c>
      <c r="D6431" s="60">
        <v>66.400000000000006</v>
      </c>
      <c r="E6431" s="59" t="s">
        <v>484</v>
      </c>
      <c r="F6431" s="59" t="s">
        <v>344</v>
      </c>
    </row>
    <row r="6432" spans="1:6">
      <c r="A6432" s="59">
        <v>6644</v>
      </c>
      <c r="B6432" s="59" t="s">
        <v>483</v>
      </c>
      <c r="C6432" s="59" t="s">
        <v>20278</v>
      </c>
      <c r="D6432" s="60">
        <v>66.400000000000006</v>
      </c>
      <c r="E6432" s="59" t="s">
        <v>484</v>
      </c>
      <c r="F6432" s="59" t="s">
        <v>345</v>
      </c>
    </row>
    <row r="6433" spans="1:6">
      <c r="A6433" s="59">
        <v>6645</v>
      </c>
      <c r="B6433" s="59" t="s">
        <v>483</v>
      </c>
      <c r="C6433" s="59" t="s">
        <v>20278</v>
      </c>
      <c r="D6433" s="60">
        <v>66.400000000000006</v>
      </c>
      <c r="E6433" s="59" t="s">
        <v>484</v>
      </c>
      <c r="F6433" s="59" t="s">
        <v>346</v>
      </c>
    </row>
    <row r="6434" spans="1:6">
      <c r="A6434" s="59">
        <v>6646</v>
      </c>
      <c r="B6434" s="59" t="s">
        <v>483</v>
      </c>
      <c r="C6434" s="59" t="s">
        <v>20278</v>
      </c>
      <c r="D6434" s="60">
        <v>66.400000000000006</v>
      </c>
      <c r="E6434" s="59" t="s">
        <v>484</v>
      </c>
      <c r="F6434" s="59" t="s">
        <v>347</v>
      </c>
    </row>
    <row r="6435" spans="1:6">
      <c r="A6435" s="59">
        <v>6648</v>
      </c>
      <c r="B6435" s="59" t="s">
        <v>483</v>
      </c>
      <c r="C6435" s="59" t="s">
        <v>20278</v>
      </c>
      <c r="D6435" s="60">
        <v>66.400000000000006</v>
      </c>
      <c r="E6435" s="59" t="s">
        <v>484</v>
      </c>
      <c r="F6435" s="59" t="s">
        <v>348</v>
      </c>
    </row>
    <row r="6436" spans="1:6">
      <c r="A6436" s="59">
        <v>6649</v>
      </c>
      <c r="B6436" s="59" t="s">
        <v>483</v>
      </c>
      <c r="C6436" s="59" t="s">
        <v>20278</v>
      </c>
      <c r="D6436" s="60">
        <v>66.400000000000006</v>
      </c>
      <c r="E6436" s="59" t="s">
        <v>484</v>
      </c>
      <c r="F6436" s="59" t="s">
        <v>349</v>
      </c>
    </row>
    <row r="6437" spans="1:6">
      <c r="A6437" s="59">
        <v>6652</v>
      </c>
      <c r="B6437" s="59" t="s">
        <v>483</v>
      </c>
      <c r="C6437" s="59" t="s">
        <v>20278</v>
      </c>
      <c r="D6437" s="60">
        <v>66.400000000000006</v>
      </c>
      <c r="E6437" s="59" t="s">
        <v>484</v>
      </c>
      <c r="F6437" s="59" t="s">
        <v>350</v>
      </c>
    </row>
    <row r="6438" spans="1:6">
      <c r="A6438" s="59">
        <v>6654</v>
      </c>
      <c r="B6438" s="59" t="s">
        <v>483</v>
      </c>
      <c r="C6438" s="59" t="s">
        <v>20278</v>
      </c>
      <c r="D6438" s="60">
        <v>66.400000000000006</v>
      </c>
      <c r="E6438" s="59" t="s">
        <v>484</v>
      </c>
      <c r="F6438" s="59" t="s">
        <v>351</v>
      </c>
    </row>
    <row r="6439" spans="1:6">
      <c r="A6439" s="59">
        <v>6655</v>
      </c>
      <c r="B6439" s="59" t="s">
        <v>483</v>
      </c>
      <c r="C6439" s="59" t="s">
        <v>20278</v>
      </c>
      <c r="D6439" s="60">
        <v>66.400000000000006</v>
      </c>
      <c r="E6439" s="59" t="s">
        <v>484</v>
      </c>
      <c r="F6439" s="59" t="s">
        <v>352</v>
      </c>
    </row>
    <row r="6440" spans="1:6">
      <c r="A6440" s="59">
        <v>6657</v>
      </c>
      <c r="B6440" s="59" t="s">
        <v>483</v>
      </c>
      <c r="C6440" s="59" t="s">
        <v>20278</v>
      </c>
      <c r="D6440" s="60">
        <v>66.400000000000006</v>
      </c>
      <c r="E6440" s="59" t="s">
        <v>484</v>
      </c>
      <c r="F6440" s="59" t="s">
        <v>353</v>
      </c>
    </row>
    <row r="6441" spans="1:6">
      <c r="A6441" s="59">
        <v>6660</v>
      </c>
      <c r="B6441" s="59" t="s">
        <v>483</v>
      </c>
      <c r="C6441" s="59" t="s">
        <v>20278</v>
      </c>
      <c r="D6441" s="60">
        <v>66.400000000000006</v>
      </c>
      <c r="E6441" s="59" t="s">
        <v>484</v>
      </c>
      <c r="F6441" s="59" t="s">
        <v>354</v>
      </c>
    </row>
    <row r="6442" spans="1:6">
      <c r="A6442" s="59">
        <v>6662</v>
      </c>
      <c r="B6442" s="59" t="s">
        <v>483</v>
      </c>
      <c r="C6442" s="59" t="s">
        <v>20278</v>
      </c>
      <c r="D6442" s="60">
        <v>66.400000000000006</v>
      </c>
      <c r="E6442" s="59" t="s">
        <v>484</v>
      </c>
      <c r="F6442" s="59" t="s">
        <v>355</v>
      </c>
    </row>
    <row r="6443" spans="1:6">
      <c r="A6443" s="59">
        <v>6665</v>
      </c>
      <c r="B6443" s="59" t="s">
        <v>483</v>
      </c>
      <c r="C6443" s="59" t="s">
        <v>20278</v>
      </c>
      <c r="D6443" s="60">
        <v>66.400000000000006</v>
      </c>
      <c r="E6443" s="59" t="s">
        <v>484</v>
      </c>
      <c r="F6443" s="59" t="s">
        <v>356</v>
      </c>
    </row>
    <row r="6444" spans="1:6">
      <c r="A6444" s="59">
        <v>6680</v>
      </c>
      <c r="B6444" s="59" t="s">
        <v>483</v>
      </c>
      <c r="C6444" s="59" t="s">
        <v>20278</v>
      </c>
      <c r="D6444" s="60">
        <v>66.400000000000006</v>
      </c>
      <c r="E6444" s="59" t="s">
        <v>484</v>
      </c>
      <c r="F6444" s="59" t="s">
        <v>357</v>
      </c>
    </row>
    <row r="6445" spans="1:6">
      <c r="A6445" s="59">
        <v>6681</v>
      </c>
      <c r="B6445" s="59" t="s">
        <v>483</v>
      </c>
      <c r="C6445" s="59" t="s">
        <v>20278</v>
      </c>
      <c r="D6445" s="60">
        <v>66.400000000000006</v>
      </c>
      <c r="E6445" s="59" t="s">
        <v>484</v>
      </c>
      <c r="F6445" s="59" t="s">
        <v>358</v>
      </c>
    </row>
    <row r="6446" spans="1:6">
      <c r="A6446" s="59">
        <v>6685</v>
      </c>
      <c r="B6446" s="59" t="s">
        <v>483</v>
      </c>
      <c r="C6446" s="59" t="s">
        <v>20278</v>
      </c>
      <c r="D6446" s="60">
        <v>66.400000000000006</v>
      </c>
      <c r="E6446" s="59" t="s">
        <v>484</v>
      </c>
      <c r="F6446" s="59" t="s">
        <v>359</v>
      </c>
    </row>
    <row r="6447" spans="1:6">
      <c r="A6447" s="59">
        <v>6686</v>
      </c>
      <c r="B6447" s="59" t="s">
        <v>483</v>
      </c>
      <c r="C6447" s="59" t="s">
        <v>20278</v>
      </c>
      <c r="D6447" s="60">
        <v>66.400000000000006</v>
      </c>
      <c r="E6447" s="59" t="s">
        <v>484</v>
      </c>
      <c r="F6447" s="59" t="s">
        <v>360</v>
      </c>
    </row>
    <row r="6448" spans="1:6">
      <c r="A6448" s="59">
        <v>6690</v>
      </c>
      <c r="B6448" s="59" t="s">
        <v>483</v>
      </c>
      <c r="C6448" s="59" t="s">
        <v>20278</v>
      </c>
      <c r="D6448" s="60">
        <v>66.400000000000006</v>
      </c>
      <c r="E6448" s="59" t="s">
        <v>484</v>
      </c>
      <c r="F6448" s="59" t="s">
        <v>361</v>
      </c>
    </row>
    <row r="6449" spans="1:6">
      <c r="A6449" s="59">
        <v>6750</v>
      </c>
      <c r="B6449" s="59" t="s">
        <v>483</v>
      </c>
      <c r="C6449" s="59" t="s">
        <v>20278</v>
      </c>
      <c r="D6449" s="60">
        <v>66.400000000000006</v>
      </c>
      <c r="E6449" s="59" t="s">
        <v>484</v>
      </c>
      <c r="F6449" s="59" t="s">
        <v>362</v>
      </c>
    </row>
    <row r="6450" spans="1:6">
      <c r="A6450" s="59">
        <v>6820</v>
      </c>
      <c r="B6450" s="59" t="s">
        <v>483</v>
      </c>
      <c r="C6450" s="59" t="s">
        <v>20278</v>
      </c>
      <c r="D6450" s="60">
        <v>66.400000000000006</v>
      </c>
      <c r="E6450" s="59" t="s">
        <v>484</v>
      </c>
      <c r="F6450" s="59" t="s">
        <v>363</v>
      </c>
    </row>
    <row r="6451" spans="1:6">
      <c r="A6451" s="59">
        <v>6825</v>
      </c>
      <c r="B6451" s="59" t="s">
        <v>483</v>
      </c>
      <c r="C6451" s="59" t="s">
        <v>20278</v>
      </c>
      <c r="D6451" s="60">
        <v>66.400000000000006</v>
      </c>
      <c r="E6451" s="59" t="s">
        <v>484</v>
      </c>
      <c r="F6451" s="59" t="s">
        <v>364</v>
      </c>
    </row>
    <row r="6452" spans="1:6">
      <c r="A6452" s="59">
        <v>6830</v>
      </c>
      <c r="B6452" s="59" t="s">
        <v>483</v>
      </c>
      <c r="C6452" s="59" t="s">
        <v>20278</v>
      </c>
      <c r="D6452" s="60">
        <v>66.400000000000006</v>
      </c>
      <c r="E6452" s="59" t="s">
        <v>484</v>
      </c>
      <c r="F6452" s="59" t="s">
        <v>365</v>
      </c>
    </row>
    <row r="6453" spans="1:6">
      <c r="A6453" s="59">
        <v>6831</v>
      </c>
      <c r="B6453" s="59" t="s">
        <v>483</v>
      </c>
      <c r="C6453" s="59" t="s">
        <v>20278</v>
      </c>
      <c r="D6453" s="60">
        <v>66.400000000000006</v>
      </c>
      <c r="E6453" s="59" t="s">
        <v>484</v>
      </c>
      <c r="F6453" s="59" t="s">
        <v>366</v>
      </c>
    </row>
    <row r="6454" spans="1:6">
      <c r="A6454" s="59">
        <v>6832</v>
      </c>
      <c r="B6454" s="59" t="s">
        <v>483</v>
      </c>
      <c r="C6454" s="59" t="s">
        <v>20278</v>
      </c>
      <c r="D6454" s="60">
        <v>66.400000000000006</v>
      </c>
      <c r="E6454" s="59" t="s">
        <v>484</v>
      </c>
      <c r="F6454" s="59" t="s">
        <v>367</v>
      </c>
    </row>
    <row r="6455" spans="1:6">
      <c r="A6455" s="59">
        <v>6833</v>
      </c>
      <c r="B6455" s="59" t="s">
        <v>483</v>
      </c>
      <c r="C6455" s="59" t="s">
        <v>20278</v>
      </c>
      <c r="D6455" s="60">
        <v>66.400000000000006</v>
      </c>
      <c r="E6455" s="59" t="s">
        <v>484</v>
      </c>
      <c r="F6455" s="59" t="s">
        <v>368</v>
      </c>
    </row>
    <row r="6456" spans="1:6">
      <c r="A6456" s="59">
        <v>6834</v>
      </c>
      <c r="B6456" s="59" t="s">
        <v>483</v>
      </c>
      <c r="C6456" s="59" t="s">
        <v>20278</v>
      </c>
      <c r="D6456" s="60">
        <v>66.400000000000006</v>
      </c>
      <c r="E6456" s="59" t="s">
        <v>484</v>
      </c>
      <c r="F6456" s="59" t="s">
        <v>369</v>
      </c>
    </row>
    <row r="6457" spans="1:6">
      <c r="A6457" s="59">
        <v>6901</v>
      </c>
      <c r="B6457" s="59" t="s">
        <v>483</v>
      </c>
      <c r="C6457" s="59" t="s">
        <v>20278</v>
      </c>
      <c r="D6457" s="60">
        <v>66.400000000000006</v>
      </c>
      <c r="E6457" s="59" t="s">
        <v>484</v>
      </c>
      <c r="F6457" s="59" t="s">
        <v>370</v>
      </c>
    </row>
    <row r="6458" spans="1:6">
      <c r="A6458" s="59">
        <v>6903</v>
      </c>
      <c r="B6458" s="59" t="s">
        <v>483</v>
      </c>
      <c r="C6458" s="59" t="s">
        <v>20278</v>
      </c>
      <c r="D6458" s="60">
        <v>66.400000000000006</v>
      </c>
      <c r="E6458" s="59" t="s">
        <v>484</v>
      </c>
      <c r="F6458" s="59" t="s">
        <v>372</v>
      </c>
    </row>
    <row r="6459" spans="1:6">
      <c r="A6459" s="59">
        <v>6998</v>
      </c>
      <c r="B6459" s="59" t="s">
        <v>483</v>
      </c>
      <c r="C6459" s="59" t="s">
        <v>20278</v>
      </c>
      <c r="D6459" s="60">
        <v>66.400000000000006</v>
      </c>
      <c r="E6459" s="59" t="s">
        <v>484</v>
      </c>
      <c r="F6459" s="59" t="s">
        <v>373</v>
      </c>
    </row>
    <row r="6460" spans="1:6">
      <c r="A6460" s="59">
        <v>6999</v>
      </c>
      <c r="B6460" s="59" t="s">
        <v>483</v>
      </c>
      <c r="C6460" s="59" t="s">
        <v>20278</v>
      </c>
      <c r="D6460" s="60">
        <v>66.400000000000006</v>
      </c>
      <c r="E6460" s="59" t="s">
        <v>484</v>
      </c>
      <c r="F6460" s="59" t="s">
        <v>374</v>
      </c>
    </row>
    <row r="6461" spans="1:6">
      <c r="A6461" s="59">
        <v>9001</v>
      </c>
      <c r="B6461" s="59" t="s">
        <v>483</v>
      </c>
      <c r="C6461" s="59" t="s">
        <v>20278</v>
      </c>
      <c r="D6461" s="60">
        <v>66.400000000000006</v>
      </c>
      <c r="E6461" s="59" t="s">
        <v>484</v>
      </c>
      <c r="F6461" s="59" t="s">
        <v>375</v>
      </c>
    </row>
    <row r="6462" spans="1:6">
      <c r="A6462" s="59">
        <v>600</v>
      </c>
      <c r="B6462" s="59" t="s">
        <v>485</v>
      </c>
      <c r="C6462" s="59" t="s">
        <v>20278</v>
      </c>
      <c r="D6462" s="60">
        <v>0.01</v>
      </c>
      <c r="E6462" s="59" t="s">
        <v>486</v>
      </c>
      <c r="F6462" s="59" t="s">
        <v>200</v>
      </c>
    </row>
    <row r="6463" spans="1:6">
      <c r="A6463" s="59">
        <v>601</v>
      </c>
      <c r="B6463" s="59" t="s">
        <v>485</v>
      </c>
      <c r="C6463" s="59" t="s">
        <v>20278</v>
      </c>
      <c r="D6463" s="60">
        <v>0.01</v>
      </c>
      <c r="E6463" s="59" t="s">
        <v>486</v>
      </c>
      <c r="F6463" s="59" t="s">
        <v>201</v>
      </c>
    </row>
    <row r="6464" spans="1:6">
      <c r="A6464" s="59">
        <v>605</v>
      </c>
      <c r="B6464" s="59" t="s">
        <v>485</v>
      </c>
      <c r="C6464" s="59" t="s">
        <v>20278</v>
      </c>
      <c r="D6464" s="60">
        <v>139.59</v>
      </c>
      <c r="E6464" s="59" t="s">
        <v>486</v>
      </c>
      <c r="F6464" s="59" t="s">
        <v>202</v>
      </c>
    </row>
    <row r="6465" spans="1:6">
      <c r="A6465" s="59">
        <v>611</v>
      </c>
      <c r="B6465" s="59" t="s">
        <v>485</v>
      </c>
      <c r="C6465" s="59" t="s">
        <v>20278</v>
      </c>
      <c r="D6465" s="60">
        <v>64.56</v>
      </c>
      <c r="E6465" s="59" t="s">
        <v>486</v>
      </c>
      <c r="F6465" s="59" t="s">
        <v>203</v>
      </c>
    </row>
    <row r="6466" spans="1:6">
      <c r="A6466" s="59">
        <v>630</v>
      </c>
      <c r="B6466" s="59" t="s">
        <v>485</v>
      </c>
      <c r="C6466" s="59" t="s">
        <v>20278</v>
      </c>
      <c r="D6466" s="60">
        <v>81.61</v>
      </c>
      <c r="E6466" s="59" t="s">
        <v>486</v>
      </c>
      <c r="F6466" s="59" t="s">
        <v>204</v>
      </c>
    </row>
    <row r="6467" spans="1:6">
      <c r="A6467" s="59">
        <v>640</v>
      </c>
      <c r="B6467" s="59" t="s">
        <v>485</v>
      </c>
      <c r="C6467" s="59" t="s">
        <v>20278</v>
      </c>
      <c r="D6467" s="60">
        <v>64.11</v>
      </c>
      <c r="E6467" s="59" t="s">
        <v>486</v>
      </c>
      <c r="F6467" s="59" t="s">
        <v>205</v>
      </c>
    </row>
    <row r="6468" spans="1:6">
      <c r="A6468" s="59">
        <v>641</v>
      </c>
      <c r="B6468" s="59" t="s">
        <v>485</v>
      </c>
      <c r="C6468" s="59" t="s">
        <v>20278</v>
      </c>
      <c r="D6468" s="60">
        <v>64.11</v>
      </c>
      <c r="E6468" s="59" t="s">
        <v>486</v>
      </c>
      <c r="F6468" s="59" t="s">
        <v>206</v>
      </c>
    </row>
    <row r="6469" spans="1:6">
      <c r="A6469" s="59">
        <v>660</v>
      </c>
      <c r="B6469" s="59" t="s">
        <v>485</v>
      </c>
      <c r="C6469" s="59" t="s">
        <v>20278</v>
      </c>
      <c r="D6469" s="60">
        <v>61.69</v>
      </c>
      <c r="E6469" s="59" t="s">
        <v>486</v>
      </c>
      <c r="F6469" s="59" t="s">
        <v>207</v>
      </c>
    </row>
    <row r="6470" spans="1:6">
      <c r="A6470" s="59">
        <v>665</v>
      </c>
      <c r="B6470" s="59" t="s">
        <v>485</v>
      </c>
      <c r="C6470" s="59" t="s">
        <v>20278</v>
      </c>
      <c r="D6470" s="60">
        <v>60.91</v>
      </c>
      <c r="E6470" s="59" t="s">
        <v>486</v>
      </c>
      <c r="F6470" s="59" t="s">
        <v>209</v>
      </c>
    </row>
    <row r="6471" spans="1:6">
      <c r="A6471" s="59">
        <v>6010</v>
      </c>
      <c r="B6471" s="59" t="s">
        <v>485</v>
      </c>
      <c r="C6471" s="59" t="s">
        <v>20278</v>
      </c>
      <c r="D6471" s="60">
        <v>131.71</v>
      </c>
      <c r="E6471" s="59" t="s">
        <v>486</v>
      </c>
      <c r="F6471" s="59" t="s">
        <v>210</v>
      </c>
    </row>
    <row r="6472" spans="1:6">
      <c r="A6472" s="59">
        <v>6011</v>
      </c>
      <c r="B6472" s="59" t="s">
        <v>485</v>
      </c>
      <c r="C6472" s="59" t="s">
        <v>20278</v>
      </c>
      <c r="D6472" s="60">
        <v>74.650000000000006</v>
      </c>
      <c r="E6472" s="59" t="s">
        <v>486</v>
      </c>
      <c r="F6472" s="59" t="s">
        <v>211</v>
      </c>
    </row>
    <row r="6473" spans="1:6">
      <c r="A6473" s="59">
        <v>6012</v>
      </c>
      <c r="B6473" s="59" t="s">
        <v>485</v>
      </c>
      <c r="C6473" s="59" t="s">
        <v>20278</v>
      </c>
      <c r="D6473" s="60">
        <v>97.52</v>
      </c>
      <c r="E6473" s="59" t="s">
        <v>486</v>
      </c>
      <c r="F6473" s="59" t="s">
        <v>212</v>
      </c>
    </row>
    <row r="6474" spans="1:6">
      <c r="A6474" s="59">
        <v>6013</v>
      </c>
      <c r="B6474" s="59" t="s">
        <v>485</v>
      </c>
      <c r="C6474" s="59" t="s">
        <v>20278</v>
      </c>
      <c r="D6474" s="60">
        <v>0.01</v>
      </c>
      <c r="E6474" s="59" t="s">
        <v>486</v>
      </c>
      <c r="F6474" s="59" t="s">
        <v>213</v>
      </c>
    </row>
    <row r="6475" spans="1:6">
      <c r="A6475" s="59">
        <v>6014</v>
      </c>
      <c r="B6475" s="59" t="s">
        <v>485</v>
      </c>
      <c r="C6475" s="59" t="s">
        <v>20278</v>
      </c>
      <c r="D6475" s="60">
        <v>103.81</v>
      </c>
      <c r="E6475" s="59" t="s">
        <v>486</v>
      </c>
      <c r="F6475" s="59" t="s">
        <v>214</v>
      </c>
    </row>
    <row r="6476" spans="1:6">
      <c r="A6476" s="59">
        <v>6015</v>
      </c>
      <c r="B6476" s="59" t="s">
        <v>485</v>
      </c>
      <c r="C6476" s="59" t="s">
        <v>20278</v>
      </c>
      <c r="D6476" s="60">
        <v>102.47</v>
      </c>
      <c r="E6476" s="59" t="s">
        <v>486</v>
      </c>
      <c r="F6476" s="59" t="s">
        <v>215</v>
      </c>
    </row>
    <row r="6477" spans="1:6">
      <c r="A6477" s="59">
        <v>6016</v>
      </c>
      <c r="B6477" s="59" t="s">
        <v>485</v>
      </c>
      <c r="C6477" s="59" t="s">
        <v>20278</v>
      </c>
      <c r="D6477" s="60">
        <v>102.47</v>
      </c>
      <c r="E6477" s="59" t="s">
        <v>486</v>
      </c>
      <c r="F6477" s="59" t="s">
        <v>216</v>
      </c>
    </row>
    <row r="6478" spans="1:6">
      <c r="A6478" s="59">
        <v>6017</v>
      </c>
      <c r="B6478" s="59" t="s">
        <v>485</v>
      </c>
      <c r="C6478" s="59" t="s">
        <v>20278</v>
      </c>
      <c r="D6478" s="60">
        <v>102.47</v>
      </c>
      <c r="E6478" s="59" t="s">
        <v>486</v>
      </c>
      <c r="F6478" s="59" t="s">
        <v>217</v>
      </c>
    </row>
    <row r="6479" spans="1:6">
      <c r="A6479" s="59">
        <v>6021</v>
      </c>
      <c r="B6479" s="59" t="s">
        <v>485</v>
      </c>
      <c r="C6479" s="59" t="s">
        <v>20278</v>
      </c>
      <c r="D6479" s="60">
        <v>82.88</v>
      </c>
      <c r="E6479" s="59" t="s">
        <v>486</v>
      </c>
      <c r="F6479" s="59" t="s">
        <v>219</v>
      </c>
    </row>
    <row r="6480" spans="1:6">
      <c r="A6480" s="59">
        <v>6022</v>
      </c>
      <c r="B6480" s="59" t="s">
        <v>485</v>
      </c>
      <c r="C6480" s="59" t="s">
        <v>20278</v>
      </c>
      <c r="D6480" s="60">
        <v>0.01</v>
      </c>
      <c r="E6480" s="59" t="s">
        <v>486</v>
      </c>
      <c r="F6480" s="59" t="s">
        <v>220</v>
      </c>
    </row>
    <row r="6481" spans="1:6">
      <c r="A6481" s="59">
        <v>6023</v>
      </c>
      <c r="B6481" s="59" t="s">
        <v>485</v>
      </c>
      <c r="C6481" s="59" t="s">
        <v>20278</v>
      </c>
      <c r="D6481" s="60">
        <v>82.68</v>
      </c>
      <c r="E6481" s="59" t="s">
        <v>486</v>
      </c>
      <c r="F6481" s="59" t="s">
        <v>221</v>
      </c>
    </row>
    <row r="6482" spans="1:6">
      <c r="A6482" s="59">
        <v>6100</v>
      </c>
      <c r="B6482" s="59" t="s">
        <v>485</v>
      </c>
      <c r="C6482" s="59" t="s">
        <v>20278</v>
      </c>
      <c r="D6482" s="60">
        <v>0.01</v>
      </c>
      <c r="E6482" s="59" t="s">
        <v>486</v>
      </c>
      <c r="F6482" s="59" t="s">
        <v>225</v>
      </c>
    </row>
    <row r="6483" spans="1:6">
      <c r="A6483" s="59">
        <v>6101</v>
      </c>
      <c r="B6483" s="59" t="s">
        <v>485</v>
      </c>
      <c r="C6483" s="59" t="s">
        <v>20278</v>
      </c>
      <c r="D6483" s="60">
        <v>102.61</v>
      </c>
      <c r="E6483" s="59" t="s">
        <v>486</v>
      </c>
      <c r="F6483" s="59" t="s">
        <v>226</v>
      </c>
    </row>
    <row r="6484" spans="1:6">
      <c r="A6484" s="59">
        <v>6102</v>
      </c>
      <c r="B6484" s="59" t="s">
        <v>485</v>
      </c>
      <c r="C6484" s="59" t="s">
        <v>20278</v>
      </c>
      <c r="D6484" s="60">
        <v>75.650000000000006</v>
      </c>
      <c r="E6484" s="59" t="s">
        <v>486</v>
      </c>
      <c r="F6484" s="59" t="s">
        <v>227</v>
      </c>
    </row>
    <row r="6485" spans="1:6">
      <c r="A6485" s="59">
        <v>6103</v>
      </c>
      <c r="B6485" s="59" t="s">
        <v>485</v>
      </c>
      <c r="C6485" s="59" t="s">
        <v>20278</v>
      </c>
      <c r="D6485" s="60">
        <v>42.16</v>
      </c>
      <c r="E6485" s="59" t="s">
        <v>486</v>
      </c>
      <c r="F6485" s="59" t="s">
        <v>228</v>
      </c>
    </row>
    <row r="6486" spans="1:6">
      <c r="A6486" s="59">
        <v>6110</v>
      </c>
      <c r="B6486" s="59" t="s">
        <v>485</v>
      </c>
      <c r="C6486" s="59" t="s">
        <v>20278</v>
      </c>
      <c r="D6486" s="60">
        <v>0.01</v>
      </c>
      <c r="E6486" s="59" t="s">
        <v>486</v>
      </c>
      <c r="F6486" s="59" t="s">
        <v>229</v>
      </c>
    </row>
    <row r="6487" spans="1:6">
      <c r="A6487" s="59">
        <v>6220</v>
      </c>
      <c r="B6487" s="59" t="s">
        <v>485</v>
      </c>
      <c r="C6487" s="59" t="s">
        <v>20278</v>
      </c>
      <c r="D6487" s="60">
        <v>95.01</v>
      </c>
      <c r="E6487" s="59" t="s">
        <v>486</v>
      </c>
      <c r="F6487" s="59" t="s">
        <v>231</v>
      </c>
    </row>
    <row r="6488" spans="1:6">
      <c r="A6488" s="59">
        <v>6221</v>
      </c>
      <c r="B6488" s="59" t="s">
        <v>485</v>
      </c>
      <c r="C6488" s="59" t="s">
        <v>20278</v>
      </c>
      <c r="D6488" s="60">
        <v>66.42</v>
      </c>
      <c r="E6488" s="59" t="s">
        <v>486</v>
      </c>
      <c r="F6488" s="59" t="s">
        <v>232</v>
      </c>
    </row>
    <row r="6489" spans="1:6">
      <c r="A6489" s="59">
        <v>6222</v>
      </c>
      <c r="B6489" s="59" t="s">
        <v>485</v>
      </c>
      <c r="C6489" s="59" t="s">
        <v>20278</v>
      </c>
      <c r="D6489" s="60">
        <v>66.42</v>
      </c>
      <c r="E6489" s="59" t="s">
        <v>486</v>
      </c>
      <c r="F6489" s="59" t="s">
        <v>233</v>
      </c>
    </row>
    <row r="6490" spans="1:6">
      <c r="A6490" s="59">
        <v>6223</v>
      </c>
      <c r="B6490" s="59" t="s">
        <v>485</v>
      </c>
      <c r="C6490" s="59" t="s">
        <v>20278</v>
      </c>
      <c r="D6490" s="60">
        <v>66.42</v>
      </c>
      <c r="E6490" s="59" t="s">
        <v>486</v>
      </c>
      <c r="F6490" s="59" t="s">
        <v>234</v>
      </c>
    </row>
    <row r="6491" spans="1:6">
      <c r="A6491" s="59">
        <v>6224</v>
      </c>
      <c r="B6491" s="59" t="s">
        <v>485</v>
      </c>
      <c r="C6491" s="59" t="s">
        <v>20278</v>
      </c>
      <c r="D6491" s="60">
        <v>66.42</v>
      </c>
      <c r="E6491" s="59" t="s">
        <v>486</v>
      </c>
      <c r="F6491" s="59" t="s">
        <v>235</v>
      </c>
    </row>
    <row r="6492" spans="1:6">
      <c r="A6492" s="59">
        <v>6225</v>
      </c>
      <c r="B6492" s="59" t="s">
        <v>485</v>
      </c>
      <c r="C6492" s="59" t="s">
        <v>20278</v>
      </c>
      <c r="D6492" s="60">
        <v>66.42</v>
      </c>
      <c r="E6492" s="59" t="s">
        <v>486</v>
      </c>
      <c r="F6492" s="59" t="s">
        <v>236</v>
      </c>
    </row>
    <row r="6493" spans="1:6">
      <c r="A6493" s="59">
        <v>6226</v>
      </c>
      <c r="B6493" s="59" t="s">
        <v>485</v>
      </c>
      <c r="C6493" s="59" t="s">
        <v>20278</v>
      </c>
      <c r="D6493" s="60">
        <v>66.42</v>
      </c>
      <c r="E6493" s="59" t="s">
        <v>486</v>
      </c>
      <c r="F6493" s="59" t="s">
        <v>237</v>
      </c>
    </row>
    <row r="6494" spans="1:6">
      <c r="A6494" s="59">
        <v>6229</v>
      </c>
      <c r="B6494" s="59" t="s">
        <v>485</v>
      </c>
      <c r="C6494" s="59" t="s">
        <v>20278</v>
      </c>
      <c r="D6494" s="60">
        <v>66.42</v>
      </c>
      <c r="E6494" s="59" t="s">
        <v>486</v>
      </c>
      <c r="F6494" s="59" t="s">
        <v>238</v>
      </c>
    </row>
    <row r="6495" spans="1:6">
      <c r="A6495" s="59">
        <v>6230</v>
      </c>
      <c r="B6495" s="59" t="s">
        <v>485</v>
      </c>
      <c r="C6495" s="59" t="s">
        <v>20278</v>
      </c>
      <c r="D6495" s="60">
        <v>86.36</v>
      </c>
      <c r="E6495" s="59" t="s">
        <v>486</v>
      </c>
      <c r="F6495" s="59" t="s">
        <v>239</v>
      </c>
    </row>
    <row r="6496" spans="1:6">
      <c r="A6496" s="59">
        <v>6231</v>
      </c>
      <c r="B6496" s="59" t="s">
        <v>485</v>
      </c>
      <c r="C6496" s="59" t="s">
        <v>20278</v>
      </c>
      <c r="D6496" s="60">
        <v>72.64</v>
      </c>
      <c r="E6496" s="59" t="s">
        <v>486</v>
      </c>
      <c r="F6496" s="59" t="s">
        <v>240</v>
      </c>
    </row>
    <row r="6497" spans="1:6">
      <c r="A6497" s="59">
        <v>6232</v>
      </c>
      <c r="B6497" s="59" t="s">
        <v>485</v>
      </c>
      <c r="C6497" s="59" t="s">
        <v>20278</v>
      </c>
      <c r="D6497" s="60">
        <v>89.86</v>
      </c>
      <c r="E6497" s="59" t="s">
        <v>486</v>
      </c>
      <c r="F6497" s="59" t="s">
        <v>241</v>
      </c>
    </row>
    <row r="6498" spans="1:6">
      <c r="A6498" s="59">
        <v>6234</v>
      </c>
      <c r="B6498" s="59" t="s">
        <v>485</v>
      </c>
      <c r="C6498" s="59" t="s">
        <v>20278</v>
      </c>
      <c r="D6498" s="60">
        <v>84.01</v>
      </c>
      <c r="E6498" s="59" t="s">
        <v>486</v>
      </c>
      <c r="F6498" s="59" t="s">
        <v>242</v>
      </c>
    </row>
    <row r="6499" spans="1:6">
      <c r="A6499" s="59">
        <v>6235</v>
      </c>
      <c r="B6499" s="59" t="s">
        <v>485</v>
      </c>
      <c r="C6499" s="59" t="s">
        <v>20278</v>
      </c>
      <c r="D6499" s="60">
        <v>73.05</v>
      </c>
      <c r="E6499" s="59" t="s">
        <v>486</v>
      </c>
      <c r="F6499" s="59" t="s">
        <v>243</v>
      </c>
    </row>
    <row r="6500" spans="1:6">
      <c r="A6500" s="59">
        <v>6236</v>
      </c>
      <c r="B6500" s="59" t="s">
        <v>485</v>
      </c>
      <c r="C6500" s="59" t="s">
        <v>20278</v>
      </c>
      <c r="D6500" s="60">
        <v>99.54</v>
      </c>
      <c r="E6500" s="59" t="s">
        <v>486</v>
      </c>
      <c r="F6500" s="59" t="s">
        <v>244</v>
      </c>
    </row>
    <row r="6501" spans="1:6">
      <c r="A6501" s="59">
        <v>6238</v>
      </c>
      <c r="B6501" s="59" t="s">
        <v>485</v>
      </c>
      <c r="C6501" s="59" t="s">
        <v>20278</v>
      </c>
      <c r="D6501" s="60">
        <v>75.180000000000007</v>
      </c>
      <c r="E6501" s="59" t="s">
        <v>486</v>
      </c>
      <c r="F6501" s="59" t="s">
        <v>245</v>
      </c>
    </row>
    <row r="6502" spans="1:6">
      <c r="A6502" s="59">
        <v>6240</v>
      </c>
      <c r="B6502" s="59" t="s">
        <v>485</v>
      </c>
      <c r="C6502" s="59" t="s">
        <v>20278</v>
      </c>
      <c r="D6502" s="60">
        <v>68.849999999999994</v>
      </c>
      <c r="E6502" s="59" t="s">
        <v>486</v>
      </c>
      <c r="F6502" s="59" t="s">
        <v>246</v>
      </c>
    </row>
    <row r="6503" spans="1:6">
      <c r="A6503" s="59">
        <v>6241</v>
      </c>
      <c r="B6503" s="59" t="s">
        <v>485</v>
      </c>
      <c r="C6503" s="59" t="s">
        <v>20278</v>
      </c>
      <c r="D6503" s="60">
        <v>78.510000000000005</v>
      </c>
      <c r="E6503" s="59" t="s">
        <v>486</v>
      </c>
      <c r="F6503" s="59" t="s">
        <v>247</v>
      </c>
    </row>
    <row r="6504" spans="1:6">
      <c r="A6504" s="59">
        <v>6242</v>
      </c>
      <c r="B6504" s="59" t="s">
        <v>485</v>
      </c>
      <c r="C6504" s="59" t="s">
        <v>20278</v>
      </c>
      <c r="D6504" s="60">
        <v>89.09</v>
      </c>
      <c r="E6504" s="59" t="s">
        <v>486</v>
      </c>
      <c r="F6504" s="59" t="s">
        <v>248</v>
      </c>
    </row>
    <row r="6505" spans="1:6">
      <c r="A6505" s="59">
        <v>6243</v>
      </c>
      <c r="B6505" s="59" t="s">
        <v>485</v>
      </c>
      <c r="C6505" s="59" t="s">
        <v>20278</v>
      </c>
      <c r="D6505" s="60">
        <v>95.31</v>
      </c>
      <c r="E6505" s="59" t="s">
        <v>486</v>
      </c>
      <c r="F6505" s="59" t="s">
        <v>249</v>
      </c>
    </row>
    <row r="6506" spans="1:6">
      <c r="A6506" s="59">
        <v>6244</v>
      </c>
      <c r="B6506" s="59" t="s">
        <v>485</v>
      </c>
      <c r="C6506" s="59" t="s">
        <v>20278</v>
      </c>
      <c r="D6506" s="60">
        <v>75.650000000000006</v>
      </c>
      <c r="E6506" s="59" t="s">
        <v>486</v>
      </c>
      <c r="F6506" s="59" t="s">
        <v>250</v>
      </c>
    </row>
    <row r="6507" spans="1:6">
      <c r="A6507" s="59">
        <v>6320</v>
      </c>
      <c r="B6507" s="59" t="s">
        <v>485</v>
      </c>
      <c r="C6507" s="59" t="s">
        <v>20278</v>
      </c>
      <c r="D6507" s="60">
        <v>82.19</v>
      </c>
      <c r="E6507" s="59" t="s">
        <v>486</v>
      </c>
      <c r="F6507" s="59" t="s">
        <v>253</v>
      </c>
    </row>
    <row r="6508" spans="1:6">
      <c r="A6508" s="59">
        <v>6342</v>
      </c>
      <c r="B6508" s="59" t="s">
        <v>485</v>
      </c>
      <c r="C6508" s="59" t="s">
        <v>20278</v>
      </c>
      <c r="D6508" s="60">
        <v>0.01</v>
      </c>
      <c r="E6508" s="59" t="s">
        <v>486</v>
      </c>
      <c r="F6508" s="59" t="s">
        <v>254</v>
      </c>
    </row>
    <row r="6509" spans="1:6">
      <c r="A6509" s="59">
        <v>6343</v>
      </c>
      <c r="B6509" s="59" t="s">
        <v>485</v>
      </c>
      <c r="C6509" s="59" t="s">
        <v>20278</v>
      </c>
      <c r="D6509" s="60">
        <v>0.01</v>
      </c>
      <c r="E6509" s="59" t="s">
        <v>486</v>
      </c>
      <c r="F6509" s="59" t="s">
        <v>255</v>
      </c>
    </row>
    <row r="6510" spans="1:6">
      <c r="A6510" s="59">
        <v>6344</v>
      </c>
      <c r="B6510" s="59" t="s">
        <v>485</v>
      </c>
      <c r="C6510" s="59" t="s">
        <v>20278</v>
      </c>
      <c r="D6510" s="60">
        <v>0.01</v>
      </c>
      <c r="E6510" s="59" t="s">
        <v>486</v>
      </c>
      <c r="F6510" s="59" t="s">
        <v>256</v>
      </c>
    </row>
    <row r="6511" spans="1:6">
      <c r="A6511" s="59">
        <v>6345</v>
      </c>
      <c r="B6511" s="59" t="s">
        <v>485</v>
      </c>
      <c r="C6511" s="59" t="s">
        <v>20278</v>
      </c>
      <c r="D6511" s="60">
        <v>0.01</v>
      </c>
      <c r="E6511" s="59" t="s">
        <v>486</v>
      </c>
      <c r="F6511" s="59" t="s">
        <v>257</v>
      </c>
    </row>
    <row r="6512" spans="1:6">
      <c r="A6512" s="59">
        <v>6346</v>
      </c>
      <c r="B6512" s="59" t="s">
        <v>485</v>
      </c>
      <c r="C6512" s="59" t="s">
        <v>20278</v>
      </c>
      <c r="D6512" s="60">
        <v>0.01</v>
      </c>
      <c r="E6512" s="59" t="s">
        <v>486</v>
      </c>
      <c r="F6512" s="59" t="s">
        <v>258</v>
      </c>
    </row>
    <row r="6513" spans="1:6">
      <c r="A6513" s="59">
        <v>6347</v>
      </c>
      <c r="B6513" s="59" t="s">
        <v>485</v>
      </c>
      <c r="C6513" s="59" t="s">
        <v>20278</v>
      </c>
      <c r="D6513" s="60">
        <v>0.01</v>
      </c>
      <c r="E6513" s="59" t="s">
        <v>486</v>
      </c>
      <c r="F6513" s="59" t="s">
        <v>259</v>
      </c>
    </row>
    <row r="6514" spans="1:6">
      <c r="A6514" s="59">
        <v>6400</v>
      </c>
      <c r="B6514" s="59" t="s">
        <v>485</v>
      </c>
      <c r="C6514" s="59" t="s">
        <v>20278</v>
      </c>
      <c r="D6514" s="60">
        <v>0.01</v>
      </c>
      <c r="E6514" s="59" t="s">
        <v>486</v>
      </c>
      <c r="F6514" s="59" t="s">
        <v>260</v>
      </c>
    </row>
    <row r="6515" spans="1:6">
      <c r="A6515" s="59">
        <v>6401</v>
      </c>
      <c r="B6515" s="59" t="s">
        <v>485</v>
      </c>
      <c r="C6515" s="59" t="s">
        <v>20278</v>
      </c>
      <c r="D6515" s="60">
        <v>89.74</v>
      </c>
      <c r="E6515" s="59" t="s">
        <v>486</v>
      </c>
      <c r="F6515" s="59" t="s">
        <v>261</v>
      </c>
    </row>
    <row r="6516" spans="1:6">
      <c r="A6516" s="59">
        <v>6402</v>
      </c>
      <c r="B6516" s="59" t="s">
        <v>485</v>
      </c>
      <c r="C6516" s="59" t="s">
        <v>20278</v>
      </c>
      <c r="D6516" s="60">
        <v>35.42</v>
      </c>
      <c r="E6516" s="59" t="s">
        <v>486</v>
      </c>
      <c r="F6516" s="59" t="s">
        <v>262</v>
      </c>
    </row>
    <row r="6517" spans="1:6">
      <c r="A6517" s="59">
        <v>6404</v>
      </c>
      <c r="B6517" s="59" t="s">
        <v>485</v>
      </c>
      <c r="C6517" s="59" t="s">
        <v>20278</v>
      </c>
      <c r="D6517" s="60">
        <v>109.68</v>
      </c>
      <c r="E6517" s="59" t="s">
        <v>486</v>
      </c>
      <c r="F6517" s="59" t="s">
        <v>263</v>
      </c>
    </row>
    <row r="6518" spans="1:6">
      <c r="A6518" s="59">
        <v>6405</v>
      </c>
      <c r="B6518" s="59" t="s">
        <v>485</v>
      </c>
      <c r="C6518" s="59" t="s">
        <v>20278</v>
      </c>
      <c r="D6518" s="60">
        <v>78.33</v>
      </c>
      <c r="E6518" s="59" t="s">
        <v>486</v>
      </c>
      <c r="F6518" s="59" t="s">
        <v>264</v>
      </c>
    </row>
    <row r="6519" spans="1:6">
      <c r="A6519" s="59">
        <v>6410</v>
      </c>
      <c r="B6519" s="59" t="s">
        <v>485</v>
      </c>
      <c r="C6519" s="59" t="s">
        <v>20278</v>
      </c>
      <c r="D6519" s="60">
        <v>68.31</v>
      </c>
      <c r="E6519" s="59" t="s">
        <v>486</v>
      </c>
      <c r="F6519" s="59" t="s">
        <v>267</v>
      </c>
    </row>
    <row r="6520" spans="1:6">
      <c r="A6520" s="59">
        <v>6411</v>
      </c>
      <c r="B6520" s="59" t="s">
        <v>485</v>
      </c>
      <c r="C6520" s="59" t="s">
        <v>20278</v>
      </c>
      <c r="D6520" s="60">
        <v>0.01</v>
      </c>
      <c r="E6520" s="59" t="s">
        <v>486</v>
      </c>
      <c r="F6520" s="59" t="s">
        <v>268</v>
      </c>
    </row>
    <row r="6521" spans="1:6">
      <c r="A6521" s="59">
        <v>6412</v>
      </c>
      <c r="B6521" s="59" t="s">
        <v>485</v>
      </c>
      <c r="C6521" s="59" t="s">
        <v>20278</v>
      </c>
      <c r="D6521" s="60">
        <v>75.650000000000006</v>
      </c>
      <c r="E6521" s="59" t="s">
        <v>486</v>
      </c>
      <c r="F6521" s="59" t="s">
        <v>269</v>
      </c>
    </row>
    <row r="6522" spans="1:6">
      <c r="A6522" s="59">
        <v>6413</v>
      </c>
      <c r="B6522" s="59" t="s">
        <v>485</v>
      </c>
      <c r="C6522" s="59" t="s">
        <v>20278</v>
      </c>
      <c r="D6522" s="60">
        <v>0.01</v>
      </c>
      <c r="E6522" s="59" t="s">
        <v>486</v>
      </c>
      <c r="F6522" s="59" t="s">
        <v>270</v>
      </c>
    </row>
    <row r="6523" spans="1:6">
      <c r="A6523" s="59">
        <v>6414</v>
      </c>
      <c r="B6523" s="59" t="s">
        <v>485</v>
      </c>
      <c r="C6523" s="59" t="s">
        <v>20278</v>
      </c>
      <c r="D6523" s="60">
        <v>75.650000000000006</v>
      </c>
      <c r="E6523" s="59" t="s">
        <v>486</v>
      </c>
      <c r="F6523" s="59" t="s">
        <v>271</v>
      </c>
    </row>
    <row r="6524" spans="1:6">
      <c r="A6524" s="59">
        <v>6415</v>
      </c>
      <c r="B6524" s="59" t="s">
        <v>485</v>
      </c>
      <c r="C6524" s="59" t="s">
        <v>20278</v>
      </c>
      <c r="D6524" s="60">
        <v>75.650000000000006</v>
      </c>
      <c r="E6524" s="59" t="s">
        <v>486</v>
      </c>
      <c r="F6524" s="59" t="s">
        <v>272</v>
      </c>
    </row>
    <row r="6525" spans="1:6">
      <c r="A6525" s="59">
        <v>6416</v>
      </c>
      <c r="B6525" s="59" t="s">
        <v>485</v>
      </c>
      <c r="C6525" s="59" t="s">
        <v>20278</v>
      </c>
      <c r="D6525" s="60">
        <v>48.14</v>
      </c>
      <c r="E6525" s="59" t="s">
        <v>486</v>
      </c>
      <c r="F6525" s="59" t="s">
        <v>273</v>
      </c>
    </row>
    <row r="6526" spans="1:6">
      <c r="A6526" s="59">
        <v>6417</v>
      </c>
      <c r="B6526" s="59" t="s">
        <v>485</v>
      </c>
      <c r="C6526" s="59" t="s">
        <v>20278</v>
      </c>
      <c r="D6526" s="60">
        <v>75.650000000000006</v>
      </c>
      <c r="E6526" s="59" t="s">
        <v>486</v>
      </c>
      <c r="F6526" s="59" t="s">
        <v>274</v>
      </c>
    </row>
    <row r="6527" spans="1:6">
      <c r="A6527" s="59">
        <v>6418</v>
      </c>
      <c r="B6527" s="59" t="s">
        <v>485</v>
      </c>
      <c r="C6527" s="59" t="s">
        <v>20278</v>
      </c>
      <c r="D6527" s="60">
        <v>41.1</v>
      </c>
      <c r="E6527" s="59" t="s">
        <v>486</v>
      </c>
      <c r="F6527" s="59" t="s">
        <v>275</v>
      </c>
    </row>
    <row r="6528" spans="1:6">
      <c r="A6528" s="59">
        <v>6419</v>
      </c>
      <c r="B6528" s="59" t="s">
        <v>485</v>
      </c>
      <c r="C6528" s="59" t="s">
        <v>20278</v>
      </c>
      <c r="D6528" s="60">
        <v>43.78</v>
      </c>
      <c r="E6528" s="59" t="s">
        <v>486</v>
      </c>
      <c r="F6528" s="59" t="s">
        <v>276</v>
      </c>
    </row>
    <row r="6529" spans="1:6">
      <c r="A6529" s="59">
        <v>6420</v>
      </c>
      <c r="B6529" s="59" t="s">
        <v>485</v>
      </c>
      <c r="C6529" s="59" t="s">
        <v>20278</v>
      </c>
      <c r="D6529" s="60">
        <v>59.41</v>
      </c>
      <c r="E6529" s="59" t="s">
        <v>486</v>
      </c>
      <c r="F6529" s="59" t="s">
        <v>277</v>
      </c>
    </row>
    <row r="6530" spans="1:6">
      <c r="A6530" s="59">
        <v>6421</v>
      </c>
      <c r="B6530" s="59" t="s">
        <v>485</v>
      </c>
      <c r="C6530" s="59" t="s">
        <v>20278</v>
      </c>
      <c r="D6530" s="60">
        <v>75.650000000000006</v>
      </c>
      <c r="E6530" s="59" t="s">
        <v>486</v>
      </c>
      <c r="F6530" s="59" t="s">
        <v>278</v>
      </c>
    </row>
    <row r="6531" spans="1:6">
      <c r="A6531" s="59">
        <v>6422</v>
      </c>
      <c r="B6531" s="59" t="s">
        <v>485</v>
      </c>
      <c r="C6531" s="59" t="s">
        <v>20278</v>
      </c>
      <c r="D6531" s="60">
        <v>75.650000000000006</v>
      </c>
      <c r="E6531" s="59" t="s">
        <v>486</v>
      </c>
      <c r="F6531" s="59" t="s">
        <v>279</v>
      </c>
    </row>
    <row r="6532" spans="1:6">
      <c r="A6532" s="59">
        <v>6423</v>
      </c>
      <c r="B6532" s="59" t="s">
        <v>485</v>
      </c>
      <c r="C6532" s="59" t="s">
        <v>20278</v>
      </c>
      <c r="D6532" s="60">
        <v>75.650000000000006</v>
      </c>
      <c r="E6532" s="59" t="s">
        <v>486</v>
      </c>
      <c r="F6532" s="59" t="s">
        <v>280</v>
      </c>
    </row>
    <row r="6533" spans="1:6">
      <c r="A6533" s="59">
        <v>6426</v>
      </c>
      <c r="B6533" s="59" t="s">
        <v>485</v>
      </c>
      <c r="C6533" s="59" t="s">
        <v>20278</v>
      </c>
      <c r="D6533" s="60">
        <v>44.24</v>
      </c>
      <c r="E6533" s="59" t="s">
        <v>486</v>
      </c>
      <c r="F6533" s="59" t="s">
        <v>282</v>
      </c>
    </row>
    <row r="6534" spans="1:6">
      <c r="A6534" s="59">
        <v>6430</v>
      </c>
      <c r="B6534" s="59" t="s">
        <v>485</v>
      </c>
      <c r="C6534" s="59" t="s">
        <v>20278</v>
      </c>
      <c r="D6534" s="60">
        <v>75.650000000000006</v>
      </c>
      <c r="E6534" s="59" t="s">
        <v>486</v>
      </c>
      <c r="F6534" s="59" t="s">
        <v>265</v>
      </c>
    </row>
    <row r="6535" spans="1:6">
      <c r="A6535" s="59">
        <v>6432</v>
      </c>
      <c r="B6535" s="59" t="s">
        <v>485</v>
      </c>
      <c r="C6535" s="59" t="s">
        <v>20278</v>
      </c>
      <c r="D6535" s="60">
        <v>75.650000000000006</v>
      </c>
      <c r="E6535" s="59" t="s">
        <v>486</v>
      </c>
      <c r="F6535" s="59" t="s">
        <v>283</v>
      </c>
    </row>
    <row r="6536" spans="1:6">
      <c r="A6536" s="59">
        <v>6434</v>
      </c>
      <c r="B6536" s="59" t="s">
        <v>485</v>
      </c>
      <c r="C6536" s="59" t="s">
        <v>20278</v>
      </c>
      <c r="D6536" s="60">
        <v>75.650000000000006</v>
      </c>
      <c r="E6536" s="59" t="s">
        <v>486</v>
      </c>
      <c r="F6536" s="59" t="s">
        <v>284</v>
      </c>
    </row>
    <row r="6537" spans="1:6">
      <c r="A6537" s="59">
        <v>6437</v>
      </c>
      <c r="B6537" s="59" t="s">
        <v>485</v>
      </c>
      <c r="C6537" s="59" t="s">
        <v>20278</v>
      </c>
      <c r="D6537" s="60">
        <v>40.549999999999997</v>
      </c>
      <c r="E6537" s="59" t="s">
        <v>486</v>
      </c>
      <c r="F6537" s="59" t="s">
        <v>285</v>
      </c>
    </row>
    <row r="6538" spans="1:6">
      <c r="A6538" s="59">
        <v>6438</v>
      </c>
      <c r="B6538" s="59" t="s">
        <v>485</v>
      </c>
      <c r="C6538" s="59" t="s">
        <v>20278</v>
      </c>
      <c r="D6538" s="60">
        <v>75.650000000000006</v>
      </c>
      <c r="E6538" s="59" t="s">
        <v>486</v>
      </c>
      <c r="F6538" s="59" t="s">
        <v>286</v>
      </c>
    </row>
    <row r="6539" spans="1:6">
      <c r="A6539" s="59">
        <v>6439</v>
      </c>
      <c r="B6539" s="59" t="s">
        <v>485</v>
      </c>
      <c r="C6539" s="59" t="s">
        <v>20278</v>
      </c>
      <c r="D6539" s="60">
        <v>41.79</v>
      </c>
      <c r="E6539" s="59" t="s">
        <v>486</v>
      </c>
      <c r="F6539" s="59" t="s">
        <v>287</v>
      </c>
    </row>
    <row r="6540" spans="1:6">
      <c r="A6540" s="59">
        <v>6442</v>
      </c>
      <c r="B6540" s="59" t="s">
        <v>485</v>
      </c>
      <c r="C6540" s="59" t="s">
        <v>20278</v>
      </c>
      <c r="D6540" s="60">
        <v>75.650000000000006</v>
      </c>
      <c r="E6540" s="59" t="s">
        <v>486</v>
      </c>
      <c r="F6540" s="59" t="s">
        <v>288</v>
      </c>
    </row>
    <row r="6541" spans="1:6">
      <c r="A6541" s="59">
        <v>6443</v>
      </c>
      <c r="B6541" s="59" t="s">
        <v>485</v>
      </c>
      <c r="C6541" s="59" t="s">
        <v>20278</v>
      </c>
      <c r="D6541" s="60">
        <v>75.650000000000006</v>
      </c>
      <c r="E6541" s="59" t="s">
        <v>486</v>
      </c>
      <c r="F6541" s="59" t="s">
        <v>289</v>
      </c>
    </row>
    <row r="6542" spans="1:6">
      <c r="A6542" s="59">
        <v>6444</v>
      </c>
      <c r="B6542" s="59" t="s">
        <v>485</v>
      </c>
      <c r="C6542" s="59" t="s">
        <v>20278</v>
      </c>
      <c r="D6542" s="60">
        <v>44.23</v>
      </c>
      <c r="E6542" s="59" t="s">
        <v>486</v>
      </c>
      <c r="F6542" s="59" t="s">
        <v>290</v>
      </c>
    </row>
    <row r="6543" spans="1:6">
      <c r="A6543" s="59">
        <v>6450</v>
      </c>
      <c r="B6543" s="59" t="s">
        <v>485</v>
      </c>
      <c r="C6543" s="59" t="s">
        <v>20278</v>
      </c>
      <c r="D6543" s="60">
        <v>72.13</v>
      </c>
      <c r="E6543" s="59" t="s">
        <v>486</v>
      </c>
      <c r="F6543" s="59" t="s">
        <v>291</v>
      </c>
    </row>
    <row r="6544" spans="1:6">
      <c r="A6544" s="59">
        <v>6452</v>
      </c>
      <c r="B6544" s="59" t="s">
        <v>485</v>
      </c>
      <c r="C6544" s="59" t="s">
        <v>20278</v>
      </c>
      <c r="D6544" s="60">
        <v>75.650000000000006</v>
      </c>
      <c r="E6544" s="59" t="s">
        <v>486</v>
      </c>
      <c r="F6544" s="59" t="s">
        <v>292</v>
      </c>
    </row>
    <row r="6545" spans="1:6">
      <c r="A6545" s="59">
        <v>6456</v>
      </c>
      <c r="B6545" s="59" t="s">
        <v>485</v>
      </c>
      <c r="C6545" s="59" t="s">
        <v>20278</v>
      </c>
      <c r="D6545" s="60">
        <v>75.650000000000006</v>
      </c>
      <c r="E6545" s="59" t="s">
        <v>486</v>
      </c>
      <c r="F6545" s="59" t="s">
        <v>293</v>
      </c>
    </row>
    <row r="6546" spans="1:6">
      <c r="A6546" s="59">
        <v>6458</v>
      </c>
      <c r="B6546" s="59" t="s">
        <v>485</v>
      </c>
      <c r="C6546" s="59" t="s">
        <v>20278</v>
      </c>
      <c r="D6546" s="60">
        <v>44.38</v>
      </c>
      <c r="E6546" s="59" t="s">
        <v>486</v>
      </c>
      <c r="F6546" s="59" t="s">
        <v>294</v>
      </c>
    </row>
    <row r="6547" spans="1:6">
      <c r="A6547" s="59">
        <v>6459</v>
      </c>
      <c r="B6547" s="59" t="s">
        <v>485</v>
      </c>
      <c r="C6547" s="59" t="s">
        <v>20278</v>
      </c>
      <c r="D6547" s="60">
        <v>75.650000000000006</v>
      </c>
      <c r="E6547" s="59" t="s">
        <v>486</v>
      </c>
      <c r="F6547" s="59" t="s">
        <v>295</v>
      </c>
    </row>
    <row r="6548" spans="1:6">
      <c r="A6548" s="59">
        <v>6462</v>
      </c>
      <c r="B6548" s="59" t="s">
        <v>485</v>
      </c>
      <c r="C6548" s="59" t="s">
        <v>20278</v>
      </c>
      <c r="D6548" s="60">
        <v>75.650000000000006</v>
      </c>
      <c r="E6548" s="59" t="s">
        <v>486</v>
      </c>
      <c r="F6548" s="59" t="s">
        <v>298</v>
      </c>
    </row>
    <row r="6549" spans="1:6">
      <c r="A6549" s="59">
        <v>6463</v>
      </c>
      <c r="B6549" s="59" t="s">
        <v>485</v>
      </c>
      <c r="C6549" s="59" t="s">
        <v>20278</v>
      </c>
      <c r="D6549" s="60">
        <v>75.650000000000006</v>
      </c>
      <c r="E6549" s="59" t="s">
        <v>486</v>
      </c>
      <c r="F6549" s="59" t="s">
        <v>299</v>
      </c>
    </row>
    <row r="6550" spans="1:6">
      <c r="A6550" s="59">
        <v>6464</v>
      </c>
      <c r="B6550" s="59" t="s">
        <v>485</v>
      </c>
      <c r="C6550" s="59" t="s">
        <v>20278</v>
      </c>
      <c r="D6550" s="60">
        <v>48.08</v>
      </c>
      <c r="E6550" s="59" t="s">
        <v>486</v>
      </c>
      <c r="F6550" s="59" t="s">
        <v>300</v>
      </c>
    </row>
    <row r="6551" spans="1:6">
      <c r="A6551" s="59">
        <v>6470</v>
      </c>
      <c r="B6551" s="59" t="s">
        <v>485</v>
      </c>
      <c r="C6551" s="59" t="s">
        <v>20278</v>
      </c>
      <c r="D6551" s="60">
        <v>69.27</v>
      </c>
      <c r="E6551" s="59" t="s">
        <v>486</v>
      </c>
      <c r="F6551" s="59" t="s">
        <v>301</v>
      </c>
    </row>
    <row r="6552" spans="1:6">
      <c r="A6552" s="59">
        <v>6472</v>
      </c>
      <c r="B6552" s="59" t="s">
        <v>485</v>
      </c>
      <c r="C6552" s="59" t="s">
        <v>20278</v>
      </c>
      <c r="D6552" s="60">
        <v>75.650000000000006</v>
      </c>
      <c r="E6552" s="59" t="s">
        <v>486</v>
      </c>
      <c r="F6552" s="59" t="s">
        <v>302</v>
      </c>
    </row>
    <row r="6553" spans="1:6">
      <c r="A6553" s="59">
        <v>6473</v>
      </c>
      <c r="B6553" s="59" t="s">
        <v>485</v>
      </c>
      <c r="C6553" s="59" t="s">
        <v>20278</v>
      </c>
      <c r="D6553" s="60">
        <v>44.73</v>
      </c>
      <c r="E6553" s="59" t="s">
        <v>486</v>
      </c>
      <c r="F6553" s="59" t="s">
        <v>303</v>
      </c>
    </row>
    <row r="6554" spans="1:6">
      <c r="A6554" s="59">
        <v>6480</v>
      </c>
      <c r="B6554" s="59" t="s">
        <v>485</v>
      </c>
      <c r="C6554" s="59" t="s">
        <v>20278</v>
      </c>
      <c r="D6554" s="60">
        <v>69.27</v>
      </c>
      <c r="E6554" s="59" t="s">
        <v>486</v>
      </c>
      <c r="F6554" s="59" t="s">
        <v>304</v>
      </c>
    </row>
    <row r="6555" spans="1:6">
      <c r="A6555" s="59">
        <v>6482</v>
      </c>
      <c r="B6555" s="59" t="s">
        <v>485</v>
      </c>
      <c r="C6555" s="59" t="s">
        <v>20278</v>
      </c>
      <c r="D6555" s="60">
        <v>75.650000000000006</v>
      </c>
      <c r="E6555" s="59" t="s">
        <v>486</v>
      </c>
      <c r="F6555" s="59" t="s">
        <v>305</v>
      </c>
    </row>
    <row r="6556" spans="1:6">
      <c r="A6556" s="59">
        <v>6483</v>
      </c>
      <c r="B6556" s="59" t="s">
        <v>485</v>
      </c>
      <c r="C6556" s="59" t="s">
        <v>20278</v>
      </c>
      <c r="D6556" s="60">
        <v>75.650000000000006</v>
      </c>
      <c r="E6556" s="59" t="s">
        <v>486</v>
      </c>
      <c r="F6556" s="59" t="s">
        <v>306</v>
      </c>
    </row>
    <row r="6557" spans="1:6">
      <c r="A6557" s="59">
        <v>6484</v>
      </c>
      <c r="B6557" s="59" t="s">
        <v>485</v>
      </c>
      <c r="C6557" s="59" t="s">
        <v>20278</v>
      </c>
      <c r="D6557" s="60">
        <v>46.81</v>
      </c>
      <c r="E6557" s="59" t="s">
        <v>486</v>
      </c>
      <c r="F6557" s="59" t="s">
        <v>307</v>
      </c>
    </row>
    <row r="6558" spans="1:6">
      <c r="A6558" s="59">
        <v>6486</v>
      </c>
      <c r="B6558" s="59" t="s">
        <v>485</v>
      </c>
      <c r="C6558" s="59" t="s">
        <v>20278</v>
      </c>
      <c r="D6558" s="60">
        <v>36.979999999999997</v>
      </c>
      <c r="E6558" s="59" t="s">
        <v>486</v>
      </c>
      <c r="F6558" s="59" t="s">
        <v>308</v>
      </c>
    </row>
    <row r="6559" spans="1:6">
      <c r="A6559" s="59">
        <v>6490</v>
      </c>
      <c r="B6559" s="59" t="s">
        <v>485</v>
      </c>
      <c r="C6559" s="59" t="s">
        <v>20278</v>
      </c>
      <c r="D6559" s="60">
        <v>53.77</v>
      </c>
      <c r="E6559" s="59" t="s">
        <v>486</v>
      </c>
      <c r="F6559" s="59" t="s">
        <v>309</v>
      </c>
    </row>
    <row r="6560" spans="1:6">
      <c r="A6560" s="59">
        <v>6492</v>
      </c>
      <c r="B6560" s="59" t="s">
        <v>485</v>
      </c>
      <c r="C6560" s="59" t="s">
        <v>20278</v>
      </c>
      <c r="D6560" s="60">
        <v>75.650000000000006</v>
      </c>
      <c r="E6560" s="59" t="s">
        <v>486</v>
      </c>
      <c r="F6560" s="59" t="s">
        <v>310</v>
      </c>
    </row>
    <row r="6561" spans="1:6">
      <c r="A6561" s="59">
        <v>6500</v>
      </c>
      <c r="B6561" s="59" t="s">
        <v>485</v>
      </c>
      <c r="C6561" s="59" t="s">
        <v>20278</v>
      </c>
      <c r="D6561" s="60">
        <v>53.77</v>
      </c>
      <c r="E6561" s="59" t="s">
        <v>486</v>
      </c>
      <c r="F6561" s="59" t="s">
        <v>311</v>
      </c>
    </row>
    <row r="6562" spans="1:6">
      <c r="A6562" s="59">
        <v>6502</v>
      </c>
      <c r="B6562" s="59" t="s">
        <v>485</v>
      </c>
      <c r="C6562" s="59" t="s">
        <v>20278</v>
      </c>
      <c r="D6562" s="60">
        <v>75.650000000000006</v>
      </c>
      <c r="E6562" s="59" t="s">
        <v>486</v>
      </c>
      <c r="F6562" s="59" t="s">
        <v>312</v>
      </c>
    </row>
    <row r="6563" spans="1:6">
      <c r="A6563" s="59">
        <v>6503</v>
      </c>
      <c r="B6563" s="59" t="s">
        <v>485</v>
      </c>
      <c r="C6563" s="59" t="s">
        <v>20278</v>
      </c>
      <c r="D6563" s="60">
        <v>75.650000000000006</v>
      </c>
      <c r="E6563" s="59" t="s">
        <v>486</v>
      </c>
      <c r="F6563" s="59" t="s">
        <v>313</v>
      </c>
    </row>
    <row r="6564" spans="1:6">
      <c r="A6564" s="59">
        <v>6504</v>
      </c>
      <c r="B6564" s="59" t="s">
        <v>485</v>
      </c>
      <c r="C6564" s="59" t="s">
        <v>20278</v>
      </c>
      <c r="D6564" s="60">
        <v>45.61</v>
      </c>
      <c r="E6564" s="59" t="s">
        <v>486</v>
      </c>
      <c r="F6564" s="59" t="s">
        <v>314</v>
      </c>
    </row>
    <row r="6565" spans="1:6">
      <c r="A6565" s="59">
        <v>6505</v>
      </c>
      <c r="B6565" s="59" t="s">
        <v>485</v>
      </c>
      <c r="C6565" s="59" t="s">
        <v>20278</v>
      </c>
      <c r="D6565" s="60">
        <v>41.14</v>
      </c>
      <c r="E6565" s="59" t="s">
        <v>486</v>
      </c>
      <c r="F6565" s="59" t="s">
        <v>315</v>
      </c>
    </row>
    <row r="6566" spans="1:6">
      <c r="A6566" s="59">
        <v>6506</v>
      </c>
      <c r="B6566" s="59" t="s">
        <v>485</v>
      </c>
      <c r="C6566" s="59" t="s">
        <v>20278</v>
      </c>
      <c r="D6566" s="60">
        <v>75.650000000000006</v>
      </c>
      <c r="E6566" s="59" t="s">
        <v>486</v>
      </c>
      <c r="F6566" s="59" t="s">
        <v>316</v>
      </c>
    </row>
    <row r="6567" spans="1:6">
      <c r="A6567" s="59">
        <v>6507</v>
      </c>
      <c r="B6567" s="59" t="s">
        <v>485</v>
      </c>
      <c r="C6567" s="59" t="s">
        <v>20278</v>
      </c>
      <c r="D6567" s="60">
        <v>42.38</v>
      </c>
      <c r="E6567" s="59" t="s">
        <v>486</v>
      </c>
      <c r="F6567" s="59" t="s">
        <v>317</v>
      </c>
    </row>
    <row r="6568" spans="1:6">
      <c r="A6568" s="59">
        <v>6508</v>
      </c>
      <c r="B6568" s="59" t="s">
        <v>485</v>
      </c>
      <c r="C6568" s="59" t="s">
        <v>20278</v>
      </c>
      <c r="D6568" s="60">
        <v>42.66</v>
      </c>
      <c r="E6568" s="59" t="s">
        <v>486</v>
      </c>
      <c r="F6568" s="59" t="s">
        <v>318</v>
      </c>
    </row>
    <row r="6569" spans="1:6">
      <c r="A6569" s="59">
        <v>6509</v>
      </c>
      <c r="B6569" s="59" t="s">
        <v>485</v>
      </c>
      <c r="C6569" s="59" t="s">
        <v>20278</v>
      </c>
      <c r="D6569" s="60">
        <v>44.13</v>
      </c>
      <c r="E6569" s="59" t="s">
        <v>486</v>
      </c>
      <c r="F6569" s="59" t="s">
        <v>319</v>
      </c>
    </row>
    <row r="6570" spans="1:6">
      <c r="A6570" s="59">
        <v>6510</v>
      </c>
      <c r="B6570" s="59" t="s">
        <v>485</v>
      </c>
      <c r="C6570" s="59" t="s">
        <v>20278</v>
      </c>
      <c r="D6570" s="60">
        <v>67.959999999999994</v>
      </c>
      <c r="E6570" s="59" t="s">
        <v>486</v>
      </c>
      <c r="F6570" s="59" t="s">
        <v>320</v>
      </c>
    </row>
    <row r="6571" spans="1:6">
      <c r="A6571" s="59">
        <v>6511</v>
      </c>
      <c r="B6571" s="59" t="s">
        <v>485</v>
      </c>
      <c r="C6571" s="59" t="s">
        <v>20278</v>
      </c>
      <c r="D6571" s="60">
        <v>75.650000000000006</v>
      </c>
      <c r="E6571" s="59" t="s">
        <v>486</v>
      </c>
      <c r="F6571" s="59" t="s">
        <v>321</v>
      </c>
    </row>
    <row r="6572" spans="1:6">
      <c r="A6572" s="59">
        <v>6512</v>
      </c>
      <c r="B6572" s="59" t="s">
        <v>485</v>
      </c>
      <c r="C6572" s="59" t="s">
        <v>20278</v>
      </c>
      <c r="D6572" s="60">
        <v>75.650000000000006</v>
      </c>
      <c r="E6572" s="59" t="s">
        <v>486</v>
      </c>
      <c r="F6572" s="59" t="s">
        <v>322</v>
      </c>
    </row>
    <row r="6573" spans="1:6">
      <c r="A6573" s="59">
        <v>6513</v>
      </c>
      <c r="B6573" s="59" t="s">
        <v>485</v>
      </c>
      <c r="C6573" s="59" t="s">
        <v>20278</v>
      </c>
      <c r="D6573" s="60">
        <v>75.650000000000006</v>
      </c>
      <c r="E6573" s="59" t="s">
        <v>486</v>
      </c>
      <c r="F6573" s="59" t="s">
        <v>323</v>
      </c>
    </row>
    <row r="6574" spans="1:6">
      <c r="A6574" s="59">
        <v>6517</v>
      </c>
      <c r="B6574" s="59" t="s">
        <v>485</v>
      </c>
      <c r="C6574" s="59" t="s">
        <v>20278</v>
      </c>
      <c r="D6574" s="60">
        <v>77.23</v>
      </c>
      <c r="E6574" s="59" t="s">
        <v>486</v>
      </c>
      <c r="F6574" s="59" t="s">
        <v>324</v>
      </c>
    </row>
    <row r="6575" spans="1:6">
      <c r="A6575" s="59">
        <v>6518</v>
      </c>
      <c r="B6575" s="59" t="s">
        <v>485</v>
      </c>
      <c r="C6575" s="59" t="s">
        <v>20278</v>
      </c>
      <c r="D6575" s="60">
        <v>39.17</v>
      </c>
      <c r="E6575" s="59" t="s">
        <v>486</v>
      </c>
      <c r="F6575" s="59" t="s">
        <v>325</v>
      </c>
    </row>
    <row r="6576" spans="1:6">
      <c r="A6576" s="59">
        <v>6519</v>
      </c>
      <c r="B6576" s="59" t="s">
        <v>485</v>
      </c>
      <c r="C6576" s="59" t="s">
        <v>20278</v>
      </c>
      <c r="D6576" s="60">
        <v>70.05</v>
      </c>
      <c r="E6576" s="59" t="s">
        <v>486</v>
      </c>
      <c r="F6576" s="59" t="s">
        <v>326</v>
      </c>
    </row>
    <row r="6577" spans="1:6">
      <c r="A6577" s="59">
        <v>6520</v>
      </c>
      <c r="B6577" s="59" t="s">
        <v>485</v>
      </c>
      <c r="C6577" s="59" t="s">
        <v>20278</v>
      </c>
      <c r="D6577" s="60">
        <v>0.01</v>
      </c>
      <c r="E6577" s="59" t="s">
        <v>486</v>
      </c>
      <c r="F6577" s="59" t="s">
        <v>327</v>
      </c>
    </row>
    <row r="6578" spans="1:6">
      <c r="A6578" s="59">
        <v>6521</v>
      </c>
      <c r="B6578" s="59" t="s">
        <v>485</v>
      </c>
      <c r="C6578" s="59" t="s">
        <v>20278</v>
      </c>
      <c r="D6578" s="60">
        <v>75.650000000000006</v>
      </c>
      <c r="E6578" s="59" t="s">
        <v>486</v>
      </c>
      <c r="F6578" s="59" t="s">
        <v>328</v>
      </c>
    </row>
    <row r="6579" spans="1:6">
      <c r="A6579" s="59">
        <v>6522</v>
      </c>
      <c r="B6579" s="59" t="s">
        <v>485</v>
      </c>
      <c r="C6579" s="59" t="s">
        <v>20278</v>
      </c>
      <c r="D6579" s="60">
        <v>75.650000000000006</v>
      </c>
      <c r="E6579" s="59" t="s">
        <v>486</v>
      </c>
      <c r="F6579" s="59" t="s">
        <v>329</v>
      </c>
    </row>
    <row r="6580" spans="1:6">
      <c r="A6580" s="59">
        <v>6620</v>
      </c>
      <c r="B6580" s="59" t="s">
        <v>485</v>
      </c>
      <c r="C6580" s="59" t="s">
        <v>20278</v>
      </c>
      <c r="D6580" s="60">
        <v>97.23</v>
      </c>
      <c r="E6580" s="59" t="s">
        <v>486</v>
      </c>
      <c r="F6580" s="59" t="s">
        <v>330</v>
      </c>
    </row>
    <row r="6581" spans="1:6">
      <c r="A6581" s="59">
        <v>6622</v>
      </c>
      <c r="B6581" s="59" t="s">
        <v>485</v>
      </c>
      <c r="C6581" s="59" t="s">
        <v>20278</v>
      </c>
      <c r="D6581" s="60">
        <v>103.44</v>
      </c>
      <c r="E6581" s="59" t="s">
        <v>486</v>
      </c>
      <c r="F6581" s="59" t="s">
        <v>331</v>
      </c>
    </row>
    <row r="6582" spans="1:6">
      <c r="A6582" s="59">
        <v>6623</v>
      </c>
      <c r="B6582" s="59" t="s">
        <v>485</v>
      </c>
      <c r="C6582" s="59" t="s">
        <v>20278</v>
      </c>
      <c r="D6582" s="60">
        <v>102.96</v>
      </c>
      <c r="E6582" s="59" t="s">
        <v>486</v>
      </c>
      <c r="F6582" s="59" t="s">
        <v>332</v>
      </c>
    </row>
    <row r="6583" spans="1:6">
      <c r="A6583" s="59">
        <v>6624</v>
      </c>
      <c r="B6583" s="59" t="s">
        <v>485</v>
      </c>
      <c r="C6583" s="59" t="s">
        <v>20278</v>
      </c>
      <c r="D6583" s="60">
        <v>103.08</v>
      </c>
      <c r="E6583" s="59" t="s">
        <v>486</v>
      </c>
      <c r="F6583" s="59" t="s">
        <v>333</v>
      </c>
    </row>
    <row r="6584" spans="1:6">
      <c r="A6584" s="59">
        <v>6625</v>
      </c>
      <c r="B6584" s="59" t="s">
        <v>485</v>
      </c>
      <c r="C6584" s="59" t="s">
        <v>20278</v>
      </c>
      <c r="D6584" s="60">
        <v>75.739999999999995</v>
      </c>
      <c r="E6584" s="59" t="s">
        <v>486</v>
      </c>
      <c r="F6584" s="59" t="s">
        <v>334</v>
      </c>
    </row>
    <row r="6585" spans="1:6">
      <c r="A6585" s="59">
        <v>6630</v>
      </c>
      <c r="B6585" s="59" t="s">
        <v>485</v>
      </c>
      <c r="C6585" s="59" t="s">
        <v>20278</v>
      </c>
      <c r="D6585" s="60">
        <v>103.25</v>
      </c>
      <c r="E6585" s="59" t="s">
        <v>486</v>
      </c>
      <c r="F6585" s="59" t="s">
        <v>335</v>
      </c>
    </row>
    <row r="6586" spans="1:6">
      <c r="A6586" s="59">
        <v>6632</v>
      </c>
      <c r="B6586" s="59" t="s">
        <v>485</v>
      </c>
      <c r="C6586" s="59" t="s">
        <v>20278</v>
      </c>
      <c r="D6586" s="60">
        <v>80.66</v>
      </c>
      <c r="E6586" s="59" t="s">
        <v>486</v>
      </c>
      <c r="F6586" s="59" t="s">
        <v>336</v>
      </c>
    </row>
    <row r="6587" spans="1:6">
      <c r="A6587" s="59">
        <v>6633</v>
      </c>
      <c r="B6587" s="59" t="s">
        <v>485</v>
      </c>
      <c r="C6587" s="59" t="s">
        <v>20278</v>
      </c>
      <c r="D6587" s="60">
        <v>101.69</v>
      </c>
      <c r="E6587" s="59" t="s">
        <v>486</v>
      </c>
      <c r="F6587" s="59" t="s">
        <v>337</v>
      </c>
    </row>
    <row r="6588" spans="1:6">
      <c r="A6588" s="59">
        <v>6634</v>
      </c>
      <c r="B6588" s="59" t="s">
        <v>485</v>
      </c>
      <c r="C6588" s="59" t="s">
        <v>20278</v>
      </c>
      <c r="D6588" s="60">
        <v>100.05</v>
      </c>
      <c r="E6588" s="59" t="s">
        <v>486</v>
      </c>
      <c r="F6588" s="59" t="s">
        <v>338</v>
      </c>
    </row>
    <row r="6589" spans="1:6">
      <c r="A6589" s="59">
        <v>6635</v>
      </c>
      <c r="B6589" s="59" t="s">
        <v>485</v>
      </c>
      <c r="C6589" s="59" t="s">
        <v>20278</v>
      </c>
      <c r="D6589" s="60">
        <v>97</v>
      </c>
      <c r="E6589" s="59" t="s">
        <v>486</v>
      </c>
      <c r="F6589" s="59" t="s">
        <v>339</v>
      </c>
    </row>
    <row r="6590" spans="1:6">
      <c r="A6590" s="59">
        <v>6636</v>
      </c>
      <c r="B6590" s="59" t="s">
        <v>485</v>
      </c>
      <c r="C6590" s="59" t="s">
        <v>20278</v>
      </c>
      <c r="D6590" s="60">
        <v>104.01</v>
      </c>
      <c r="E6590" s="59" t="s">
        <v>486</v>
      </c>
      <c r="F6590" s="59" t="s">
        <v>340</v>
      </c>
    </row>
    <row r="6591" spans="1:6">
      <c r="A6591" s="59">
        <v>6637</v>
      </c>
      <c r="B6591" s="59" t="s">
        <v>485</v>
      </c>
      <c r="C6591" s="59" t="s">
        <v>20278</v>
      </c>
      <c r="D6591" s="60">
        <v>94.18</v>
      </c>
      <c r="E6591" s="59" t="s">
        <v>486</v>
      </c>
      <c r="F6591" s="59" t="s">
        <v>341</v>
      </c>
    </row>
    <row r="6592" spans="1:6">
      <c r="A6592" s="59">
        <v>6640</v>
      </c>
      <c r="B6592" s="59" t="s">
        <v>485</v>
      </c>
      <c r="C6592" s="59" t="s">
        <v>20278</v>
      </c>
      <c r="D6592" s="60">
        <v>155.65</v>
      </c>
      <c r="E6592" s="59" t="s">
        <v>486</v>
      </c>
      <c r="F6592" s="59" t="s">
        <v>342</v>
      </c>
    </row>
    <row r="6593" spans="1:6">
      <c r="A6593" s="59">
        <v>6642</v>
      </c>
      <c r="B6593" s="59" t="s">
        <v>485</v>
      </c>
      <c r="C6593" s="59" t="s">
        <v>20278</v>
      </c>
      <c r="D6593" s="60">
        <v>102.92</v>
      </c>
      <c r="E6593" s="59" t="s">
        <v>486</v>
      </c>
      <c r="F6593" s="59" t="s">
        <v>343</v>
      </c>
    </row>
    <row r="6594" spans="1:6">
      <c r="A6594" s="59">
        <v>6643</v>
      </c>
      <c r="B6594" s="59" t="s">
        <v>485</v>
      </c>
      <c r="C6594" s="59" t="s">
        <v>20278</v>
      </c>
      <c r="D6594" s="60">
        <v>39.479999999999997</v>
      </c>
      <c r="E6594" s="59" t="s">
        <v>486</v>
      </c>
      <c r="F6594" s="59" t="s">
        <v>344</v>
      </c>
    </row>
    <row r="6595" spans="1:6">
      <c r="A6595" s="59">
        <v>6644</v>
      </c>
      <c r="B6595" s="59" t="s">
        <v>485</v>
      </c>
      <c r="C6595" s="59" t="s">
        <v>20278</v>
      </c>
      <c r="D6595" s="60">
        <v>103.29</v>
      </c>
      <c r="E6595" s="59" t="s">
        <v>486</v>
      </c>
      <c r="F6595" s="59" t="s">
        <v>345</v>
      </c>
    </row>
    <row r="6596" spans="1:6">
      <c r="A6596" s="59">
        <v>6645</v>
      </c>
      <c r="B6596" s="59" t="s">
        <v>485</v>
      </c>
      <c r="C6596" s="59" t="s">
        <v>20278</v>
      </c>
      <c r="D6596" s="60">
        <v>93.16</v>
      </c>
      <c r="E6596" s="59" t="s">
        <v>486</v>
      </c>
      <c r="F6596" s="59" t="s">
        <v>346</v>
      </c>
    </row>
    <row r="6597" spans="1:6">
      <c r="A6597" s="59">
        <v>6646</v>
      </c>
      <c r="B6597" s="59" t="s">
        <v>485</v>
      </c>
      <c r="C6597" s="59" t="s">
        <v>20278</v>
      </c>
      <c r="D6597" s="60">
        <v>104.21</v>
      </c>
      <c r="E6597" s="59" t="s">
        <v>486</v>
      </c>
      <c r="F6597" s="59" t="s">
        <v>347</v>
      </c>
    </row>
    <row r="6598" spans="1:6">
      <c r="A6598" s="59">
        <v>6648</v>
      </c>
      <c r="B6598" s="59" t="s">
        <v>485</v>
      </c>
      <c r="C6598" s="59" t="s">
        <v>20278</v>
      </c>
      <c r="D6598" s="60">
        <v>64.25</v>
      </c>
      <c r="E6598" s="59" t="s">
        <v>486</v>
      </c>
      <c r="F6598" s="59" t="s">
        <v>348</v>
      </c>
    </row>
    <row r="6599" spans="1:6">
      <c r="A6599" s="59">
        <v>6649</v>
      </c>
      <c r="B6599" s="59" t="s">
        <v>485</v>
      </c>
      <c r="C6599" s="59" t="s">
        <v>20278</v>
      </c>
      <c r="D6599" s="60">
        <v>103.5</v>
      </c>
      <c r="E6599" s="59" t="s">
        <v>486</v>
      </c>
      <c r="F6599" s="59" t="s">
        <v>349</v>
      </c>
    </row>
    <row r="6600" spans="1:6">
      <c r="A6600" s="59">
        <v>6652</v>
      </c>
      <c r="B6600" s="59" t="s">
        <v>485</v>
      </c>
      <c r="C6600" s="59" t="s">
        <v>20278</v>
      </c>
      <c r="D6600" s="60">
        <v>82.23</v>
      </c>
      <c r="E6600" s="59" t="s">
        <v>486</v>
      </c>
      <c r="F6600" s="59" t="s">
        <v>350</v>
      </c>
    </row>
    <row r="6601" spans="1:6">
      <c r="A6601" s="59">
        <v>6654</v>
      </c>
      <c r="B6601" s="59" t="s">
        <v>485</v>
      </c>
      <c r="C6601" s="59" t="s">
        <v>20278</v>
      </c>
      <c r="D6601" s="60">
        <v>99.42</v>
      </c>
      <c r="E6601" s="59" t="s">
        <v>486</v>
      </c>
      <c r="F6601" s="59" t="s">
        <v>351</v>
      </c>
    </row>
    <row r="6602" spans="1:6">
      <c r="A6602" s="59">
        <v>6655</v>
      </c>
      <c r="B6602" s="59" t="s">
        <v>485</v>
      </c>
      <c r="C6602" s="59" t="s">
        <v>20278</v>
      </c>
      <c r="D6602" s="60">
        <v>95.31</v>
      </c>
      <c r="E6602" s="59" t="s">
        <v>486</v>
      </c>
      <c r="F6602" s="59" t="s">
        <v>352</v>
      </c>
    </row>
    <row r="6603" spans="1:6">
      <c r="A6603" s="59">
        <v>6657</v>
      </c>
      <c r="B6603" s="59" t="s">
        <v>485</v>
      </c>
      <c r="C6603" s="59" t="s">
        <v>20278</v>
      </c>
      <c r="D6603" s="60">
        <v>102.24</v>
      </c>
      <c r="E6603" s="59" t="s">
        <v>486</v>
      </c>
      <c r="F6603" s="59" t="s">
        <v>353</v>
      </c>
    </row>
    <row r="6604" spans="1:6">
      <c r="A6604" s="59">
        <v>6660</v>
      </c>
      <c r="B6604" s="59" t="s">
        <v>485</v>
      </c>
      <c r="C6604" s="59" t="s">
        <v>20278</v>
      </c>
      <c r="D6604" s="60">
        <v>87.41</v>
      </c>
      <c r="E6604" s="59" t="s">
        <v>486</v>
      </c>
      <c r="F6604" s="59" t="s">
        <v>354</v>
      </c>
    </row>
    <row r="6605" spans="1:6">
      <c r="A6605" s="59">
        <v>6662</v>
      </c>
      <c r="B6605" s="59" t="s">
        <v>485</v>
      </c>
      <c r="C6605" s="59" t="s">
        <v>20278</v>
      </c>
      <c r="D6605" s="60">
        <v>87.41</v>
      </c>
      <c r="E6605" s="59" t="s">
        <v>486</v>
      </c>
      <c r="F6605" s="59" t="s">
        <v>355</v>
      </c>
    </row>
    <row r="6606" spans="1:6">
      <c r="A6606" s="59">
        <v>6665</v>
      </c>
      <c r="B6606" s="59" t="s">
        <v>485</v>
      </c>
      <c r="C6606" s="59" t="s">
        <v>20278</v>
      </c>
      <c r="D6606" s="60">
        <v>47.31</v>
      </c>
      <c r="E6606" s="59" t="s">
        <v>486</v>
      </c>
      <c r="F6606" s="59" t="s">
        <v>356</v>
      </c>
    </row>
    <row r="6607" spans="1:6">
      <c r="A6607" s="59">
        <v>6680</v>
      </c>
      <c r="B6607" s="59" t="s">
        <v>485</v>
      </c>
      <c r="C6607" s="59" t="s">
        <v>20278</v>
      </c>
      <c r="D6607" s="60">
        <v>74.430000000000007</v>
      </c>
      <c r="E6607" s="59" t="s">
        <v>486</v>
      </c>
      <c r="F6607" s="59" t="s">
        <v>357</v>
      </c>
    </row>
    <row r="6608" spans="1:6">
      <c r="A6608" s="59">
        <v>6681</v>
      </c>
      <c r="B6608" s="59" t="s">
        <v>485</v>
      </c>
      <c r="C6608" s="59" t="s">
        <v>20278</v>
      </c>
      <c r="D6608" s="60">
        <v>74.430000000000007</v>
      </c>
      <c r="E6608" s="59" t="s">
        <v>486</v>
      </c>
      <c r="F6608" s="59" t="s">
        <v>358</v>
      </c>
    </row>
    <row r="6609" spans="1:6">
      <c r="A6609" s="59">
        <v>6685</v>
      </c>
      <c r="B6609" s="59" t="s">
        <v>485</v>
      </c>
      <c r="C6609" s="59" t="s">
        <v>20278</v>
      </c>
      <c r="D6609" s="60">
        <v>78.58</v>
      </c>
      <c r="E6609" s="59" t="s">
        <v>486</v>
      </c>
      <c r="F6609" s="59" t="s">
        <v>359</v>
      </c>
    </row>
    <row r="6610" spans="1:6">
      <c r="A6610" s="59">
        <v>6686</v>
      </c>
      <c r="B6610" s="59" t="s">
        <v>485</v>
      </c>
      <c r="C6610" s="59" t="s">
        <v>20278</v>
      </c>
      <c r="D6610" s="60">
        <v>0.01</v>
      </c>
      <c r="E6610" s="59" t="s">
        <v>486</v>
      </c>
      <c r="F6610" s="59" t="s">
        <v>360</v>
      </c>
    </row>
    <row r="6611" spans="1:6">
      <c r="A6611" s="59">
        <v>6690</v>
      </c>
      <c r="B6611" s="59" t="s">
        <v>485</v>
      </c>
      <c r="C6611" s="59" t="s">
        <v>20278</v>
      </c>
      <c r="D6611" s="60">
        <v>109.29</v>
      </c>
      <c r="E6611" s="59" t="s">
        <v>486</v>
      </c>
      <c r="F6611" s="59" t="s">
        <v>361</v>
      </c>
    </row>
    <row r="6612" spans="1:6">
      <c r="A6612" s="59">
        <v>6750</v>
      </c>
      <c r="B6612" s="59" t="s">
        <v>485</v>
      </c>
      <c r="C6612" s="59" t="s">
        <v>20278</v>
      </c>
      <c r="D6612" s="60">
        <v>0.01</v>
      </c>
      <c r="E6612" s="59" t="s">
        <v>486</v>
      </c>
      <c r="F6612" s="59" t="s">
        <v>362</v>
      </c>
    </row>
    <row r="6613" spans="1:6">
      <c r="A6613" s="59">
        <v>6820</v>
      </c>
      <c r="B6613" s="59" t="s">
        <v>485</v>
      </c>
      <c r="C6613" s="59" t="s">
        <v>20278</v>
      </c>
      <c r="D6613" s="60">
        <v>63.22</v>
      </c>
      <c r="E6613" s="59" t="s">
        <v>486</v>
      </c>
      <c r="F6613" s="59" t="s">
        <v>363</v>
      </c>
    </row>
    <row r="6614" spans="1:6">
      <c r="A6614" s="59">
        <v>6825</v>
      </c>
      <c r="B6614" s="59" t="s">
        <v>485</v>
      </c>
      <c r="C6614" s="59" t="s">
        <v>20278</v>
      </c>
      <c r="D6614" s="60">
        <v>74.709999999999994</v>
      </c>
      <c r="E6614" s="59" t="s">
        <v>486</v>
      </c>
      <c r="F6614" s="59" t="s">
        <v>364</v>
      </c>
    </row>
    <row r="6615" spans="1:6">
      <c r="A6615" s="59">
        <v>6830</v>
      </c>
      <c r="B6615" s="59" t="s">
        <v>485</v>
      </c>
      <c r="C6615" s="59" t="s">
        <v>20278</v>
      </c>
      <c r="D6615" s="60">
        <v>0.01</v>
      </c>
      <c r="E6615" s="59" t="s">
        <v>486</v>
      </c>
      <c r="F6615" s="59" t="s">
        <v>365</v>
      </c>
    </row>
    <row r="6616" spans="1:6">
      <c r="A6616" s="59">
        <v>6831</v>
      </c>
      <c r="B6616" s="59" t="s">
        <v>485</v>
      </c>
      <c r="C6616" s="59" t="s">
        <v>20278</v>
      </c>
      <c r="D6616" s="60">
        <v>75.91</v>
      </c>
      <c r="E6616" s="59" t="s">
        <v>486</v>
      </c>
      <c r="F6616" s="59" t="s">
        <v>366</v>
      </c>
    </row>
    <row r="6617" spans="1:6">
      <c r="A6617" s="59">
        <v>6832</v>
      </c>
      <c r="B6617" s="59" t="s">
        <v>485</v>
      </c>
      <c r="C6617" s="59" t="s">
        <v>20278</v>
      </c>
      <c r="D6617" s="60">
        <v>87.41</v>
      </c>
      <c r="E6617" s="59" t="s">
        <v>486</v>
      </c>
      <c r="F6617" s="59" t="s">
        <v>367</v>
      </c>
    </row>
    <row r="6618" spans="1:6">
      <c r="A6618" s="59">
        <v>6833</v>
      </c>
      <c r="B6618" s="59" t="s">
        <v>485</v>
      </c>
      <c r="C6618" s="59" t="s">
        <v>20278</v>
      </c>
      <c r="D6618" s="60">
        <v>88.18</v>
      </c>
      <c r="E6618" s="59" t="s">
        <v>486</v>
      </c>
      <c r="F6618" s="59" t="s">
        <v>368</v>
      </c>
    </row>
    <row r="6619" spans="1:6">
      <c r="A6619" s="59">
        <v>6834</v>
      </c>
      <c r="B6619" s="59" t="s">
        <v>485</v>
      </c>
      <c r="C6619" s="59" t="s">
        <v>20278</v>
      </c>
      <c r="D6619" s="60">
        <v>100.17</v>
      </c>
      <c r="E6619" s="59" t="s">
        <v>486</v>
      </c>
      <c r="F6619" s="59" t="s">
        <v>369</v>
      </c>
    </row>
    <row r="6620" spans="1:6">
      <c r="A6620" s="59">
        <v>6901</v>
      </c>
      <c r="B6620" s="59" t="s">
        <v>485</v>
      </c>
      <c r="C6620" s="59" t="s">
        <v>20278</v>
      </c>
      <c r="D6620" s="60">
        <v>164.06</v>
      </c>
      <c r="E6620" s="59" t="s">
        <v>486</v>
      </c>
      <c r="F6620" s="59" t="s">
        <v>370</v>
      </c>
    </row>
    <row r="6621" spans="1:6">
      <c r="A6621" s="59">
        <v>6903</v>
      </c>
      <c r="B6621" s="59" t="s">
        <v>485</v>
      </c>
      <c r="C6621" s="59" t="s">
        <v>20278</v>
      </c>
      <c r="D6621" s="60">
        <v>46.25</v>
      </c>
      <c r="E6621" s="59" t="s">
        <v>486</v>
      </c>
      <c r="F6621" s="59" t="s">
        <v>372</v>
      </c>
    </row>
    <row r="6622" spans="1:6">
      <c r="A6622" s="59">
        <v>6998</v>
      </c>
      <c r="B6622" s="59" t="s">
        <v>485</v>
      </c>
      <c r="C6622" s="59" t="s">
        <v>20278</v>
      </c>
      <c r="D6622" s="60">
        <v>0.01</v>
      </c>
      <c r="E6622" s="59" t="s">
        <v>486</v>
      </c>
      <c r="F6622" s="59" t="s">
        <v>373</v>
      </c>
    </row>
    <row r="6623" spans="1:6">
      <c r="A6623" s="59">
        <v>6999</v>
      </c>
      <c r="B6623" s="59" t="s">
        <v>485</v>
      </c>
      <c r="C6623" s="59" t="s">
        <v>20278</v>
      </c>
      <c r="D6623" s="60">
        <v>0.01</v>
      </c>
      <c r="E6623" s="59" t="s">
        <v>486</v>
      </c>
      <c r="F6623" s="59" t="s">
        <v>374</v>
      </c>
    </row>
    <row r="6624" spans="1:6">
      <c r="A6624" s="59">
        <v>9001</v>
      </c>
      <c r="B6624" s="59" t="s">
        <v>485</v>
      </c>
      <c r="C6624" s="59" t="s">
        <v>20278</v>
      </c>
      <c r="D6624" s="60">
        <v>0.01</v>
      </c>
      <c r="E6624" s="59" t="s">
        <v>486</v>
      </c>
      <c r="F6624" s="59" t="s">
        <v>375</v>
      </c>
    </row>
    <row r="6625" spans="1:6">
      <c r="A6625" s="59">
        <v>611</v>
      </c>
      <c r="B6625" s="59" t="s">
        <v>487</v>
      </c>
      <c r="C6625" s="59" t="s">
        <v>20278</v>
      </c>
      <c r="D6625" s="60">
        <v>64.56</v>
      </c>
      <c r="E6625" s="59" t="s">
        <v>488</v>
      </c>
      <c r="F6625" s="59" t="s">
        <v>203</v>
      </c>
    </row>
    <row r="6626" spans="1:6">
      <c r="A6626" s="59">
        <v>640</v>
      </c>
      <c r="B6626" s="59" t="s">
        <v>487</v>
      </c>
      <c r="C6626" s="59" t="s">
        <v>20278</v>
      </c>
      <c r="D6626" s="60">
        <v>64.11</v>
      </c>
      <c r="E6626" s="59" t="s">
        <v>488</v>
      </c>
      <c r="F6626" s="59" t="s">
        <v>205</v>
      </c>
    </row>
    <row r="6627" spans="1:6">
      <c r="A6627" s="59">
        <v>641</v>
      </c>
      <c r="B6627" s="59" t="s">
        <v>487</v>
      </c>
      <c r="C6627" s="59" t="s">
        <v>20278</v>
      </c>
      <c r="D6627" s="60">
        <v>64.11</v>
      </c>
      <c r="E6627" s="59" t="s">
        <v>488</v>
      </c>
      <c r="F6627" s="59" t="s">
        <v>206</v>
      </c>
    </row>
    <row r="6628" spans="1:6">
      <c r="A6628" s="59">
        <v>6010</v>
      </c>
      <c r="B6628" s="59" t="s">
        <v>487</v>
      </c>
      <c r="C6628" s="59" t="s">
        <v>20278</v>
      </c>
      <c r="D6628" s="60">
        <v>131.71</v>
      </c>
      <c r="E6628" s="59" t="s">
        <v>488</v>
      </c>
      <c r="F6628" s="59" t="s">
        <v>210</v>
      </c>
    </row>
    <row r="6629" spans="1:6">
      <c r="A6629" s="59">
        <v>6012</v>
      </c>
      <c r="B6629" s="59" t="s">
        <v>487</v>
      </c>
      <c r="C6629" s="59" t="s">
        <v>20278</v>
      </c>
      <c r="D6629" s="60">
        <v>97.52</v>
      </c>
      <c r="E6629" s="59" t="s">
        <v>488</v>
      </c>
      <c r="F6629" s="59" t="s">
        <v>212</v>
      </c>
    </row>
    <row r="6630" spans="1:6">
      <c r="A6630" s="59">
        <v>6014</v>
      </c>
      <c r="B6630" s="59" t="s">
        <v>487</v>
      </c>
      <c r="C6630" s="59" t="s">
        <v>20278</v>
      </c>
      <c r="D6630" s="60">
        <v>103.81</v>
      </c>
      <c r="E6630" s="59" t="s">
        <v>488</v>
      </c>
      <c r="F6630" s="59" t="s">
        <v>214</v>
      </c>
    </row>
    <row r="6631" spans="1:6">
      <c r="A6631" s="59">
        <v>6015</v>
      </c>
      <c r="B6631" s="59" t="s">
        <v>487</v>
      </c>
      <c r="C6631" s="59" t="s">
        <v>20278</v>
      </c>
      <c r="D6631" s="60">
        <v>102.47</v>
      </c>
      <c r="E6631" s="59" t="s">
        <v>488</v>
      </c>
      <c r="F6631" s="59" t="s">
        <v>215</v>
      </c>
    </row>
    <row r="6632" spans="1:6">
      <c r="A6632" s="59">
        <v>6016</v>
      </c>
      <c r="B6632" s="59" t="s">
        <v>487</v>
      </c>
      <c r="C6632" s="59" t="s">
        <v>20278</v>
      </c>
      <c r="D6632" s="60">
        <v>102.47</v>
      </c>
      <c r="E6632" s="59" t="s">
        <v>488</v>
      </c>
      <c r="F6632" s="59" t="s">
        <v>216</v>
      </c>
    </row>
    <row r="6633" spans="1:6">
      <c r="A6633" s="59">
        <v>6017</v>
      </c>
      <c r="B6633" s="59" t="s">
        <v>487</v>
      </c>
      <c r="C6633" s="59" t="s">
        <v>20278</v>
      </c>
      <c r="D6633" s="60">
        <v>102.47</v>
      </c>
      <c r="E6633" s="59" t="s">
        <v>488</v>
      </c>
      <c r="F6633" s="59" t="s">
        <v>217</v>
      </c>
    </row>
    <row r="6634" spans="1:6">
      <c r="A6634" s="59">
        <v>6023</v>
      </c>
      <c r="B6634" s="59" t="s">
        <v>487</v>
      </c>
      <c r="C6634" s="59" t="s">
        <v>20278</v>
      </c>
      <c r="D6634" s="60">
        <v>82.68</v>
      </c>
      <c r="E6634" s="59" t="s">
        <v>488</v>
      </c>
      <c r="F6634" s="59" t="s">
        <v>221</v>
      </c>
    </row>
    <row r="6635" spans="1:6">
      <c r="A6635" s="59">
        <v>6028</v>
      </c>
      <c r="B6635" s="59" t="s">
        <v>487</v>
      </c>
      <c r="C6635" s="59" t="s">
        <v>20278</v>
      </c>
      <c r="D6635" s="60">
        <v>51.71</v>
      </c>
      <c r="E6635" s="59" t="s">
        <v>488</v>
      </c>
      <c r="F6635" s="59" t="s">
        <v>222</v>
      </c>
    </row>
    <row r="6636" spans="1:6">
      <c r="A6636" s="59">
        <v>6029</v>
      </c>
      <c r="B6636" s="59" t="s">
        <v>487</v>
      </c>
      <c r="C6636" s="59" t="s">
        <v>20278</v>
      </c>
      <c r="D6636" s="60">
        <v>51.71</v>
      </c>
      <c r="E6636" s="59" t="s">
        <v>488</v>
      </c>
      <c r="F6636" s="59" t="s">
        <v>223</v>
      </c>
    </row>
    <row r="6637" spans="1:6">
      <c r="A6637" s="59">
        <v>6032</v>
      </c>
      <c r="B6637" s="59" t="s">
        <v>487</v>
      </c>
      <c r="C6637" s="59" t="s">
        <v>20278</v>
      </c>
      <c r="D6637" s="60">
        <v>85.51</v>
      </c>
      <c r="E6637" s="59" t="s">
        <v>488</v>
      </c>
      <c r="F6637" s="59" t="s">
        <v>224</v>
      </c>
    </row>
    <row r="6638" spans="1:6">
      <c r="A6638" s="59">
        <v>6101</v>
      </c>
      <c r="B6638" s="59" t="s">
        <v>487</v>
      </c>
      <c r="C6638" s="59" t="s">
        <v>20278</v>
      </c>
      <c r="D6638" s="60">
        <v>102.61</v>
      </c>
      <c r="E6638" s="59" t="s">
        <v>488</v>
      </c>
      <c r="F6638" s="59" t="s">
        <v>226</v>
      </c>
    </row>
    <row r="6639" spans="1:6">
      <c r="A6639" s="59">
        <v>6102</v>
      </c>
      <c r="B6639" s="59" t="s">
        <v>487</v>
      </c>
      <c r="C6639" s="59" t="s">
        <v>20278</v>
      </c>
      <c r="D6639" s="60">
        <v>75.650000000000006</v>
      </c>
      <c r="E6639" s="59" t="s">
        <v>488</v>
      </c>
      <c r="F6639" s="59" t="s">
        <v>227</v>
      </c>
    </row>
    <row r="6640" spans="1:6">
      <c r="A6640" s="59">
        <v>6103</v>
      </c>
      <c r="B6640" s="59" t="s">
        <v>487</v>
      </c>
      <c r="C6640" s="59" t="s">
        <v>20278</v>
      </c>
      <c r="D6640" s="60">
        <v>42.16</v>
      </c>
      <c r="E6640" s="59" t="s">
        <v>488</v>
      </c>
      <c r="F6640" s="59" t="s">
        <v>228</v>
      </c>
    </row>
    <row r="6641" spans="1:6">
      <c r="A6641" s="59">
        <v>6110</v>
      </c>
      <c r="B6641" s="59" t="s">
        <v>487</v>
      </c>
      <c r="C6641" s="59" t="s">
        <v>20278</v>
      </c>
      <c r="D6641" s="60">
        <v>0.01</v>
      </c>
      <c r="E6641" s="59" t="s">
        <v>488</v>
      </c>
      <c r="F6641" s="59" t="s">
        <v>229</v>
      </c>
    </row>
    <row r="6642" spans="1:6">
      <c r="A6642" s="59">
        <v>6112</v>
      </c>
      <c r="B6642" s="59" t="s">
        <v>487</v>
      </c>
      <c r="C6642" s="59" t="s">
        <v>20278</v>
      </c>
      <c r="D6642" s="60">
        <v>46.25</v>
      </c>
      <c r="E6642" s="59" t="s">
        <v>488</v>
      </c>
      <c r="F6642" s="59" t="s">
        <v>230</v>
      </c>
    </row>
    <row r="6643" spans="1:6">
      <c r="A6643" s="59">
        <v>6220</v>
      </c>
      <c r="B6643" s="59" t="s">
        <v>487</v>
      </c>
      <c r="C6643" s="59" t="s">
        <v>20278</v>
      </c>
      <c r="D6643" s="60">
        <v>95.01</v>
      </c>
      <c r="E6643" s="59" t="s">
        <v>488</v>
      </c>
      <c r="F6643" s="59" t="s">
        <v>231</v>
      </c>
    </row>
    <row r="6644" spans="1:6">
      <c r="A6644" s="59">
        <v>6221</v>
      </c>
      <c r="B6644" s="59" t="s">
        <v>487</v>
      </c>
      <c r="C6644" s="59" t="s">
        <v>20278</v>
      </c>
      <c r="D6644" s="60">
        <v>66.42</v>
      </c>
      <c r="E6644" s="59" t="s">
        <v>488</v>
      </c>
      <c r="F6644" s="59" t="s">
        <v>232</v>
      </c>
    </row>
    <row r="6645" spans="1:6">
      <c r="A6645" s="59">
        <v>6222</v>
      </c>
      <c r="B6645" s="59" t="s">
        <v>487</v>
      </c>
      <c r="C6645" s="59" t="s">
        <v>20278</v>
      </c>
      <c r="D6645" s="60">
        <v>66.42</v>
      </c>
      <c r="E6645" s="59" t="s">
        <v>488</v>
      </c>
      <c r="F6645" s="59" t="s">
        <v>233</v>
      </c>
    </row>
    <row r="6646" spans="1:6">
      <c r="A6646" s="59">
        <v>6223</v>
      </c>
      <c r="B6646" s="59" t="s">
        <v>487</v>
      </c>
      <c r="C6646" s="59" t="s">
        <v>20278</v>
      </c>
      <c r="D6646" s="60">
        <v>66.42</v>
      </c>
      <c r="E6646" s="59" t="s">
        <v>488</v>
      </c>
      <c r="F6646" s="59" t="s">
        <v>234</v>
      </c>
    </row>
    <row r="6647" spans="1:6">
      <c r="A6647" s="59">
        <v>6224</v>
      </c>
      <c r="B6647" s="59" t="s">
        <v>487</v>
      </c>
      <c r="C6647" s="59" t="s">
        <v>20278</v>
      </c>
      <c r="D6647" s="60">
        <v>66.42</v>
      </c>
      <c r="E6647" s="59" t="s">
        <v>488</v>
      </c>
      <c r="F6647" s="59" t="s">
        <v>235</v>
      </c>
    </row>
    <row r="6648" spans="1:6">
      <c r="A6648" s="59">
        <v>6225</v>
      </c>
      <c r="B6648" s="59" t="s">
        <v>487</v>
      </c>
      <c r="C6648" s="59" t="s">
        <v>20278</v>
      </c>
      <c r="D6648" s="60">
        <v>66.42</v>
      </c>
      <c r="E6648" s="59" t="s">
        <v>488</v>
      </c>
      <c r="F6648" s="59" t="s">
        <v>236</v>
      </c>
    </row>
    <row r="6649" spans="1:6">
      <c r="A6649" s="59">
        <v>6226</v>
      </c>
      <c r="B6649" s="59" t="s">
        <v>487</v>
      </c>
      <c r="C6649" s="59" t="s">
        <v>20278</v>
      </c>
      <c r="D6649" s="60">
        <v>66.42</v>
      </c>
      <c r="E6649" s="59" t="s">
        <v>488</v>
      </c>
      <c r="F6649" s="59" t="s">
        <v>237</v>
      </c>
    </row>
    <row r="6650" spans="1:6">
      <c r="A6650" s="59">
        <v>6229</v>
      </c>
      <c r="B6650" s="59" t="s">
        <v>487</v>
      </c>
      <c r="C6650" s="59" t="s">
        <v>20278</v>
      </c>
      <c r="D6650" s="60">
        <v>66.42</v>
      </c>
      <c r="E6650" s="59" t="s">
        <v>488</v>
      </c>
      <c r="F6650" s="59" t="s">
        <v>238</v>
      </c>
    </row>
    <row r="6651" spans="1:6">
      <c r="A6651" s="59">
        <v>6230</v>
      </c>
      <c r="B6651" s="59" t="s">
        <v>487</v>
      </c>
      <c r="C6651" s="59" t="s">
        <v>20278</v>
      </c>
      <c r="D6651" s="60">
        <v>86.36</v>
      </c>
      <c r="E6651" s="59" t="s">
        <v>488</v>
      </c>
      <c r="F6651" s="59" t="s">
        <v>239</v>
      </c>
    </row>
    <row r="6652" spans="1:6">
      <c r="A6652" s="59">
        <v>6231</v>
      </c>
      <c r="B6652" s="59" t="s">
        <v>487</v>
      </c>
      <c r="C6652" s="59" t="s">
        <v>20278</v>
      </c>
      <c r="D6652" s="60">
        <v>72.64</v>
      </c>
      <c r="E6652" s="59" t="s">
        <v>488</v>
      </c>
      <c r="F6652" s="59" t="s">
        <v>240</v>
      </c>
    </row>
    <row r="6653" spans="1:6">
      <c r="A6653" s="59">
        <v>6232</v>
      </c>
      <c r="B6653" s="59" t="s">
        <v>487</v>
      </c>
      <c r="C6653" s="59" t="s">
        <v>20278</v>
      </c>
      <c r="D6653" s="60">
        <v>89.86</v>
      </c>
      <c r="E6653" s="59" t="s">
        <v>488</v>
      </c>
      <c r="F6653" s="59" t="s">
        <v>241</v>
      </c>
    </row>
    <row r="6654" spans="1:6">
      <c r="A6654" s="59">
        <v>6235</v>
      </c>
      <c r="B6654" s="59" t="s">
        <v>487</v>
      </c>
      <c r="C6654" s="59" t="s">
        <v>20278</v>
      </c>
      <c r="D6654" s="60">
        <v>73.05</v>
      </c>
      <c r="E6654" s="59" t="s">
        <v>488</v>
      </c>
      <c r="F6654" s="59" t="s">
        <v>243</v>
      </c>
    </row>
    <row r="6655" spans="1:6">
      <c r="A6655" s="59">
        <v>6236</v>
      </c>
      <c r="B6655" s="59" t="s">
        <v>487</v>
      </c>
      <c r="C6655" s="59" t="s">
        <v>20278</v>
      </c>
      <c r="D6655" s="60">
        <v>99.54</v>
      </c>
      <c r="E6655" s="59" t="s">
        <v>488</v>
      </c>
      <c r="F6655" s="59" t="s">
        <v>244</v>
      </c>
    </row>
    <row r="6656" spans="1:6">
      <c r="A6656" s="59">
        <v>6238</v>
      </c>
      <c r="B6656" s="59" t="s">
        <v>487</v>
      </c>
      <c r="C6656" s="59" t="s">
        <v>20278</v>
      </c>
      <c r="D6656" s="60">
        <v>75.180000000000007</v>
      </c>
      <c r="E6656" s="59" t="s">
        <v>488</v>
      </c>
      <c r="F6656" s="59" t="s">
        <v>245</v>
      </c>
    </row>
    <row r="6657" spans="1:6">
      <c r="A6657" s="59">
        <v>6240</v>
      </c>
      <c r="B6657" s="59" t="s">
        <v>487</v>
      </c>
      <c r="C6657" s="59" t="s">
        <v>20278</v>
      </c>
      <c r="D6657" s="60">
        <v>68.849999999999994</v>
      </c>
      <c r="E6657" s="59" t="s">
        <v>488</v>
      </c>
      <c r="F6657" s="59" t="s">
        <v>246</v>
      </c>
    </row>
    <row r="6658" spans="1:6">
      <c r="A6658" s="59">
        <v>6241</v>
      </c>
      <c r="B6658" s="59" t="s">
        <v>487</v>
      </c>
      <c r="C6658" s="59" t="s">
        <v>20278</v>
      </c>
      <c r="D6658" s="60">
        <v>78.510000000000005</v>
      </c>
      <c r="E6658" s="59" t="s">
        <v>488</v>
      </c>
      <c r="F6658" s="59" t="s">
        <v>247</v>
      </c>
    </row>
    <row r="6659" spans="1:6">
      <c r="A6659" s="59">
        <v>6242</v>
      </c>
      <c r="B6659" s="59" t="s">
        <v>487</v>
      </c>
      <c r="C6659" s="59" t="s">
        <v>20278</v>
      </c>
      <c r="D6659" s="60">
        <v>89.09</v>
      </c>
      <c r="E6659" s="59" t="s">
        <v>488</v>
      </c>
      <c r="F6659" s="59" t="s">
        <v>248</v>
      </c>
    </row>
    <row r="6660" spans="1:6">
      <c r="A6660" s="59">
        <v>6243</v>
      </c>
      <c r="B6660" s="59" t="s">
        <v>487</v>
      </c>
      <c r="C6660" s="59" t="s">
        <v>20278</v>
      </c>
      <c r="D6660" s="60">
        <v>95.31</v>
      </c>
      <c r="E6660" s="59" t="s">
        <v>488</v>
      </c>
      <c r="F6660" s="59" t="s">
        <v>249</v>
      </c>
    </row>
    <row r="6661" spans="1:6">
      <c r="A6661" s="59">
        <v>6244</v>
      </c>
      <c r="B6661" s="59" t="s">
        <v>487</v>
      </c>
      <c r="C6661" s="59" t="s">
        <v>20278</v>
      </c>
      <c r="D6661" s="60">
        <v>75.650000000000006</v>
      </c>
      <c r="E6661" s="59" t="s">
        <v>488</v>
      </c>
      <c r="F6661" s="59" t="s">
        <v>250</v>
      </c>
    </row>
    <row r="6662" spans="1:6">
      <c r="A6662" s="59">
        <v>6342</v>
      </c>
      <c r="B6662" s="59" t="s">
        <v>487</v>
      </c>
      <c r="C6662" s="59" t="s">
        <v>20278</v>
      </c>
      <c r="D6662" s="60">
        <v>0.01</v>
      </c>
      <c r="E6662" s="59" t="s">
        <v>488</v>
      </c>
      <c r="F6662" s="59" t="s">
        <v>254</v>
      </c>
    </row>
    <row r="6663" spans="1:6">
      <c r="A6663" s="59">
        <v>6343</v>
      </c>
      <c r="B6663" s="59" t="s">
        <v>487</v>
      </c>
      <c r="C6663" s="59" t="s">
        <v>20278</v>
      </c>
      <c r="D6663" s="60">
        <v>0.01</v>
      </c>
      <c r="E6663" s="59" t="s">
        <v>488</v>
      </c>
      <c r="F6663" s="59" t="s">
        <v>255</v>
      </c>
    </row>
    <row r="6664" spans="1:6">
      <c r="A6664" s="59">
        <v>6344</v>
      </c>
      <c r="B6664" s="59" t="s">
        <v>487</v>
      </c>
      <c r="C6664" s="59" t="s">
        <v>20278</v>
      </c>
      <c r="D6664" s="60">
        <v>0.01</v>
      </c>
      <c r="E6664" s="59" t="s">
        <v>488</v>
      </c>
      <c r="F6664" s="59" t="s">
        <v>256</v>
      </c>
    </row>
    <row r="6665" spans="1:6">
      <c r="A6665" s="59">
        <v>6345</v>
      </c>
      <c r="B6665" s="59" t="s">
        <v>487</v>
      </c>
      <c r="C6665" s="59" t="s">
        <v>20278</v>
      </c>
      <c r="D6665" s="60">
        <v>0.01</v>
      </c>
      <c r="E6665" s="59" t="s">
        <v>488</v>
      </c>
      <c r="F6665" s="59" t="s">
        <v>257</v>
      </c>
    </row>
    <row r="6666" spans="1:6">
      <c r="A6666" s="59">
        <v>6346</v>
      </c>
      <c r="B6666" s="59" t="s">
        <v>487</v>
      </c>
      <c r="C6666" s="59" t="s">
        <v>20278</v>
      </c>
      <c r="D6666" s="60">
        <v>0.01</v>
      </c>
      <c r="E6666" s="59" t="s">
        <v>488</v>
      </c>
      <c r="F6666" s="59" t="s">
        <v>258</v>
      </c>
    </row>
    <row r="6667" spans="1:6">
      <c r="A6667" s="59">
        <v>6347</v>
      </c>
      <c r="B6667" s="59" t="s">
        <v>487</v>
      </c>
      <c r="C6667" s="59" t="s">
        <v>20278</v>
      </c>
      <c r="D6667" s="60">
        <v>0.01</v>
      </c>
      <c r="E6667" s="59" t="s">
        <v>488</v>
      </c>
      <c r="F6667" s="59" t="s">
        <v>259</v>
      </c>
    </row>
    <row r="6668" spans="1:6">
      <c r="A6668" s="59">
        <v>6410</v>
      </c>
      <c r="B6668" s="59" t="s">
        <v>487</v>
      </c>
      <c r="C6668" s="59" t="s">
        <v>20278</v>
      </c>
      <c r="D6668" s="60">
        <v>68.31</v>
      </c>
      <c r="E6668" s="59" t="s">
        <v>488</v>
      </c>
      <c r="F6668" s="59" t="s">
        <v>267</v>
      </c>
    </row>
    <row r="6669" spans="1:6">
      <c r="A6669" s="59">
        <v>6412</v>
      </c>
      <c r="B6669" s="59" t="s">
        <v>487</v>
      </c>
      <c r="C6669" s="59" t="s">
        <v>20278</v>
      </c>
      <c r="D6669" s="60">
        <v>75.650000000000006</v>
      </c>
      <c r="E6669" s="59" t="s">
        <v>488</v>
      </c>
      <c r="F6669" s="59" t="s">
        <v>269</v>
      </c>
    </row>
    <row r="6670" spans="1:6">
      <c r="A6670" s="59">
        <v>6413</v>
      </c>
      <c r="B6670" s="59" t="s">
        <v>487</v>
      </c>
      <c r="C6670" s="59" t="s">
        <v>20278</v>
      </c>
      <c r="D6670" s="60">
        <v>0.01</v>
      </c>
      <c r="E6670" s="59" t="s">
        <v>488</v>
      </c>
      <c r="F6670" s="59" t="s">
        <v>270</v>
      </c>
    </row>
    <row r="6671" spans="1:6">
      <c r="A6671" s="59">
        <v>6414</v>
      </c>
      <c r="B6671" s="59" t="s">
        <v>487</v>
      </c>
      <c r="C6671" s="59" t="s">
        <v>20278</v>
      </c>
      <c r="D6671" s="60">
        <v>75.650000000000006</v>
      </c>
      <c r="E6671" s="59" t="s">
        <v>488</v>
      </c>
      <c r="F6671" s="59" t="s">
        <v>271</v>
      </c>
    </row>
    <row r="6672" spans="1:6">
      <c r="A6672" s="59">
        <v>6415</v>
      </c>
      <c r="B6672" s="59" t="s">
        <v>487</v>
      </c>
      <c r="C6672" s="59" t="s">
        <v>20278</v>
      </c>
      <c r="D6672" s="60">
        <v>75.650000000000006</v>
      </c>
      <c r="E6672" s="59" t="s">
        <v>488</v>
      </c>
      <c r="F6672" s="59" t="s">
        <v>272</v>
      </c>
    </row>
    <row r="6673" spans="1:6">
      <c r="A6673" s="59">
        <v>6416</v>
      </c>
      <c r="B6673" s="59" t="s">
        <v>487</v>
      </c>
      <c r="C6673" s="59" t="s">
        <v>20278</v>
      </c>
      <c r="D6673" s="60">
        <v>48.14</v>
      </c>
      <c r="E6673" s="59" t="s">
        <v>488</v>
      </c>
      <c r="F6673" s="59" t="s">
        <v>273</v>
      </c>
    </row>
    <row r="6674" spans="1:6">
      <c r="A6674" s="59">
        <v>6417</v>
      </c>
      <c r="B6674" s="59" t="s">
        <v>487</v>
      </c>
      <c r="C6674" s="59" t="s">
        <v>20278</v>
      </c>
      <c r="D6674" s="60">
        <v>75.650000000000006</v>
      </c>
      <c r="E6674" s="59" t="s">
        <v>488</v>
      </c>
      <c r="F6674" s="59" t="s">
        <v>274</v>
      </c>
    </row>
    <row r="6675" spans="1:6">
      <c r="A6675" s="59">
        <v>6418</v>
      </c>
      <c r="B6675" s="59" t="s">
        <v>487</v>
      </c>
      <c r="C6675" s="59" t="s">
        <v>20278</v>
      </c>
      <c r="D6675" s="60">
        <v>41.1</v>
      </c>
      <c r="E6675" s="59" t="s">
        <v>488</v>
      </c>
      <c r="F6675" s="59" t="s">
        <v>275</v>
      </c>
    </row>
    <row r="6676" spans="1:6">
      <c r="A6676" s="59">
        <v>6419</v>
      </c>
      <c r="B6676" s="59" t="s">
        <v>487</v>
      </c>
      <c r="C6676" s="59" t="s">
        <v>20278</v>
      </c>
      <c r="D6676" s="60">
        <v>43.78</v>
      </c>
      <c r="E6676" s="59" t="s">
        <v>488</v>
      </c>
      <c r="F6676" s="59" t="s">
        <v>276</v>
      </c>
    </row>
    <row r="6677" spans="1:6">
      <c r="A6677" s="59">
        <v>6420</v>
      </c>
      <c r="B6677" s="59" t="s">
        <v>487</v>
      </c>
      <c r="C6677" s="59" t="s">
        <v>20278</v>
      </c>
      <c r="D6677" s="60">
        <v>59.41</v>
      </c>
      <c r="E6677" s="59" t="s">
        <v>488</v>
      </c>
      <c r="F6677" s="59" t="s">
        <v>277</v>
      </c>
    </row>
    <row r="6678" spans="1:6">
      <c r="A6678" s="59">
        <v>6421</v>
      </c>
      <c r="B6678" s="59" t="s">
        <v>487</v>
      </c>
      <c r="C6678" s="59" t="s">
        <v>20278</v>
      </c>
      <c r="D6678" s="60">
        <v>75.650000000000006</v>
      </c>
      <c r="E6678" s="59" t="s">
        <v>488</v>
      </c>
      <c r="F6678" s="59" t="s">
        <v>278</v>
      </c>
    </row>
    <row r="6679" spans="1:6">
      <c r="A6679" s="59">
        <v>6422</v>
      </c>
      <c r="B6679" s="59" t="s">
        <v>487</v>
      </c>
      <c r="C6679" s="59" t="s">
        <v>20278</v>
      </c>
      <c r="D6679" s="60">
        <v>75.650000000000006</v>
      </c>
      <c r="E6679" s="59" t="s">
        <v>488</v>
      </c>
      <c r="F6679" s="59" t="s">
        <v>279</v>
      </c>
    </row>
    <row r="6680" spans="1:6">
      <c r="A6680" s="59">
        <v>6423</v>
      </c>
      <c r="B6680" s="59" t="s">
        <v>487</v>
      </c>
      <c r="C6680" s="59" t="s">
        <v>20278</v>
      </c>
      <c r="D6680" s="60">
        <v>75.650000000000006</v>
      </c>
      <c r="E6680" s="59" t="s">
        <v>488</v>
      </c>
      <c r="F6680" s="59" t="s">
        <v>280</v>
      </c>
    </row>
    <row r="6681" spans="1:6">
      <c r="A6681" s="59">
        <v>6426</v>
      </c>
      <c r="B6681" s="59" t="s">
        <v>487</v>
      </c>
      <c r="C6681" s="59" t="s">
        <v>20278</v>
      </c>
      <c r="D6681" s="60">
        <v>44.24</v>
      </c>
      <c r="E6681" s="59" t="s">
        <v>488</v>
      </c>
      <c r="F6681" s="59" t="s">
        <v>282</v>
      </c>
    </row>
    <row r="6682" spans="1:6">
      <c r="A6682" s="59">
        <v>6430</v>
      </c>
      <c r="B6682" s="59" t="s">
        <v>487</v>
      </c>
      <c r="C6682" s="59" t="s">
        <v>20278</v>
      </c>
      <c r="D6682" s="60">
        <v>75.650000000000006</v>
      </c>
      <c r="E6682" s="59" t="s">
        <v>488</v>
      </c>
      <c r="F6682" s="59" t="s">
        <v>265</v>
      </c>
    </row>
    <row r="6683" spans="1:6">
      <c r="A6683" s="59">
        <v>6432</v>
      </c>
      <c r="B6683" s="59" t="s">
        <v>487</v>
      </c>
      <c r="C6683" s="59" t="s">
        <v>20278</v>
      </c>
      <c r="D6683" s="60">
        <v>75.650000000000006</v>
      </c>
      <c r="E6683" s="59" t="s">
        <v>488</v>
      </c>
      <c r="F6683" s="59" t="s">
        <v>283</v>
      </c>
    </row>
    <row r="6684" spans="1:6">
      <c r="A6684" s="59">
        <v>6434</v>
      </c>
      <c r="B6684" s="59" t="s">
        <v>487</v>
      </c>
      <c r="C6684" s="59" t="s">
        <v>20278</v>
      </c>
      <c r="D6684" s="60">
        <v>75.650000000000006</v>
      </c>
      <c r="E6684" s="59" t="s">
        <v>488</v>
      </c>
      <c r="F6684" s="59" t="s">
        <v>284</v>
      </c>
    </row>
    <row r="6685" spans="1:6">
      <c r="A6685" s="59">
        <v>6437</v>
      </c>
      <c r="B6685" s="59" t="s">
        <v>487</v>
      </c>
      <c r="C6685" s="59" t="s">
        <v>20278</v>
      </c>
      <c r="D6685" s="60">
        <v>40.549999999999997</v>
      </c>
      <c r="E6685" s="59" t="s">
        <v>488</v>
      </c>
      <c r="F6685" s="59" t="s">
        <v>285</v>
      </c>
    </row>
    <row r="6686" spans="1:6">
      <c r="A6686" s="59">
        <v>6438</v>
      </c>
      <c r="B6686" s="59" t="s">
        <v>487</v>
      </c>
      <c r="C6686" s="59" t="s">
        <v>20278</v>
      </c>
      <c r="D6686" s="60">
        <v>75.650000000000006</v>
      </c>
      <c r="E6686" s="59" t="s">
        <v>488</v>
      </c>
      <c r="F6686" s="59" t="s">
        <v>286</v>
      </c>
    </row>
    <row r="6687" spans="1:6">
      <c r="A6687" s="59">
        <v>6439</v>
      </c>
      <c r="B6687" s="59" t="s">
        <v>487</v>
      </c>
      <c r="C6687" s="59" t="s">
        <v>20278</v>
      </c>
      <c r="D6687" s="60">
        <v>41.79</v>
      </c>
      <c r="E6687" s="59" t="s">
        <v>488</v>
      </c>
      <c r="F6687" s="59" t="s">
        <v>287</v>
      </c>
    </row>
    <row r="6688" spans="1:6">
      <c r="A6688" s="59">
        <v>6442</v>
      </c>
      <c r="B6688" s="59" t="s">
        <v>487</v>
      </c>
      <c r="C6688" s="59" t="s">
        <v>20278</v>
      </c>
      <c r="D6688" s="60">
        <v>75.650000000000006</v>
      </c>
      <c r="E6688" s="59" t="s">
        <v>488</v>
      </c>
      <c r="F6688" s="59" t="s">
        <v>288</v>
      </c>
    </row>
    <row r="6689" spans="1:6">
      <c r="A6689" s="59">
        <v>6443</v>
      </c>
      <c r="B6689" s="59" t="s">
        <v>487</v>
      </c>
      <c r="C6689" s="59" t="s">
        <v>20278</v>
      </c>
      <c r="D6689" s="60">
        <v>75.650000000000006</v>
      </c>
      <c r="E6689" s="59" t="s">
        <v>488</v>
      </c>
      <c r="F6689" s="59" t="s">
        <v>289</v>
      </c>
    </row>
    <row r="6690" spans="1:6">
      <c r="A6690" s="59">
        <v>6444</v>
      </c>
      <c r="B6690" s="59" t="s">
        <v>487</v>
      </c>
      <c r="C6690" s="59" t="s">
        <v>20278</v>
      </c>
      <c r="D6690" s="60">
        <v>44.23</v>
      </c>
      <c r="E6690" s="59" t="s">
        <v>488</v>
      </c>
      <c r="F6690" s="59" t="s">
        <v>290</v>
      </c>
    </row>
    <row r="6691" spans="1:6">
      <c r="A6691" s="59">
        <v>6452</v>
      </c>
      <c r="B6691" s="59" t="s">
        <v>487</v>
      </c>
      <c r="C6691" s="59" t="s">
        <v>20278</v>
      </c>
      <c r="D6691" s="60">
        <v>75.650000000000006</v>
      </c>
      <c r="E6691" s="59" t="s">
        <v>488</v>
      </c>
      <c r="F6691" s="59" t="s">
        <v>292</v>
      </c>
    </row>
    <row r="6692" spans="1:6">
      <c r="A6692" s="59">
        <v>6456</v>
      </c>
      <c r="B6692" s="59" t="s">
        <v>487</v>
      </c>
      <c r="C6692" s="59" t="s">
        <v>20278</v>
      </c>
      <c r="D6692" s="60">
        <v>75.650000000000006</v>
      </c>
      <c r="E6692" s="59" t="s">
        <v>488</v>
      </c>
      <c r="F6692" s="59" t="s">
        <v>293</v>
      </c>
    </row>
    <row r="6693" spans="1:6">
      <c r="A6693" s="59">
        <v>6458</v>
      </c>
      <c r="B6693" s="59" t="s">
        <v>487</v>
      </c>
      <c r="C6693" s="59" t="s">
        <v>20278</v>
      </c>
      <c r="D6693" s="60">
        <v>44.38</v>
      </c>
      <c r="E6693" s="59" t="s">
        <v>488</v>
      </c>
      <c r="F6693" s="59" t="s">
        <v>294</v>
      </c>
    </row>
    <row r="6694" spans="1:6">
      <c r="A6694" s="59">
        <v>6459</v>
      </c>
      <c r="B6694" s="59" t="s">
        <v>487</v>
      </c>
      <c r="C6694" s="59" t="s">
        <v>20278</v>
      </c>
      <c r="D6694" s="60">
        <v>75.650000000000006</v>
      </c>
      <c r="E6694" s="59" t="s">
        <v>488</v>
      </c>
      <c r="F6694" s="59" t="s">
        <v>295</v>
      </c>
    </row>
    <row r="6695" spans="1:6">
      <c r="A6695" s="59">
        <v>6462</v>
      </c>
      <c r="B6695" s="59" t="s">
        <v>487</v>
      </c>
      <c r="C6695" s="59" t="s">
        <v>20278</v>
      </c>
      <c r="D6695" s="60">
        <v>75.650000000000006</v>
      </c>
      <c r="E6695" s="59" t="s">
        <v>488</v>
      </c>
      <c r="F6695" s="59" t="s">
        <v>298</v>
      </c>
    </row>
    <row r="6696" spans="1:6">
      <c r="A6696" s="59">
        <v>6463</v>
      </c>
      <c r="B6696" s="59" t="s">
        <v>487</v>
      </c>
      <c r="C6696" s="59" t="s">
        <v>20278</v>
      </c>
      <c r="D6696" s="60">
        <v>75.650000000000006</v>
      </c>
      <c r="E6696" s="59" t="s">
        <v>488</v>
      </c>
      <c r="F6696" s="59" t="s">
        <v>299</v>
      </c>
    </row>
    <row r="6697" spans="1:6">
      <c r="A6697" s="59">
        <v>6464</v>
      </c>
      <c r="B6697" s="59" t="s">
        <v>487</v>
      </c>
      <c r="C6697" s="59" t="s">
        <v>20278</v>
      </c>
      <c r="D6697" s="60">
        <v>48.08</v>
      </c>
      <c r="E6697" s="59" t="s">
        <v>488</v>
      </c>
      <c r="F6697" s="59" t="s">
        <v>300</v>
      </c>
    </row>
    <row r="6698" spans="1:6">
      <c r="A6698" s="59">
        <v>6470</v>
      </c>
      <c r="B6698" s="59" t="s">
        <v>487</v>
      </c>
      <c r="C6698" s="59" t="s">
        <v>20278</v>
      </c>
      <c r="D6698" s="60">
        <v>69.27</v>
      </c>
      <c r="E6698" s="59" t="s">
        <v>488</v>
      </c>
      <c r="F6698" s="59" t="s">
        <v>301</v>
      </c>
    </row>
    <row r="6699" spans="1:6">
      <c r="A6699" s="59">
        <v>6472</v>
      </c>
      <c r="B6699" s="59" t="s">
        <v>487</v>
      </c>
      <c r="C6699" s="59" t="s">
        <v>20278</v>
      </c>
      <c r="D6699" s="60">
        <v>75.650000000000006</v>
      </c>
      <c r="E6699" s="59" t="s">
        <v>488</v>
      </c>
      <c r="F6699" s="59" t="s">
        <v>302</v>
      </c>
    </row>
    <row r="6700" spans="1:6">
      <c r="A6700" s="59">
        <v>6473</v>
      </c>
      <c r="B6700" s="59" t="s">
        <v>487</v>
      </c>
      <c r="C6700" s="59" t="s">
        <v>20278</v>
      </c>
      <c r="D6700" s="60">
        <v>44.73</v>
      </c>
      <c r="E6700" s="59" t="s">
        <v>488</v>
      </c>
      <c r="F6700" s="59" t="s">
        <v>303</v>
      </c>
    </row>
    <row r="6701" spans="1:6">
      <c r="A6701" s="59">
        <v>6480</v>
      </c>
      <c r="B6701" s="59" t="s">
        <v>487</v>
      </c>
      <c r="C6701" s="59" t="s">
        <v>20278</v>
      </c>
      <c r="D6701" s="60">
        <v>69.27</v>
      </c>
      <c r="E6701" s="59" t="s">
        <v>488</v>
      </c>
      <c r="F6701" s="59" t="s">
        <v>304</v>
      </c>
    </row>
    <row r="6702" spans="1:6">
      <c r="A6702" s="59">
        <v>6482</v>
      </c>
      <c r="B6702" s="59" t="s">
        <v>487</v>
      </c>
      <c r="C6702" s="59" t="s">
        <v>20278</v>
      </c>
      <c r="D6702" s="60">
        <v>75.650000000000006</v>
      </c>
      <c r="E6702" s="59" t="s">
        <v>488</v>
      </c>
      <c r="F6702" s="59" t="s">
        <v>305</v>
      </c>
    </row>
    <row r="6703" spans="1:6">
      <c r="A6703" s="59">
        <v>6483</v>
      </c>
      <c r="B6703" s="59" t="s">
        <v>487</v>
      </c>
      <c r="C6703" s="59" t="s">
        <v>20278</v>
      </c>
      <c r="D6703" s="60">
        <v>75.650000000000006</v>
      </c>
      <c r="E6703" s="59" t="s">
        <v>488</v>
      </c>
      <c r="F6703" s="59" t="s">
        <v>306</v>
      </c>
    </row>
    <row r="6704" spans="1:6">
      <c r="A6704" s="59">
        <v>6484</v>
      </c>
      <c r="B6704" s="59" t="s">
        <v>487</v>
      </c>
      <c r="C6704" s="59" t="s">
        <v>20278</v>
      </c>
      <c r="D6704" s="60">
        <v>46.81</v>
      </c>
      <c r="E6704" s="59" t="s">
        <v>488</v>
      </c>
      <c r="F6704" s="59" t="s">
        <v>307</v>
      </c>
    </row>
    <row r="6705" spans="1:6">
      <c r="A6705" s="59">
        <v>6486</v>
      </c>
      <c r="B6705" s="59" t="s">
        <v>487</v>
      </c>
      <c r="C6705" s="59" t="s">
        <v>20278</v>
      </c>
      <c r="D6705" s="60">
        <v>36.979999999999997</v>
      </c>
      <c r="E6705" s="59" t="s">
        <v>488</v>
      </c>
      <c r="F6705" s="59" t="s">
        <v>308</v>
      </c>
    </row>
    <row r="6706" spans="1:6">
      <c r="A6706" s="59">
        <v>6490</v>
      </c>
      <c r="B6706" s="59" t="s">
        <v>487</v>
      </c>
      <c r="C6706" s="59" t="s">
        <v>20278</v>
      </c>
      <c r="D6706" s="60">
        <v>53.77</v>
      </c>
      <c r="E6706" s="59" t="s">
        <v>488</v>
      </c>
      <c r="F6706" s="59" t="s">
        <v>309</v>
      </c>
    </row>
    <row r="6707" spans="1:6">
      <c r="A6707" s="59">
        <v>6492</v>
      </c>
      <c r="B6707" s="59" t="s">
        <v>487</v>
      </c>
      <c r="C6707" s="59" t="s">
        <v>20278</v>
      </c>
      <c r="D6707" s="60">
        <v>75.650000000000006</v>
      </c>
      <c r="E6707" s="59" t="s">
        <v>488</v>
      </c>
      <c r="F6707" s="59" t="s">
        <v>310</v>
      </c>
    </row>
    <row r="6708" spans="1:6">
      <c r="A6708" s="59">
        <v>6500</v>
      </c>
      <c r="B6708" s="59" t="s">
        <v>487</v>
      </c>
      <c r="C6708" s="59" t="s">
        <v>20278</v>
      </c>
      <c r="D6708" s="60">
        <v>53.77</v>
      </c>
      <c r="E6708" s="59" t="s">
        <v>488</v>
      </c>
      <c r="F6708" s="59" t="s">
        <v>311</v>
      </c>
    </row>
    <row r="6709" spans="1:6">
      <c r="A6709" s="59">
        <v>6502</v>
      </c>
      <c r="B6709" s="59" t="s">
        <v>487</v>
      </c>
      <c r="C6709" s="59" t="s">
        <v>20278</v>
      </c>
      <c r="D6709" s="60">
        <v>75.650000000000006</v>
      </c>
      <c r="E6709" s="59" t="s">
        <v>488</v>
      </c>
      <c r="F6709" s="59" t="s">
        <v>312</v>
      </c>
    </row>
    <row r="6710" spans="1:6">
      <c r="A6710" s="59">
        <v>6503</v>
      </c>
      <c r="B6710" s="59" t="s">
        <v>487</v>
      </c>
      <c r="C6710" s="59" t="s">
        <v>20278</v>
      </c>
      <c r="D6710" s="60">
        <v>75.650000000000006</v>
      </c>
      <c r="E6710" s="59" t="s">
        <v>488</v>
      </c>
      <c r="F6710" s="59" t="s">
        <v>313</v>
      </c>
    </row>
    <row r="6711" spans="1:6">
      <c r="A6711" s="59">
        <v>6504</v>
      </c>
      <c r="B6711" s="59" t="s">
        <v>487</v>
      </c>
      <c r="C6711" s="59" t="s">
        <v>20278</v>
      </c>
      <c r="D6711" s="60">
        <v>45.61</v>
      </c>
      <c r="E6711" s="59" t="s">
        <v>488</v>
      </c>
      <c r="F6711" s="59" t="s">
        <v>314</v>
      </c>
    </row>
    <row r="6712" spans="1:6">
      <c r="A6712" s="59">
        <v>6505</v>
      </c>
      <c r="B6712" s="59" t="s">
        <v>487</v>
      </c>
      <c r="C6712" s="59" t="s">
        <v>20278</v>
      </c>
      <c r="D6712" s="60">
        <v>41.14</v>
      </c>
      <c r="E6712" s="59" t="s">
        <v>488</v>
      </c>
      <c r="F6712" s="59" t="s">
        <v>315</v>
      </c>
    </row>
    <row r="6713" spans="1:6">
      <c r="A6713" s="59">
        <v>6506</v>
      </c>
      <c r="B6713" s="59" t="s">
        <v>487</v>
      </c>
      <c r="C6713" s="59" t="s">
        <v>20278</v>
      </c>
      <c r="D6713" s="60">
        <v>75.650000000000006</v>
      </c>
      <c r="E6713" s="59" t="s">
        <v>488</v>
      </c>
      <c r="F6713" s="59" t="s">
        <v>316</v>
      </c>
    </row>
    <row r="6714" spans="1:6">
      <c r="A6714" s="59">
        <v>6507</v>
      </c>
      <c r="B6714" s="59" t="s">
        <v>487</v>
      </c>
      <c r="C6714" s="59" t="s">
        <v>20278</v>
      </c>
      <c r="D6714" s="60">
        <v>42.38</v>
      </c>
      <c r="E6714" s="59" t="s">
        <v>488</v>
      </c>
      <c r="F6714" s="59" t="s">
        <v>317</v>
      </c>
    </row>
    <row r="6715" spans="1:6">
      <c r="A6715" s="59">
        <v>6508</v>
      </c>
      <c r="B6715" s="59" t="s">
        <v>487</v>
      </c>
      <c r="C6715" s="59" t="s">
        <v>20278</v>
      </c>
      <c r="D6715" s="60">
        <v>42.66</v>
      </c>
      <c r="E6715" s="59" t="s">
        <v>488</v>
      </c>
      <c r="F6715" s="59" t="s">
        <v>318</v>
      </c>
    </row>
    <row r="6716" spans="1:6">
      <c r="A6716" s="59">
        <v>6509</v>
      </c>
      <c r="B6716" s="59" t="s">
        <v>487</v>
      </c>
      <c r="C6716" s="59" t="s">
        <v>20278</v>
      </c>
      <c r="D6716" s="60">
        <v>44.13</v>
      </c>
      <c r="E6716" s="59" t="s">
        <v>488</v>
      </c>
      <c r="F6716" s="59" t="s">
        <v>319</v>
      </c>
    </row>
    <row r="6717" spans="1:6">
      <c r="A6717" s="59">
        <v>6510</v>
      </c>
      <c r="B6717" s="59" t="s">
        <v>487</v>
      </c>
      <c r="C6717" s="59" t="s">
        <v>20278</v>
      </c>
      <c r="D6717" s="60">
        <v>67.959999999999994</v>
      </c>
      <c r="E6717" s="59" t="s">
        <v>488</v>
      </c>
      <c r="F6717" s="59" t="s">
        <v>320</v>
      </c>
    </row>
    <row r="6718" spans="1:6">
      <c r="A6718" s="59">
        <v>6511</v>
      </c>
      <c r="B6718" s="59" t="s">
        <v>487</v>
      </c>
      <c r="C6718" s="59" t="s">
        <v>20278</v>
      </c>
      <c r="D6718" s="60">
        <v>75.650000000000006</v>
      </c>
      <c r="E6718" s="59" t="s">
        <v>488</v>
      </c>
      <c r="F6718" s="59" t="s">
        <v>321</v>
      </c>
    </row>
    <row r="6719" spans="1:6">
      <c r="A6719" s="59">
        <v>6512</v>
      </c>
      <c r="B6719" s="59" t="s">
        <v>487</v>
      </c>
      <c r="C6719" s="59" t="s">
        <v>20278</v>
      </c>
      <c r="D6719" s="60">
        <v>75.650000000000006</v>
      </c>
      <c r="E6719" s="59" t="s">
        <v>488</v>
      </c>
      <c r="F6719" s="59" t="s">
        <v>322</v>
      </c>
    </row>
    <row r="6720" spans="1:6">
      <c r="A6720" s="59">
        <v>6513</v>
      </c>
      <c r="B6720" s="59" t="s">
        <v>487</v>
      </c>
      <c r="C6720" s="59" t="s">
        <v>20278</v>
      </c>
      <c r="D6720" s="60">
        <v>75.650000000000006</v>
      </c>
      <c r="E6720" s="59" t="s">
        <v>488</v>
      </c>
      <c r="F6720" s="59" t="s">
        <v>323</v>
      </c>
    </row>
    <row r="6721" spans="1:6">
      <c r="A6721" s="59">
        <v>6517</v>
      </c>
      <c r="B6721" s="59" t="s">
        <v>487</v>
      </c>
      <c r="C6721" s="59" t="s">
        <v>20278</v>
      </c>
      <c r="D6721" s="60">
        <v>77.23</v>
      </c>
      <c r="E6721" s="59" t="s">
        <v>488</v>
      </c>
      <c r="F6721" s="59" t="s">
        <v>324</v>
      </c>
    </row>
    <row r="6722" spans="1:6">
      <c r="A6722" s="59">
        <v>6518</v>
      </c>
      <c r="B6722" s="59" t="s">
        <v>487</v>
      </c>
      <c r="C6722" s="59" t="s">
        <v>20278</v>
      </c>
      <c r="D6722" s="60">
        <v>39.17</v>
      </c>
      <c r="E6722" s="59" t="s">
        <v>488</v>
      </c>
      <c r="F6722" s="59" t="s">
        <v>325</v>
      </c>
    </row>
    <row r="6723" spans="1:6">
      <c r="A6723" s="59">
        <v>6519</v>
      </c>
      <c r="B6723" s="59" t="s">
        <v>487</v>
      </c>
      <c r="C6723" s="59" t="s">
        <v>20278</v>
      </c>
      <c r="D6723" s="60">
        <v>70.05</v>
      </c>
      <c r="E6723" s="59" t="s">
        <v>488</v>
      </c>
      <c r="F6723" s="59" t="s">
        <v>326</v>
      </c>
    </row>
    <row r="6724" spans="1:6">
      <c r="A6724" s="59">
        <v>6521</v>
      </c>
      <c r="B6724" s="59" t="s">
        <v>487</v>
      </c>
      <c r="C6724" s="59" t="s">
        <v>20278</v>
      </c>
      <c r="D6724" s="60">
        <v>75.650000000000006</v>
      </c>
      <c r="E6724" s="59" t="s">
        <v>488</v>
      </c>
      <c r="F6724" s="59" t="s">
        <v>328</v>
      </c>
    </row>
    <row r="6725" spans="1:6">
      <c r="A6725" s="59">
        <v>6522</v>
      </c>
      <c r="B6725" s="59" t="s">
        <v>487</v>
      </c>
      <c r="C6725" s="59" t="s">
        <v>20278</v>
      </c>
      <c r="D6725" s="60">
        <v>75.650000000000006</v>
      </c>
      <c r="E6725" s="59" t="s">
        <v>488</v>
      </c>
      <c r="F6725" s="59" t="s">
        <v>329</v>
      </c>
    </row>
    <row r="6726" spans="1:6">
      <c r="A6726" s="59">
        <v>6620</v>
      </c>
      <c r="B6726" s="59" t="s">
        <v>487</v>
      </c>
      <c r="C6726" s="59" t="s">
        <v>20278</v>
      </c>
      <c r="D6726" s="60">
        <v>97.23</v>
      </c>
      <c r="E6726" s="59" t="s">
        <v>488</v>
      </c>
      <c r="F6726" s="59" t="s">
        <v>330</v>
      </c>
    </row>
    <row r="6727" spans="1:6">
      <c r="A6727" s="59">
        <v>6622</v>
      </c>
      <c r="B6727" s="59" t="s">
        <v>487</v>
      </c>
      <c r="C6727" s="59" t="s">
        <v>20278</v>
      </c>
      <c r="D6727" s="60">
        <v>103.44</v>
      </c>
      <c r="E6727" s="59" t="s">
        <v>488</v>
      </c>
      <c r="F6727" s="59" t="s">
        <v>331</v>
      </c>
    </row>
    <row r="6728" spans="1:6">
      <c r="A6728" s="59">
        <v>6623</v>
      </c>
      <c r="B6728" s="59" t="s">
        <v>487</v>
      </c>
      <c r="C6728" s="59" t="s">
        <v>20278</v>
      </c>
      <c r="D6728" s="60">
        <v>102.96</v>
      </c>
      <c r="E6728" s="59" t="s">
        <v>488</v>
      </c>
      <c r="F6728" s="59" t="s">
        <v>332</v>
      </c>
    </row>
    <row r="6729" spans="1:6">
      <c r="A6729" s="59">
        <v>6624</v>
      </c>
      <c r="B6729" s="59" t="s">
        <v>487</v>
      </c>
      <c r="C6729" s="59" t="s">
        <v>20278</v>
      </c>
      <c r="D6729" s="60">
        <v>103.08</v>
      </c>
      <c r="E6729" s="59" t="s">
        <v>488</v>
      </c>
      <c r="F6729" s="59" t="s">
        <v>333</v>
      </c>
    </row>
    <row r="6730" spans="1:6">
      <c r="A6730" s="59">
        <v>6625</v>
      </c>
      <c r="B6730" s="59" t="s">
        <v>487</v>
      </c>
      <c r="C6730" s="59" t="s">
        <v>20278</v>
      </c>
      <c r="D6730" s="60">
        <v>75.739999999999995</v>
      </c>
      <c r="E6730" s="59" t="s">
        <v>488</v>
      </c>
      <c r="F6730" s="59" t="s">
        <v>334</v>
      </c>
    </row>
    <row r="6731" spans="1:6">
      <c r="A6731" s="59">
        <v>6630</v>
      </c>
      <c r="B6731" s="59" t="s">
        <v>487</v>
      </c>
      <c r="C6731" s="59" t="s">
        <v>20278</v>
      </c>
      <c r="D6731" s="60">
        <v>103.25</v>
      </c>
      <c r="E6731" s="59" t="s">
        <v>488</v>
      </c>
      <c r="F6731" s="59" t="s">
        <v>335</v>
      </c>
    </row>
    <row r="6732" spans="1:6">
      <c r="A6732" s="59">
        <v>6632</v>
      </c>
      <c r="B6732" s="59" t="s">
        <v>487</v>
      </c>
      <c r="C6732" s="59" t="s">
        <v>20278</v>
      </c>
      <c r="D6732" s="60">
        <v>80.66</v>
      </c>
      <c r="E6732" s="59" t="s">
        <v>488</v>
      </c>
      <c r="F6732" s="59" t="s">
        <v>336</v>
      </c>
    </row>
    <row r="6733" spans="1:6">
      <c r="A6733" s="59">
        <v>6633</v>
      </c>
      <c r="B6733" s="59" t="s">
        <v>487</v>
      </c>
      <c r="C6733" s="59" t="s">
        <v>20278</v>
      </c>
      <c r="D6733" s="60">
        <v>101.69</v>
      </c>
      <c r="E6733" s="59" t="s">
        <v>488</v>
      </c>
      <c r="F6733" s="59" t="s">
        <v>337</v>
      </c>
    </row>
    <row r="6734" spans="1:6">
      <c r="A6734" s="59">
        <v>6634</v>
      </c>
      <c r="B6734" s="59" t="s">
        <v>487</v>
      </c>
      <c r="C6734" s="59" t="s">
        <v>20278</v>
      </c>
      <c r="D6734" s="60">
        <v>100.05</v>
      </c>
      <c r="E6734" s="59" t="s">
        <v>488</v>
      </c>
      <c r="F6734" s="59" t="s">
        <v>338</v>
      </c>
    </row>
    <row r="6735" spans="1:6">
      <c r="A6735" s="59">
        <v>6635</v>
      </c>
      <c r="B6735" s="59" t="s">
        <v>487</v>
      </c>
      <c r="C6735" s="59" t="s">
        <v>20278</v>
      </c>
      <c r="D6735" s="60">
        <v>97</v>
      </c>
      <c r="E6735" s="59" t="s">
        <v>488</v>
      </c>
      <c r="F6735" s="59" t="s">
        <v>339</v>
      </c>
    </row>
    <row r="6736" spans="1:6">
      <c r="A6736" s="59">
        <v>6636</v>
      </c>
      <c r="B6736" s="59" t="s">
        <v>487</v>
      </c>
      <c r="C6736" s="59" t="s">
        <v>20278</v>
      </c>
      <c r="D6736" s="60">
        <v>104.01</v>
      </c>
      <c r="E6736" s="59" t="s">
        <v>488</v>
      </c>
      <c r="F6736" s="59" t="s">
        <v>340</v>
      </c>
    </row>
    <row r="6737" spans="1:6">
      <c r="A6737" s="59">
        <v>6637</v>
      </c>
      <c r="B6737" s="59" t="s">
        <v>487</v>
      </c>
      <c r="C6737" s="59" t="s">
        <v>20278</v>
      </c>
      <c r="D6737" s="60">
        <v>94.18</v>
      </c>
      <c r="E6737" s="59" t="s">
        <v>488</v>
      </c>
      <c r="F6737" s="59" t="s">
        <v>341</v>
      </c>
    </row>
    <row r="6738" spans="1:6">
      <c r="A6738" s="59">
        <v>6640</v>
      </c>
      <c r="B6738" s="59" t="s">
        <v>487</v>
      </c>
      <c r="C6738" s="59" t="s">
        <v>20278</v>
      </c>
      <c r="D6738" s="60">
        <v>155.65</v>
      </c>
      <c r="E6738" s="59" t="s">
        <v>488</v>
      </c>
      <c r="F6738" s="59" t="s">
        <v>342</v>
      </c>
    </row>
    <row r="6739" spans="1:6">
      <c r="A6739" s="59">
        <v>6642</v>
      </c>
      <c r="B6739" s="59" t="s">
        <v>487</v>
      </c>
      <c r="C6739" s="59" t="s">
        <v>20278</v>
      </c>
      <c r="D6739" s="60">
        <v>102.92</v>
      </c>
      <c r="E6739" s="59" t="s">
        <v>488</v>
      </c>
      <c r="F6739" s="59" t="s">
        <v>343</v>
      </c>
    </row>
    <row r="6740" spans="1:6">
      <c r="A6740" s="59">
        <v>6643</v>
      </c>
      <c r="B6740" s="59" t="s">
        <v>487</v>
      </c>
      <c r="C6740" s="59" t="s">
        <v>20278</v>
      </c>
      <c r="D6740" s="60">
        <v>39.479999999999997</v>
      </c>
      <c r="E6740" s="59" t="s">
        <v>488</v>
      </c>
      <c r="F6740" s="59" t="s">
        <v>344</v>
      </c>
    </row>
    <row r="6741" spans="1:6">
      <c r="A6741" s="59">
        <v>6644</v>
      </c>
      <c r="B6741" s="59" t="s">
        <v>487</v>
      </c>
      <c r="C6741" s="59" t="s">
        <v>20278</v>
      </c>
      <c r="D6741" s="60">
        <v>103.29</v>
      </c>
      <c r="E6741" s="59" t="s">
        <v>488</v>
      </c>
      <c r="F6741" s="59" t="s">
        <v>345</v>
      </c>
    </row>
    <row r="6742" spans="1:6">
      <c r="A6742" s="59">
        <v>6645</v>
      </c>
      <c r="B6742" s="59" t="s">
        <v>487</v>
      </c>
      <c r="C6742" s="59" t="s">
        <v>20278</v>
      </c>
      <c r="D6742" s="60">
        <v>93.16</v>
      </c>
      <c r="E6742" s="59" t="s">
        <v>488</v>
      </c>
      <c r="F6742" s="59" t="s">
        <v>346</v>
      </c>
    </row>
    <row r="6743" spans="1:6">
      <c r="A6743" s="59">
        <v>6646</v>
      </c>
      <c r="B6743" s="59" t="s">
        <v>487</v>
      </c>
      <c r="C6743" s="59" t="s">
        <v>20278</v>
      </c>
      <c r="D6743" s="60">
        <v>104.21</v>
      </c>
      <c r="E6743" s="59" t="s">
        <v>488</v>
      </c>
      <c r="F6743" s="59" t="s">
        <v>347</v>
      </c>
    </row>
    <row r="6744" spans="1:6">
      <c r="A6744" s="59">
        <v>6649</v>
      </c>
      <c r="B6744" s="59" t="s">
        <v>487</v>
      </c>
      <c r="C6744" s="59" t="s">
        <v>20278</v>
      </c>
      <c r="D6744" s="60">
        <v>103.5</v>
      </c>
      <c r="E6744" s="59" t="s">
        <v>488</v>
      </c>
      <c r="F6744" s="59" t="s">
        <v>349</v>
      </c>
    </row>
    <row r="6745" spans="1:6">
      <c r="A6745" s="59">
        <v>6652</v>
      </c>
      <c r="B6745" s="59" t="s">
        <v>487</v>
      </c>
      <c r="C6745" s="59" t="s">
        <v>20278</v>
      </c>
      <c r="D6745" s="60">
        <v>82.23</v>
      </c>
      <c r="E6745" s="59" t="s">
        <v>488</v>
      </c>
      <c r="F6745" s="59" t="s">
        <v>350</v>
      </c>
    </row>
    <row r="6746" spans="1:6">
      <c r="A6746" s="59">
        <v>6654</v>
      </c>
      <c r="B6746" s="59" t="s">
        <v>487</v>
      </c>
      <c r="C6746" s="59" t="s">
        <v>20278</v>
      </c>
      <c r="D6746" s="60">
        <v>99.42</v>
      </c>
      <c r="E6746" s="59" t="s">
        <v>488</v>
      </c>
      <c r="F6746" s="59" t="s">
        <v>351</v>
      </c>
    </row>
    <row r="6747" spans="1:6">
      <c r="A6747" s="59">
        <v>6655</v>
      </c>
      <c r="B6747" s="59" t="s">
        <v>487</v>
      </c>
      <c r="C6747" s="59" t="s">
        <v>20278</v>
      </c>
      <c r="D6747" s="60">
        <v>95.31</v>
      </c>
      <c r="E6747" s="59" t="s">
        <v>488</v>
      </c>
      <c r="F6747" s="59" t="s">
        <v>352</v>
      </c>
    </row>
    <row r="6748" spans="1:6">
      <c r="A6748" s="59">
        <v>6657</v>
      </c>
      <c r="B6748" s="59" t="s">
        <v>487</v>
      </c>
      <c r="C6748" s="59" t="s">
        <v>20278</v>
      </c>
      <c r="D6748" s="60">
        <v>102.24</v>
      </c>
      <c r="E6748" s="59" t="s">
        <v>488</v>
      </c>
      <c r="F6748" s="59" t="s">
        <v>353</v>
      </c>
    </row>
    <row r="6749" spans="1:6">
      <c r="A6749" s="59">
        <v>6660</v>
      </c>
      <c r="B6749" s="59" t="s">
        <v>487</v>
      </c>
      <c r="C6749" s="59" t="s">
        <v>20278</v>
      </c>
      <c r="D6749" s="60">
        <v>87.41</v>
      </c>
      <c r="E6749" s="59" t="s">
        <v>488</v>
      </c>
      <c r="F6749" s="59" t="s">
        <v>354</v>
      </c>
    </row>
    <row r="6750" spans="1:6">
      <c r="A6750" s="59">
        <v>6662</v>
      </c>
      <c r="B6750" s="59" t="s">
        <v>487</v>
      </c>
      <c r="C6750" s="59" t="s">
        <v>20278</v>
      </c>
      <c r="D6750" s="60">
        <v>87.41</v>
      </c>
      <c r="E6750" s="59" t="s">
        <v>488</v>
      </c>
      <c r="F6750" s="59" t="s">
        <v>355</v>
      </c>
    </row>
    <row r="6751" spans="1:6">
      <c r="A6751" s="59">
        <v>6665</v>
      </c>
      <c r="B6751" s="59" t="s">
        <v>487</v>
      </c>
      <c r="C6751" s="59" t="s">
        <v>20278</v>
      </c>
      <c r="D6751" s="60">
        <v>47.31</v>
      </c>
      <c r="E6751" s="59" t="s">
        <v>488</v>
      </c>
      <c r="F6751" s="59" t="s">
        <v>356</v>
      </c>
    </row>
    <row r="6752" spans="1:6">
      <c r="A6752" s="59">
        <v>6680</v>
      </c>
      <c r="B6752" s="59" t="s">
        <v>487</v>
      </c>
      <c r="C6752" s="59" t="s">
        <v>20278</v>
      </c>
      <c r="D6752" s="60">
        <v>74.430000000000007</v>
      </c>
      <c r="E6752" s="59" t="s">
        <v>488</v>
      </c>
      <c r="F6752" s="59" t="s">
        <v>357</v>
      </c>
    </row>
    <row r="6753" spans="1:6">
      <c r="A6753" s="59">
        <v>6681</v>
      </c>
      <c r="B6753" s="59" t="s">
        <v>487</v>
      </c>
      <c r="C6753" s="59" t="s">
        <v>20278</v>
      </c>
      <c r="D6753" s="60">
        <v>74.430000000000007</v>
      </c>
      <c r="E6753" s="59" t="s">
        <v>488</v>
      </c>
      <c r="F6753" s="59" t="s">
        <v>358</v>
      </c>
    </row>
    <row r="6754" spans="1:6">
      <c r="A6754" s="59">
        <v>6685</v>
      </c>
      <c r="B6754" s="59" t="s">
        <v>487</v>
      </c>
      <c r="C6754" s="59" t="s">
        <v>20278</v>
      </c>
      <c r="D6754" s="60">
        <v>78.58</v>
      </c>
      <c r="E6754" s="59" t="s">
        <v>488</v>
      </c>
      <c r="F6754" s="59" t="s">
        <v>359</v>
      </c>
    </row>
    <row r="6755" spans="1:6">
      <c r="A6755" s="59">
        <v>6686</v>
      </c>
      <c r="B6755" s="59" t="s">
        <v>487</v>
      </c>
      <c r="C6755" s="59" t="s">
        <v>20278</v>
      </c>
      <c r="D6755" s="60">
        <v>0.01</v>
      </c>
      <c r="E6755" s="59" t="s">
        <v>488</v>
      </c>
      <c r="F6755" s="59" t="s">
        <v>360</v>
      </c>
    </row>
    <row r="6756" spans="1:6">
      <c r="A6756" s="59">
        <v>6750</v>
      </c>
      <c r="B6756" s="59" t="s">
        <v>487</v>
      </c>
      <c r="C6756" s="59" t="s">
        <v>20278</v>
      </c>
      <c r="D6756" s="60">
        <v>0.01</v>
      </c>
      <c r="E6756" s="59" t="s">
        <v>488</v>
      </c>
      <c r="F6756" s="59" t="s">
        <v>362</v>
      </c>
    </row>
    <row r="6757" spans="1:6">
      <c r="A6757" s="59">
        <v>6820</v>
      </c>
      <c r="B6757" s="59" t="s">
        <v>487</v>
      </c>
      <c r="C6757" s="59" t="s">
        <v>20278</v>
      </c>
      <c r="D6757" s="60">
        <v>63.22</v>
      </c>
      <c r="E6757" s="59" t="s">
        <v>488</v>
      </c>
      <c r="F6757" s="59" t="s">
        <v>363</v>
      </c>
    </row>
    <row r="6758" spans="1:6">
      <c r="A6758" s="59">
        <v>6825</v>
      </c>
      <c r="B6758" s="59" t="s">
        <v>487</v>
      </c>
      <c r="C6758" s="59" t="s">
        <v>20278</v>
      </c>
      <c r="D6758" s="60">
        <v>74.709999999999994</v>
      </c>
      <c r="E6758" s="59" t="s">
        <v>488</v>
      </c>
      <c r="F6758" s="59" t="s">
        <v>364</v>
      </c>
    </row>
    <row r="6759" spans="1:6">
      <c r="A6759" s="59">
        <v>6831</v>
      </c>
      <c r="B6759" s="59" t="s">
        <v>487</v>
      </c>
      <c r="C6759" s="59" t="s">
        <v>20278</v>
      </c>
      <c r="D6759" s="60">
        <v>75.91</v>
      </c>
      <c r="E6759" s="59" t="s">
        <v>488</v>
      </c>
      <c r="F6759" s="59" t="s">
        <v>366</v>
      </c>
    </row>
    <row r="6760" spans="1:6">
      <c r="A6760" s="59">
        <v>6832</v>
      </c>
      <c r="B6760" s="59" t="s">
        <v>487</v>
      </c>
      <c r="C6760" s="59" t="s">
        <v>20278</v>
      </c>
      <c r="D6760" s="60">
        <v>87.41</v>
      </c>
      <c r="E6760" s="59" t="s">
        <v>488</v>
      </c>
      <c r="F6760" s="59" t="s">
        <v>367</v>
      </c>
    </row>
    <row r="6761" spans="1:6">
      <c r="A6761" s="59">
        <v>6833</v>
      </c>
      <c r="B6761" s="59" t="s">
        <v>487</v>
      </c>
      <c r="C6761" s="59" t="s">
        <v>20278</v>
      </c>
      <c r="D6761" s="60">
        <v>88.18</v>
      </c>
      <c r="E6761" s="59" t="s">
        <v>488</v>
      </c>
      <c r="F6761" s="59" t="s">
        <v>368</v>
      </c>
    </row>
    <row r="6762" spans="1:6">
      <c r="A6762" s="59">
        <v>6834</v>
      </c>
      <c r="B6762" s="59" t="s">
        <v>487</v>
      </c>
      <c r="C6762" s="59" t="s">
        <v>20278</v>
      </c>
      <c r="D6762" s="60">
        <v>100.17</v>
      </c>
      <c r="E6762" s="59" t="s">
        <v>488</v>
      </c>
      <c r="F6762" s="59" t="s">
        <v>369</v>
      </c>
    </row>
    <row r="6763" spans="1:6">
      <c r="A6763" s="59">
        <v>6902</v>
      </c>
      <c r="B6763" s="59" t="s">
        <v>487</v>
      </c>
      <c r="C6763" s="59" t="s">
        <v>20278</v>
      </c>
      <c r="D6763" s="60">
        <v>36.32</v>
      </c>
      <c r="E6763" s="59" t="s">
        <v>488</v>
      </c>
      <c r="F6763" s="59" t="s">
        <v>371</v>
      </c>
    </row>
    <row r="6764" spans="1:6">
      <c r="A6764" s="59">
        <v>6903</v>
      </c>
      <c r="B6764" s="59" t="s">
        <v>487</v>
      </c>
      <c r="C6764" s="59" t="s">
        <v>20278</v>
      </c>
      <c r="D6764" s="60">
        <v>46.25</v>
      </c>
      <c r="E6764" s="59" t="s">
        <v>488</v>
      </c>
      <c r="F6764" s="59" t="s">
        <v>372</v>
      </c>
    </row>
    <row r="6765" spans="1:6">
      <c r="A6765" s="59">
        <v>600</v>
      </c>
      <c r="B6765" s="59" t="s">
        <v>489</v>
      </c>
      <c r="C6765" s="59" t="s">
        <v>20278</v>
      </c>
      <c r="D6765" s="60">
        <v>0.01</v>
      </c>
      <c r="E6765" s="59" t="s">
        <v>490</v>
      </c>
      <c r="F6765" s="59" t="s">
        <v>200</v>
      </c>
    </row>
    <row r="6766" spans="1:6">
      <c r="A6766" s="59">
        <v>601</v>
      </c>
      <c r="B6766" s="59" t="s">
        <v>489</v>
      </c>
      <c r="C6766" s="59" t="s">
        <v>20278</v>
      </c>
      <c r="D6766" s="60">
        <v>0.01</v>
      </c>
      <c r="E6766" s="59" t="s">
        <v>490</v>
      </c>
      <c r="F6766" s="59" t="s">
        <v>201</v>
      </c>
    </row>
    <row r="6767" spans="1:6">
      <c r="A6767" s="59">
        <v>605</v>
      </c>
      <c r="B6767" s="59" t="s">
        <v>489</v>
      </c>
      <c r="C6767" s="59" t="s">
        <v>20278</v>
      </c>
      <c r="D6767" s="60">
        <v>139.59</v>
      </c>
      <c r="E6767" s="59" t="s">
        <v>490</v>
      </c>
      <c r="F6767" s="59" t="s">
        <v>202</v>
      </c>
    </row>
    <row r="6768" spans="1:6">
      <c r="A6768" s="59">
        <v>611</v>
      </c>
      <c r="B6768" s="59" t="s">
        <v>489</v>
      </c>
      <c r="C6768" s="59" t="s">
        <v>20278</v>
      </c>
      <c r="D6768" s="60">
        <v>64.56</v>
      </c>
      <c r="E6768" s="59" t="s">
        <v>490</v>
      </c>
      <c r="F6768" s="59" t="s">
        <v>203</v>
      </c>
    </row>
    <row r="6769" spans="1:6">
      <c r="A6769" s="59">
        <v>630</v>
      </c>
      <c r="B6769" s="59" t="s">
        <v>489</v>
      </c>
      <c r="C6769" s="59" t="s">
        <v>20278</v>
      </c>
      <c r="D6769" s="60">
        <v>81.61</v>
      </c>
      <c r="E6769" s="59" t="s">
        <v>490</v>
      </c>
      <c r="F6769" s="59" t="s">
        <v>204</v>
      </c>
    </row>
    <row r="6770" spans="1:6">
      <c r="A6770" s="59">
        <v>640</v>
      </c>
      <c r="B6770" s="59" t="s">
        <v>489</v>
      </c>
      <c r="C6770" s="59" t="s">
        <v>20278</v>
      </c>
      <c r="D6770" s="60">
        <v>64.11</v>
      </c>
      <c r="E6770" s="59" t="s">
        <v>490</v>
      </c>
      <c r="F6770" s="59" t="s">
        <v>205</v>
      </c>
    </row>
    <row r="6771" spans="1:6">
      <c r="A6771" s="59">
        <v>641</v>
      </c>
      <c r="B6771" s="59" t="s">
        <v>489</v>
      </c>
      <c r="C6771" s="59" t="s">
        <v>20278</v>
      </c>
      <c r="D6771" s="60">
        <v>64.11</v>
      </c>
      <c r="E6771" s="59" t="s">
        <v>490</v>
      </c>
      <c r="F6771" s="59" t="s">
        <v>206</v>
      </c>
    </row>
    <row r="6772" spans="1:6">
      <c r="A6772" s="59">
        <v>660</v>
      </c>
      <c r="B6772" s="59" t="s">
        <v>489</v>
      </c>
      <c r="C6772" s="59" t="s">
        <v>20278</v>
      </c>
      <c r="D6772" s="60">
        <v>61.69</v>
      </c>
      <c r="E6772" s="59" t="s">
        <v>490</v>
      </c>
      <c r="F6772" s="59" t="s">
        <v>207</v>
      </c>
    </row>
    <row r="6773" spans="1:6">
      <c r="A6773" s="59">
        <v>665</v>
      </c>
      <c r="B6773" s="59" t="s">
        <v>489</v>
      </c>
      <c r="C6773" s="59" t="s">
        <v>20278</v>
      </c>
      <c r="D6773" s="60">
        <v>60.91</v>
      </c>
      <c r="E6773" s="59" t="s">
        <v>490</v>
      </c>
      <c r="F6773" s="59" t="s">
        <v>209</v>
      </c>
    </row>
    <row r="6774" spans="1:6">
      <c r="A6774" s="59">
        <v>6010</v>
      </c>
      <c r="B6774" s="59" t="s">
        <v>489</v>
      </c>
      <c r="C6774" s="59" t="s">
        <v>20278</v>
      </c>
      <c r="D6774" s="60">
        <v>131.71</v>
      </c>
      <c r="E6774" s="59" t="s">
        <v>490</v>
      </c>
      <c r="F6774" s="59" t="s">
        <v>210</v>
      </c>
    </row>
    <row r="6775" spans="1:6">
      <c r="A6775" s="59">
        <v>6011</v>
      </c>
      <c r="B6775" s="59" t="s">
        <v>489</v>
      </c>
      <c r="C6775" s="59" t="s">
        <v>20278</v>
      </c>
      <c r="D6775" s="60">
        <v>74.650000000000006</v>
      </c>
      <c r="E6775" s="59" t="s">
        <v>490</v>
      </c>
      <c r="F6775" s="59" t="s">
        <v>211</v>
      </c>
    </row>
    <row r="6776" spans="1:6">
      <c r="A6776" s="59">
        <v>6012</v>
      </c>
      <c r="B6776" s="59" t="s">
        <v>489</v>
      </c>
      <c r="C6776" s="59" t="s">
        <v>20278</v>
      </c>
      <c r="D6776" s="60">
        <v>97.52</v>
      </c>
      <c r="E6776" s="59" t="s">
        <v>490</v>
      </c>
      <c r="F6776" s="59" t="s">
        <v>212</v>
      </c>
    </row>
    <row r="6777" spans="1:6">
      <c r="A6777" s="59">
        <v>6013</v>
      </c>
      <c r="B6777" s="59" t="s">
        <v>489</v>
      </c>
      <c r="C6777" s="59" t="s">
        <v>20278</v>
      </c>
      <c r="D6777" s="60">
        <v>0.01</v>
      </c>
      <c r="E6777" s="59" t="s">
        <v>490</v>
      </c>
      <c r="F6777" s="59" t="s">
        <v>213</v>
      </c>
    </row>
    <row r="6778" spans="1:6">
      <c r="A6778" s="59">
        <v>6014</v>
      </c>
      <c r="B6778" s="59" t="s">
        <v>489</v>
      </c>
      <c r="C6778" s="59" t="s">
        <v>20278</v>
      </c>
      <c r="D6778" s="60">
        <v>103.81</v>
      </c>
      <c r="E6778" s="59" t="s">
        <v>490</v>
      </c>
      <c r="F6778" s="59" t="s">
        <v>214</v>
      </c>
    </row>
    <row r="6779" spans="1:6">
      <c r="A6779" s="59">
        <v>6015</v>
      </c>
      <c r="B6779" s="59" t="s">
        <v>489</v>
      </c>
      <c r="C6779" s="59" t="s">
        <v>20278</v>
      </c>
      <c r="D6779" s="60">
        <v>102.47</v>
      </c>
      <c r="E6779" s="59" t="s">
        <v>490</v>
      </c>
      <c r="F6779" s="59" t="s">
        <v>215</v>
      </c>
    </row>
    <row r="6780" spans="1:6">
      <c r="A6780" s="59">
        <v>6016</v>
      </c>
      <c r="B6780" s="59" t="s">
        <v>489</v>
      </c>
      <c r="C6780" s="59" t="s">
        <v>20278</v>
      </c>
      <c r="D6780" s="60">
        <v>102.47</v>
      </c>
      <c r="E6780" s="59" t="s">
        <v>490</v>
      </c>
      <c r="F6780" s="59" t="s">
        <v>216</v>
      </c>
    </row>
    <row r="6781" spans="1:6">
      <c r="A6781" s="59">
        <v>6017</v>
      </c>
      <c r="B6781" s="59" t="s">
        <v>489</v>
      </c>
      <c r="C6781" s="59" t="s">
        <v>20278</v>
      </c>
      <c r="D6781" s="60">
        <v>102.47</v>
      </c>
      <c r="E6781" s="59" t="s">
        <v>490</v>
      </c>
      <c r="F6781" s="59" t="s">
        <v>217</v>
      </c>
    </row>
    <row r="6782" spans="1:6">
      <c r="A6782" s="59">
        <v>6021</v>
      </c>
      <c r="B6782" s="59" t="s">
        <v>489</v>
      </c>
      <c r="C6782" s="59" t="s">
        <v>20278</v>
      </c>
      <c r="D6782" s="60">
        <v>82.88</v>
      </c>
      <c r="E6782" s="59" t="s">
        <v>490</v>
      </c>
      <c r="F6782" s="59" t="s">
        <v>219</v>
      </c>
    </row>
    <row r="6783" spans="1:6">
      <c r="A6783" s="59">
        <v>6022</v>
      </c>
      <c r="B6783" s="59" t="s">
        <v>489</v>
      </c>
      <c r="C6783" s="59" t="s">
        <v>20278</v>
      </c>
      <c r="D6783" s="60">
        <v>0.01</v>
      </c>
      <c r="E6783" s="59" t="s">
        <v>490</v>
      </c>
      <c r="F6783" s="59" t="s">
        <v>220</v>
      </c>
    </row>
    <row r="6784" spans="1:6">
      <c r="A6784" s="59">
        <v>6023</v>
      </c>
      <c r="B6784" s="59" t="s">
        <v>489</v>
      </c>
      <c r="C6784" s="59" t="s">
        <v>20278</v>
      </c>
      <c r="D6784" s="60">
        <v>82.68</v>
      </c>
      <c r="E6784" s="59" t="s">
        <v>490</v>
      </c>
      <c r="F6784" s="59" t="s">
        <v>221</v>
      </c>
    </row>
    <row r="6785" spans="1:6">
      <c r="A6785" s="59">
        <v>6100</v>
      </c>
      <c r="B6785" s="59" t="s">
        <v>489</v>
      </c>
      <c r="C6785" s="59" t="s">
        <v>20278</v>
      </c>
      <c r="D6785" s="60">
        <v>0.01</v>
      </c>
      <c r="E6785" s="59" t="s">
        <v>490</v>
      </c>
      <c r="F6785" s="59" t="s">
        <v>225</v>
      </c>
    </row>
    <row r="6786" spans="1:6">
      <c r="A6786" s="59">
        <v>6101</v>
      </c>
      <c r="B6786" s="59" t="s">
        <v>489</v>
      </c>
      <c r="C6786" s="59" t="s">
        <v>20278</v>
      </c>
      <c r="D6786" s="60">
        <v>102.61</v>
      </c>
      <c r="E6786" s="59" t="s">
        <v>490</v>
      </c>
      <c r="F6786" s="59" t="s">
        <v>226</v>
      </c>
    </row>
    <row r="6787" spans="1:6">
      <c r="A6787" s="59">
        <v>6102</v>
      </c>
      <c r="B6787" s="59" t="s">
        <v>489</v>
      </c>
      <c r="C6787" s="59" t="s">
        <v>20278</v>
      </c>
      <c r="D6787" s="60">
        <v>75.650000000000006</v>
      </c>
      <c r="E6787" s="59" t="s">
        <v>490</v>
      </c>
      <c r="F6787" s="59" t="s">
        <v>227</v>
      </c>
    </row>
    <row r="6788" spans="1:6">
      <c r="A6788" s="59">
        <v>6103</v>
      </c>
      <c r="B6788" s="59" t="s">
        <v>489</v>
      </c>
      <c r="C6788" s="59" t="s">
        <v>20278</v>
      </c>
      <c r="D6788" s="60">
        <v>42.16</v>
      </c>
      <c r="E6788" s="59" t="s">
        <v>490</v>
      </c>
      <c r="F6788" s="59" t="s">
        <v>228</v>
      </c>
    </row>
    <row r="6789" spans="1:6">
      <c r="A6789" s="59">
        <v>6110</v>
      </c>
      <c r="B6789" s="59" t="s">
        <v>489</v>
      </c>
      <c r="C6789" s="59" t="s">
        <v>20278</v>
      </c>
      <c r="D6789" s="60">
        <v>0.01</v>
      </c>
      <c r="E6789" s="59" t="s">
        <v>490</v>
      </c>
      <c r="F6789" s="59" t="s">
        <v>229</v>
      </c>
    </row>
    <row r="6790" spans="1:6">
      <c r="A6790" s="59">
        <v>6220</v>
      </c>
      <c r="B6790" s="59" t="s">
        <v>489</v>
      </c>
      <c r="C6790" s="59" t="s">
        <v>20278</v>
      </c>
      <c r="D6790" s="60">
        <v>95.01</v>
      </c>
      <c r="E6790" s="59" t="s">
        <v>490</v>
      </c>
      <c r="F6790" s="59" t="s">
        <v>231</v>
      </c>
    </row>
    <row r="6791" spans="1:6">
      <c r="A6791" s="59">
        <v>6221</v>
      </c>
      <c r="B6791" s="59" t="s">
        <v>489</v>
      </c>
      <c r="C6791" s="59" t="s">
        <v>20278</v>
      </c>
      <c r="D6791" s="60">
        <v>66.42</v>
      </c>
      <c r="E6791" s="59" t="s">
        <v>490</v>
      </c>
      <c r="F6791" s="59" t="s">
        <v>232</v>
      </c>
    </row>
    <row r="6792" spans="1:6">
      <c r="A6792" s="59">
        <v>6222</v>
      </c>
      <c r="B6792" s="59" t="s">
        <v>489</v>
      </c>
      <c r="C6792" s="59" t="s">
        <v>20278</v>
      </c>
      <c r="D6792" s="60">
        <v>66.42</v>
      </c>
      <c r="E6792" s="59" t="s">
        <v>490</v>
      </c>
      <c r="F6792" s="59" t="s">
        <v>233</v>
      </c>
    </row>
    <row r="6793" spans="1:6">
      <c r="A6793" s="59">
        <v>6223</v>
      </c>
      <c r="B6793" s="59" t="s">
        <v>489</v>
      </c>
      <c r="C6793" s="59" t="s">
        <v>20278</v>
      </c>
      <c r="D6793" s="60">
        <v>66.42</v>
      </c>
      <c r="E6793" s="59" t="s">
        <v>490</v>
      </c>
      <c r="F6793" s="59" t="s">
        <v>234</v>
      </c>
    </row>
    <row r="6794" spans="1:6">
      <c r="A6794" s="59">
        <v>6224</v>
      </c>
      <c r="B6794" s="59" t="s">
        <v>489</v>
      </c>
      <c r="C6794" s="59" t="s">
        <v>20278</v>
      </c>
      <c r="D6794" s="60">
        <v>66.42</v>
      </c>
      <c r="E6794" s="59" t="s">
        <v>490</v>
      </c>
      <c r="F6794" s="59" t="s">
        <v>235</v>
      </c>
    </row>
    <row r="6795" spans="1:6">
      <c r="A6795" s="59">
        <v>6225</v>
      </c>
      <c r="B6795" s="59" t="s">
        <v>489</v>
      </c>
      <c r="C6795" s="59" t="s">
        <v>20278</v>
      </c>
      <c r="D6795" s="60">
        <v>66.42</v>
      </c>
      <c r="E6795" s="59" t="s">
        <v>490</v>
      </c>
      <c r="F6795" s="59" t="s">
        <v>236</v>
      </c>
    </row>
    <row r="6796" spans="1:6">
      <c r="A6796" s="59">
        <v>6226</v>
      </c>
      <c r="B6796" s="59" t="s">
        <v>489</v>
      </c>
      <c r="C6796" s="59" t="s">
        <v>20278</v>
      </c>
      <c r="D6796" s="60">
        <v>66.42</v>
      </c>
      <c r="E6796" s="59" t="s">
        <v>490</v>
      </c>
      <c r="F6796" s="59" t="s">
        <v>237</v>
      </c>
    </row>
    <row r="6797" spans="1:6">
      <c r="A6797" s="59">
        <v>6229</v>
      </c>
      <c r="B6797" s="59" t="s">
        <v>489</v>
      </c>
      <c r="C6797" s="59" t="s">
        <v>20278</v>
      </c>
      <c r="D6797" s="60">
        <v>66.42</v>
      </c>
      <c r="E6797" s="59" t="s">
        <v>490</v>
      </c>
      <c r="F6797" s="59" t="s">
        <v>238</v>
      </c>
    </row>
    <row r="6798" spans="1:6">
      <c r="A6798" s="59">
        <v>6230</v>
      </c>
      <c r="B6798" s="59" t="s">
        <v>489</v>
      </c>
      <c r="C6798" s="59" t="s">
        <v>20278</v>
      </c>
      <c r="D6798" s="60">
        <v>86.36</v>
      </c>
      <c r="E6798" s="59" t="s">
        <v>490</v>
      </c>
      <c r="F6798" s="59" t="s">
        <v>239</v>
      </c>
    </row>
    <row r="6799" spans="1:6">
      <c r="A6799" s="59">
        <v>6231</v>
      </c>
      <c r="B6799" s="59" t="s">
        <v>489</v>
      </c>
      <c r="C6799" s="59" t="s">
        <v>20278</v>
      </c>
      <c r="D6799" s="60">
        <v>72.64</v>
      </c>
      <c r="E6799" s="59" t="s">
        <v>490</v>
      </c>
      <c r="F6799" s="59" t="s">
        <v>240</v>
      </c>
    </row>
    <row r="6800" spans="1:6">
      <c r="A6800" s="59">
        <v>6232</v>
      </c>
      <c r="B6800" s="59" t="s">
        <v>489</v>
      </c>
      <c r="C6800" s="59" t="s">
        <v>20278</v>
      </c>
      <c r="D6800" s="60">
        <v>89.86</v>
      </c>
      <c r="E6800" s="59" t="s">
        <v>490</v>
      </c>
      <c r="F6800" s="59" t="s">
        <v>241</v>
      </c>
    </row>
    <row r="6801" spans="1:6">
      <c r="A6801" s="59">
        <v>6234</v>
      </c>
      <c r="B6801" s="59" t="s">
        <v>489</v>
      </c>
      <c r="C6801" s="59" t="s">
        <v>20278</v>
      </c>
      <c r="D6801" s="60">
        <v>84.01</v>
      </c>
      <c r="E6801" s="59" t="s">
        <v>490</v>
      </c>
      <c r="F6801" s="59" t="s">
        <v>242</v>
      </c>
    </row>
    <row r="6802" spans="1:6">
      <c r="A6802" s="59">
        <v>6235</v>
      </c>
      <c r="B6802" s="59" t="s">
        <v>489</v>
      </c>
      <c r="C6802" s="59" t="s">
        <v>20278</v>
      </c>
      <c r="D6802" s="60">
        <v>73.05</v>
      </c>
      <c r="E6802" s="59" t="s">
        <v>490</v>
      </c>
      <c r="F6802" s="59" t="s">
        <v>243</v>
      </c>
    </row>
    <row r="6803" spans="1:6">
      <c r="A6803" s="59">
        <v>6236</v>
      </c>
      <c r="B6803" s="59" t="s">
        <v>489</v>
      </c>
      <c r="C6803" s="59" t="s">
        <v>20278</v>
      </c>
      <c r="D6803" s="60">
        <v>99.54</v>
      </c>
      <c r="E6803" s="59" t="s">
        <v>490</v>
      </c>
      <c r="F6803" s="59" t="s">
        <v>244</v>
      </c>
    </row>
    <row r="6804" spans="1:6">
      <c r="A6804" s="59">
        <v>6238</v>
      </c>
      <c r="B6804" s="59" t="s">
        <v>489</v>
      </c>
      <c r="C6804" s="59" t="s">
        <v>20278</v>
      </c>
      <c r="D6804" s="60">
        <v>75.180000000000007</v>
      </c>
      <c r="E6804" s="59" t="s">
        <v>490</v>
      </c>
      <c r="F6804" s="59" t="s">
        <v>245</v>
      </c>
    </row>
    <row r="6805" spans="1:6">
      <c r="A6805" s="59">
        <v>6240</v>
      </c>
      <c r="B6805" s="59" t="s">
        <v>489</v>
      </c>
      <c r="C6805" s="59" t="s">
        <v>20278</v>
      </c>
      <c r="D6805" s="60">
        <v>68.849999999999994</v>
      </c>
      <c r="E6805" s="59" t="s">
        <v>490</v>
      </c>
      <c r="F6805" s="59" t="s">
        <v>246</v>
      </c>
    </row>
    <row r="6806" spans="1:6">
      <c r="A6806" s="59">
        <v>6241</v>
      </c>
      <c r="B6806" s="59" t="s">
        <v>489</v>
      </c>
      <c r="C6806" s="59" t="s">
        <v>20278</v>
      </c>
      <c r="D6806" s="60">
        <v>78.510000000000005</v>
      </c>
      <c r="E6806" s="59" t="s">
        <v>490</v>
      </c>
      <c r="F6806" s="59" t="s">
        <v>247</v>
      </c>
    </row>
    <row r="6807" spans="1:6">
      <c r="A6807" s="59">
        <v>6242</v>
      </c>
      <c r="B6807" s="59" t="s">
        <v>489</v>
      </c>
      <c r="C6807" s="59" t="s">
        <v>20278</v>
      </c>
      <c r="D6807" s="60">
        <v>89.09</v>
      </c>
      <c r="E6807" s="59" t="s">
        <v>490</v>
      </c>
      <c r="F6807" s="59" t="s">
        <v>248</v>
      </c>
    </row>
    <row r="6808" spans="1:6">
      <c r="A6808" s="59">
        <v>6243</v>
      </c>
      <c r="B6808" s="59" t="s">
        <v>489</v>
      </c>
      <c r="C6808" s="59" t="s">
        <v>20278</v>
      </c>
      <c r="D6808" s="60">
        <v>95.31</v>
      </c>
      <c r="E6808" s="59" t="s">
        <v>490</v>
      </c>
      <c r="F6808" s="59" t="s">
        <v>249</v>
      </c>
    </row>
    <row r="6809" spans="1:6">
      <c r="A6809" s="59">
        <v>6244</v>
      </c>
      <c r="B6809" s="59" t="s">
        <v>489</v>
      </c>
      <c r="C6809" s="59" t="s">
        <v>20278</v>
      </c>
      <c r="D6809" s="60">
        <v>75.650000000000006</v>
      </c>
      <c r="E6809" s="59" t="s">
        <v>490</v>
      </c>
      <c r="F6809" s="59" t="s">
        <v>250</v>
      </c>
    </row>
    <row r="6810" spans="1:6">
      <c r="A6810" s="59">
        <v>6320</v>
      </c>
      <c r="B6810" s="59" t="s">
        <v>489</v>
      </c>
      <c r="C6810" s="59" t="s">
        <v>20278</v>
      </c>
      <c r="D6810" s="60">
        <v>82.19</v>
      </c>
      <c r="E6810" s="59" t="s">
        <v>490</v>
      </c>
      <c r="F6810" s="59" t="s">
        <v>253</v>
      </c>
    </row>
    <row r="6811" spans="1:6">
      <c r="A6811" s="59">
        <v>6342</v>
      </c>
      <c r="B6811" s="59" t="s">
        <v>489</v>
      </c>
      <c r="C6811" s="59" t="s">
        <v>20278</v>
      </c>
      <c r="D6811" s="60">
        <v>0.01</v>
      </c>
      <c r="E6811" s="59" t="s">
        <v>490</v>
      </c>
      <c r="F6811" s="59" t="s">
        <v>254</v>
      </c>
    </row>
    <row r="6812" spans="1:6">
      <c r="A6812" s="59">
        <v>6343</v>
      </c>
      <c r="B6812" s="59" t="s">
        <v>489</v>
      </c>
      <c r="C6812" s="59" t="s">
        <v>20278</v>
      </c>
      <c r="D6812" s="60">
        <v>0.01</v>
      </c>
      <c r="E6812" s="59" t="s">
        <v>490</v>
      </c>
      <c r="F6812" s="59" t="s">
        <v>255</v>
      </c>
    </row>
    <row r="6813" spans="1:6">
      <c r="A6813" s="59">
        <v>6344</v>
      </c>
      <c r="B6813" s="59" t="s">
        <v>489</v>
      </c>
      <c r="C6813" s="59" t="s">
        <v>20278</v>
      </c>
      <c r="D6813" s="60">
        <v>0.01</v>
      </c>
      <c r="E6813" s="59" t="s">
        <v>490</v>
      </c>
      <c r="F6813" s="59" t="s">
        <v>256</v>
      </c>
    </row>
    <row r="6814" spans="1:6">
      <c r="A6814" s="59">
        <v>6345</v>
      </c>
      <c r="B6814" s="59" t="s">
        <v>489</v>
      </c>
      <c r="C6814" s="59" t="s">
        <v>20278</v>
      </c>
      <c r="D6814" s="60">
        <v>0.01</v>
      </c>
      <c r="E6814" s="59" t="s">
        <v>490</v>
      </c>
      <c r="F6814" s="59" t="s">
        <v>257</v>
      </c>
    </row>
    <row r="6815" spans="1:6">
      <c r="A6815" s="59">
        <v>6346</v>
      </c>
      <c r="B6815" s="59" t="s">
        <v>489</v>
      </c>
      <c r="C6815" s="59" t="s">
        <v>20278</v>
      </c>
      <c r="D6815" s="60">
        <v>0.01</v>
      </c>
      <c r="E6815" s="59" t="s">
        <v>490</v>
      </c>
      <c r="F6815" s="59" t="s">
        <v>258</v>
      </c>
    </row>
    <row r="6816" spans="1:6">
      <c r="A6816" s="59">
        <v>6347</v>
      </c>
      <c r="B6816" s="59" t="s">
        <v>489</v>
      </c>
      <c r="C6816" s="59" t="s">
        <v>20278</v>
      </c>
      <c r="D6816" s="60">
        <v>0.01</v>
      </c>
      <c r="E6816" s="59" t="s">
        <v>490</v>
      </c>
      <c r="F6816" s="59" t="s">
        <v>259</v>
      </c>
    </row>
    <row r="6817" spans="1:6">
      <c r="A6817" s="59">
        <v>6400</v>
      </c>
      <c r="B6817" s="59" t="s">
        <v>489</v>
      </c>
      <c r="C6817" s="59" t="s">
        <v>20278</v>
      </c>
      <c r="D6817" s="60">
        <v>0.01</v>
      </c>
      <c r="E6817" s="59" t="s">
        <v>490</v>
      </c>
      <c r="F6817" s="59" t="s">
        <v>260</v>
      </c>
    </row>
    <row r="6818" spans="1:6">
      <c r="A6818" s="59">
        <v>6401</v>
      </c>
      <c r="B6818" s="59" t="s">
        <v>489</v>
      </c>
      <c r="C6818" s="59" t="s">
        <v>20278</v>
      </c>
      <c r="D6818" s="60">
        <v>89.74</v>
      </c>
      <c r="E6818" s="59" t="s">
        <v>490</v>
      </c>
      <c r="F6818" s="59" t="s">
        <v>261</v>
      </c>
    </row>
    <row r="6819" spans="1:6">
      <c r="A6819" s="59">
        <v>6402</v>
      </c>
      <c r="B6819" s="59" t="s">
        <v>489</v>
      </c>
      <c r="C6819" s="59" t="s">
        <v>20278</v>
      </c>
      <c r="D6819" s="60">
        <v>35.42</v>
      </c>
      <c r="E6819" s="59" t="s">
        <v>490</v>
      </c>
      <c r="F6819" s="59" t="s">
        <v>262</v>
      </c>
    </row>
    <row r="6820" spans="1:6">
      <c r="A6820" s="59">
        <v>6404</v>
      </c>
      <c r="B6820" s="59" t="s">
        <v>489</v>
      </c>
      <c r="C6820" s="59" t="s">
        <v>20278</v>
      </c>
      <c r="D6820" s="60">
        <v>109.68</v>
      </c>
      <c r="E6820" s="59" t="s">
        <v>490</v>
      </c>
      <c r="F6820" s="59" t="s">
        <v>263</v>
      </c>
    </row>
    <row r="6821" spans="1:6">
      <c r="A6821" s="59">
        <v>6405</v>
      </c>
      <c r="B6821" s="59" t="s">
        <v>489</v>
      </c>
      <c r="C6821" s="59" t="s">
        <v>20278</v>
      </c>
      <c r="D6821" s="60">
        <v>78.33</v>
      </c>
      <c r="E6821" s="59" t="s">
        <v>490</v>
      </c>
      <c r="F6821" s="59" t="s">
        <v>264</v>
      </c>
    </row>
    <row r="6822" spans="1:6">
      <c r="A6822" s="59">
        <v>6410</v>
      </c>
      <c r="B6822" s="59" t="s">
        <v>489</v>
      </c>
      <c r="C6822" s="59" t="s">
        <v>20278</v>
      </c>
      <c r="D6822" s="60">
        <v>68.31</v>
      </c>
      <c r="E6822" s="59" t="s">
        <v>490</v>
      </c>
      <c r="F6822" s="59" t="s">
        <v>267</v>
      </c>
    </row>
    <row r="6823" spans="1:6">
      <c r="A6823" s="59">
        <v>6411</v>
      </c>
      <c r="B6823" s="59" t="s">
        <v>489</v>
      </c>
      <c r="C6823" s="59" t="s">
        <v>20278</v>
      </c>
      <c r="D6823" s="60">
        <v>0.01</v>
      </c>
      <c r="E6823" s="59" t="s">
        <v>490</v>
      </c>
      <c r="F6823" s="59" t="s">
        <v>268</v>
      </c>
    </row>
    <row r="6824" spans="1:6">
      <c r="A6824" s="59">
        <v>6412</v>
      </c>
      <c r="B6824" s="59" t="s">
        <v>489</v>
      </c>
      <c r="C6824" s="59" t="s">
        <v>20278</v>
      </c>
      <c r="D6824" s="60">
        <v>75.650000000000006</v>
      </c>
      <c r="E6824" s="59" t="s">
        <v>490</v>
      </c>
      <c r="F6824" s="59" t="s">
        <v>269</v>
      </c>
    </row>
    <row r="6825" spans="1:6">
      <c r="A6825" s="59">
        <v>6413</v>
      </c>
      <c r="B6825" s="59" t="s">
        <v>489</v>
      </c>
      <c r="C6825" s="59" t="s">
        <v>20278</v>
      </c>
      <c r="D6825" s="60">
        <v>0.01</v>
      </c>
      <c r="E6825" s="59" t="s">
        <v>490</v>
      </c>
      <c r="F6825" s="59" t="s">
        <v>270</v>
      </c>
    </row>
    <row r="6826" spans="1:6">
      <c r="A6826" s="59">
        <v>6414</v>
      </c>
      <c r="B6826" s="59" t="s">
        <v>489</v>
      </c>
      <c r="C6826" s="59" t="s">
        <v>20278</v>
      </c>
      <c r="D6826" s="60">
        <v>75.650000000000006</v>
      </c>
      <c r="E6826" s="59" t="s">
        <v>490</v>
      </c>
      <c r="F6826" s="59" t="s">
        <v>271</v>
      </c>
    </row>
    <row r="6827" spans="1:6">
      <c r="A6827" s="59">
        <v>6415</v>
      </c>
      <c r="B6827" s="59" t="s">
        <v>489</v>
      </c>
      <c r="C6827" s="59" t="s">
        <v>20278</v>
      </c>
      <c r="D6827" s="60">
        <v>75.650000000000006</v>
      </c>
      <c r="E6827" s="59" t="s">
        <v>490</v>
      </c>
      <c r="F6827" s="59" t="s">
        <v>272</v>
      </c>
    </row>
    <row r="6828" spans="1:6">
      <c r="A6828" s="59">
        <v>6416</v>
      </c>
      <c r="B6828" s="59" t="s">
        <v>489</v>
      </c>
      <c r="C6828" s="59" t="s">
        <v>20278</v>
      </c>
      <c r="D6828" s="60">
        <v>48.14</v>
      </c>
      <c r="E6828" s="59" t="s">
        <v>490</v>
      </c>
      <c r="F6828" s="59" t="s">
        <v>273</v>
      </c>
    </row>
    <row r="6829" spans="1:6">
      <c r="A6829" s="59">
        <v>6417</v>
      </c>
      <c r="B6829" s="59" t="s">
        <v>489</v>
      </c>
      <c r="C6829" s="59" t="s">
        <v>20278</v>
      </c>
      <c r="D6829" s="60">
        <v>75.650000000000006</v>
      </c>
      <c r="E6829" s="59" t="s">
        <v>490</v>
      </c>
      <c r="F6829" s="59" t="s">
        <v>274</v>
      </c>
    </row>
    <row r="6830" spans="1:6">
      <c r="A6830" s="59">
        <v>6418</v>
      </c>
      <c r="B6830" s="59" t="s">
        <v>489</v>
      </c>
      <c r="C6830" s="59" t="s">
        <v>20278</v>
      </c>
      <c r="D6830" s="60">
        <v>41.1</v>
      </c>
      <c r="E6830" s="59" t="s">
        <v>490</v>
      </c>
      <c r="F6830" s="59" t="s">
        <v>275</v>
      </c>
    </row>
    <row r="6831" spans="1:6">
      <c r="A6831" s="59">
        <v>6419</v>
      </c>
      <c r="B6831" s="59" t="s">
        <v>489</v>
      </c>
      <c r="C6831" s="59" t="s">
        <v>20278</v>
      </c>
      <c r="D6831" s="60">
        <v>43.78</v>
      </c>
      <c r="E6831" s="59" t="s">
        <v>490</v>
      </c>
      <c r="F6831" s="59" t="s">
        <v>276</v>
      </c>
    </row>
    <row r="6832" spans="1:6">
      <c r="A6832" s="59">
        <v>6420</v>
      </c>
      <c r="B6832" s="59" t="s">
        <v>489</v>
      </c>
      <c r="C6832" s="59" t="s">
        <v>20278</v>
      </c>
      <c r="D6832" s="60">
        <v>59.41</v>
      </c>
      <c r="E6832" s="59" t="s">
        <v>490</v>
      </c>
      <c r="F6832" s="59" t="s">
        <v>277</v>
      </c>
    </row>
    <row r="6833" spans="1:6">
      <c r="A6833" s="59">
        <v>6421</v>
      </c>
      <c r="B6833" s="59" t="s">
        <v>489</v>
      </c>
      <c r="C6833" s="59" t="s">
        <v>20278</v>
      </c>
      <c r="D6833" s="60">
        <v>75.650000000000006</v>
      </c>
      <c r="E6833" s="59" t="s">
        <v>490</v>
      </c>
      <c r="F6833" s="59" t="s">
        <v>278</v>
      </c>
    </row>
    <row r="6834" spans="1:6">
      <c r="A6834" s="59">
        <v>6422</v>
      </c>
      <c r="B6834" s="59" t="s">
        <v>489</v>
      </c>
      <c r="C6834" s="59" t="s">
        <v>20278</v>
      </c>
      <c r="D6834" s="60">
        <v>75.650000000000006</v>
      </c>
      <c r="E6834" s="59" t="s">
        <v>490</v>
      </c>
      <c r="F6834" s="59" t="s">
        <v>279</v>
      </c>
    </row>
    <row r="6835" spans="1:6">
      <c r="A6835" s="59">
        <v>6423</v>
      </c>
      <c r="B6835" s="59" t="s">
        <v>489</v>
      </c>
      <c r="C6835" s="59" t="s">
        <v>20278</v>
      </c>
      <c r="D6835" s="60">
        <v>75.650000000000006</v>
      </c>
      <c r="E6835" s="59" t="s">
        <v>490</v>
      </c>
      <c r="F6835" s="59" t="s">
        <v>280</v>
      </c>
    </row>
    <row r="6836" spans="1:6">
      <c r="A6836" s="59">
        <v>6426</v>
      </c>
      <c r="B6836" s="59" t="s">
        <v>489</v>
      </c>
      <c r="C6836" s="59" t="s">
        <v>20278</v>
      </c>
      <c r="D6836" s="60">
        <v>44.24</v>
      </c>
      <c r="E6836" s="59" t="s">
        <v>490</v>
      </c>
      <c r="F6836" s="59" t="s">
        <v>282</v>
      </c>
    </row>
    <row r="6837" spans="1:6">
      <c r="A6837" s="59">
        <v>6430</v>
      </c>
      <c r="B6837" s="59" t="s">
        <v>489</v>
      </c>
      <c r="C6837" s="59" t="s">
        <v>20278</v>
      </c>
      <c r="D6837" s="60">
        <v>75.650000000000006</v>
      </c>
      <c r="E6837" s="59" t="s">
        <v>490</v>
      </c>
      <c r="F6837" s="59" t="s">
        <v>265</v>
      </c>
    </row>
    <row r="6838" spans="1:6">
      <c r="A6838" s="59">
        <v>6432</v>
      </c>
      <c r="B6838" s="59" t="s">
        <v>489</v>
      </c>
      <c r="C6838" s="59" t="s">
        <v>20278</v>
      </c>
      <c r="D6838" s="60">
        <v>75.650000000000006</v>
      </c>
      <c r="E6838" s="59" t="s">
        <v>490</v>
      </c>
      <c r="F6838" s="59" t="s">
        <v>283</v>
      </c>
    </row>
    <row r="6839" spans="1:6">
      <c r="A6839" s="59">
        <v>6434</v>
      </c>
      <c r="B6839" s="59" t="s">
        <v>489</v>
      </c>
      <c r="C6839" s="59" t="s">
        <v>20278</v>
      </c>
      <c r="D6839" s="60">
        <v>75.650000000000006</v>
      </c>
      <c r="E6839" s="59" t="s">
        <v>490</v>
      </c>
      <c r="F6839" s="59" t="s">
        <v>284</v>
      </c>
    </row>
    <row r="6840" spans="1:6">
      <c r="A6840" s="59">
        <v>6437</v>
      </c>
      <c r="B6840" s="59" t="s">
        <v>489</v>
      </c>
      <c r="C6840" s="59" t="s">
        <v>20278</v>
      </c>
      <c r="D6840" s="60">
        <v>40.549999999999997</v>
      </c>
      <c r="E6840" s="59" t="s">
        <v>490</v>
      </c>
      <c r="F6840" s="59" t="s">
        <v>285</v>
      </c>
    </row>
    <row r="6841" spans="1:6">
      <c r="A6841" s="59">
        <v>6438</v>
      </c>
      <c r="B6841" s="59" t="s">
        <v>489</v>
      </c>
      <c r="C6841" s="59" t="s">
        <v>20278</v>
      </c>
      <c r="D6841" s="60">
        <v>75.650000000000006</v>
      </c>
      <c r="E6841" s="59" t="s">
        <v>490</v>
      </c>
      <c r="F6841" s="59" t="s">
        <v>286</v>
      </c>
    </row>
    <row r="6842" spans="1:6">
      <c r="A6842" s="59">
        <v>6439</v>
      </c>
      <c r="B6842" s="59" t="s">
        <v>489</v>
      </c>
      <c r="C6842" s="59" t="s">
        <v>20278</v>
      </c>
      <c r="D6842" s="60">
        <v>41.79</v>
      </c>
      <c r="E6842" s="59" t="s">
        <v>490</v>
      </c>
      <c r="F6842" s="59" t="s">
        <v>287</v>
      </c>
    </row>
    <row r="6843" spans="1:6">
      <c r="A6843" s="59">
        <v>6442</v>
      </c>
      <c r="B6843" s="59" t="s">
        <v>489</v>
      </c>
      <c r="C6843" s="59" t="s">
        <v>20278</v>
      </c>
      <c r="D6843" s="60">
        <v>75.650000000000006</v>
      </c>
      <c r="E6843" s="59" t="s">
        <v>490</v>
      </c>
      <c r="F6843" s="59" t="s">
        <v>288</v>
      </c>
    </row>
    <row r="6844" spans="1:6">
      <c r="A6844" s="59">
        <v>6443</v>
      </c>
      <c r="B6844" s="59" t="s">
        <v>489</v>
      </c>
      <c r="C6844" s="59" t="s">
        <v>20278</v>
      </c>
      <c r="D6844" s="60">
        <v>75.650000000000006</v>
      </c>
      <c r="E6844" s="59" t="s">
        <v>490</v>
      </c>
      <c r="F6844" s="59" t="s">
        <v>289</v>
      </c>
    </row>
    <row r="6845" spans="1:6">
      <c r="A6845" s="59">
        <v>6444</v>
      </c>
      <c r="B6845" s="59" t="s">
        <v>489</v>
      </c>
      <c r="C6845" s="59" t="s">
        <v>20278</v>
      </c>
      <c r="D6845" s="60">
        <v>44.23</v>
      </c>
      <c r="E6845" s="59" t="s">
        <v>490</v>
      </c>
      <c r="F6845" s="59" t="s">
        <v>290</v>
      </c>
    </row>
    <row r="6846" spans="1:6">
      <c r="A6846" s="59">
        <v>6450</v>
      </c>
      <c r="B6846" s="59" t="s">
        <v>489</v>
      </c>
      <c r="C6846" s="59" t="s">
        <v>20278</v>
      </c>
      <c r="D6846" s="60">
        <v>72.13</v>
      </c>
      <c r="E6846" s="59" t="s">
        <v>490</v>
      </c>
      <c r="F6846" s="59" t="s">
        <v>291</v>
      </c>
    </row>
    <row r="6847" spans="1:6">
      <c r="A6847" s="59">
        <v>6452</v>
      </c>
      <c r="B6847" s="59" t="s">
        <v>489</v>
      </c>
      <c r="C6847" s="59" t="s">
        <v>20278</v>
      </c>
      <c r="D6847" s="60">
        <v>75.650000000000006</v>
      </c>
      <c r="E6847" s="59" t="s">
        <v>490</v>
      </c>
      <c r="F6847" s="59" t="s">
        <v>292</v>
      </c>
    </row>
    <row r="6848" spans="1:6">
      <c r="A6848" s="59">
        <v>6456</v>
      </c>
      <c r="B6848" s="59" t="s">
        <v>489</v>
      </c>
      <c r="C6848" s="59" t="s">
        <v>20278</v>
      </c>
      <c r="D6848" s="60">
        <v>75.650000000000006</v>
      </c>
      <c r="E6848" s="59" t="s">
        <v>490</v>
      </c>
      <c r="F6848" s="59" t="s">
        <v>293</v>
      </c>
    </row>
    <row r="6849" spans="1:6">
      <c r="A6849" s="59">
        <v>6458</v>
      </c>
      <c r="B6849" s="59" t="s">
        <v>489</v>
      </c>
      <c r="C6849" s="59" t="s">
        <v>20278</v>
      </c>
      <c r="D6849" s="60">
        <v>44.38</v>
      </c>
      <c r="E6849" s="59" t="s">
        <v>490</v>
      </c>
      <c r="F6849" s="59" t="s">
        <v>294</v>
      </c>
    </row>
    <row r="6850" spans="1:6">
      <c r="A6850" s="59">
        <v>6459</v>
      </c>
      <c r="B6850" s="59" t="s">
        <v>489</v>
      </c>
      <c r="C6850" s="59" t="s">
        <v>20278</v>
      </c>
      <c r="D6850" s="60">
        <v>75.650000000000006</v>
      </c>
      <c r="E6850" s="59" t="s">
        <v>490</v>
      </c>
      <c r="F6850" s="59" t="s">
        <v>295</v>
      </c>
    </row>
    <row r="6851" spans="1:6">
      <c r="A6851" s="59">
        <v>6462</v>
      </c>
      <c r="B6851" s="59" t="s">
        <v>489</v>
      </c>
      <c r="C6851" s="59" t="s">
        <v>20278</v>
      </c>
      <c r="D6851" s="60">
        <v>75.650000000000006</v>
      </c>
      <c r="E6851" s="59" t="s">
        <v>490</v>
      </c>
      <c r="F6851" s="59" t="s">
        <v>298</v>
      </c>
    </row>
    <row r="6852" spans="1:6">
      <c r="A6852" s="59">
        <v>6463</v>
      </c>
      <c r="B6852" s="59" t="s">
        <v>489</v>
      </c>
      <c r="C6852" s="59" t="s">
        <v>20278</v>
      </c>
      <c r="D6852" s="60">
        <v>75.650000000000006</v>
      </c>
      <c r="E6852" s="59" t="s">
        <v>490</v>
      </c>
      <c r="F6852" s="59" t="s">
        <v>299</v>
      </c>
    </row>
    <row r="6853" spans="1:6">
      <c r="A6853" s="59">
        <v>6464</v>
      </c>
      <c r="B6853" s="59" t="s">
        <v>489</v>
      </c>
      <c r="C6853" s="59" t="s">
        <v>20278</v>
      </c>
      <c r="D6853" s="60">
        <v>48.08</v>
      </c>
      <c r="E6853" s="59" t="s">
        <v>490</v>
      </c>
      <c r="F6853" s="59" t="s">
        <v>300</v>
      </c>
    </row>
    <row r="6854" spans="1:6">
      <c r="A6854" s="59">
        <v>6470</v>
      </c>
      <c r="B6854" s="59" t="s">
        <v>489</v>
      </c>
      <c r="C6854" s="59" t="s">
        <v>20278</v>
      </c>
      <c r="D6854" s="60">
        <v>69.27</v>
      </c>
      <c r="E6854" s="59" t="s">
        <v>490</v>
      </c>
      <c r="F6854" s="59" t="s">
        <v>301</v>
      </c>
    </row>
    <row r="6855" spans="1:6">
      <c r="A6855" s="59">
        <v>6472</v>
      </c>
      <c r="B6855" s="59" t="s">
        <v>489</v>
      </c>
      <c r="C6855" s="59" t="s">
        <v>20278</v>
      </c>
      <c r="D6855" s="60">
        <v>75.650000000000006</v>
      </c>
      <c r="E6855" s="59" t="s">
        <v>490</v>
      </c>
      <c r="F6855" s="59" t="s">
        <v>302</v>
      </c>
    </row>
    <row r="6856" spans="1:6">
      <c r="A6856" s="59">
        <v>6473</v>
      </c>
      <c r="B6856" s="59" t="s">
        <v>489</v>
      </c>
      <c r="C6856" s="59" t="s">
        <v>20278</v>
      </c>
      <c r="D6856" s="60">
        <v>44.73</v>
      </c>
      <c r="E6856" s="59" t="s">
        <v>490</v>
      </c>
      <c r="F6856" s="59" t="s">
        <v>303</v>
      </c>
    </row>
    <row r="6857" spans="1:6">
      <c r="A6857" s="59">
        <v>6480</v>
      </c>
      <c r="B6857" s="59" t="s">
        <v>489</v>
      </c>
      <c r="C6857" s="59" t="s">
        <v>20278</v>
      </c>
      <c r="D6857" s="60">
        <v>69.27</v>
      </c>
      <c r="E6857" s="59" t="s">
        <v>490</v>
      </c>
      <c r="F6857" s="59" t="s">
        <v>304</v>
      </c>
    </row>
    <row r="6858" spans="1:6">
      <c r="A6858" s="59">
        <v>6482</v>
      </c>
      <c r="B6858" s="59" t="s">
        <v>489</v>
      </c>
      <c r="C6858" s="59" t="s">
        <v>20278</v>
      </c>
      <c r="D6858" s="60">
        <v>75.650000000000006</v>
      </c>
      <c r="E6858" s="59" t="s">
        <v>490</v>
      </c>
      <c r="F6858" s="59" t="s">
        <v>305</v>
      </c>
    </row>
    <row r="6859" spans="1:6">
      <c r="A6859" s="59">
        <v>6483</v>
      </c>
      <c r="B6859" s="59" t="s">
        <v>489</v>
      </c>
      <c r="C6859" s="59" t="s">
        <v>20278</v>
      </c>
      <c r="D6859" s="60">
        <v>75.650000000000006</v>
      </c>
      <c r="E6859" s="59" t="s">
        <v>490</v>
      </c>
      <c r="F6859" s="59" t="s">
        <v>306</v>
      </c>
    </row>
    <row r="6860" spans="1:6">
      <c r="A6860" s="59">
        <v>6484</v>
      </c>
      <c r="B6860" s="59" t="s">
        <v>489</v>
      </c>
      <c r="C6860" s="59" t="s">
        <v>20278</v>
      </c>
      <c r="D6860" s="60">
        <v>46.81</v>
      </c>
      <c r="E6860" s="59" t="s">
        <v>490</v>
      </c>
      <c r="F6860" s="59" t="s">
        <v>307</v>
      </c>
    </row>
    <row r="6861" spans="1:6">
      <c r="A6861" s="59">
        <v>6486</v>
      </c>
      <c r="B6861" s="59" t="s">
        <v>489</v>
      </c>
      <c r="C6861" s="59" t="s">
        <v>20278</v>
      </c>
      <c r="D6861" s="60">
        <v>36.979999999999997</v>
      </c>
      <c r="E6861" s="59" t="s">
        <v>490</v>
      </c>
      <c r="F6861" s="59" t="s">
        <v>308</v>
      </c>
    </row>
    <row r="6862" spans="1:6">
      <c r="A6862" s="59">
        <v>6490</v>
      </c>
      <c r="B6862" s="59" t="s">
        <v>489</v>
      </c>
      <c r="C6862" s="59" t="s">
        <v>20278</v>
      </c>
      <c r="D6862" s="60">
        <v>53.77</v>
      </c>
      <c r="E6862" s="59" t="s">
        <v>490</v>
      </c>
      <c r="F6862" s="59" t="s">
        <v>309</v>
      </c>
    </row>
    <row r="6863" spans="1:6">
      <c r="A6863" s="59">
        <v>6492</v>
      </c>
      <c r="B6863" s="59" t="s">
        <v>489</v>
      </c>
      <c r="C6863" s="59" t="s">
        <v>20278</v>
      </c>
      <c r="D6863" s="60">
        <v>75.650000000000006</v>
      </c>
      <c r="E6863" s="59" t="s">
        <v>490</v>
      </c>
      <c r="F6863" s="59" t="s">
        <v>310</v>
      </c>
    </row>
    <row r="6864" spans="1:6">
      <c r="A6864" s="59">
        <v>6500</v>
      </c>
      <c r="B6864" s="59" t="s">
        <v>489</v>
      </c>
      <c r="C6864" s="59" t="s">
        <v>20278</v>
      </c>
      <c r="D6864" s="60">
        <v>53.77</v>
      </c>
      <c r="E6864" s="59" t="s">
        <v>490</v>
      </c>
      <c r="F6864" s="59" t="s">
        <v>311</v>
      </c>
    </row>
    <row r="6865" spans="1:6">
      <c r="A6865" s="59">
        <v>6502</v>
      </c>
      <c r="B6865" s="59" t="s">
        <v>489</v>
      </c>
      <c r="C6865" s="59" t="s">
        <v>20278</v>
      </c>
      <c r="D6865" s="60">
        <v>75.650000000000006</v>
      </c>
      <c r="E6865" s="59" t="s">
        <v>490</v>
      </c>
      <c r="F6865" s="59" t="s">
        <v>312</v>
      </c>
    </row>
    <row r="6866" spans="1:6">
      <c r="A6866" s="59">
        <v>6503</v>
      </c>
      <c r="B6866" s="59" t="s">
        <v>489</v>
      </c>
      <c r="C6866" s="59" t="s">
        <v>20278</v>
      </c>
      <c r="D6866" s="60">
        <v>75.650000000000006</v>
      </c>
      <c r="E6866" s="59" t="s">
        <v>490</v>
      </c>
      <c r="F6866" s="59" t="s">
        <v>313</v>
      </c>
    </row>
    <row r="6867" spans="1:6">
      <c r="A6867" s="59">
        <v>6504</v>
      </c>
      <c r="B6867" s="59" t="s">
        <v>489</v>
      </c>
      <c r="C6867" s="59" t="s">
        <v>20278</v>
      </c>
      <c r="D6867" s="60">
        <v>45.61</v>
      </c>
      <c r="E6867" s="59" t="s">
        <v>490</v>
      </c>
      <c r="F6867" s="59" t="s">
        <v>314</v>
      </c>
    </row>
    <row r="6868" spans="1:6">
      <c r="A6868" s="59">
        <v>6505</v>
      </c>
      <c r="B6868" s="59" t="s">
        <v>489</v>
      </c>
      <c r="C6868" s="59" t="s">
        <v>20278</v>
      </c>
      <c r="D6868" s="60">
        <v>41.14</v>
      </c>
      <c r="E6868" s="59" t="s">
        <v>490</v>
      </c>
      <c r="F6868" s="59" t="s">
        <v>315</v>
      </c>
    </row>
    <row r="6869" spans="1:6">
      <c r="A6869" s="59">
        <v>6506</v>
      </c>
      <c r="B6869" s="59" t="s">
        <v>489</v>
      </c>
      <c r="C6869" s="59" t="s">
        <v>20278</v>
      </c>
      <c r="D6869" s="60">
        <v>75.650000000000006</v>
      </c>
      <c r="E6869" s="59" t="s">
        <v>490</v>
      </c>
      <c r="F6869" s="59" t="s">
        <v>316</v>
      </c>
    </row>
    <row r="6870" spans="1:6">
      <c r="A6870" s="59">
        <v>6507</v>
      </c>
      <c r="B6870" s="59" t="s">
        <v>489</v>
      </c>
      <c r="C6870" s="59" t="s">
        <v>20278</v>
      </c>
      <c r="D6870" s="60">
        <v>42.38</v>
      </c>
      <c r="E6870" s="59" t="s">
        <v>490</v>
      </c>
      <c r="F6870" s="59" t="s">
        <v>317</v>
      </c>
    </row>
    <row r="6871" spans="1:6">
      <c r="A6871" s="59">
        <v>6508</v>
      </c>
      <c r="B6871" s="59" t="s">
        <v>489</v>
      </c>
      <c r="C6871" s="59" t="s">
        <v>20278</v>
      </c>
      <c r="D6871" s="60">
        <v>42.66</v>
      </c>
      <c r="E6871" s="59" t="s">
        <v>490</v>
      </c>
      <c r="F6871" s="59" t="s">
        <v>318</v>
      </c>
    </row>
    <row r="6872" spans="1:6">
      <c r="A6872" s="59">
        <v>6509</v>
      </c>
      <c r="B6872" s="59" t="s">
        <v>489</v>
      </c>
      <c r="C6872" s="59" t="s">
        <v>20278</v>
      </c>
      <c r="D6872" s="60">
        <v>44.13</v>
      </c>
      <c r="E6872" s="59" t="s">
        <v>490</v>
      </c>
      <c r="F6872" s="59" t="s">
        <v>319</v>
      </c>
    </row>
    <row r="6873" spans="1:6">
      <c r="A6873" s="59">
        <v>6510</v>
      </c>
      <c r="B6873" s="59" t="s">
        <v>489</v>
      </c>
      <c r="C6873" s="59" t="s">
        <v>20278</v>
      </c>
      <c r="D6873" s="60">
        <v>67.959999999999994</v>
      </c>
      <c r="E6873" s="59" t="s">
        <v>490</v>
      </c>
      <c r="F6873" s="59" t="s">
        <v>320</v>
      </c>
    </row>
    <row r="6874" spans="1:6">
      <c r="A6874" s="59">
        <v>6511</v>
      </c>
      <c r="B6874" s="59" t="s">
        <v>489</v>
      </c>
      <c r="C6874" s="59" t="s">
        <v>20278</v>
      </c>
      <c r="D6874" s="60">
        <v>75.650000000000006</v>
      </c>
      <c r="E6874" s="59" t="s">
        <v>490</v>
      </c>
      <c r="F6874" s="59" t="s">
        <v>321</v>
      </c>
    </row>
    <row r="6875" spans="1:6">
      <c r="A6875" s="59">
        <v>6512</v>
      </c>
      <c r="B6875" s="59" t="s">
        <v>489</v>
      </c>
      <c r="C6875" s="59" t="s">
        <v>20278</v>
      </c>
      <c r="D6875" s="60">
        <v>75.650000000000006</v>
      </c>
      <c r="E6875" s="59" t="s">
        <v>490</v>
      </c>
      <c r="F6875" s="59" t="s">
        <v>322</v>
      </c>
    </row>
    <row r="6876" spans="1:6">
      <c r="A6876" s="59">
        <v>6513</v>
      </c>
      <c r="B6876" s="59" t="s">
        <v>489</v>
      </c>
      <c r="C6876" s="59" t="s">
        <v>20278</v>
      </c>
      <c r="D6876" s="60">
        <v>75.650000000000006</v>
      </c>
      <c r="E6876" s="59" t="s">
        <v>490</v>
      </c>
      <c r="F6876" s="59" t="s">
        <v>323</v>
      </c>
    </row>
    <row r="6877" spans="1:6">
      <c r="A6877" s="59">
        <v>6517</v>
      </c>
      <c r="B6877" s="59" t="s">
        <v>489</v>
      </c>
      <c r="C6877" s="59" t="s">
        <v>20278</v>
      </c>
      <c r="D6877" s="60">
        <v>77.23</v>
      </c>
      <c r="E6877" s="59" t="s">
        <v>490</v>
      </c>
      <c r="F6877" s="59" t="s">
        <v>324</v>
      </c>
    </row>
    <row r="6878" spans="1:6">
      <c r="A6878" s="59">
        <v>6518</v>
      </c>
      <c r="B6878" s="59" t="s">
        <v>489</v>
      </c>
      <c r="C6878" s="59" t="s">
        <v>20278</v>
      </c>
      <c r="D6878" s="60">
        <v>39.17</v>
      </c>
      <c r="E6878" s="59" t="s">
        <v>490</v>
      </c>
      <c r="F6878" s="59" t="s">
        <v>325</v>
      </c>
    </row>
    <row r="6879" spans="1:6">
      <c r="A6879" s="59">
        <v>6519</v>
      </c>
      <c r="B6879" s="59" t="s">
        <v>489</v>
      </c>
      <c r="C6879" s="59" t="s">
        <v>20278</v>
      </c>
      <c r="D6879" s="60">
        <v>70.05</v>
      </c>
      <c r="E6879" s="59" t="s">
        <v>490</v>
      </c>
      <c r="F6879" s="59" t="s">
        <v>326</v>
      </c>
    </row>
    <row r="6880" spans="1:6">
      <c r="A6880" s="59">
        <v>6520</v>
      </c>
      <c r="B6880" s="59" t="s">
        <v>489</v>
      </c>
      <c r="C6880" s="59" t="s">
        <v>20278</v>
      </c>
      <c r="D6880" s="60">
        <v>0.01</v>
      </c>
      <c r="E6880" s="59" t="s">
        <v>490</v>
      </c>
      <c r="F6880" s="59" t="s">
        <v>327</v>
      </c>
    </row>
    <row r="6881" spans="1:6">
      <c r="A6881" s="59">
        <v>6521</v>
      </c>
      <c r="B6881" s="59" t="s">
        <v>489</v>
      </c>
      <c r="C6881" s="59" t="s">
        <v>20278</v>
      </c>
      <c r="D6881" s="60">
        <v>75.650000000000006</v>
      </c>
      <c r="E6881" s="59" t="s">
        <v>490</v>
      </c>
      <c r="F6881" s="59" t="s">
        <v>328</v>
      </c>
    </row>
    <row r="6882" spans="1:6">
      <c r="A6882" s="59">
        <v>6522</v>
      </c>
      <c r="B6882" s="59" t="s">
        <v>489</v>
      </c>
      <c r="C6882" s="59" t="s">
        <v>20278</v>
      </c>
      <c r="D6882" s="60">
        <v>75.650000000000006</v>
      </c>
      <c r="E6882" s="59" t="s">
        <v>490</v>
      </c>
      <c r="F6882" s="59" t="s">
        <v>329</v>
      </c>
    </row>
    <row r="6883" spans="1:6">
      <c r="A6883" s="59">
        <v>6620</v>
      </c>
      <c r="B6883" s="59" t="s">
        <v>489</v>
      </c>
      <c r="C6883" s="59" t="s">
        <v>20278</v>
      </c>
      <c r="D6883" s="60">
        <v>97.23</v>
      </c>
      <c r="E6883" s="59" t="s">
        <v>490</v>
      </c>
      <c r="F6883" s="59" t="s">
        <v>330</v>
      </c>
    </row>
    <row r="6884" spans="1:6">
      <c r="A6884" s="59">
        <v>6622</v>
      </c>
      <c r="B6884" s="59" t="s">
        <v>489</v>
      </c>
      <c r="C6884" s="59" t="s">
        <v>20278</v>
      </c>
      <c r="D6884" s="60">
        <v>103.44</v>
      </c>
      <c r="E6884" s="59" t="s">
        <v>490</v>
      </c>
      <c r="F6884" s="59" t="s">
        <v>331</v>
      </c>
    </row>
    <row r="6885" spans="1:6">
      <c r="A6885" s="59">
        <v>6623</v>
      </c>
      <c r="B6885" s="59" t="s">
        <v>489</v>
      </c>
      <c r="C6885" s="59" t="s">
        <v>20278</v>
      </c>
      <c r="D6885" s="60">
        <v>102.96</v>
      </c>
      <c r="E6885" s="59" t="s">
        <v>490</v>
      </c>
      <c r="F6885" s="59" t="s">
        <v>332</v>
      </c>
    </row>
    <row r="6886" spans="1:6">
      <c r="A6886" s="59">
        <v>6624</v>
      </c>
      <c r="B6886" s="59" t="s">
        <v>489</v>
      </c>
      <c r="C6886" s="59" t="s">
        <v>20278</v>
      </c>
      <c r="D6886" s="60">
        <v>103.08</v>
      </c>
      <c r="E6886" s="59" t="s">
        <v>490</v>
      </c>
      <c r="F6886" s="59" t="s">
        <v>333</v>
      </c>
    </row>
    <row r="6887" spans="1:6">
      <c r="A6887" s="59">
        <v>6625</v>
      </c>
      <c r="B6887" s="59" t="s">
        <v>489</v>
      </c>
      <c r="C6887" s="59" t="s">
        <v>20278</v>
      </c>
      <c r="D6887" s="60">
        <v>75.739999999999995</v>
      </c>
      <c r="E6887" s="59" t="s">
        <v>490</v>
      </c>
      <c r="F6887" s="59" t="s">
        <v>334</v>
      </c>
    </row>
    <row r="6888" spans="1:6">
      <c r="A6888" s="59">
        <v>6630</v>
      </c>
      <c r="B6888" s="59" t="s">
        <v>489</v>
      </c>
      <c r="C6888" s="59" t="s">
        <v>20278</v>
      </c>
      <c r="D6888" s="60">
        <v>103.25</v>
      </c>
      <c r="E6888" s="59" t="s">
        <v>490</v>
      </c>
      <c r="F6888" s="59" t="s">
        <v>335</v>
      </c>
    </row>
    <row r="6889" spans="1:6">
      <c r="A6889" s="59">
        <v>6632</v>
      </c>
      <c r="B6889" s="59" t="s">
        <v>489</v>
      </c>
      <c r="C6889" s="59" t="s">
        <v>20278</v>
      </c>
      <c r="D6889" s="60">
        <v>80.66</v>
      </c>
      <c r="E6889" s="59" t="s">
        <v>490</v>
      </c>
      <c r="F6889" s="59" t="s">
        <v>336</v>
      </c>
    </row>
    <row r="6890" spans="1:6">
      <c r="A6890" s="59">
        <v>6633</v>
      </c>
      <c r="B6890" s="59" t="s">
        <v>489</v>
      </c>
      <c r="C6890" s="59" t="s">
        <v>20278</v>
      </c>
      <c r="D6890" s="60">
        <v>101.69</v>
      </c>
      <c r="E6890" s="59" t="s">
        <v>490</v>
      </c>
      <c r="F6890" s="59" t="s">
        <v>337</v>
      </c>
    </row>
    <row r="6891" spans="1:6">
      <c r="A6891" s="59">
        <v>6634</v>
      </c>
      <c r="B6891" s="59" t="s">
        <v>489</v>
      </c>
      <c r="C6891" s="59" t="s">
        <v>20278</v>
      </c>
      <c r="D6891" s="60">
        <v>100.05</v>
      </c>
      <c r="E6891" s="59" t="s">
        <v>490</v>
      </c>
      <c r="F6891" s="59" t="s">
        <v>338</v>
      </c>
    </row>
    <row r="6892" spans="1:6">
      <c r="A6892" s="59">
        <v>6635</v>
      </c>
      <c r="B6892" s="59" t="s">
        <v>489</v>
      </c>
      <c r="C6892" s="59" t="s">
        <v>20278</v>
      </c>
      <c r="D6892" s="60">
        <v>97</v>
      </c>
      <c r="E6892" s="59" t="s">
        <v>490</v>
      </c>
      <c r="F6892" s="59" t="s">
        <v>339</v>
      </c>
    </row>
    <row r="6893" spans="1:6">
      <c r="A6893" s="59">
        <v>6636</v>
      </c>
      <c r="B6893" s="59" t="s">
        <v>489</v>
      </c>
      <c r="C6893" s="59" t="s">
        <v>20278</v>
      </c>
      <c r="D6893" s="60">
        <v>104.01</v>
      </c>
      <c r="E6893" s="59" t="s">
        <v>490</v>
      </c>
      <c r="F6893" s="59" t="s">
        <v>340</v>
      </c>
    </row>
    <row r="6894" spans="1:6">
      <c r="A6894" s="59">
        <v>6637</v>
      </c>
      <c r="B6894" s="59" t="s">
        <v>489</v>
      </c>
      <c r="C6894" s="59" t="s">
        <v>20278</v>
      </c>
      <c r="D6894" s="60">
        <v>94.18</v>
      </c>
      <c r="E6894" s="59" t="s">
        <v>490</v>
      </c>
      <c r="F6894" s="59" t="s">
        <v>341</v>
      </c>
    </row>
    <row r="6895" spans="1:6">
      <c r="A6895" s="59">
        <v>6640</v>
      </c>
      <c r="B6895" s="59" t="s">
        <v>489</v>
      </c>
      <c r="C6895" s="59" t="s">
        <v>20278</v>
      </c>
      <c r="D6895" s="60">
        <v>155.65</v>
      </c>
      <c r="E6895" s="59" t="s">
        <v>490</v>
      </c>
      <c r="F6895" s="59" t="s">
        <v>342</v>
      </c>
    </row>
    <row r="6896" spans="1:6">
      <c r="A6896" s="59">
        <v>6642</v>
      </c>
      <c r="B6896" s="59" t="s">
        <v>489</v>
      </c>
      <c r="C6896" s="59" t="s">
        <v>20278</v>
      </c>
      <c r="D6896" s="60">
        <v>102.92</v>
      </c>
      <c r="E6896" s="59" t="s">
        <v>490</v>
      </c>
      <c r="F6896" s="59" t="s">
        <v>343</v>
      </c>
    </row>
    <row r="6897" spans="1:6">
      <c r="A6897" s="59">
        <v>6643</v>
      </c>
      <c r="B6897" s="59" t="s">
        <v>489</v>
      </c>
      <c r="C6897" s="59" t="s">
        <v>20278</v>
      </c>
      <c r="D6897" s="60">
        <v>39.479999999999997</v>
      </c>
      <c r="E6897" s="59" t="s">
        <v>490</v>
      </c>
      <c r="F6897" s="59" t="s">
        <v>344</v>
      </c>
    </row>
    <row r="6898" spans="1:6">
      <c r="A6898" s="59">
        <v>6644</v>
      </c>
      <c r="B6898" s="59" t="s">
        <v>489</v>
      </c>
      <c r="C6898" s="59" t="s">
        <v>20278</v>
      </c>
      <c r="D6898" s="60">
        <v>103.29</v>
      </c>
      <c r="E6898" s="59" t="s">
        <v>490</v>
      </c>
      <c r="F6898" s="59" t="s">
        <v>345</v>
      </c>
    </row>
    <row r="6899" spans="1:6">
      <c r="A6899" s="59">
        <v>6645</v>
      </c>
      <c r="B6899" s="59" t="s">
        <v>489</v>
      </c>
      <c r="C6899" s="59" t="s">
        <v>20278</v>
      </c>
      <c r="D6899" s="60">
        <v>93.16</v>
      </c>
      <c r="E6899" s="59" t="s">
        <v>490</v>
      </c>
      <c r="F6899" s="59" t="s">
        <v>346</v>
      </c>
    </row>
    <row r="6900" spans="1:6">
      <c r="A6900" s="59">
        <v>6646</v>
      </c>
      <c r="B6900" s="59" t="s">
        <v>489</v>
      </c>
      <c r="C6900" s="59" t="s">
        <v>20278</v>
      </c>
      <c r="D6900" s="60">
        <v>104.21</v>
      </c>
      <c r="E6900" s="59" t="s">
        <v>490</v>
      </c>
      <c r="F6900" s="59" t="s">
        <v>347</v>
      </c>
    </row>
    <row r="6901" spans="1:6">
      <c r="A6901" s="59">
        <v>6648</v>
      </c>
      <c r="B6901" s="59" t="s">
        <v>489</v>
      </c>
      <c r="C6901" s="59" t="s">
        <v>20278</v>
      </c>
      <c r="D6901" s="60">
        <v>64.25</v>
      </c>
      <c r="E6901" s="59" t="s">
        <v>490</v>
      </c>
      <c r="F6901" s="59" t="s">
        <v>348</v>
      </c>
    </row>
    <row r="6902" spans="1:6">
      <c r="A6902" s="59">
        <v>6649</v>
      </c>
      <c r="B6902" s="59" t="s">
        <v>489</v>
      </c>
      <c r="C6902" s="59" t="s">
        <v>20278</v>
      </c>
      <c r="D6902" s="60">
        <v>103.5</v>
      </c>
      <c r="E6902" s="59" t="s">
        <v>490</v>
      </c>
      <c r="F6902" s="59" t="s">
        <v>349</v>
      </c>
    </row>
    <row r="6903" spans="1:6">
      <c r="A6903" s="59">
        <v>6652</v>
      </c>
      <c r="B6903" s="59" t="s">
        <v>489</v>
      </c>
      <c r="C6903" s="59" t="s">
        <v>20278</v>
      </c>
      <c r="D6903" s="60">
        <v>82.23</v>
      </c>
      <c r="E6903" s="59" t="s">
        <v>490</v>
      </c>
      <c r="F6903" s="59" t="s">
        <v>350</v>
      </c>
    </row>
    <row r="6904" spans="1:6">
      <c r="A6904" s="59">
        <v>6654</v>
      </c>
      <c r="B6904" s="59" t="s">
        <v>489</v>
      </c>
      <c r="C6904" s="59" t="s">
        <v>20278</v>
      </c>
      <c r="D6904" s="60">
        <v>99.42</v>
      </c>
      <c r="E6904" s="59" t="s">
        <v>490</v>
      </c>
      <c r="F6904" s="59" t="s">
        <v>351</v>
      </c>
    </row>
    <row r="6905" spans="1:6">
      <c r="A6905" s="59">
        <v>6655</v>
      </c>
      <c r="B6905" s="59" t="s">
        <v>489</v>
      </c>
      <c r="C6905" s="59" t="s">
        <v>20278</v>
      </c>
      <c r="D6905" s="60">
        <v>95.31</v>
      </c>
      <c r="E6905" s="59" t="s">
        <v>490</v>
      </c>
      <c r="F6905" s="59" t="s">
        <v>352</v>
      </c>
    </row>
    <row r="6906" spans="1:6">
      <c r="A6906" s="59">
        <v>6657</v>
      </c>
      <c r="B6906" s="59" t="s">
        <v>489</v>
      </c>
      <c r="C6906" s="59" t="s">
        <v>20278</v>
      </c>
      <c r="D6906" s="60">
        <v>102.24</v>
      </c>
      <c r="E6906" s="59" t="s">
        <v>490</v>
      </c>
      <c r="F6906" s="59" t="s">
        <v>353</v>
      </c>
    </row>
    <row r="6907" spans="1:6">
      <c r="A6907" s="59">
        <v>6660</v>
      </c>
      <c r="B6907" s="59" t="s">
        <v>489</v>
      </c>
      <c r="C6907" s="59" t="s">
        <v>20278</v>
      </c>
      <c r="D6907" s="60">
        <v>87.41</v>
      </c>
      <c r="E6907" s="59" t="s">
        <v>490</v>
      </c>
      <c r="F6907" s="59" t="s">
        <v>354</v>
      </c>
    </row>
    <row r="6908" spans="1:6">
      <c r="A6908" s="59">
        <v>6662</v>
      </c>
      <c r="B6908" s="59" t="s">
        <v>489</v>
      </c>
      <c r="C6908" s="59" t="s">
        <v>20278</v>
      </c>
      <c r="D6908" s="60">
        <v>87.41</v>
      </c>
      <c r="E6908" s="59" t="s">
        <v>490</v>
      </c>
      <c r="F6908" s="59" t="s">
        <v>355</v>
      </c>
    </row>
    <row r="6909" spans="1:6">
      <c r="A6909" s="59">
        <v>6665</v>
      </c>
      <c r="B6909" s="59" t="s">
        <v>489</v>
      </c>
      <c r="C6909" s="59" t="s">
        <v>20278</v>
      </c>
      <c r="D6909" s="60">
        <v>47.31</v>
      </c>
      <c r="E6909" s="59" t="s">
        <v>490</v>
      </c>
      <c r="F6909" s="59" t="s">
        <v>356</v>
      </c>
    </row>
    <row r="6910" spans="1:6">
      <c r="A6910" s="59">
        <v>6680</v>
      </c>
      <c r="B6910" s="59" t="s">
        <v>489</v>
      </c>
      <c r="C6910" s="59" t="s">
        <v>20278</v>
      </c>
      <c r="D6910" s="60">
        <v>74.430000000000007</v>
      </c>
      <c r="E6910" s="59" t="s">
        <v>490</v>
      </c>
      <c r="F6910" s="59" t="s">
        <v>357</v>
      </c>
    </row>
    <row r="6911" spans="1:6">
      <c r="A6911" s="59">
        <v>6681</v>
      </c>
      <c r="B6911" s="59" t="s">
        <v>489</v>
      </c>
      <c r="C6911" s="59" t="s">
        <v>20278</v>
      </c>
      <c r="D6911" s="60">
        <v>74.430000000000007</v>
      </c>
      <c r="E6911" s="59" t="s">
        <v>490</v>
      </c>
      <c r="F6911" s="59" t="s">
        <v>358</v>
      </c>
    </row>
    <row r="6912" spans="1:6">
      <c r="A6912" s="59">
        <v>6685</v>
      </c>
      <c r="B6912" s="59" t="s">
        <v>489</v>
      </c>
      <c r="C6912" s="59" t="s">
        <v>20278</v>
      </c>
      <c r="D6912" s="60">
        <v>78.58</v>
      </c>
      <c r="E6912" s="59" t="s">
        <v>490</v>
      </c>
      <c r="F6912" s="59" t="s">
        <v>359</v>
      </c>
    </row>
    <row r="6913" spans="1:6">
      <c r="A6913" s="59">
        <v>6686</v>
      </c>
      <c r="B6913" s="59" t="s">
        <v>489</v>
      </c>
      <c r="C6913" s="59" t="s">
        <v>20278</v>
      </c>
      <c r="D6913" s="60">
        <v>0.01</v>
      </c>
      <c r="E6913" s="59" t="s">
        <v>490</v>
      </c>
      <c r="F6913" s="59" t="s">
        <v>360</v>
      </c>
    </row>
    <row r="6914" spans="1:6">
      <c r="A6914" s="59">
        <v>6690</v>
      </c>
      <c r="B6914" s="59" t="s">
        <v>489</v>
      </c>
      <c r="C6914" s="59" t="s">
        <v>20278</v>
      </c>
      <c r="D6914" s="60">
        <v>109.29</v>
      </c>
      <c r="E6914" s="59" t="s">
        <v>490</v>
      </c>
      <c r="F6914" s="59" t="s">
        <v>361</v>
      </c>
    </row>
    <row r="6915" spans="1:6">
      <c r="A6915" s="59">
        <v>6750</v>
      </c>
      <c r="B6915" s="59" t="s">
        <v>489</v>
      </c>
      <c r="C6915" s="59" t="s">
        <v>20278</v>
      </c>
      <c r="D6915" s="60">
        <v>0.01</v>
      </c>
      <c r="E6915" s="59" t="s">
        <v>490</v>
      </c>
      <c r="F6915" s="59" t="s">
        <v>362</v>
      </c>
    </row>
    <row r="6916" spans="1:6">
      <c r="A6916" s="59">
        <v>6820</v>
      </c>
      <c r="B6916" s="59" t="s">
        <v>489</v>
      </c>
      <c r="C6916" s="59" t="s">
        <v>20278</v>
      </c>
      <c r="D6916" s="60">
        <v>63.22</v>
      </c>
      <c r="E6916" s="59" t="s">
        <v>490</v>
      </c>
      <c r="F6916" s="59" t="s">
        <v>363</v>
      </c>
    </row>
    <row r="6917" spans="1:6">
      <c r="A6917" s="59">
        <v>6825</v>
      </c>
      <c r="B6917" s="59" t="s">
        <v>489</v>
      </c>
      <c r="C6917" s="59" t="s">
        <v>20278</v>
      </c>
      <c r="D6917" s="60">
        <v>74.709999999999994</v>
      </c>
      <c r="E6917" s="59" t="s">
        <v>490</v>
      </c>
      <c r="F6917" s="59" t="s">
        <v>364</v>
      </c>
    </row>
    <row r="6918" spans="1:6">
      <c r="A6918" s="59">
        <v>6830</v>
      </c>
      <c r="B6918" s="59" t="s">
        <v>489</v>
      </c>
      <c r="C6918" s="59" t="s">
        <v>20278</v>
      </c>
      <c r="D6918" s="60">
        <v>0.01</v>
      </c>
      <c r="E6918" s="59" t="s">
        <v>490</v>
      </c>
      <c r="F6918" s="59" t="s">
        <v>365</v>
      </c>
    </row>
    <row r="6919" spans="1:6">
      <c r="A6919" s="59">
        <v>6831</v>
      </c>
      <c r="B6919" s="59" t="s">
        <v>489</v>
      </c>
      <c r="C6919" s="59" t="s">
        <v>20278</v>
      </c>
      <c r="D6919" s="60">
        <v>75.91</v>
      </c>
      <c r="E6919" s="59" t="s">
        <v>490</v>
      </c>
      <c r="F6919" s="59" t="s">
        <v>366</v>
      </c>
    </row>
    <row r="6920" spans="1:6">
      <c r="A6920" s="59">
        <v>6832</v>
      </c>
      <c r="B6920" s="59" t="s">
        <v>489</v>
      </c>
      <c r="C6920" s="59" t="s">
        <v>20278</v>
      </c>
      <c r="D6920" s="60">
        <v>87.41</v>
      </c>
      <c r="E6920" s="59" t="s">
        <v>490</v>
      </c>
      <c r="F6920" s="59" t="s">
        <v>367</v>
      </c>
    </row>
    <row r="6921" spans="1:6">
      <c r="A6921" s="59">
        <v>6833</v>
      </c>
      <c r="B6921" s="59" t="s">
        <v>489</v>
      </c>
      <c r="C6921" s="59" t="s">
        <v>20278</v>
      </c>
      <c r="D6921" s="60">
        <v>88.18</v>
      </c>
      <c r="E6921" s="59" t="s">
        <v>490</v>
      </c>
      <c r="F6921" s="59" t="s">
        <v>368</v>
      </c>
    </row>
    <row r="6922" spans="1:6">
      <c r="A6922" s="59">
        <v>6834</v>
      </c>
      <c r="B6922" s="59" t="s">
        <v>489</v>
      </c>
      <c r="C6922" s="59" t="s">
        <v>20278</v>
      </c>
      <c r="D6922" s="60">
        <v>100.17</v>
      </c>
      <c r="E6922" s="59" t="s">
        <v>490</v>
      </c>
      <c r="F6922" s="59" t="s">
        <v>369</v>
      </c>
    </row>
    <row r="6923" spans="1:6">
      <c r="A6923" s="59">
        <v>6901</v>
      </c>
      <c r="B6923" s="59" t="s">
        <v>489</v>
      </c>
      <c r="C6923" s="59" t="s">
        <v>20278</v>
      </c>
      <c r="D6923" s="60">
        <v>164.06</v>
      </c>
      <c r="E6923" s="59" t="s">
        <v>490</v>
      </c>
      <c r="F6923" s="59" t="s">
        <v>370</v>
      </c>
    </row>
    <row r="6924" spans="1:6">
      <c r="A6924" s="59">
        <v>6903</v>
      </c>
      <c r="B6924" s="59" t="s">
        <v>489</v>
      </c>
      <c r="C6924" s="59" t="s">
        <v>20278</v>
      </c>
      <c r="D6924" s="60">
        <v>46.25</v>
      </c>
      <c r="E6924" s="59" t="s">
        <v>490</v>
      </c>
      <c r="F6924" s="59" t="s">
        <v>372</v>
      </c>
    </row>
    <row r="6925" spans="1:6">
      <c r="A6925" s="59">
        <v>6998</v>
      </c>
      <c r="B6925" s="59" t="s">
        <v>489</v>
      </c>
      <c r="C6925" s="59" t="s">
        <v>20278</v>
      </c>
      <c r="D6925" s="60">
        <v>0.01</v>
      </c>
      <c r="E6925" s="59" t="s">
        <v>490</v>
      </c>
      <c r="F6925" s="59" t="s">
        <v>373</v>
      </c>
    </row>
    <row r="6926" spans="1:6">
      <c r="A6926" s="59">
        <v>6999</v>
      </c>
      <c r="B6926" s="59" t="s">
        <v>489</v>
      </c>
      <c r="C6926" s="59" t="s">
        <v>20278</v>
      </c>
      <c r="D6926" s="60">
        <v>0.01</v>
      </c>
      <c r="E6926" s="59" t="s">
        <v>490</v>
      </c>
      <c r="F6926" s="59" t="s">
        <v>374</v>
      </c>
    </row>
    <row r="6927" spans="1:6">
      <c r="A6927" s="59">
        <v>9001</v>
      </c>
      <c r="B6927" s="59" t="s">
        <v>489</v>
      </c>
      <c r="C6927" s="59" t="s">
        <v>20278</v>
      </c>
      <c r="D6927" s="60">
        <v>0.01</v>
      </c>
      <c r="E6927" s="59" t="s">
        <v>490</v>
      </c>
      <c r="F6927" s="59" t="s">
        <v>375</v>
      </c>
    </row>
    <row r="6928" spans="1:6">
      <c r="A6928" s="59">
        <v>600</v>
      </c>
      <c r="B6928" s="59" t="s">
        <v>491</v>
      </c>
      <c r="C6928" s="59" t="s">
        <v>20278</v>
      </c>
      <c r="D6928" s="60">
        <v>0.01</v>
      </c>
      <c r="E6928" s="59" t="s">
        <v>492</v>
      </c>
      <c r="F6928" s="59" t="s">
        <v>200</v>
      </c>
    </row>
    <row r="6929" spans="1:6">
      <c r="A6929" s="59">
        <v>601</v>
      </c>
      <c r="B6929" s="59" t="s">
        <v>491</v>
      </c>
      <c r="C6929" s="59" t="s">
        <v>20278</v>
      </c>
      <c r="D6929" s="60">
        <v>0.01</v>
      </c>
      <c r="E6929" s="59" t="s">
        <v>492</v>
      </c>
      <c r="F6929" s="59" t="s">
        <v>201</v>
      </c>
    </row>
    <row r="6930" spans="1:6">
      <c r="A6930" s="59">
        <v>605</v>
      </c>
      <c r="B6930" s="59" t="s">
        <v>491</v>
      </c>
      <c r="C6930" s="59" t="s">
        <v>20278</v>
      </c>
      <c r="D6930" s="60">
        <v>139.59</v>
      </c>
      <c r="E6930" s="59" t="s">
        <v>492</v>
      </c>
      <c r="F6930" s="59" t="s">
        <v>202</v>
      </c>
    </row>
    <row r="6931" spans="1:6">
      <c r="A6931" s="59">
        <v>611</v>
      </c>
      <c r="B6931" s="59" t="s">
        <v>491</v>
      </c>
      <c r="C6931" s="59" t="s">
        <v>20278</v>
      </c>
      <c r="D6931" s="60">
        <v>64.56</v>
      </c>
      <c r="E6931" s="59" t="s">
        <v>492</v>
      </c>
      <c r="F6931" s="59" t="s">
        <v>203</v>
      </c>
    </row>
    <row r="6932" spans="1:6">
      <c r="A6932" s="59">
        <v>630</v>
      </c>
      <c r="B6932" s="59" t="s">
        <v>491</v>
      </c>
      <c r="C6932" s="59" t="s">
        <v>20278</v>
      </c>
      <c r="D6932" s="60">
        <v>81.61</v>
      </c>
      <c r="E6932" s="59" t="s">
        <v>492</v>
      </c>
      <c r="F6932" s="59" t="s">
        <v>204</v>
      </c>
    </row>
    <row r="6933" spans="1:6">
      <c r="A6933" s="59">
        <v>640</v>
      </c>
      <c r="B6933" s="59" t="s">
        <v>491</v>
      </c>
      <c r="C6933" s="59" t="s">
        <v>20278</v>
      </c>
      <c r="D6933" s="60">
        <v>64.11</v>
      </c>
      <c r="E6933" s="59" t="s">
        <v>492</v>
      </c>
      <c r="F6933" s="59" t="s">
        <v>205</v>
      </c>
    </row>
    <row r="6934" spans="1:6">
      <c r="A6934" s="59">
        <v>641</v>
      </c>
      <c r="B6934" s="59" t="s">
        <v>491</v>
      </c>
      <c r="C6934" s="59" t="s">
        <v>20278</v>
      </c>
      <c r="D6934" s="60">
        <v>64.11</v>
      </c>
      <c r="E6934" s="59" t="s">
        <v>492</v>
      </c>
      <c r="F6934" s="59" t="s">
        <v>206</v>
      </c>
    </row>
    <row r="6935" spans="1:6">
      <c r="A6935" s="59">
        <v>660</v>
      </c>
      <c r="B6935" s="59" t="s">
        <v>491</v>
      </c>
      <c r="C6935" s="59" t="s">
        <v>20278</v>
      </c>
      <c r="D6935" s="60">
        <v>61.69</v>
      </c>
      <c r="E6935" s="59" t="s">
        <v>492</v>
      </c>
      <c r="F6935" s="59" t="s">
        <v>207</v>
      </c>
    </row>
    <row r="6936" spans="1:6">
      <c r="A6936" s="59">
        <v>664</v>
      </c>
      <c r="B6936" s="59" t="s">
        <v>491</v>
      </c>
      <c r="C6936" s="59" t="s">
        <v>20278</v>
      </c>
      <c r="D6936" s="60">
        <v>72.16</v>
      </c>
      <c r="E6936" s="59" t="s">
        <v>492</v>
      </c>
      <c r="F6936" s="59" t="s">
        <v>208</v>
      </c>
    </row>
    <row r="6937" spans="1:6">
      <c r="A6937" s="59">
        <v>665</v>
      </c>
      <c r="B6937" s="59" t="s">
        <v>491</v>
      </c>
      <c r="C6937" s="59" t="s">
        <v>20278</v>
      </c>
      <c r="D6937" s="60">
        <v>60.91</v>
      </c>
      <c r="E6937" s="59" t="s">
        <v>492</v>
      </c>
      <c r="F6937" s="59" t="s">
        <v>209</v>
      </c>
    </row>
    <row r="6938" spans="1:6">
      <c r="A6938" s="59">
        <v>6010</v>
      </c>
      <c r="B6938" s="59" t="s">
        <v>491</v>
      </c>
      <c r="C6938" s="59" t="s">
        <v>20278</v>
      </c>
      <c r="D6938" s="60">
        <v>131.71</v>
      </c>
      <c r="E6938" s="59" t="s">
        <v>492</v>
      </c>
      <c r="F6938" s="59" t="s">
        <v>210</v>
      </c>
    </row>
    <row r="6939" spans="1:6">
      <c r="A6939" s="59">
        <v>6011</v>
      </c>
      <c r="B6939" s="59" t="s">
        <v>491</v>
      </c>
      <c r="C6939" s="59" t="s">
        <v>20278</v>
      </c>
      <c r="D6939" s="60">
        <v>74.650000000000006</v>
      </c>
      <c r="E6939" s="59" t="s">
        <v>492</v>
      </c>
      <c r="F6939" s="59" t="s">
        <v>211</v>
      </c>
    </row>
    <row r="6940" spans="1:6">
      <c r="A6940" s="59">
        <v>6012</v>
      </c>
      <c r="B6940" s="59" t="s">
        <v>491</v>
      </c>
      <c r="C6940" s="59" t="s">
        <v>20278</v>
      </c>
      <c r="D6940" s="60">
        <v>97.52</v>
      </c>
      <c r="E6940" s="59" t="s">
        <v>492</v>
      </c>
      <c r="F6940" s="59" t="s">
        <v>212</v>
      </c>
    </row>
    <row r="6941" spans="1:6">
      <c r="A6941" s="59">
        <v>6013</v>
      </c>
      <c r="B6941" s="59" t="s">
        <v>491</v>
      </c>
      <c r="C6941" s="59" t="s">
        <v>20278</v>
      </c>
      <c r="D6941" s="60">
        <v>0.01</v>
      </c>
      <c r="E6941" s="59" t="s">
        <v>492</v>
      </c>
      <c r="F6941" s="59" t="s">
        <v>213</v>
      </c>
    </row>
    <row r="6942" spans="1:6">
      <c r="A6942" s="59">
        <v>6014</v>
      </c>
      <c r="B6942" s="59" t="s">
        <v>491</v>
      </c>
      <c r="C6942" s="59" t="s">
        <v>20278</v>
      </c>
      <c r="D6942" s="60">
        <v>103.81</v>
      </c>
      <c r="E6942" s="59" t="s">
        <v>492</v>
      </c>
      <c r="F6942" s="59" t="s">
        <v>214</v>
      </c>
    </row>
    <row r="6943" spans="1:6">
      <c r="A6943" s="59">
        <v>6015</v>
      </c>
      <c r="B6943" s="59" t="s">
        <v>491</v>
      </c>
      <c r="C6943" s="59" t="s">
        <v>20278</v>
      </c>
      <c r="D6943" s="60">
        <v>102.47</v>
      </c>
      <c r="E6943" s="59" t="s">
        <v>492</v>
      </c>
      <c r="F6943" s="59" t="s">
        <v>215</v>
      </c>
    </row>
    <row r="6944" spans="1:6">
      <c r="A6944" s="59">
        <v>6016</v>
      </c>
      <c r="B6944" s="59" t="s">
        <v>491</v>
      </c>
      <c r="C6944" s="59" t="s">
        <v>20278</v>
      </c>
      <c r="D6944" s="60">
        <v>102.47</v>
      </c>
      <c r="E6944" s="59" t="s">
        <v>492</v>
      </c>
      <c r="F6944" s="59" t="s">
        <v>216</v>
      </c>
    </row>
    <row r="6945" spans="1:6">
      <c r="A6945" s="59">
        <v>6017</v>
      </c>
      <c r="B6945" s="59" t="s">
        <v>491</v>
      </c>
      <c r="C6945" s="59" t="s">
        <v>20278</v>
      </c>
      <c r="D6945" s="60">
        <v>102.47</v>
      </c>
      <c r="E6945" s="59" t="s">
        <v>492</v>
      </c>
      <c r="F6945" s="59" t="s">
        <v>217</v>
      </c>
    </row>
    <row r="6946" spans="1:6">
      <c r="A6946" s="59">
        <v>6021</v>
      </c>
      <c r="B6946" s="59" t="s">
        <v>491</v>
      </c>
      <c r="C6946" s="59" t="s">
        <v>20278</v>
      </c>
      <c r="D6946" s="60">
        <v>82.88</v>
      </c>
      <c r="E6946" s="59" t="s">
        <v>492</v>
      </c>
      <c r="F6946" s="59" t="s">
        <v>219</v>
      </c>
    </row>
    <row r="6947" spans="1:6">
      <c r="A6947" s="59">
        <v>6022</v>
      </c>
      <c r="B6947" s="59" t="s">
        <v>491</v>
      </c>
      <c r="C6947" s="59" t="s">
        <v>20278</v>
      </c>
      <c r="D6947" s="60">
        <v>0.01</v>
      </c>
      <c r="E6947" s="59" t="s">
        <v>492</v>
      </c>
      <c r="F6947" s="59" t="s">
        <v>220</v>
      </c>
    </row>
    <row r="6948" spans="1:6">
      <c r="A6948" s="59">
        <v>6023</v>
      </c>
      <c r="B6948" s="59" t="s">
        <v>491</v>
      </c>
      <c r="C6948" s="59" t="s">
        <v>20278</v>
      </c>
      <c r="D6948" s="60">
        <v>82.68</v>
      </c>
      <c r="E6948" s="59" t="s">
        <v>492</v>
      </c>
      <c r="F6948" s="59" t="s">
        <v>221</v>
      </c>
    </row>
    <row r="6949" spans="1:6">
      <c r="A6949" s="59">
        <v>6028</v>
      </c>
      <c r="B6949" s="59" t="s">
        <v>491</v>
      </c>
      <c r="C6949" s="59" t="s">
        <v>20278</v>
      </c>
      <c r="D6949" s="60">
        <v>51.71</v>
      </c>
      <c r="E6949" s="59" t="s">
        <v>492</v>
      </c>
      <c r="F6949" s="59" t="s">
        <v>222</v>
      </c>
    </row>
    <row r="6950" spans="1:6">
      <c r="A6950" s="59">
        <v>6029</v>
      </c>
      <c r="B6950" s="59" t="s">
        <v>491</v>
      </c>
      <c r="C6950" s="59" t="s">
        <v>20278</v>
      </c>
      <c r="D6950" s="60">
        <v>51.71</v>
      </c>
      <c r="E6950" s="59" t="s">
        <v>492</v>
      </c>
      <c r="F6950" s="59" t="s">
        <v>223</v>
      </c>
    </row>
    <row r="6951" spans="1:6">
      <c r="A6951" s="59">
        <v>6032</v>
      </c>
      <c r="B6951" s="59" t="s">
        <v>491</v>
      </c>
      <c r="C6951" s="59" t="s">
        <v>20278</v>
      </c>
      <c r="D6951" s="60">
        <v>85.51</v>
      </c>
      <c r="E6951" s="59" t="s">
        <v>492</v>
      </c>
      <c r="F6951" s="59" t="s">
        <v>224</v>
      </c>
    </row>
    <row r="6952" spans="1:6">
      <c r="A6952" s="59">
        <v>6100</v>
      </c>
      <c r="B6952" s="59" t="s">
        <v>491</v>
      </c>
      <c r="C6952" s="59" t="s">
        <v>20278</v>
      </c>
      <c r="D6952" s="60">
        <v>0.01</v>
      </c>
      <c r="E6952" s="59" t="s">
        <v>492</v>
      </c>
      <c r="F6952" s="59" t="s">
        <v>225</v>
      </c>
    </row>
    <row r="6953" spans="1:6">
      <c r="A6953" s="59">
        <v>6101</v>
      </c>
      <c r="B6953" s="59" t="s">
        <v>491</v>
      </c>
      <c r="C6953" s="59" t="s">
        <v>20278</v>
      </c>
      <c r="D6953" s="60">
        <v>102.61</v>
      </c>
      <c r="E6953" s="59" t="s">
        <v>492</v>
      </c>
      <c r="F6953" s="59" t="s">
        <v>226</v>
      </c>
    </row>
    <row r="6954" spans="1:6">
      <c r="A6954" s="59">
        <v>6102</v>
      </c>
      <c r="B6954" s="59" t="s">
        <v>491</v>
      </c>
      <c r="C6954" s="59" t="s">
        <v>20278</v>
      </c>
      <c r="D6954" s="60">
        <v>75.650000000000006</v>
      </c>
      <c r="E6954" s="59" t="s">
        <v>492</v>
      </c>
      <c r="F6954" s="59" t="s">
        <v>227</v>
      </c>
    </row>
    <row r="6955" spans="1:6">
      <c r="A6955" s="59">
        <v>6103</v>
      </c>
      <c r="B6955" s="59" t="s">
        <v>491</v>
      </c>
      <c r="C6955" s="59" t="s">
        <v>20278</v>
      </c>
      <c r="D6955" s="60">
        <v>42.16</v>
      </c>
      <c r="E6955" s="59" t="s">
        <v>492</v>
      </c>
      <c r="F6955" s="59" t="s">
        <v>228</v>
      </c>
    </row>
    <row r="6956" spans="1:6">
      <c r="A6956" s="59">
        <v>6110</v>
      </c>
      <c r="B6956" s="59" t="s">
        <v>491</v>
      </c>
      <c r="C6956" s="59" t="s">
        <v>20278</v>
      </c>
      <c r="D6956" s="60">
        <v>0.01</v>
      </c>
      <c r="E6956" s="59" t="s">
        <v>492</v>
      </c>
      <c r="F6956" s="59" t="s">
        <v>229</v>
      </c>
    </row>
    <row r="6957" spans="1:6">
      <c r="A6957" s="59">
        <v>6112</v>
      </c>
      <c r="B6957" s="59" t="s">
        <v>491</v>
      </c>
      <c r="C6957" s="59" t="s">
        <v>20278</v>
      </c>
      <c r="D6957" s="60">
        <v>46.25</v>
      </c>
      <c r="E6957" s="59" t="s">
        <v>492</v>
      </c>
      <c r="F6957" s="59" t="s">
        <v>230</v>
      </c>
    </row>
    <row r="6958" spans="1:6">
      <c r="A6958" s="59">
        <v>6220</v>
      </c>
      <c r="B6958" s="59" t="s">
        <v>491</v>
      </c>
      <c r="C6958" s="59" t="s">
        <v>20278</v>
      </c>
      <c r="D6958" s="60">
        <v>95.01</v>
      </c>
      <c r="E6958" s="59" t="s">
        <v>492</v>
      </c>
      <c r="F6958" s="59" t="s">
        <v>231</v>
      </c>
    </row>
    <row r="6959" spans="1:6">
      <c r="A6959" s="59">
        <v>6221</v>
      </c>
      <c r="B6959" s="59" t="s">
        <v>491</v>
      </c>
      <c r="C6959" s="59" t="s">
        <v>20278</v>
      </c>
      <c r="D6959" s="60">
        <v>66.42</v>
      </c>
      <c r="E6959" s="59" t="s">
        <v>492</v>
      </c>
      <c r="F6959" s="59" t="s">
        <v>232</v>
      </c>
    </row>
    <row r="6960" spans="1:6">
      <c r="A6960" s="59">
        <v>6222</v>
      </c>
      <c r="B6960" s="59" t="s">
        <v>491</v>
      </c>
      <c r="C6960" s="59" t="s">
        <v>20278</v>
      </c>
      <c r="D6960" s="60">
        <v>66.42</v>
      </c>
      <c r="E6960" s="59" t="s">
        <v>492</v>
      </c>
      <c r="F6960" s="59" t="s">
        <v>233</v>
      </c>
    </row>
    <row r="6961" spans="1:6">
      <c r="A6961" s="59">
        <v>6223</v>
      </c>
      <c r="B6961" s="59" t="s">
        <v>491</v>
      </c>
      <c r="C6961" s="59" t="s">
        <v>20278</v>
      </c>
      <c r="D6961" s="60">
        <v>66.42</v>
      </c>
      <c r="E6961" s="59" t="s">
        <v>492</v>
      </c>
      <c r="F6961" s="59" t="s">
        <v>234</v>
      </c>
    </row>
    <row r="6962" spans="1:6">
      <c r="A6962" s="59">
        <v>6224</v>
      </c>
      <c r="B6962" s="59" t="s">
        <v>491</v>
      </c>
      <c r="C6962" s="59" t="s">
        <v>20278</v>
      </c>
      <c r="D6962" s="60">
        <v>66.42</v>
      </c>
      <c r="E6962" s="59" t="s">
        <v>492</v>
      </c>
      <c r="F6962" s="59" t="s">
        <v>235</v>
      </c>
    </row>
    <row r="6963" spans="1:6">
      <c r="A6963" s="59">
        <v>6225</v>
      </c>
      <c r="B6963" s="59" t="s">
        <v>491</v>
      </c>
      <c r="C6963" s="59" t="s">
        <v>20278</v>
      </c>
      <c r="D6963" s="60">
        <v>66.42</v>
      </c>
      <c r="E6963" s="59" t="s">
        <v>492</v>
      </c>
      <c r="F6963" s="59" t="s">
        <v>236</v>
      </c>
    </row>
    <row r="6964" spans="1:6">
      <c r="A6964" s="59">
        <v>6226</v>
      </c>
      <c r="B6964" s="59" t="s">
        <v>491</v>
      </c>
      <c r="C6964" s="59" t="s">
        <v>20278</v>
      </c>
      <c r="D6964" s="60">
        <v>66.42</v>
      </c>
      <c r="E6964" s="59" t="s">
        <v>492</v>
      </c>
      <c r="F6964" s="59" t="s">
        <v>237</v>
      </c>
    </row>
    <row r="6965" spans="1:6">
      <c r="A6965" s="59">
        <v>6229</v>
      </c>
      <c r="B6965" s="59" t="s">
        <v>491</v>
      </c>
      <c r="C6965" s="59" t="s">
        <v>20278</v>
      </c>
      <c r="D6965" s="60">
        <v>66.42</v>
      </c>
      <c r="E6965" s="59" t="s">
        <v>492</v>
      </c>
      <c r="F6965" s="59" t="s">
        <v>238</v>
      </c>
    </row>
    <row r="6966" spans="1:6">
      <c r="A6966" s="59">
        <v>6230</v>
      </c>
      <c r="B6966" s="59" t="s">
        <v>491</v>
      </c>
      <c r="C6966" s="59" t="s">
        <v>20278</v>
      </c>
      <c r="D6966" s="60">
        <v>86.36</v>
      </c>
      <c r="E6966" s="59" t="s">
        <v>492</v>
      </c>
      <c r="F6966" s="59" t="s">
        <v>239</v>
      </c>
    </row>
    <row r="6967" spans="1:6">
      <c r="A6967" s="59">
        <v>6231</v>
      </c>
      <c r="B6967" s="59" t="s">
        <v>491</v>
      </c>
      <c r="C6967" s="59" t="s">
        <v>20278</v>
      </c>
      <c r="D6967" s="60">
        <v>72.64</v>
      </c>
      <c r="E6967" s="59" t="s">
        <v>492</v>
      </c>
      <c r="F6967" s="59" t="s">
        <v>240</v>
      </c>
    </row>
    <row r="6968" spans="1:6">
      <c r="A6968" s="59">
        <v>6232</v>
      </c>
      <c r="B6968" s="59" t="s">
        <v>491</v>
      </c>
      <c r="C6968" s="59" t="s">
        <v>20278</v>
      </c>
      <c r="D6968" s="60">
        <v>89.86</v>
      </c>
      <c r="E6968" s="59" t="s">
        <v>492</v>
      </c>
      <c r="F6968" s="59" t="s">
        <v>241</v>
      </c>
    </row>
    <row r="6969" spans="1:6">
      <c r="A6969" s="59">
        <v>6234</v>
      </c>
      <c r="B6969" s="59" t="s">
        <v>491</v>
      </c>
      <c r="C6969" s="59" t="s">
        <v>20278</v>
      </c>
      <c r="D6969" s="60">
        <v>84.01</v>
      </c>
      <c r="E6969" s="59" t="s">
        <v>492</v>
      </c>
      <c r="F6969" s="59" t="s">
        <v>242</v>
      </c>
    </row>
    <row r="6970" spans="1:6">
      <c r="A6970" s="59">
        <v>6235</v>
      </c>
      <c r="B6970" s="59" t="s">
        <v>491</v>
      </c>
      <c r="C6970" s="59" t="s">
        <v>20278</v>
      </c>
      <c r="D6970" s="60">
        <v>73.05</v>
      </c>
      <c r="E6970" s="59" t="s">
        <v>492</v>
      </c>
      <c r="F6970" s="59" t="s">
        <v>243</v>
      </c>
    </row>
    <row r="6971" spans="1:6">
      <c r="A6971" s="59">
        <v>6236</v>
      </c>
      <c r="B6971" s="59" t="s">
        <v>491</v>
      </c>
      <c r="C6971" s="59" t="s">
        <v>20278</v>
      </c>
      <c r="D6971" s="60">
        <v>99.54</v>
      </c>
      <c r="E6971" s="59" t="s">
        <v>492</v>
      </c>
      <c r="F6971" s="59" t="s">
        <v>244</v>
      </c>
    </row>
    <row r="6972" spans="1:6">
      <c r="A6972" s="59">
        <v>6238</v>
      </c>
      <c r="B6972" s="59" t="s">
        <v>491</v>
      </c>
      <c r="C6972" s="59" t="s">
        <v>20278</v>
      </c>
      <c r="D6972" s="60">
        <v>75.180000000000007</v>
      </c>
      <c r="E6972" s="59" t="s">
        <v>492</v>
      </c>
      <c r="F6972" s="59" t="s">
        <v>245</v>
      </c>
    </row>
    <row r="6973" spans="1:6">
      <c r="A6973" s="59">
        <v>6240</v>
      </c>
      <c r="B6973" s="59" t="s">
        <v>491</v>
      </c>
      <c r="C6973" s="59" t="s">
        <v>20278</v>
      </c>
      <c r="D6973" s="60">
        <v>68.849999999999994</v>
      </c>
      <c r="E6973" s="59" t="s">
        <v>492</v>
      </c>
      <c r="F6973" s="59" t="s">
        <v>246</v>
      </c>
    </row>
    <row r="6974" spans="1:6">
      <c r="A6974" s="59">
        <v>6241</v>
      </c>
      <c r="B6974" s="59" t="s">
        <v>491</v>
      </c>
      <c r="C6974" s="59" t="s">
        <v>20278</v>
      </c>
      <c r="D6974" s="60">
        <v>78.510000000000005</v>
      </c>
      <c r="E6974" s="59" t="s">
        <v>492</v>
      </c>
      <c r="F6974" s="59" t="s">
        <v>247</v>
      </c>
    </row>
    <row r="6975" spans="1:6">
      <c r="A6975" s="59">
        <v>6242</v>
      </c>
      <c r="B6975" s="59" t="s">
        <v>491</v>
      </c>
      <c r="C6975" s="59" t="s">
        <v>20278</v>
      </c>
      <c r="D6975" s="60">
        <v>89.09</v>
      </c>
      <c r="E6975" s="59" t="s">
        <v>492</v>
      </c>
      <c r="F6975" s="59" t="s">
        <v>248</v>
      </c>
    </row>
    <row r="6976" spans="1:6">
      <c r="A6976" s="59">
        <v>6243</v>
      </c>
      <c r="B6976" s="59" t="s">
        <v>491</v>
      </c>
      <c r="C6976" s="59" t="s">
        <v>20278</v>
      </c>
      <c r="D6976" s="60">
        <v>95.31</v>
      </c>
      <c r="E6976" s="59" t="s">
        <v>492</v>
      </c>
      <c r="F6976" s="59" t="s">
        <v>249</v>
      </c>
    </row>
    <row r="6977" spans="1:6">
      <c r="A6977" s="59">
        <v>6244</v>
      </c>
      <c r="B6977" s="59" t="s">
        <v>491</v>
      </c>
      <c r="C6977" s="59" t="s">
        <v>20278</v>
      </c>
      <c r="D6977" s="60">
        <v>75.650000000000006</v>
      </c>
      <c r="E6977" s="59" t="s">
        <v>492</v>
      </c>
      <c r="F6977" s="59" t="s">
        <v>250</v>
      </c>
    </row>
    <row r="6978" spans="1:6">
      <c r="A6978" s="59">
        <v>6306</v>
      </c>
      <c r="B6978" s="59" t="s">
        <v>491</v>
      </c>
      <c r="C6978" s="59" t="s">
        <v>20278</v>
      </c>
      <c r="D6978" s="60">
        <v>194.49</v>
      </c>
      <c r="E6978" s="59" t="s">
        <v>492</v>
      </c>
      <c r="F6978" s="59" t="s">
        <v>251</v>
      </c>
    </row>
    <row r="6979" spans="1:6">
      <c r="A6979" s="59">
        <v>6320</v>
      </c>
      <c r="B6979" s="59" t="s">
        <v>491</v>
      </c>
      <c r="C6979" s="59" t="s">
        <v>20278</v>
      </c>
      <c r="D6979" s="60">
        <v>82.19</v>
      </c>
      <c r="E6979" s="59" t="s">
        <v>492</v>
      </c>
      <c r="F6979" s="59" t="s">
        <v>253</v>
      </c>
    </row>
    <row r="6980" spans="1:6">
      <c r="A6980" s="59">
        <v>6342</v>
      </c>
      <c r="B6980" s="59" t="s">
        <v>491</v>
      </c>
      <c r="C6980" s="59" t="s">
        <v>20278</v>
      </c>
      <c r="D6980" s="60">
        <v>0.01</v>
      </c>
      <c r="E6980" s="59" t="s">
        <v>492</v>
      </c>
      <c r="F6980" s="59" t="s">
        <v>254</v>
      </c>
    </row>
    <row r="6981" spans="1:6">
      <c r="A6981" s="59">
        <v>6343</v>
      </c>
      <c r="B6981" s="59" t="s">
        <v>491</v>
      </c>
      <c r="C6981" s="59" t="s">
        <v>20278</v>
      </c>
      <c r="D6981" s="60">
        <v>0.01</v>
      </c>
      <c r="E6981" s="59" t="s">
        <v>492</v>
      </c>
      <c r="F6981" s="59" t="s">
        <v>255</v>
      </c>
    </row>
    <row r="6982" spans="1:6">
      <c r="A6982" s="59">
        <v>6344</v>
      </c>
      <c r="B6982" s="59" t="s">
        <v>491</v>
      </c>
      <c r="C6982" s="59" t="s">
        <v>20278</v>
      </c>
      <c r="D6982" s="60">
        <v>0.01</v>
      </c>
      <c r="E6982" s="59" t="s">
        <v>492</v>
      </c>
      <c r="F6982" s="59" t="s">
        <v>256</v>
      </c>
    </row>
    <row r="6983" spans="1:6">
      <c r="A6983" s="59">
        <v>6345</v>
      </c>
      <c r="B6983" s="59" t="s">
        <v>491</v>
      </c>
      <c r="C6983" s="59" t="s">
        <v>20278</v>
      </c>
      <c r="D6983" s="60">
        <v>0.01</v>
      </c>
      <c r="E6983" s="59" t="s">
        <v>492</v>
      </c>
      <c r="F6983" s="59" t="s">
        <v>257</v>
      </c>
    </row>
    <row r="6984" spans="1:6">
      <c r="A6984" s="59">
        <v>6346</v>
      </c>
      <c r="B6984" s="59" t="s">
        <v>491</v>
      </c>
      <c r="C6984" s="59" t="s">
        <v>20278</v>
      </c>
      <c r="D6984" s="60">
        <v>0.01</v>
      </c>
      <c r="E6984" s="59" t="s">
        <v>492</v>
      </c>
      <c r="F6984" s="59" t="s">
        <v>258</v>
      </c>
    </row>
    <row r="6985" spans="1:6">
      <c r="A6985" s="59">
        <v>6347</v>
      </c>
      <c r="B6985" s="59" t="s">
        <v>491</v>
      </c>
      <c r="C6985" s="59" t="s">
        <v>20278</v>
      </c>
      <c r="D6985" s="60">
        <v>0.01</v>
      </c>
      <c r="E6985" s="59" t="s">
        <v>492</v>
      </c>
      <c r="F6985" s="59" t="s">
        <v>259</v>
      </c>
    </row>
    <row r="6986" spans="1:6">
      <c r="A6986" s="59">
        <v>6400</v>
      </c>
      <c r="B6986" s="59" t="s">
        <v>491</v>
      </c>
      <c r="C6986" s="59" t="s">
        <v>20278</v>
      </c>
      <c r="D6986" s="60">
        <v>0.01</v>
      </c>
      <c r="E6986" s="59" t="s">
        <v>492</v>
      </c>
      <c r="F6986" s="59" t="s">
        <v>260</v>
      </c>
    </row>
    <row r="6987" spans="1:6">
      <c r="A6987" s="59">
        <v>6401</v>
      </c>
      <c r="B6987" s="59" t="s">
        <v>491</v>
      </c>
      <c r="C6987" s="59" t="s">
        <v>20278</v>
      </c>
      <c r="D6987" s="60">
        <v>89.74</v>
      </c>
      <c r="E6987" s="59" t="s">
        <v>492</v>
      </c>
      <c r="F6987" s="59" t="s">
        <v>261</v>
      </c>
    </row>
    <row r="6988" spans="1:6">
      <c r="A6988" s="59">
        <v>6402</v>
      </c>
      <c r="B6988" s="59" t="s">
        <v>491</v>
      </c>
      <c r="C6988" s="59" t="s">
        <v>20278</v>
      </c>
      <c r="D6988" s="60">
        <v>35.42</v>
      </c>
      <c r="E6988" s="59" t="s">
        <v>492</v>
      </c>
      <c r="F6988" s="59" t="s">
        <v>262</v>
      </c>
    </row>
    <row r="6989" spans="1:6">
      <c r="A6989" s="59">
        <v>6404</v>
      </c>
      <c r="B6989" s="59" t="s">
        <v>491</v>
      </c>
      <c r="C6989" s="59" t="s">
        <v>20278</v>
      </c>
      <c r="D6989" s="60">
        <v>109.68</v>
      </c>
      <c r="E6989" s="59" t="s">
        <v>492</v>
      </c>
      <c r="F6989" s="59" t="s">
        <v>263</v>
      </c>
    </row>
    <row r="6990" spans="1:6">
      <c r="A6990" s="59">
        <v>6405</v>
      </c>
      <c r="B6990" s="59" t="s">
        <v>491</v>
      </c>
      <c r="C6990" s="59" t="s">
        <v>20278</v>
      </c>
      <c r="D6990" s="60">
        <v>78.33</v>
      </c>
      <c r="E6990" s="59" t="s">
        <v>492</v>
      </c>
      <c r="F6990" s="59" t="s">
        <v>264</v>
      </c>
    </row>
    <row r="6991" spans="1:6">
      <c r="A6991" s="59">
        <v>6410</v>
      </c>
      <c r="B6991" s="59" t="s">
        <v>491</v>
      </c>
      <c r="C6991" s="59" t="s">
        <v>20278</v>
      </c>
      <c r="D6991" s="60">
        <v>68.31</v>
      </c>
      <c r="E6991" s="59" t="s">
        <v>492</v>
      </c>
      <c r="F6991" s="59" t="s">
        <v>267</v>
      </c>
    </row>
    <row r="6992" spans="1:6">
      <c r="A6992" s="59">
        <v>6411</v>
      </c>
      <c r="B6992" s="59" t="s">
        <v>491</v>
      </c>
      <c r="C6992" s="59" t="s">
        <v>20278</v>
      </c>
      <c r="D6992" s="60">
        <v>0.01</v>
      </c>
      <c r="E6992" s="59" t="s">
        <v>492</v>
      </c>
      <c r="F6992" s="59" t="s">
        <v>268</v>
      </c>
    </row>
    <row r="6993" spans="1:6">
      <c r="A6993" s="59">
        <v>6412</v>
      </c>
      <c r="B6993" s="59" t="s">
        <v>491</v>
      </c>
      <c r="C6993" s="59" t="s">
        <v>20278</v>
      </c>
      <c r="D6993" s="60">
        <v>75.650000000000006</v>
      </c>
      <c r="E6993" s="59" t="s">
        <v>492</v>
      </c>
      <c r="F6993" s="59" t="s">
        <v>269</v>
      </c>
    </row>
    <row r="6994" spans="1:6">
      <c r="A6994" s="59">
        <v>6413</v>
      </c>
      <c r="B6994" s="59" t="s">
        <v>491</v>
      </c>
      <c r="C6994" s="59" t="s">
        <v>20278</v>
      </c>
      <c r="D6994" s="60">
        <v>0.01</v>
      </c>
      <c r="E6994" s="59" t="s">
        <v>492</v>
      </c>
      <c r="F6994" s="59" t="s">
        <v>270</v>
      </c>
    </row>
    <row r="6995" spans="1:6">
      <c r="A6995" s="59">
        <v>6414</v>
      </c>
      <c r="B6995" s="59" t="s">
        <v>491</v>
      </c>
      <c r="C6995" s="59" t="s">
        <v>20278</v>
      </c>
      <c r="D6995" s="60">
        <v>75.650000000000006</v>
      </c>
      <c r="E6995" s="59" t="s">
        <v>492</v>
      </c>
      <c r="F6995" s="59" t="s">
        <v>271</v>
      </c>
    </row>
    <row r="6996" spans="1:6">
      <c r="A6996" s="59">
        <v>6415</v>
      </c>
      <c r="B6996" s="59" t="s">
        <v>491</v>
      </c>
      <c r="C6996" s="59" t="s">
        <v>20278</v>
      </c>
      <c r="D6996" s="60">
        <v>75.650000000000006</v>
      </c>
      <c r="E6996" s="59" t="s">
        <v>492</v>
      </c>
      <c r="F6996" s="59" t="s">
        <v>272</v>
      </c>
    </row>
    <row r="6997" spans="1:6">
      <c r="A6997" s="59">
        <v>6416</v>
      </c>
      <c r="B6997" s="59" t="s">
        <v>491</v>
      </c>
      <c r="C6997" s="59" t="s">
        <v>20278</v>
      </c>
      <c r="D6997" s="60">
        <v>48.14</v>
      </c>
      <c r="E6997" s="59" t="s">
        <v>492</v>
      </c>
      <c r="F6997" s="59" t="s">
        <v>273</v>
      </c>
    </row>
    <row r="6998" spans="1:6">
      <c r="A6998" s="59">
        <v>6417</v>
      </c>
      <c r="B6998" s="59" t="s">
        <v>491</v>
      </c>
      <c r="C6998" s="59" t="s">
        <v>20278</v>
      </c>
      <c r="D6998" s="60">
        <v>75.650000000000006</v>
      </c>
      <c r="E6998" s="59" t="s">
        <v>492</v>
      </c>
      <c r="F6998" s="59" t="s">
        <v>274</v>
      </c>
    </row>
    <row r="6999" spans="1:6">
      <c r="A6999" s="59">
        <v>6418</v>
      </c>
      <c r="B6999" s="59" t="s">
        <v>491</v>
      </c>
      <c r="C6999" s="59" t="s">
        <v>20278</v>
      </c>
      <c r="D6999" s="60">
        <v>41.1</v>
      </c>
      <c r="E6999" s="59" t="s">
        <v>492</v>
      </c>
      <c r="F6999" s="59" t="s">
        <v>275</v>
      </c>
    </row>
    <row r="7000" spans="1:6">
      <c r="A7000" s="59">
        <v>6419</v>
      </c>
      <c r="B7000" s="59" t="s">
        <v>491</v>
      </c>
      <c r="C7000" s="59" t="s">
        <v>20278</v>
      </c>
      <c r="D7000" s="60">
        <v>43.78</v>
      </c>
      <c r="E7000" s="59" t="s">
        <v>492</v>
      </c>
      <c r="F7000" s="59" t="s">
        <v>276</v>
      </c>
    </row>
    <row r="7001" spans="1:6">
      <c r="A7001" s="59">
        <v>6420</v>
      </c>
      <c r="B7001" s="59" t="s">
        <v>491</v>
      </c>
      <c r="C7001" s="59" t="s">
        <v>20278</v>
      </c>
      <c r="D7001" s="60">
        <v>59.41</v>
      </c>
      <c r="E7001" s="59" t="s">
        <v>492</v>
      </c>
      <c r="F7001" s="59" t="s">
        <v>277</v>
      </c>
    </row>
    <row r="7002" spans="1:6">
      <c r="A7002" s="59">
        <v>6421</v>
      </c>
      <c r="B7002" s="59" t="s">
        <v>491</v>
      </c>
      <c r="C7002" s="59" t="s">
        <v>20278</v>
      </c>
      <c r="D7002" s="60">
        <v>75.650000000000006</v>
      </c>
      <c r="E7002" s="59" t="s">
        <v>492</v>
      </c>
      <c r="F7002" s="59" t="s">
        <v>278</v>
      </c>
    </row>
    <row r="7003" spans="1:6">
      <c r="A7003" s="59">
        <v>6422</v>
      </c>
      <c r="B7003" s="59" t="s">
        <v>491</v>
      </c>
      <c r="C7003" s="59" t="s">
        <v>20278</v>
      </c>
      <c r="D7003" s="60">
        <v>75.650000000000006</v>
      </c>
      <c r="E7003" s="59" t="s">
        <v>492</v>
      </c>
      <c r="F7003" s="59" t="s">
        <v>279</v>
      </c>
    </row>
    <row r="7004" spans="1:6">
      <c r="A7004" s="59">
        <v>6423</v>
      </c>
      <c r="B7004" s="59" t="s">
        <v>491</v>
      </c>
      <c r="C7004" s="59" t="s">
        <v>20278</v>
      </c>
      <c r="D7004" s="60">
        <v>75.650000000000006</v>
      </c>
      <c r="E7004" s="59" t="s">
        <v>492</v>
      </c>
      <c r="F7004" s="59" t="s">
        <v>280</v>
      </c>
    </row>
    <row r="7005" spans="1:6">
      <c r="A7005" s="59">
        <v>6426</v>
      </c>
      <c r="B7005" s="59" t="s">
        <v>491</v>
      </c>
      <c r="C7005" s="59" t="s">
        <v>20278</v>
      </c>
      <c r="D7005" s="60">
        <v>44.24</v>
      </c>
      <c r="E7005" s="59" t="s">
        <v>492</v>
      </c>
      <c r="F7005" s="59" t="s">
        <v>282</v>
      </c>
    </row>
    <row r="7006" spans="1:6">
      <c r="A7006" s="59">
        <v>6430</v>
      </c>
      <c r="B7006" s="59" t="s">
        <v>491</v>
      </c>
      <c r="C7006" s="59" t="s">
        <v>20278</v>
      </c>
      <c r="D7006" s="60">
        <v>75.650000000000006</v>
      </c>
      <c r="E7006" s="59" t="s">
        <v>492</v>
      </c>
      <c r="F7006" s="59" t="s">
        <v>265</v>
      </c>
    </row>
    <row r="7007" spans="1:6">
      <c r="A7007" s="59">
        <v>6432</v>
      </c>
      <c r="B7007" s="59" t="s">
        <v>491</v>
      </c>
      <c r="C7007" s="59" t="s">
        <v>20278</v>
      </c>
      <c r="D7007" s="60">
        <v>75.650000000000006</v>
      </c>
      <c r="E7007" s="59" t="s">
        <v>492</v>
      </c>
      <c r="F7007" s="59" t="s">
        <v>283</v>
      </c>
    </row>
    <row r="7008" spans="1:6">
      <c r="A7008" s="59">
        <v>6434</v>
      </c>
      <c r="B7008" s="59" t="s">
        <v>491</v>
      </c>
      <c r="C7008" s="59" t="s">
        <v>20278</v>
      </c>
      <c r="D7008" s="60">
        <v>75.650000000000006</v>
      </c>
      <c r="E7008" s="59" t="s">
        <v>492</v>
      </c>
      <c r="F7008" s="59" t="s">
        <v>284</v>
      </c>
    </row>
    <row r="7009" spans="1:6">
      <c r="A7009" s="59">
        <v>6437</v>
      </c>
      <c r="B7009" s="59" t="s">
        <v>491</v>
      </c>
      <c r="C7009" s="59" t="s">
        <v>20278</v>
      </c>
      <c r="D7009" s="60">
        <v>40.549999999999997</v>
      </c>
      <c r="E7009" s="59" t="s">
        <v>492</v>
      </c>
      <c r="F7009" s="59" t="s">
        <v>285</v>
      </c>
    </row>
    <row r="7010" spans="1:6">
      <c r="A7010" s="59">
        <v>6438</v>
      </c>
      <c r="B7010" s="59" t="s">
        <v>491</v>
      </c>
      <c r="C7010" s="59" t="s">
        <v>20278</v>
      </c>
      <c r="D7010" s="60">
        <v>75.650000000000006</v>
      </c>
      <c r="E7010" s="59" t="s">
        <v>492</v>
      </c>
      <c r="F7010" s="59" t="s">
        <v>286</v>
      </c>
    </row>
    <row r="7011" spans="1:6">
      <c r="A7011" s="59">
        <v>6439</v>
      </c>
      <c r="B7011" s="59" t="s">
        <v>491</v>
      </c>
      <c r="C7011" s="59" t="s">
        <v>20278</v>
      </c>
      <c r="D7011" s="60">
        <v>41.79</v>
      </c>
      <c r="E7011" s="59" t="s">
        <v>492</v>
      </c>
      <c r="F7011" s="59" t="s">
        <v>287</v>
      </c>
    </row>
    <row r="7012" spans="1:6">
      <c r="A7012" s="59">
        <v>6442</v>
      </c>
      <c r="B7012" s="59" t="s">
        <v>491</v>
      </c>
      <c r="C7012" s="59" t="s">
        <v>20278</v>
      </c>
      <c r="D7012" s="60">
        <v>75.650000000000006</v>
      </c>
      <c r="E7012" s="59" t="s">
        <v>492</v>
      </c>
      <c r="F7012" s="59" t="s">
        <v>288</v>
      </c>
    </row>
    <row r="7013" spans="1:6">
      <c r="A7013" s="59">
        <v>6443</v>
      </c>
      <c r="B7013" s="59" t="s">
        <v>491</v>
      </c>
      <c r="C7013" s="59" t="s">
        <v>20278</v>
      </c>
      <c r="D7013" s="60">
        <v>75.650000000000006</v>
      </c>
      <c r="E7013" s="59" t="s">
        <v>492</v>
      </c>
      <c r="F7013" s="59" t="s">
        <v>289</v>
      </c>
    </row>
    <row r="7014" spans="1:6">
      <c r="A7014" s="59">
        <v>6444</v>
      </c>
      <c r="B7014" s="59" t="s">
        <v>491</v>
      </c>
      <c r="C7014" s="59" t="s">
        <v>20278</v>
      </c>
      <c r="D7014" s="60">
        <v>44.23</v>
      </c>
      <c r="E7014" s="59" t="s">
        <v>492</v>
      </c>
      <c r="F7014" s="59" t="s">
        <v>290</v>
      </c>
    </row>
    <row r="7015" spans="1:6">
      <c r="A7015" s="59">
        <v>6450</v>
      </c>
      <c r="B7015" s="59" t="s">
        <v>491</v>
      </c>
      <c r="C7015" s="59" t="s">
        <v>20278</v>
      </c>
      <c r="D7015" s="60">
        <v>72.13</v>
      </c>
      <c r="E7015" s="59" t="s">
        <v>492</v>
      </c>
      <c r="F7015" s="59" t="s">
        <v>291</v>
      </c>
    </row>
    <row r="7016" spans="1:6">
      <c r="A7016" s="59">
        <v>6452</v>
      </c>
      <c r="B7016" s="59" t="s">
        <v>491</v>
      </c>
      <c r="C7016" s="59" t="s">
        <v>20278</v>
      </c>
      <c r="D7016" s="60">
        <v>75.650000000000006</v>
      </c>
      <c r="E7016" s="59" t="s">
        <v>492</v>
      </c>
      <c r="F7016" s="59" t="s">
        <v>292</v>
      </c>
    </row>
    <row r="7017" spans="1:6">
      <c r="A7017" s="59">
        <v>6456</v>
      </c>
      <c r="B7017" s="59" t="s">
        <v>491</v>
      </c>
      <c r="C7017" s="59" t="s">
        <v>20278</v>
      </c>
      <c r="D7017" s="60">
        <v>75.650000000000006</v>
      </c>
      <c r="E7017" s="59" t="s">
        <v>492</v>
      </c>
      <c r="F7017" s="59" t="s">
        <v>293</v>
      </c>
    </row>
    <row r="7018" spans="1:6">
      <c r="A7018" s="59">
        <v>6458</v>
      </c>
      <c r="B7018" s="59" t="s">
        <v>491</v>
      </c>
      <c r="C7018" s="59" t="s">
        <v>20278</v>
      </c>
      <c r="D7018" s="60">
        <v>44.38</v>
      </c>
      <c r="E7018" s="59" t="s">
        <v>492</v>
      </c>
      <c r="F7018" s="59" t="s">
        <v>294</v>
      </c>
    </row>
    <row r="7019" spans="1:6">
      <c r="A7019" s="59">
        <v>6459</v>
      </c>
      <c r="B7019" s="59" t="s">
        <v>491</v>
      </c>
      <c r="C7019" s="59" t="s">
        <v>20278</v>
      </c>
      <c r="D7019" s="60">
        <v>75.650000000000006</v>
      </c>
      <c r="E7019" s="59" t="s">
        <v>492</v>
      </c>
      <c r="F7019" s="59" t="s">
        <v>295</v>
      </c>
    </row>
    <row r="7020" spans="1:6">
      <c r="A7020" s="59">
        <v>6460</v>
      </c>
      <c r="B7020" s="59" t="s">
        <v>491</v>
      </c>
      <c r="C7020" s="59" t="s">
        <v>20278</v>
      </c>
      <c r="D7020" s="60">
        <v>0.01</v>
      </c>
      <c r="E7020" s="59" t="s">
        <v>492</v>
      </c>
      <c r="F7020" s="59" t="s">
        <v>296</v>
      </c>
    </row>
    <row r="7021" spans="1:6">
      <c r="A7021" s="59">
        <v>6461</v>
      </c>
      <c r="B7021" s="59" t="s">
        <v>491</v>
      </c>
      <c r="C7021" s="59" t="s">
        <v>20278</v>
      </c>
      <c r="D7021" s="60">
        <v>0.01</v>
      </c>
      <c r="E7021" s="59" t="s">
        <v>492</v>
      </c>
      <c r="F7021" s="59" t="s">
        <v>297</v>
      </c>
    </row>
    <row r="7022" spans="1:6">
      <c r="A7022" s="59">
        <v>6462</v>
      </c>
      <c r="B7022" s="59" t="s">
        <v>491</v>
      </c>
      <c r="C7022" s="59" t="s">
        <v>20278</v>
      </c>
      <c r="D7022" s="60">
        <v>75.650000000000006</v>
      </c>
      <c r="E7022" s="59" t="s">
        <v>492</v>
      </c>
      <c r="F7022" s="59" t="s">
        <v>298</v>
      </c>
    </row>
    <row r="7023" spans="1:6">
      <c r="A7023" s="59">
        <v>6463</v>
      </c>
      <c r="B7023" s="59" t="s">
        <v>491</v>
      </c>
      <c r="C7023" s="59" t="s">
        <v>20278</v>
      </c>
      <c r="D7023" s="60">
        <v>75.650000000000006</v>
      </c>
      <c r="E7023" s="59" t="s">
        <v>492</v>
      </c>
      <c r="F7023" s="59" t="s">
        <v>299</v>
      </c>
    </row>
    <row r="7024" spans="1:6">
      <c r="A7024" s="59">
        <v>6464</v>
      </c>
      <c r="B7024" s="59" t="s">
        <v>491</v>
      </c>
      <c r="C7024" s="59" t="s">
        <v>20278</v>
      </c>
      <c r="D7024" s="60">
        <v>48.08</v>
      </c>
      <c r="E7024" s="59" t="s">
        <v>492</v>
      </c>
      <c r="F7024" s="59" t="s">
        <v>300</v>
      </c>
    </row>
    <row r="7025" spans="1:6">
      <c r="A7025" s="59">
        <v>6470</v>
      </c>
      <c r="B7025" s="59" t="s">
        <v>491</v>
      </c>
      <c r="C7025" s="59" t="s">
        <v>20278</v>
      </c>
      <c r="D7025" s="60">
        <v>69.27</v>
      </c>
      <c r="E7025" s="59" t="s">
        <v>492</v>
      </c>
      <c r="F7025" s="59" t="s">
        <v>301</v>
      </c>
    </row>
    <row r="7026" spans="1:6">
      <c r="A7026" s="59">
        <v>6472</v>
      </c>
      <c r="B7026" s="59" t="s">
        <v>491</v>
      </c>
      <c r="C7026" s="59" t="s">
        <v>20278</v>
      </c>
      <c r="D7026" s="60">
        <v>75.650000000000006</v>
      </c>
      <c r="E7026" s="59" t="s">
        <v>492</v>
      </c>
      <c r="F7026" s="59" t="s">
        <v>302</v>
      </c>
    </row>
    <row r="7027" spans="1:6">
      <c r="A7027" s="59">
        <v>6473</v>
      </c>
      <c r="B7027" s="59" t="s">
        <v>491</v>
      </c>
      <c r="C7027" s="59" t="s">
        <v>20278</v>
      </c>
      <c r="D7027" s="60">
        <v>44.73</v>
      </c>
      <c r="E7027" s="59" t="s">
        <v>492</v>
      </c>
      <c r="F7027" s="59" t="s">
        <v>303</v>
      </c>
    </row>
    <row r="7028" spans="1:6">
      <c r="A7028" s="59">
        <v>6480</v>
      </c>
      <c r="B7028" s="59" t="s">
        <v>491</v>
      </c>
      <c r="C7028" s="59" t="s">
        <v>20278</v>
      </c>
      <c r="D7028" s="60">
        <v>69.27</v>
      </c>
      <c r="E7028" s="59" t="s">
        <v>492</v>
      </c>
      <c r="F7028" s="59" t="s">
        <v>304</v>
      </c>
    </row>
    <row r="7029" spans="1:6">
      <c r="A7029" s="59">
        <v>6482</v>
      </c>
      <c r="B7029" s="59" t="s">
        <v>491</v>
      </c>
      <c r="C7029" s="59" t="s">
        <v>20278</v>
      </c>
      <c r="D7029" s="60">
        <v>75.650000000000006</v>
      </c>
      <c r="E7029" s="59" t="s">
        <v>492</v>
      </c>
      <c r="F7029" s="59" t="s">
        <v>305</v>
      </c>
    </row>
    <row r="7030" spans="1:6">
      <c r="A7030" s="59">
        <v>6483</v>
      </c>
      <c r="B7030" s="59" t="s">
        <v>491</v>
      </c>
      <c r="C7030" s="59" t="s">
        <v>20278</v>
      </c>
      <c r="D7030" s="60">
        <v>75.650000000000006</v>
      </c>
      <c r="E7030" s="59" t="s">
        <v>492</v>
      </c>
      <c r="F7030" s="59" t="s">
        <v>306</v>
      </c>
    </row>
    <row r="7031" spans="1:6">
      <c r="A7031" s="59">
        <v>6484</v>
      </c>
      <c r="B7031" s="59" t="s">
        <v>491</v>
      </c>
      <c r="C7031" s="59" t="s">
        <v>20278</v>
      </c>
      <c r="D7031" s="60">
        <v>46.81</v>
      </c>
      <c r="E7031" s="59" t="s">
        <v>492</v>
      </c>
      <c r="F7031" s="59" t="s">
        <v>307</v>
      </c>
    </row>
    <row r="7032" spans="1:6">
      <c r="A7032" s="59">
        <v>6486</v>
      </c>
      <c r="B7032" s="59" t="s">
        <v>491</v>
      </c>
      <c r="C7032" s="59" t="s">
        <v>20278</v>
      </c>
      <c r="D7032" s="60">
        <v>36.979999999999997</v>
      </c>
      <c r="E7032" s="59" t="s">
        <v>492</v>
      </c>
      <c r="F7032" s="59" t="s">
        <v>308</v>
      </c>
    </row>
    <row r="7033" spans="1:6">
      <c r="A7033" s="59">
        <v>6490</v>
      </c>
      <c r="B7033" s="59" t="s">
        <v>491</v>
      </c>
      <c r="C7033" s="59" t="s">
        <v>20278</v>
      </c>
      <c r="D7033" s="60">
        <v>53.77</v>
      </c>
      <c r="E7033" s="59" t="s">
        <v>492</v>
      </c>
      <c r="F7033" s="59" t="s">
        <v>309</v>
      </c>
    </row>
    <row r="7034" spans="1:6">
      <c r="A7034" s="59">
        <v>6492</v>
      </c>
      <c r="B7034" s="59" t="s">
        <v>491</v>
      </c>
      <c r="C7034" s="59" t="s">
        <v>20278</v>
      </c>
      <c r="D7034" s="60">
        <v>75.650000000000006</v>
      </c>
      <c r="E7034" s="59" t="s">
        <v>492</v>
      </c>
      <c r="F7034" s="59" t="s">
        <v>310</v>
      </c>
    </row>
    <row r="7035" spans="1:6">
      <c r="A7035" s="59">
        <v>6500</v>
      </c>
      <c r="B7035" s="59" t="s">
        <v>491</v>
      </c>
      <c r="C7035" s="59" t="s">
        <v>20278</v>
      </c>
      <c r="D7035" s="60">
        <v>53.77</v>
      </c>
      <c r="E7035" s="59" t="s">
        <v>492</v>
      </c>
      <c r="F7035" s="59" t="s">
        <v>311</v>
      </c>
    </row>
    <row r="7036" spans="1:6">
      <c r="A7036" s="59">
        <v>6502</v>
      </c>
      <c r="B7036" s="59" t="s">
        <v>491</v>
      </c>
      <c r="C7036" s="59" t="s">
        <v>20278</v>
      </c>
      <c r="D7036" s="60">
        <v>75.650000000000006</v>
      </c>
      <c r="E7036" s="59" t="s">
        <v>492</v>
      </c>
      <c r="F7036" s="59" t="s">
        <v>312</v>
      </c>
    </row>
    <row r="7037" spans="1:6">
      <c r="A7037" s="59">
        <v>6503</v>
      </c>
      <c r="B7037" s="59" t="s">
        <v>491</v>
      </c>
      <c r="C7037" s="59" t="s">
        <v>20278</v>
      </c>
      <c r="D7037" s="60">
        <v>75.650000000000006</v>
      </c>
      <c r="E7037" s="59" t="s">
        <v>492</v>
      </c>
      <c r="F7037" s="59" t="s">
        <v>313</v>
      </c>
    </row>
    <row r="7038" spans="1:6">
      <c r="A7038" s="59">
        <v>6504</v>
      </c>
      <c r="B7038" s="59" t="s">
        <v>491</v>
      </c>
      <c r="C7038" s="59" t="s">
        <v>20278</v>
      </c>
      <c r="D7038" s="60">
        <v>45.61</v>
      </c>
      <c r="E7038" s="59" t="s">
        <v>492</v>
      </c>
      <c r="F7038" s="59" t="s">
        <v>314</v>
      </c>
    </row>
    <row r="7039" spans="1:6">
      <c r="A7039" s="59">
        <v>6505</v>
      </c>
      <c r="B7039" s="59" t="s">
        <v>491</v>
      </c>
      <c r="C7039" s="59" t="s">
        <v>20278</v>
      </c>
      <c r="D7039" s="60">
        <v>41.14</v>
      </c>
      <c r="E7039" s="59" t="s">
        <v>492</v>
      </c>
      <c r="F7039" s="59" t="s">
        <v>315</v>
      </c>
    </row>
    <row r="7040" spans="1:6">
      <c r="A7040" s="59">
        <v>6506</v>
      </c>
      <c r="B7040" s="59" t="s">
        <v>491</v>
      </c>
      <c r="C7040" s="59" t="s">
        <v>20278</v>
      </c>
      <c r="D7040" s="60">
        <v>75.650000000000006</v>
      </c>
      <c r="E7040" s="59" t="s">
        <v>492</v>
      </c>
      <c r="F7040" s="59" t="s">
        <v>316</v>
      </c>
    </row>
    <row r="7041" spans="1:6">
      <c r="A7041" s="59">
        <v>6507</v>
      </c>
      <c r="B7041" s="59" t="s">
        <v>491</v>
      </c>
      <c r="C7041" s="59" t="s">
        <v>20278</v>
      </c>
      <c r="D7041" s="60">
        <v>42.38</v>
      </c>
      <c r="E7041" s="59" t="s">
        <v>492</v>
      </c>
      <c r="F7041" s="59" t="s">
        <v>317</v>
      </c>
    </row>
    <row r="7042" spans="1:6">
      <c r="A7042" s="59">
        <v>6508</v>
      </c>
      <c r="B7042" s="59" t="s">
        <v>491</v>
      </c>
      <c r="C7042" s="59" t="s">
        <v>20278</v>
      </c>
      <c r="D7042" s="60">
        <v>42.66</v>
      </c>
      <c r="E7042" s="59" t="s">
        <v>492</v>
      </c>
      <c r="F7042" s="59" t="s">
        <v>318</v>
      </c>
    </row>
    <row r="7043" spans="1:6">
      <c r="A7043" s="59">
        <v>6509</v>
      </c>
      <c r="B7043" s="59" t="s">
        <v>491</v>
      </c>
      <c r="C7043" s="59" t="s">
        <v>20278</v>
      </c>
      <c r="D7043" s="60">
        <v>44.13</v>
      </c>
      <c r="E7043" s="59" t="s">
        <v>492</v>
      </c>
      <c r="F7043" s="59" t="s">
        <v>319</v>
      </c>
    </row>
    <row r="7044" spans="1:6">
      <c r="A7044" s="59">
        <v>6510</v>
      </c>
      <c r="B7044" s="59" t="s">
        <v>491</v>
      </c>
      <c r="C7044" s="59" t="s">
        <v>20278</v>
      </c>
      <c r="D7044" s="60">
        <v>67.959999999999994</v>
      </c>
      <c r="E7044" s="59" t="s">
        <v>492</v>
      </c>
      <c r="F7044" s="59" t="s">
        <v>320</v>
      </c>
    </row>
    <row r="7045" spans="1:6">
      <c r="A7045" s="59">
        <v>6511</v>
      </c>
      <c r="B7045" s="59" t="s">
        <v>491</v>
      </c>
      <c r="C7045" s="59" t="s">
        <v>20278</v>
      </c>
      <c r="D7045" s="60">
        <v>75.650000000000006</v>
      </c>
      <c r="E7045" s="59" t="s">
        <v>492</v>
      </c>
      <c r="F7045" s="59" t="s">
        <v>321</v>
      </c>
    </row>
    <row r="7046" spans="1:6">
      <c r="A7046" s="59">
        <v>6512</v>
      </c>
      <c r="B7046" s="59" t="s">
        <v>491</v>
      </c>
      <c r="C7046" s="59" t="s">
        <v>20278</v>
      </c>
      <c r="D7046" s="60">
        <v>75.650000000000006</v>
      </c>
      <c r="E7046" s="59" t="s">
        <v>492</v>
      </c>
      <c r="F7046" s="59" t="s">
        <v>322</v>
      </c>
    </row>
    <row r="7047" spans="1:6">
      <c r="A7047" s="59">
        <v>6513</v>
      </c>
      <c r="B7047" s="59" t="s">
        <v>491</v>
      </c>
      <c r="C7047" s="59" t="s">
        <v>20278</v>
      </c>
      <c r="D7047" s="60">
        <v>75.650000000000006</v>
      </c>
      <c r="E7047" s="59" t="s">
        <v>492</v>
      </c>
      <c r="F7047" s="59" t="s">
        <v>323</v>
      </c>
    </row>
    <row r="7048" spans="1:6">
      <c r="A7048" s="59">
        <v>6517</v>
      </c>
      <c r="B7048" s="59" t="s">
        <v>491</v>
      </c>
      <c r="C7048" s="59" t="s">
        <v>20278</v>
      </c>
      <c r="D7048" s="60">
        <v>77.23</v>
      </c>
      <c r="E7048" s="59" t="s">
        <v>492</v>
      </c>
      <c r="F7048" s="59" t="s">
        <v>324</v>
      </c>
    </row>
    <row r="7049" spans="1:6">
      <c r="A7049" s="59">
        <v>6518</v>
      </c>
      <c r="B7049" s="59" t="s">
        <v>491</v>
      </c>
      <c r="C7049" s="59" t="s">
        <v>20278</v>
      </c>
      <c r="D7049" s="60">
        <v>39.17</v>
      </c>
      <c r="E7049" s="59" t="s">
        <v>492</v>
      </c>
      <c r="F7049" s="59" t="s">
        <v>325</v>
      </c>
    </row>
    <row r="7050" spans="1:6">
      <c r="A7050" s="59">
        <v>6519</v>
      </c>
      <c r="B7050" s="59" t="s">
        <v>491</v>
      </c>
      <c r="C7050" s="59" t="s">
        <v>20278</v>
      </c>
      <c r="D7050" s="60">
        <v>70.05</v>
      </c>
      <c r="E7050" s="59" t="s">
        <v>492</v>
      </c>
      <c r="F7050" s="59" t="s">
        <v>326</v>
      </c>
    </row>
    <row r="7051" spans="1:6">
      <c r="A7051" s="59">
        <v>6520</v>
      </c>
      <c r="B7051" s="59" t="s">
        <v>491</v>
      </c>
      <c r="C7051" s="59" t="s">
        <v>20278</v>
      </c>
      <c r="D7051" s="60">
        <v>0.01</v>
      </c>
      <c r="E7051" s="59" t="s">
        <v>492</v>
      </c>
      <c r="F7051" s="59" t="s">
        <v>327</v>
      </c>
    </row>
    <row r="7052" spans="1:6">
      <c r="A7052" s="59">
        <v>6521</v>
      </c>
      <c r="B7052" s="59" t="s">
        <v>491</v>
      </c>
      <c r="C7052" s="59" t="s">
        <v>20278</v>
      </c>
      <c r="D7052" s="60">
        <v>75.650000000000006</v>
      </c>
      <c r="E7052" s="59" t="s">
        <v>492</v>
      </c>
      <c r="F7052" s="59" t="s">
        <v>328</v>
      </c>
    </row>
    <row r="7053" spans="1:6">
      <c r="A7053" s="59">
        <v>6522</v>
      </c>
      <c r="B7053" s="59" t="s">
        <v>491</v>
      </c>
      <c r="C7053" s="59" t="s">
        <v>20278</v>
      </c>
      <c r="D7053" s="60">
        <v>75.650000000000006</v>
      </c>
      <c r="E7053" s="59" t="s">
        <v>492</v>
      </c>
      <c r="F7053" s="59" t="s">
        <v>329</v>
      </c>
    </row>
    <row r="7054" spans="1:6">
      <c r="A7054" s="59">
        <v>6620</v>
      </c>
      <c r="B7054" s="59" t="s">
        <v>491</v>
      </c>
      <c r="C7054" s="59" t="s">
        <v>20278</v>
      </c>
      <c r="D7054" s="60">
        <v>97.23</v>
      </c>
      <c r="E7054" s="59" t="s">
        <v>492</v>
      </c>
      <c r="F7054" s="59" t="s">
        <v>330</v>
      </c>
    </row>
    <row r="7055" spans="1:6">
      <c r="A7055" s="59">
        <v>6622</v>
      </c>
      <c r="B7055" s="59" t="s">
        <v>491</v>
      </c>
      <c r="C7055" s="59" t="s">
        <v>20278</v>
      </c>
      <c r="D7055" s="60">
        <v>103.44</v>
      </c>
      <c r="E7055" s="59" t="s">
        <v>492</v>
      </c>
      <c r="F7055" s="59" t="s">
        <v>331</v>
      </c>
    </row>
    <row r="7056" spans="1:6">
      <c r="A7056" s="59">
        <v>6623</v>
      </c>
      <c r="B7056" s="59" t="s">
        <v>491</v>
      </c>
      <c r="C7056" s="59" t="s">
        <v>20278</v>
      </c>
      <c r="D7056" s="60">
        <v>102.96</v>
      </c>
      <c r="E7056" s="59" t="s">
        <v>492</v>
      </c>
      <c r="F7056" s="59" t="s">
        <v>332</v>
      </c>
    </row>
    <row r="7057" spans="1:6">
      <c r="A7057" s="59">
        <v>6624</v>
      </c>
      <c r="B7057" s="59" t="s">
        <v>491</v>
      </c>
      <c r="C7057" s="59" t="s">
        <v>20278</v>
      </c>
      <c r="D7057" s="60">
        <v>103.08</v>
      </c>
      <c r="E7057" s="59" t="s">
        <v>492</v>
      </c>
      <c r="F7057" s="59" t="s">
        <v>333</v>
      </c>
    </row>
    <row r="7058" spans="1:6">
      <c r="A7058" s="59">
        <v>6625</v>
      </c>
      <c r="B7058" s="59" t="s">
        <v>491</v>
      </c>
      <c r="C7058" s="59" t="s">
        <v>20278</v>
      </c>
      <c r="D7058" s="60">
        <v>75.739999999999995</v>
      </c>
      <c r="E7058" s="59" t="s">
        <v>492</v>
      </c>
      <c r="F7058" s="59" t="s">
        <v>334</v>
      </c>
    </row>
    <row r="7059" spans="1:6">
      <c r="A7059" s="59">
        <v>6630</v>
      </c>
      <c r="B7059" s="59" t="s">
        <v>491</v>
      </c>
      <c r="C7059" s="59" t="s">
        <v>20278</v>
      </c>
      <c r="D7059" s="60">
        <v>103.25</v>
      </c>
      <c r="E7059" s="59" t="s">
        <v>492</v>
      </c>
      <c r="F7059" s="59" t="s">
        <v>335</v>
      </c>
    </row>
    <row r="7060" spans="1:6">
      <c r="A7060" s="59">
        <v>6632</v>
      </c>
      <c r="B7060" s="59" t="s">
        <v>491</v>
      </c>
      <c r="C7060" s="59" t="s">
        <v>20278</v>
      </c>
      <c r="D7060" s="60">
        <v>80.66</v>
      </c>
      <c r="E7060" s="59" t="s">
        <v>492</v>
      </c>
      <c r="F7060" s="59" t="s">
        <v>336</v>
      </c>
    </row>
    <row r="7061" spans="1:6">
      <c r="A7061" s="59">
        <v>6633</v>
      </c>
      <c r="B7061" s="59" t="s">
        <v>491</v>
      </c>
      <c r="C7061" s="59" t="s">
        <v>20278</v>
      </c>
      <c r="D7061" s="60">
        <v>101.69</v>
      </c>
      <c r="E7061" s="59" t="s">
        <v>492</v>
      </c>
      <c r="F7061" s="59" t="s">
        <v>337</v>
      </c>
    </row>
    <row r="7062" spans="1:6">
      <c r="A7062" s="59">
        <v>6634</v>
      </c>
      <c r="B7062" s="59" t="s">
        <v>491</v>
      </c>
      <c r="C7062" s="59" t="s">
        <v>20278</v>
      </c>
      <c r="D7062" s="60">
        <v>100.05</v>
      </c>
      <c r="E7062" s="59" t="s">
        <v>492</v>
      </c>
      <c r="F7062" s="59" t="s">
        <v>338</v>
      </c>
    </row>
    <row r="7063" spans="1:6">
      <c r="A7063" s="59">
        <v>6635</v>
      </c>
      <c r="B7063" s="59" t="s">
        <v>491</v>
      </c>
      <c r="C7063" s="59" t="s">
        <v>20278</v>
      </c>
      <c r="D7063" s="60">
        <v>97</v>
      </c>
      <c r="E7063" s="59" t="s">
        <v>492</v>
      </c>
      <c r="F7063" s="59" t="s">
        <v>339</v>
      </c>
    </row>
    <row r="7064" spans="1:6">
      <c r="A7064" s="59">
        <v>6636</v>
      </c>
      <c r="B7064" s="59" t="s">
        <v>491</v>
      </c>
      <c r="C7064" s="59" t="s">
        <v>20278</v>
      </c>
      <c r="D7064" s="60">
        <v>104.01</v>
      </c>
      <c r="E7064" s="59" t="s">
        <v>492</v>
      </c>
      <c r="F7064" s="59" t="s">
        <v>340</v>
      </c>
    </row>
    <row r="7065" spans="1:6">
      <c r="A7065" s="59">
        <v>6637</v>
      </c>
      <c r="B7065" s="59" t="s">
        <v>491</v>
      </c>
      <c r="C7065" s="59" t="s">
        <v>20278</v>
      </c>
      <c r="D7065" s="60">
        <v>94.18</v>
      </c>
      <c r="E7065" s="59" t="s">
        <v>492</v>
      </c>
      <c r="F7065" s="59" t="s">
        <v>341</v>
      </c>
    </row>
    <row r="7066" spans="1:6">
      <c r="A7066" s="59">
        <v>6640</v>
      </c>
      <c r="B7066" s="59" t="s">
        <v>491</v>
      </c>
      <c r="C7066" s="59" t="s">
        <v>20278</v>
      </c>
      <c r="D7066" s="60">
        <v>155.65</v>
      </c>
      <c r="E7066" s="59" t="s">
        <v>492</v>
      </c>
      <c r="F7066" s="59" t="s">
        <v>342</v>
      </c>
    </row>
    <row r="7067" spans="1:6">
      <c r="A7067" s="59">
        <v>6642</v>
      </c>
      <c r="B7067" s="59" t="s">
        <v>491</v>
      </c>
      <c r="C7067" s="59" t="s">
        <v>20278</v>
      </c>
      <c r="D7067" s="60">
        <v>102.92</v>
      </c>
      <c r="E7067" s="59" t="s">
        <v>492</v>
      </c>
      <c r="F7067" s="59" t="s">
        <v>343</v>
      </c>
    </row>
    <row r="7068" spans="1:6">
      <c r="A7068" s="59">
        <v>6643</v>
      </c>
      <c r="B7068" s="59" t="s">
        <v>491</v>
      </c>
      <c r="C7068" s="59" t="s">
        <v>20278</v>
      </c>
      <c r="D7068" s="60">
        <v>39.479999999999997</v>
      </c>
      <c r="E7068" s="59" t="s">
        <v>492</v>
      </c>
      <c r="F7068" s="59" t="s">
        <v>344</v>
      </c>
    </row>
    <row r="7069" spans="1:6">
      <c r="A7069" s="59">
        <v>6644</v>
      </c>
      <c r="B7069" s="59" t="s">
        <v>491</v>
      </c>
      <c r="C7069" s="59" t="s">
        <v>20278</v>
      </c>
      <c r="D7069" s="60">
        <v>103.29</v>
      </c>
      <c r="E7069" s="59" t="s">
        <v>492</v>
      </c>
      <c r="F7069" s="59" t="s">
        <v>345</v>
      </c>
    </row>
    <row r="7070" spans="1:6">
      <c r="A7070" s="59">
        <v>6645</v>
      </c>
      <c r="B7070" s="59" t="s">
        <v>491</v>
      </c>
      <c r="C7070" s="59" t="s">
        <v>20278</v>
      </c>
      <c r="D7070" s="60">
        <v>93.16</v>
      </c>
      <c r="E7070" s="59" t="s">
        <v>492</v>
      </c>
      <c r="F7070" s="59" t="s">
        <v>346</v>
      </c>
    </row>
    <row r="7071" spans="1:6">
      <c r="A7071" s="59">
        <v>6646</v>
      </c>
      <c r="B7071" s="59" t="s">
        <v>491</v>
      </c>
      <c r="C7071" s="59" t="s">
        <v>20278</v>
      </c>
      <c r="D7071" s="60">
        <v>104.21</v>
      </c>
      <c r="E7071" s="59" t="s">
        <v>492</v>
      </c>
      <c r="F7071" s="59" t="s">
        <v>347</v>
      </c>
    </row>
    <row r="7072" spans="1:6">
      <c r="A7072" s="59">
        <v>6648</v>
      </c>
      <c r="B7072" s="59" t="s">
        <v>491</v>
      </c>
      <c r="C7072" s="59" t="s">
        <v>20278</v>
      </c>
      <c r="D7072" s="60">
        <v>64.25</v>
      </c>
      <c r="E7072" s="59" t="s">
        <v>492</v>
      </c>
      <c r="F7072" s="59" t="s">
        <v>348</v>
      </c>
    </row>
    <row r="7073" spans="1:6">
      <c r="A7073" s="59">
        <v>6649</v>
      </c>
      <c r="B7073" s="59" t="s">
        <v>491</v>
      </c>
      <c r="C7073" s="59" t="s">
        <v>20278</v>
      </c>
      <c r="D7073" s="60">
        <v>103.5</v>
      </c>
      <c r="E7073" s="59" t="s">
        <v>492</v>
      </c>
      <c r="F7073" s="59" t="s">
        <v>349</v>
      </c>
    </row>
    <row r="7074" spans="1:6">
      <c r="A7074" s="59">
        <v>6652</v>
      </c>
      <c r="B7074" s="59" t="s">
        <v>491</v>
      </c>
      <c r="C7074" s="59" t="s">
        <v>20278</v>
      </c>
      <c r="D7074" s="60">
        <v>82.23</v>
      </c>
      <c r="E7074" s="59" t="s">
        <v>492</v>
      </c>
      <c r="F7074" s="59" t="s">
        <v>350</v>
      </c>
    </row>
    <row r="7075" spans="1:6">
      <c r="A7075" s="59">
        <v>6654</v>
      </c>
      <c r="B7075" s="59" t="s">
        <v>491</v>
      </c>
      <c r="C7075" s="59" t="s">
        <v>20278</v>
      </c>
      <c r="D7075" s="60">
        <v>99.42</v>
      </c>
      <c r="E7075" s="59" t="s">
        <v>492</v>
      </c>
      <c r="F7075" s="59" t="s">
        <v>351</v>
      </c>
    </row>
    <row r="7076" spans="1:6">
      <c r="A7076" s="59">
        <v>6655</v>
      </c>
      <c r="B7076" s="59" t="s">
        <v>491</v>
      </c>
      <c r="C7076" s="59" t="s">
        <v>20278</v>
      </c>
      <c r="D7076" s="60">
        <v>95.31</v>
      </c>
      <c r="E7076" s="59" t="s">
        <v>492</v>
      </c>
      <c r="F7076" s="59" t="s">
        <v>352</v>
      </c>
    </row>
    <row r="7077" spans="1:6">
      <c r="A7077" s="59">
        <v>6657</v>
      </c>
      <c r="B7077" s="59" t="s">
        <v>491</v>
      </c>
      <c r="C7077" s="59" t="s">
        <v>20278</v>
      </c>
      <c r="D7077" s="60">
        <v>102.24</v>
      </c>
      <c r="E7077" s="59" t="s">
        <v>492</v>
      </c>
      <c r="F7077" s="59" t="s">
        <v>353</v>
      </c>
    </row>
    <row r="7078" spans="1:6">
      <c r="A7078" s="59">
        <v>6660</v>
      </c>
      <c r="B7078" s="59" t="s">
        <v>491</v>
      </c>
      <c r="C7078" s="59" t="s">
        <v>20278</v>
      </c>
      <c r="D7078" s="60">
        <v>87.41</v>
      </c>
      <c r="E7078" s="59" t="s">
        <v>492</v>
      </c>
      <c r="F7078" s="59" t="s">
        <v>354</v>
      </c>
    </row>
    <row r="7079" spans="1:6">
      <c r="A7079" s="59">
        <v>6662</v>
      </c>
      <c r="B7079" s="59" t="s">
        <v>491</v>
      </c>
      <c r="C7079" s="59" t="s">
        <v>20278</v>
      </c>
      <c r="D7079" s="60">
        <v>87.41</v>
      </c>
      <c r="E7079" s="59" t="s">
        <v>492</v>
      </c>
      <c r="F7079" s="59" t="s">
        <v>355</v>
      </c>
    </row>
    <row r="7080" spans="1:6">
      <c r="A7080" s="59">
        <v>6665</v>
      </c>
      <c r="B7080" s="59" t="s">
        <v>491</v>
      </c>
      <c r="C7080" s="59" t="s">
        <v>20278</v>
      </c>
      <c r="D7080" s="60">
        <v>47.31</v>
      </c>
      <c r="E7080" s="59" t="s">
        <v>492</v>
      </c>
      <c r="F7080" s="59" t="s">
        <v>356</v>
      </c>
    </row>
    <row r="7081" spans="1:6">
      <c r="A7081" s="59">
        <v>6680</v>
      </c>
      <c r="B7081" s="59" t="s">
        <v>491</v>
      </c>
      <c r="C7081" s="59" t="s">
        <v>20278</v>
      </c>
      <c r="D7081" s="60">
        <v>74.430000000000007</v>
      </c>
      <c r="E7081" s="59" t="s">
        <v>492</v>
      </c>
      <c r="F7081" s="59" t="s">
        <v>357</v>
      </c>
    </row>
    <row r="7082" spans="1:6">
      <c r="A7082" s="59">
        <v>6681</v>
      </c>
      <c r="B7082" s="59" t="s">
        <v>491</v>
      </c>
      <c r="C7082" s="59" t="s">
        <v>20278</v>
      </c>
      <c r="D7082" s="60">
        <v>74.430000000000007</v>
      </c>
      <c r="E7082" s="59" t="s">
        <v>492</v>
      </c>
      <c r="F7082" s="59" t="s">
        <v>358</v>
      </c>
    </row>
    <row r="7083" spans="1:6">
      <c r="A7083" s="59">
        <v>6685</v>
      </c>
      <c r="B7083" s="59" t="s">
        <v>491</v>
      </c>
      <c r="C7083" s="59" t="s">
        <v>20278</v>
      </c>
      <c r="D7083" s="60">
        <v>78.58</v>
      </c>
      <c r="E7083" s="59" t="s">
        <v>492</v>
      </c>
      <c r="F7083" s="59" t="s">
        <v>359</v>
      </c>
    </row>
    <row r="7084" spans="1:6">
      <c r="A7084" s="59">
        <v>6686</v>
      </c>
      <c r="B7084" s="59" t="s">
        <v>491</v>
      </c>
      <c r="C7084" s="59" t="s">
        <v>20278</v>
      </c>
      <c r="D7084" s="60">
        <v>0.01</v>
      </c>
      <c r="E7084" s="59" t="s">
        <v>492</v>
      </c>
      <c r="F7084" s="59" t="s">
        <v>360</v>
      </c>
    </row>
    <row r="7085" spans="1:6">
      <c r="A7085" s="59">
        <v>6690</v>
      </c>
      <c r="B7085" s="59" t="s">
        <v>491</v>
      </c>
      <c r="C7085" s="59" t="s">
        <v>20278</v>
      </c>
      <c r="D7085" s="60">
        <v>109.29</v>
      </c>
      <c r="E7085" s="59" t="s">
        <v>492</v>
      </c>
      <c r="F7085" s="59" t="s">
        <v>361</v>
      </c>
    </row>
    <row r="7086" spans="1:6">
      <c r="A7086" s="59">
        <v>6750</v>
      </c>
      <c r="B7086" s="59" t="s">
        <v>491</v>
      </c>
      <c r="C7086" s="59" t="s">
        <v>20278</v>
      </c>
      <c r="D7086" s="60">
        <v>0.01</v>
      </c>
      <c r="E7086" s="59" t="s">
        <v>492</v>
      </c>
      <c r="F7086" s="59" t="s">
        <v>362</v>
      </c>
    </row>
    <row r="7087" spans="1:6">
      <c r="A7087" s="59">
        <v>6820</v>
      </c>
      <c r="B7087" s="59" t="s">
        <v>491</v>
      </c>
      <c r="C7087" s="59" t="s">
        <v>20278</v>
      </c>
      <c r="D7087" s="60">
        <v>63.22</v>
      </c>
      <c r="E7087" s="59" t="s">
        <v>492</v>
      </c>
      <c r="F7087" s="59" t="s">
        <v>363</v>
      </c>
    </row>
    <row r="7088" spans="1:6">
      <c r="A7088" s="59">
        <v>6825</v>
      </c>
      <c r="B7088" s="59" t="s">
        <v>491</v>
      </c>
      <c r="C7088" s="59" t="s">
        <v>20278</v>
      </c>
      <c r="D7088" s="60">
        <v>74.709999999999994</v>
      </c>
      <c r="E7088" s="59" t="s">
        <v>492</v>
      </c>
      <c r="F7088" s="59" t="s">
        <v>364</v>
      </c>
    </row>
    <row r="7089" spans="1:6">
      <c r="A7089" s="59">
        <v>6830</v>
      </c>
      <c r="B7089" s="59" t="s">
        <v>491</v>
      </c>
      <c r="C7089" s="59" t="s">
        <v>20278</v>
      </c>
      <c r="D7089" s="60">
        <v>0.01</v>
      </c>
      <c r="E7089" s="59" t="s">
        <v>492</v>
      </c>
      <c r="F7089" s="59" t="s">
        <v>365</v>
      </c>
    </row>
    <row r="7090" spans="1:6">
      <c r="A7090" s="59">
        <v>6831</v>
      </c>
      <c r="B7090" s="59" t="s">
        <v>491</v>
      </c>
      <c r="C7090" s="59" t="s">
        <v>20278</v>
      </c>
      <c r="D7090" s="60">
        <v>75.91</v>
      </c>
      <c r="E7090" s="59" t="s">
        <v>492</v>
      </c>
      <c r="F7090" s="59" t="s">
        <v>366</v>
      </c>
    </row>
    <row r="7091" spans="1:6">
      <c r="A7091" s="59">
        <v>6832</v>
      </c>
      <c r="B7091" s="59" t="s">
        <v>491</v>
      </c>
      <c r="C7091" s="59" t="s">
        <v>20278</v>
      </c>
      <c r="D7091" s="60">
        <v>87.41</v>
      </c>
      <c r="E7091" s="59" t="s">
        <v>492</v>
      </c>
      <c r="F7091" s="59" t="s">
        <v>367</v>
      </c>
    </row>
    <row r="7092" spans="1:6">
      <c r="A7092" s="59">
        <v>6833</v>
      </c>
      <c r="B7092" s="59" t="s">
        <v>491</v>
      </c>
      <c r="C7092" s="59" t="s">
        <v>20278</v>
      </c>
      <c r="D7092" s="60">
        <v>88.18</v>
      </c>
      <c r="E7092" s="59" t="s">
        <v>492</v>
      </c>
      <c r="F7092" s="59" t="s">
        <v>368</v>
      </c>
    </row>
    <row r="7093" spans="1:6">
      <c r="A7093" s="59">
        <v>6834</v>
      </c>
      <c r="B7093" s="59" t="s">
        <v>491</v>
      </c>
      <c r="C7093" s="59" t="s">
        <v>20278</v>
      </c>
      <c r="D7093" s="60">
        <v>100.17</v>
      </c>
      <c r="E7093" s="59" t="s">
        <v>492</v>
      </c>
      <c r="F7093" s="59" t="s">
        <v>369</v>
      </c>
    </row>
    <row r="7094" spans="1:6">
      <c r="A7094" s="59">
        <v>6901</v>
      </c>
      <c r="B7094" s="59" t="s">
        <v>491</v>
      </c>
      <c r="C7094" s="59" t="s">
        <v>20278</v>
      </c>
      <c r="D7094" s="60">
        <v>164.06</v>
      </c>
      <c r="E7094" s="59" t="s">
        <v>492</v>
      </c>
      <c r="F7094" s="59" t="s">
        <v>370</v>
      </c>
    </row>
    <row r="7095" spans="1:6">
      <c r="A7095" s="59">
        <v>6902</v>
      </c>
      <c r="B7095" s="59" t="s">
        <v>491</v>
      </c>
      <c r="C7095" s="59" t="s">
        <v>20278</v>
      </c>
      <c r="D7095" s="60">
        <v>36.32</v>
      </c>
      <c r="E7095" s="59" t="s">
        <v>492</v>
      </c>
      <c r="F7095" s="59" t="s">
        <v>371</v>
      </c>
    </row>
    <row r="7096" spans="1:6">
      <c r="A7096" s="59">
        <v>6903</v>
      </c>
      <c r="B7096" s="59" t="s">
        <v>491</v>
      </c>
      <c r="C7096" s="59" t="s">
        <v>20278</v>
      </c>
      <c r="D7096" s="60">
        <v>46.25</v>
      </c>
      <c r="E7096" s="59" t="s">
        <v>492</v>
      </c>
      <c r="F7096" s="59" t="s">
        <v>372</v>
      </c>
    </row>
    <row r="7097" spans="1:6">
      <c r="A7097" s="59">
        <v>6998</v>
      </c>
      <c r="B7097" s="59" t="s">
        <v>491</v>
      </c>
      <c r="C7097" s="59" t="s">
        <v>20278</v>
      </c>
      <c r="D7097" s="60">
        <v>0.01</v>
      </c>
      <c r="E7097" s="59" t="s">
        <v>492</v>
      </c>
      <c r="F7097" s="59" t="s">
        <v>373</v>
      </c>
    </row>
    <row r="7098" spans="1:6">
      <c r="A7098" s="59">
        <v>6999</v>
      </c>
      <c r="B7098" s="59" t="s">
        <v>491</v>
      </c>
      <c r="C7098" s="59" t="s">
        <v>20278</v>
      </c>
      <c r="D7098" s="60">
        <v>0.01</v>
      </c>
      <c r="E7098" s="59" t="s">
        <v>492</v>
      </c>
      <c r="F7098" s="59" t="s">
        <v>374</v>
      </c>
    </row>
    <row r="7099" spans="1:6">
      <c r="A7099" s="59">
        <v>9001</v>
      </c>
      <c r="B7099" s="59" t="s">
        <v>491</v>
      </c>
      <c r="C7099" s="59" t="s">
        <v>20278</v>
      </c>
      <c r="D7099" s="60">
        <v>0.01</v>
      </c>
      <c r="E7099" s="59" t="s">
        <v>492</v>
      </c>
      <c r="F7099" s="59" t="s">
        <v>375</v>
      </c>
    </row>
    <row r="7100" spans="1:6">
      <c r="A7100" s="59">
        <v>600</v>
      </c>
      <c r="B7100" s="59" t="s">
        <v>493</v>
      </c>
      <c r="C7100" s="59" t="s">
        <v>20278</v>
      </c>
      <c r="D7100" s="60">
        <v>0.01</v>
      </c>
      <c r="E7100" s="59" t="s">
        <v>494</v>
      </c>
      <c r="F7100" s="59" t="s">
        <v>200</v>
      </c>
    </row>
    <row r="7101" spans="1:6">
      <c r="A7101" s="59">
        <v>601</v>
      </c>
      <c r="B7101" s="59" t="s">
        <v>493</v>
      </c>
      <c r="C7101" s="59" t="s">
        <v>20278</v>
      </c>
      <c r="D7101" s="60">
        <v>0.01</v>
      </c>
      <c r="E7101" s="59" t="s">
        <v>494</v>
      </c>
      <c r="F7101" s="59" t="s">
        <v>201</v>
      </c>
    </row>
    <row r="7102" spans="1:6">
      <c r="A7102" s="59">
        <v>605</v>
      </c>
      <c r="B7102" s="59" t="s">
        <v>493</v>
      </c>
      <c r="C7102" s="59" t="s">
        <v>20278</v>
      </c>
      <c r="D7102" s="60">
        <v>139.59</v>
      </c>
      <c r="E7102" s="59" t="s">
        <v>494</v>
      </c>
      <c r="F7102" s="59" t="s">
        <v>202</v>
      </c>
    </row>
    <row r="7103" spans="1:6">
      <c r="A7103" s="59">
        <v>611</v>
      </c>
      <c r="B7103" s="59" t="s">
        <v>493</v>
      </c>
      <c r="C7103" s="59" t="s">
        <v>20278</v>
      </c>
      <c r="D7103" s="60">
        <v>64.56</v>
      </c>
      <c r="E7103" s="59" t="s">
        <v>494</v>
      </c>
      <c r="F7103" s="59" t="s">
        <v>203</v>
      </c>
    </row>
    <row r="7104" spans="1:6">
      <c r="A7104" s="59">
        <v>630</v>
      </c>
      <c r="B7104" s="59" t="s">
        <v>493</v>
      </c>
      <c r="C7104" s="59" t="s">
        <v>20278</v>
      </c>
      <c r="D7104" s="60">
        <v>81.61</v>
      </c>
      <c r="E7104" s="59" t="s">
        <v>494</v>
      </c>
      <c r="F7104" s="59" t="s">
        <v>204</v>
      </c>
    </row>
    <row r="7105" spans="1:6">
      <c r="A7105" s="59">
        <v>640</v>
      </c>
      <c r="B7105" s="59" t="s">
        <v>493</v>
      </c>
      <c r="C7105" s="59" t="s">
        <v>20278</v>
      </c>
      <c r="D7105" s="60">
        <v>64.11</v>
      </c>
      <c r="E7105" s="59" t="s">
        <v>494</v>
      </c>
      <c r="F7105" s="59" t="s">
        <v>205</v>
      </c>
    </row>
    <row r="7106" spans="1:6">
      <c r="A7106" s="59">
        <v>641</v>
      </c>
      <c r="B7106" s="59" t="s">
        <v>493</v>
      </c>
      <c r="C7106" s="59" t="s">
        <v>20278</v>
      </c>
      <c r="D7106" s="60">
        <v>64.11</v>
      </c>
      <c r="E7106" s="59" t="s">
        <v>494</v>
      </c>
      <c r="F7106" s="59" t="s">
        <v>206</v>
      </c>
    </row>
    <row r="7107" spans="1:6">
      <c r="A7107" s="59">
        <v>660</v>
      </c>
      <c r="B7107" s="59" t="s">
        <v>493</v>
      </c>
      <c r="C7107" s="59" t="s">
        <v>20278</v>
      </c>
      <c r="D7107" s="60">
        <v>61.69</v>
      </c>
      <c r="E7107" s="59" t="s">
        <v>494</v>
      </c>
      <c r="F7107" s="59" t="s">
        <v>207</v>
      </c>
    </row>
    <row r="7108" spans="1:6">
      <c r="A7108" s="59">
        <v>665</v>
      </c>
      <c r="B7108" s="59" t="s">
        <v>493</v>
      </c>
      <c r="C7108" s="59" t="s">
        <v>20278</v>
      </c>
      <c r="D7108" s="60">
        <v>60.91</v>
      </c>
      <c r="E7108" s="59" t="s">
        <v>494</v>
      </c>
      <c r="F7108" s="59" t="s">
        <v>209</v>
      </c>
    </row>
    <row r="7109" spans="1:6">
      <c r="A7109" s="59">
        <v>6010</v>
      </c>
      <c r="B7109" s="59" t="s">
        <v>493</v>
      </c>
      <c r="C7109" s="59" t="s">
        <v>20278</v>
      </c>
      <c r="D7109" s="60">
        <v>131.71</v>
      </c>
      <c r="E7109" s="59" t="s">
        <v>494</v>
      </c>
      <c r="F7109" s="59" t="s">
        <v>210</v>
      </c>
    </row>
    <row r="7110" spans="1:6">
      <c r="A7110" s="59">
        <v>6011</v>
      </c>
      <c r="B7110" s="59" t="s">
        <v>493</v>
      </c>
      <c r="C7110" s="59" t="s">
        <v>20278</v>
      </c>
      <c r="D7110" s="60">
        <v>74.650000000000006</v>
      </c>
      <c r="E7110" s="59" t="s">
        <v>494</v>
      </c>
      <c r="F7110" s="59" t="s">
        <v>211</v>
      </c>
    </row>
    <row r="7111" spans="1:6">
      <c r="A7111" s="59">
        <v>6012</v>
      </c>
      <c r="B7111" s="59" t="s">
        <v>493</v>
      </c>
      <c r="C7111" s="59" t="s">
        <v>20278</v>
      </c>
      <c r="D7111" s="60">
        <v>97.52</v>
      </c>
      <c r="E7111" s="59" t="s">
        <v>494</v>
      </c>
      <c r="F7111" s="59" t="s">
        <v>212</v>
      </c>
    </row>
    <row r="7112" spans="1:6">
      <c r="A7112" s="59">
        <v>6013</v>
      </c>
      <c r="B7112" s="59" t="s">
        <v>493</v>
      </c>
      <c r="C7112" s="59" t="s">
        <v>20278</v>
      </c>
      <c r="D7112" s="60">
        <v>0.01</v>
      </c>
      <c r="E7112" s="59" t="s">
        <v>494</v>
      </c>
      <c r="F7112" s="59" t="s">
        <v>213</v>
      </c>
    </row>
    <row r="7113" spans="1:6">
      <c r="A7113" s="59">
        <v>6014</v>
      </c>
      <c r="B7113" s="59" t="s">
        <v>493</v>
      </c>
      <c r="C7113" s="59" t="s">
        <v>20278</v>
      </c>
      <c r="D7113" s="60">
        <v>103.81</v>
      </c>
      <c r="E7113" s="59" t="s">
        <v>494</v>
      </c>
      <c r="F7113" s="59" t="s">
        <v>214</v>
      </c>
    </row>
    <row r="7114" spans="1:6">
      <c r="A7114" s="59">
        <v>6015</v>
      </c>
      <c r="B7114" s="59" t="s">
        <v>493</v>
      </c>
      <c r="C7114" s="59" t="s">
        <v>20278</v>
      </c>
      <c r="D7114" s="60">
        <v>102.47</v>
      </c>
      <c r="E7114" s="59" t="s">
        <v>494</v>
      </c>
      <c r="F7114" s="59" t="s">
        <v>215</v>
      </c>
    </row>
    <row r="7115" spans="1:6">
      <c r="A7115" s="59">
        <v>6016</v>
      </c>
      <c r="B7115" s="59" t="s">
        <v>493</v>
      </c>
      <c r="C7115" s="59" t="s">
        <v>20278</v>
      </c>
      <c r="D7115" s="60">
        <v>102.47</v>
      </c>
      <c r="E7115" s="59" t="s">
        <v>494</v>
      </c>
      <c r="F7115" s="59" t="s">
        <v>216</v>
      </c>
    </row>
    <row r="7116" spans="1:6">
      <c r="A7116" s="59">
        <v>6017</v>
      </c>
      <c r="B7116" s="59" t="s">
        <v>493</v>
      </c>
      <c r="C7116" s="59" t="s">
        <v>20278</v>
      </c>
      <c r="D7116" s="60">
        <v>102.47</v>
      </c>
      <c r="E7116" s="59" t="s">
        <v>494</v>
      </c>
      <c r="F7116" s="59" t="s">
        <v>217</v>
      </c>
    </row>
    <row r="7117" spans="1:6">
      <c r="A7117" s="59">
        <v>6021</v>
      </c>
      <c r="B7117" s="59" t="s">
        <v>493</v>
      </c>
      <c r="C7117" s="59" t="s">
        <v>20278</v>
      </c>
      <c r="D7117" s="60">
        <v>82.88</v>
      </c>
      <c r="E7117" s="59" t="s">
        <v>494</v>
      </c>
      <c r="F7117" s="59" t="s">
        <v>219</v>
      </c>
    </row>
    <row r="7118" spans="1:6">
      <c r="A7118" s="59">
        <v>6022</v>
      </c>
      <c r="B7118" s="59" t="s">
        <v>493</v>
      </c>
      <c r="C7118" s="59" t="s">
        <v>20278</v>
      </c>
      <c r="D7118" s="60">
        <v>0.01</v>
      </c>
      <c r="E7118" s="59" t="s">
        <v>494</v>
      </c>
      <c r="F7118" s="59" t="s">
        <v>220</v>
      </c>
    </row>
    <row r="7119" spans="1:6">
      <c r="A7119" s="59">
        <v>6023</v>
      </c>
      <c r="B7119" s="59" t="s">
        <v>493</v>
      </c>
      <c r="C7119" s="59" t="s">
        <v>20278</v>
      </c>
      <c r="D7119" s="60">
        <v>82.68</v>
      </c>
      <c r="E7119" s="59" t="s">
        <v>494</v>
      </c>
      <c r="F7119" s="59" t="s">
        <v>221</v>
      </c>
    </row>
    <row r="7120" spans="1:6">
      <c r="A7120" s="59">
        <v>6100</v>
      </c>
      <c r="B7120" s="59" t="s">
        <v>493</v>
      </c>
      <c r="C7120" s="59" t="s">
        <v>20278</v>
      </c>
      <c r="D7120" s="60">
        <v>0.01</v>
      </c>
      <c r="E7120" s="59" t="s">
        <v>494</v>
      </c>
      <c r="F7120" s="59" t="s">
        <v>225</v>
      </c>
    </row>
    <row r="7121" spans="1:6">
      <c r="A7121" s="59">
        <v>6101</v>
      </c>
      <c r="B7121" s="59" t="s">
        <v>493</v>
      </c>
      <c r="C7121" s="59" t="s">
        <v>20278</v>
      </c>
      <c r="D7121" s="60">
        <v>102.61</v>
      </c>
      <c r="E7121" s="59" t="s">
        <v>494</v>
      </c>
      <c r="F7121" s="59" t="s">
        <v>226</v>
      </c>
    </row>
    <row r="7122" spans="1:6">
      <c r="A7122" s="59">
        <v>6102</v>
      </c>
      <c r="B7122" s="59" t="s">
        <v>493</v>
      </c>
      <c r="C7122" s="59" t="s">
        <v>20278</v>
      </c>
      <c r="D7122" s="60">
        <v>75.650000000000006</v>
      </c>
      <c r="E7122" s="59" t="s">
        <v>494</v>
      </c>
      <c r="F7122" s="59" t="s">
        <v>227</v>
      </c>
    </row>
    <row r="7123" spans="1:6">
      <c r="A7123" s="59">
        <v>6103</v>
      </c>
      <c r="B7123" s="59" t="s">
        <v>493</v>
      </c>
      <c r="C7123" s="59" t="s">
        <v>20278</v>
      </c>
      <c r="D7123" s="60">
        <v>42.16</v>
      </c>
      <c r="E7123" s="59" t="s">
        <v>494</v>
      </c>
      <c r="F7123" s="59" t="s">
        <v>228</v>
      </c>
    </row>
    <row r="7124" spans="1:6">
      <c r="A7124" s="59">
        <v>6110</v>
      </c>
      <c r="B7124" s="59" t="s">
        <v>493</v>
      </c>
      <c r="C7124" s="59" t="s">
        <v>20278</v>
      </c>
      <c r="D7124" s="60">
        <v>0.01</v>
      </c>
      <c r="E7124" s="59" t="s">
        <v>494</v>
      </c>
      <c r="F7124" s="59" t="s">
        <v>229</v>
      </c>
    </row>
    <row r="7125" spans="1:6">
      <c r="A7125" s="59">
        <v>6220</v>
      </c>
      <c r="B7125" s="59" t="s">
        <v>493</v>
      </c>
      <c r="C7125" s="59" t="s">
        <v>20278</v>
      </c>
      <c r="D7125" s="60">
        <v>95.01</v>
      </c>
      <c r="E7125" s="59" t="s">
        <v>494</v>
      </c>
      <c r="F7125" s="59" t="s">
        <v>231</v>
      </c>
    </row>
    <row r="7126" spans="1:6">
      <c r="A7126" s="59">
        <v>6221</v>
      </c>
      <c r="B7126" s="59" t="s">
        <v>493</v>
      </c>
      <c r="C7126" s="59" t="s">
        <v>20278</v>
      </c>
      <c r="D7126" s="60">
        <v>66.42</v>
      </c>
      <c r="E7126" s="59" t="s">
        <v>494</v>
      </c>
      <c r="F7126" s="59" t="s">
        <v>232</v>
      </c>
    </row>
    <row r="7127" spans="1:6">
      <c r="A7127" s="59">
        <v>6222</v>
      </c>
      <c r="B7127" s="59" t="s">
        <v>493</v>
      </c>
      <c r="C7127" s="59" t="s">
        <v>20278</v>
      </c>
      <c r="D7127" s="60">
        <v>66.42</v>
      </c>
      <c r="E7127" s="59" t="s">
        <v>494</v>
      </c>
      <c r="F7127" s="59" t="s">
        <v>233</v>
      </c>
    </row>
    <row r="7128" spans="1:6">
      <c r="A7128" s="59">
        <v>6223</v>
      </c>
      <c r="B7128" s="59" t="s">
        <v>493</v>
      </c>
      <c r="C7128" s="59" t="s">
        <v>20278</v>
      </c>
      <c r="D7128" s="60">
        <v>66.42</v>
      </c>
      <c r="E7128" s="59" t="s">
        <v>494</v>
      </c>
      <c r="F7128" s="59" t="s">
        <v>234</v>
      </c>
    </row>
    <row r="7129" spans="1:6">
      <c r="A7129" s="59">
        <v>6224</v>
      </c>
      <c r="B7129" s="59" t="s">
        <v>493</v>
      </c>
      <c r="C7129" s="59" t="s">
        <v>20278</v>
      </c>
      <c r="D7129" s="60">
        <v>66.42</v>
      </c>
      <c r="E7129" s="59" t="s">
        <v>494</v>
      </c>
      <c r="F7129" s="59" t="s">
        <v>235</v>
      </c>
    </row>
    <row r="7130" spans="1:6">
      <c r="A7130" s="59">
        <v>6225</v>
      </c>
      <c r="B7130" s="59" t="s">
        <v>493</v>
      </c>
      <c r="C7130" s="59" t="s">
        <v>20278</v>
      </c>
      <c r="D7130" s="60">
        <v>66.42</v>
      </c>
      <c r="E7130" s="59" t="s">
        <v>494</v>
      </c>
      <c r="F7130" s="59" t="s">
        <v>236</v>
      </c>
    </row>
    <row r="7131" spans="1:6">
      <c r="A7131" s="59">
        <v>6226</v>
      </c>
      <c r="B7131" s="59" t="s">
        <v>493</v>
      </c>
      <c r="C7131" s="59" t="s">
        <v>20278</v>
      </c>
      <c r="D7131" s="60">
        <v>66.42</v>
      </c>
      <c r="E7131" s="59" t="s">
        <v>494</v>
      </c>
      <c r="F7131" s="59" t="s">
        <v>237</v>
      </c>
    </row>
    <row r="7132" spans="1:6">
      <c r="A7132" s="59">
        <v>6229</v>
      </c>
      <c r="B7132" s="59" t="s">
        <v>493</v>
      </c>
      <c r="C7132" s="59" t="s">
        <v>20278</v>
      </c>
      <c r="D7132" s="60">
        <v>66.42</v>
      </c>
      <c r="E7132" s="59" t="s">
        <v>494</v>
      </c>
      <c r="F7132" s="59" t="s">
        <v>238</v>
      </c>
    </row>
    <row r="7133" spans="1:6">
      <c r="A7133" s="59">
        <v>6230</v>
      </c>
      <c r="B7133" s="59" t="s">
        <v>493</v>
      </c>
      <c r="C7133" s="59" t="s">
        <v>20278</v>
      </c>
      <c r="D7133" s="60">
        <v>86.36</v>
      </c>
      <c r="E7133" s="59" t="s">
        <v>494</v>
      </c>
      <c r="F7133" s="59" t="s">
        <v>239</v>
      </c>
    </row>
    <row r="7134" spans="1:6">
      <c r="A7134" s="59">
        <v>6231</v>
      </c>
      <c r="B7134" s="59" t="s">
        <v>493</v>
      </c>
      <c r="C7134" s="59" t="s">
        <v>20278</v>
      </c>
      <c r="D7134" s="60">
        <v>72.64</v>
      </c>
      <c r="E7134" s="59" t="s">
        <v>494</v>
      </c>
      <c r="F7134" s="59" t="s">
        <v>240</v>
      </c>
    </row>
    <row r="7135" spans="1:6">
      <c r="A7135" s="59">
        <v>6232</v>
      </c>
      <c r="B7135" s="59" t="s">
        <v>493</v>
      </c>
      <c r="C7135" s="59" t="s">
        <v>20278</v>
      </c>
      <c r="D7135" s="60">
        <v>89.86</v>
      </c>
      <c r="E7135" s="59" t="s">
        <v>494</v>
      </c>
      <c r="F7135" s="59" t="s">
        <v>241</v>
      </c>
    </row>
    <row r="7136" spans="1:6">
      <c r="A7136" s="59">
        <v>6234</v>
      </c>
      <c r="B7136" s="59" t="s">
        <v>493</v>
      </c>
      <c r="C7136" s="59" t="s">
        <v>20278</v>
      </c>
      <c r="D7136" s="60">
        <v>84.01</v>
      </c>
      <c r="E7136" s="59" t="s">
        <v>494</v>
      </c>
      <c r="F7136" s="59" t="s">
        <v>242</v>
      </c>
    </row>
    <row r="7137" spans="1:6">
      <c r="A7137" s="59">
        <v>6235</v>
      </c>
      <c r="B7137" s="59" t="s">
        <v>493</v>
      </c>
      <c r="C7137" s="59" t="s">
        <v>20278</v>
      </c>
      <c r="D7137" s="60">
        <v>73.05</v>
      </c>
      <c r="E7137" s="59" t="s">
        <v>494</v>
      </c>
      <c r="F7137" s="59" t="s">
        <v>243</v>
      </c>
    </row>
    <row r="7138" spans="1:6">
      <c r="A7138" s="59">
        <v>6236</v>
      </c>
      <c r="B7138" s="59" t="s">
        <v>493</v>
      </c>
      <c r="C7138" s="59" t="s">
        <v>20278</v>
      </c>
      <c r="D7138" s="60">
        <v>99.54</v>
      </c>
      <c r="E7138" s="59" t="s">
        <v>494</v>
      </c>
      <c r="F7138" s="59" t="s">
        <v>244</v>
      </c>
    </row>
    <row r="7139" spans="1:6">
      <c r="A7139" s="59">
        <v>6238</v>
      </c>
      <c r="B7139" s="59" t="s">
        <v>493</v>
      </c>
      <c r="C7139" s="59" t="s">
        <v>20278</v>
      </c>
      <c r="D7139" s="60">
        <v>75.180000000000007</v>
      </c>
      <c r="E7139" s="59" t="s">
        <v>494</v>
      </c>
      <c r="F7139" s="59" t="s">
        <v>245</v>
      </c>
    </row>
    <row r="7140" spans="1:6">
      <c r="A7140" s="59">
        <v>6240</v>
      </c>
      <c r="B7140" s="59" t="s">
        <v>493</v>
      </c>
      <c r="C7140" s="59" t="s">
        <v>20278</v>
      </c>
      <c r="D7140" s="60">
        <v>68.849999999999994</v>
      </c>
      <c r="E7140" s="59" t="s">
        <v>494</v>
      </c>
      <c r="F7140" s="59" t="s">
        <v>246</v>
      </c>
    </row>
    <row r="7141" spans="1:6">
      <c r="A7141" s="59">
        <v>6241</v>
      </c>
      <c r="B7141" s="59" t="s">
        <v>493</v>
      </c>
      <c r="C7141" s="59" t="s">
        <v>20278</v>
      </c>
      <c r="D7141" s="60">
        <v>78.510000000000005</v>
      </c>
      <c r="E7141" s="59" t="s">
        <v>494</v>
      </c>
      <c r="F7141" s="59" t="s">
        <v>247</v>
      </c>
    </row>
    <row r="7142" spans="1:6">
      <c r="A7142" s="59">
        <v>6242</v>
      </c>
      <c r="B7142" s="59" t="s">
        <v>493</v>
      </c>
      <c r="C7142" s="59" t="s">
        <v>20278</v>
      </c>
      <c r="D7142" s="60">
        <v>89.09</v>
      </c>
      <c r="E7142" s="59" t="s">
        <v>494</v>
      </c>
      <c r="F7142" s="59" t="s">
        <v>248</v>
      </c>
    </row>
    <row r="7143" spans="1:6">
      <c r="A7143" s="59">
        <v>6243</v>
      </c>
      <c r="B7143" s="59" t="s">
        <v>493</v>
      </c>
      <c r="C7143" s="59" t="s">
        <v>20278</v>
      </c>
      <c r="D7143" s="60">
        <v>95.31</v>
      </c>
      <c r="E7143" s="59" t="s">
        <v>494</v>
      </c>
      <c r="F7143" s="59" t="s">
        <v>249</v>
      </c>
    </row>
    <row r="7144" spans="1:6">
      <c r="A7144" s="59">
        <v>6244</v>
      </c>
      <c r="B7144" s="59" t="s">
        <v>493</v>
      </c>
      <c r="C7144" s="59" t="s">
        <v>20278</v>
      </c>
      <c r="D7144" s="60">
        <v>75.650000000000006</v>
      </c>
      <c r="E7144" s="59" t="s">
        <v>494</v>
      </c>
      <c r="F7144" s="59" t="s">
        <v>250</v>
      </c>
    </row>
    <row r="7145" spans="1:6">
      <c r="A7145" s="59">
        <v>6320</v>
      </c>
      <c r="B7145" s="59" t="s">
        <v>493</v>
      </c>
      <c r="C7145" s="59" t="s">
        <v>20278</v>
      </c>
      <c r="D7145" s="60">
        <v>82.19</v>
      </c>
      <c r="E7145" s="59" t="s">
        <v>494</v>
      </c>
      <c r="F7145" s="59" t="s">
        <v>253</v>
      </c>
    </row>
    <row r="7146" spans="1:6">
      <c r="A7146" s="59">
        <v>6342</v>
      </c>
      <c r="B7146" s="59" t="s">
        <v>493</v>
      </c>
      <c r="C7146" s="59" t="s">
        <v>20278</v>
      </c>
      <c r="D7146" s="60">
        <v>0.01</v>
      </c>
      <c r="E7146" s="59" t="s">
        <v>494</v>
      </c>
      <c r="F7146" s="59" t="s">
        <v>254</v>
      </c>
    </row>
    <row r="7147" spans="1:6">
      <c r="A7147" s="59">
        <v>6343</v>
      </c>
      <c r="B7147" s="59" t="s">
        <v>493</v>
      </c>
      <c r="C7147" s="59" t="s">
        <v>20278</v>
      </c>
      <c r="D7147" s="60">
        <v>0.01</v>
      </c>
      <c r="E7147" s="59" t="s">
        <v>494</v>
      </c>
      <c r="F7147" s="59" t="s">
        <v>255</v>
      </c>
    </row>
    <row r="7148" spans="1:6">
      <c r="A7148" s="59">
        <v>6344</v>
      </c>
      <c r="B7148" s="59" t="s">
        <v>493</v>
      </c>
      <c r="C7148" s="59" t="s">
        <v>20278</v>
      </c>
      <c r="D7148" s="60">
        <v>0.01</v>
      </c>
      <c r="E7148" s="59" t="s">
        <v>494</v>
      </c>
      <c r="F7148" s="59" t="s">
        <v>256</v>
      </c>
    </row>
    <row r="7149" spans="1:6">
      <c r="A7149" s="59">
        <v>6345</v>
      </c>
      <c r="B7149" s="59" t="s">
        <v>493</v>
      </c>
      <c r="C7149" s="59" t="s">
        <v>20278</v>
      </c>
      <c r="D7149" s="60">
        <v>0.01</v>
      </c>
      <c r="E7149" s="59" t="s">
        <v>494</v>
      </c>
      <c r="F7149" s="59" t="s">
        <v>257</v>
      </c>
    </row>
    <row r="7150" spans="1:6">
      <c r="A7150" s="59">
        <v>6346</v>
      </c>
      <c r="B7150" s="59" t="s">
        <v>493</v>
      </c>
      <c r="C7150" s="59" t="s">
        <v>20278</v>
      </c>
      <c r="D7150" s="60">
        <v>0.01</v>
      </c>
      <c r="E7150" s="59" t="s">
        <v>494</v>
      </c>
      <c r="F7150" s="59" t="s">
        <v>258</v>
      </c>
    </row>
    <row r="7151" spans="1:6">
      <c r="A7151" s="59">
        <v>6347</v>
      </c>
      <c r="B7151" s="59" t="s">
        <v>493</v>
      </c>
      <c r="C7151" s="59" t="s">
        <v>20278</v>
      </c>
      <c r="D7151" s="60">
        <v>0.01</v>
      </c>
      <c r="E7151" s="59" t="s">
        <v>494</v>
      </c>
      <c r="F7151" s="59" t="s">
        <v>259</v>
      </c>
    </row>
    <row r="7152" spans="1:6">
      <c r="A7152" s="59">
        <v>6400</v>
      </c>
      <c r="B7152" s="59" t="s">
        <v>493</v>
      </c>
      <c r="C7152" s="59" t="s">
        <v>20278</v>
      </c>
      <c r="D7152" s="60">
        <v>0.01</v>
      </c>
      <c r="E7152" s="59" t="s">
        <v>494</v>
      </c>
      <c r="F7152" s="59" t="s">
        <v>260</v>
      </c>
    </row>
    <row r="7153" spans="1:6">
      <c r="A7153" s="59">
        <v>6401</v>
      </c>
      <c r="B7153" s="59" t="s">
        <v>493</v>
      </c>
      <c r="C7153" s="59" t="s">
        <v>20278</v>
      </c>
      <c r="D7153" s="60">
        <v>89.74</v>
      </c>
      <c r="E7153" s="59" t="s">
        <v>494</v>
      </c>
      <c r="F7153" s="59" t="s">
        <v>261</v>
      </c>
    </row>
    <row r="7154" spans="1:6">
      <c r="A7154" s="59">
        <v>6402</v>
      </c>
      <c r="B7154" s="59" t="s">
        <v>493</v>
      </c>
      <c r="C7154" s="59" t="s">
        <v>20278</v>
      </c>
      <c r="D7154" s="60">
        <v>35.42</v>
      </c>
      <c r="E7154" s="59" t="s">
        <v>494</v>
      </c>
      <c r="F7154" s="59" t="s">
        <v>262</v>
      </c>
    </row>
    <row r="7155" spans="1:6">
      <c r="A7155" s="59">
        <v>6404</v>
      </c>
      <c r="B7155" s="59" t="s">
        <v>493</v>
      </c>
      <c r="C7155" s="59" t="s">
        <v>20278</v>
      </c>
      <c r="D7155" s="60">
        <v>109.68</v>
      </c>
      <c r="E7155" s="59" t="s">
        <v>494</v>
      </c>
      <c r="F7155" s="59" t="s">
        <v>263</v>
      </c>
    </row>
    <row r="7156" spans="1:6">
      <c r="A7156" s="59">
        <v>6405</v>
      </c>
      <c r="B7156" s="59" t="s">
        <v>493</v>
      </c>
      <c r="C7156" s="59" t="s">
        <v>20278</v>
      </c>
      <c r="D7156" s="60">
        <v>78.33</v>
      </c>
      <c r="E7156" s="59" t="s">
        <v>494</v>
      </c>
      <c r="F7156" s="59" t="s">
        <v>264</v>
      </c>
    </row>
    <row r="7157" spans="1:6">
      <c r="A7157" s="59">
        <v>6410</v>
      </c>
      <c r="B7157" s="59" t="s">
        <v>493</v>
      </c>
      <c r="C7157" s="59" t="s">
        <v>20278</v>
      </c>
      <c r="D7157" s="60">
        <v>68.31</v>
      </c>
      <c r="E7157" s="59" t="s">
        <v>494</v>
      </c>
      <c r="F7157" s="59" t="s">
        <v>267</v>
      </c>
    </row>
    <row r="7158" spans="1:6">
      <c r="A7158" s="59">
        <v>6411</v>
      </c>
      <c r="B7158" s="59" t="s">
        <v>493</v>
      </c>
      <c r="C7158" s="59" t="s">
        <v>20278</v>
      </c>
      <c r="D7158" s="60">
        <v>0.01</v>
      </c>
      <c r="E7158" s="59" t="s">
        <v>494</v>
      </c>
      <c r="F7158" s="59" t="s">
        <v>268</v>
      </c>
    </row>
    <row r="7159" spans="1:6">
      <c r="A7159" s="59">
        <v>6412</v>
      </c>
      <c r="B7159" s="59" t="s">
        <v>493</v>
      </c>
      <c r="C7159" s="59" t="s">
        <v>20278</v>
      </c>
      <c r="D7159" s="60">
        <v>75.650000000000006</v>
      </c>
      <c r="E7159" s="59" t="s">
        <v>494</v>
      </c>
      <c r="F7159" s="59" t="s">
        <v>269</v>
      </c>
    </row>
    <row r="7160" spans="1:6">
      <c r="A7160" s="59">
        <v>6413</v>
      </c>
      <c r="B7160" s="59" t="s">
        <v>493</v>
      </c>
      <c r="C7160" s="59" t="s">
        <v>20278</v>
      </c>
      <c r="D7160" s="60">
        <v>0.01</v>
      </c>
      <c r="E7160" s="59" t="s">
        <v>494</v>
      </c>
      <c r="F7160" s="59" t="s">
        <v>270</v>
      </c>
    </row>
    <row r="7161" spans="1:6">
      <c r="A7161" s="59">
        <v>6414</v>
      </c>
      <c r="B7161" s="59" t="s">
        <v>493</v>
      </c>
      <c r="C7161" s="59" t="s">
        <v>20278</v>
      </c>
      <c r="D7161" s="60">
        <v>75.650000000000006</v>
      </c>
      <c r="E7161" s="59" t="s">
        <v>494</v>
      </c>
      <c r="F7161" s="59" t="s">
        <v>271</v>
      </c>
    </row>
    <row r="7162" spans="1:6">
      <c r="A7162" s="59">
        <v>6415</v>
      </c>
      <c r="B7162" s="59" t="s">
        <v>493</v>
      </c>
      <c r="C7162" s="59" t="s">
        <v>20278</v>
      </c>
      <c r="D7162" s="60">
        <v>75.650000000000006</v>
      </c>
      <c r="E7162" s="59" t="s">
        <v>494</v>
      </c>
      <c r="F7162" s="59" t="s">
        <v>272</v>
      </c>
    </row>
    <row r="7163" spans="1:6">
      <c r="A7163" s="59">
        <v>6416</v>
      </c>
      <c r="B7163" s="59" t="s">
        <v>493</v>
      </c>
      <c r="C7163" s="59" t="s">
        <v>20278</v>
      </c>
      <c r="D7163" s="60">
        <v>48.14</v>
      </c>
      <c r="E7163" s="59" t="s">
        <v>494</v>
      </c>
      <c r="F7163" s="59" t="s">
        <v>273</v>
      </c>
    </row>
    <row r="7164" spans="1:6">
      <c r="A7164" s="59">
        <v>6417</v>
      </c>
      <c r="B7164" s="59" t="s">
        <v>493</v>
      </c>
      <c r="C7164" s="59" t="s">
        <v>20278</v>
      </c>
      <c r="D7164" s="60">
        <v>75.650000000000006</v>
      </c>
      <c r="E7164" s="59" t="s">
        <v>494</v>
      </c>
      <c r="F7164" s="59" t="s">
        <v>274</v>
      </c>
    </row>
    <row r="7165" spans="1:6">
      <c r="A7165" s="59">
        <v>6418</v>
      </c>
      <c r="B7165" s="59" t="s">
        <v>493</v>
      </c>
      <c r="C7165" s="59" t="s">
        <v>20278</v>
      </c>
      <c r="D7165" s="60">
        <v>41.1</v>
      </c>
      <c r="E7165" s="59" t="s">
        <v>494</v>
      </c>
      <c r="F7165" s="59" t="s">
        <v>275</v>
      </c>
    </row>
    <row r="7166" spans="1:6">
      <c r="A7166" s="59">
        <v>6419</v>
      </c>
      <c r="B7166" s="59" t="s">
        <v>493</v>
      </c>
      <c r="C7166" s="59" t="s">
        <v>20278</v>
      </c>
      <c r="D7166" s="60">
        <v>43.78</v>
      </c>
      <c r="E7166" s="59" t="s">
        <v>494</v>
      </c>
      <c r="F7166" s="59" t="s">
        <v>276</v>
      </c>
    </row>
    <row r="7167" spans="1:6">
      <c r="A7167" s="59">
        <v>6420</v>
      </c>
      <c r="B7167" s="59" t="s">
        <v>493</v>
      </c>
      <c r="C7167" s="59" t="s">
        <v>20278</v>
      </c>
      <c r="D7167" s="60">
        <v>59.41</v>
      </c>
      <c r="E7167" s="59" t="s">
        <v>494</v>
      </c>
      <c r="F7167" s="59" t="s">
        <v>277</v>
      </c>
    </row>
    <row r="7168" spans="1:6">
      <c r="A7168" s="59">
        <v>6421</v>
      </c>
      <c r="B7168" s="59" t="s">
        <v>493</v>
      </c>
      <c r="C7168" s="59" t="s">
        <v>20278</v>
      </c>
      <c r="D7168" s="60">
        <v>75.650000000000006</v>
      </c>
      <c r="E7168" s="59" t="s">
        <v>494</v>
      </c>
      <c r="F7168" s="59" t="s">
        <v>278</v>
      </c>
    </row>
    <row r="7169" spans="1:6">
      <c r="A7169" s="59">
        <v>6422</v>
      </c>
      <c r="B7169" s="59" t="s">
        <v>493</v>
      </c>
      <c r="C7169" s="59" t="s">
        <v>20278</v>
      </c>
      <c r="D7169" s="60">
        <v>75.650000000000006</v>
      </c>
      <c r="E7169" s="59" t="s">
        <v>494</v>
      </c>
      <c r="F7169" s="59" t="s">
        <v>279</v>
      </c>
    </row>
    <row r="7170" spans="1:6">
      <c r="A7170" s="59">
        <v>6423</v>
      </c>
      <c r="B7170" s="59" t="s">
        <v>493</v>
      </c>
      <c r="C7170" s="59" t="s">
        <v>20278</v>
      </c>
      <c r="D7170" s="60">
        <v>75.650000000000006</v>
      </c>
      <c r="E7170" s="59" t="s">
        <v>494</v>
      </c>
      <c r="F7170" s="59" t="s">
        <v>280</v>
      </c>
    </row>
    <row r="7171" spans="1:6">
      <c r="A7171" s="59">
        <v>6426</v>
      </c>
      <c r="B7171" s="59" t="s">
        <v>493</v>
      </c>
      <c r="C7171" s="59" t="s">
        <v>20278</v>
      </c>
      <c r="D7171" s="60">
        <v>44.24</v>
      </c>
      <c r="E7171" s="59" t="s">
        <v>494</v>
      </c>
      <c r="F7171" s="59" t="s">
        <v>282</v>
      </c>
    </row>
    <row r="7172" spans="1:6">
      <c r="A7172" s="59">
        <v>6430</v>
      </c>
      <c r="B7172" s="59" t="s">
        <v>493</v>
      </c>
      <c r="C7172" s="59" t="s">
        <v>20278</v>
      </c>
      <c r="D7172" s="60">
        <v>75.650000000000006</v>
      </c>
      <c r="E7172" s="59" t="s">
        <v>494</v>
      </c>
      <c r="F7172" s="59" t="s">
        <v>265</v>
      </c>
    </row>
    <row r="7173" spans="1:6">
      <c r="A7173" s="59">
        <v>6432</v>
      </c>
      <c r="B7173" s="59" t="s">
        <v>493</v>
      </c>
      <c r="C7173" s="59" t="s">
        <v>20278</v>
      </c>
      <c r="D7173" s="60">
        <v>75.650000000000006</v>
      </c>
      <c r="E7173" s="59" t="s">
        <v>494</v>
      </c>
      <c r="F7173" s="59" t="s">
        <v>283</v>
      </c>
    </row>
    <row r="7174" spans="1:6">
      <c r="A7174" s="59">
        <v>6434</v>
      </c>
      <c r="B7174" s="59" t="s">
        <v>493</v>
      </c>
      <c r="C7174" s="59" t="s">
        <v>20278</v>
      </c>
      <c r="D7174" s="60">
        <v>75.650000000000006</v>
      </c>
      <c r="E7174" s="59" t="s">
        <v>494</v>
      </c>
      <c r="F7174" s="59" t="s">
        <v>284</v>
      </c>
    </row>
    <row r="7175" spans="1:6">
      <c r="A7175" s="59">
        <v>6437</v>
      </c>
      <c r="B7175" s="59" t="s">
        <v>493</v>
      </c>
      <c r="C7175" s="59" t="s">
        <v>20278</v>
      </c>
      <c r="D7175" s="60">
        <v>40.549999999999997</v>
      </c>
      <c r="E7175" s="59" t="s">
        <v>494</v>
      </c>
      <c r="F7175" s="59" t="s">
        <v>285</v>
      </c>
    </row>
    <row r="7176" spans="1:6">
      <c r="A7176" s="59">
        <v>6438</v>
      </c>
      <c r="B7176" s="59" t="s">
        <v>493</v>
      </c>
      <c r="C7176" s="59" t="s">
        <v>20278</v>
      </c>
      <c r="D7176" s="60">
        <v>75.650000000000006</v>
      </c>
      <c r="E7176" s="59" t="s">
        <v>494</v>
      </c>
      <c r="F7176" s="59" t="s">
        <v>286</v>
      </c>
    </row>
    <row r="7177" spans="1:6">
      <c r="A7177" s="59">
        <v>6439</v>
      </c>
      <c r="B7177" s="59" t="s">
        <v>493</v>
      </c>
      <c r="C7177" s="59" t="s">
        <v>20278</v>
      </c>
      <c r="D7177" s="60">
        <v>41.79</v>
      </c>
      <c r="E7177" s="59" t="s">
        <v>494</v>
      </c>
      <c r="F7177" s="59" t="s">
        <v>287</v>
      </c>
    </row>
    <row r="7178" spans="1:6">
      <c r="A7178" s="59">
        <v>6442</v>
      </c>
      <c r="B7178" s="59" t="s">
        <v>493</v>
      </c>
      <c r="C7178" s="59" t="s">
        <v>20278</v>
      </c>
      <c r="D7178" s="60">
        <v>75.650000000000006</v>
      </c>
      <c r="E7178" s="59" t="s">
        <v>494</v>
      </c>
      <c r="F7178" s="59" t="s">
        <v>288</v>
      </c>
    </row>
    <row r="7179" spans="1:6">
      <c r="A7179" s="59">
        <v>6443</v>
      </c>
      <c r="B7179" s="59" t="s">
        <v>493</v>
      </c>
      <c r="C7179" s="59" t="s">
        <v>20278</v>
      </c>
      <c r="D7179" s="60">
        <v>75.650000000000006</v>
      </c>
      <c r="E7179" s="59" t="s">
        <v>494</v>
      </c>
      <c r="F7179" s="59" t="s">
        <v>289</v>
      </c>
    </row>
    <row r="7180" spans="1:6">
      <c r="A7180" s="59">
        <v>6444</v>
      </c>
      <c r="B7180" s="59" t="s">
        <v>493</v>
      </c>
      <c r="C7180" s="59" t="s">
        <v>20278</v>
      </c>
      <c r="D7180" s="60">
        <v>44.23</v>
      </c>
      <c r="E7180" s="59" t="s">
        <v>494</v>
      </c>
      <c r="F7180" s="59" t="s">
        <v>290</v>
      </c>
    </row>
    <row r="7181" spans="1:6">
      <c r="A7181" s="59">
        <v>6450</v>
      </c>
      <c r="B7181" s="59" t="s">
        <v>493</v>
      </c>
      <c r="C7181" s="59" t="s">
        <v>20278</v>
      </c>
      <c r="D7181" s="60">
        <v>72.13</v>
      </c>
      <c r="E7181" s="59" t="s">
        <v>494</v>
      </c>
      <c r="F7181" s="59" t="s">
        <v>291</v>
      </c>
    </row>
    <row r="7182" spans="1:6">
      <c r="A7182" s="59">
        <v>6452</v>
      </c>
      <c r="B7182" s="59" t="s">
        <v>493</v>
      </c>
      <c r="C7182" s="59" t="s">
        <v>20278</v>
      </c>
      <c r="D7182" s="60">
        <v>75.650000000000006</v>
      </c>
      <c r="E7182" s="59" t="s">
        <v>494</v>
      </c>
      <c r="F7182" s="59" t="s">
        <v>292</v>
      </c>
    </row>
    <row r="7183" spans="1:6">
      <c r="A7183" s="59">
        <v>6456</v>
      </c>
      <c r="B7183" s="59" t="s">
        <v>493</v>
      </c>
      <c r="C7183" s="59" t="s">
        <v>20278</v>
      </c>
      <c r="D7183" s="60">
        <v>75.650000000000006</v>
      </c>
      <c r="E7183" s="59" t="s">
        <v>494</v>
      </c>
      <c r="F7183" s="59" t="s">
        <v>293</v>
      </c>
    </row>
    <row r="7184" spans="1:6">
      <c r="A7184" s="59">
        <v>6458</v>
      </c>
      <c r="B7184" s="59" t="s">
        <v>493</v>
      </c>
      <c r="C7184" s="59" t="s">
        <v>20278</v>
      </c>
      <c r="D7184" s="60">
        <v>44.38</v>
      </c>
      <c r="E7184" s="59" t="s">
        <v>494</v>
      </c>
      <c r="F7184" s="59" t="s">
        <v>294</v>
      </c>
    </row>
    <row r="7185" spans="1:6">
      <c r="A7185" s="59">
        <v>6459</v>
      </c>
      <c r="B7185" s="59" t="s">
        <v>493</v>
      </c>
      <c r="C7185" s="59" t="s">
        <v>20278</v>
      </c>
      <c r="D7185" s="60">
        <v>75.650000000000006</v>
      </c>
      <c r="E7185" s="59" t="s">
        <v>494</v>
      </c>
      <c r="F7185" s="59" t="s">
        <v>295</v>
      </c>
    </row>
    <row r="7186" spans="1:6">
      <c r="A7186" s="59">
        <v>6462</v>
      </c>
      <c r="B7186" s="59" t="s">
        <v>493</v>
      </c>
      <c r="C7186" s="59" t="s">
        <v>20278</v>
      </c>
      <c r="D7186" s="60">
        <v>75.650000000000006</v>
      </c>
      <c r="E7186" s="59" t="s">
        <v>494</v>
      </c>
      <c r="F7186" s="59" t="s">
        <v>298</v>
      </c>
    </row>
    <row r="7187" spans="1:6">
      <c r="A7187" s="59">
        <v>6463</v>
      </c>
      <c r="B7187" s="59" t="s">
        <v>493</v>
      </c>
      <c r="C7187" s="59" t="s">
        <v>20278</v>
      </c>
      <c r="D7187" s="60">
        <v>75.650000000000006</v>
      </c>
      <c r="E7187" s="59" t="s">
        <v>494</v>
      </c>
      <c r="F7187" s="59" t="s">
        <v>299</v>
      </c>
    </row>
    <row r="7188" spans="1:6">
      <c r="A7188" s="59">
        <v>6464</v>
      </c>
      <c r="B7188" s="59" t="s">
        <v>493</v>
      </c>
      <c r="C7188" s="59" t="s">
        <v>20278</v>
      </c>
      <c r="D7188" s="60">
        <v>48.08</v>
      </c>
      <c r="E7188" s="59" t="s">
        <v>494</v>
      </c>
      <c r="F7188" s="59" t="s">
        <v>300</v>
      </c>
    </row>
    <row r="7189" spans="1:6">
      <c r="A7189" s="59">
        <v>6470</v>
      </c>
      <c r="B7189" s="59" t="s">
        <v>493</v>
      </c>
      <c r="C7189" s="59" t="s">
        <v>20278</v>
      </c>
      <c r="D7189" s="60">
        <v>69.27</v>
      </c>
      <c r="E7189" s="59" t="s">
        <v>494</v>
      </c>
      <c r="F7189" s="59" t="s">
        <v>301</v>
      </c>
    </row>
    <row r="7190" spans="1:6">
      <c r="A7190" s="59">
        <v>6472</v>
      </c>
      <c r="B7190" s="59" t="s">
        <v>493</v>
      </c>
      <c r="C7190" s="59" t="s">
        <v>20278</v>
      </c>
      <c r="D7190" s="60">
        <v>75.650000000000006</v>
      </c>
      <c r="E7190" s="59" t="s">
        <v>494</v>
      </c>
      <c r="F7190" s="59" t="s">
        <v>302</v>
      </c>
    </row>
    <row r="7191" spans="1:6">
      <c r="A7191" s="59">
        <v>6473</v>
      </c>
      <c r="B7191" s="59" t="s">
        <v>493</v>
      </c>
      <c r="C7191" s="59" t="s">
        <v>20278</v>
      </c>
      <c r="D7191" s="60">
        <v>44.73</v>
      </c>
      <c r="E7191" s="59" t="s">
        <v>494</v>
      </c>
      <c r="F7191" s="59" t="s">
        <v>303</v>
      </c>
    </row>
    <row r="7192" spans="1:6">
      <c r="A7192" s="59">
        <v>6480</v>
      </c>
      <c r="B7192" s="59" t="s">
        <v>493</v>
      </c>
      <c r="C7192" s="59" t="s">
        <v>20278</v>
      </c>
      <c r="D7192" s="60">
        <v>69.27</v>
      </c>
      <c r="E7192" s="59" t="s">
        <v>494</v>
      </c>
      <c r="F7192" s="59" t="s">
        <v>304</v>
      </c>
    </row>
    <row r="7193" spans="1:6">
      <c r="A7193" s="59">
        <v>6482</v>
      </c>
      <c r="B7193" s="59" t="s">
        <v>493</v>
      </c>
      <c r="C7193" s="59" t="s">
        <v>20278</v>
      </c>
      <c r="D7193" s="60">
        <v>75.650000000000006</v>
      </c>
      <c r="E7193" s="59" t="s">
        <v>494</v>
      </c>
      <c r="F7193" s="59" t="s">
        <v>305</v>
      </c>
    </row>
    <row r="7194" spans="1:6">
      <c r="A7194" s="59">
        <v>6483</v>
      </c>
      <c r="B7194" s="59" t="s">
        <v>493</v>
      </c>
      <c r="C7194" s="59" t="s">
        <v>20278</v>
      </c>
      <c r="D7194" s="60">
        <v>75.650000000000006</v>
      </c>
      <c r="E7194" s="59" t="s">
        <v>494</v>
      </c>
      <c r="F7194" s="59" t="s">
        <v>306</v>
      </c>
    </row>
    <row r="7195" spans="1:6">
      <c r="A7195" s="59">
        <v>6484</v>
      </c>
      <c r="B7195" s="59" t="s">
        <v>493</v>
      </c>
      <c r="C7195" s="59" t="s">
        <v>20278</v>
      </c>
      <c r="D7195" s="60">
        <v>46.81</v>
      </c>
      <c r="E7195" s="59" t="s">
        <v>494</v>
      </c>
      <c r="F7195" s="59" t="s">
        <v>307</v>
      </c>
    </row>
    <row r="7196" spans="1:6">
      <c r="A7196" s="59">
        <v>6486</v>
      </c>
      <c r="B7196" s="59" t="s">
        <v>493</v>
      </c>
      <c r="C7196" s="59" t="s">
        <v>20278</v>
      </c>
      <c r="D7196" s="60">
        <v>36.979999999999997</v>
      </c>
      <c r="E7196" s="59" t="s">
        <v>494</v>
      </c>
      <c r="F7196" s="59" t="s">
        <v>308</v>
      </c>
    </row>
    <row r="7197" spans="1:6">
      <c r="A7197" s="59">
        <v>6490</v>
      </c>
      <c r="B7197" s="59" t="s">
        <v>493</v>
      </c>
      <c r="C7197" s="59" t="s">
        <v>20278</v>
      </c>
      <c r="D7197" s="60">
        <v>53.77</v>
      </c>
      <c r="E7197" s="59" t="s">
        <v>494</v>
      </c>
      <c r="F7197" s="59" t="s">
        <v>309</v>
      </c>
    </row>
    <row r="7198" spans="1:6">
      <c r="A7198" s="59">
        <v>6492</v>
      </c>
      <c r="B7198" s="59" t="s">
        <v>493</v>
      </c>
      <c r="C7198" s="59" t="s">
        <v>20278</v>
      </c>
      <c r="D7198" s="60">
        <v>75.650000000000006</v>
      </c>
      <c r="E7198" s="59" t="s">
        <v>494</v>
      </c>
      <c r="F7198" s="59" t="s">
        <v>310</v>
      </c>
    </row>
    <row r="7199" spans="1:6">
      <c r="A7199" s="59">
        <v>6500</v>
      </c>
      <c r="B7199" s="59" t="s">
        <v>493</v>
      </c>
      <c r="C7199" s="59" t="s">
        <v>20278</v>
      </c>
      <c r="D7199" s="60">
        <v>53.77</v>
      </c>
      <c r="E7199" s="59" t="s">
        <v>494</v>
      </c>
      <c r="F7199" s="59" t="s">
        <v>311</v>
      </c>
    </row>
    <row r="7200" spans="1:6">
      <c r="A7200" s="59">
        <v>6502</v>
      </c>
      <c r="B7200" s="59" t="s">
        <v>493</v>
      </c>
      <c r="C7200" s="59" t="s">
        <v>20278</v>
      </c>
      <c r="D7200" s="60">
        <v>75.650000000000006</v>
      </c>
      <c r="E7200" s="59" t="s">
        <v>494</v>
      </c>
      <c r="F7200" s="59" t="s">
        <v>312</v>
      </c>
    </row>
    <row r="7201" spans="1:6">
      <c r="A7201" s="59">
        <v>6503</v>
      </c>
      <c r="B7201" s="59" t="s">
        <v>493</v>
      </c>
      <c r="C7201" s="59" t="s">
        <v>20278</v>
      </c>
      <c r="D7201" s="60">
        <v>75.650000000000006</v>
      </c>
      <c r="E7201" s="59" t="s">
        <v>494</v>
      </c>
      <c r="F7201" s="59" t="s">
        <v>313</v>
      </c>
    </row>
    <row r="7202" spans="1:6">
      <c r="A7202" s="59">
        <v>6504</v>
      </c>
      <c r="B7202" s="59" t="s">
        <v>493</v>
      </c>
      <c r="C7202" s="59" t="s">
        <v>20278</v>
      </c>
      <c r="D7202" s="60">
        <v>45.61</v>
      </c>
      <c r="E7202" s="59" t="s">
        <v>494</v>
      </c>
      <c r="F7202" s="59" t="s">
        <v>314</v>
      </c>
    </row>
    <row r="7203" spans="1:6">
      <c r="A7203" s="59">
        <v>6505</v>
      </c>
      <c r="B7203" s="59" t="s">
        <v>493</v>
      </c>
      <c r="C7203" s="59" t="s">
        <v>20278</v>
      </c>
      <c r="D7203" s="60">
        <v>41.14</v>
      </c>
      <c r="E7203" s="59" t="s">
        <v>494</v>
      </c>
      <c r="F7203" s="59" t="s">
        <v>315</v>
      </c>
    </row>
    <row r="7204" spans="1:6">
      <c r="A7204" s="59">
        <v>6506</v>
      </c>
      <c r="B7204" s="59" t="s">
        <v>493</v>
      </c>
      <c r="C7204" s="59" t="s">
        <v>20278</v>
      </c>
      <c r="D7204" s="60">
        <v>75.650000000000006</v>
      </c>
      <c r="E7204" s="59" t="s">
        <v>494</v>
      </c>
      <c r="F7204" s="59" t="s">
        <v>316</v>
      </c>
    </row>
    <row r="7205" spans="1:6">
      <c r="A7205" s="59">
        <v>6507</v>
      </c>
      <c r="B7205" s="59" t="s">
        <v>493</v>
      </c>
      <c r="C7205" s="59" t="s">
        <v>20278</v>
      </c>
      <c r="D7205" s="60">
        <v>42.38</v>
      </c>
      <c r="E7205" s="59" t="s">
        <v>494</v>
      </c>
      <c r="F7205" s="59" t="s">
        <v>317</v>
      </c>
    </row>
    <row r="7206" spans="1:6">
      <c r="A7206" s="59">
        <v>6508</v>
      </c>
      <c r="B7206" s="59" t="s">
        <v>493</v>
      </c>
      <c r="C7206" s="59" t="s">
        <v>20278</v>
      </c>
      <c r="D7206" s="60">
        <v>42.66</v>
      </c>
      <c r="E7206" s="59" t="s">
        <v>494</v>
      </c>
      <c r="F7206" s="59" t="s">
        <v>318</v>
      </c>
    </row>
    <row r="7207" spans="1:6">
      <c r="A7207" s="59">
        <v>6509</v>
      </c>
      <c r="B7207" s="59" t="s">
        <v>493</v>
      </c>
      <c r="C7207" s="59" t="s">
        <v>20278</v>
      </c>
      <c r="D7207" s="60">
        <v>44.13</v>
      </c>
      <c r="E7207" s="59" t="s">
        <v>494</v>
      </c>
      <c r="F7207" s="59" t="s">
        <v>319</v>
      </c>
    </row>
    <row r="7208" spans="1:6">
      <c r="A7208" s="59">
        <v>6510</v>
      </c>
      <c r="B7208" s="59" t="s">
        <v>493</v>
      </c>
      <c r="C7208" s="59" t="s">
        <v>20278</v>
      </c>
      <c r="D7208" s="60">
        <v>67.959999999999994</v>
      </c>
      <c r="E7208" s="59" t="s">
        <v>494</v>
      </c>
      <c r="F7208" s="59" t="s">
        <v>320</v>
      </c>
    </row>
    <row r="7209" spans="1:6">
      <c r="A7209" s="59">
        <v>6511</v>
      </c>
      <c r="B7209" s="59" t="s">
        <v>493</v>
      </c>
      <c r="C7209" s="59" t="s">
        <v>20278</v>
      </c>
      <c r="D7209" s="60">
        <v>75.650000000000006</v>
      </c>
      <c r="E7209" s="59" t="s">
        <v>494</v>
      </c>
      <c r="F7209" s="59" t="s">
        <v>321</v>
      </c>
    </row>
    <row r="7210" spans="1:6">
      <c r="A7210" s="59">
        <v>6512</v>
      </c>
      <c r="B7210" s="59" t="s">
        <v>493</v>
      </c>
      <c r="C7210" s="59" t="s">
        <v>20278</v>
      </c>
      <c r="D7210" s="60">
        <v>75.650000000000006</v>
      </c>
      <c r="E7210" s="59" t="s">
        <v>494</v>
      </c>
      <c r="F7210" s="59" t="s">
        <v>322</v>
      </c>
    </row>
    <row r="7211" spans="1:6">
      <c r="A7211" s="59">
        <v>6513</v>
      </c>
      <c r="B7211" s="59" t="s">
        <v>493</v>
      </c>
      <c r="C7211" s="59" t="s">
        <v>20278</v>
      </c>
      <c r="D7211" s="60">
        <v>75.650000000000006</v>
      </c>
      <c r="E7211" s="59" t="s">
        <v>494</v>
      </c>
      <c r="F7211" s="59" t="s">
        <v>323</v>
      </c>
    </row>
    <row r="7212" spans="1:6">
      <c r="A7212" s="59">
        <v>6517</v>
      </c>
      <c r="B7212" s="59" t="s">
        <v>493</v>
      </c>
      <c r="C7212" s="59" t="s">
        <v>20278</v>
      </c>
      <c r="D7212" s="60">
        <v>77.23</v>
      </c>
      <c r="E7212" s="59" t="s">
        <v>494</v>
      </c>
      <c r="F7212" s="59" t="s">
        <v>324</v>
      </c>
    </row>
    <row r="7213" spans="1:6">
      <c r="A7213" s="59">
        <v>6518</v>
      </c>
      <c r="B7213" s="59" t="s">
        <v>493</v>
      </c>
      <c r="C7213" s="59" t="s">
        <v>20278</v>
      </c>
      <c r="D7213" s="60">
        <v>39.17</v>
      </c>
      <c r="E7213" s="59" t="s">
        <v>494</v>
      </c>
      <c r="F7213" s="59" t="s">
        <v>325</v>
      </c>
    </row>
    <row r="7214" spans="1:6">
      <c r="A7214" s="59">
        <v>6519</v>
      </c>
      <c r="B7214" s="59" t="s">
        <v>493</v>
      </c>
      <c r="C7214" s="59" t="s">
        <v>20278</v>
      </c>
      <c r="D7214" s="60">
        <v>70.05</v>
      </c>
      <c r="E7214" s="59" t="s">
        <v>494</v>
      </c>
      <c r="F7214" s="59" t="s">
        <v>326</v>
      </c>
    </row>
    <row r="7215" spans="1:6">
      <c r="A7215" s="59">
        <v>6520</v>
      </c>
      <c r="B7215" s="59" t="s">
        <v>493</v>
      </c>
      <c r="C7215" s="59" t="s">
        <v>20278</v>
      </c>
      <c r="D7215" s="60">
        <v>0.01</v>
      </c>
      <c r="E7215" s="59" t="s">
        <v>494</v>
      </c>
      <c r="F7215" s="59" t="s">
        <v>327</v>
      </c>
    </row>
    <row r="7216" spans="1:6">
      <c r="A7216" s="59">
        <v>6521</v>
      </c>
      <c r="B7216" s="59" t="s">
        <v>493</v>
      </c>
      <c r="C7216" s="59" t="s">
        <v>20278</v>
      </c>
      <c r="D7216" s="60">
        <v>75.650000000000006</v>
      </c>
      <c r="E7216" s="59" t="s">
        <v>494</v>
      </c>
      <c r="F7216" s="59" t="s">
        <v>328</v>
      </c>
    </row>
    <row r="7217" spans="1:6">
      <c r="A7217" s="59">
        <v>6522</v>
      </c>
      <c r="B7217" s="59" t="s">
        <v>493</v>
      </c>
      <c r="C7217" s="59" t="s">
        <v>20278</v>
      </c>
      <c r="D7217" s="60">
        <v>75.650000000000006</v>
      </c>
      <c r="E7217" s="59" t="s">
        <v>494</v>
      </c>
      <c r="F7217" s="59" t="s">
        <v>329</v>
      </c>
    </row>
    <row r="7218" spans="1:6">
      <c r="A7218" s="59">
        <v>6620</v>
      </c>
      <c r="B7218" s="59" t="s">
        <v>493</v>
      </c>
      <c r="C7218" s="59" t="s">
        <v>20278</v>
      </c>
      <c r="D7218" s="60">
        <v>97.23</v>
      </c>
      <c r="E7218" s="59" t="s">
        <v>494</v>
      </c>
      <c r="F7218" s="59" t="s">
        <v>330</v>
      </c>
    </row>
    <row r="7219" spans="1:6">
      <c r="A7219" s="59">
        <v>6622</v>
      </c>
      <c r="B7219" s="59" t="s">
        <v>493</v>
      </c>
      <c r="C7219" s="59" t="s">
        <v>20278</v>
      </c>
      <c r="D7219" s="60">
        <v>103.44</v>
      </c>
      <c r="E7219" s="59" t="s">
        <v>494</v>
      </c>
      <c r="F7219" s="59" t="s">
        <v>331</v>
      </c>
    </row>
    <row r="7220" spans="1:6">
      <c r="A7220" s="59">
        <v>6623</v>
      </c>
      <c r="B7220" s="59" t="s">
        <v>493</v>
      </c>
      <c r="C7220" s="59" t="s">
        <v>20278</v>
      </c>
      <c r="D7220" s="60">
        <v>102.96</v>
      </c>
      <c r="E7220" s="59" t="s">
        <v>494</v>
      </c>
      <c r="F7220" s="59" t="s">
        <v>332</v>
      </c>
    </row>
    <row r="7221" spans="1:6">
      <c r="A7221" s="59">
        <v>6624</v>
      </c>
      <c r="B7221" s="59" t="s">
        <v>493</v>
      </c>
      <c r="C7221" s="59" t="s">
        <v>20278</v>
      </c>
      <c r="D7221" s="60">
        <v>103.08</v>
      </c>
      <c r="E7221" s="59" t="s">
        <v>494</v>
      </c>
      <c r="F7221" s="59" t="s">
        <v>333</v>
      </c>
    </row>
    <row r="7222" spans="1:6">
      <c r="A7222" s="59">
        <v>6625</v>
      </c>
      <c r="B7222" s="59" t="s">
        <v>493</v>
      </c>
      <c r="C7222" s="59" t="s">
        <v>20278</v>
      </c>
      <c r="D7222" s="60">
        <v>75.739999999999995</v>
      </c>
      <c r="E7222" s="59" t="s">
        <v>494</v>
      </c>
      <c r="F7222" s="59" t="s">
        <v>334</v>
      </c>
    </row>
    <row r="7223" spans="1:6">
      <c r="A7223" s="59">
        <v>6630</v>
      </c>
      <c r="B7223" s="59" t="s">
        <v>493</v>
      </c>
      <c r="C7223" s="59" t="s">
        <v>20278</v>
      </c>
      <c r="D7223" s="60">
        <v>103.25</v>
      </c>
      <c r="E7223" s="59" t="s">
        <v>494</v>
      </c>
      <c r="F7223" s="59" t="s">
        <v>335</v>
      </c>
    </row>
    <row r="7224" spans="1:6">
      <c r="A7224" s="59">
        <v>6632</v>
      </c>
      <c r="B7224" s="59" t="s">
        <v>493</v>
      </c>
      <c r="C7224" s="59" t="s">
        <v>20278</v>
      </c>
      <c r="D7224" s="60">
        <v>80.66</v>
      </c>
      <c r="E7224" s="59" t="s">
        <v>494</v>
      </c>
      <c r="F7224" s="59" t="s">
        <v>336</v>
      </c>
    </row>
    <row r="7225" spans="1:6">
      <c r="A7225" s="59">
        <v>6633</v>
      </c>
      <c r="B7225" s="59" t="s">
        <v>493</v>
      </c>
      <c r="C7225" s="59" t="s">
        <v>20278</v>
      </c>
      <c r="D7225" s="60">
        <v>101.69</v>
      </c>
      <c r="E7225" s="59" t="s">
        <v>494</v>
      </c>
      <c r="F7225" s="59" t="s">
        <v>337</v>
      </c>
    </row>
    <row r="7226" spans="1:6">
      <c r="A7226" s="59">
        <v>6634</v>
      </c>
      <c r="B7226" s="59" t="s">
        <v>493</v>
      </c>
      <c r="C7226" s="59" t="s">
        <v>20278</v>
      </c>
      <c r="D7226" s="60">
        <v>100.05</v>
      </c>
      <c r="E7226" s="59" t="s">
        <v>494</v>
      </c>
      <c r="F7226" s="59" t="s">
        <v>338</v>
      </c>
    </row>
    <row r="7227" spans="1:6">
      <c r="A7227" s="59">
        <v>6635</v>
      </c>
      <c r="B7227" s="59" t="s">
        <v>493</v>
      </c>
      <c r="C7227" s="59" t="s">
        <v>20278</v>
      </c>
      <c r="D7227" s="60">
        <v>97</v>
      </c>
      <c r="E7227" s="59" t="s">
        <v>494</v>
      </c>
      <c r="F7227" s="59" t="s">
        <v>339</v>
      </c>
    </row>
    <row r="7228" spans="1:6">
      <c r="A7228" s="59">
        <v>6636</v>
      </c>
      <c r="B7228" s="59" t="s">
        <v>493</v>
      </c>
      <c r="C7228" s="59" t="s">
        <v>20278</v>
      </c>
      <c r="D7228" s="60">
        <v>104.01</v>
      </c>
      <c r="E7228" s="59" t="s">
        <v>494</v>
      </c>
      <c r="F7228" s="59" t="s">
        <v>340</v>
      </c>
    </row>
    <row r="7229" spans="1:6">
      <c r="A7229" s="59">
        <v>6637</v>
      </c>
      <c r="B7229" s="59" t="s">
        <v>493</v>
      </c>
      <c r="C7229" s="59" t="s">
        <v>20278</v>
      </c>
      <c r="D7229" s="60">
        <v>94.18</v>
      </c>
      <c r="E7229" s="59" t="s">
        <v>494</v>
      </c>
      <c r="F7229" s="59" t="s">
        <v>341</v>
      </c>
    </row>
    <row r="7230" spans="1:6">
      <c r="A7230" s="59">
        <v>6640</v>
      </c>
      <c r="B7230" s="59" t="s">
        <v>493</v>
      </c>
      <c r="C7230" s="59" t="s">
        <v>20278</v>
      </c>
      <c r="D7230" s="60">
        <v>155.65</v>
      </c>
      <c r="E7230" s="59" t="s">
        <v>494</v>
      </c>
      <c r="F7230" s="59" t="s">
        <v>342</v>
      </c>
    </row>
    <row r="7231" spans="1:6">
      <c r="A7231" s="59">
        <v>6642</v>
      </c>
      <c r="B7231" s="59" t="s">
        <v>493</v>
      </c>
      <c r="C7231" s="59" t="s">
        <v>20278</v>
      </c>
      <c r="D7231" s="60">
        <v>102.92</v>
      </c>
      <c r="E7231" s="59" t="s">
        <v>494</v>
      </c>
      <c r="F7231" s="59" t="s">
        <v>343</v>
      </c>
    </row>
    <row r="7232" spans="1:6">
      <c r="A7232" s="59">
        <v>6643</v>
      </c>
      <c r="B7232" s="59" t="s">
        <v>493</v>
      </c>
      <c r="C7232" s="59" t="s">
        <v>20278</v>
      </c>
      <c r="D7232" s="60">
        <v>39.479999999999997</v>
      </c>
      <c r="E7232" s="59" t="s">
        <v>494</v>
      </c>
      <c r="F7232" s="59" t="s">
        <v>344</v>
      </c>
    </row>
    <row r="7233" spans="1:6">
      <c r="A7233" s="59">
        <v>6644</v>
      </c>
      <c r="B7233" s="59" t="s">
        <v>493</v>
      </c>
      <c r="C7233" s="59" t="s">
        <v>20278</v>
      </c>
      <c r="D7233" s="60">
        <v>103.29</v>
      </c>
      <c r="E7233" s="59" t="s">
        <v>494</v>
      </c>
      <c r="F7233" s="59" t="s">
        <v>345</v>
      </c>
    </row>
    <row r="7234" spans="1:6">
      <c r="A7234" s="59">
        <v>6645</v>
      </c>
      <c r="B7234" s="59" t="s">
        <v>493</v>
      </c>
      <c r="C7234" s="59" t="s">
        <v>20278</v>
      </c>
      <c r="D7234" s="60">
        <v>93.16</v>
      </c>
      <c r="E7234" s="59" t="s">
        <v>494</v>
      </c>
      <c r="F7234" s="59" t="s">
        <v>346</v>
      </c>
    </row>
    <row r="7235" spans="1:6">
      <c r="A7235" s="59">
        <v>6646</v>
      </c>
      <c r="B7235" s="59" t="s">
        <v>493</v>
      </c>
      <c r="C7235" s="59" t="s">
        <v>20278</v>
      </c>
      <c r="D7235" s="60">
        <v>104.21</v>
      </c>
      <c r="E7235" s="59" t="s">
        <v>494</v>
      </c>
      <c r="F7235" s="59" t="s">
        <v>347</v>
      </c>
    </row>
    <row r="7236" spans="1:6">
      <c r="A7236" s="59">
        <v>6648</v>
      </c>
      <c r="B7236" s="59" t="s">
        <v>493</v>
      </c>
      <c r="C7236" s="59" t="s">
        <v>20278</v>
      </c>
      <c r="D7236" s="60">
        <v>64.25</v>
      </c>
      <c r="E7236" s="59" t="s">
        <v>494</v>
      </c>
      <c r="F7236" s="59" t="s">
        <v>348</v>
      </c>
    </row>
    <row r="7237" spans="1:6">
      <c r="A7237" s="59">
        <v>6649</v>
      </c>
      <c r="B7237" s="59" t="s">
        <v>493</v>
      </c>
      <c r="C7237" s="59" t="s">
        <v>20278</v>
      </c>
      <c r="D7237" s="60">
        <v>103.5</v>
      </c>
      <c r="E7237" s="59" t="s">
        <v>494</v>
      </c>
      <c r="F7237" s="59" t="s">
        <v>349</v>
      </c>
    </row>
    <row r="7238" spans="1:6">
      <c r="A7238" s="59">
        <v>6652</v>
      </c>
      <c r="B7238" s="59" t="s">
        <v>493</v>
      </c>
      <c r="C7238" s="59" t="s">
        <v>20278</v>
      </c>
      <c r="D7238" s="60">
        <v>82.23</v>
      </c>
      <c r="E7238" s="59" t="s">
        <v>494</v>
      </c>
      <c r="F7238" s="59" t="s">
        <v>350</v>
      </c>
    </row>
    <row r="7239" spans="1:6">
      <c r="A7239" s="59">
        <v>6654</v>
      </c>
      <c r="B7239" s="59" t="s">
        <v>493</v>
      </c>
      <c r="C7239" s="59" t="s">
        <v>20278</v>
      </c>
      <c r="D7239" s="60">
        <v>99.42</v>
      </c>
      <c r="E7239" s="59" t="s">
        <v>494</v>
      </c>
      <c r="F7239" s="59" t="s">
        <v>351</v>
      </c>
    </row>
    <row r="7240" spans="1:6">
      <c r="A7240" s="59">
        <v>6655</v>
      </c>
      <c r="B7240" s="59" t="s">
        <v>493</v>
      </c>
      <c r="C7240" s="59" t="s">
        <v>20278</v>
      </c>
      <c r="D7240" s="60">
        <v>95.31</v>
      </c>
      <c r="E7240" s="59" t="s">
        <v>494</v>
      </c>
      <c r="F7240" s="59" t="s">
        <v>352</v>
      </c>
    </row>
    <row r="7241" spans="1:6">
      <c r="A7241" s="59">
        <v>6657</v>
      </c>
      <c r="B7241" s="59" t="s">
        <v>493</v>
      </c>
      <c r="C7241" s="59" t="s">
        <v>20278</v>
      </c>
      <c r="D7241" s="60">
        <v>102.24</v>
      </c>
      <c r="E7241" s="59" t="s">
        <v>494</v>
      </c>
      <c r="F7241" s="59" t="s">
        <v>353</v>
      </c>
    </row>
    <row r="7242" spans="1:6">
      <c r="A7242" s="59">
        <v>6660</v>
      </c>
      <c r="B7242" s="59" t="s">
        <v>493</v>
      </c>
      <c r="C7242" s="59" t="s">
        <v>20278</v>
      </c>
      <c r="D7242" s="60">
        <v>87.41</v>
      </c>
      <c r="E7242" s="59" t="s">
        <v>494</v>
      </c>
      <c r="F7242" s="59" t="s">
        <v>354</v>
      </c>
    </row>
    <row r="7243" spans="1:6">
      <c r="A7243" s="59">
        <v>6662</v>
      </c>
      <c r="B7243" s="59" t="s">
        <v>493</v>
      </c>
      <c r="C7243" s="59" t="s">
        <v>20278</v>
      </c>
      <c r="D7243" s="60">
        <v>87.41</v>
      </c>
      <c r="E7243" s="59" t="s">
        <v>494</v>
      </c>
      <c r="F7243" s="59" t="s">
        <v>355</v>
      </c>
    </row>
    <row r="7244" spans="1:6">
      <c r="A7244" s="59">
        <v>6665</v>
      </c>
      <c r="B7244" s="59" t="s">
        <v>493</v>
      </c>
      <c r="C7244" s="59" t="s">
        <v>20278</v>
      </c>
      <c r="D7244" s="60">
        <v>47.31</v>
      </c>
      <c r="E7244" s="59" t="s">
        <v>494</v>
      </c>
      <c r="F7244" s="59" t="s">
        <v>356</v>
      </c>
    </row>
    <row r="7245" spans="1:6">
      <c r="A7245" s="59">
        <v>6680</v>
      </c>
      <c r="B7245" s="59" t="s">
        <v>493</v>
      </c>
      <c r="C7245" s="59" t="s">
        <v>20278</v>
      </c>
      <c r="D7245" s="60">
        <v>74.430000000000007</v>
      </c>
      <c r="E7245" s="59" t="s">
        <v>494</v>
      </c>
      <c r="F7245" s="59" t="s">
        <v>357</v>
      </c>
    </row>
    <row r="7246" spans="1:6">
      <c r="A7246" s="59">
        <v>6681</v>
      </c>
      <c r="B7246" s="59" t="s">
        <v>493</v>
      </c>
      <c r="C7246" s="59" t="s">
        <v>20278</v>
      </c>
      <c r="D7246" s="60">
        <v>74.430000000000007</v>
      </c>
      <c r="E7246" s="59" t="s">
        <v>494</v>
      </c>
      <c r="F7246" s="59" t="s">
        <v>358</v>
      </c>
    </row>
    <row r="7247" spans="1:6">
      <c r="A7247" s="59">
        <v>6685</v>
      </c>
      <c r="B7247" s="59" t="s">
        <v>493</v>
      </c>
      <c r="C7247" s="59" t="s">
        <v>20278</v>
      </c>
      <c r="D7247" s="60">
        <v>78.58</v>
      </c>
      <c r="E7247" s="59" t="s">
        <v>494</v>
      </c>
      <c r="F7247" s="59" t="s">
        <v>359</v>
      </c>
    </row>
    <row r="7248" spans="1:6">
      <c r="A7248" s="59">
        <v>6686</v>
      </c>
      <c r="B7248" s="59" t="s">
        <v>493</v>
      </c>
      <c r="C7248" s="59" t="s">
        <v>20278</v>
      </c>
      <c r="D7248" s="60">
        <v>0.01</v>
      </c>
      <c r="E7248" s="59" t="s">
        <v>494</v>
      </c>
      <c r="F7248" s="59" t="s">
        <v>360</v>
      </c>
    </row>
    <row r="7249" spans="1:6">
      <c r="A7249" s="59">
        <v>6690</v>
      </c>
      <c r="B7249" s="59" t="s">
        <v>493</v>
      </c>
      <c r="C7249" s="59" t="s">
        <v>20278</v>
      </c>
      <c r="D7249" s="60">
        <v>109.29</v>
      </c>
      <c r="E7249" s="59" t="s">
        <v>494</v>
      </c>
      <c r="F7249" s="59" t="s">
        <v>361</v>
      </c>
    </row>
    <row r="7250" spans="1:6">
      <c r="A7250" s="59">
        <v>6750</v>
      </c>
      <c r="B7250" s="59" t="s">
        <v>493</v>
      </c>
      <c r="C7250" s="59" t="s">
        <v>20278</v>
      </c>
      <c r="D7250" s="60">
        <v>0.01</v>
      </c>
      <c r="E7250" s="59" t="s">
        <v>494</v>
      </c>
      <c r="F7250" s="59" t="s">
        <v>362</v>
      </c>
    </row>
    <row r="7251" spans="1:6">
      <c r="A7251" s="59">
        <v>6820</v>
      </c>
      <c r="B7251" s="59" t="s">
        <v>493</v>
      </c>
      <c r="C7251" s="59" t="s">
        <v>20278</v>
      </c>
      <c r="D7251" s="60">
        <v>63.22</v>
      </c>
      <c r="E7251" s="59" t="s">
        <v>494</v>
      </c>
      <c r="F7251" s="59" t="s">
        <v>363</v>
      </c>
    </row>
    <row r="7252" spans="1:6">
      <c r="A7252" s="59">
        <v>6825</v>
      </c>
      <c r="B7252" s="59" t="s">
        <v>493</v>
      </c>
      <c r="C7252" s="59" t="s">
        <v>20278</v>
      </c>
      <c r="D7252" s="60">
        <v>74.709999999999994</v>
      </c>
      <c r="E7252" s="59" t="s">
        <v>494</v>
      </c>
      <c r="F7252" s="59" t="s">
        <v>364</v>
      </c>
    </row>
    <row r="7253" spans="1:6">
      <c r="A7253" s="59">
        <v>6830</v>
      </c>
      <c r="B7253" s="59" t="s">
        <v>493</v>
      </c>
      <c r="C7253" s="59" t="s">
        <v>20278</v>
      </c>
      <c r="D7253" s="60">
        <v>0.01</v>
      </c>
      <c r="E7253" s="59" t="s">
        <v>494</v>
      </c>
      <c r="F7253" s="59" t="s">
        <v>365</v>
      </c>
    </row>
    <row r="7254" spans="1:6">
      <c r="A7254" s="59">
        <v>6831</v>
      </c>
      <c r="B7254" s="59" t="s">
        <v>493</v>
      </c>
      <c r="C7254" s="59" t="s">
        <v>20278</v>
      </c>
      <c r="D7254" s="60">
        <v>75.91</v>
      </c>
      <c r="E7254" s="59" t="s">
        <v>494</v>
      </c>
      <c r="F7254" s="59" t="s">
        <v>366</v>
      </c>
    </row>
    <row r="7255" spans="1:6">
      <c r="A7255" s="59">
        <v>6832</v>
      </c>
      <c r="B7255" s="59" t="s">
        <v>493</v>
      </c>
      <c r="C7255" s="59" t="s">
        <v>20278</v>
      </c>
      <c r="D7255" s="60">
        <v>87.41</v>
      </c>
      <c r="E7255" s="59" t="s">
        <v>494</v>
      </c>
      <c r="F7255" s="59" t="s">
        <v>367</v>
      </c>
    </row>
    <row r="7256" spans="1:6">
      <c r="A7256" s="59">
        <v>6833</v>
      </c>
      <c r="B7256" s="59" t="s">
        <v>493</v>
      </c>
      <c r="C7256" s="59" t="s">
        <v>20278</v>
      </c>
      <c r="D7256" s="60">
        <v>88.18</v>
      </c>
      <c r="E7256" s="59" t="s">
        <v>494</v>
      </c>
      <c r="F7256" s="59" t="s">
        <v>368</v>
      </c>
    </row>
    <row r="7257" spans="1:6">
      <c r="A7257" s="59">
        <v>6834</v>
      </c>
      <c r="B7257" s="59" t="s">
        <v>493</v>
      </c>
      <c r="C7257" s="59" t="s">
        <v>20278</v>
      </c>
      <c r="D7257" s="60">
        <v>100.17</v>
      </c>
      <c r="E7257" s="59" t="s">
        <v>494</v>
      </c>
      <c r="F7257" s="59" t="s">
        <v>369</v>
      </c>
    </row>
    <row r="7258" spans="1:6">
      <c r="A7258" s="59">
        <v>6901</v>
      </c>
      <c r="B7258" s="59" t="s">
        <v>493</v>
      </c>
      <c r="C7258" s="59" t="s">
        <v>20278</v>
      </c>
      <c r="D7258" s="60">
        <v>164.06</v>
      </c>
      <c r="E7258" s="59" t="s">
        <v>494</v>
      </c>
      <c r="F7258" s="59" t="s">
        <v>370</v>
      </c>
    </row>
    <row r="7259" spans="1:6">
      <c r="A7259" s="59">
        <v>6903</v>
      </c>
      <c r="B7259" s="59" t="s">
        <v>493</v>
      </c>
      <c r="C7259" s="59" t="s">
        <v>20278</v>
      </c>
      <c r="D7259" s="60">
        <v>46.25</v>
      </c>
      <c r="E7259" s="59" t="s">
        <v>494</v>
      </c>
      <c r="F7259" s="59" t="s">
        <v>372</v>
      </c>
    </row>
    <row r="7260" spans="1:6">
      <c r="A7260" s="59">
        <v>6998</v>
      </c>
      <c r="B7260" s="59" t="s">
        <v>493</v>
      </c>
      <c r="C7260" s="59" t="s">
        <v>20278</v>
      </c>
      <c r="D7260" s="60">
        <v>0.01</v>
      </c>
      <c r="E7260" s="59" t="s">
        <v>494</v>
      </c>
      <c r="F7260" s="59" t="s">
        <v>373</v>
      </c>
    </row>
    <row r="7261" spans="1:6">
      <c r="A7261" s="59">
        <v>6999</v>
      </c>
      <c r="B7261" s="59" t="s">
        <v>493</v>
      </c>
      <c r="C7261" s="59" t="s">
        <v>20278</v>
      </c>
      <c r="D7261" s="60">
        <v>0.01</v>
      </c>
      <c r="E7261" s="59" t="s">
        <v>494</v>
      </c>
      <c r="F7261" s="59" t="s">
        <v>374</v>
      </c>
    </row>
    <row r="7262" spans="1:6">
      <c r="A7262" s="59">
        <v>9001</v>
      </c>
      <c r="B7262" s="59" t="s">
        <v>493</v>
      </c>
      <c r="C7262" s="59" t="s">
        <v>20278</v>
      </c>
      <c r="D7262" s="60">
        <v>0.01</v>
      </c>
      <c r="E7262" s="59" t="s">
        <v>494</v>
      </c>
      <c r="F7262" s="59" t="s">
        <v>375</v>
      </c>
    </row>
    <row r="7263" spans="1:6">
      <c r="A7263" s="59">
        <v>605</v>
      </c>
      <c r="B7263" s="59" t="s">
        <v>495</v>
      </c>
      <c r="C7263" s="59" t="s">
        <v>20278</v>
      </c>
      <c r="D7263" s="60">
        <v>24.4</v>
      </c>
      <c r="E7263" s="59" t="s">
        <v>496</v>
      </c>
      <c r="F7263" s="59" t="s">
        <v>202</v>
      </c>
    </row>
    <row r="7264" spans="1:6">
      <c r="A7264" s="59">
        <v>611</v>
      </c>
      <c r="B7264" s="59" t="s">
        <v>495</v>
      </c>
      <c r="C7264" s="59" t="s">
        <v>20278</v>
      </c>
      <c r="D7264" s="60">
        <v>24.4</v>
      </c>
      <c r="E7264" s="59" t="s">
        <v>496</v>
      </c>
      <c r="F7264" s="59" t="s">
        <v>203</v>
      </c>
    </row>
    <row r="7265" spans="1:6">
      <c r="A7265" s="59">
        <v>630</v>
      </c>
      <c r="B7265" s="59" t="s">
        <v>495</v>
      </c>
      <c r="C7265" s="59" t="s">
        <v>20278</v>
      </c>
      <c r="D7265" s="60">
        <v>24.4</v>
      </c>
      <c r="E7265" s="59" t="s">
        <v>496</v>
      </c>
      <c r="F7265" s="59" t="s">
        <v>204</v>
      </c>
    </row>
    <row r="7266" spans="1:6">
      <c r="A7266" s="59">
        <v>640</v>
      </c>
      <c r="B7266" s="59" t="s">
        <v>495</v>
      </c>
      <c r="C7266" s="59" t="s">
        <v>20278</v>
      </c>
      <c r="D7266" s="60">
        <v>24.4</v>
      </c>
      <c r="E7266" s="59" t="s">
        <v>496</v>
      </c>
      <c r="F7266" s="59" t="s">
        <v>205</v>
      </c>
    </row>
    <row r="7267" spans="1:6">
      <c r="A7267" s="59">
        <v>660</v>
      </c>
      <c r="B7267" s="59" t="s">
        <v>495</v>
      </c>
      <c r="C7267" s="59" t="s">
        <v>20278</v>
      </c>
      <c r="D7267" s="60">
        <v>24.4</v>
      </c>
      <c r="E7267" s="59" t="s">
        <v>496</v>
      </c>
      <c r="F7267" s="59" t="s">
        <v>207</v>
      </c>
    </row>
    <row r="7268" spans="1:6">
      <c r="A7268" s="59">
        <v>664</v>
      </c>
      <c r="B7268" s="59" t="s">
        <v>495</v>
      </c>
      <c r="C7268" s="59" t="s">
        <v>20278</v>
      </c>
      <c r="D7268" s="60">
        <v>24.4</v>
      </c>
      <c r="E7268" s="59" t="s">
        <v>496</v>
      </c>
      <c r="F7268" s="59" t="s">
        <v>208</v>
      </c>
    </row>
    <row r="7269" spans="1:6">
      <c r="A7269" s="59">
        <v>665</v>
      </c>
      <c r="B7269" s="59" t="s">
        <v>495</v>
      </c>
      <c r="C7269" s="59" t="s">
        <v>20278</v>
      </c>
      <c r="D7269" s="60">
        <v>24.4</v>
      </c>
      <c r="E7269" s="59" t="s">
        <v>496</v>
      </c>
      <c r="F7269" s="59" t="s">
        <v>209</v>
      </c>
    </row>
    <row r="7270" spans="1:6">
      <c r="A7270" s="59">
        <v>6010</v>
      </c>
      <c r="B7270" s="59" t="s">
        <v>495</v>
      </c>
      <c r="C7270" s="59" t="s">
        <v>20278</v>
      </c>
      <c r="D7270" s="60">
        <v>24.4</v>
      </c>
      <c r="E7270" s="59" t="s">
        <v>496</v>
      </c>
      <c r="F7270" s="59" t="s">
        <v>210</v>
      </c>
    </row>
    <row r="7271" spans="1:6">
      <c r="A7271" s="59">
        <v>6011</v>
      </c>
      <c r="B7271" s="59" t="s">
        <v>495</v>
      </c>
      <c r="C7271" s="59" t="s">
        <v>20278</v>
      </c>
      <c r="D7271" s="60">
        <v>24.4</v>
      </c>
      <c r="E7271" s="59" t="s">
        <v>496</v>
      </c>
      <c r="F7271" s="59" t="s">
        <v>211</v>
      </c>
    </row>
    <row r="7272" spans="1:6">
      <c r="A7272" s="59">
        <v>6012</v>
      </c>
      <c r="B7272" s="59" t="s">
        <v>495</v>
      </c>
      <c r="C7272" s="59" t="s">
        <v>20278</v>
      </c>
      <c r="D7272" s="60">
        <v>24.4</v>
      </c>
      <c r="E7272" s="59" t="s">
        <v>496</v>
      </c>
      <c r="F7272" s="59" t="s">
        <v>212</v>
      </c>
    </row>
    <row r="7273" spans="1:6">
      <c r="A7273" s="59">
        <v>6013</v>
      </c>
      <c r="B7273" s="59" t="s">
        <v>495</v>
      </c>
      <c r="C7273" s="59" t="s">
        <v>20278</v>
      </c>
      <c r="D7273" s="60">
        <v>24.4</v>
      </c>
      <c r="E7273" s="59" t="s">
        <v>496</v>
      </c>
      <c r="F7273" s="59" t="s">
        <v>213</v>
      </c>
    </row>
    <row r="7274" spans="1:6">
      <c r="A7274" s="59">
        <v>6014</v>
      </c>
      <c r="B7274" s="59" t="s">
        <v>495</v>
      </c>
      <c r="C7274" s="59" t="s">
        <v>20278</v>
      </c>
      <c r="D7274" s="60">
        <v>24.4</v>
      </c>
      <c r="E7274" s="59" t="s">
        <v>496</v>
      </c>
      <c r="F7274" s="59" t="s">
        <v>214</v>
      </c>
    </row>
    <row r="7275" spans="1:6">
      <c r="A7275" s="59">
        <v>6015</v>
      </c>
      <c r="B7275" s="59" t="s">
        <v>495</v>
      </c>
      <c r="C7275" s="59" t="s">
        <v>20278</v>
      </c>
      <c r="D7275" s="60">
        <v>24.4</v>
      </c>
      <c r="E7275" s="59" t="s">
        <v>496</v>
      </c>
      <c r="F7275" s="59" t="s">
        <v>215</v>
      </c>
    </row>
    <row r="7276" spans="1:6">
      <c r="A7276" s="59">
        <v>6016</v>
      </c>
      <c r="B7276" s="59" t="s">
        <v>495</v>
      </c>
      <c r="C7276" s="59" t="s">
        <v>20278</v>
      </c>
      <c r="D7276" s="60">
        <v>24.4</v>
      </c>
      <c r="E7276" s="59" t="s">
        <v>496</v>
      </c>
      <c r="F7276" s="59" t="s">
        <v>216</v>
      </c>
    </row>
    <row r="7277" spans="1:6">
      <c r="A7277" s="59">
        <v>6017</v>
      </c>
      <c r="B7277" s="59" t="s">
        <v>495</v>
      </c>
      <c r="C7277" s="59" t="s">
        <v>20278</v>
      </c>
      <c r="D7277" s="60">
        <v>24.4</v>
      </c>
      <c r="E7277" s="59" t="s">
        <v>496</v>
      </c>
      <c r="F7277" s="59" t="s">
        <v>217</v>
      </c>
    </row>
    <row r="7278" spans="1:6">
      <c r="A7278" s="59">
        <v>6021</v>
      </c>
      <c r="B7278" s="59" t="s">
        <v>495</v>
      </c>
      <c r="C7278" s="59" t="s">
        <v>20278</v>
      </c>
      <c r="D7278" s="60">
        <v>24.4</v>
      </c>
      <c r="E7278" s="59" t="s">
        <v>496</v>
      </c>
      <c r="F7278" s="59" t="s">
        <v>219</v>
      </c>
    </row>
    <row r="7279" spans="1:6">
      <c r="A7279" s="59">
        <v>6022</v>
      </c>
      <c r="B7279" s="59" t="s">
        <v>495</v>
      </c>
      <c r="C7279" s="59" t="s">
        <v>20278</v>
      </c>
      <c r="D7279" s="60">
        <v>24.4</v>
      </c>
      <c r="E7279" s="59" t="s">
        <v>496</v>
      </c>
      <c r="F7279" s="59" t="s">
        <v>220</v>
      </c>
    </row>
    <row r="7280" spans="1:6">
      <c r="A7280" s="59">
        <v>6028</v>
      </c>
      <c r="B7280" s="59" t="s">
        <v>495</v>
      </c>
      <c r="C7280" s="59" t="s">
        <v>20278</v>
      </c>
      <c r="D7280" s="60">
        <v>24.4</v>
      </c>
      <c r="E7280" s="59" t="s">
        <v>496</v>
      </c>
      <c r="F7280" s="59" t="s">
        <v>222</v>
      </c>
    </row>
    <row r="7281" spans="1:6">
      <c r="A7281" s="59">
        <v>6029</v>
      </c>
      <c r="B7281" s="59" t="s">
        <v>495</v>
      </c>
      <c r="C7281" s="59" t="s">
        <v>20278</v>
      </c>
      <c r="D7281" s="60">
        <v>24.4</v>
      </c>
      <c r="E7281" s="59" t="s">
        <v>496</v>
      </c>
      <c r="F7281" s="59" t="s">
        <v>223</v>
      </c>
    </row>
    <row r="7282" spans="1:6">
      <c r="A7282" s="59">
        <v>6032</v>
      </c>
      <c r="B7282" s="59" t="s">
        <v>495</v>
      </c>
      <c r="C7282" s="59" t="s">
        <v>20278</v>
      </c>
      <c r="D7282" s="60">
        <v>24.4</v>
      </c>
      <c r="E7282" s="59" t="s">
        <v>496</v>
      </c>
      <c r="F7282" s="59" t="s">
        <v>224</v>
      </c>
    </row>
    <row r="7283" spans="1:6">
      <c r="A7283" s="59">
        <v>6100</v>
      </c>
      <c r="B7283" s="59" t="s">
        <v>495</v>
      </c>
      <c r="C7283" s="59" t="s">
        <v>20278</v>
      </c>
      <c r="D7283" s="60">
        <v>24.4</v>
      </c>
      <c r="E7283" s="59" t="s">
        <v>496</v>
      </c>
      <c r="F7283" s="59" t="s">
        <v>225</v>
      </c>
    </row>
    <row r="7284" spans="1:6">
      <c r="A7284" s="59">
        <v>6101</v>
      </c>
      <c r="B7284" s="59" t="s">
        <v>495</v>
      </c>
      <c r="C7284" s="59" t="s">
        <v>20278</v>
      </c>
      <c r="D7284" s="60">
        <v>24.4</v>
      </c>
      <c r="E7284" s="59" t="s">
        <v>496</v>
      </c>
      <c r="F7284" s="59" t="s">
        <v>226</v>
      </c>
    </row>
    <row r="7285" spans="1:6">
      <c r="A7285" s="59">
        <v>6102</v>
      </c>
      <c r="B7285" s="59" t="s">
        <v>495</v>
      </c>
      <c r="C7285" s="59" t="s">
        <v>20278</v>
      </c>
      <c r="D7285" s="60">
        <v>24.4</v>
      </c>
      <c r="E7285" s="59" t="s">
        <v>496</v>
      </c>
      <c r="F7285" s="59" t="s">
        <v>227</v>
      </c>
    </row>
    <row r="7286" spans="1:6">
      <c r="A7286" s="59">
        <v>6103</v>
      </c>
      <c r="B7286" s="59" t="s">
        <v>495</v>
      </c>
      <c r="C7286" s="59" t="s">
        <v>20278</v>
      </c>
      <c r="D7286" s="60">
        <v>24.4</v>
      </c>
      <c r="E7286" s="59" t="s">
        <v>496</v>
      </c>
      <c r="F7286" s="59" t="s">
        <v>228</v>
      </c>
    </row>
    <row r="7287" spans="1:6">
      <c r="A7287" s="59">
        <v>6112</v>
      </c>
      <c r="B7287" s="59" t="s">
        <v>495</v>
      </c>
      <c r="C7287" s="59" t="s">
        <v>20278</v>
      </c>
      <c r="D7287" s="60">
        <v>24.4</v>
      </c>
      <c r="E7287" s="59" t="s">
        <v>496</v>
      </c>
      <c r="F7287" s="59" t="s">
        <v>230</v>
      </c>
    </row>
    <row r="7288" spans="1:6">
      <c r="A7288" s="59">
        <v>6221</v>
      </c>
      <c r="B7288" s="59" t="s">
        <v>495</v>
      </c>
      <c r="C7288" s="59" t="s">
        <v>20278</v>
      </c>
      <c r="D7288" s="60">
        <v>24.4</v>
      </c>
      <c r="E7288" s="59" t="s">
        <v>496</v>
      </c>
      <c r="F7288" s="59" t="s">
        <v>232</v>
      </c>
    </row>
    <row r="7289" spans="1:6">
      <c r="A7289" s="59">
        <v>6222</v>
      </c>
      <c r="B7289" s="59" t="s">
        <v>495</v>
      </c>
      <c r="C7289" s="59" t="s">
        <v>20278</v>
      </c>
      <c r="D7289" s="60">
        <v>24.4</v>
      </c>
      <c r="E7289" s="59" t="s">
        <v>496</v>
      </c>
      <c r="F7289" s="59" t="s">
        <v>233</v>
      </c>
    </row>
    <row r="7290" spans="1:6">
      <c r="A7290" s="59">
        <v>6223</v>
      </c>
      <c r="B7290" s="59" t="s">
        <v>495</v>
      </c>
      <c r="C7290" s="59" t="s">
        <v>20278</v>
      </c>
      <c r="D7290" s="60">
        <v>24.4</v>
      </c>
      <c r="E7290" s="59" t="s">
        <v>496</v>
      </c>
      <c r="F7290" s="59" t="s">
        <v>234</v>
      </c>
    </row>
    <row r="7291" spans="1:6">
      <c r="A7291" s="59">
        <v>6225</v>
      </c>
      <c r="B7291" s="59" t="s">
        <v>495</v>
      </c>
      <c r="C7291" s="59" t="s">
        <v>20278</v>
      </c>
      <c r="D7291" s="60">
        <v>24.4</v>
      </c>
      <c r="E7291" s="59" t="s">
        <v>496</v>
      </c>
      <c r="F7291" s="59" t="s">
        <v>236</v>
      </c>
    </row>
    <row r="7292" spans="1:6">
      <c r="A7292" s="59">
        <v>6230</v>
      </c>
      <c r="B7292" s="59" t="s">
        <v>495</v>
      </c>
      <c r="C7292" s="59" t="s">
        <v>20278</v>
      </c>
      <c r="D7292" s="60">
        <v>24.4</v>
      </c>
      <c r="E7292" s="59" t="s">
        <v>496</v>
      </c>
      <c r="F7292" s="59" t="s">
        <v>239</v>
      </c>
    </row>
    <row r="7293" spans="1:6">
      <c r="A7293" s="59">
        <v>6231</v>
      </c>
      <c r="B7293" s="59" t="s">
        <v>495</v>
      </c>
      <c r="C7293" s="59" t="s">
        <v>20278</v>
      </c>
      <c r="D7293" s="60">
        <v>24.4</v>
      </c>
      <c r="E7293" s="59" t="s">
        <v>496</v>
      </c>
      <c r="F7293" s="59" t="s">
        <v>240</v>
      </c>
    </row>
    <row r="7294" spans="1:6">
      <c r="A7294" s="59">
        <v>6232</v>
      </c>
      <c r="B7294" s="59" t="s">
        <v>495</v>
      </c>
      <c r="C7294" s="59" t="s">
        <v>20278</v>
      </c>
      <c r="D7294" s="60">
        <v>24.4</v>
      </c>
      <c r="E7294" s="59" t="s">
        <v>496</v>
      </c>
      <c r="F7294" s="59" t="s">
        <v>241</v>
      </c>
    </row>
    <row r="7295" spans="1:6">
      <c r="A7295" s="59">
        <v>6234</v>
      </c>
      <c r="B7295" s="59" t="s">
        <v>495</v>
      </c>
      <c r="C7295" s="59" t="s">
        <v>20278</v>
      </c>
      <c r="D7295" s="60">
        <v>24.4</v>
      </c>
      <c r="E7295" s="59" t="s">
        <v>496</v>
      </c>
      <c r="F7295" s="59" t="s">
        <v>242</v>
      </c>
    </row>
    <row r="7296" spans="1:6">
      <c r="A7296" s="59">
        <v>6235</v>
      </c>
      <c r="B7296" s="59" t="s">
        <v>495</v>
      </c>
      <c r="C7296" s="59" t="s">
        <v>20278</v>
      </c>
      <c r="D7296" s="60">
        <v>24.4</v>
      </c>
      <c r="E7296" s="59" t="s">
        <v>496</v>
      </c>
      <c r="F7296" s="59" t="s">
        <v>243</v>
      </c>
    </row>
    <row r="7297" spans="1:6">
      <c r="A7297" s="59">
        <v>6236</v>
      </c>
      <c r="B7297" s="59" t="s">
        <v>495</v>
      </c>
      <c r="C7297" s="59" t="s">
        <v>20278</v>
      </c>
      <c r="D7297" s="60">
        <v>24.4</v>
      </c>
      <c r="E7297" s="59" t="s">
        <v>496</v>
      </c>
      <c r="F7297" s="59" t="s">
        <v>244</v>
      </c>
    </row>
    <row r="7298" spans="1:6">
      <c r="A7298" s="59">
        <v>6238</v>
      </c>
      <c r="B7298" s="59" t="s">
        <v>495</v>
      </c>
      <c r="C7298" s="59" t="s">
        <v>20278</v>
      </c>
      <c r="D7298" s="60">
        <v>24.4</v>
      </c>
      <c r="E7298" s="59" t="s">
        <v>496</v>
      </c>
      <c r="F7298" s="59" t="s">
        <v>245</v>
      </c>
    </row>
    <row r="7299" spans="1:6">
      <c r="A7299" s="59">
        <v>6240</v>
      </c>
      <c r="B7299" s="59" t="s">
        <v>495</v>
      </c>
      <c r="C7299" s="59" t="s">
        <v>20278</v>
      </c>
      <c r="D7299" s="60">
        <v>24.4</v>
      </c>
      <c r="E7299" s="59" t="s">
        <v>496</v>
      </c>
      <c r="F7299" s="59" t="s">
        <v>246</v>
      </c>
    </row>
    <row r="7300" spans="1:6">
      <c r="A7300" s="59">
        <v>6241</v>
      </c>
      <c r="B7300" s="59" t="s">
        <v>495</v>
      </c>
      <c r="C7300" s="59" t="s">
        <v>20278</v>
      </c>
      <c r="D7300" s="60">
        <v>24.4</v>
      </c>
      <c r="E7300" s="59" t="s">
        <v>496</v>
      </c>
      <c r="F7300" s="59" t="s">
        <v>247</v>
      </c>
    </row>
    <row r="7301" spans="1:6">
      <c r="A7301" s="59">
        <v>6242</v>
      </c>
      <c r="B7301" s="59" t="s">
        <v>495</v>
      </c>
      <c r="C7301" s="59" t="s">
        <v>20278</v>
      </c>
      <c r="D7301" s="60">
        <v>24.4</v>
      </c>
      <c r="E7301" s="59" t="s">
        <v>496</v>
      </c>
      <c r="F7301" s="59" t="s">
        <v>248</v>
      </c>
    </row>
    <row r="7302" spans="1:6">
      <c r="A7302" s="59">
        <v>6243</v>
      </c>
      <c r="B7302" s="59" t="s">
        <v>495</v>
      </c>
      <c r="C7302" s="59" t="s">
        <v>20278</v>
      </c>
      <c r="D7302" s="60">
        <v>24.4</v>
      </c>
      <c r="E7302" s="59" t="s">
        <v>496</v>
      </c>
      <c r="F7302" s="59" t="s">
        <v>249</v>
      </c>
    </row>
    <row r="7303" spans="1:6">
      <c r="A7303" s="59">
        <v>6320</v>
      </c>
      <c r="B7303" s="59" t="s">
        <v>495</v>
      </c>
      <c r="C7303" s="59" t="s">
        <v>20278</v>
      </c>
      <c r="D7303" s="60">
        <v>24.4</v>
      </c>
      <c r="E7303" s="59" t="s">
        <v>496</v>
      </c>
      <c r="F7303" s="59" t="s">
        <v>253</v>
      </c>
    </row>
    <row r="7304" spans="1:6">
      <c r="A7304" s="59">
        <v>6342</v>
      </c>
      <c r="B7304" s="59" t="s">
        <v>495</v>
      </c>
      <c r="C7304" s="59" t="s">
        <v>20278</v>
      </c>
      <c r="D7304" s="60">
        <v>24.4</v>
      </c>
      <c r="E7304" s="59" t="s">
        <v>496</v>
      </c>
      <c r="F7304" s="59" t="s">
        <v>254</v>
      </c>
    </row>
    <row r="7305" spans="1:6">
      <c r="A7305" s="59">
        <v>6344</v>
      </c>
      <c r="B7305" s="59" t="s">
        <v>495</v>
      </c>
      <c r="C7305" s="59" t="s">
        <v>20278</v>
      </c>
      <c r="D7305" s="60">
        <v>24.4</v>
      </c>
      <c r="E7305" s="59" t="s">
        <v>496</v>
      </c>
      <c r="F7305" s="59" t="s">
        <v>256</v>
      </c>
    </row>
    <row r="7306" spans="1:6">
      <c r="A7306" s="59">
        <v>6345</v>
      </c>
      <c r="B7306" s="59" t="s">
        <v>495</v>
      </c>
      <c r="C7306" s="59" t="s">
        <v>20278</v>
      </c>
      <c r="D7306" s="60">
        <v>24.4</v>
      </c>
      <c r="E7306" s="59" t="s">
        <v>496</v>
      </c>
      <c r="F7306" s="59" t="s">
        <v>257</v>
      </c>
    </row>
    <row r="7307" spans="1:6">
      <c r="A7307" s="59">
        <v>6346</v>
      </c>
      <c r="B7307" s="59" t="s">
        <v>495</v>
      </c>
      <c r="C7307" s="59" t="s">
        <v>20278</v>
      </c>
      <c r="D7307" s="60">
        <v>24.4</v>
      </c>
      <c r="E7307" s="59" t="s">
        <v>496</v>
      </c>
      <c r="F7307" s="59" t="s">
        <v>258</v>
      </c>
    </row>
    <row r="7308" spans="1:6">
      <c r="A7308" s="59">
        <v>6347</v>
      </c>
      <c r="B7308" s="59" t="s">
        <v>495</v>
      </c>
      <c r="C7308" s="59" t="s">
        <v>20278</v>
      </c>
      <c r="D7308" s="60">
        <v>24.4</v>
      </c>
      <c r="E7308" s="59" t="s">
        <v>496</v>
      </c>
      <c r="F7308" s="59" t="s">
        <v>259</v>
      </c>
    </row>
    <row r="7309" spans="1:6">
      <c r="A7309" s="59">
        <v>6400</v>
      </c>
      <c r="B7309" s="59" t="s">
        <v>495</v>
      </c>
      <c r="C7309" s="59" t="s">
        <v>20278</v>
      </c>
      <c r="D7309" s="60">
        <v>24.4</v>
      </c>
      <c r="E7309" s="59" t="s">
        <v>496</v>
      </c>
      <c r="F7309" s="59" t="s">
        <v>260</v>
      </c>
    </row>
    <row r="7310" spans="1:6">
      <c r="A7310" s="59">
        <v>6401</v>
      </c>
      <c r="B7310" s="59" t="s">
        <v>495</v>
      </c>
      <c r="C7310" s="59" t="s">
        <v>20278</v>
      </c>
      <c r="D7310" s="60">
        <v>24.4</v>
      </c>
      <c r="E7310" s="59" t="s">
        <v>496</v>
      </c>
      <c r="F7310" s="59" t="s">
        <v>261</v>
      </c>
    </row>
    <row r="7311" spans="1:6">
      <c r="A7311" s="59">
        <v>6402</v>
      </c>
      <c r="B7311" s="59" t="s">
        <v>495</v>
      </c>
      <c r="C7311" s="59" t="s">
        <v>20278</v>
      </c>
      <c r="D7311" s="60">
        <v>24.4</v>
      </c>
      <c r="E7311" s="59" t="s">
        <v>496</v>
      </c>
      <c r="F7311" s="59" t="s">
        <v>262</v>
      </c>
    </row>
    <row r="7312" spans="1:6">
      <c r="A7312" s="59">
        <v>6405</v>
      </c>
      <c r="B7312" s="59" t="s">
        <v>495</v>
      </c>
      <c r="C7312" s="59" t="s">
        <v>20278</v>
      </c>
      <c r="D7312" s="60">
        <v>24.4</v>
      </c>
      <c r="E7312" s="59" t="s">
        <v>496</v>
      </c>
      <c r="F7312" s="59" t="s">
        <v>264</v>
      </c>
    </row>
    <row r="7313" spans="1:6">
      <c r="A7313" s="59">
        <v>6406</v>
      </c>
      <c r="B7313" s="59" t="s">
        <v>495</v>
      </c>
      <c r="C7313" s="59" t="s">
        <v>20278</v>
      </c>
      <c r="D7313" s="60">
        <v>24.4</v>
      </c>
      <c r="E7313" s="59" t="s">
        <v>496</v>
      </c>
      <c r="F7313" s="59" t="s">
        <v>265</v>
      </c>
    </row>
    <row r="7314" spans="1:6">
      <c r="A7314" s="59">
        <v>6407</v>
      </c>
      <c r="B7314" s="59" t="s">
        <v>495</v>
      </c>
      <c r="C7314" s="59" t="s">
        <v>20278</v>
      </c>
      <c r="D7314" s="60">
        <v>24.4</v>
      </c>
      <c r="E7314" s="59" t="s">
        <v>496</v>
      </c>
      <c r="F7314" s="59" t="s">
        <v>266</v>
      </c>
    </row>
    <row r="7315" spans="1:6">
      <c r="A7315" s="59">
        <v>6410</v>
      </c>
      <c r="B7315" s="59" t="s">
        <v>495</v>
      </c>
      <c r="C7315" s="59" t="s">
        <v>20278</v>
      </c>
      <c r="D7315" s="60">
        <v>24.4</v>
      </c>
      <c r="E7315" s="59" t="s">
        <v>496</v>
      </c>
      <c r="F7315" s="59" t="s">
        <v>267</v>
      </c>
    </row>
    <row r="7316" spans="1:6">
      <c r="A7316" s="59">
        <v>6411</v>
      </c>
      <c r="B7316" s="59" t="s">
        <v>495</v>
      </c>
      <c r="C7316" s="59" t="s">
        <v>20278</v>
      </c>
      <c r="D7316" s="60">
        <v>24.4</v>
      </c>
      <c r="E7316" s="59" t="s">
        <v>496</v>
      </c>
      <c r="F7316" s="59" t="s">
        <v>268</v>
      </c>
    </row>
    <row r="7317" spans="1:6">
      <c r="A7317" s="59">
        <v>6412</v>
      </c>
      <c r="B7317" s="59" t="s">
        <v>495</v>
      </c>
      <c r="C7317" s="59" t="s">
        <v>20278</v>
      </c>
      <c r="D7317" s="60">
        <v>24.4</v>
      </c>
      <c r="E7317" s="59" t="s">
        <v>496</v>
      </c>
      <c r="F7317" s="59" t="s">
        <v>269</v>
      </c>
    </row>
    <row r="7318" spans="1:6">
      <c r="A7318" s="59">
        <v>6413</v>
      </c>
      <c r="B7318" s="59" t="s">
        <v>495</v>
      </c>
      <c r="C7318" s="59" t="s">
        <v>20278</v>
      </c>
      <c r="D7318" s="60">
        <v>24.4</v>
      </c>
      <c r="E7318" s="59" t="s">
        <v>496</v>
      </c>
      <c r="F7318" s="59" t="s">
        <v>270</v>
      </c>
    </row>
    <row r="7319" spans="1:6">
      <c r="A7319" s="59">
        <v>6414</v>
      </c>
      <c r="B7319" s="59" t="s">
        <v>495</v>
      </c>
      <c r="C7319" s="59" t="s">
        <v>20278</v>
      </c>
      <c r="D7319" s="60">
        <v>24.4</v>
      </c>
      <c r="E7319" s="59" t="s">
        <v>496</v>
      </c>
      <c r="F7319" s="59" t="s">
        <v>271</v>
      </c>
    </row>
    <row r="7320" spans="1:6">
      <c r="A7320" s="59">
        <v>6415</v>
      </c>
      <c r="B7320" s="59" t="s">
        <v>495</v>
      </c>
      <c r="C7320" s="59" t="s">
        <v>20278</v>
      </c>
      <c r="D7320" s="60">
        <v>24.4</v>
      </c>
      <c r="E7320" s="59" t="s">
        <v>496</v>
      </c>
      <c r="F7320" s="59" t="s">
        <v>272</v>
      </c>
    </row>
    <row r="7321" spans="1:6">
      <c r="A7321" s="59">
        <v>6417</v>
      </c>
      <c r="B7321" s="59" t="s">
        <v>495</v>
      </c>
      <c r="C7321" s="59" t="s">
        <v>20278</v>
      </c>
      <c r="D7321" s="60">
        <v>24.4</v>
      </c>
      <c r="E7321" s="59" t="s">
        <v>496</v>
      </c>
      <c r="F7321" s="59" t="s">
        <v>274</v>
      </c>
    </row>
    <row r="7322" spans="1:6">
      <c r="A7322" s="59">
        <v>6418</v>
      </c>
      <c r="B7322" s="59" t="s">
        <v>495</v>
      </c>
      <c r="C7322" s="59" t="s">
        <v>20278</v>
      </c>
      <c r="D7322" s="60">
        <v>24.4</v>
      </c>
      <c r="E7322" s="59" t="s">
        <v>496</v>
      </c>
      <c r="F7322" s="59" t="s">
        <v>275</v>
      </c>
    </row>
    <row r="7323" spans="1:6">
      <c r="A7323" s="59">
        <v>6420</v>
      </c>
      <c r="B7323" s="59" t="s">
        <v>495</v>
      </c>
      <c r="C7323" s="59" t="s">
        <v>20278</v>
      </c>
      <c r="D7323" s="60">
        <v>24.4</v>
      </c>
      <c r="E7323" s="59" t="s">
        <v>496</v>
      </c>
      <c r="F7323" s="59" t="s">
        <v>277</v>
      </c>
    </row>
    <row r="7324" spans="1:6">
      <c r="A7324" s="59">
        <v>6421</v>
      </c>
      <c r="B7324" s="59" t="s">
        <v>495</v>
      </c>
      <c r="C7324" s="59" t="s">
        <v>20278</v>
      </c>
      <c r="D7324" s="60">
        <v>24.4</v>
      </c>
      <c r="E7324" s="59" t="s">
        <v>496</v>
      </c>
      <c r="F7324" s="59" t="s">
        <v>278</v>
      </c>
    </row>
    <row r="7325" spans="1:6">
      <c r="A7325" s="59">
        <v>6422</v>
      </c>
      <c r="B7325" s="59" t="s">
        <v>495</v>
      </c>
      <c r="C7325" s="59" t="s">
        <v>20278</v>
      </c>
      <c r="D7325" s="60">
        <v>24.4</v>
      </c>
      <c r="E7325" s="59" t="s">
        <v>496</v>
      </c>
      <c r="F7325" s="59" t="s">
        <v>279</v>
      </c>
    </row>
    <row r="7326" spans="1:6">
      <c r="A7326" s="59">
        <v>6423</v>
      </c>
      <c r="B7326" s="59" t="s">
        <v>495</v>
      </c>
      <c r="C7326" s="59" t="s">
        <v>20278</v>
      </c>
      <c r="D7326" s="60">
        <v>24.4</v>
      </c>
      <c r="E7326" s="59" t="s">
        <v>496</v>
      </c>
      <c r="F7326" s="59" t="s">
        <v>280</v>
      </c>
    </row>
    <row r="7327" spans="1:6">
      <c r="A7327" s="59">
        <v>6425</v>
      </c>
      <c r="B7327" s="59" t="s">
        <v>495</v>
      </c>
      <c r="C7327" s="59" t="s">
        <v>20278</v>
      </c>
      <c r="D7327" s="60">
        <v>24.4</v>
      </c>
      <c r="E7327" s="59" t="s">
        <v>496</v>
      </c>
      <c r="F7327" s="59" t="s">
        <v>281</v>
      </c>
    </row>
    <row r="7328" spans="1:6">
      <c r="A7328" s="59">
        <v>6427</v>
      </c>
      <c r="B7328" s="59" t="s">
        <v>495</v>
      </c>
      <c r="C7328" s="59" t="s">
        <v>20278</v>
      </c>
      <c r="D7328" s="60">
        <v>24.4</v>
      </c>
      <c r="E7328" s="59" t="s">
        <v>496</v>
      </c>
      <c r="F7328" s="59" t="s">
        <v>281</v>
      </c>
    </row>
    <row r="7329" spans="1:6">
      <c r="A7329" s="59">
        <v>6430</v>
      </c>
      <c r="B7329" s="59" t="s">
        <v>495</v>
      </c>
      <c r="C7329" s="59" t="s">
        <v>20278</v>
      </c>
      <c r="D7329" s="60">
        <v>24.4</v>
      </c>
      <c r="E7329" s="59" t="s">
        <v>496</v>
      </c>
      <c r="F7329" s="59" t="s">
        <v>265</v>
      </c>
    </row>
    <row r="7330" spans="1:6">
      <c r="A7330" s="59">
        <v>6432</v>
      </c>
      <c r="B7330" s="59" t="s">
        <v>495</v>
      </c>
      <c r="C7330" s="59" t="s">
        <v>20278</v>
      </c>
      <c r="D7330" s="60">
        <v>24.4</v>
      </c>
      <c r="E7330" s="59" t="s">
        <v>496</v>
      </c>
      <c r="F7330" s="59" t="s">
        <v>283</v>
      </c>
    </row>
    <row r="7331" spans="1:6">
      <c r="A7331" s="59">
        <v>6434</v>
      </c>
      <c r="B7331" s="59" t="s">
        <v>495</v>
      </c>
      <c r="C7331" s="59" t="s">
        <v>20278</v>
      </c>
      <c r="D7331" s="60">
        <v>24.4</v>
      </c>
      <c r="E7331" s="59" t="s">
        <v>496</v>
      </c>
      <c r="F7331" s="59" t="s">
        <v>284</v>
      </c>
    </row>
    <row r="7332" spans="1:6">
      <c r="A7332" s="59">
        <v>6437</v>
      </c>
      <c r="B7332" s="59" t="s">
        <v>495</v>
      </c>
      <c r="C7332" s="59" t="s">
        <v>20278</v>
      </c>
      <c r="D7332" s="60">
        <v>24.4</v>
      </c>
      <c r="E7332" s="59" t="s">
        <v>496</v>
      </c>
      <c r="F7332" s="59" t="s">
        <v>285</v>
      </c>
    </row>
    <row r="7333" spans="1:6">
      <c r="A7333" s="59">
        <v>6438</v>
      </c>
      <c r="B7333" s="59" t="s">
        <v>495</v>
      </c>
      <c r="C7333" s="59" t="s">
        <v>20278</v>
      </c>
      <c r="D7333" s="60">
        <v>24.4</v>
      </c>
      <c r="E7333" s="59" t="s">
        <v>496</v>
      </c>
      <c r="F7333" s="59" t="s">
        <v>286</v>
      </c>
    </row>
    <row r="7334" spans="1:6">
      <c r="A7334" s="59">
        <v>6442</v>
      </c>
      <c r="B7334" s="59" t="s">
        <v>495</v>
      </c>
      <c r="C7334" s="59" t="s">
        <v>20278</v>
      </c>
      <c r="D7334" s="60">
        <v>24.4</v>
      </c>
      <c r="E7334" s="59" t="s">
        <v>496</v>
      </c>
      <c r="F7334" s="59" t="s">
        <v>288</v>
      </c>
    </row>
    <row r="7335" spans="1:6">
      <c r="A7335" s="59">
        <v>6443</v>
      </c>
      <c r="B7335" s="59" t="s">
        <v>495</v>
      </c>
      <c r="C7335" s="59" t="s">
        <v>20278</v>
      </c>
      <c r="D7335" s="60">
        <v>24.4</v>
      </c>
      <c r="E7335" s="59" t="s">
        <v>496</v>
      </c>
      <c r="F7335" s="59" t="s">
        <v>289</v>
      </c>
    </row>
    <row r="7336" spans="1:6">
      <c r="A7336" s="59">
        <v>6444</v>
      </c>
      <c r="B7336" s="59" t="s">
        <v>495</v>
      </c>
      <c r="C7336" s="59" t="s">
        <v>20278</v>
      </c>
      <c r="D7336" s="60">
        <v>24.4</v>
      </c>
      <c r="E7336" s="59" t="s">
        <v>496</v>
      </c>
      <c r="F7336" s="59" t="s">
        <v>290</v>
      </c>
    </row>
    <row r="7337" spans="1:6">
      <c r="A7337" s="59">
        <v>6450</v>
      </c>
      <c r="B7337" s="59" t="s">
        <v>495</v>
      </c>
      <c r="C7337" s="59" t="s">
        <v>20278</v>
      </c>
      <c r="D7337" s="60">
        <v>24.4</v>
      </c>
      <c r="E7337" s="59" t="s">
        <v>496</v>
      </c>
      <c r="F7337" s="59" t="s">
        <v>291</v>
      </c>
    </row>
    <row r="7338" spans="1:6">
      <c r="A7338" s="59">
        <v>6452</v>
      </c>
      <c r="B7338" s="59" t="s">
        <v>495</v>
      </c>
      <c r="C7338" s="59" t="s">
        <v>20278</v>
      </c>
      <c r="D7338" s="60">
        <v>24.4</v>
      </c>
      <c r="E7338" s="59" t="s">
        <v>496</v>
      </c>
      <c r="F7338" s="59" t="s">
        <v>292</v>
      </c>
    </row>
    <row r="7339" spans="1:6">
      <c r="A7339" s="59">
        <v>6456</v>
      </c>
      <c r="B7339" s="59" t="s">
        <v>495</v>
      </c>
      <c r="C7339" s="59" t="s">
        <v>20278</v>
      </c>
      <c r="D7339" s="60">
        <v>24.4</v>
      </c>
      <c r="E7339" s="59" t="s">
        <v>496</v>
      </c>
      <c r="F7339" s="59" t="s">
        <v>293</v>
      </c>
    </row>
    <row r="7340" spans="1:6">
      <c r="A7340" s="59">
        <v>6458</v>
      </c>
      <c r="B7340" s="59" t="s">
        <v>495</v>
      </c>
      <c r="C7340" s="59" t="s">
        <v>20278</v>
      </c>
      <c r="D7340" s="60">
        <v>24.4</v>
      </c>
      <c r="E7340" s="59" t="s">
        <v>496</v>
      </c>
      <c r="F7340" s="59" t="s">
        <v>294</v>
      </c>
    </row>
    <row r="7341" spans="1:6">
      <c r="A7341" s="59">
        <v>6459</v>
      </c>
      <c r="B7341" s="59" t="s">
        <v>495</v>
      </c>
      <c r="C7341" s="59" t="s">
        <v>20278</v>
      </c>
      <c r="D7341" s="60">
        <v>24.4</v>
      </c>
      <c r="E7341" s="59" t="s">
        <v>496</v>
      </c>
      <c r="F7341" s="59" t="s">
        <v>295</v>
      </c>
    </row>
    <row r="7342" spans="1:6">
      <c r="A7342" s="59">
        <v>6460</v>
      </c>
      <c r="B7342" s="59" t="s">
        <v>495</v>
      </c>
      <c r="C7342" s="59" t="s">
        <v>20278</v>
      </c>
      <c r="D7342" s="60">
        <v>24.4</v>
      </c>
      <c r="E7342" s="59" t="s">
        <v>496</v>
      </c>
      <c r="F7342" s="59" t="s">
        <v>296</v>
      </c>
    </row>
    <row r="7343" spans="1:6">
      <c r="A7343" s="59">
        <v>6461</v>
      </c>
      <c r="B7343" s="59" t="s">
        <v>495</v>
      </c>
      <c r="C7343" s="59" t="s">
        <v>20278</v>
      </c>
      <c r="D7343" s="60">
        <v>24.4</v>
      </c>
      <c r="E7343" s="59" t="s">
        <v>496</v>
      </c>
      <c r="F7343" s="59" t="s">
        <v>297</v>
      </c>
    </row>
    <row r="7344" spans="1:6">
      <c r="A7344" s="59">
        <v>6462</v>
      </c>
      <c r="B7344" s="59" t="s">
        <v>495</v>
      </c>
      <c r="C7344" s="59" t="s">
        <v>20278</v>
      </c>
      <c r="D7344" s="60">
        <v>24.4</v>
      </c>
      <c r="E7344" s="59" t="s">
        <v>496</v>
      </c>
      <c r="F7344" s="59" t="s">
        <v>298</v>
      </c>
    </row>
    <row r="7345" spans="1:6">
      <c r="A7345" s="59">
        <v>6463</v>
      </c>
      <c r="B7345" s="59" t="s">
        <v>495</v>
      </c>
      <c r="C7345" s="59" t="s">
        <v>20278</v>
      </c>
      <c r="D7345" s="60">
        <v>24.4</v>
      </c>
      <c r="E7345" s="59" t="s">
        <v>496</v>
      </c>
      <c r="F7345" s="59" t="s">
        <v>299</v>
      </c>
    </row>
    <row r="7346" spans="1:6">
      <c r="A7346" s="59">
        <v>6464</v>
      </c>
      <c r="B7346" s="59" t="s">
        <v>495</v>
      </c>
      <c r="C7346" s="59" t="s">
        <v>20278</v>
      </c>
      <c r="D7346" s="60">
        <v>24.4</v>
      </c>
      <c r="E7346" s="59" t="s">
        <v>496</v>
      </c>
      <c r="F7346" s="59" t="s">
        <v>300</v>
      </c>
    </row>
    <row r="7347" spans="1:6">
      <c r="A7347" s="59">
        <v>6470</v>
      </c>
      <c r="B7347" s="59" t="s">
        <v>495</v>
      </c>
      <c r="C7347" s="59" t="s">
        <v>20278</v>
      </c>
      <c r="D7347" s="60">
        <v>24.4</v>
      </c>
      <c r="E7347" s="59" t="s">
        <v>496</v>
      </c>
      <c r="F7347" s="59" t="s">
        <v>301</v>
      </c>
    </row>
    <row r="7348" spans="1:6">
      <c r="A7348" s="59">
        <v>6472</v>
      </c>
      <c r="B7348" s="59" t="s">
        <v>495</v>
      </c>
      <c r="C7348" s="59" t="s">
        <v>20278</v>
      </c>
      <c r="D7348" s="60">
        <v>24.4</v>
      </c>
      <c r="E7348" s="59" t="s">
        <v>496</v>
      </c>
      <c r="F7348" s="59" t="s">
        <v>302</v>
      </c>
    </row>
    <row r="7349" spans="1:6">
      <c r="A7349" s="59">
        <v>6473</v>
      </c>
      <c r="B7349" s="59" t="s">
        <v>495</v>
      </c>
      <c r="C7349" s="59" t="s">
        <v>20278</v>
      </c>
      <c r="D7349" s="60">
        <v>24.4</v>
      </c>
      <c r="E7349" s="59" t="s">
        <v>496</v>
      </c>
      <c r="F7349" s="59" t="s">
        <v>303</v>
      </c>
    </row>
    <row r="7350" spans="1:6">
      <c r="A7350" s="59">
        <v>6480</v>
      </c>
      <c r="B7350" s="59" t="s">
        <v>495</v>
      </c>
      <c r="C7350" s="59" t="s">
        <v>20278</v>
      </c>
      <c r="D7350" s="60">
        <v>24.4</v>
      </c>
      <c r="E7350" s="59" t="s">
        <v>496</v>
      </c>
      <c r="F7350" s="59" t="s">
        <v>304</v>
      </c>
    </row>
    <row r="7351" spans="1:6">
      <c r="A7351" s="59">
        <v>6482</v>
      </c>
      <c r="B7351" s="59" t="s">
        <v>495</v>
      </c>
      <c r="C7351" s="59" t="s">
        <v>20278</v>
      </c>
      <c r="D7351" s="60">
        <v>24.4</v>
      </c>
      <c r="E7351" s="59" t="s">
        <v>496</v>
      </c>
      <c r="F7351" s="59" t="s">
        <v>305</v>
      </c>
    </row>
    <row r="7352" spans="1:6">
      <c r="A7352" s="59">
        <v>6483</v>
      </c>
      <c r="B7352" s="59" t="s">
        <v>495</v>
      </c>
      <c r="C7352" s="59" t="s">
        <v>20278</v>
      </c>
      <c r="D7352" s="60">
        <v>24.4</v>
      </c>
      <c r="E7352" s="59" t="s">
        <v>496</v>
      </c>
      <c r="F7352" s="59" t="s">
        <v>306</v>
      </c>
    </row>
    <row r="7353" spans="1:6">
      <c r="A7353" s="59">
        <v>6484</v>
      </c>
      <c r="B7353" s="59" t="s">
        <v>495</v>
      </c>
      <c r="C7353" s="59" t="s">
        <v>20278</v>
      </c>
      <c r="D7353" s="60">
        <v>24.4</v>
      </c>
      <c r="E7353" s="59" t="s">
        <v>496</v>
      </c>
      <c r="F7353" s="59" t="s">
        <v>307</v>
      </c>
    </row>
    <row r="7354" spans="1:6">
      <c r="A7354" s="59">
        <v>6486</v>
      </c>
      <c r="B7354" s="59" t="s">
        <v>495</v>
      </c>
      <c r="C7354" s="59" t="s">
        <v>20278</v>
      </c>
      <c r="D7354" s="60">
        <v>24.4</v>
      </c>
      <c r="E7354" s="59" t="s">
        <v>496</v>
      </c>
      <c r="F7354" s="59" t="s">
        <v>308</v>
      </c>
    </row>
    <row r="7355" spans="1:6">
      <c r="A7355" s="59">
        <v>6490</v>
      </c>
      <c r="B7355" s="59" t="s">
        <v>495</v>
      </c>
      <c r="C7355" s="59" t="s">
        <v>20278</v>
      </c>
      <c r="D7355" s="60">
        <v>24.4</v>
      </c>
      <c r="E7355" s="59" t="s">
        <v>496</v>
      </c>
      <c r="F7355" s="59" t="s">
        <v>309</v>
      </c>
    </row>
    <row r="7356" spans="1:6">
      <c r="A7356" s="59">
        <v>6492</v>
      </c>
      <c r="B7356" s="59" t="s">
        <v>495</v>
      </c>
      <c r="C7356" s="59" t="s">
        <v>20278</v>
      </c>
      <c r="D7356" s="60">
        <v>24.4</v>
      </c>
      <c r="E7356" s="59" t="s">
        <v>496</v>
      </c>
      <c r="F7356" s="59" t="s">
        <v>310</v>
      </c>
    </row>
    <row r="7357" spans="1:6">
      <c r="A7357" s="59">
        <v>6500</v>
      </c>
      <c r="B7357" s="59" t="s">
        <v>495</v>
      </c>
      <c r="C7357" s="59" t="s">
        <v>20278</v>
      </c>
      <c r="D7357" s="60">
        <v>24.4</v>
      </c>
      <c r="E7357" s="59" t="s">
        <v>496</v>
      </c>
      <c r="F7357" s="59" t="s">
        <v>311</v>
      </c>
    </row>
    <row r="7358" spans="1:6">
      <c r="A7358" s="59">
        <v>6502</v>
      </c>
      <c r="B7358" s="59" t="s">
        <v>495</v>
      </c>
      <c r="C7358" s="59" t="s">
        <v>20278</v>
      </c>
      <c r="D7358" s="60">
        <v>24.4</v>
      </c>
      <c r="E7358" s="59" t="s">
        <v>496</v>
      </c>
      <c r="F7358" s="59" t="s">
        <v>312</v>
      </c>
    </row>
    <row r="7359" spans="1:6">
      <c r="A7359" s="59">
        <v>6503</v>
      </c>
      <c r="B7359" s="59" t="s">
        <v>495</v>
      </c>
      <c r="C7359" s="59" t="s">
        <v>20278</v>
      </c>
      <c r="D7359" s="60">
        <v>24.4</v>
      </c>
      <c r="E7359" s="59" t="s">
        <v>496</v>
      </c>
      <c r="F7359" s="59" t="s">
        <v>313</v>
      </c>
    </row>
    <row r="7360" spans="1:6">
      <c r="A7360" s="59">
        <v>6504</v>
      </c>
      <c r="B7360" s="59" t="s">
        <v>495</v>
      </c>
      <c r="C7360" s="59" t="s">
        <v>20278</v>
      </c>
      <c r="D7360" s="60">
        <v>24.4</v>
      </c>
      <c r="E7360" s="59" t="s">
        <v>496</v>
      </c>
      <c r="F7360" s="59" t="s">
        <v>314</v>
      </c>
    </row>
    <row r="7361" spans="1:6">
      <c r="A7361" s="59">
        <v>6505</v>
      </c>
      <c r="B7361" s="59" t="s">
        <v>495</v>
      </c>
      <c r="C7361" s="59" t="s">
        <v>20278</v>
      </c>
      <c r="D7361" s="60">
        <v>24.4</v>
      </c>
      <c r="E7361" s="59" t="s">
        <v>496</v>
      </c>
      <c r="F7361" s="59" t="s">
        <v>315</v>
      </c>
    </row>
    <row r="7362" spans="1:6">
      <c r="A7362" s="59">
        <v>6506</v>
      </c>
      <c r="B7362" s="59" t="s">
        <v>495</v>
      </c>
      <c r="C7362" s="59" t="s">
        <v>20278</v>
      </c>
      <c r="D7362" s="60">
        <v>24.4</v>
      </c>
      <c r="E7362" s="59" t="s">
        <v>496</v>
      </c>
      <c r="F7362" s="59" t="s">
        <v>316</v>
      </c>
    </row>
    <row r="7363" spans="1:6">
      <c r="A7363" s="59">
        <v>6507</v>
      </c>
      <c r="B7363" s="59" t="s">
        <v>495</v>
      </c>
      <c r="C7363" s="59" t="s">
        <v>20278</v>
      </c>
      <c r="D7363" s="60">
        <v>24.4</v>
      </c>
      <c r="E7363" s="59" t="s">
        <v>496</v>
      </c>
      <c r="F7363" s="59" t="s">
        <v>317</v>
      </c>
    </row>
    <row r="7364" spans="1:6">
      <c r="A7364" s="59">
        <v>6508</v>
      </c>
      <c r="B7364" s="59" t="s">
        <v>495</v>
      </c>
      <c r="C7364" s="59" t="s">
        <v>20278</v>
      </c>
      <c r="D7364" s="60">
        <v>24.4</v>
      </c>
      <c r="E7364" s="59" t="s">
        <v>496</v>
      </c>
      <c r="F7364" s="59" t="s">
        <v>318</v>
      </c>
    </row>
    <row r="7365" spans="1:6">
      <c r="A7365" s="59">
        <v>6510</v>
      </c>
      <c r="B7365" s="59" t="s">
        <v>495</v>
      </c>
      <c r="C7365" s="59" t="s">
        <v>20278</v>
      </c>
      <c r="D7365" s="60">
        <v>24.4</v>
      </c>
      <c r="E7365" s="59" t="s">
        <v>496</v>
      </c>
      <c r="F7365" s="59" t="s">
        <v>320</v>
      </c>
    </row>
    <row r="7366" spans="1:6">
      <c r="A7366" s="59">
        <v>6511</v>
      </c>
      <c r="B7366" s="59" t="s">
        <v>495</v>
      </c>
      <c r="C7366" s="59" t="s">
        <v>20278</v>
      </c>
      <c r="D7366" s="60">
        <v>24.4</v>
      </c>
      <c r="E7366" s="59" t="s">
        <v>496</v>
      </c>
      <c r="F7366" s="59" t="s">
        <v>321</v>
      </c>
    </row>
    <row r="7367" spans="1:6">
      <c r="A7367" s="59">
        <v>6512</v>
      </c>
      <c r="B7367" s="59" t="s">
        <v>495</v>
      </c>
      <c r="C7367" s="59" t="s">
        <v>20278</v>
      </c>
      <c r="D7367" s="60">
        <v>24.4</v>
      </c>
      <c r="E7367" s="59" t="s">
        <v>496</v>
      </c>
      <c r="F7367" s="59" t="s">
        <v>322</v>
      </c>
    </row>
    <row r="7368" spans="1:6">
      <c r="A7368" s="59">
        <v>6513</v>
      </c>
      <c r="B7368" s="59" t="s">
        <v>495</v>
      </c>
      <c r="C7368" s="59" t="s">
        <v>20278</v>
      </c>
      <c r="D7368" s="60">
        <v>24.4</v>
      </c>
      <c r="E7368" s="59" t="s">
        <v>496</v>
      </c>
      <c r="F7368" s="59" t="s">
        <v>323</v>
      </c>
    </row>
    <row r="7369" spans="1:6">
      <c r="A7369" s="59">
        <v>6521</v>
      </c>
      <c r="B7369" s="59" t="s">
        <v>495</v>
      </c>
      <c r="C7369" s="59" t="s">
        <v>20278</v>
      </c>
      <c r="D7369" s="60">
        <v>24.4</v>
      </c>
      <c r="E7369" s="59" t="s">
        <v>496</v>
      </c>
      <c r="F7369" s="59" t="s">
        <v>328</v>
      </c>
    </row>
    <row r="7370" spans="1:6">
      <c r="A7370" s="59">
        <v>6522</v>
      </c>
      <c r="B7370" s="59" t="s">
        <v>495</v>
      </c>
      <c r="C7370" s="59" t="s">
        <v>20278</v>
      </c>
      <c r="D7370" s="60">
        <v>24.4</v>
      </c>
      <c r="E7370" s="59" t="s">
        <v>496</v>
      </c>
      <c r="F7370" s="59" t="s">
        <v>329</v>
      </c>
    </row>
    <row r="7371" spans="1:6">
      <c r="A7371" s="59">
        <v>6648</v>
      </c>
      <c r="B7371" s="59" t="s">
        <v>495</v>
      </c>
      <c r="C7371" s="59" t="s">
        <v>20278</v>
      </c>
      <c r="D7371" s="60">
        <v>24.4</v>
      </c>
      <c r="E7371" s="59" t="s">
        <v>496</v>
      </c>
      <c r="F7371" s="59" t="s">
        <v>348</v>
      </c>
    </row>
    <row r="7372" spans="1:6">
      <c r="A7372" s="59">
        <v>6660</v>
      </c>
      <c r="B7372" s="59" t="s">
        <v>495</v>
      </c>
      <c r="C7372" s="59" t="s">
        <v>20278</v>
      </c>
      <c r="D7372" s="60">
        <v>24.4</v>
      </c>
      <c r="E7372" s="59" t="s">
        <v>496</v>
      </c>
      <c r="F7372" s="59" t="s">
        <v>354</v>
      </c>
    </row>
    <row r="7373" spans="1:6">
      <c r="A7373" s="59">
        <v>6665</v>
      </c>
      <c r="B7373" s="59" t="s">
        <v>495</v>
      </c>
      <c r="C7373" s="59" t="s">
        <v>20278</v>
      </c>
      <c r="D7373" s="60">
        <v>24.4</v>
      </c>
      <c r="E7373" s="59" t="s">
        <v>496</v>
      </c>
      <c r="F7373" s="59" t="s">
        <v>356</v>
      </c>
    </row>
    <row r="7374" spans="1:6">
      <c r="A7374" s="59">
        <v>6680</v>
      </c>
      <c r="B7374" s="59" t="s">
        <v>495</v>
      </c>
      <c r="C7374" s="59" t="s">
        <v>20278</v>
      </c>
      <c r="D7374" s="60">
        <v>24.4</v>
      </c>
      <c r="E7374" s="59" t="s">
        <v>496</v>
      </c>
      <c r="F7374" s="59" t="s">
        <v>357</v>
      </c>
    </row>
    <row r="7375" spans="1:6">
      <c r="A7375" s="59">
        <v>6681</v>
      </c>
      <c r="B7375" s="59" t="s">
        <v>495</v>
      </c>
      <c r="C7375" s="59" t="s">
        <v>20278</v>
      </c>
      <c r="D7375" s="60">
        <v>24.4</v>
      </c>
      <c r="E7375" s="59" t="s">
        <v>496</v>
      </c>
      <c r="F7375" s="59" t="s">
        <v>358</v>
      </c>
    </row>
    <row r="7376" spans="1:6">
      <c r="A7376" s="59">
        <v>6685</v>
      </c>
      <c r="B7376" s="59" t="s">
        <v>495</v>
      </c>
      <c r="C7376" s="59" t="s">
        <v>20278</v>
      </c>
      <c r="D7376" s="60">
        <v>24.4</v>
      </c>
      <c r="E7376" s="59" t="s">
        <v>496</v>
      </c>
      <c r="F7376" s="59" t="s">
        <v>359</v>
      </c>
    </row>
    <row r="7377" spans="1:6">
      <c r="A7377" s="59">
        <v>6686</v>
      </c>
      <c r="B7377" s="59" t="s">
        <v>495</v>
      </c>
      <c r="C7377" s="59" t="s">
        <v>20278</v>
      </c>
      <c r="D7377" s="60">
        <v>24.4</v>
      </c>
      <c r="E7377" s="59" t="s">
        <v>496</v>
      </c>
      <c r="F7377" s="59" t="s">
        <v>360</v>
      </c>
    </row>
    <row r="7378" spans="1:6">
      <c r="A7378" s="59">
        <v>6690</v>
      </c>
      <c r="B7378" s="59" t="s">
        <v>495</v>
      </c>
      <c r="C7378" s="59" t="s">
        <v>20278</v>
      </c>
      <c r="D7378" s="60">
        <v>24.4</v>
      </c>
      <c r="E7378" s="59" t="s">
        <v>496</v>
      </c>
      <c r="F7378" s="59" t="s">
        <v>361</v>
      </c>
    </row>
    <row r="7379" spans="1:6">
      <c r="A7379" s="59">
        <v>6750</v>
      </c>
      <c r="B7379" s="59" t="s">
        <v>495</v>
      </c>
      <c r="C7379" s="59" t="s">
        <v>20278</v>
      </c>
      <c r="D7379" s="60">
        <v>24.4</v>
      </c>
      <c r="E7379" s="59" t="s">
        <v>496</v>
      </c>
      <c r="F7379" s="59" t="s">
        <v>362</v>
      </c>
    </row>
    <row r="7380" spans="1:6">
      <c r="A7380" s="59">
        <v>6820</v>
      </c>
      <c r="B7380" s="59" t="s">
        <v>495</v>
      </c>
      <c r="C7380" s="59" t="s">
        <v>20278</v>
      </c>
      <c r="D7380" s="60">
        <v>24.4</v>
      </c>
      <c r="E7380" s="59" t="s">
        <v>496</v>
      </c>
      <c r="F7380" s="59" t="s">
        <v>363</v>
      </c>
    </row>
    <row r="7381" spans="1:6">
      <c r="A7381" s="59">
        <v>6825</v>
      </c>
      <c r="B7381" s="59" t="s">
        <v>495</v>
      </c>
      <c r="C7381" s="59" t="s">
        <v>20278</v>
      </c>
      <c r="D7381" s="60">
        <v>24.4</v>
      </c>
      <c r="E7381" s="59" t="s">
        <v>496</v>
      </c>
      <c r="F7381" s="59" t="s">
        <v>364</v>
      </c>
    </row>
    <row r="7382" spans="1:6">
      <c r="A7382" s="59">
        <v>6830</v>
      </c>
      <c r="B7382" s="59" t="s">
        <v>495</v>
      </c>
      <c r="C7382" s="59" t="s">
        <v>20278</v>
      </c>
      <c r="D7382" s="60">
        <v>24.4</v>
      </c>
      <c r="E7382" s="59" t="s">
        <v>496</v>
      </c>
      <c r="F7382" s="59" t="s">
        <v>365</v>
      </c>
    </row>
    <row r="7383" spans="1:6">
      <c r="A7383" s="59">
        <v>6831</v>
      </c>
      <c r="B7383" s="59" t="s">
        <v>495</v>
      </c>
      <c r="C7383" s="59" t="s">
        <v>20278</v>
      </c>
      <c r="D7383" s="60">
        <v>24.4</v>
      </c>
      <c r="E7383" s="59" t="s">
        <v>496</v>
      </c>
      <c r="F7383" s="59" t="s">
        <v>366</v>
      </c>
    </row>
    <row r="7384" spans="1:6">
      <c r="A7384" s="59">
        <v>6832</v>
      </c>
      <c r="B7384" s="59" t="s">
        <v>495</v>
      </c>
      <c r="C7384" s="59" t="s">
        <v>20278</v>
      </c>
      <c r="D7384" s="60">
        <v>24.4</v>
      </c>
      <c r="E7384" s="59" t="s">
        <v>496</v>
      </c>
      <c r="F7384" s="59" t="s">
        <v>367</v>
      </c>
    </row>
    <row r="7385" spans="1:6">
      <c r="A7385" s="59">
        <v>6833</v>
      </c>
      <c r="B7385" s="59" t="s">
        <v>495</v>
      </c>
      <c r="C7385" s="59" t="s">
        <v>20278</v>
      </c>
      <c r="D7385" s="60">
        <v>24.4</v>
      </c>
      <c r="E7385" s="59" t="s">
        <v>496</v>
      </c>
      <c r="F7385" s="59" t="s">
        <v>368</v>
      </c>
    </row>
    <row r="7386" spans="1:6">
      <c r="A7386" s="59">
        <v>6834</v>
      </c>
      <c r="B7386" s="59" t="s">
        <v>495</v>
      </c>
      <c r="C7386" s="59" t="s">
        <v>20278</v>
      </c>
      <c r="D7386" s="60">
        <v>24.4</v>
      </c>
      <c r="E7386" s="59" t="s">
        <v>496</v>
      </c>
      <c r="F7386" s="59" t="s">
        <v>369</v>
      </c>
    </row>
    <row r="7387" spans="1:6">
      <c r="A7387" s="59">
        <v>6902</v>
      </c>
      <c r="B7387" s="59" t="s">
        <v>495</v>
      </c>
      <c r="C7387" s="59" t="s">
        <v>20278</v>
      </c>
      <c r="D7387" s="60">
        <v>24.4</v>
      </c>
      <c r="E7387" s="59" t="s">
        <v>496</v>
      </c>
      <c r="F7387" s="59" t="s">
        <v>371</v>
      </c>
    </row>
    <row r="7388" spans="1:6">
      <c r="A7388" s="59">
        <v>6998</v>
      </c>
      <c r="B7388" s="59" t="s">
        <v>495</v>
      </c>
      <c r="C7388" s="59" t="s">
        <v>20278</v>
      </c>
      <c r="D7388" s="60">
        <v>24.4</v>
      </c>
      <c r="E7388" s="59" t="s">
        <v>496</v>
      </c>
      <c r="F7388" s="59" t="s">
        <v>373</v>
      </c>
    </row>
    <row r="7389" spans="1:6">
      <c r="A7389" s="59">
        <v>6999</v>
      </c>
      <c r="B7389" s="59" t="s">
        <v>495</v>
      </c>
      <c r="C7389" s="59" t="s">
        <v>20278</v>
      </c>
      <c r="D7389" s="60">
        <v>24.4</v>
      </c>
      <c r="E7389" s="59" t="s">
        <v>496</v>
      </c>
      <c r="F7389" s="59" t="s">
        <v>374</v>
      </c>
    </row>
    <row r="7390" spans="1:6">
      <c r="A7390" s="59">
        <v>6023</v>
      </c>
      <c r="B7390" s="59" t="s">
        <v>497</v>
      </c>
      <c r="C7390" s="59" t="s">
        <v>20278</v>
      </c>
      <c r="D7390" s="60">
        <v>82.68</v>
      </c>
      <c r="E7390" s="59" t="s">
        <v>498</v>
      </c>
      <c r="F7390" s="59" t="s">
        <v>221</v>
      </c>
    </row>
    <row r="7391" spans="1:6">
      <c r="A7391" s="59">
        <v>6023</v>
      </c>
      <c r="B7391" s="59" t="s">
        <v>499</v>
      </c>
      <c r="C7391" s="59" t="s">
        <v>20278</v>
      </c>
      <c r="D7391" s="60">
        <v>82.68</v>
      </c>
      <c r="E7391" s="59" t="s">
        <v>500</v>
      </c>
      <c r="F7391" s="59" t="s">
        <v>221</v>
      </c>
    </row>
    <row r="7392" spans="1:6">
      <c r="A7392" s="59">
        <v>600</v>
      </c>
      <c r="B7392" s="59" t="s">
        <v>501</v>
      </c>
      <c r="C7392" s="59" t="s">
        <v>20278</v>
      </c>
      <c r="D7392" s="60">
        <v>35.869999999999997</v>
      </c>
      <c r="E7392" s="59" t="s">
        <v>502</v>
      </c>
      <c r="F7392" s="59" t="s">
        <v>200</v>
      </c>
    </row>
    <row r="7393" spans="1:6">
      <c r="A7393" s="59">
        <v>601</v>
      </c>
      <c r="B7393" s="59" t="s">
        <v>501</v>
      </c>
      <c r="C7393" s="59" t="s">
        <v>20278</v>
      </c>
      <c r="D7393" s="60">
        <v>35.869999999999997</v>
      </c>
      <c r="E7393" s="59" t="s">
        <v>502</v>
      </c>
      <c r="F7393" s="59" t="s">
        <v>201</v>
      </c>
    </row>
    <row r="7394" spans="1:6">
      <c r="A7394" s="59">
        <v>605</v>
      </c>
      <c r="B7394" s="59" t="s">
        <v>501</v>
      </c>
      <c r="C7394" s="59" t="s">
        <v>20278</v>
      </c>
      <c r="D7394" s="60">
        <v>35.869999999999997</v>
      </c>
      <c r="E7394" s="59" t="s">
        <v>502</v>
      </c>
      <c r="F7394" s="59" t="s">
        <v>202</v>
      </c>
    </row>
    <row r="7395" spans="1:6">
      <c r="A7395" s="59">
        <v>611</v>
      </c>
      <c r="B7395" s="59" t="s">
        <v>501</v>
      </c>
      <c r="C7395" s="59" t="s">
        <v>20278</v>
      </c>
      <c r="D7395" s="60">
        <v>35.869999999999997</v>
      </c>
      <c r="E7395" s="59" t="s">
        <v>502</v>
      </c>
      <c r="F7395" s="59" t="s">
        <v>203</v>
      </c>
    </row>
    <row r="7396" spans="1:6">
      <c r="A7396" s="59">
        <v>630</v>
      </c>
      <c r="B7396" s="59" t="s">
        <v>501</v>
      </c>
      <c r="C7396" s="59" t="s">
        <v>20278</v>
      </c>
      <c r="D7396" s="60">
        <v>35.869999999999997</v>
      </c>
      <c r="E7396" s="59" t="s">
        <v>502</v>
      </c>
      <c r="F7396" s="59" t="s">
        <v>204</v>
      </c>
    </row>
    <row r="7397" spans="1:6">
      <c r="A7397" s="59">
        <v>640</v>
      </c>
      <c r="B7397" s="59" t="s">
        <v>501</v>
      </c>
      <c r="C7397" s="59" t="s">
        <v>20278</v>
      </c>
      <c r="D7397" s="60">
        <v>35.869999999999997</v>
      </c>
      <c r="E7397" s="59" t="s">
        <v>502</v>
      </c>
      <c r="F7397" s="59" t="s">
        <v>205</v>
      </c>
    </row>
    <row r="7398" spans="1:6">
      <c r="A7398" s="59">
        <v>641</v>
      </c>
      <c r="B7398" s="59" t="s">
        <v>501</v>
      </c>
      <c r="C7398" s="59" t="s">
        <v>20278</v>
      </c>
      <c r="D7398" s="60">
        <v>35.869999999999997</v>
      </c>
      <c r="E7398" s="59" t="s">
        <v>502</v>
      </c>
      <c r="F7398" s="59" t="s">
        <v>206</v>
      </c>
    </row>
    <row r="7399" spans="1:6">
      <c r="A7399" s="59">
        <v>660</v>
      </c>
      <c r="B7399" s="59" t="s">
        <v>501</v>
      </c>
      <c r="C7399" s="59" t="s">
        <v>20278</v>
      </c>
      <c r="D7399" s="60">
        <v>35.869999999999997</v>
      </c>
      <c r="E7399" s="59" t="s">
        <v>502</v>
      </c>
      <c r="F7399" s="59" t="s">
        <v>207</v>
      </c>
    </row>
    <row r="7400" spans="1:6">
      <c r="A7400" s="59">
        <v>664</v>
      </c>
      <c r="B7400" s="59" t="s">
        <v>501</v>
      </c>
      <c r="C7400" s="59" t="s">
        <v>20278</v>
      </c>
      <c r="D7400" s="60">
        <v>35.869999999999997</v>
      </c>
      <c r="E7400" s="59" t="s">
        <v>502</v>
      </c>
      <c r="F7400" s="59" t="s">
        <v>208</v>
      </c>
    </row>
    <row r="7401" spans="1:6">
      <c r="A7401" s="59">
        <v>665</v>
      </c>
      <c r="B7401" s="59" t="s">
        <v>501</v>
      </c>
      <c r="C7401" s="59" t="s">
        <v>20278</v>
      </c>
      <c r="D7401" s="60">
        <v>35.869999999999997</v>
      </c>
      <c r="E7401" s="59" t="s">
        <v>502</v>
      </c>
      <c r="F7401" s="59" t="s">
        <v>209</v>
      </c>
    </row>
    <row r="7402" spans="1:6">
      <c r="A7402" s="59">
        <v>6010</v>
      </c>
      <c r="B7402" s="59" t="s">
        <v>501</v>
      </c>
      <c r="C7402" s="59" t="s">
        <v>20278</v>
      </c>
      <c r="D7402" s="60">
        <v>35.869999999999997</v>
      </c>
      <c r="E7402" s="59" t="s">
        <v>502</v>
      </c>
      <c r="F7402" s="59" t="s">
        <v>210</v>
      </c>
    </row>
    <row r="7403" spans="1:6">
      <c r="A7403" s="59">
        <v>6011</v>
      </c>
      <c r="B7403" s="59" t="s">
        <v>501</v>
      </c>
      <c r="C7403" s="59" t="s">
        <v>20278</v>
      </c>
      <c r="D7403" s="60">
        <v>35.869999999999997</v>
      </c>
      <c r="E7403" s="59" t="s">
        <v>502</v>
      </c>
      <c r="F7403" s="59" t="s">
        <v>211</v>
      </c>
    </row>
    <row r="7404" spans="1:6">
      <c r="A7404" s="59">
        <v>6012</v>
      </c>
      <c r="B7404" s="59" t="s">
        <v>501</v>
      </c>
      <c r="C7404" s="59" t="s">
        <v>20278</v>
      </c>
      <c r="D7404" s="60">
        <v>35.869999999999997</v>
      </c>
      <c r="E7404" s="59" t="s">
        <v>502</v>
      </c>
      <c r="F7404" s="59" t="s">
        <v>212</v>
      </c>
    </row>
    <row r="7405" spans="1:6">
      <c r="A7405" s="59">
        <v>6013</v>
      </c>
      <c r="B7405" s="59" t="s">
        <v>501</v>
      </c>
      <c r="C7405" s="59" t="s">
        <v>20278</v>
      </c>
      <c r="D7405" s="60">
        <v>35.869999999999997</v>
      </c>
      <c r="E7405" s="59" t="s">
        <v>502</v>
      </c>
      <c r="F7405" s="59" t="s">
        <v>213</v>
      </c>
    </row>
    <row r="7406" spans="1:6">
      <c r="A7406" s="59">
        <v>6014</v>
      </c>
      <c r="B7406" s="59" t="s">
        <v>501</v>
      </c>
      <c r="C7406" s="59" t="s">
        <v>20278</v>
      </c>
      <c r="D7406" s="60">
        <v>35.869999999999997</v>
      </c>
      <c r="E7406" s="59" t="s">
        <v>502</v>
      </c>
      <c r="F7406" s="59" t="s">
        <v>214</v>
      </c>
    </row>
    <row r="7407" spans="1:6">
      <c r="A7407" s="59">
        <v>6015</v>
      </c>
      <c r="B7407" s="59" t="s">
        <v>501</v>
      </c>
      <c r="C7407" s="59" t="s">
        <v>20278</v>
      </c>
      <c r="D7407" s="60">
        <v>35.869999999999997</v>
      </c>
      <c r="E7407" s="59" t="s">
        <v>502</v>
      </c>
      <c r="F7407" s="59" t="s">
        <v>215</v>
      </c>
    </row>
    <row r="7408" spans="1:6">
      <c r="A7408" s="59">
        <v>6016</v>
      </c>
      <c r="B7408" s="59" t="s">
        <v>501</v>
      </c>
      <c r="C7408" s="59" t="s">
        <v>20278</v>
      </c>
      <c r="D7408" s="60">
        <v>35.869999999999997</v>
      </c>
      <c r="E7408" s="59" t="s">
        <v>502</v>
      </c>
      <c r="F7408" s="59" t="s">
        <v>216</v>
      </c>
    </row>
    <row r="7409" spans="1:6">
      <c r="A7409" s="59">
        <v>6017</v>
      </c>
      <c r="B7409" s="59" t="s">
        <v>501</v>
      </c>
      <c r="C7409" s="59" t="s">
        <v>20278</v>
      </c>
      <c r="D7409" s="60">
        <v>35.869999999999997</v>
      </c>
      <c r="E7409" s="59" t="s">
        <v>502</v>
      </c>
      <c r="F7409" s="59" t="s">
        <v>217</v>
      </c>
    </row>
    <row r="7410" spans="1:6">
      <c r="A7410" s="59">
        <v>6020</v>
      </c>
      <c r="B7410" s="59" t="s">
        <v>501</v>
      </c>
      <c r="C7410" s="59" t="s">
        <v>20278</v>
      </c>
      <c r="D7410" s="60">
        <v>35.869999999999997</v>
      </c>
      <c r="E7410" s="59" t="s">
        <v>502</v>
      </c>
      <c r="F7410" s="59" t="s">
        <v>218</v>
      </c>
    </row>
    <row r="7411" spans="1:6">
      <c r="A7411" s="59">
        <v>6021</v>
      </c>
      <c r="B7411" s="59" t="s">
        <v>501</v>
      </c>
      <c r="C7411" s="59" t="s">
        <v>20278</v>
      </c>
      <c r="D7411" s="60">
        <v>35.869999999999997</v>
      </c>
      <c r="E7411" s="59" t="s">
        <v>502</v>
      </c>
      <c r="F7411" s="59" t="s">
        <v>219</v>
      </c>
    </row>
    <row r="7412" spans="1:6">
      <c r="A7412" s="59">
        <v>6022</v>
      </c>
      <c r="B7412" s="59" t="s">
        <v>501</v>
      </c>
      <c r="C7412" s="59" t="s">
        <v>20278</v>
      </c>
      <c r="D7412" s="60">
        <v>35.869999999999997</v>
      </c>
      <c r="E7412" s="59" t="s">
        <v>502</v>
      </c>
      <c r="F7412" s="59" t="s">
        <v>220</v>
      </c>
    </row>
    <row r="7413" spans="1:6">
      <c r="A7413" s="59">
        <v>6023</v>
      </c>
      <c r="B7413" s="59" t="s">
        <v>501</v>
      </c>
      <c r="C7413" s="59" t="s">
        <v>20278</v>
      </c>
      <c r="D7413" s="60">
        <v>35.869999999999997</v>
      </c>
      <c r="E7413" s="59" t="s">
        <v>502</v>
      </c>
      <c r="F7413" s="59" t="s">
        <v>221</v>
      </c>
    </row>
    <row r="7414" spans="1:6">
      <c r="A7414" s="59">
        <v>6028</v>
      </c>
      <c r="B7414" s="59" t="s">
        <v>501</v>
      </c>
      <c r="C7414" s="59" t="s">
        <v>20278</v>
      </c>
      <c r="D7414" s="60">
        <v>35.869999999999997</v>
      </c>
      <c r="E7414" s="59" t="s">
        <v>502</v>
      </c>
      <c r="F7414" s="59" t="s">
        <v>222</v>
      </c>
    </row>
    <row r="7415" spans="1:6">
      <c r="A7415" s="59">
        <v>6029</v>
      </c>
      <c r="B7415" s="59" t="s">
        <v>501</v>
      </c>
      <c r="C7415" s="59" t="s">
        <v>20278</v>
      </c>
      <c r="D7415" s="60">
        <v>35.869999999999997</v>
      </c>
      <c r="E7415" s="59" t="s">
        <v>502</v>
      </c>
      <c r="F7415" s="59" t="s">
        <v>223</v>
      </c>
    </row>
    <row r="7416" spans="1:6">
      <c r="A7416" s="59">
        <v>6032</v>
      </c>
      <c r="B7416" s="59" t="s">
        <v>501</v>
      </c>
      <c r="C7416" s="59" t="s">
        <v>20278</v>
      </c>
      <c r="D7416" s="60">
        <v>35.869999999999997</v>
      </c>
      <c r="E7416" s="59" t="s">
        <v>502</v>
      </c>
      <c r="F7416" s="59" t="s">
        <v>224</v>
      </c>
    </row>
    <row r="7417" spans="1:6">
      <c r="A7417" s="59">
        <v>6100</v>
      </c>
      <c r="B7417" s="59" t="s">
        <v>501</v>
      </c>
      <c r="C7417" s="59" t="s">
        <v>20278</v>
      </c>
      <c r="D7417" s="60">
        <v>35.869999999999997</v>
      </c>
      <c r="E7417" s="59" t="s">
        <v>502</v>
      </c>
      <c r="F7417" s="59" t="s">
        <v>225</v>
      </c>
    </row>
    <row r="7418" spans="1:6">
      <c r="A7418" s="59">
        <v>6101</v>
      </c>
      <c r="B7418" s="59" t="s">
        <v>501</v>
      </c>
      <c r="C7418" s="59" t="s">
        <v>20278</v>
      </c>
      <c r="D7418" s="60">
        <v>35.869999999999997</v>
      </c>
      <c r="E7418" s="59" t="s">
        <v>502</v>
      </c>
      <c r="F7418" s="59" t="s">
        <v>226</v>
      </c>
    </row>
    <row r="7419" spans="1:6">
      <c r="A7419" s="59">
        <v>6102</v>
      </c>
      <c r="B7419" s="59" t="s">
        <v>501</v>
      </c>
      <c r="C7419" s="59" t="s">
        <v>20278</v>
      </c>
      <c r="D7419" s="60">
        <v>35.869999999999997</v>
      </c>
      <c r="E7419" s="59" t="s">
        <v>502</v>
      </c>
      <c r="F7419" s="59" t="s">
        <v>227</v>
      </c>
    </row>
    <row r="7420" spans="1:6">
      <c r="A7420" s="59">
        <v>6103</v>
      </c>
      <c r="B7420" s="59" t="s">
        <v>501</v>
      </c>
      <c r="C7420" s="59" t="s">
        <v>20278</v>
      </c>
      <c r="D7420" s="60">
        <v>35.869999999999997</v>
      </c>
      <c r="E7420" s="59" t="s">
        <v>502</v>
      </c>
      <c r="F7420" s="59" t="s">
        <v>228</v>
      </c>
    </row>
    <row r="7421" spans="1:6">
      <c r="A7421" s="59">
        <v>6110</v>
      </c>
      <c r="B7421" s="59" t="s">
        <v>501</v>
      </c>
      <c r="C7421" s="59" t="s">
        <v>20278</v>
      </c>
      <c r="D7421" s="60">
        <v>35.869999999999997</v>
      </c>
      <c r="E7421" s="59" t="s">
        <v>502</v>
      </c>
      <c r="F7421" s="59" t="s">
        <v>229</v>
      </c>
    </row>
    <row r="7422" spans="1:6">
      <c r="A7422" s="59">
        <v>6112</v>
      </c>
      <c r="B7422" s="59" t="s">
        <v>501</v>
      </c>
      <c r="C7422" s="59" t="s">
        <v>20278</v>
      </c>
      <c r="D7422" s="60">
        <v>35.869999999999997</v>
      </c>
      <c r="E7422" s="59" t="s">
        <v>502</v>
      </c>
      <c r="F7422" s="59" t="s">
        <v>230</v>
      </c>
    </row>
    <row r="7423" spans="1:6">
      <c r="A7423" s="59">
        <v>6220</v>
      </c>
      <c r="B7423" s="59" t="s">
        <v>501</v>
      </c>
      <c r="C7423" s="59" t="s">
        <v>20278</v>
      </c>
      <c r="D7423" s="60">
        <v>35.869999999999997</v>
      </c>
      <c r="E7423" s="59" t="s">
        <v>502</v>
      </c>
      <c r="F7423" s="59" t="s">
        <v>231</v>
      </c>
    </row>
    <row r="7424" spans="1:6">
      <c r="A7424" s="59">
        <v>6221</v>
      </c>
      <c r="B7424" s="59" t="s">
        <v>501</v>
      </c>
      <c r="C7424" s="59" t="s">
        <v>20278</v>
      </c>
      <c r="D7424" s="60">
        <v>35.869999999999997</v>
      </c>
      <c r="E7424" s="59" t="s">
        <v>502</v>
      </c>
      <c r="F7424" s="59" t="s">
        <v>232</v>
      </c>
    </row>
    <row r="7425" spans="1:6">
      <c r="A7425" s="59">
        <v>6222</v>
      </c>
      <c r="B7425" s="59" t="s">
        <v>501</v>
      </c>
      <c r="C7425" s="59" t="s">
        <v>20278</v>
      </c>
      <c r="D7425" s="60">
        <v>35.869999999999997</v>
      </c>
      <c r="E7425" s="59" t="s">
        <v>502</v>
      </c>
      <c r="F7425" s="59" t="s">
        <v>233</v>
      </c>
    </row>
    <row r="7426" spans="1:6">
      <c r="A7426" s="59">
        <v>6223</v>
      </c>
      <c r="B7426" s="59" t="s">
        <v>501</v>
      </c>
      <c r="C7426" s="59" t="s">
        <v>20278</v>
      </c>
      <c r="D7426" s="60">
        <v>35.869999999999997</v>
      </c>
      <c r="E7426" s="59" t="s">
        <v>502</v>
      </c>
      <c r="F7426" s="59" t="s">
        <v>234</v>
      </c>
    </row>
    <row r="7427" spans="1:6">
      <c r="A7427" s="59">
        <v>6224</v>
      </c>
      <c r="B7427" s="59" t="s">
        <v>501</v>
      </c>
      <c r="C7427" s="59" t="s">
        <v>20278</v>
      </c>
      <c r="D7427" s="60">
        <v>35.869999999999997</v>
      </c>
      <c r="E7427" s="59" t="s">
        <v>502</v>
      </c>
      <c r="F7427" s="59" t="s">
        <v>235</v>
      </c>
    </row>
    <row r="7428" spans="1:6">
      <c r="A7428" s="59">
        <v>6225</v>
      </c>
      <c r="B7428" s="59" t="s">
        <v>501</v>
      </c>
      <c r="C7428" s="59" t="s">
        <v>20278</v>
      </c>
      <c r="D7428" s="60">
        <v>35.869999999999997</v>
      </c>
      <c r="E7428" s="59" t="s">
        <v>502</v>
      </c>
      <c r="F7428" s="59" t="s">
        <v>236</v>
      </c>
    </row>
    <row r="7429" spans="1:6">
      <c r="A7429" s="59">
        <v>6229</v>
      </c>
      <c r="B7429" s="59" t="s">
        <v>501</v>
      </c>
      <c r="C7429" s="59" t="s">
        <v>20278</v>
      </c>
      <c r="D7429" s="60">
        <v>35.869999999999997</v>
      </c>
      <c r="E7429" s="59" t="s">
        <v>502</v>
      </c>
      <c r="F7429" s="59" t="s">
        <v>238</v>
      </c>
    </row>
    <row r="7430" spans="1:6">
      <c r="A7430" s="59">
        <v>6230</v>
      </c>
      <c r="B7430" s="59" t="s">
        <v>501</v>
      </c>
      <c r="C7430" s="59" t="s">
        <v>20278</v>
      </c>
      <c r="D7430" s="60">
        <v>35.869999999999997</v>
      </c>
      <c r="E7430" s="59" t="s">
        <v>502</v>
      </c>
      <c r="F7430" s="59" t="s">
        <v>239</v>
      </c>
    </row>
    <row r="7431" spans="1:6">
      <c r="A7431" s="59">
        <v>6231</v>
      </c>
      <c r="B7431" s="59" t="s">
        <v>501</v>
      </c>
      <c r="C7431" s="59" t="s">
        <v>20278</v>
      </c>
      <c r="D7431" s="60">
        <v>35.869999999999997</v>
      </c>
      <c r="E7431" s="59" t="s">
        <v>502</v>
      </c>
      <c r="F7431" s="59" t="s">
        <v>240</v>
      </c>
    </row>
    <row r="7432" spans="1:6">
      <c r="A7432" s="59">
        <v>6232</v>
      </c>
      <c r="B7432" s="59" t="s">
        <v>501</v>
      </c>
      <c r="C7432" s="59" t="s">
        <v>20278</v>
      </c>
      <c r="D7432" s="60">
        <v>35.869999999999997</v>
      </c>
      <c r="E7432" s="59" t="s">
        <v>502</v>
      </c>
      <c r="F7432" s="59" t="s">
        <v>241</v>
      </c>
    </row>
    <row r="7433" spans="1:6">
      <c r="A7433" s="59">
        <v>6234</v>
      </c>
      <c r="B7433" s="59" t="s">
        <v>501</v>
      </c>
      <c r="C7433" s="59" t="s">
        <v>20278</v>
      </c>
      <c r="D7433" s="60">
        <v>35.869999999999997</v>
      </c>
      <c r="E7433" s="59" t="s">
        <v>502</v>
      </c>
      <c r="F7433" s="59" t="s">
        <v>242</v>
      </c>
    </row>
    <row r="7434" spans="1:6">
      <c r="A7434" s="59">
        <v>6235</v>
      </c>
      <c r="B7434" s="59" t="s">
        <v>501</v>
      </c>
      <c r="C7434" s="59" t="s">
        <v>20278</v>
      </c>
      <c r="D7434" s="60">
        <v>35.869999999999997</v>
      </c>
      <c r="E7434" s="59" t="s">
        <v>502</v>
      </c>
      <c r="F7434" s="59" t="s">
        <v>243</v>
      </c>
    </row>
    <row r="7435" spans="1:6">
      <c r="A7435" s="59">
        <v>6236</v>
      </c>
      <c r="B7435" s="59" t="s">
        <v>501</v>
      </c>
      <c r="C7435" s="59" t="s">
        <v>20278</v>
      </c>
      <c r="D7435" s="60">
        <v>35.869999999999997</v>
      </c>
      <c r="E7435" s="59" t="s">
        <v>502</v>
      </c>
      <c r="F7435" s="59" t="s">
        <v>244</v>
      </c>
    </row>
    <row r="7436" spans="1:6">
      <c r="A7436" s="59">
        <v>6238</v>
      </c>
      <c r="B7436" s="59" t="s">
        <v>501</v>
      </c>
      <c r="C7436" s="59" t="s">
        <v>20278</v>
      </c>
      <c r="D7436" s="60">
        <v>35.869999999999997</v>
      </c>
      <c r="E7436" s="59" t="s">
        <v>502</v>
      </c>
      <c r="F7436" s="59" t="s">
        <v>245</v>
      </c>
    </row>
    <row r="7437" spans="1:6">
      <c r="A7437" s="59">
        <v>6240</v>
      </c>
      <c r="B7437" s="59" t="s">
        <v>501</v>
      </c>
      <c r="C7437" s="59" t="s">
        <v>20278</v>
      </c>
      <c r="D7437" s="60">
        <v>35.869999999999997</v>
      </c>
      <c r="E7437" s="59" t="s">
        <v>502</v>
      </c>
      <c r="F7437" s="59" t="s">
        <v>246</v>
      </c>
    </row>
    <row r="7438" spans="1:6">
      <c r="A7438" s="59">
        <v>6241</v>
      </c>
      <c r="B7438" s="59" t="s">
        <v>501</v>
      </c>
      <c r="C7438" s="59" t="s">
        <v>20278</v>
      </c>
      <c r="D7438" s="60">
        <v>35.869999999999997</v>
      </c>
      <c r="E7438" s="59" t="s">
        <v>502</v>
      </c>
      <c r="F7438" s="59" t="s">
        <v>247</v>
      </c>
    </row>
    <row r="7439" spans="1:6">
      <c r="A7439" s="59">
        <v>6242</v>
      </c>
      <c r="B7439" s="59" t="s">
        <v>501</v>
      </c>
      <c r="C7439" s="59" t="s">
        <v>20278</v>
      </c>
      <c r="D7439" s="60">
        <v>35.869999999999997</v>
      </c>
      <c r="E7439" s="59" t="s">
        <v>502</v>
      </c>
      <c r="F7439" s="59" t="s">
        <v>248</v>
      </c>
    </row>
    <row r="7440" spans="1:6">
      <c r="A7440" s="59">
        <v>6243</v>
      </c>
      <c r="B7440" s="59" t="s">
        <v>501</v>
      </c>
      <c r="C7440" s="59" t="s">
        <v>20278</v>
      </c>
      <c r="D7440" s="60">
        <v>35.869999999999997</v>
      </c>
      <c r="E7440" s="59" t="s">
        <v>502</v>
      </c>
      <c r="F7440" s="59" t="s">
        <v>249</v>
      </c>
    </row>
    <row r="7441" spans="1:6">
      <c r="A7441" s="59">
        <v>6244</v>
      </c>
      <c r="B7441" s="59" t="s">
        <v>501</v>
      </c>
      <c r="C7441" s="59" t="s">
        <v>20278</v>
      </c>
      <c r="D7441" s="60">
        <v>35.869999999999997</v>
      </c>
      <c r="E7441" s="59" t="s">
        <v>502</v>
      </c>
      <c r="F7441" s="59" t="s">
        <v>250</v>
      </c>
    </row>
    <row r="7442" spans="1:6">
      <c r="A7442" s="59">
        <v>6306</v>
      </c>
      <c r="B7442" s="59" t="s">
        <v>501</v>
      </c>
      <c r="C7442" s="59" t="s">
        <v>20278</v>
      </c>
      <c r="D7442" s="60">
        <v>35.869999999999997</v>
      </c>
      <c r="E7442" s="59" t="s">
        <v>502</v>
      </c>
      <c r="F7442" s="59" t="s">
        <v>251</v>
      </c>
    </row>
    <row r="7443" spans="1:6">
      <c r="A7443" s="59">
        <v>6307</v>
      </c>
      <c r="B7443" s="59" t="s">
        <v>501</v>
      </c>
      <c r="C7443" s="59" t="s">
        <v>20278</v>
      </c>
      <c r="D7443" s="60">
        <v>35.869999999999997</v>
      </c>
      <c r="E7443" s="59" t="s">
        <v>502</v>
      </c>
      <c r="F7443" s="59" t="s">
        <v>252</v>
      </c>
    </row>
    <row r="7444" spans="1:6">
      <c r="A7444" s="59">
        <v>6308</v>
      </c>
      <c r="B7444" s="59" t="s">
        <v>501</v>
      </c>
      <c r="C7444" s="59" t="s">
        <v>20278</v>
      </c>
      <c r="D7444" s="60">
        <v>35.869999999999997</v>
      </c>
      <c r="E7444" s="59" t="s">
        <v>502</v>
      </c>
      <c r="F7444" s="59" t="s">
        <v>252</v>
      </c>
    </row>
    <row r="7445" spans="1:6">
      <c r="A7445" s="59">
        <v>6320</v>
      </c>
      <c r="B7445" s="59" t="s">
        <v>501</v>
      </c>
      <c r="C7445" s="59" t="s">
        <v>20278</v>
      </c>
      <c r="D7445" s="60">
        <v>35.869999999999997</v>
      </c>
      <c r="E7445" s="59" t="s">
        <v>502</v>
      </c>
      <c r="F7445" s="59" t="s">
        <v>253</v>
      </c>
    </row>
    <row r="7446" spans="1:6">
      <c r="A7446" s="59">
        <v>6342</v>
      </c>
      <c r="B7446" s="59" t="s">
        <v>501</v>
      </c>
      <c r="C7446" s="59" t="s">
        <v>20278</v>
      </c>
      <c r="D7446" s="60">
        <v>35.869999999999997</v>
      </c>
      <c r="E7446" s="59" t="s">
        <v>502</v>
      </c>
      <c r="F7446" s="59" t="s">
        <v>254</v>
      </c>
    </row>
    <row r="7447" spans="1:6">
      <c r="A7447" s="59">
        <v>6343</v>
      </c>
      <c r="B7447" s="59" t="s">
        <v>501</v>
      </c>
      <c r="C7447" s="59" t="s">
        <v>20278</v>
      </c>
      <c r="D7447" s="60">
        <v>35.869999999999997</v>
      </c>
      <c r="E7447" s="59" t="s">
        <v>502</v>
      </c>
      <c r="F7447" s="59" t="s">
        <v>255</v>
      </c>
    </row>
    <row r="7448" spans="1:6">
      <c r="A7448" s="59">
        <v>6344</v>
      </c>
      <c r="B7448" s="59" t="s">
        <v>501</v>
      </c>
      <c r="C7448" s="59" t="s">
        <v>20278</v>
      </c>
      <c r="D7448" s="60">
        <v>35.869999999999997</v>
      </c>
      <c r="E7448" s="59" t="s">
        <v>502</v>
      </c>
      <c r="F7448" s="59" t="s">
        <v>256</v>
      </c>
    </row>
    <row r="7449" spans="1:6">
      <c r="A7449" s="59">
        <v>6345</v>
      </c>
      <c r="B7449" s="59" t="s">
        <v>501</v>
      </c>
      <c r="C7449" s="59" t="s">
        <v>20278</v>
      </c>
      <c r="D7449" s="60">
        <v>35.869999999999997</v>
      </c>
      <c r="E7449" s="59" t="s">
        <v>502</v>
      </c>
      <c r="F7449" s="59" t="s">
        <v>257</v>
      </c>
    </row>
    <row r="7450" spans="1:6">
      <c r="A7450" s="59">
        <v>6346</v>
      </c>
      <c r="B7450" s="59" t="s">
        <v>501</v>
      </c>
      <c r="C7450" s="59" t="s">
        <v>20278</v>
      </c>
      <c r="D7450" s="60">
        <v>35.869999999999997</v>
      </c>
      <c r="E7450" s="59" t="s">
        <v>502</v>
      </c>
      <c r="F7450" s="59" t="s">
        <v>258</v>
      </c>
    </row>
    <row r="7451" spans="1:6">
      <c r="A7451" s="59">
        <v>6347</v>
      </c>
      <c r="B7451" s="59" t="s">
        <v>501</v>
      </c>
      <c r="C7451" s="59" t="s">
        <v>20278</v>
      </c>
      <c r="D7451" s="60">
        <v>35.869999999999997</v>
      </c>
      <c r="E7451" s="59" t="s">
        <v>502</v>
      </c>
      <c r="F7451" s="59" t="s">
        <v>259</v>
      </c>
    </row>
    <row r="7452" spans="1:6">
      <c r="A7452" s="59">
        <v>6400</v>
      </c>
      <c r="B7452" s="59" t="s">
        <v>501</v>
      </c>
      <c r="C7452" s="59" t="s">
        <v>20278</v>
      </c>
      <c r="D7452" s="60">
        <v>35.869999999999997</v>
      </c>
      <c r="E7452" s="59" t="s">
        <v>502</v>
      </c>
      <c r="F7452" s="59" t="s">
        <v>260</v>
      </c>
    </row>
    <row r="7453" spans="1:6">
      <c r="A7453" s="59">
        <v>6401</v>
      </c>
      <c r="B7453" s="59" t="s">
        <v>501</v>
      </c>
      <c r="C7453" s="59" t="s">
        <v>20278</v>
      </c>
      <c r="D7453" s="60">
        <v>35.869999999999997</v>
      </c>
      <c r="E7453" s="59" t="s">
        <v>502</v>
      </c>
      <c r="F7453" s="59" t="s">
        <v>261</v>
      </c>
    </row>
    <row r="7454" spans="1:6">
      <c r="A7454" s="59">
        <v>6402</v>
      </c>
      <c r="B7454" s="59" t="s">
        <v>501</v>
      </c>
      <c r="C7454" s="59" t="s">
        <v>20278</v>
      </c>
      <c r="D7454" s="60">
        <v>35.869999999999997</v>
      </c>
      <c r="E7454" s="59" t="s">
        <v>502</v>
      </c>
      <c r="F7454" s="59" t="s">
        <v>262</v>
      </c>
    </row>
    <row r="7455" spans="1:6">
      <c r="A7455" s="59">
        <v>6404</v>
      </c>
      <c r="B7455" s="59" t="s">
        <v>501</v>
      </c>
      <c r="C7455" s="59" t="s">
        <v>20278</v>
      </c>
      <c r="D7455" s="60">
        <v>35.869999999999997</v>
      </c>
      <c r="E7455" s="59" t="s">
        <v>502</v>
      </c>
      <c r="F7455" s="59" t="s">
        <v>263</v>
      </c>
    </row>
    <row r="7456" spans="1:6">
      <c r="A7456" s="59">
        <v>6405</v>
      </c>
      <c r="B7456" s="59" t="s">
        <v>501</v>
      </c>
      <c r="C7456" s="59" t="s">
        <v>20278</v>
      </c>
      <c r="D7456" s="60">
        <v>35.869999999999997</v>
      </c>
      <c r="E7456" s="59" t="s">
        <v>502</v>
      </c>
      <c r="F7456" s="59" t="s">
        <v>264</v>
      </c>
    </row>
    <row r="7457" spans="1:6">
      <c r="A7457" s="59">
        <v>6406</v>
      </c>
      <c r="B7457" s="59" t="s">
        <v>501</v>
      </c>
      <c r="C7457" s="59" t="s">
        <v>20278</v>
      </c>
      <c r="D7457" s="60">
        <v>35.869999999999997</v>
      </c>
      <c r="E7457" s="59" t="s">
        <v>502</v>
      </c>
      <c r="F7457" s="59" t="s">
        <v>265</v>
      </c>
    </row>
    <row r="7458" spans="1:6">
      <c r="A7458" s="59">
        <v>6407</v>
      </c>
      <c r="B7458" s="59" t="s">
        <v>501</v>
      </c>
      <c r="C7458" s="59" t="s">
        <v>20278</v>
      </c>
      <c r="D7458" s="60">
        <v>35.869999999999997</v>
      </c>
      <c r="E7458" s="59" t="s">
        <v>502</v>
      </c>
      <c r="F7458" s="59" t="s">
        <v>266</v>
      </c>
    </row>
    <row r="7459" spans="1:6">
      <c r="A7459" s="59">
        <v>6410</v>
      </c>
      <c r="B7459" s="59" t="s">
        <v>501</v>
      </c>
      <c r="C7459" s="59" t="s">
        <v>20278</v>
      </c>
      <c r="D7459" s="60">
        <v>35.869999999999997</v>
      </c>
      <c r="E7459" s="59" t="s">
        <v>502</v>
      </c>
      <c r="F7459" s="59" t="s">
        <v>267</v>
      </c>
    </row>
    <row r="7460" spans="1:6">
      <c r="A7460" s="59">
        <v>6411</v>
      </c>
      <c r="B7460" s="59" t="s">
        <v>501</v>
      </c>
      <c r="C7460" s="59" t="s">
        <v>20278</v>
      </c>
      <c r="D7460" s="60">
        <v>35.869999999999997</v>
      </c>
      <c r="E7460" s="59" t="s">
        <v>502</v>
      </c>
      <c r="F7460" s="59" t="s">
        <v>268</v>
      </c>
    </row>
    <row r="7461" spans="1:6">
      <c r="A7461" s="59">
        <v>6412</v>
      </c>
      <c r="B7461" s="59" t="s">
        <v>501</v>
      </c>
      <c r="C7461" s="59" t="s">
        <v>20278</v>
      </c>
      <c r="D7461" s="60">
        <v>35.869999999999997</v>
      </c>
      <c r="E7461" s="59" t="s">
        <v>502</v>
      </c>
      <c r="F7461" s="59" t="s">
        <v>269</v>
      </c>
    </row>
    <row r="7462" spans="1:6">
      <c r="A7462" s="59">
        <v>6413</v>
      </c>
      <c r="B7462" s="59" t="s">
        <v>501</v>
      </c>
      <c r="C7462" s="59" t="s">
        <v>20278</v>
      </c>
      <c r="D7462" s="60">
        <v>35.869999999999997</v>
      </c>
      <c r="E7462" s="59" t="s">
        <v>502</v>
      </c>
      <c r="F7462" s="59" t="s">
        <v>270</v>
      </c>
    </row>
    <row r="7463" spans="1:6">
      <c r="A7463" s="59">
        <v>6414</v>
      </c>
      <c r="B7463" s="59" t="s">
        <v>501</v>
      </c>
      <c r="C7463" s="59" t="s">
        <v>20278</v>
      </c>
      <c r="D7463" s="60">
        <v>35.869999999999997</v>
      </c>
      <c r="E7463" s="59" t="s">
        <v>502</v>
      </c>
      <c r="F7463" s="59" t="s">
        <v>271</v>
      </c>
    </row>
    <row r="7464" spans="1:6">
      <c r="A7464" s="59">
        <v>6415</v>
      </c>
      <c r="B7464" s="59" t="s">
        <v>501</v>
      </c>
      <c r="C7464" s="59" t="s">
        <v>20278</v>
      </c>
      <c r="D7464" s="60">
        <v>35.869999999999997</v>
      </c>
      <c r="E7464" s="59" t="s">
        <v>502</v>
      </c>
      <c r="F7464" s="59" t="s">
        <v>272</v>
      </c>
    </row>
    <row r="7465" spans="1:6">
      <c r="A7465" s="59">
        <v>6416</v>
      </c>
      <c r="B7465" s="59" t="s">
        <v>501</v>
      </c>
      <c r="C7465" s="59" t="s">
        <v>20278</v>
      </c>
      <c r="D7465" s="60">
        <v>35.869999999999997</v>
      </c>
      <c r="E7465" s="59" t="s">
        <v>502</v>
      </c>
      <c r="F7465" s="59" t="s">
        <v>273</v>
      </c>
    </row>
    <row r="7466" spans="1:6">
      <c r="A7466" s="59">
        <v>6417</v>
      </c>
      <c r="B7466" s="59" t="s">
        <v>501</v>
      </c>
      <c r="C7466" s="59" t="s">
        <v>20278</v>
      </c>
      <c r="D7466" s="60">
        <v>35.869999999999997</v>
      </c>
      <c r="E7466" s="59" t="s">
        <v>502</v>
      </c>
      <c r="F7466" s="59" t="s">
        <v>274</v>
      </c>
    </row>
    <row r="7467" spans="1:6">
      <c r="A7467" s="59">
        <v>6418</v>
      </c>
      <c r="B7467" s="59" t="s">
        <v>501</v>
      </c>
      <c r="C7467" s="59" t="s">
        <v>20278</v>
      </c>
      <c r="D7467" s="60">
        <v>35.869999999999997</v>
      </c>
      <c r="E7467" s="59" t="s">
        <v>502</v>
      </c>
      <c r="F7467" s="59" t="s">
        <v>275</v>
      </c>
    </row>
    <row r="7468" spans="1:6">
      <c r="A7468" s="59">
        <v>6419</v>
      </c>
      <c r="B7468" s="59" t="s">
        <v>501</v>
      </c>
      <c r="C7468" s="59" t="s">
        <v>20278</v>
      </c>
      <c r="D7468" s="60">
        <v>35.869999999999997</v>
      </c>
      <c r="E7468" s="59" t="s">
        <v>502</v>
      </c>
      <c r="F7468" s="59" t="s">
        <v>276</v>
      </c>
    </row>
    <row r="7469" spans="1:6">
      <c r="A7469" s="59">
        <v>6420</v>
      </c>
      <c r="B7469" s="59" t="s">
        <v>501</v>
      </c>
      <c r="C7469" s="59" t="s">
        <v>20278</v>
      </c>
      <c r="D7469" s="60">
        <v>35.869999999999997</v>
      </c>
      <c r="E7469" s="59" t="s">
        <v>502</v>
      </c>
      <c r="F7469" s="59" t="s">
        <v>277</v>
      </c>
    </row>
    <row r="7470" spans="1:6">
      <c r="A7470" s="59">
        <v>6421</v>
      </c>
      <c r="B7470" s="59" t="s">
        <v>501</v>
      </c>
      <c r="C7470" s="59" t="s">
        <v>20278</v>
      </c>
      <c r="D7470" s="60">
        <v>35.869999999999997</v>
      </c>
      <c r="E7470" s="59" t="s">
        <v>502</v>
      </c>
      <c r="F7470" s="59" t="s">
        <v>278</v>
      </c>
    </row>
    <row r="7471" spans="1:6">
      <c r="A7471" s="59">
        <v>6422</v>
      </c>
      <c r="B7471" s="59" t="s">
        <v>501</v>
      </c>
      <c r="C7471" s="59" t="s">
        <v>20278</v>
      </c>
      <c r="D7471" s="60">
        <v>35.869999999999997</v>
      </c>
      <c r="E7471" s="59" t="s">
        <v>502</v>
      </c>
      <c r="F7471" s="59" t="s">
        <v>279</v>
      </c>
    </row>
    <row r="7472" spans="1:6">
      <c r="A7472" s="59">
        <v>6423</v>
      </c>
      <c r="B7472" s="59" t="s">
        <v>501</v>
      </c>
      <c r="C7472" s="59" t="s">
        <v>20278</v>
      </c>
      <c r="D7472" s="60">
        <v>35.869999999999997</v>
      </c>
      <c r="E7472" s="59" t="s">
        <v>502</v>
      </c>
      <c r="F7472" s="59" t="s">
        <v>280</v>
      </c>
    </row>
    <row r="7473" spans="1:6">
      <c r="A7473" s="59">
        <v>6425</v>
      </c>
      <c r="B7473" s="59" t="s">
        <v>501</v>
      </c>
      <c r="C7473" s="59" t="s">
        <v>20278</v>
      </c>
      <c r="D7473" s="60">
        <v>35.869999999999997</v>
      </c>
      <c r="E7473" s="59" t="s">
        <v>502</v>
      </c>
      <c r="F7473" s="59" t="s">
        <v>281</v>
      </c>
    </row>
    <row r="7474" spans="1:6">
      <c r="A7474" s="59">
        <v>6426</v>
      </c>
      <c r="B7474" s="59" t="s">
        <v>501</v>
      </c>
      <c r="C7474" s="59" t="s">
        <v>20278</v>
      </c>
      <c r="D7474" s="60">
        <v>35.869999999999997</v>
      </c>
      <c r="E7474" s="59" t="s">
        <v>502</v>
      </c>
      <c r="F7474" s="59" t="s">
        <v>282</v>
      </c>
    </row>
    <row r="7475" spans="1:6">
      <c r="A7475" s="59">
        <v>6427</v>
      </c>
      <c r="B7475" s="59" t="s">
        <v>501</v>
      </c>
      <c r="C7475" s="59" t="s">
        <v>20278</v>
      </c>
      <c r="D7475" s="60">
        <v>35.869999999999997</v>
      </c>
      <c r="E7475" s="59" t="s">
        <v>502</v>
      </c>
      <c r="F7475" s="59" t="s">
        <v>281</v>
      </c>
    </row>
    <row r="7476" spans="1:6">
      <c r="A7476" s="59">
        <v>6430</v>
      </c>
      <c r="B7476" s="59" t="s">
        <v>501</v>
      </c>
      <c r="C7476" s="59" t="s">
        <v>20278</v>
      </c>
      <c r="D7476" s="60">
        <v>35.869999999999997</v>
      </c>
      <c r="E7476" s="59" t="s">
        <v>502</v>
      </c>
      <c r="F7476" s="59" t="s">
        <v>265</v>
      </c>
    </row>
    <row r="7477" spans="1:6">
      <c r="A7477" s="59">
        <v>6432</v>
      </c>
      <c r="B7477" s="59" t="s">
        <v>501</v>
      </c>
      <c r="C7477" s="59" t="s">
        <v>20278</v>
      </c>
      <c r="D7477" s="60">
        <v>35.869999999999997</v>
      </c>
      <c r="E7477" s="59" t="s">
        <v>502</v>
      </c>
      <c r="F7477" s="59" t="s">
        <v>283</v>
      </c>
    </row>
    <row r="7478" spans="1:6">
      <c r="A7478" s="59">
        <v>6434</v>
      </c>
      <c r="B7478" s="59" t="s">
        <v>501</v>
      </c>
      <c r="C7478" s="59" t="s">
        <v>20278</v>
      </c>
      <c r="D7478" s="60">
        <v>35.869999999999997</v>
      </c>
      <c r="E7478" s="59" t="s">
        <v>502</v>
      </c>
      <c r="F7478" s="59" t="s">
        <v>284</v>
      </c>
    </row>
    <row r="7479" spans="1:6">
      <c r="A7479" s="59">
        <v>6437</v>
      </c>
      <c r="B7479" s="59" t="s">
        <v>501</v>
      </c>
      <c r="C7479" s="59" t="s">
        <v>20278</v>
      </c>
      <c r="D7479" s="60">
        <v>35.869999999999997</v>
      </c>
      <c r="E7479" s="59" t="s">
        <v>502</v>
      </c>
      <c r="F7479" s="59" t="s">
        <v>285</v>
      </c>
    </row>
    <row r="7480" spans="1:6">
      <c r="A7480" s="59">
        <v>6438</v>
      </c>
      <c r="B7480" s="59" t="s">
        <v>501</v>
      </c>
      <c r="C7480" s="59" t="s">
        <v>20278</v>
      </c>
      <c r="D7480" s="60">
        <v>35.869999999999997</v>
      </c>
      <c r="E7480" s="59" t="s">
        <v>502</v>
      </c>
      <c r="F7480" s="59" t="s">
        <v>286</v>
      </c>
    </row>
    <row r="7481" spans="1:6">
      <c r="A7481" s="59">
        <v>6439</v>
      </c>
      <c r="B7481" s="59" t="s">
        <v>501</v>
      </c>
      <c r="C7481" s="59" t="s">
        <v>20278</v>
      </c>
      <c r="D7481" s="60">
        <v>35.869999999999997</v>
      </c>
      <c r="E7481" s="59" t="s">
        <v>502</v>
      </c>
      <c r="F7481" s="59" t="s">
        <v>287</v>
      </c>
    </row>
    <row r="7482" spans="1:6">
      <c r="A7482" s="59">
        <v>6442</v>
      </c>
      <c r="B7482" s="59" t="s">
        <v>501</v>
      </c>
      <c r="C7482" s="59" t="s">
        <v>20278</v>
      </c>
      <c r="D7482" s="60">
        <v>35.869999999999997</v>
      </c>
      <c r="E7482" s="59" t="s">
        <v>502</v>
      </c>
      <c r="F7482" s="59" t="s">
        <v>288</v>
      </c>
    </row>
    <row r="7483" spans="1:6">
      <c r="A7483" s="59">
        <v>6443</v>
      </c>
      <c r="B7483" s="59" t="s">
        <v>501</v>
      </c>
      <c r="C7483" s="59" t="s">
        <v>20278</v>
      </c>
      <c r="D7483" s="60">
        <v>35.869999999999997</v>
      </c>
      <c r="E7483" s="59" t="s">
        <v>502</v>
      </c>
      <c r="F7483" s="59" t="s">
        <v>289</v>
      </c>
    </row>
    <row r="7484" spans="1:6">
      <c r="A7484" s="59">
        <v>6444</v>
      </c>
      <c r="B7484" s="59" t="s">
        <v>501</v>
      </c>
      <c r="C7484" s="59" t="s">
        <v>20278</v>
      </c>
      <c r="D7484" s="60">
        <v>35.869999999999997</v>
      </c>
      <c r="E7484" s="59" t="s">
        <v>502</v>
      </c>
      <c r="F7484" s="59" t="s">
        <v>290</v>
      </c>
    </row>
    <row r="7485" spans="1:6">
      <c r="A7485" s="59">
        <v>6450</v>
      </c>
      <c r="B7485" s="59" t="s">
        <v>501</v>
      </c>
      <c r="C7485" s="59" t="s">
        <v>20278</v>
      </c>
      <c r="D7485" s="60">
        <v>35.869999999999997</v>
      </c>
      <c r="E7485" s="59" t="s">
        <v>502</v>
      </c>
      <c r="F7485" s="59" t="s">
        <v>291</v>
      </c>
    </row>
    <row r="7486" spans="1:6">
      <c r="A7486" s="59">
        <v>6452</v>
      </c>
      <c r="B7486" s="59" t="s">
        <v>501</v>
      </c>
      <c r="C7486" s="59" t="s">
        <v>20278</v>
      </c>
      <c r="D7486" s="60">
        <v>35.869999999999997</v>
      </c>
      <c r="E7486" s="59" t="s">
        <v>502</v>
      </c>
      <c r="F7486" s="59" t="s">
        <v>292</v>
      </c>
    </row>
    <row r="7487" spans="1:6">
      <c r="A7487" s="59">
        <v>6456</v>
      </c>
      <c r="B7487" s="59" t="s">
        <v>501</v>
      </c>
      <c r="C7487" s="59" t="s">
        <v>20278</v>
      </c>
      <c r="D7487" s="60">
        <v>35.869999999999997</v>
      </c>
      <c r="E7487" s="59" t="s">
        <v>502</v>
      </c>
      <c r="F7487" s="59" t="s">
        <v>293</v>
      </c>
    </row>
    <row r="7488" spans="1:6">
      <c r="A7488" s="59">
        <v>6458</v>
      </c>
      <c r="B7488" s="59" t="s">
        <v>501</v>
      </c>
      <c r="C7488" s="59" t="s">
        <v>20278</v>
      </c>
      <c r="D7488" s="60">
        <v>35.869999999999997</v>
      </c>
      <c r="E7488" s="59" t="s">
        <v>502</v>
      </c>
      <c r="F7488" s="59" t="s">
        <v>294</v>
      </c>
    </row>
    <row r="7489" spans="1:6">
      <c r="A7489" s="59">
        <v>6459</v>
      </c>
      <c r="B7489" s="59" t="s">
        <v>501</v>
      </c>
      <c r="C7489" s="59" t="s">
        <v>20278</v>
      </c>
      <c r="D7489" s="60">
        <v>35.869999999999997</v>
      </c>
      <c r="E7489" s="59" t="s">
        <v>502</v>
      </c>
      <c r="F7489" s="59" t="s">
        <v>295</v>
      </c>
    </row>
    <row r="7490" spans="1:6">
      <c r="A7490" s="59">
        <v>6460</v>
      </c>
      <c r="B7490" s="59" t="s">
        <v>501</v>
      </c>
      <c r="C7490" s="59" t="s">
        <v>20278</v>
      </c>
      <c r="D7490" s="60">
        <v>35.869999999999997</v>
      </c>
      <c r="E7490" s="59" t="s">
        <v>502</v>
      </c>
      <c r="F7490" s="59" t="s">
        <v>296</v>
      </c>
    </row>
    <row r="7491" spans="1:6">
      <c r="A7491" s="59">
        <v>6461</v>
      </c>
      <c r="B7491" s="59" t="s">
        <v>501</v>
      </c>
      <c r="C7491" s="59" t="s">
        <v>20278</v>
      </c>
      <c r="D7491" s="60">
        <v>35.869999999999997</v>
      </c>
      <c r="E7491" s="59" t="s">
        <v>502</v>
      </c>
      <c r="F7491" s="59" t="s">
        <v>297</v>
      </c>
    </row>
    <row r="7492" spans="1:6">
      <c r="A7492" s="59">
        <v>6462</v>
      </c>
      <c r="B7492" s="59" t="s">
        <v>501</v>
      </c>
      <c r="C7492" s="59" t="s">
        <v>20278</v>
      </c>
      <c r="D7492" s="60">
        <v>35.869999999999997</v>
      </c>
      <c r="E7492" s="59" t="s">
        <v>502</v>
      </c>
      <c r="F7492" s="59" t="s">
        <v>298</v>
      </c>
    </row>
    <row r="7493" spans="1:6">
      <c r="A7493" s="59">
        <v>6463</v>
      </c>
      <c r="B7493" s="59" t="s">
        <v>501</v>
      </c>
      <c r="C7493" s="59" t="s">
        <v>20278</v>
      </c>
      <c r="D7493" s="60">
        <v>35.869999999999997</v>
      </c>
      <c r="E7493" s="59" t="s">
        <v>502</v>
      </c>
      <c r="F7493" s="59" t="s">
        <v>299</v>
      </c>
    </row>
    <row r="7494" spans="1:6">
      <c r="A7494" s="59">
        <v>6464</v>
      </c>
      <c r="B7494" s="59" t="s">
        <v>501</v>
      </c>
      <c r="C7494" s="59" t="s">
        <v>20278</v>
      </c>
      <c r="D7494" s="60">
        <v>35.869999999999997</v>
      </c>
      <c r="E7494" s="59" t="s">
        <v>502</v>
      </c>
      <c r="F7494" s="59" t="s">
        <v>300</v>
      </c>
    </row>
    <row r="7495" spans="1:6">
      <c r="A7495" s="59">
        <v>6470</v>
      </c>
      <c r="B7495" s="59" t="s">
        <v>501</v>
      </c>
      <c r="C7495" s="59" t="s">
        <v>20278</v>
      </c>
      <c r="D7495" s="60">
        <v>35.869999999999997</v>
      </c>
      <c r="E7495" s="59" t="s">
        <v>502</v>
      </c>
      <c r="F7495" s="59" t="s">
        <v>301</v>
      </c>
    </row>
    <row r="7496" spans="1:6">
      <c r="A7496" s="59">
        <v>6472</v>
      </c>
      <c r="B7496" s="59" t="s">
        <v>501</v>
      </c>
      <c r="C7496" s="59" t="s">
        <v>20278</v>
      </c>
      <c r="D7496" s="60">
        <v>35.869999999999997</v>
      </c>
      <c r="E7496" s="59" t="s">
        <v>502</v>
      </c>
      <c r="F7496" s="59" t="s">
        <v>302</v>
      </c>
    </row>
    <row r="7497" spans="1:6">
      <c r="A7497" s="59">
        <v>6473</v>
      </c>
      <c r="B7497" s="59" t="s">
        <v>501</v>
      </c>
      <c r="C7497" s="59" t="s">
        <v>20278</v>
      </c>
      <c r="D7497" s="60">
        <v>35.869999999999997</v>
      </c>
      <c r="E7497" s="59" t="s">
        <v>502</v>
      </c>
      <c r="F7497" s="59" t="s">
        <v>303</v>
      </c>
    </row>
    <row r="7498" spans="1:6">
      <c r="A7498" s="59">
        <v>6480</v>
      </c>
      <c r="B7498" s="59" t="s">
        <v>501</v>
      </c>
      <c r="C7498" s="59" t="s">
        <v>20278</v>
      </c>
      <c r="D7498" s="60">
        <v>35.869999999999997</v>
      </c>
      <c r="E7498" s="59" t="s">
        <v>502</v>
      </c>
      <c r="F7498" s="59" t="s">
        <v>304</v>
      </c>
    </row>
    <row r="7499" spans="1:6">
      <c r="A7499" s="59">
        <v>6482</v>
      </c>
      <c r="B7499" s="59" t="s">
        <v>501</v>
      </c>
      <c r="C7499" s="59" t="s">
        <v>20278</v>
      </c>
      <c r="D7499" s="60">
        <v>35.869999999999997</v>
      </c>
      <c r="E7499" s="59" t="s">
        <v>502</v>
      </c>
      <c r="F7499" s="59" t="s">
        <v>305</v>
      </c>
    </row>
    <row r="7500" spans="1:6">
      <c r="A7500" s="59">
        <v>6483</v>
      </c>
      <c r="B7500" s="59" t="s">
        <v>501</v>
      </c>
      <c r="C7500" s="59" t="s">
        <v>20278</v>
      </c>
      <c r="D7500" s="60">
        <v>35.869999999999997</v>
      </c>
      <c r="E7500" s="59" t="s">
        <v>502</v>
      </c>
      <c r="F7500" s="59" t="s">
        <v>306</v>
      </c>
    </row>
    <row r="7501" spans="1:6">
      <c r="A7501" s="59">
        <v>6484</v>
      </c>
      <c r="B7501" s="59" t="s">
        <v>501</v>
      </c>
      <c r="C7501" s="59" t="s">
        <v>20278</v>
      </c>
      <c r="D7501" s="60">
        <v>35.869999999999997</v>
      </c>
      <c r="E7501" s="59" t="s">
        <v>502</v>
      </c>
      <c r="F7501" s="59" t="s">
        <v>307</v>
      </c>
    </row>
    <row r="7502" spans="1:6">
      <c r="A7502" s="59">
        <v>6486</v>
      </c>
      <c r="B7502" s="59" t="s">
        <v>501</v>
      </c>
      <c r="C7502" s="59" t="s">
        <v>20278</v>
      </c>
      <c r="D7502" s="60">
        <v>35.869999999999997</v>
      </c>
      <c r="E7502" s="59" t="s">
        <v>502</v>
      </c>
      <c r="F7502" s="59" t="s">
        <v>308</v>
      </c>
    </row>
    <row r="7503" spans="1:6">
      <c r="A7503" s="59">
        <v>6490</v>
      </c>
      <c r="B7503" s="59" t="s">
        <v>501</v>
      </c>
      <c r="C7503" s="59" t="s">
        <v>20278</v>
      </c>
      <c r="D7503" s="60">
        <v>35.869999999999997</v>
      </c>
      <c r="E7503" s="59" t="s">
        <v>502</v>
      </c>
      <c r="F7503" s="59" t="s">
        <v>309</v>
      </c>
    </row>
    <row r="7504" spans="1:6">
      <c r="A7504" s="59">
        <v>6492</v>
      </c>
      <c r="B7504" s="59" t="s">
        <v>501</v>
      </c>
      <c r="C7504" s="59" t="s">
        <v>20278</v>
      </c>
      <c r="D7504" s="60">
        <v>35.869999999999997</v>
      </c>
      <c r="E7504" s="59" t="s">
        <v>502</v>
      </c>
      <c r="F7504" s="59" t="s">
        <v>310</v>
      </c>
    </row>
    <row r="7505" spans="1:6">
      <c r="A7505" s="59">
        <v>6500</v>
      </c>
      <c r="B7505" s="59" t="s">
        <v>501</v>
      </c>
      <c r="C7505" s="59" t="s">
        <v>20278</v>
      </c>
      <c r="D7505" s="60">
        <v>35.869999999999997</v>
      </c>
      <c r="E7505" s="59" t="s">
        <v>502</v>
      </c>
      <c r="F7505" s="59" t="s">
        <v>311</v>
      </c>
    </row>
    <row r="7506" spans="1:6">
      <c r="A7506" s="59">
        <v>6502</v>
      </c>
      <c r="B7506" s="59" t="s">
        <v>501</v>
      </c>
      <c r="C7506" s="59" t="s">
        <v>20278</v>
      </c>
      <c r="D7506" s="60">
        <v>35.869999999999997</v>
      </c>
      <c r="E7506" s="59" t="s">
        <v>502</v>
      </c>
      <c r="F7506" s="59" t="s">
        <v>312</v>
      </c>
    </row>
    <row r="7507" spans="1:6">
      <c r="A7507" s="59">
        <v>6503</v>
      </c>
      <c r="B7507" s="59" t="s">
        <v>501</v>
      </c>
      <c r="C7507" s="59" t="s">
        <v>20278</v>
      </c>
      <c r="D7507" s="60">
        <v>35.869999999999997</v>
      </c>
      <c r="E7507" s="59" t="s">
        <v>502</v>
      </c>
      <c r="F7507" s="59" t="s">
        <v>313</v>
      </c>
    </row>
    <row r="7508" spans="1:6">
      <c r="A7508" s="59">
        <v>6504</v>
      </c>
      <c r="B7508" s="59" t="s">
        <v>501</v>
      </c>
      <c r="C7508" s="59" t="s">
        <v>20278</v>
      </c>
      <c r="D7508" s="60">
        <v>35.869999999999997</v>
      </c>
      <c r="E7508" s="59" t="s">
        <v>502</v>
      </c>
      <c r="F7508" s="59" t="s">
        <v>314</v>
      </c>
    </row>
    <row r="7509" spans="1:6">
      <c r="A7509" s="59">
        <v>6505</v>
      </c>
      <c r="B7509" s="59" t="s">
        <v>501</v>
      </c>
      <c r="C7509" s="59" t="s">
        <v>20278</v>
      </c>
      <c r="D7509" s="60">
        <v>35.869999999999997</v>
      </c>
      <c r="E7509" s="59" t="s">
        <v>502</v>
      </c>
      <c r="F7509" s="59" t="s">
        <v>315</v>
      </c>
    </row>
    <row r="7510" spans="1:6">
      <c r="A7510" s="59">
        <v>6506</v>
      </c>
      <c r="B7510" s="59" t="s">
        <v>501</v>
      </c>
      <c r="C7510" s="59" t="s">
        <v>20278</v>
      </c>
      <c r="D7510" s="60">
        <v>35.869999999999997</v>
      </c>
      <c r="E7510" s="59" t="s">
        <v>502</v>
      </c>
      <c r="F7510" s="59" t="s">
        <v>316</v>
      </c>
    </row>
    <row r="7511" spans="1:6">
      <c r="A7511" s="59">
        <v>6507</v>
      </c>
      <c r="B7511" s="59" t="s">
        <v>501</v>
      </c>
      <c r="C7511" s="59" t="s">
        <v>20278</v>
      </c>
      <c r="D7511" s="60">
        <v>35.869999999999997</v>
      </c>
      <c r="E7511" s="59" t="s">
        <v>502</v>
      </c>
      <c r="F7511" s="59" t="s">
        <v>317</v>
      </c>
    </row>
    <row r="7512" spans="1:6">
      <c r="A7512" s="59">
        <v>6508</v>
      </c>
      <c r="B7512" s="59" t="s">
        <v>501</v>
      </c>
      <c r="C7512" s="59" t="s">
        <v>20278</v>
      </c>
      <c r="D7512" s="60">
        <v>35.869999999999997</v>
      </c>
      <c r="E7512" s="59" t="s">
        <v>502</v>
      </c>
      <c r="F7512" s="59" t="s">
        <v>318</v>
      </c>
    </row>
    <row r="7513" spans="1:6">
      <c r="A7513" s="59">
        <v>6509</v>
      </c>
      <c r="B7513" s="59" t="s">
        <v>501</v>
      </c>
      <c r="C7513" s="59" t="s">
        <v>20278</v>
      </c>
      <c r="D7513" s="60">
        <v>35.869999999999997</v>
      </c>
      <c r="E7513" s="59" t="s">
        <v>502</v>
      </c>
      <c r="F7513" s="59" t="s">
        <v>319</v>
      </c>
    </row>
    <row r="7514" spans="1:6">
      <c r="A7514" s="59">
        <v>6510</v>
      </c>
      <c r="B7514" s="59" t="s">
        <v>501</v>
      </c>
      <c r="C7514" s="59" t="s">
        <v>20278</v>
      </c>
      <c r="D7514" s="60">
        <v>35.869999999999997</v>
      </c>
      <c r="E7514" s="59" t="s">
        <v>502</v>
      </c>
      <c r="F7514" s="59" t="s">
        <v>320</v>
      </c>
    </row>
    <row r="7515" spans="1:6">
      <c r="A7515" s="59">
        <v>6511</v>
      </c>
      <c r="B7515" s="59" t="s">
        <v>501</v>
      </c>
      <c r="C7515" s="59" t="s">
        <v>20278</v>
      </c>
      <c r="D7515" s="60">
        <v>35.869999999999997</v>
      </c>
      <c r="E7515" s="59" t="s">
        <v>502</v>
      </c>
      <c r="F7515" s="59" t="s">
        <v>321</v>
      </c>
    </row>
    <row r="7516" spans="1:6">
      <c r="A7516" s="59">
        <v>6512</v>
      </c>
      <c r="B7516" s="59" t="s">
        <v>501</v>
      </c>
      <c r="C7516" s="59" t="s">
        <v>20278</v>
      </c>
      <c r="D7516" s="60">
        <v>35.869999999999997</v>
      </c>
      <c r="E7516" s="59" t="s">
        <v>502</v>
      </c>
      <c r="F7516" s="59" t="s">
        <v>322</v>
      </c>
    </row>
    <row r="7517" spans="1:6">
      <c r="A7517" s="59">
        <v>6513</v>
      </c>
      <c r="B7517" s="59" t="s">
        <v>501</v>
      </c>
      <c r="C7517" s="59" t="s">
        <v>20278</v>
      </c>
      <c r="D7517" s="60">
        <v>35.869999999999997</v>
      </c>
      <c r="E7517" s="59" t="s">
        <v>502</v>
      </c>
      <c r="F7517" s="59" t="s">
        <v>323</v>
      </c>
    </row>
    <row r="7518" spans="1:6">
      <c r="A7518" s="59">
        <v>6517</v>
      </c>
      <c r="B7518" s="59" t="s">
        <v>501</v>
      </c>
      <c r="C7518" s="59" t="s">
        <v>20278</v>
      </c>
      <c r="D7518" s="60">
        <v>35.869999999999997</v>
      </c>
      <c r="E7518" s="59" t="s">
        <v>502</v>
      </c>
      <c r="F7518" s="59" t="s">
        <v>324</v>
      </c>
    </row>
    <row r="7519" spans="1:6">
      <c r="A7519" s="59">
        <v>6518</v>
      </c>
      <c r="B7519" s="59" t="s">
        <v>501</v>
      </c>
      <c r="C7519" s="59" t="s">
        <v>20278</v>
      </c>
      <c r="D7519" s="60">
        <v>35.869999999999997</v>
      </c>
      <c r="E7519" s="59" t="s">
        <v>502</v>
      </c>
      <c r="F7519" s="59" t="s">
        <v>325</v>
      </c>
    </row>
    <row r="7520" spans="1:6">
      <c r="A7520" s="59">
        <v>6519</v>
      </c>
      <c r="B7520" s="59" t="s">
        <v>501</v>
      </c>
      <c r="C7520" s="59" t="s">
        <v>20278</v>
      </c>
      <c r="D7520" s="60">
        <v>35.869999999999997</v>
      </c>
      <c r="E7520" s="59" t="s">
        <v>502</v>
      </c>
      <c r="F7520" s="59" t="s">
        <v>326</v>
      </c>
    </row>
    <row r="7521" spans="1:6">
      <c r="A7521" s="59">
        <v>6520</v>
      </c>
      <c r="B7521" s="59" t="s">
        <v>501</v>
      </c>
      <c r="C7521" s="59" t="s">
        <v>20278</v>
      </c>
      <c r="D7521" s="60">
        <v>35.869999999999997</v>
      </c>
      <c r="E7521" s="59" t="s">
        <v>502</v>
      </c>
      <c r="F7521" s="59" t="s">
        <v>327</v>
      </c>
    </row>
    <row r="7522" spans="1:6">
      <c r="A7522" s="59">
        <v>6521</v>
      </c>
      <c r="B7522" s="59" t="s">
        <v>501</v>
      </c>
      <c r="C7522" s="59" t="s">
        <v>20278</v>
      </c>
      <c r="D7522" s="60">
        <v>35.869999999999997</v>
      </c>
      <c r="E7522" s="59" t="s">
        <v>502</v>
      </c>
      <c r="F7522" s="59" t="s">
        <v>328</v>
      </c>
    </row>
    <row r="7523" spans="1:6">
      <c r="A7523" s="59">
        <v>6522</v>
      </c>
      <c r="B7523" s="59" t="s">
        <v>501</v>
      </c>
      <c r="C7523" s="59" t="s">
        <v>20278</v>
      </c>
      <c r="D7523" s="60">
        <v>35.869999999999997</v>
      </c>
      <c r="E7523" s="59" t="s">
        <v>502</v>
      </c>
      <c r="F7523" s="59" t="s">
        <v>329</v>
      </c>
    </row>
    <row r="7524" spans="1:6">
      <c r="A7524" s="59">
        <v>6620</v>
      </c>
      <c r="B7524" s="59" t="s">
        <v>501</v>
      </c>
      <c r="C7524" s="59" t="s">
        <v>20278</v>
      </c>
      <c r="D7524" s="60">
        <v>35.869999999999997</v>
      </c>
      <c r="E7524" s="59" t="s">
        <v>502</v>
      </c>
      <c r="F7524" s="59" t="s">
        <v>330</v>
      </c>
    </row>
    <row r="7525" spans="1:6">
      <c r="A7525" s="59">
        <v>6622</v>
      </c>
      <c r="B7525" s="59" t="s">
        <v>501</v>
      </c>
      <c r="C7525" s="59" t="s">
        <v>20278</v>
      </c>
      <c r="D7525" s="60">
        <v>35.869999999999997</v>
      </c>
      <c r="E7525" s="59" t="s">
        <v>502</v>
      </c>
      <c r="F7525" s="59" t="s">
        <v>331</v>
      </c>
    </row>
    <row r="7526" spans="1:6">
      <c r="A7526" s="59">
        <v>6623</v>
      </c>
      <c r="B7526" s="59" t="s">
        <v>501</v>
      </c>
      <c r="C7526" s="59" t="s">
        <v>20278</v>
      </c>
      <c r="D7526" s="60">
        <v>35.869999999999997</v>
      </c>
      <c r="E7526" s="59" t="s">
        <v>502</v>
      </c>
      <c r="F7526" s="59" t="s">
        <v>332</v>
      </c>
    </row>
    <row r="7527" spans="1:6">
      <c r="A7527" s="59">
        <v>6624</v>
      </c>
      <c r="B7527" s="59" t="s">
        <v>501</v>
      </c>
      <c r="C7527" s="59" t="s">
        <v>20278</v>
      </c>
      <c r="D7527" s="60">
        <v>35.869999999999997</v>
      </c>
      <c r="E7527" s="59" t="s">
        <v>502</v>
      </c>
      <c r="F7527" s="59" t="s">
        <v>333</v>
      </c>
    </row>
    <row r="7528" spans="1:6">
      <c r="A7528" s="59">
        <v>6625</v>
      </c>
      <c r="B7528" s="59" t="s">
        <v>501</v>
      </c>
      <c r="C7528" s="59" t="s">
        <v>20278</v>
      </c>
      <c r="D7528" s="60">
        <v>35.869999999999997</v>
      </c>
      <c r="E7528" s="59" t="s">
        <v>502</v>
      </c>
      <c r="F7528" s="59" t="s">
        <v>334</v>
      </c>
    </row>
    <row r="7529" spans="1:6">
      <c r="A7529" s="59">
        <v>6630</v>
      </c>
      <c r="B7529" s="59" t="s">
        <v>501</v>
      </c>
      <c r="C7529" s="59" t="s">
        <v>20278</v>
      </c>
      <c r="D7529" s="60">
        <v>35.869999999999997</v>
      </c>
      <c r="E7529" s="59" t="s">
        <v>502</v>
      </c>
      <c r="F7529" s="59" t="s">
        <v>335</v>
      </c>
    </row>
    <row r="7530" spans="1:6">
      <c r="A7530" s="59">
        <v>6632</v>
      </c>
      <c r="B7530" s="59" t="s">
        <v>501</v>
      </c>
      <c r="C7530" s="59" t="s">
        <v>20278</v>
      </c>
      <c r="D7530" s="60">
        <v>35.869999999999997</v>
      </c>
      <c r="E7530" s="59" t="s">
        <v>502</v>
      </c>
      <c r="F7530" s="59" t="s">
        <v>336</v>
      </c>
    </row>
    <row r="7531" spans="1:6">
      <c r="A7531" s="59">
        <v>6633</v>
      </c>
      <c r="B7531" s="59" t="s">
        <v>501</v>
      </c>
      <c r="C7531" s="59" t="s">
        <v>20278</v>
      </c>
      <c r="D7531" s="60">
        <v>35.869999999999997</v>
      </c>
      <c r="E7531" s="59" t="s">
        <v>502</v>
      </c>
      <c r="F7531" s="59" t="s">
        <v>337</v>
      </c>
    </row>
    <row r="7532" spans="1:6">
      <c r="A7532" s="59">
        <v>6634</v>
      </c>
      <c r="B7532" s="59" t="s">
        <v>501</v>
      </c>
      <c r="C7532" s="59" t="s">
        <v>20278</v>
      </c>
      <c r="D7532" s="60">
        <v>35.869999999999997</v>
      </c>
      <c r="E7532" s="59" t="s">
        <v>502</v>
      </c>
      <c r="F7532" s="59" t="s">
        <v>338</v>
      </c>
    </row>
    <row r="7533" spans="1:6">
      <c r="A7533" s="59">
        <v>6635</v>
      </c>
      <c r="B7533" s="59" t="s">
        <v>501</v>
      </c>
      <c r="C7533" s="59" t="s">
        <v>20278</v>
      </c>
      <c r="D7533" s="60">
        <v>35.869999999999997</v>
      </c>
      <c r="E7533" s="59" t="s">
        <v>502</v>
      </c>
      <c r="F7533" s="59" t="s">
        <v>339</v>
      </c>
    </row>
    <row r="7534" spans="1:6">
      <c r="A7534" s="59">
        <v>6636</v>
      </c>
      <c r="B7534" s="59" t="s">
        <v>501</v>
      </c>
      <c r="C7534" s="59" t="s">
        <v>20278</v>
      </c>
      <c r="D7534" s="60">
        <v>35.869999999999997</v>
      </c>
      <c r="E7534" s="59" t="s">
        <v>502</v>
      </c>
      <c r="F7534" s="59" t="s">
        <v>340</v>
      </c>
    </row>
    <row r="7535" spans="1:6">
      <c r="A7535" s="59">
        <v>6637</v>
      </c>
      <c r="B7535" s="59" t="s">
        <v>501</v>
      </c>
      <c r="C7535" s="59" t="s">
        <v>20278</v>
      </c>
      <c r="D7535" s="60">
        <v>35.869999999999997</v>
      </c>
      <c r="E7535" s="59" t="s">
        <v>502</v>
      </c>
      <c r="F7535" s="59" t="s">
        <v>341</v>
      </c>
    </row>
    <row r="7536" spans="1:6">
      <c r="A7536" s="59">
        <v>6640</v>
      </c>
      <c r="B7536" s="59" t="s">
        <v>501</v>
      </c>
      <c r="C7536" s="59" t="s">
        <v>20278</v>
      </c>
      <c r="D7536" s="60">
        <v>35.869999999999997</v>
      </c>
      <c r="E7536" s="59" t="s">
        <v>502</v>
      </c>
      <c r="F7536" s="59" t="s">
        <v>342</v>
      </c>
    </row>
    <row r="7537" spans="1:6">
      <c r="A7537" s="59">
        <v>6642</v>
      </c>
      <c r="B7537" s="59" t="s">
        <v>501</v>
      </c>
      <c r="C7537" s="59" t="s">
        <v>20278</v>
      </c>
      <c r="D7537" s="60">
        <v>35.869999999999997</v>
      </c>
      <c r="E7537" s="59" t="s">
        <v>502</v>
      </c>
      <c r="F7537" s="59" t="s">
        <v>343</v>
      </c>
    </row>
    <row r="7538" spans="1:6">
      <c r="A7538" s="59">
        <v>6643</v>
      </c>
      <c r="B7538" s="59" t="s">
        <v>501</v>
      </c>
      <c r="C7538" s="59" t="s">
        <v>20278</v>
      </c>
      <c r="D7538" s="60">
        <v>35.869999999999997</v>
      </c>
      <c r="E7538" s="59" t="s">
        <v>502</v>
      </c>
      <c r="F7538" s="59" t="s">
        <v>344</v>
      </c>
    </row>
    <row r="7539" spans="1:6">
      <c r="A7539" s="59">
        <v>6644</v>
      </c>
      <c r="B7539" s="59" t="s">
        <v>501</v>
      </c>
      <c r="C7539" s="59" t="s">
        <v>20278</v>
      </c>
      <c r="D7539" s="60">
        <v>35.869999999999997</v>
      </c>
      <c r="E7539" s="59" t="s">
        <v>502</v>
      </c>
      <c r="F7539" s="59" t="s">
        <v>345</v>
      </c>
    </row>
    <row r="7540" spans="1:6">
      <c r="A7540" s="59">
        <v>6645</v>
      </c>
      <c r="B7540" s="59" t="s">
        <v>501</v>
      </c>
      <c r="C7540" s="59" t="s">
        <v>20278</v>
      </c>
      <c r="D7540" s="60">
        <v>35.869999999999997</v>
      </c>
      <c r="E7540" s="59" t="s">
        <v>502</v>
      </c>
      <c r="F7540" s="59" t="s">
        <v>346</v>
      </c>
    </row>
    <row r="7541" spans="1:6">
      <c r="A7541" s="59">
        <v>6646</v>
      </c>
      <c r="B7541" s="59" t="s">
        <v>501</v>
      </c>
      <c r="C7541" s="59" t="s">
        <v>20278</v>
      </c>
      <c r="D7541" s="60">
        <v>35.869999999999997</v>
      </c>
      <c r="E7541" s="59" t="s">
        <v>502</v>
      </c>
      <c r="F7541" s="59" t="s">
        <v>347</v>
      </c>
    </row>
    <row r="7542" spans="1:6">
      <c r="A7542" s="59">
        <v>6648</v>
      </c>
      <c r="B7542" s="59" t="s">
        <v>501</v>
      </c>
      <c r="C7542" s="59" t="s">
        <v>20278</v>
      </c>
      <c r="D7542" s="60">
        <v>35.869999999999997</v>
      </c>
      <c r="E7542" s="59" t="s">
        <v>502</v>
      </c>
      <c r="F7542" s="59" t="s">
        <v>348</v>
      </c>
    </row>
    <row r="7543" spans="1:6">
      <c r="A7543" s="59">
        <v>6652</v>
      </c>
      <c r="B7543" s="59" t="s">
        <v>501</v>
      </c>
      <c r="C7543" s="59" t="s">
        <v>20278</v>
      </c>
      <c r="D7543" s="60">
        <v>35.869999999999997</v>
      </c>
      <c r="E7543" s="59" t="s">
        <v>502</v>
      </c>
      <c r="F7543" s="59" t="s">
        <v>350</v>
      </c>
    </row>
    <row r="7544" spans="1:6">
      <c r="A7544" s="59">
        <v>6654</v>
      </c>
      <c r="B7544" s="59" t="s">
        <v>501</v>
      </c>
      <c r="C7544" s="59" t="s">
        <v>20278</v>
      </c>
      <c r="D7544" s="60">
        <v>35.869999999999997</v>
      </c>
      <c r="E7544" s="59" t="s">
        <v>502</v>
      </c>
      <c r="F7544" s="59" t="s">
        <v>351</v>
      </c>
    </row>
    <row r="7545" spans="1:6">
      <c r="A7545" s="59">
        <v>6655</v>
      </c>
      <c r="B7545" s="59" t="s">
        <v>501</v>
      </c>
      <c r="C7545" s="59" t="s">
        <v>20278</v>
      </c>
      <c r="D7545" s="60">
        <v>35.869999999999997</v>
      </c>
      <c r="E7545" s="59" t="s">
        <v>502</v>
      </c>
      <c r="F7545" s="59" t="s">
        <v>352</v>
      </c>
    </row>
    <row r="7546" spans="1:6">
      <c r="A7546" s="59">
        <v>6657</v>
      </c>
      <c r="B7546" s="59" t="s">
        <v>501</v>
      </c>
      <c r="C7546" s="59" t="s">
        <v>20278</v>
      </c>
      <c r="D7546" s="60">
        <v>35.869999999999997</v>
      </c>
      <c r="E7546" s="59" t="s">
        <v>502</v>
      </c>
      <c r="F7546" s="59" t="s">
        <v>353</v>
      </c>
    </row>
    <row r="7547" spans="1:6">
      <c r="A7547" s="59">
        <v>6660</v>
      </c>
      <c r="B7547" s="59" t="s">
        <v>501</v>
      </c>
      <c r="C7547" s="59" t="s">
        <v>20278</v>
      </c>
      <c r="D7547" s="60">
        <v>35.869999999999997</v>
      </c>
      <c r="E7547" s="59" t="s">
        <v>502</v>
      </c>
      <c r="F7547" s="59" t="s">
        <v>354</v>
      </c>
    </row>
    <row r="7548" spans="1:6">
      <c r="A7548" s="59">
        <v>6662</v>
      </c>
      <c r="B7548" s="59" t="s">
        <v>501</v>
      </c>
      <c r="C7548" s="59" t="s">
        <v>20278</v>
      </c>
      <c r="D7548" s="60">
        <v>35.869999999999997</v>
      </c>
      <c r="E7548" s="59" t="s">
        <v>502</v>
      </c>
      <c r="F7548" s="59" t="s">
        <v>355</v>
      </c>
    </row>
    <row r="7549" spans="1:6">
      <c r="A7549" s="59">
        <v>6665</v>
      </c>
      <c r="B7549" s="59" t="s">
        <v>501</v>
      </c>
      <c r="C7549" s="59" t="s">
        <v>20278</v>
      </c>
      <c r="D7549" s="60">
        <v>35.869999999999997</v>
      </c>
      <c r="E7549" s="59" t="s">
        <v>502</v>
      </c>
      <c r="F7549" s="59" t="s">
        <v>356</v>
      </c>
    </row>
    <row r="7550" spans="1:6">
      <c r="A7550" s="59">
        <v>6680</v>
      </c>
      <c r="B7550" s="59" t="s">
        <v>501</v>
      </c>
      <c r="C7550" s="59" t="s">
        <v>20278</v>
      </c>
      <c r="D7550" s="60">
        <v>35.869999999999997</v>
      </c>
      <c r="E7550" s="59" t="s">
        <v>502</v>
      </c>
      <c r="F7550" s="59" t="s">
        <v>357</v>
      </c>
    </row>
    <row r="7551" spans="1:6">
      <c r="A7551" s="59">
        <v>6681</v>
      </c>
      <c r="B7551" s="59" t="s">
        <v>501</v>
      </c>
      <c r="C7551" s="59" t="s">
        <v>20278</v>
      </c>
      <c r="D7551" s="60">
        <v>35.869999999999997</v>
      </c>
      <c r="E7551" s="59" t="s">
        <v>502</v>
      </c>
      <c r="F7551" s="59" t="s">
        <v>358</v>
      </c>
    </row>
    <row r="7552" spans="1:6">
      <c r="A7552" s="59">
        <v>6685</v>
      </c>
      <c r="B7552" s="59" t="s">
        <v>501</v>
      </c>
      <c r="C7552" s="59" t="s">
        <v>20278</v>
      </c>
      <c r="D7552" s="60">
        <v>35.869999999999997</v>
      </c>
      <c r="E7552" s="59" t="s">
        <v>502</v>
      </c>
      <c r="F7552" s="59" t="s">
        <v>359</v>
      </c>
    </row>
    <row r="7553" spans="1:6">
      <c r="A7553" s="59">
        <v>6686</v>
      </c>
      <c r="B7553" s="59" t="s">
        <v>501</v>
      </c>
      <c r="C7553" s="59" t="s">
        <v>20278</v>
      </c>
      <c r="D7553" s="60">
        <v>35.869999999999997</v>
      </c>
      <c r="E7553" s="59" t="s">
        <v>502</v>
      </c>
      <c r="F7553" s="59" t="s">
        <v>360</v>
      </c>
    </row>
    <row r="7554" spans="1:6">
      <c r="A7554" s="59">
        <v>6690</v>
      </c>
      <c r="B7554" s="59" t="s">
        <v>501</v>
      </c>
      <c r="C7554" s="59" t="s">
        <v>20278</v>
      </c>
      <c r="D7554" s="60">
        <v>35.869999999999997</v>
      </c>
      <c r="E7554" s="59" t="s">
        <v>502</v>
      </c>
      <c r="F7554" s="59" t="s">
        <v>361</v>
      </c>
    </row>
    <row r="7555" spans="1:6">
      <c r="A7555" s="59">
        <v>6750</v>
      </c>
      <c r="B7555" s="59" t="s">
        <v>501</v>
      </c>
      <c r="C7555" s="59" t="s">
        <v>20278</v>
      </c>
      <c r="D7555" s="60">
        <v>35.869999999999997</v>
      </c>
      <c r="E7555" s="59" t="s">
        <v>502</v>
      </c>
      <c r="F7555" s="59" t="s">
        <v>362</v>
      </c>
    </row>
    <row r="7556" spans="1:6">
      <c r="A7556" s="59">
        <v>6820</v>
      </c>
      <c r="B7556" s="59" t="s">
        <v>501</v>
      </c>
      <c r="C7556" s="59" t="s">
        <v>20278</v>
      </c>
      <c r="D7556" s="60">
        <v>35.869999999999997</v>
      </c>
      <c r="E7556" s="59" t="s">
        <v>502</v>
      </c>
      <c r="F7556" s="59" t="s">
        <v>363</v>
      </c>
    </row>
    <row r="7557" spans="1:6">
      <c r="A7557" s="59">
        <v>6825</v>
      </c>
      <c r="B7557" s="59" t="s">
        <v>501</v>
      </c>
      <c r="C7557" s="59" t="s">
        <v>20278</v>
      </c>
      <c r="D7557" s="60">
        <v>35.869999999999997</v>
      </c>
      <c r="E7557" s="59" t="s">
        <v>502</v>
      </c>
      <c r="F7557" s="59" t="s">
        <v>364</v>
      </c>
    </row>
    <row r="7558" spans="1:6">
      <c r="A7558" s="59">
        <v>6830</v>
      </c>
      <c r="B7558" s="59" t="s">
        <v>501</v>
      </c>
      <c r="C7558" s="59" t="s">
        <v>20278</v>
      </c>
      <c r="D7558" s="60">
        <v>35.869999999999997</v>
      </c>
      <c r="E7558" s="59" t="s">
        <v>502</v>
      </c>
      <c r="F7558" s="59" t="s">
        <v>365</v>
      </c>
    </row>
    <row r="7559" spans="1:6">
      <c r="A7559" s="59">
        <v>6831</v>
      </c>
      <c r="B7559" s="59" t="s">
        <v>501</v>
      </c>
      <c r="C7559" s="59" t="s">
        <v>20278</v>
      </c>
      <c r="D7559" s="60">
        <v>35.869999999999997</v>
      </c>
      <c r="E7559" s="59" t="s">
        <v>502</v>
      </c>
      <c r="F7559" s="59" t="s">
        <v>366</v>
      </c>
    </row>
    <row r="7560" spans="1:6">
      <c r="A7560" s="59">
        <v>6832</v>
      </c>
      <c r="B7560" s="59" t="s">
        <v>501</v>
      </c>
      <c r="C7560" s="59" t="s">
        <v>20278</v>
      </c>
      <c r="D7560" s="60">
        <v>35.869999999999997</v>
      </c>
      <c r="E7560" s="59" t="s">
        <v>502</v>
      </c>
      <c r="F7560" s="59" t="s">
        <v>367</v>
      </c>
    </row>
    <row r="7561" spans="1:6">
      <c r="A7561" s="59">
        <v>6833</v>
      </c>
      <c r="B7561" s="59" t="s">
        <v>501</v>
      </c>
      <c r="C7561" s="59" t="s">
        <v>20278</v>
      </c>
      <c r="D7561" s="60">
        <v>35.869999999999997</v>
      </c>
      <c r="E7561" s="59" t="s">
        <v>502</v>
      </c>
      <c r="F7561" s="59" t="s">
        <v>368</v>
      </c>
    </row>
    <row r="7562" spans="1:6">
      <c r="A7562" s="59">
        <v>6834</v>
      </c>
      <c r="B7562" s="59" t="s">
        <v>501</v>
      </c>
      <c r="C7562" s="59" t="s">
        <v>20278</v>
      </c>
      <c r="D7562" s="60">
        <v>35.869999999999997</v>
      </c>
      <c r="E7562" s="59" t="s">
        <v>502</v>
      </c>
      <c r="F7562" s="59" t="s">
        <v>369</v>
      </c>
    </row>
    <row r="7563" spans="1:6">
      <c r="A7563" s="59">
        <v>6901</v>
      </c>
      <c r="B7563" s="59" t="s">
        <v>501</v>
      </c>
      <c r="C7563" s="59" t="s">
        <v>20278</v>
      </c>
      <c r="D7563" s="60">
        <v>35.869999999999997</v>
      </c>
      <c r="E7563" s="59" t="s">
        <v>502</v>
      </c>
      <c r="F7563" s="59" t="s">
        <v>370</v>
      </c>
    </row>
    <row r="7564" spans="1:6">
      <c r="A7564" s="59">
        <v>6902</v>
      </c>
      <c r="B7564" s="59" t="s">
        <v>501</v>
      </c>
      <c r="C7564" s="59" t="s">
        <v>20278</v>
      </c>
      <c r="D7564" s="60">
        <v>35.869999999999997</v>
      </c>
      <c r="E7564" s="59" t="s">
        <v>502</v>
      </c>
      <c r="F7564" s="59" t="s">
        <v>371</v>
      </c>
    </row>
    <row r="7565" spans="1:6">
      <c r="A7565" s="59">
        <v>6903</v>
      </c>
      <c r="B7565" s="59" t="s">
        <v>501</v>
      </c>
      <c r="C7565" s="59" t="s">
        <v>20278</v>
      </c>
      <c r="D7565" s="60">
        <v>35.869999999999997</v>
      </c>
      <c r="E7565" s="59" t="s">
        <v>502</v>
      </c>
      <c r="F7565" s="59" t="s">
        <v>372</v>
      </c>
    </row>
    <row r="7566" spans="1:6">
      <c r="A7566" s="59">
        <v>6998</v>
      </c>
      <c r="B7566" s="59" t="s">
        <v>501</v>
      </c>
      <c r="C7566" s="59" t="s">
        <v>20278</v>
      </c>
      <c r="D7566" s="60">
        <v>35.869999999999997</v>
      </c>
      <c r="E7566" s="59" t="s">
        <v>502</v>
      </c>
      <c r="F7566" s="59" t="s">
        <v>373</v>
      </c>
    </row>
    <row r="7567" spans="1:6">
      <c r="A7567" s="59">
        <v>6999</v>
      </c>
      <c r="B7567" s="59" t="s">
        <v>501</v>
      </c>
      <c r="C7567" s="59" t="s">
        <v>20278</v>
      </c>
      <c r="D7567" s="60">
        <v>35.869999999999997</v>
      </c>
      <c r="E7567" s="59" t="s">
        <v>502</v>
      </c>
      <c r="F7567" s="59" t="s">
        <v>374</v>
      </c>
    </row>
    <row r="7568" spans="1:6">
      <c r="A7568" s="59">
        <v>600</v>
      </c>
      <c r="B7568" s="59" t="s">
        <v>503</v>
      </c>
      <c r="C7568" s="59" t="s">
        <v>20278</v>
      </c>
      <c r="D7568" s="60">
        <v>49.12</v>
      </c>
      <c r="E7568" s="59" t="s">
        <v>504</v>
      </c>
      <c r="F7568" s="59" t="s">
        <v>200</v>
      </c>
    </row>
    <row r="7569" spans="1:6">
      <c r="A7569" s="59">
        <v>601</v>
      </c>
      <c r="B7569" s="59" t="s">
        <v>503</v>
      </c>
      <c r="C7569" s="59" t="s">
        <v>20278</v>
      </c>
      <c r="D7569" s="60">
        <v>49.12</v>
      </c>
      <c r="E7569" s="59" t="s">
        <v>504</v>
      </c>
      <c r="F7569" s="59" t="s">
        <v>201</v>
      </c>
    </row>
    <row r="7570" spans="1:6">
      <c r="A7570" s="59">
        <v>605</v>
      </c>
      <c r="B7570" s="59" t="s">
        <v>503</v>
      </c>
      <c r="C7570" s="59" t="s">
        <v>20278</v>
      </c>
      <c r="D7570" s="60">
        <v>49.12</v>
      </c>
      <c r="E7570" s="59" t="s">
        <v>504</v>
      </c>
      <c r="F7570" s="59" t="s">
        <v>202</v>
      </c>
    </row>
    <row r="7571" spans="1:6">
      <c r="A7571" s="59">
        <v>611</v>
      </c>
      <c r="B7571" s="59" t="s">
        <v>503</v>
      </c>
      <c r="C7571" s="59" t="s">
        <v>20278</v>
      </c>
      <c r="D7571" s="60">
        <v>49.12</v>
      </c>
      <c r="E7571" s="59" t="s">
        <v>504</v>
      </c>
      <c r="F7571" s="59" t="s">
        <v>203</v>
      </c>
    </row>
    <row r="7572" spans="1:6">
      <c r="A7572" s="59">
        <v>630</v>
      </c>
      <c r="B7572" s="59" t="s">
        <v>503</v>
      </c>
      <c r="C7572" s="59" t="s">
        <v>20278</v>
      </c>
      <c r="D7572" s="60">
        <v>49.12</v>
      </c>
      <c r="E7572" s="59" t="s">
        <v>504</v>
      </c>
      <c r="F7572" s="59" t="s">
        <v>204</v>
      </c>
    </row>
    <row r="7573" spans="1:6">
      <c r="A7573" s="59">
        <v>640</v>
      </c>
      <c r="B7573" s="59" t="s">
        <v>503</v>
      </c>
      <c r="C7573" s="59" t="s">
        <v>20278</v>
      </c>
      <c r="D7573" s="60">
        <v>49.12</v>
      </c>
      <c r="E7573" s="59" t="s">
        <v>504</v>
      </c>
      <c r="F7573" s="59" t="s">
        <v>205</v>
      </c>
    </row>
    <row r="7574" spans="1:6">
      <c r="A7574" s="59">
        <v>641</v>
      </c>
      <c r="B7574" s="59" t="s">
        <v>503</v>
      </c>
      <c r="C7574" s="59" t="s">
        <v>20278</v>
      </c>
      <c r="D7574" s="60">
        <v>49.12</v>
      </c>
      <c r="E7574" s="59" t="s">
        <v>504</v>
      </c>
      <c r="F7574" s="59" t="s">
        <v>206</v>
      </c>
    </row>
    <row r="7575" spans="1:6">
      <c r="A7575" s="59">
        <v>660</v>
      </c>
      <c r="B7575" s="59" t="s">
        <v>503</v>
      </c>
      <c r="C7575" s="59" t="s">
        <v>20278</v>
      </c>
      <c r="D7575" s="60">
        <v>49.12</v>
      </c>
      <c r="E7575" s="59" t="s">
        <v>504</v>
      </c>
      <c r="F7575" s="59" t="s">
        <v>207</v>
      </c>
    </row>
    <row r="7576" spans="1:6">
      <c r="A7576" s="59">
        <v>664</v>
      </c>
      <c r="B7576" s="59" t="s">
        <v>503</v>
      </c>
      <c r="C7576" s="59" t="s">
        <v>20278</v>
      </c>
      <c r="D7576" s="60">
        <v>49.12</v>
      </c>
      <c r="E7576" s="59" t="s">
        <v>504</v>
      </c>
      <c r="F7576" s="59" t="s">
        <v>208</v>
      </c>
    </row>
    <row r="7577" spans="1:6">
      <c r="A7577" s="59">
        <v>665</v>
      </c>
      <c r="B7577" s="59" t="s">
        <v>503</v>
      </c>
      <c r="C7577" s="59" t="s">
        <v>20278</v>
      </c>
      <c r="D7577" s="60">
        <v>49.12</v>
      </c>
      <c r="E7577" s="59" t="s">
        <v>504</v>
      </c>
      <c r="F7577" s="59" t="s">
        <v>209</v>
      </c>
    </row>
    <row r="7578" spans="1:6">
      <c r="A7578" s="59">
        <v>6010</v>
      </c>
      <c r="B7578" s="59" t="s">
        <v>503</v>
      </c>
      <c r="C7578" s="59" t="s">
        <v>20278</v>
      </c>
      <c r="D7578" s="60">
        <v>49.12</v>
      </c>
      <c r="E7578" s="59" t="s">
        <v>504</v>
      </c>
      <c r="F7578" s="59" t="s">
        <v>210</v>
      </c>
    </row>
    <row r="7579" spans="1:6">
      <c r="A7579" s="59">
        <v>6011</v>
      </c>
      <c r="B7579" s="59" t="s">
        <v>503</v>
      </c>
      <c r="C7579" s="59" t="s">
        <v>20278</v>
      </c>
      <c r="D7579" s="60">
        <v>49.12</v>
      </c>
      <c r="E7579" s="59" t="s">
        <v>504</v>
      </c>
      <c r="F7579" s="59" t="s">
        <v>211</v>
      </c>
    </row>
    <row r="7580" spans="1:6">
      <c r="A7580" s="59">
        <v>6012</v>
      </c>
      <c r="B7580" s="59" t="s">
        <v>503</v>
      </c>
      <c r="C7580" s="59" t="s">
        <v>20278</v>
      </c>
      <c r="D7580" s="60">
        <v>49.12</v>
      </c>
      <c r="E7580" s="59" t="s">
        <v>504</v>
      </c>
      <c r="F7580" s="59" t="s">
        <v>212</v>
      </c>
    </row>
    <row r="7581" spans="1:6">
      <c r="A7581" s="59">
        <v>6013</v>
      </c>
      <c r="B7581" s="59" t="s">
        <v>503</v>
      </c>
      <c r="C7581" s="59" t="s">
        <v>20278</v>
      </c>
      <c r="D7581" s="60">
        <v>49.12</v>
      </c>
      <c r="E7581" s="59" t="s">
        <v>504</v>
      </c>
      <c r="F7581" s="59" t="s">
        <v>213</v>
      </c>
    </row>
    <row r="7582" spans="1:6">
      <c r="A7582" s="59">
        <v>6014</v>
      </c>
      <c r="B7582" s="59" t="s">
        <v>503</v>
      </c>
      <c r="C7582" s="59" t="s">
        <v>20278</v>
      </c>
      <c r="D7582" s="60">
        <v>49.12</v>
      </c>
      <c r="E7582" s="59" t="s">
        <v>504</v>
      </c>
      <c r="F7582" s="59" t="s">
        <v>214</v>
      </c>
    </row>
    <row r="7583" spans="1:6">
      <c r="A7583" s="59">
        <v>6015</v>
      </c>
      <c r="B7583" s="59" t="s">
        <v>503</v>
      </c>
      <c r="C7583" s="59" t="s">
        <v>20278</v>
      </c>
      <c r="D7583" s="60">
        <v>49.12</v>
      </c>
      <c r="E7583" s="59" t="s">
        <v>504</v>
      </c>
      <c r="F7583" s="59" t="s">
        <v>215</v>
      </c>
    </row>
    <row r="7584" spans="1:6">
      <c r="A7584" s="59">
        <v>6016</v>
      </c>
      <c r="B7584" s="59" t="s">
        <v>503</v>
      </c>
      <c r="C7584" s="59" t="s">
        <v>20278</v>
      </c>
      <c r="D7584" s="60">
        <v>49.12</v>
      </c>
      <c r="E7584" s="59" t="s">
        <v>504</v>
      </c>
      <c r="F7584" s="59" t="s">
        <v>216</v>
      </c>
    </row>
    <row r="7585" spans="1:6">
      <c r="A7585" s="59">
        <v>6017</v>
      </c>
      <c r="B7585" s="59" t="s">
        <v>503</v>
      </c>
      <c r="C7585" s="59" t="s">
        <v>20278</v>
      </c>
      <c r="D7585" s="60">
        <v>49.12</v>
      </c>
      <c r="E7585" s="59" t="s">
        <v>504</v>
      </c>
      <c r="F7585" s="59" t="s">
        <v>217</v>
      </c>
    </row>
    <row r="7586" spans="1:6">
      <c r="A7586" s="59">
        <v>6020</v>
      </c>
      <c r="B7586" s="59" t="s">
        <v>503</v>
      </c>
      <c r="C7586" s="59" t="s">
        <v>20278</v>
      </c>
      <c r="D7586" s="60">
        <v>49.12</v>
      </c>
      <c r="E7586" s="59" t="s">
        <v>504</v>
      </c>
      <c r="F7586" s="59" t="s">
        <v>218</v>
      </c>
    </row>
    <row r="7587" spans="1:6">
      <c r="A7587" s="59">
        <v>6021</v>
      </c>
      <c r="B7587" s="59" t="s">
        <v>503</v>
      </c>
      <c r="C7587" s="59" t="s">
        <v>20278</v>
      </c>
      <c r="D7587" s="60">
        <v>49.12</v>
      </c>
      <c r="E7587" s="59" t="s">
        <v>504</v>
      </c>
      <c r="F7587" s="59" t="s">
        <v>219</v>
      </c>
    </row>
    <row r="7588" spans="1:6">
      <c r="A7588" s="59">
        <v>6022</v>
      </c>
      <c r="B7588" s="59" t="s">
        <v>503</v>
      </c>
      <c r="C7588" s="59" t="s">
        <v>20278</v>
      </c>
      <c r="D7588" s="60">
        <v>49.12</v>
      </c>
      <c r="E7588" s="59" t="s">
        <v>504</v>
      </c>
      <c r="F7588" s="59" t="s">
        <v>220</v>
      </c>
    </row>
    <row r="7589" spans="1:6">
      <c r="A7589" s="59">
        <v>6023</v>
      </c>
      <c r="B7589" s="59" t="s">
        <v>503</v>
      </c>
      <c r="C7589" s="59" t="s">
        <v>20278</v>
      </c>
      <c r="D7589" s="60">
        <v>49.12</v>
      </c>
      <c r="E7589" s="59" t="s">
        <v>504</v>
      </c>
      <c r="F7589" s="59" t="s">
        <v>221</v>
      </c>
    </row>
    <row r="7590" spans="1:6">
      <c r="A7590" s="59">
        <v>6028</v>
      </c>
      <c r="B7590" s="59" t="s">
        <v>503</v>
      </c>
      <c r="C7590" s="59" t="s">
        <v>20278</v>
      </c>
      <c r="D7590" s="60">
        <v>49.12</v>
      </c>
      <c r="E7590" s="59" t="s">
        <v>504</v>
      </c>
      <c r="F7590" s="59" t="s">
        <v>222</v>
      </c>
    </row>
    <row r="7591" spans="1:6">
      <c r="A7591" s="59">
        <v>6029</v>
      </c>
      <c r="B7591" s="59" t="s">
        <v>503</v>
      </c>
      <c r="C7591" s="59" t="s">
        <v>20278</v>
      </c>
      <c r="D7591" s="60">
        <v>49.12</v>
      </c>
      <c r="E7591" s="59" t="s">
        <v>504</v>
      </c>
      <c r="F7591" s="59" t="s">
        <v>223</v>
      </c>
    </row>
    <row r="7592" spans="1:6">
      <c r="A7592" s="59">
        <v>6032</v>
      </c>
      <c r="B7592" s="59" t="s">
        <v>503</v>
      </c>
      <c r="C7592" s="59" t="s">
        <v>20278</v>
      </c>
      <c r="D7592" s="60">
        <v>49.12</v>
      </c>
      <c r="E7592" s="59" t="s">
        <v>504</v>
      </c>
      <c r="F7592" s="59" t="s">
        <v>224</v>
      </c>
    </row>
    <row r="7593" spans="1:6">
      <c r="A7593" s="59">
        <v>6100</v>
      </c>
      <c r="B7593" s="59" t="s">
        <v>503</v>
      </c>
      <c r="C7593" s="59" t="s">
        <v>20278</v>
      </c>
      <c r="D7593" s="60">
        <v>49.12</v>
      </c>
      <c r="E7593" s="59" t="s">
        <v>504</v>
      </c>
      <c r="F7593" s="59" t="s">
        <v>225</v>
      </c>
    </row>
    <row r="7594" spans="1:6">
      <c r="A7594" s="59">
        <v>6101</v>
      </c>
      <c r="B7594" s="59" t="s">
        <v>503</v>
      </c>
      <c r="C7594" s="59" t="s">
        <v>20278</v>
      </c>
      <c r="D7594" s="60">
        <v>49.12</v>
      </c>
      <c r="E7594" s="59" t="s">
        <v>504</v>
      </c>
      <c r="F7594" s="59" t="s">
        <v>226</v>
      </c>
    </row>
    <row r="7595" spans="1:6">
      <c r="A7595" s="59">
        <v>6102</v>
      </c>
      <c r="B7595" s="59" t="s">
        <v>503</v>
      </c>
      <c r="C7595" s="59" t="s">
        <v>20278</v>
      </c>
      <c r="D7595" s="60">
        <v>49.12</v>
      </c>
      <c r="E7595" s="59" t="s">
        <v>504</v>
      </c>
      <c r="F7595" s="59" t="s">
        <v>227</v>
      </c>
    </row>
    <row r="7596" spans="1:6">
      <c r="A7596" s="59">
        <v>6103</v>
      </c>
      <c r="B7596" s="59" t="s">
        <v>503</v>
      </c>
      <c r="C7596" s="59" t="s">
        <v>20278</v>
      </c>
      <c r="D7596" s="60">
        <v>49.12</v>
      </c>
      <c r="E7596" s="59" t="s">
        <v>504</v>
      </c>
      <c r="F7596" s="59" t="s">
        <v>228</v>
      </c>
    </row>
    <row r="7597" spans="1:6">
      <c r="A7597" s="59">
        <v>6110</v>
      </c>
      <c r="B7597" s="59" t="s">
        <v>503</v>
      </c>
      <c r="C7597" s="59" t="s">
        <v>20278</v>
      </c>
      <c r="D7597" s="60">
        <v>49.12</v>
      </c>
      <c r="E7597" s="59" t="s">
        <v>504</v>
      </c>
      <c r="F7597" s="59" t="s">
        <v>229</v>
      </c>
    </row>
    <row r="7598" spans="1:6">
      <c r="A7598" s="59">
        <v>6112</v>
      </c>
      <c r="B7598" s="59" t="s">
        <v>503</v>
      </c>
      <c r="C7598" s="59" t="s">
        <v>20278</v>
      </c>
      <c r="D7598" s="60">
        <v>49.12</v>
      </c>
      <c r="E7598" s="59" t="s">
        <v>504</v>
      </c>
      <c r="F7598" s="59" t="s">
        <v>230</v>
      </c>
    </row>
    <row r="7599" spans="1:6">
      <c r="A7599" s="59">
        <v>6220</v>
      </c>
      <c r="B7599" s="59" t="s">
        <v>503</v>
      </c>
      <c r="C7599" s="59" t="s">
        <v>20278</v>
      </c>
      <c r="D7599" s="60">
        <v>49.12</v>
      </c>
      <c r="E7599" s="59" t="s">
        <v>504</v>
      </c>
      <c r="F7599" s="59" t="s">
        <v>231</v>
      </c>
    </row>
    <row r="7600" spans="1:6">
      <c r="A7600" s="59">
        <v>6221</v>
      </c>
      <c r="B7600" s="59" t="s">
        <v>503</v>
      </c>
      <c r="C7600" s="59" t="s">
        <v>20278</v>
      </c>
      <c r="D7600" s="60">
        <v>49.12</v>
      </c>
      <c r="E7600" s="59" t="s">
        <v>504</v>
      </c>
      <c r="F7600" s="59" t="s">
        <v>232</v>
      </c>
    </row>
    <row r="7601" spans="1:6">
      <c r="A7601" s="59">
        <v>6222</v>
      </c>
      <c r="B7601" s="59" t="s">
        <v>503</v>
      </c>
      <c r="C7601" s="59" t="s">
        <v>20278</v>
      </c>
      <c r="D7601" s="60">
        <v>49.12</v>
      </c>
      <c r="E7601" s="59" t="s">
        <v>504</v>
      </c>
      <c r="F7601" s="59" t="s">
        <v>233</v>
      </c>
    </row>
    <row r="7602" spans="1:6">
      <c r="A7602" s="59">
        <v>6223</v>
      </c>
      <c r="B7602" s="59" t="s">
        <v>503</v>
      </c>
      <c r="C7602" s="59" t="s">
        <v>20278</v>
      </c>
      <c r="D7602" s="60">
        <v>49.12</v>
      </c>
      <c r="E7602" s="59" t="s">
        <v>504</v>
      </c>
      <c r="F7602" s="59" t="s">
        <v>234</v>
      </c>
    </row>
    <row r="7603" spans="1:6">
      <c r="A7603" s="59">
        <v>6224</v>
      </c>
      <c r="B7603" s="59" t="s">
        <v>503</v>
      </c>
      <c r="C7603" s="59" t="s">
        <v>20278</v>
      </c>
      <c r="D7603" s="60">
        <v>49.12</v>
      </c>
      <c r="E7603" s="59" t="s">
        <v>504</v>
      </c>
      <c r="F7603" s="59" t="s">
        <v>235</v>
      </c>
    </row>
    <row r="7604" spans="1:6">
      <c r="A7604" s="59">
        <v>6225</v>
      </c>
      <c r="B7604" s="59" t="s">
        <v>503</v>
      </c>
      <c r="C7604" s="59" t="s">
        <v>20278</v>
      </c>
      <c r="D7604" s="60">
        <v>49.12</v>
      </c>
      <c r="E7604" s="59" t="s">
        <v>504</v>
      </c>
      <c r="F7604" s="59" t="s">
        <v>236</v>
      </c>
    </row>
    <row r="7605" spans="1:6">
      <c r="A7605" s="59">
        <v>6226</v>
      </c>
      <c r="B7605" s="59" t="s">
        <v>503</v>
      </c>
      <c r="C7605" s="59" t="s">
        <v>20278</v>
      </c>
      <c r="D7605" s="60">
        <v>49.12</v>
      </c>
      <c r="E7605" s="59" t="s">
        <v>504</v>
      </c>
      <c r="F7605" s="59" t="s">
        <v>237</v>
      </c>
    </row>
    <row r="7606" spans="1:6">
      <c r="A7606" s="59">
        <v>6229</v>
      </c>
      <c r="B7606" s="59" t="s">
        <v>503</v>
      </c>
      <c r="C7606" s="59" t="s">
        <v>20278</v>
      </c>
      <c r="D7606" s="60">
        <v>49.12</v>
      </c>
      <c r="E7606" s="59" t="s">
        <v>504</v>
      </c>
      <c r="F7606" s="59" t="s">
        <v>238</v>
      </c>
    </row>
    <row r="7607" spans="1:6">
      <c r="A7607" s="59">
        <v>6230</v>
      </c>
      <c r="B7607" s="59" t="s">
        <v>503</v>
      </c>
      <c r="C7607" s="59" t="s">
        <v>20278</v>
      </c>
      <c r="D7607" s="60">
        <v>49.12</v>
      </c>
      <c r="E7607" s="59" t="s">
        <v>504</v>
      </c>
      <c r="F7607" s="59" t="s">
        <v>239</v>
      </c>
    </row>
    <row r="7608" spans="1:6">
      <c r="A7608" s="59">
        <v>6231</v>
      </c>
      <c r="B7608" s="59" t="s">
        <v>503</v>
      </c>
      <c r="C7608" s="59" t="s">
        <v>20278</v>
      </c>
      <c r="D7608" s="60">
        <v>49.12</v>
      </c>
      <c r="E7608" s="59" t="s">
        <v>504</v>
      </c>
      <c r="F7608" s="59" t="s">
        <v>240</v>
      </c>
    </row>
    <row r="7609" spans="1:6">
      <c r="A7609" s="59">
        <v>6232</v>
      </c>
      <c r="B7609" s="59" t="s">
        <v>503</v>
      </c>
      <c r="C7609" s="59" t="s">
        <v>20278</v>
      </c>
      <c r="D7609" s="60">
        <v>49.12</v>
      </c>
      <c r="E7609" s="59" t="s">
        <v>504</v>
      </c>
      <c r="F7609" s="59" t="s">
        <v>241</v>
      </c>
    </row>
    <row r="7610" spans="1:6">
      <c r="A7610" s="59">
        <v>6234</v>
      </c>
      <c r="B7610" s="59" t="s">
        <v>503</v>
      </c>
      <c r="C7610" s="59" t="s">
        <v>20278</v>
      </c>
      <c r="D7610" s="60">
        <v>49.12</v>
      </c>
      <c r="E7610" s="59" t="s">
        <v>504</v>
      </c>
      <c r="F7610" s="59" t="s">
        <v>242</v>
      </c>
    </row>
    <row r="7611" spans="1:6">
      <c r="A7611" s="59">
        <v>6235</v>
      </c>
      <c r="B7611" s="59" t="s">
        <v>503</v>
      </c>
      <c r="C7611" s="59" t="s">
        <v>20278</v>
      </c>
      <c r="D7611" s="60">
        <v>49.12</v>
      </c>
      <c r="E7611" s="59" t="s">
        <v>504</v>
      </c>
      <c r="F7611" s="59" t="s">
        <v>243</v>
      </c>
    </row>
    <row r="7612" spans="1:6">
      <c r="A7612" s="59">
        <v>6236</v>
      </c>
      <c r="B7612" s="59" t="s">
        <v>503</v>
      </c>
      <c r="C7612" s="59" t="s">
        <v>20278</v>
      </c>
      <c r="D7612" s="60">
        <v>49.12</v>
      </c>
      <c r="E7612" s="59" t="s">
        <v>504</v>
      </c>
      <c r="F7612" s="59" t="s">
        <v>244</v>
      </c>
    </row>
    <row r="7613" spans="1:6">
      <c r="A7613" s="59">
        <v>6238</v>
      </c>
      <c r="B7613" s="59" t="s">
        <v>503</v>
      </c>
      <c r="C7613" s="59" t="s">
        <v>20278</v>
      </c>
      <c r="D7613" s="60">
        <v>49.12</v>
      </c>
      <c r="E7613" s="59" t="s">
        <v>504</v>
      </c>
      <c r="F7613" s="59" t="s">
        <v>245</v>
      </c>
    </row>
    <row r="7614" spans="1:6">
      <c r="A7614" s="59">
        <v>6240</v>
      </c>
      <c r="B7614" s="59" t="s">
        <v>503</v>
      </c>
      <c r="C7614" s="59" t="s">
        <v>20278</v>
      </c>
      <c r="D7614" s="60">
        <v>49.12</v>
      </c>
      <c r="E7614" s="59" t="s">
        <v>504</v>
      </c>
      <c r="F7614" s="59" t="s">
        <v>246</v>
      </c>
    </row>
    <row r="7615" spans="1:6">
      <c r="A7615" s="59">
        <v>6241</v>
      </c>
      <c r="B7615" s="59" t="s">
        <v>503</v>
      </c>
      <c r="C7615" s="59" t="s">
        <v>20278</v>
      </c>
      <c r="D7615" s="60">
        <v>49.12</v>
      </c>
      <c r="E7615" s="59" t="s">
        <v>504</v>
      </c>
      <c r="F7615" s="59" t="s">
        <v>247</v>
      </c>
    </row>
    <row r="7616" spans="1:6">
      <c r="A7616" s="59">
        <v>6242</v>
      </c>
      <c r="B7616" s="59" t="s">
        <v>503</v>
      </c>
      <c r="C7616" s="59" t="s">
        <v>20278</v>
      </c>
      <c r="D7616" s="60">
        <v>49.12</v>
      </c>
      <c r="E7616" s="59" t="s">
        <v>504</v>
      </c>
      <c r="F7616" s="59" t="s">
        <v>248</v>
      </c>
    </row>
    <row r="7617" spans="1:6">
      <c r="A7617" s="59">
        <v>6243</v>
      </c>
      <c r="B7617" s="59" t="s">
        <v>503</v>
      </c>
      <c r="C7617" s="59" t="s">
        <v>20278</v>
      </c>
      <c r="D7617" s="60">
        <v>49.12</v>
      </c>
      <c r="E7617" s="59" t="s">
        <v>504</v>
      </c>
      <c r="F7617" s="59" t="s">
        <v>249</v>
      </c>
    </row>
    <row r="7618" spans="1:6">
      <c r="A7618" s="59">
        <v>6244</v>
      </c>
      <c r="B7618" s="59" t="s">
        <v>503</v>
      </c>
      <c r="C7618" s="59" t="s">
        <v>20278</v>
      </c>
      <c r="D7618" s="60">
        <v>49.12</v>
      </c>
      <c r="E7618" s="59" t="s">
        <v>504</v>
      </c>
      <c r="F7618" s="59" t="s">
        <v>250</v>
      </c>
    </row>
    <row r="7619" spans="1:6">
      <c r="A7619" s="59">
        <v>6306</v>
      </c>
      <c r="B7619" s="59" t="s">
        <v>503</v>
      </c>
      <c r="C7619" s="59" t="s">
        <v>20278</v>
      </c>
      <c r="D7619" s="60">
        <v>49.12</v>
      </c>
      <c r="E7619" s="59" t="s">
        <v>504</v>
      </c>
      <c r="F7619" s="59" t="s">
        <v>251</v>
      </c>
    </row>
    <row r="7620" spans="1:6">
      <c r="A7620" s="59">
        <v>6307</v>
      </c>
      <c r="B7620" s="59" t="s">
        <v>503</v>
      </c>
      <c r="C7620" s="59" t="s">
        <v>20278</v>
      </c>
      <c r="D7620" s="60">
        <v>49.12</v>
      </c>
      <c r="E7620" s="59" t="s">
        <v>504</v>
      </c>
      <c r="F7620" s="59" t="s">
        <v>252</v>
      </c>
    </row>
    <row r="7621" spans="1:6">
      <c r="A7621" s="59">
        <v>6308</v>
      </c>
      <c r="B7621" s="59" t="s">
        <v>503</v>
      </c>
      <c r="C7621" s="59" t="s">
        <v>20278</v>
      </c>
      <c r="D7621" s="60">
        <v>49.12</v>
      </c>
      <c r="E7621" s="59" t="s">
        <v>504</v>
      </c>
      <c r="F7621" s="59" t="s">
        <v>252</v>
      </c>
    </row>
    <row r="7622" spans="1:6">
      <c r="A7622" s="59">
        <v>6320</v>
      </c>
      <c r="B7622" s="59" t="s">
        <v>503</v>
      </c>
      <c r="C7622" s="59" t="s">
        <v>20278</v>
      </c>
      <c r="D7622" s="60">
        <v>49.12</v>
      </c>
      <c r="E7622" s="59" t="s">
        <v>504</v>
      </c>
      <c r="F7622" s="59" t="s">
        <v>253</v>
      </c>
    </row>
    <row r="7623" spans="1:6">
      <c r="A7623" s="59">
        <v>6342</v>
      </c>
      <c r="B7623" s="59" t="s">
        <v>503</v>
      </c>
      <c r="C7623" s="59" t="s">
        <v>20278</v>
      </c>
      <c r="D7623" s="60">
        <v>49.12</v>
      </c>
      <c r="E7623" s="59" t="s">
        <v>504</v>
      </c>
      <c r="F7623" s="59" t="s">
        <v>254</v>
      </c>
    </row>
    <row r="7624" spans="1:6">
      <c r="A7624" s="59">
        <v>6343</v>
      </c>
      <c r="B7624" s="59" t="s">
        <v>503</v>
      </c>
      <c r="C7624" s="59" t="s">
        <v>20278</v>
      </c>
      <c r="D7624" s="60">
        <v>49.12</v>
      </c>
      <c r="E7624" s="59" t="s">
        <v>504</v>
      </c>
      <c r="F7624" s="59" t="s">
        <v>255</v>
      </c>
    </row>
    <row r="7625" spans="1:6">
      <c r="A7625" s="59">
        <v>6344</v>
      </c>
      <c r="B7625" s="59" t="s">
        <v>503</v>
      </c>
      <c r="C7625" s="59" t="s">
        <v>20278</v>
      </c>
      <c r="D7625" s="60">
        <v>49.12</v>
      </c>
      <c r="E7625" s="59" t="s">
        <v>504</v>
      </c>
      <c r="F7625" s="59" t="s">
        <v>256</v>
      </c>
    </row>
    <row r="7626" spans="1:6">
      <c r="A7626" s="59">
        <v>6345</v>
      </c>
      <c r="B7626" s="59" t="s">
        <v>503</v>
      </c>
      <c r="C7626" s="59" t="s">
        <v>20278</v>
      </c>
      <c r="D7626" s="60">
        <v>49.12</v>
      </c>
      <c r="E7626" s="59" t="s">
        <v>504</v>
      </c>
      <c r="F7626" s="59" t="s">
        <v>257</v>
      </c>
    </row>
    <row r="7627" spans="1:6">
      <c r="A7627" s="59">
        <v>6346</v>
      </c>
      <c r="B7627" s="59" t="s">
        <v>503</v>
      </c>
      <c r="C7627" s="59" t="s">
        <v>20278</v>
      </c>
      <c r="D7627" s="60">
        <v>49.12</v>
      </c>
      <c r="E7627" s="59" t="s">
        <v>504</v>
      </c>
      <c r="F7627" s="59" t="s">
        <v>258</v>
      </c>
    </row>
    <row r="7628" spans="1:6">
      <c r="A7628" s="59">
        <v>6347</v>
      </c>
      <c r="B7628" s="59" t="s">
        <v>503</v>
      </c>
      <c r="C7628" s="59" t="s">
        <v>20278</v>
      </c>
      <c r="D7628" s="60">
        <v>49.12</v>
      </c>
      <c r="E7628" s="59" t="s">
        <v>504</v>
      </c>
      <c r="F7628" s="59" t="s">
        <v>259</v>
      </c>
    </row>
    <row r="7629" spans="1:6">
      <c r="A7629" s="59">
        <v>6400</v>
      </c>
      <c r="B7629" s="59" t="s">
        <v>503</v>
      </c>
      <c r="C7629" s="59" t="s">
        <v>20278</v>
      </c>
      <c r="D7629" s="60">
        <v>49.12</v>
      </c>
      <c r="E7629" s="59" t="s">
        <v>504</v>
      </c>
      <c r="F7629" s="59" t="s">
        <v>260</v>
      </c>
    </row>
    <row r="7630" spans="1:6">
      <c r="A7630" s="59">
        <v>6401</v>
      </c>
      <c r="B7630" s="59" t="s">
        <v>503</v>
      </c>
      <c r="C7630" s="59" t="s">
        <v>20278</v>
      </c>
      <c r="D7630" s="60">
        <v>49.12</v>
      </c>
      <c r="E7630" s="59" t="s">
        <v>504</v>
      </c>
      <c r="F7630" s="59" t="s">
        <v>261</v>
      </c>
    </row>
    <row r="7631" spans="1:6">
      <c r="A7631" s="59">
        <v>6402</v>
      </c>
      <c r="B7631" s="59" t="s">
        <v>503</v>
      </c>
      <c r="C7631" s="59" t="s">
        <v>20278</v>
      </c>
      <c r="D7631" s="60">
        <v>49.12</v>
      </c>
      <c r="E7631" s="59" t="s">
        <v>504</v>
      </c>
      <c r="F7631" s="59" t="s">
        <v>262</v>
      </c>
    </row>
    <row r="7632" spans="1:6">
      <c r="A7632" s="59">
        <v>6404</v>
      </c>
      <c r="B7632" s="59" t="s">
        <v>503</v>
      </c>
      <c r="C7632" s="59" t="s">
        <v>20278</v>
      </c>
      <c r="D7632" s="60">
        <v>49.12</v>
      </c>
      <c r="E7632" s="59" t="s">
        <v>504</v>
      </c>
      <c r="F7632" s="59" t="s">
        <v>263</v>
      </c>
    </row>
    <row r="7633" spans="1:6">
      <c r="A7633" s="59">
        <v>6405</v>
      </c>
      <c r="B7633" s="59" t="s">
        <v>503</v>
      </c>
      <c r="C7633" s="59" t="s">
        <v>20278</v>
      </c>
      <c r="D7633" s="60">
        <v>49.12</v>
      </c>
      <c r="E7633" s="59" t="s">
        <v>504</v>
      </c>
      <c r="F7633" s="59" t="s">
        <v>264</v>
      </c>
    </row>
    <row r="7634" spans="1:6">
      <c r="A7634" s="59">
        <v>6406</v>
      </c>
      <c r="B7634" s="59" t="s">
        <v>503</v>
      </c>
      <c r="C7634" s="59" t="s">
        <v>20278</v>
      </c>
      <c r="D7634" s="60">
        <v>49.12</v>
      </c>
      <c r="E7634" s="59" t="s">
        <v>504</v>
      </c>
      <c r="F7634" s="59" t="s">
        <v>265</v>
      </c>
    </row>
    <row r="7635" spans="1:6">
      <c r="A7635" s="59">
        <v>6407</v>
      </c>
      <c r="B7635" s="59" t="s">
        <v>503</v>
      </c>
      <c r="C7635" s="59" t="s">
        <v>20278</v>
      </c>
      <c r="D7635" s="60">
        <v>49.12</v>
      </c>
      <c r="E7635" s="59" t="s">
        <v>504</v>
      </c>
      <c r="F7635" s="59" t="s">
        <v>266</v>
      </c>
    </row>
    <row r="7636" spans="1:6">
      <c r="A7636" s="59">
        <v>6410</v>
      </c>
      <c r="B7636" s="59" t="s">
        <v>503</v>
      </c>
      <c r="C7636" s="59" t="s">
        <v>20278</v>
      </c>
      <c r="D7636" s="60">
        <v>49.12</v>
      </c>
      <c r="E7636" s="59" t="s">
        <v>504</v>
      </c>
      <c r="F7636" s="59" t="s">
        <v>267</v>
      </c>
    </row>
    <row r="7637" spans="1:6">
      <c r="A7637" s="59">
        <v>6411</v>
      </c>
      <c r="B7637" s="59" t="s">
        <v>503</v>
      </c>
      <c r="C7637" s="59" t="s">
        <v>20278</v>
      </c>
      <c r="D7637" s="60">
        <v>49.12</v>
      </c>
      <c r="E7637" s="59" t="s">
        <v>504</v>
      </c>
      <c r="F7637" s="59" t="s">
        <v>268</v>
      </c>
    </row>
    <row r="7638" spans="1:6">
      <c r="A7638" s="59">
        <v>6412</v>
      </c>
      <c r="B7638" s="59" t="s">
        <v>503</v>
      </c>
      <c r="C7638" s="59" t="s">
        <v>20278</v>
      </c>
      <c r="D7638" s="60">
        <v>49.12</v>
      </c>
      <c r="E7638" s="59" t="s">
        <v>504</v>
      </c>
      <c r="F7638" s="59" t="s">
        <v>269</v>
      </c>
    </row>
    <row r="7639" spans="1:6">
      <c r="A7639" s="59">
        <v>6413</v>
      </c>
      <c r="B7639" s="59" t="s">
        <v>503</v>
      </c>
      <c r="C7639" s="59" t="s">
        <v>20278</v>
      </c>
      <c r="D7639" s="60">
        <v>49.12</v>
      </c>
      <c r="E7639" s="59" t="s">
        <v>504</v>
      </c>
      <c r="F7639" s="59" t="s">
        <v>270</v>
      </c>
    </row>
    <row r="7640" spans="1:6">
      <c r="A7640" s="59">
        <v>6414</v>
      </c>
      <c r="B7640" s="59" t="s">
        <v>503</v>
      </c>
      <c r="C7640" s="59" t="s">
        <v>20278</v>
      </c>
      <c r="D7640" s="60">
        <v>49.12</v>
      </c>
      <c r="E7640" s="59" t="s">
        <v>504</v>
      </c>
      <c r="F7640" s="59" t="s">
        <v>271</v>
      </c>
    </row>
    <row r="7641" spans="1:6">
      <c r="A7641" s="59">
        <v>6415</v>
      </c>
      <c r="B7641" s="59" t="s">
        <v>503</v>
      </c>
      <c r="C7641" s="59" t="s">
        <v>20278</v>
      </c>
      <c r="D7641" s="60">
        <v>49.12</v>
      </c>
      <c r="E7641" s="59" t="s">
        <v>504</v>
      </c>
      <c r="F7641" s="59" t="s">
        <v>272</v>
      </c>
    </row>
    <row r="7642" spans="1:6">
      <c r="A7642" s="59">
        <v>6416</v>
      </c>
      <c r="B7642" s="59" t="s">
        <v>503</v>
      </c>
      <c r="C7642" s="59" t="s">
        <v>20278</v>
      </c>
      <c r="D7642" s="60">
        <v>49.12</v>
      </c>
      <c r="E7642" s="59" t="s">
        <v>504</v>
      </c>
      <c r="F7642" s="59" t="s">
        <v>273</v>
      </c>
    </row>
    <row r="7643" spans="1:6">
      <c r="A7643" s="59">
        <v>6417</v>
      </c>
      <c r="B7643" s="59" t="s">
        <v>503</v>
      </c>
      <c r="C7643" s="59" t="s">
        <v>20278</v>
      </c>
      <c r="D7643" s="60">
        <v>49.12</v>
      </c>
      <c r="E7643" s="59" t="s">
        <v>504</v>
      </c>
      <c r="F7643" s="59" t="s">
        <v>274</v>
      </c>
    </row>
    <row r="7644" spans="1:6">
      <c r="A7644" s="59">
        <v>6418</v>
      </c>
      <c r="B7644" s="59" t="s">
        <v>503</v>
      </c>
      <c r="C7644" s="59" t="s">
        <v>20278</v>
      </c>
      <c r="D7644" s="60">
        <v>49.12</v>
      </c>
      <c r="E7644" s="59" t="s">
        <v>504</v>
      </c>
      <c r="F7644" s="59" t="s">
        <v>275</v>
      </c>
    </row>
    <row r="7645" spans="1:6">
      <c r="A7645" s="59">
        <v>6419</v>
      </c>
      <c r="B7645" s="59" t="s">
        <v>503</v>
      </c>
      <c r="C7645" s="59" t="s">
        <v>20278</v>
      </c>
      <c r="D7645" s="60">
        <v>49.12</v>
      </c>
      <c r="E7645" s="59" t="s">
        <v>504</v>
      </c>
      <c r="F7645" s="59" t="s">
        <v>276</v>
      </c>
    </row>
    <row r="7646" spans="1:6">
      <c r="A7646" s="59">
        <v>6420</v>
      </c>
      <c r="B7646" s="59" t="s">
        <v>503</v>
      </c>
      <c r="C7646" s="59" t="s">
        <v>20278</v>
      </c>
      <c r="D7646" s="60">
        <v>49.12</v>
      </c>
      <c r="E7646" s="59" t="s">
        <v>504</v>
      </c>
      <c r="F7646" s="59" t="s">
        <v>277</v>
      </c>
    </row>
    <row r="7647" spans="1:6">
      <c r="A7647" s="59">
        <v>6421</v>
      </c>
      <c r="B7647" s="59" t="s">
        <v>503</v>
      </c>
      <c r="C7647" s="59" t="s">
        <v>20278</v>
      </c>
      <c r="D7647" s="60">
        <v>49.12</v>
      </c>
      <c r="E7647" s="59" t="s">
        <v>504</v>
      </c>
      <c r="F7647" s="59" t="s">
        <v>278</v>
      </c>
    </row>
    <row r="7648" spans="1:6">
      <c r="A7648" s="59">
        <v>6422</v>
      </c>
      <c r="B7648" s="59" t="s">
        <v>503</v>
      </c>
      <c r="C7648" s="59" t="s">
        <v>20278</v>
      </c>
      <c r="D7648" s="60">
        <v>49.12</v>
      </c>
      <c r="E7648" s="59" t="s">
        <v>504</v>
      </c>
      <c r="F7648" s="59" t="s">
        <v>279</v>
      </c>
    </row>
    <row r="7649" spans="1:6">
      <c r="A7649" s="59">
        <v>6423</v>
      </c>
      <c r="B7649" s="59" t="s">
        <v>503</v>
      </c>
      <c r="C7649" s="59" t="s">
        <v>20278</v>
      </c>
      <c r="D7649" s="60">
        <v>49.12</v>
      </c>
      <c r="E7649" s="59" t="s">
        <v>504</v>
      </c>
      <c r="F7649" s="59" t="s">
        <v>280</v>
      </c>
    </row>
    <row r="7650" spans="1:6">
      <c r="A7650" s="59">
        <v>6425</v>
      </c>
      <c r="B7650" s="59" t="s">
        <v>503</v>
      </c>
      <c r="C7650" s="59" t="s">
        <v>20278</v>
      </c>
      <c r="D7650" s="60">
        <v>49.12</v>
      </c>
      <c r="E7650" s="59" t="s">
        <v>504</v>
      </c>
      <c r="F7650" s="59" t="s">
        <v>281</v>
      </c>
    </row>
    <row r="7651" spans="1:6">
      <c r="A7651" s="59">
        <v>6426</v>
      </c>
      <c r="B7651" s="59" t="s">
        <v>503</v>
      </c>
      <c r="C7651" s="59" t="s">
        <v>20278</v>
      </c>
      <c r="D7651" s="60">
        <v>49.12</v>
      </c>
      <c r="E7651" s="59" t="s">
        <v>504</v>
      </c>
      <c r="F7651" s="59" t="s">
        <v>282</v>
      </c>
    </row>
    <row r="7652" spans="1:6">
      <c r="A7652" s="59">
        <v>6427</v>
      </c>
      <c r="B7652" s="59" t="s">
        <v>503</v>
      </c>
      <c r="C7652" s="59" t="s">
        <v>20278</v>
      </c>
      <c r="D7652" s="60">
        <v>49.12</v>
      </c>
      <c r="E7652" s="59" t="s">
        <v>504</v>
      </c>
      <c r="F7652" s="59" t="s">
        <v>281</v>
      </c>
    </row>
    <row r="7653" spans="1:6">
      <c r="A7653" s="59">
        <v>6430</v>
      </c>
      <c r="B7653" s="59" t="s">
        <v>503</v>
      </c>
      <c r="C7653" s="59" t="s">
        <v>20278</v>
      </c>
      <c r="D7653" s="60">
        <v>49.12</v>
      </c>
      <c r="E7653" s="59" t="s">
        <v>504</v>
      </c>
      <c r="F7653" s="59" t="s">
        <v>265</v>
      </c>
    </row>
    <row r="7654" spans="1:6">
      <c r="A7654" s="59">
        <v>6432</v>
      </c>
      <c r="B7654" s="59" t="s">
        <v>503</v>
      </c>
      <c r="C7654" s="59" t="s">
        <v>20278</v>
      </c>
      <c r="D7654" s="60">
        <v>49.12</v>
      </c>
      <c r="E7654" s="59" t="s">
        <v>504</v>
      </c>
      <c r="F7654" s="59" t="s">
        <v>283</v>
      </c>
    </row>
    <row r="7655" spans="1:6">
      <c r="A7655" s="59">
        <v>6434</v>
      </c>
      <c r="B7655" s="59" t="s">
        <v>503</v>
      </c>
      <c r="C7655" s="59" t="s">
        <v>20278</v>
      </c>
      <c r="D7655" s="60">
        <v>49.12</v>
      </c>
      <c r="E7655" s="59" t="s">
        <v>504</v>
      </c>
      <c r="F7655" s="59" t="s">
        <v>284</v>
      </c>
    </row>
    <row r="7656" spans="1:6">
      <c r="A7656" s="59">
        <v>6437</v>
      </c>
      <c r="B7656" s="59" t="s">
        <v>503</v>
      </c>
      <c r="C7656" s="59" t="s">
        <v>20278</v>
      </c>
      <c r="D7656" s="60">
        <v>49.12</v>
      </c>
      <c r="E7656" s="59" t="s">
        <v>504</v>
      </c>
      <c r="F7656" s="59" t="s">
        <v>285</v>
      </c>
    </row>
    <row r="7657" spans="1:6">
      <c r="A7657" s="59">
        <v>6438</v>
      </c>
      <c r="B7657" s="59" t="s">
        <v>503</v>
      </c>
      <c r="C7657" s="59" t="s">
        <v>20278</v>
      </c>
      <c r="D7657" s="60">
        <v>49.12</v>
      </c>
      <c r="E7657" s="59" t="s">
        <v>504</v>
      </c>
      <c r="F7657" s="59" t="s">
        <v>286</v>
      </c>
    </row>
    <row r="7658" spans="1:6">
      <c r="A7658" s="59">
        <v>6439</v>
      </c>
      <c r="B7658" s="59" t="s">
        <v>503</v>
      </c>
      <c r="C7658" s="59" t="s">
        <v>20278</v>
      </c>
      <c r="D7658" s="60">
        <v>49.12</v>
      </c>
      <c r="E7658" s="59" t="s">
        <v>504</v>
      </c>
      <c r="F7658" s="59" t="s">
        <v>287</v>
      </c>
    </row>
    <row r="7659" spans="1:6">
      <c r="A7659" s="59">
        <v>6442</v>
      </c>
      <c r="B7659" s="59" t="s">
        <v>503</v>
      </c>
      <c r="C7659" s="59" t="s">
        <v>20278</v>
      </c>
      <c r="D7659" s="60">
        <v>49.12</v>
      </c>
      <c r="E7659" s="59" t="s">
        <v>504</v>
      </c>
      <c r="F7659" s="59" t="s">
        <v>288</v>
      </c>
    </row>
    <row r="7660" spans="1:6">
      <c r="A7660" s="59">
        <v>6443</v>
      </c>
      <c r="B7660" s="59" t="s">
        <v>503</v>
      </c>
      <c r="C7660" s="59" t="s">
        <v>20278</v>
      </c>
      <c r="D7660" s="60">
        <v>49.12</v>
      </c>
      <c r="E7660" s="59" t="s">
        <v>504</v>
      </c>
      <c r="F7660" s="59" t="s">
        <v>289</v>
      </c>
    </row>
    <row r="7661" spans="1:6">
      <c r="A7661" s="59">
        <v>6444</v>
      </c>
      <c r="B7661" s="59" t="s">
        <v>503</v>
      </c>
      <c r="C7661" s="59" t="s">
        <v>20278</v>
      </c>
      <c r="D7661" s="60">
        <v>49.12</v>
      </c>
      <c r="E7661" s="59" t="s">
        <v>504</v>
      </c>
      <c r="F7661" s="59" t="s">
        <v>290</v>
      </c>
    </row>
    <row r="7662" spans="1:6">
      <c r="A7662" s="59">
        <v>6450</v>
      </c>
      <c r="B7662" s="59" t="s">
        <v>503</v>
      </c>
      <c r="C7662" s="59" t="s">
        <v>20278</v>
      </c>
      <c r="D7662" s="60">
        <v>49.12</v>
      </c>
      <c r="E7662" s="59" t="s">
        <v>504</v>
      </c>
      <c r="F7662" s="59" t="s">
        <v>291</v>
      </c>
    </row>
    <row r="7663" spans="1:6">
      <c r="A7663" s="59">
        <v>6452</v>
      </c>
      <c r="B7663" s="59" t="s">
        <v>503</v>
      </c>
      <c r="C7663" s="59" t="s">
        <v>20278</v>
      </c>
      <c r="D7663" s="60">
        <v>49.12</v>
      </c>
      <c r="E7663" s="59" t="s">
        <v>504</v>
      </c>
      <c r="F7663" s="59" t="s">
        <v>292</v>
      </c>
    </row>
    <row r="7664" spans="1:6">
      <c r="A7664" s="59">
        <v>6456</v>
      </c>
      <c r="B7664" s="59" t="s">
        <v>503</v>
      </c>
      <c r="C7664" s="59" t="s">
        <v>20278</v>
      </c>
      <c r="D7664" s="60">
        <v>49.12</v>
      </c>
      <c r="E7664" s="59" t="s">
        <v>504</v>
      </c>
      <c r="F7664" s="59" t="s">
        <v>293</v>
      </c>
    </row>
    <row r="7665" spans="1:6">
      <c r="A7665" s="59">
        <v>6458</v>
      </c>
      <c r="B7665" s="59" t="s">
        <v>503</v>
      </c>
      <c r="C7665" s="59" t="s">
        <v>20278</v>
      </c>
      <c r="D7665" s="60">
        <v>49.12</v>
      </c>
      <c r="E7665" s="59" t="s">
        <v>504</v>
      </c>
      <c r="F7665" s="59" t="s">
        <v>294</v>
      </c>
    </row>
    <row r="7666" spans="1:6">
      <c r="A7666" s="59">
        <v>6459</v>
      </c>
      <c r="B7666" s="59" t="s">
        <v>503</v>
      </c>
      <c r="C7666" s="59" t="s">
        <v>20278</v>
      </c>
      <c r="D7666" s="60">
        <v>49.12</v>
      </c>
      <c r="E7666" s="59" t="s">
        <v>504</v>
      </c>
      <c r="F7666" s="59" t="s">
        <v>295</v>
      </c>
    </row>
    <row r="7667" spans="1:6">
      <c r="A7667" s="59">
        <v>6460</v>
      </c>
      <c r="B7667" s="59" t="s">
        <v>503</v>
      </c>
      <c r="C7667" s="59" t="s">
        <v>20278</v>
      </c>
      <c r="D7667" s="60">
        <v>49.12</v>
      </c>
      <c r="E7667" s="59" t="s">
        <v>504</v>
      </c>
      <c r="F7667" s="59" t="s">
        <v>296</v>
      </c>
    </row>
    <row r="7668" spans="1:6">
      <c r="A7668" s="59">
        <v>6461</v>
      </c>
      <c r="B7668" s="59" t="s">
        <v>503</v>
      </c>
      <c r="C7668" s="59" t="s">
        <v>20278</v>
      </c>
      <c r="D7668" s="60">
        <v>49.12</v>
      </c>
      <c r="E7668" s="59" t="s">
        <v>504</v>
      </c>
      <c r="F7668" s="59" t="s">
        <v>297</v>
      </c>
    </row>
    <row r="7669" spans="1:6">
      <c r="A7669" s="59">
        <v>6462</v>
      </c>
      <c r="B7669" s="59" t="s">
        <v>503</v>
      </c>
      <c r="C7669" s="59" t="s">
        <v>20278</v>
      </c>
      <c r="D7669" s="60">
        <v>49.12</v>
      </c>
      <c r="E7669" s="59" t="s">
        <v>504</v>
      </c>
      <c r="F7669" s="59" t="s">
        <v>298</v>
      </c>
    </row>
    <row r="7670" spans="1:6">
      <c r="A7670" s="59">
        <v>6463</v>
      </c>
      <c r="B7670" s="59" t="s">
        <v>503</v>
      </c>
      <c r="C7670" s="59" t="s">
        <v>20278</v>
      </c>
      <c r="D7670" s="60">
        <v>49.12</v>
      </c>
      <c r="E7670" s="59" t="s">
        <v>504</v>
      </c>
      <c r="F7670" s="59" t="s">
        <v>299</v>
      </c>
    </row>
    <row r="7671" spans="1:6">
      <c r="A7671" s="59">
        <v>6464</v>
      </c>
      <c r="B7671" s="59" t="s">
        <v>503</v>
      </c>
      <c r="C7671" s="59" t="s">
        <v>20278</v>
      </c>
      <c r="D7671" s="60">
        <v>49.12</v>
      </c>
      <c r="E7671" s="59" t="s">
        <v>504</v>
      </c>
      <c r="F7671" s="59" t="s">
        <v>300</v>
      </c>
    </row>
    <row r="7672" spans="1:6">
      <c r="A7672" s="59">
        <v>6470</v>
      </c>
      <c r="B7672" s="59" t="s">
        <v>503</v>
      </c>
      <c r="C7672" s="59" t="s">
        <v>20278</v>
      </c>
      <c r="D7672" s="60">
        <v>49.12</v>
      </c>
      <c r="E7672" s="59" t="s">
        <v>504</v>
      </c>
      <c r="F7672" s="59" t="s">
        <v>301</v>
      </c>
    </row>
    <row r="7673" spans="1:6">
      <c r="A7673" s="59">
        <v>6472</v>
      </c>
      <c r="B7673" s="59" t="s">
        <v>503</v>
      </c>
      <c r="C7673" s="59" t="s">
        <v>20278</v>
      </c>
      <c r="D7673" s="60">
        <v>49.12</v>
      </c>
      <c r="E7673" s="59" t="s">
        <v>504</v>
      </c>
      <c r="F7673" s="59" t="s">
        <v>302</v>
      </c>
    </row>
    <row r="7674" spans="1:6">
      <c r="A7674" s="59">
        <v>6473</v>
      </c>
      <c r="B7674" s="59" t="s">
        <v>503</v>
      </c>
      <c r="C7674" s="59" t="s">
        <v>20278</v>
      </c>
      <c r="D7674" s="60">
        <v>49.12</v>
      </c>
      <c r="E7674" s="59" t="s">
        <v>504</v>
      </c>
      <c r="F7674" s="59" t="s">
        <v>303</v>
      </c>
    </row>
    <row r="7675" spans="1:6">
      <c r="A7675" s="59">
        <v>6480</v>
      </c>
      <c r="B7675" s="59" t="s">
        <v>503</v>
      </c>
      <c r="C7675" s="59" t="s">
        <v>20278</v>
      </c>
      <c r="D7675" s="60">
        <v>49.12</v>
      </c>
      <c r="E7675" s="59" t="s">
        <v>504</v>
      </c>
      <c r="F7675" s="59" t="s">
        <v>304</v>
      </c>
    </row>
    <row r="7676" spans="1:6">
      <c r="A7676" s="59">
        <v>6482</v>
      </c>
      <c r="B7676" s="59" t="s">
        <v>503</v>
      </c>
      <c r="C7676" s="59" t="s">
        <v>20278</v>
      </c>
      <c r="D7676" s="60">
        <v>49.12</v>
      </c>
      <c r="E7676" s="59" t="s">
        <v>504</v>
      </c>
      <c r="F7676" s="59" t="s">
        <v>305</v>
      </c>
    </row>
    <row r="7677" spans="1:6">
      <c r="A7677" s="59">
        <v>6483</v>
      </c>
      <c r="B7677" s="59" t="s">
        <v>503</v>
      </c>
      <c r="C7677" s="59" t="s">
        <v>20278</v>
      </c>
      <c r="D7677" s="60">
        <v>49.12</v>
      </c>
      <c r="E7677" s="59" t="s">
        <v>504</v>
      </c>
      <c r="F7677" s="59" t="s">
        <v>306</v>
      </c>
    </row>
    <row r="7678" spans="1:6">
      <c r="A7678" s="59">
        <v>6484</v>
      </c>
      <c r="B7678" s="59" t="s">
        <v>503</v>
      </c>
      <c r="C7678" s="59" t="s">
        <v>20278</v>
      </c>
      <c r="D7678" s="60">
        <v>49.12</v>
      </c>
      <c r="E7678" s="59" t="s">
        <v>504</v>
      </c>
      <c r="F7678" s="59" t="s">
        <v>307</v>
      </c>
    </row>
    <row r="7679" spans="1:6">
      <c r="A7679" s="59">
        <v>6486</v>
      </c>
      <c r="B7679" s="59" t="s">
        <v>503</v>
      </c>
      <c r="C7679" s="59" t="s">
        <v>20278</v>
      </c>
      <c r="D7679" s="60">
        <v>49.12</v>
      </c>
      <c r="E7679" s="59" t="s">
        <v>504</v>
      </c>
      <c r="F7679" s="59" t="s">
        <v>308</v>
      </c>
    </row>
    <row r="7680" spans="1:6">
      <c r="A7680" s="59">
        <v>6490</v>
      </c>
      <c r="B7680" s="59" t="s">
        <v>503</v>
      </c>
      <c r="C7680" s="59" t="s">
        <v>20278</v>
      </c>
      <c r="D7680" s="60">
        <v>49.12</v>
      </c>
      <c r="E7680" s="59" t="s">
        <v>504</v>
      </c>
      <c r="F7680" s="59" t="s">
        <v>309</v>
      </c>
    </row>
    <row r="7681" spans="1:6">
      <c r="A7681" s="59">
        <v>6492</v>
      </c>
      <c r="B7681" s="59" t="s">
        <v>503</v>
      </c>
      <c r="C7681" s="59" t="s">
        <v>20278</v>
      </c>
      <c r="D7681" s="60">
        <v>49.12</v>
      </c>
      <c r="E7681" s="59" t="s">
        <v>504</v>
      </c>
      <c r="F7681" s="59" t="s">
        <v>310</v>
      </c>
    </row>
    <row r="7682" spans="1:6">
      <c r="A7682" s="59">
        <v>6500</v>
      </c>
      <c r="B7682" s="59" t="s">
        <v>503</v>
      </c>
      <c r="C7682" s="59" t="s">
        <v>20278</v>
      </c>
      <c r="D7682" s="60">
        <v>49.12</v>
      </c>
      <c r="E7682" s="59" t="s">
        <v>504</v>
      </c>
      <c r="F7682" s="59" t="s">
        <v>311</v>
      </c>
    </row>
    <row r="7683" spans="1:6">
      <c r="A7683" s="59">
        <v>6502</v>
      </c>
      <c r="B7683" s="59" t="s">
        <v>503</v>
      </c>
      <c r="C7683" s="59" t="s">
        <v>20278</v>
      </c>
      <c r="D7683" s="60">
        <v>49.12</v>
      </c>
      <c r="E7683" s="59" t="s">
        <v>504</v>
      </c>
      <c r="F7683" s="59" t="s">
        <v>312</v>
      </c>
    </row>
    <row r="7684" spans="1:6">
      <c r="A7684" s="59">
        <v>6503</v>
      </c>
      <c r="B7684" s="59" t="s">
        <v>503</v>
      </c>
      <c r="C7684" s="59" t="s">
        <v>20278</v>
      </c>
      <c r="D7684" s="60">
        <v>49.12</v>
      </c>
      <c r="E7684" s="59" t="s">
        <v>504</v>
      </c>
      <c r="F7684" s="59" t="s">
        <v>313</v>
      </c>
    </row>
    <row r="7685" spans="1:6">
      <c r="A7685" s="59">
        <v>6504</v>
      </c>
      <c r="B7685" s="59" t="s">
        <v>503</v>
      </c>
      <c r="C7685" s="59" t="s">
        <v>20278</v>
      </c>
      <c r="D7685" s="60">
        <v>49.12</v>
      </c>
      <c r="E7685" s="59" t="s">
        <v>504</v>
      </c>
      <c r="F7685" s="59" t="s">
        <v>314</v>
      </c>
    </row>
    <row r="7686" spans="1:6">
      <c r="A7686" s="59">
        <v>6505</v>
      </c>
      <c r="B7686" s="59" t="s">
        <v>503</v>
      </c>
      <c r="C7686" s="59" t="s">
        <v>20278</v>
      </c>
      <c r="D7686" s="60">
        <v>49.12</v>
      </c>
      <c r="E7686" s="59" t="s">
        <v>504</v>
      </c>
      <c r="F7686" s="59" t="s">
        <v>315</v>
      </c>
    </row>
    <row r="7687" spans="1:6">
      <c r="A7687" s="59">
        <v>6506</v>
      </c>
      <c r="B7687" s="59" t="s">
        <v>503</v>
      </c>
      <c r="C7687" s="59" t="s">
        <v>20278</v>
      </c>
      <c r="D7687" s="60">
        <v>49.12</v>
      </c>
      <c r="E7687" s="59" t="s">
        <v>504</v>
      </c>
      <c r="F7687" s="59" t="s">
        <v>316</v>
      </c>
    </row>
    <row r="7688" spans="1:6">
      <c r="A7688" s="59">
        <v>6507</v>
      </c>
      <c r="B7688" s="59" t="s">
        <v>503</v>
      </c>
      <c r="C7688" s="59" t="s">
        <v>20278</v>
      </c>
      <c r="D7688" s="60">
        <v>49.12</v>
      </c>
      <c r="E7688" s="59" t="s">
        <v>504</v>
      </c>
      <c r="F7688" s="59" t="s">
        <v>317</v>
      </c>
    </row>
    <row r="7689" spans="1:6">
      <c r="A7689" s="59">
        <v>6508</v>
      </c>
      <c r="B7689" s="59" t="s">
        <v>503</v>
      </c>
      <c r="C7689" s="59" t="s">
        <v>20278</v>
      </c>
      <c r="D7689" s="60">
        <v>49.12</v>
      </c>
      <c r="E7689" s="59" t="s">
        <v>504</v>
      </c>
      <c r="F7689" s="59" t="s">
        <v>318</v>
      </c>
    </row>
    <row r="7690" spans="1:6">
      <c r="A7690" s="59">
        <v>6509</v>
      </c>
      <c r="B7690" s="59" t="s">
        <v>503</v>
      </c>
      <c r="C7690" s="59" t="s">
        <v>20278</v>
      </c>
      <c r="D7690" s="60">
        <v>49.12</v>
      </c>
      <c r="E7690" s="59" t="s">
        <v>504</v>
      </c>
      <c r="F7690" s="59" t="s">
        <v>319</v>
      </c>
    </row>
    <row r="7691" spans="1:6">
      <c r="A7691" s="59">
        <v>6510</v>
      </c>
      <c r="B7691" s="59" t="s">
        <v>503</v>
      </c>
      <c r="C7691" s="59" t="s">
        <v>20278</v>
      </c>
      <c r="D7691" s="60">
        <v>49.12</v>
      </c>
      <c r="E7691" s="59" t="s">
        <v>504</v>
      </c>
      <c r="F7691" s="59" t="s">
        <v>320</v>
      </c>
    </row>
    <row r="7692" spans="1:6">
      <c r="A7692" s="59">
        <v>6511</v>
      </c>
      <c r="B7692" s="59" t="s">
        <v>503</v>
      </c>
      <c r="C7692" s="59" t="s">
        <v>20278</v>
      </c>
      <c r="D7692" s="60">
        <v>49.12</v>
      </c>
      <c r="E7692" s="59" t="s">
        <v>504</v>
      </c>
      <c r="F7692" s="59" t="s">
        <v>321</v>
      </c>
    </row>
    <row r="7693" spans="1:6">
      <c r="A7693" s="59">
        <v>6512</v>
      </c>
      <c r="B7693" s="59" t="s">
        <v>503</v>
      </c>
      <c r="C7693" s="59" t="s">
        <v>20278</v>
      </c>
      <c r="D7693" s="60">
        <v>49.12</v>
      </c>
      <c r="E7693" s="59" t="s">
        <v>504</v>
      </c>
      <c r="F7693" s="59" t="s">
        <v>322</v>
      </c>
    </row>
    <row r="7694" spans="1:6">
      <c r="A7694" s="59">
        <v>6513</v>
      </c>
      <c r="B7694" s="59" t="s">
        <v>503</v>
      </c>
      <c r="C7694" s="59" t="s">
        <v>20278</v>
      </c>
      <c r="D7694" s="60">
        <v>49.12</v>
      </c>
      <c r="E7694" s="59" t="s">
        <v>504</v>
      </c>
      <c r="F7694" s="59" t="s">
        <v>323</v>
      </c>
    </row>
    <row r="7695" spans="1:6">
      <c r="A7695" s="59">
        <v>6517</v>
      </c>
      <c r="B7695" s="59" t="s">
        <v>503</v>
      </c>
      <c r="C7695" s="59" t="s">
        <v>20278</v>
      </c>
      <c r="D7695" s="60">
        <v>49.12</v>
      </c>
      <c r="E7695" s="59" t="s">
        <v>504</v>
      </c>
      <c r="F7695" s="59" t="s">
        <v>324</v>
      </c>
    </row>
    <row r="7696" spans="1:6">
      <c r="A7696" s="59">
        <v>6518</v>
      </c>
      <c r="B7696" s="59" t="s">
        <v>503</v>
      </c>
      <c r="C7696" s="59" t="s">
        <v>20278</v>
      </c>
      <c r="D7696" s="60">
        <v>49.12</v>
      </c>
      <c r="E7696" s="59" t="s">
        <v>504</v>
      </c>
      <c r="F7696" s="59" t="s">
        <v>325</v>
      </c>
    </row>
    <row r="7697" spans="1:6">
      <c r="A7697" s="59">
        <v>6519</v>
      </c>
      <c r="B7697" s="59" t="s">
        <v>503</v>
      </c>
      <c r="C7697" s="59" t="s">
        <v>20278</v>
      </c>
      <c r="D7697" s="60">
        <v>49.12</v>
      </c>
      <c r="E7697" s="59" t="s">
        <v>504</v>
      </c>
      <c r="F7697" s="59" t="s">
        <v>326</v>
      </c>
    </row>
    <row r="7698" spans="1:6">
      <c r="A7698" s="59">
        <v>6520</v>
      </c>
      <c r="B7698" s="59" t="s">
        <v>503</v>
      </c>
      <c r="C7698" s="59" t="s">
        <v>20278</v>
      </c>
      <c r="D7698" s="60">
        <v>49.12</v>
      </c>
      <c r="E7698" s="59" t="s">
        <v>504</v>
      </c>
      <c r="F7698" s="59" t="s">
        <v>327</v>
      </c>
    </row>
    <row r="7699" spans="1:6">
      <c r="A7699" s="59">
        <v>6521</v>
      </c>
      <c r="B7699" s="59" t="s">
        <v>503</v>
      </c>
      <c r="C7699" s="59" t="s">
        <v>20278</v>
      </c>
      <c r="D7699" s="60">
        <v>49.12</v>
      </c>
      <c r="E7699" s="59" t="s">
        <v>504</v>
      </c>
      <c r="F7699" s="59" t="s">
        <v>328</v>
      </c>
    </row>
    <row r="7700" spans="1:6">
      <c r="A7700" s="59">
        <v>6522</v>
      </c>
      <c r="B7700" s="59" t="s">
        <v>503</v>
      </c>
      <c r="C7700" s="59" t="s">
        <v>20278</v>
      </c>
      <c r="D7700" s="60">
        <v>49.12</v>
      </c>
      <c r="E7700" s="59" t="s">
        <v>504</v>
      </c>
      <c r="F7700" s="59" t="s">
        <v>329</v>
      </c>
    </row>
    <row r="7701" spans="1:6">
      <c r="A7701" s="59">
        <v>6620</v>
      </c>
      <c r="B7701" s="59" t="s">
        <v>503</v>
      </c>
      <c r="C7701" s="59" t="s">
        <v>20278</v>
      </c>
      <c r="D7701" s="60">
        <v>49.12</v>
      </c>
      <c r="E7701" s="59" t="s">
        <v>504</v>
      </c>
      <c r="F7701" s="59" t="s">
        <v>330</v>
      </c>
    </row>
    <row r="7702" spans="1:6">
      <c r="A7702" s="59">
        <v>6622</v>
      </c>
      <c r="B7702" s="59" t="s">
        <v>503</v>
      </c>
      <c r="C7702" s="59" t="s">
        <v>20278</v>
      </c>
      <c r="D7702" s="60">
        <v>49.12</v>
      </c>
      <c r="E7702" s="59" t="s">
        <v>504</v>
      </c>
      <c r="F7702" s="59" t="s">
        <v>331</v>
      </c>
    </row>
    <row r="7703" spans="1:6">
      <c r="A7703" s="59">
        <v>6623</v>
      </c>
      <c r="B7703" s="59" t="s">
        <v>503</v>
      </c>
      <c r="C7703" s="59" t="s">
        <v>20278</v>
      </c>
      <c r="D7703" s="60">
        <v>49.12</v>
      </c>
      <c r="E7703" s="59" t="s">
        <v>504</v>
      </c>
      <c r="F7703" s="59" t="s">
        <v>332</v>
      </c>
    </row>
    <row r="7704" spans="1:6">
      <c r="A7704" s="59">
        <v>6624</v>
      </c>
      <c r="B7704" s="59" t="s">
        <v>503</v>
      </c>
      <c r="C7704" s="59" t="s">
        <v>20278</v>
      </c>
      <c r="D7704" s="60">
        <v>49.12</v>
      </c>
      <c r="E7704" s="59" t="s">
        <v>504</v>
      </c>
      <c r="F7704" s="59" t="s">
        <v>333</v>
      </c>
    </row>
    <row r="7705" spans="1:6">
      <c r="A7705" s="59">
        <v>6625</v>
      </c>
      <c r="B7705" s="59" t="s">
        <v>503</v>
      </c>
      <c r="C7705" s="59" t="s">
        <v>20278</v>
      </c>
      <c r="D7705" s="60">
        <v>49.12</v>
      </c>
      <c r="E7705" s="59" t="s">
        <v>504</v>
      </c>
      <c r="F7705" s="59" t="s">
        <v>334</v>
      </c>
    </row>
    <row r="7706" spans="1:6">
      <c r="A7706" s="59">
        <v>6630</v>
      </c>
      <c r="B7706" s="59" t="s">
        <v>503</v>
      </c>
      <c r="C7706" s="59" t="s">
        <v>20278</v>
      </c>
      <c r="D7706" s="60">
        <v>49.12</v>
      </c>
      <c r="E7706" s="59" t="s">
        <v>504</v>
      </c>
      <c r="F7706" s="59" t="s">
        <v>335</v>
      </c>
    </row>
    <row r="7707" spans="1:6">
      <c r="A7707" s="59">
        <v>6632</v>
      </c>
      <c r="B7707" s="59" t="s">
        <v>503</v>
      </c>
      <c r="C7707" s="59" t="s">
        <v>20278</v>
      </c>
      <c r="D7707" s="60">
        <v>49.12</v>
      </c>
      <c r="E7707" s="59" t="s">
        <v>504</v>
      </c>
      <c r="F7707" s="59" t="s">
        <v>336</v>
      </c>
    </row>
    <row r="7708" spans="1:6">
      <c r="A7708" s="59">
        <v>6633</v>
      </c>
      <c r="B7708" s="59" t="s">
        <v>503</v>
      </c>
      <c r="C7708" s="59" t="s">
        <v>20278</v>
      </c>
      <c r="D7708" s="60">
        <v>49.12</v>
      </c>
      <c r="E7708" s="59" t="s">
        <v>504</v>
      </c>
      <c r="F7708" s="59" t="s">
        <v>337</v>
      </c>
    </row>
    <row r="7709" spans="1:6">
      <c r="A7709" s="59">
        <v>6634</v>
      </c>
      <c r="B7709" s="59" t="s">
        <v>503</v>
      </c>
      <c r="C7709" s="59" t="s">
        <v>20278</v>
      </c>
      <c r="D7709" s="60">
        <v>49.12</v>
      </c>
      <c r="E7709" s="59" t="s">
        <v>504</v>
      </c>
      <c r="F7709" s="59" t="s">
        <v>338</v>
      </c>
    </row>
    <row r="7710" spans="1:6">
      <c r="A7710" s="59">
        <v>6635</v>
      </c>
      <c r="B7710" s="59" t="s">
        <v>503</v>
      </c>
      <c r="C7710" s="59" t="s">
        <v>20278</v>
      </c>
      <c r="D7710" s="60">
        <v>49.12</v>
      </c>
      <c r="E7710" s="59" t="s">
        <v>504</v>
      </c>
      <c r="F7710" s="59" t="s">
        <v>339</v>
      </c>
    </row>
    <row r="7711" spans="1:6">
      <c r="A7711" s="59">
        <v>6636</v>
      </c>
      <c r="B7711" s="59" t="s">
        <v>503</v>
      </c>
      <c r="C7711" s="59" t="s">
        <v>20278</v>
      </c>
      <c r="D7711" s="60">
        <v>49.12</v>
      </c>
      <c r="E7711" s="59" t="s">
        <v>504</v>
      </c>
      <c r="F7711" s="59" t="s">
        <v>340</v>
      </c>
    </row>
    <row r="7712" spans="1:6">
      <c r="A7712" s="59">
        <v>6637</v>
      </c>
      <c r="B7712" s="59" t="s">
        <v>503</v>
      </c>
      <c r="C7712" s="59" t="s">
        <v>20278</v>
      </c>
      <c r="D7712" s="60">
        <v>49.12</v>
      </c>
      <c r="E7712" s="59" t="s">
        <v>504</v>
      </c>
      <c r="F7712" s="59" t="s">
        <v>341</v>
      </c>
    </row>
    <row r="7713" spans="1:6">
      <c r="A7713" s="59">
        <v>6640</v>
      </c>
      <c r="B7713" s="59" t="s">
        <v>503</v>
      </c>
      <c r="C7713" s="59" t="s">
        <v>20278</v>
      </c>
      <c r="D7713" s="60">
        <v>49.12</v>
      </c>
      <c r="E7713" s="59" t="s">
        <v>504</v>
      </c>
      <c r="F7713" s="59" t="s">
        <v>342</v>
      </c>
    </row>
    <row r="7714" spans="1:6">
      <c r="A7714" s="59">
        <v>6642</v>
      </c>
      <c r="B7714" s="59" t="s">
        <v>503</v>
      </c>
      <c r="C7714" s="59" t="s">
        <v>20278</v>
      </c>
      <c r="D7714" s="60">
        <v>49.12</v>
      </c>
      <c r="E7714" s="59" t="s">
        <v>504</v>
      </c>
      <c r="F7714" s="59" t="s">
        <v>343</v>
      </c>
    </row>
    <row r="7715" spans="1:6">
      <c r="A7715" s="59">
        <v>6643</v>
      </c>
      <c r="B7715" s="59" t="s">
        <v>503</v>
      </c>
      <c r="C7715" s="59" t="s">
        <v>20278</v>
      </c>
      <c r="D7715" s="60">
        <v>49.12</v>
      </c>
      <c r="E7715" s="59" t="s">
        <v>504</v>
      </c>
      <c r="F7715" s="59" t="s">
        <v>344</v>
      </c>
    </row>
    <row r="7716" spans="1:6">
      <c r="A7716" s="59">
        <v>6644</v>
      </c>
      <c r="B7716" s="59" t="s">
        <v>503</v>
      </c>
      <c r="C7716" s="59" t="s">
        <v>20278</v>
      </c>
      <c r="D7716" s="60">
        <v>49.12</v>
      </c>
      <c r="E7716" s="59" t="s">
        <v>504</v>
      </c>
      <c r="F7716" s="59" t="s">
        <v>345</v>
      </c>
    </row>
    <row r="7717" spans="1:6">
      <c r="A7717" s="59">
        <v>6645</v>
      </c>
      <c r="B7717" s="59" t="s">
        <v>503</v>
      </c>
      <c r="C7717" s="59" t="s">
        <v>20278</v>
      </c>
      <c r="D7717" s="60">
        <v>49.12</v>
      </c>
      <c r="E7717" s="59" t="s">
        <v>504</v>
      </c>
      <c r="F7717" s="59" t="s">
        <v>346</v>
      </c>
    </row>
    <row r="7718" spans="1:6">
      <c r="A7718" s="59">
        <v>6646</v>
      </c>
      <c r="B7718" s="59" t="s">
        <v>503</v>
      </c>
      <c r="C7718" s="59" t="s">
        <v>20278</v>
      </c>
      <c r="D7718" s="60">
        <v>49.12</v>
      </c>
      <c r="E7718" s="59" t="s">
        <v>504</v>
      </c>
      <c r="F7718" s="59" t="s">
        <v>347</v>
      </c>
    </row>
    <row r="7719" spans="1:6">
      <c r="A7719" s="59">
        <v>6648</v>
      </c>
      <c r="B7719" s="59" t="s">
        <v>503</v>
      </c>
      <c r="C7719" s="59" t="s">
        <v>20278</v>
      </c>
      <c r="D7719" s="60">
        <v>49.12</v>
      </c>
      <c r="E7719" s="59" t="s">
        <v>504</v>
      </c>
      <c r="F7719" s="59" t="s">
        <v>348</v>
      </c>
    </row>
    <row r="7720" spans="1:6">
      <c r="A7720" s="59">
        <v>6649</v>
      </c>
      <c r="B7720" s="59" t="s">
        <v>503</v>
      </c>
      <c r="C7720" s="59" t="s">
        <v>20278</v>
      </c>
      <c r="D7720" s="60">
        <v>49.12</v>
      </c>
      <c r="E7720" s="59" t="s">
        <v>504</v>
      </c>
      <c r="F7720" s="59" t="s">
        <v>349</v>
      </c>
    </row>
    <row r="7721" spans="1:6">
      <c r="A7721" s="59">
        <v>6652</v>
      </c>
      <c r="B7721" s="59" t="s">
        <v>503</v>
      </c>
      <c r="C7721" s="59" t="s">
        <v>20278</v>
      </c>
      <c r="D7721" s="60">
        <v>49.12</v>
      </c>
      <c r="E7721" s="59" t="s">
        <v>504</v>
      </c>
      <c r="F7721" s="59" t="s">
        <v>350</v>
      </c>
    </row>
    <row r="7722" spans="1:6">
      <c r="A7722" s="59">
        <v>6654</v>
      </c>
      <c r="B7722" s="59" t="s">
        <v>503</v>
      </c>
      <c r="C7722" s="59" t="s">
        <v>20278</v>
      </c>
      <c r="D7722" s="60">
        <v>49.12</v>
      </c>
      <c r="E7722" s="59" t="s">
        <v>504</v>
      </c>
      <c r="F7722" s="59" t="s">
        <v>351</v>
      </c>
    </row>
    <row r="7723" spans="1:6">
      <c r="A7723" s="59">
        <v>6655</v>
      </c>
      <c r="B7723" s="59" t="s">
        <v>503</v>
      </c>
      <c r="C7723" s="59" t="s">
        <v>20278</v>
      </c>
      <c r="D7723" s="60">
        <v>49.12</v>
      </c>
      <c r="E7723" s="59" t="s">
        <v>504</v>
      </c>
      <c r="F7723" s="59" t="s">
        <v>352</v>
      </c>
    </row>
    <row r="7724" spans="1:6">
      <c r="A7724" s="59">
        <v>6657</v>
      </c>
      <c r="B7724" s="59" t="s">
        <v>503</v>
      </c>
      <c r="C7724" s="59" t="s">
        <v>20278</v>
      </c>
      <c r="D7724" s="60">
        <v>49.12</v>
      </c>
      <c r="E7724" s="59" t="s">
        <v>504</v>
      </c>
      <c r="F7724" s="59" t="s">
        <v>353</v>
      </c>
    </row>
    <row r="7725" spans="1:6">
      <c r="A7725" s="59">
        <v>6660</v>
      </c>
      <c r="B7725" s="59" t="s">
        <v>503</v>
      </c>
      <c r="C7725" s="59" t="s">
        <v>20278</v>
      </c>
      <c r="D7725" s="60">
        <v>49.12</v>
      </c>
      <c r="E7725" s="59" t="s">
        <v>504</v>
      </c>
      <c r="F7725" s="59" t="s">
        <v>354</v>
      </c>
    </row>
    <row r="7726" spans="1:6">
      <c r="A7726" s="59">
        <v>6662</v>
      </c>
      <c r="B7726" s="59" t="s">
        <v>503</v>
      </c>
      <c r="C7726" s="59" t="s">
        <v>20278</v>
      </c>
      <c r="D7726" s="60">
        <v>49.12</v>
      </c>
      <c r="E7726" s="59" t="s">
        <v>504</v>
      </c>
      <c r="F7726" s="59" t="s">
        <v>355</v>
      </c>
    </row>
    <row r="7727" spans="1:6">
      <c r="A7727" s="59">
        <v>6665</v>
      </c>
      <c r="B7727" s="59" t="s">
        <v>503</v>
      </c>
      <c r="C7727" s="59" t="s">
        <v>20278</v>
      </c>
      <c r="D7727" s="60">
        <v>49.12</v>
      </c>
      <c r="E7727" s="59" t="s">
        <v>504</v>
      </c>
      <c r="F7727" s="59" t="s">
        <v>356</v>
      </c>
    </row>
    <row r="7728" spans="1:6">
      <c r="A7728" s="59">
        <v>6680</v>
      </c>
      <c r="B7728" s="59" t="s">
        <v>503</v>
      </c>
      <c r="C7728" s="59" t="s">
        <v>20278</v>
      </c>
      <c r="D7728" s="60">
        <v>49.12</v>
      </c>
      <c r="E7728" s="59" t="s">
        <v>504</v>
      </c>
      <c r="F7728" s="59" t="s">
        <v>357</v>
      </c>
    </row>
    <row r="7729" spans="1:6">
      <c r="A7729" s="59">
        <v>6681</v>
      </c>
      <c r="B7729" s="59" t="s">
        <v>503</v>
      </c>
      <c r="C7729" s="59" t="s">
        <v>20278</v>
      </c>
      <c r="D7729" s="60">
        <v>49.12</v>
      </c>
      <c r="E7729" s="59" t="s">
        <v>504</v>
      </c>
      <c r="F7729" s="59" t="s">
        <v>358</v>
      </c>
    </row>
    <row r="7730" spans="1:6">
      <c r="A7730" s="59">
        <v>6685</v>
      </c>
      <c r="B7730" s="59" t="s">
        <v>503</v>
      </c>
      <c r="C7730" s="59" t="s">
        <v>20278</v>
      </c>
      <c r="D7730" s="60">
        <v>49.12</v>
      </c>
      <c r="E7730" s="59" t="s">
        <v>504</v>
      </c>
      <c r="F7730" s="59" t="s">
        <v>359</v>
      </c>
    </row>
    <row r="7731" spans="1:6">
      <c r="A7731" s="59">
        <v>6686</v>
      </c>
      <c r="B7731" s="59" t="s">
        <v>503</v>
      </c>
      <c r="C7731" s="59" t="s">
        <v>20278</v>
      </c>
      <c r="D7731" s="60">
        <v>49.12</v>
      </c>
      <c r="E7731" s="59" t="s">
        <v>504</v>
      </c>
      <c r="F7731" s="59" t="s">
        <v>360</v>
      </c>
    </row>
    <row r="7732" spans="1:6">
      <c r="A7732" s="59">
        <v>6690</v>
      </c>
      <c r="B7732" s="59" t="s">
        <v>503</v>
      </c>
      <c r="C7732" s="59" t="s">
        <v>20278</v>
      </c>
      <c r="D7732" s="60">
        <v>49.12</v>
      </c>
      <c r="E7732" s="59" t="s">
        <v>504</v>
      </c>
      <c r="F7732" s="59" t="s">
        <v>361</v>
      </c>
    </row>
    <row r="7733" spans="1:6">
      <c r="A7733" s="59">
        <v>6750</v>
      </c>
      <c r="B7733" s="59" t="s">
        <v>503</v>
      </c>
      <c r="C7733" s="59" t="s">
        <v>20278</v>
      </c>
      <c r="D7733" s="60">
        <v>49.12</v>
      </c>
      <c r="E7733" s="59" t="s">
        <v>504</v>
      </c>
      <c r="F7733" s="59" t="s">
        <v>362</v>
      </c>
    </row>
    <row r="7734" spans="1:6">
      <c r="A7734" s="59">
        <v>6820</v>
      </c>
      <c r="B7734" s="59" t="s">
        <v>503</v>
      </c>
      <c r="C7734" s="59" t="s">
        <v>20278</v>
      </c>
      <c r="D7734" s="60">
        <v>49.12</v>
      </c>
      <c r="E7734" s="59" t="s">
        <v>504</v>
      </c>
      <c r="F7734" s="59" t="s">
        <v>363</v>
      </c>
    </row>
    <row r="7735" spans="1:6">
      <c r="A7735" s="59">
        <v>6825</v>
      </c>
      <c r="B7735" s="59" t="s">
        <v>503</v>
      </c>
      <c r="C7735" s="59" t="s">
        <v>20278</v>
      </c>
      <c r="D7735" s="60">
        <v>49.12</v>
      </c>
      <c r="E7735" s="59" t="s">
        <v>504</v>
      </c>
      <c r="F7735" s="59" t="s">
        <v>364</v>
      </c>
    </row>
    <row r="7736" spans="1:6">
      <c r="A7736" s="59">
        <v>6830</v>
      </c>
      <c r="B7736" s="59" t="s">
        <v>503</v>
      </c>
      <c r="C7736" s="59" t="s">
        <v>20278</v>
      </c>
      <c r="D7736" s="60">
        <v>49.12</v>
      </c>
      <c r="E7736" s="59" t="s">
        <v>504</v>
      </c>
      <c r="F7736" s="59" t="s">
        <v>365</v>
      </c>
    </row>
    <row r="7737" spans="1:6">
      <c r="A7737" s="59">
        <v>6831</v>
      </c>
      <c r="B7737" s="59" t="s">
        <v>503</v>
      </c>
      <c r="C7737" s="59" t="s">
        <v>20278</v>
      </c>
      <c r="D7737" s="60">
        <v>49.12</v>
      </c>
      <c r="E7737" s="59" t="s">
        <v>504</v>
      </c>
      <c r="F7737" s="59" t="s">
        <v>366</v>
      </c>
    </row>
    <row r="7738" spans="1:6">
      <c r="A7738" s="59">
        <v>6832</v>
      </c>
      <c r="B7738" s="59" t="s">
        <v>503</v>
      </c>
      <c r="C7738" s="59" t="s">
        <v>20278</v>
      </c>
      <c r="D7738" s="60">
        <v>49.12</v>
      </c>
      <c r="E7738" s="59" t="s">
        <v>504</v>
      </c>
      <c r="F7738" s="59" t="s">
        <v>367</v>
      </c>
    </row>
    <row r="7739" spans="1:6">
      <c r="A7739" s="59">
        <v>6833</v>
      </c>
      <c r="B7739" s="59" t="s">
        <v>503</v>
      </c>
      <c r="C7739" s="59" t="s">
        <v>20278</v>
      </c>
      <c r="D7739" s="60">
        <v>49.12</v>
      </c>
      <c r="E7739" s="59" t="s">
        <v>504</v>
      </c>
      <c r="F7739" s="59" t="s">
        <v>368</v>
      </c>
    </row>
    <row r="7740" spans="1:6">
      <c r="A7740" s="59">
        <v>6834</v>
      </c>
      <c r="B7740" s="59" t="s">
        <v>503</v>
      </c>
      <c r="C7740" s="59" t="s">
        <v>20278</v>
      </c>
      <c r="D7740" s="60">
        <v>49.12</v>
      </c>
      <c r="E7740" s="59" t="s">
        <v>504</v>
      </c>
      <c r="F7740" s="59" t="s">
        <v>369</v>
      </c>
    </row>
    <row r="7741" spans="1:6">
      <c r="A7741" s="59">
        <v>6901</v>
      </c>
      <c r="B7741" s="59" t="s">
        <v>503</v>
      </c>
      <c r="C7741" s="59" t="s">
        <v>20278</v>
      </c>
      <c r="D7741" s="60">
        <v>49.12</v>
      </c>
      <c r="E7741" s="59" t="s">
        <v>504</v>
      </c>
      <c r="F7741" s="59" t="s">
        <v>370</v>
      </c>
    </row>
    <row r="7742" spans="1:6">
      <c r="A7742" s="59">
        <v>6902</v>
      </c>
      <c r="B7742" s="59" t="s">
        <v>503</v>
      </c>
      <c r="C7742" s="59" t="s">
        <v>20278</v>
      </c>
      <c r="D7742" s="60">
        <v>49.12</v>
      </c>
      <c r="E7742" s="59" t="s">
        <v>504</v>
      </c>
      <c r="F7742" s="59" t="s">
        <v>371</v>
      </c>
    </row>
    <row r="7743" spans="1:6">
      <c r="A7743" s="59">
        <v>6903</v>
      </c>
      <c r="B7743" s="59" t="s">
        <v>503</v>
      </c>
      <c r="C7743" s="59" t="s">
        <v>20278</v>
      </c>
      <c r="D7743" s="60">
        <v>49.12</v>
      </c>
      <c r="E7743" s="59" t="s">
        <v>504</v>
      </c>
      <c r="F7743" s="59" t="s">
        <v>372</v>
      </c>
    </row>
    <row r="7744" spans="1:6">
      <c r="A7744" s="59">
        <v>6998</v>
      </c>
      <c r="B7744" s="59" t="s">
        <v>503</v>
      </c>
      <c r="C7744" s="59" t="s">
        <v>20278</v>
      </c>
      <c r="D7744" s="60">
        <v>49.12</v>
      </c>
      <c r="E7744" s="59" t="s">
        <v>504</v>
      </c>
      <c r="F7744" s="59" t="s">
        <v>373</v>
      </c>
    </row>
    <row r="7745" spans="1:6">
      <c r="A7745" s="59">
        <v>6999</v>
      </c>
      <c r="B7745" s="59" t="s">
        <v>503</v>
      </c>
      <c r="C7745" s="59" t="s">
        <v>20278</v>
      </c>
      <c r="D7745" s="60">
        <v>49.12</v>
      </c>
      <c r="E7745" s="59" t="s">
        <v>504</v>
      </c>
      <c r="F7745" s="59" t="s">
        <v>374</v>
      </c>
    </row>
    <row r="7746" spans="1:6">
      <c r="A7746" s="59">
        <v>9001</v>
      </c>
      <c r="B7746" s="59" t="s">
        <v>503</v>
      </c>
      <c r="C7746" s="59" t="s">
        <v>20278</v>
      </c>
      <c r="D7746" s="60">
        <v>49.12</v>
      </c>
      <c r="E7746" s="59" t="s">
        <v>504</v>
      </c>
      <c r="F7746" s="59" t="s">
        <v>375</v>
      </c>
    </row>
    <row r="7747" spans="1:6">
      <c r="A7747" s="59">
        <v>600</v>
      </c>
      <c r="B7747" s="59" t="s">
        <v>505</v>
      </c>
      <c r="C7747" s="59" t="s">
        <v>20278</v>
      </c>
      <c r="D7747" s="60">
        <v>49.12</v>
      </c>
      <c r="E7747" s="59" t="s">
        <v>506</v>
      </c>
      <c r="F7747" s="59" t="s">
        <v>200</v>
      </c>
    </row>
    <row r="7748" spans="1:6">
      <c r="A7748" s="59">
        <v>601</v>
      </c>
      <c r="B7748" s="59" t="s">
        <v>505</v>
      </c>
      <c r="C7748" s="59" t="s">
        <v>20278</v>
      </c>
      <c r="D7748" s="60">
        <v>49.12</v>
      </c>
      <c r="E7748" s="59" t="s">
        <v>506</v>
      </c>
      <c r="F7748" s="59" t="s">
        <v>201</v>
      </c>
    </row>
    <row r="7749" spans="1:6">
      <c r="A7749" s="59">
        <v>605</v>
      </c>
      <c r="B7749" s="59" t="s">
        <v>505</v>
      </c>
      <c r="C7749" s="59" t="s">
        <v>20278</v>
      </c>
      <c r="D7749" s="60">
        <v>49.12</v>
      </c>
      <c r="E7749" s="59" t="s">
        <v>506</v>
      </c>
      <c r="F7749" s="59" t="s">
        <v>202</v>
      </c>
    </row>
    <row r="7750" spans="1:6">
      <c r="A7750" s="59">
        <v>611</v>
      </c>
      <c r="B7750" s="59" t="s">
        <v>505</v>
      </c>
      <c r="C7750" s="59" t="s">
        <v>20278</v>
      </c>
      <c r="D7750" s="60">
        <v>49.12</v>
      </c>
      <c r="E7750" s="59" t="s">
        <v>506</v>
      </c>
      <c r="F7750" s="59" t="s">
        <v>203</v>
      </c>
    </row>
    <row r="7751" spans="1:6">
      <c r="A7751" s="59">
        <v>630</v>
      </c>
      <c r="B7751" s="59" t="s">
        <v>505</v>
      </c>
      <c r="C7751" s="59" t="s">
        <v>20278</v>
      </c>
      <c r="D7751" s="60">
        <v>49.12</v>
      </c>
      <c r="E7751" s="59" t="s">
        <v>506</v>
      </c>
      <c r="F7751" s="59" t="s">
        <v>204</v>
      </c>
    </row>
    <row r="7752" spans="1:6">
      <c r="A7752" s="59">
        <v>640</v>
      </c>
      <c r="B7752" s="59" t="s">
        <v>505</v>
      </c>
      <c r="C7752" s="59" t="s">
        <v>20278</v>
      </c>
      <c r="D7752" s="60">
        <v>49.12</v>
      </c>
      <c r="E7752" s="59" t="s">
        <v>506</v>
      </c>
      <c r="F7752" s="59" t="s">
        <v>205</v>
      </c>
    </row>
    <row r="7753" spans="1:6">
      <c r="A7753" s="59">
        <v>641</v>
      </c>
      <c r="B7753" s="59" t="s">
        <v>505</v>
      </c>
      <c r="C7753" s="59" t="s">
        <v>20278</v>
      </c>
      <c r="D7753" s="60">
        <v>49.12</v>
      </c>
      <c r="E7753" s="59" t="s">
        <v>506</v>
      </c>
      <c r="F7753" s="59" t="s">
        <v>206</v>
      </c>
    </row>
    <row r="7754" spans="1:6">
      <c r="A7754" s="59">
        <v>660</v>
      </c>
      <c r="B7754" s="59" t="s">
        <v>505</v>
      </c>
      <c r="C7754" s="59" t="s">
        <v>20278</v>
      </c>
      <c r="D7754" s="60">
        <v>49.12</v>
      </c>
      <c r="E7754" s="59" t="s">
        <v>506</v>
      </c>
      <c r="F7754" s="59" t="s">
        <v>207</v>
      </c>
    </row>
    <row r="7755" spans="1:6">
      <c r="A7755" s="59">
        <v>664</v>
      </c>
      <c r="B7755" s="59" t="s">
        <v>505</v>
      </c>
      <c r="C7755" s="59" t="s">
        <v>20278</v>
      </c>
      <c r="D7755" s="60">
        <v>49.12</v>
      </c>
      <c r="E7755" s="59" t="s">
        <v>506</v>
      </c>
      <c r="F7755" s="59" t="s">
        <v>208</v>
      </c>
    </row>
    <row r="7756" spans="1:6">
      <c r="A7756" s="59">
        <v>665</v>
      </c>
      <c r="B7756" s="59" t="s">
        <v>505</v>
      </c>
      <c r="C7756" s="59" t="s">
        <v>20278</v>
      </c>
      <c r="D7756" s="60">
        <v>49.12</v>
      </c>
      <c r="E7756" s="59" t="s">
        <v>506</v>
      </c>
      <c r="F7756" s="59" t="s">
        <v>209</v>
      </c>
    </row>
    <row r="7757" spans="1:6">
      <c r="A7757" s="59">
        <v>6010</v>
      </c>
      <c r="B7757" s="59" t="s">
        <v>505</v>
      </c>
      <c r="C7757" s="59" t="s">
        <v>20278</v>
      </c>
      <c r="D7757" s="60">
        <v>49.12</v>
      </c>
      <c r="E7757" s="59" t="s">
        <v>506</v>
      </c>
      <c r="F7757" s="59" t="s">
        <v>210</v>
      </c>
    </row>
    <row r="7758" spans="1:6">
      <c r="A7758" s="59">
        <v>6011</v>
      </c>
      <c r="B7758" s="59" t="s">
        <v>505</v>
      </c>
      <c r="C7758" s="59" t="s">
        <v>20278</v>
      </c>
      <c r="D7758" s="60">
        <v>49.12</v>
      </c>
      <c r="E7758" s="59" t="s">
        <v>506</v>
      </c>
      <c r="F7758" s="59" t="s">
        <v>211</v>
      </c>
    </row>
    <row r="7759" spans="1:6">
      <c r="A7759" s="59">
        <v>6012</v>
      </c>
      <c r="B7759" s="59" t="s">
        <v>505</v>
      </c>
      <c r="C7759" s="59" t="s">
        <v>20278</v>
      </c>
      <c r="D7759" s="60">
        <v>49.12</v>
      </c>
      <c r="E7759" s="59" t="s">
        <v>506</v>
      </c>
      <c r="F7759" s="59" t="s">
        <v>212</v>
      </c>
    </row>
    <row r="7760" spans="1:6">
      <c r="A7760" s="59">
        <v>6013</v>
      </c>
      <c r="B7760" s="59" t="s">
        <v>505</v>
      </c>
      <c r="C7760" s="59" t="s">
        <v>20278</v>
      </c>
      <c r="D7760" s="60">
        <v>49.12</v>
      </c>
      <c r="E7760" s="59" t="s">
        <v>506</v>
      </c>
      <c r="F7760" s="59" t="s">
        <v>213</v>
      </c>
    </row>
    <row r="7761" spans="1:6">
      <c r="A7761" s="59">
        <v>6014</v>
      </c>
      <c r="B7761" s="59" t="s">
        <v>505</v>
      </c>
      <c r="C7761" s="59" t="s">
        <v>20278</v>
      </c>
      <c r="D7761" s="60">
        <v>49.12</v>
      </c>
      <c r="E7761" s="59" t="s">
        <v>506</v>
      </c>
      <c r="F7761" s="59" t="s">
        <v>214</v>
      </c>
    </row>
    <row r="7762" spans="1:6">
      <c r="A7762" s="59">
        <v>6015</v>
      </c>
      <c r="B7762" s="59" t="s">
        <v>505</v>
      </c>
      <c r="C7762" s="59" t="s">
        <v>20278</v>
      </c>
      <c r="D7762" s="60">
        <v>49.12</v>
      </c>
      <c r="E7762" s="59" t="s">
        <v>506</v>
      </c>
      <c r="F7762" s="59" t="s">
        <v>215</v>
      </c>
    </row>
    <row r="7763" spans="1:6">
      <c r="A7763" s="59">
        <v>6016</v>
      </c>
      <c r="B7763" s="59" t="s">
        <v>505</v>
      </c>
      <c r="C7763" s="59" t="s">
        <v>20278</v>
      </c>
      <c r="D7763" s="60">
        <v>49.12</v>
      </c>
      <c r="E7763" s="59" t="s">
        <v>506</v>
      </c>
      <c r="F7763" s="59" t="s">
        <v>216</v>
      </c>
    </row>
    <row r="7764" spans="1:6">
      <c r="A7764" s="59">
        <v>6017</v>
      </c>
      <c r="B7764" s="59" t="s">
        <v>505</v>
      </c>
      <c r="C7764" s="59" t="s">
        <v>20278</v>
      </c>
      <c r="D7764" s="60">
        <v>49.12</v>
      </c>
      <c r="E7764" s="59" t="s">
        <v>506</v>
      </c>
      <c r="F7764" s="59" t="s">
        <v>217</v>
      </c>
    </row>
    <row r="7765" spans="1:6">
      <c r="A7765" s="59">
        <v>6020</v>
      </c>
      <c r="B7765" s="59" t="s">
        <v>505</v>
      </c>
      <c r="C7765" s="59" t="s">
        <v>20278</v>
      </c>
      <c r="D7765" s="60">
        <v>49.12</v>
      </c>
      <c r="E7765" s="59" t="s">
        <v>506</v>
      </c>
      <c r="F7765" s="59" t="s">
        <v>218</v>
      </c>
    </row>
    <row r="7766" spans="1:6">
      <c r="A7766" s="59">
        <v>6021</v>
      </c>
      <c r="B7766" s="59" t="s">
        <v>505</v>
      </c>
      <c r="C7766" s="59" t="s">
        <v>20278</v>
      </c>
      <c r="D7766" s="60">
        <v>49.12</v>
      </c>
      <c r="E7766" s="59" t="s">
        <v>506</v>
      </c>
      <c r="F7766" s="59" t="s">
        <v>219</v>
      </c>
    </row>
    <row r="7767" spans="1:6">
      <c r="A7767" s="59">
        <v>6022</v>
      </c>
      <c r="B7767" s="59" t="s">
        <v>505</v>
      </c>
      <c r="C7767" s="59" t="s">
        <v>20278</v>
      </c>
      <c r="D7767" s="60">
        <v>49.12</v>
      </c>
      <c r="E7767" s="59" t="s">
        <v>506</v>
      </c>
      <c r="F7767" s="59" t="s">
        <v>220</v>
      </c>
    </row>
    <row r="7768" spans="1:6">
      <c r="A7768" s="59">
        <v>6023</v>
      </c>
      <c r="B7768" s="59" t="s">
        <v>505</v>
      </c>
      <c r="C7768" s="59" t="s">
        <v>20278</v>
      </c>
      <c r="D7768" s="60">
        <v>49.12</v>
      </c>
      <c r="E7768" s="59" t="s">
        <v>506</v>
      </c>
      <c r="F7768" s="59" t="s">
        <v>221</v>
      </c>
    </row>
    <row r="7769" spans="1:6">
      <c r="A7769" s="59">
        <v>6100</v>
      </c>
      <c r="B7769" s="59" t="s">
        <v>505</v>
      </c>
      <c r="C7769" s="59" t="s">
        <v>20278</v>
      </c>
      <c r="D7769" s="60">
        <v>49.12</v>
      </c>
      <c r="E7769" s="59" t="s">
        <v>506</v>
      </c>
      <c r="F7769" s="59" t="s">
        <v>225</v>
      </c>
    </row>
    <row r="7770" spans="1:6">
      <c r="A7770" s="59">
        <v>6101</v>
      </c>
      <c r="B7770" s="59" t="s">
        <v>505</v>
      </c>
      <c r="C7770" s="59" t="s">
        <v>20278</v>
      </c>
      <c r="D7770" s="60">
        <v>49.12</v>
      </c>
      <c r="E7770" s="59" t="s">
        <v>506</v>
      </c>
      <c r="F7770" s="59" t="s">
        <v>226</v>
      </c>
    </row>
    <row r="7771" spans="1:6">
      <c r="A7771" s="59">
        <v>6102</v>
      </c>
      <c r="B7771" s="59" t="s">
        <v>505</v>
      </c>
      <c r="C7771" s="59" t="s">
        <v>20278</v>
      </c>
      <c r="D7771" s="60">
        <v>49.12</v>
      </c>
      <c r="E7771" s="59" t="s">
        <v>506</v>
      </c>
      <c r="F7771" s="59" t="s">
        <v>227</v>
      </c>
    </row>
    <row r="7772" spans="1:6">
      <c r="A7772" s="59">
        <v>6103</v>
      </c>
      <c r="B7772" s="59" t="s">
        <v>505</v>
      </c>
      <c r="C7772" s="59" t="s">
        <v>20278</v>
      </c>
      <c r="D7772" s="60">
        <v>49.12</v>
      </c>
      <c r="E7772" s="59" t="s">
        <v>506</v>
      </c>
      <c r="F7772" s="59" t="s">
        <v>228</v>
      </c>
    </row>
    <row r="7773" spans="1:6">
      <c r="A7773" s="59">
        <v>6110</v>
      </c>
      <c r="B7773" s="59" t="s">
        <v>505</v>
      </c>
      <c r="C7773" s="59" t="s">
        <v>20278</v>
      </c>
      <c r="D7773" s="60">
        <v>49.12</v>
      </c>
      <c r="E7773" s="59" t="s">
        <v>506</v>
      </c>
      <c r="F7773" s="59" t="s">
        <v>229</v>
      </c>
    </row>
    <row r="7774" spans="1:6">
      <c r="A7774" s="59">
        <v>6220</v>
      </c>
      <c r="B7774" s="59" t="s">
        <v>505</v>
      </c>
      <c r="C7774" s="59" t="s">
        <v>20278</v>
      </c>
      <c r="D7774" s="60">
        <v>49.12</v>
      </c>
      <c r="E7774" s="59" t="s">
        <v>506</v>
      </c>
      <c r="F7774" s="59" t="s">
        <v>231</v>
      </c>
    </row>
    <row r="7775" spans="1:6">
      <c r="A7775" s="59">
        <v>6221</v>
      </c>
      <c r="B7775" s="59" t="s">
        <v>505</v>
      </c>
      <c r="C7775" s="59" t="s">
        <v>20278</v>
      </c>
      <c r="D7775" s="60">
        <v>49.12</v>
      </c>
      <c r="E7775" s="59" t="s">
        <v>506</v>
      </c>
      <c r="F7775" s="59" t="s">
        <v>232</v>
      </c>
    </row>
    <row r="7776" spans="1:6">
      <c r="A7776" s="59">
        <v>6222</v>
      </c>
      <c r="B7776" s="59" t="s">
        <v>505</v>
      </c>
      <c r="C7776" s="59" t="s">
        <v>20278</v>
      </c>
      <c r="D7776" s="60">
        <v>49.12</v>
      </c>
      <c r="E7776" s="59" t="s">
        <v>506</v>
      </c>
      <c r="F7776" s="59" t="s">
        <v>233</v>
      </c>
    </row>
    <row r="7777" spans="1:6">
      <c r="A7777" s="59">
        <v>6223</v>
      </c>
      <c r="B7777" s="59" t="s">
        <v>505</v>
      </c>
      <c r="C7777" s="59" t="s">
        <v>20278</v>
      </c>
      <c r="D7777" s="60">
        <v>49.12</v>
      </c>
      <c r="E7777" s="59" t="s">
        <v>506</v>
      </c>
      <c r="F7777" s="59" t="s">
        <v>234</v>
      </c>
    </row>
    <row r="7778" spans="1:6">
      <c r="A7778" s="59">
        <v>6224</v>
      </c>
      <c r="B7778" s="59" t="s">
        <v>505</v>
      </c>
      <c r="C7778" s="59" t="s">
        <v>20278</v>
      </c>
      <c r="D7778" s="60">
        <v>49.12</v>
      </c>
      <c r="E7778" s="59" t="s">
        <v>506</v>
      </c>
      <c r="F7778" s="59" t="s">
        <v>235</v>
      </c>
    </row>
    <row r="7779" spans="1:6">
      <c r="A7779" s="59">
        <v>6225</v>
      </c>
      <c r="B7779" s="59" t="s">
        <v>505</v>
      </c>
      <c r="C7779" s="59" t="s">
        <v>20278</v>
      </c>
      <c r="D7779" s="60">
        <v>49.12</v>
      </c>
      <c r="E7779" s="59" t="s">
        <v>506</v>
      </c>
      <c r="F7779" s="59" t="s">
        <v>236</v>
      </c>
    </row>
    <row r="7780" spans="1:6">
      <c r="A7780" s="59">
        <v>6226</v>
      </c>
      <c r="B7780" s="59" t="s">
        <v>505</v>
      </c>
      <c r="C7780" s="59" t="s">
        <v>20278</v>
      </c>
      <c r="D7780" s="60">
        <v>49.12</v>
      </c>
      <c r="E7780" s="59" t="s">
        <v>506</v>
      </c>
      <c r="F7780" s="59" t="s">
        <v>237</v>
      </c>
    </row>
    <row r="7781" spans="1:6">
      <c r="A7781" s="59">
        <v>6229</v>
      </c>
      <c r="B7781" s="59" t="s">
        <v>505</v>
      </c>
      <c r="C7781" s="59" t="s">
        <v>20278</v>
      </c>
      <c r="D7781" s="60">
        <v>49.12</v>
      </c>
      <c r="E7781" s="59" t="s">
        <v>506</v>
      </c>
      <c r="F7781" s="59" t="s">
        <v>238</v>
      </c>
    </row>
    <row r="7782" spans="1:6">
      <c r="A7782" s="59">
        <v>6230</v>
      </c>
      <c r="B7782" s="59" t="s">
        <v>505</v>
      </c>
      <c r="C7782" s="59" t="s">
        <v>20278</v>
      </c>
      <c r="D7782" s="60">
        <v>49.12</v>
      </c>
      <c r="E7782" s="59" t="s">
        <v>506</v>
      </c>
      <c r="F7782" s="59" t="s">
        <v>239</v>
      </c>
    </row>
    <row r="7783" spans="1:6">
      <c r="A7783" s="59">
        <v>6231</v>
      </c>
      <c r="B7783" s="59" t="s">
        <v>505</v>
      </c>
      <c r="C7783" s="59" t="s">
        <v>20278</v>
      </c>
      <c r="D7783" s="60">
        <v>49.12</v>
      </c>
      <c r="E7783" s="59" t="s">
        <v>506</v>
      </c>
      <c r="F7783" s="59" t="s">
        <v>240</v>
      </c>
    </row>
    <row r="7784" spans="1:6">
      <c r="A7784" s="59">
        <v>6232</v>
      </c>
      <c r="B7784" s="59" t="s">
        <v>505</v>
      </c>
      <c r="C7784" s="59" t="s">
        <v>20278</v>
      </c>
      <c r="D7784" s="60">
        <v>49.12</v>
      </c>
      <c r="E7784" s="59" t="s">
        <v>506</v>
      </c>
      <c r="F7784" s="59" t="s">
        <v>241</v>
      </c>
    </row>
    <row r="7785" spans="1:6">
      <c r="A7785" s="59">
        <v>6234</v>
      </c>
      <c r="B7785" s="59" t="s">
        <v>505</v>
      </c>
      <c r="C7785" s="59" t="s">
        <v>20278</v>
      </c>
      <c r="D7785" s="60">
        <v>49.12</v>
      </c>
      <c r="E7785" s="59" t="s">
        <v>506</v>
      </c>
      <c r="F7785" s="59" t="s">
        <v>242</v>
      </c>
    </row>
    <row r="7786" spans="1:6">
      <c r="A7786" s="59">
        <v>6235</v>
      </c>
      <c r="B7786" s="59" t="s">
        <v>505</v>
      </c>
      <c r="C7786" s="59" t="s">
        <v>20278</v>
      </c>
      <c r="D7786" s="60">
        <v>49.12</v>
      </c>
      <c r="E7786" s="59" t="s">
        <v>506</v>
      </c>
      <c r="F7786" s="59" t="s">
        <v>243</v>
      </c>
    </row>
    <row r="7787" spans="1:6">
      <c r="A7787" s="59">
        <v>6236</v>
      </c>
      <c r="B7787" s="59" t="s">
        <v>505</v>
      </c>
      <c r="C7787" s="59" t="s">
        <v>20278</v>
      </c>
      <c r="D7787" s="60">
        <v>49.12</v>
      </c>
      <c r="E7787" s="59" t="s">
        <v>506</v>
      </c>
      <c r="F7787" s="59" t="s">
        <v>244</v>
      </c>
    </row>
    <row r="7788" spans="1:6">
      <c r="A7788" s="59">
        <v>6238</v>
      </c>
      <c r="B7788" s="59" t="s">
        <v>505</v>
      </c>
      <c r="C7788" s="59" t="s">
        <v>20278</v>
      </c>
      <c r="D7788" s="60">
        <v>49.12</v>
      </c>
      <c r="E7788" s="59" t="s">
        <v>506</v>
      </c>
      <c r="F7788" s="59" t="s">
        <v>245</v>
      </c>
    </row>
    <row r="7789" spans="1:6">
      <c r="A7789" s="59">
        <v>6240</v>
      </c>
      <c r="B7789" s="59" t="s">
        <v>505</v>
      </c>
      <c r="C7789" s="59" t="s">
        <v>20278</v>
      </c>
      <c r="D7789" s="60">
        <v>49.12</v>
      </c>
      <c r="E7789" s="59" t="s">
        <v>506</v>
      </c>
      <c r="F7789" s="59" t="s">
        <v>246</v>
      </c>
    </row>
    <row r="7790" spans="1:6">
      <c r="A7790" s="59">
        <v>6241</v>
      </c>
      <c r="B7790" s="59" t="s">
        <v>505</v>
      </c>
      <c r="C7790" s="59" t="s">
        <v>20278</v>
      </c>
      <c r="D7790" s="60">
        <v>49.12</v>
      </c>
      <c r="E7790" s="59" t="s">
        <v>506</v>
      </c>
      <c r="F7790" s="59" t="s">
        <v>247</v>
      </c>
    </row>
    <row r="7791" spans="1:6">
      <c r="A7791" s="59">
        <v>6242</v>
      </c>
      <c r="B7791" s="59" t="s">
        <v>505</v>
      </c>
      <c r="C7791" s="59" t="s">
        <v>20278</v>
      </c>
      <c r="D7791" s="60">
        <v>49.12</v>
      </c>
      <c r="E7791" s="59" t="s">
        <v>506</v>
      </c>
      <c r="F7791" s="59" t="s">
        <v>248</v>
      </c>
    </row>
    <row r="7792" spans="1:6">
      <c r="A7792" s="59">
        <v>6243</v>
      </c>
      <c r="B7792" s="59" t="s">
        <v>505</v>
      </c>
      <c r="C7792" s="59" t="s">
        <v>20278</v>
      </c>
      <c r="D7792" s="60">
        <v>49.12</v>
      </c>
      <c r="E7792" s="59" t="s">
        <v>506</v>
      </c>
      <c r="F7792" s="59" t="s">
        <v>249</v>
      </c>
    </row>
    <row r="7793" spans="1:6">
      <c r="A7793" s="59">
        <v>6244</v>
      </c>
      <c r="B7793" s="59" t="s">
        <v>505</v>
      </c>
      <c r="C7793" s="59" t="s">
        <v>20278</v>
      </c>
      <c r="D7793" s="60">
        <v>49.12</v>
      </c>
      <c r="E7793" s="59" t="s">
        <v>506</v>
      </c>
      <c r="F7793" s="59" t="s">
        <v>250</v>
      </c>
    </row>
    <row r="7794" spans="1:6">
      <c r="A7794" s="59">
        <v>6306</v>
      </c>
      <c r="B7794" s="59" t="s">
        <v>505</v>
      </c>
      <c r="C7794" s="59" t="s">
        <v>20278</v>
      </c>
      <c r="D7794" s="60">
        <v>49.12</v>
      </c>
      <c r="E7794" s="59" t="s">
        <v>506</v>
      </c>
      <c r="F7794" s="59" t="s">
        <v>251</v>
      </c>
    </row>
    <row r="7795" spans="1:6">
      <c r="A7795" s="59">
        <v>6307</v>
      </c>
      <c r="B7795" s="59" t="s">
        <v>505</v>
      </c>
      <c r="C7795" s="59" t="s">
        <v>20278</v>
      </c>
      <c r="D7795" s="60">
        <v>49.12</v>
      </c>
      <c r="E7795" s="59" t="s">
        <v>506</v>
      </c>
      <c r="F7795" s="59" t="s">
        <v>252</v>
      </c>
    </row>
    <row r="7796" spans="1:6">
      <c r="A7796" s="59">
        <v>6308</v>
      </c>
      <c r="B7796" s="59" t="s">
        <v>505</v>
      </c>
      <c r="C7796" s="59" t="s">
        <v>20278</v>
      </c>
      <c r="D7796" s="60">
        <v>49.12</v>
      </c>
      <c r="E7796" s="59" t="s">
        <v>506</v>
      </c>
      <c r="F7796" s="59" t="s">
        <v>252</v>
      </c>
    </row>
    <row r="7797" spans="1:6">
      <c r="A7797" s="59">
        <v>6320</v>
      </c>
      <c r="B7797" s="59" t="s">
        <v>505</v>
      </c>
      <c r="C7797" s="59" t="s">
        <v>20278</v>
      </c>
      <c r="D7797" s="60">
        <v>49.12</v>
      </c>
      <c r="E7797" s="59" t="s">
        <v>506</v>
      </c>
      <c r="F7797" s="59" t="s">
        <v>253</v>
      </c>
    </row>
    <row r="7798" spans="1:6">
      <c r="A7798" s="59">
        <v>6342</v>
      </c>
      <c r="B7798" s="59" t="s">
        <v>505</v>
      </c>
      <c r="C7798" s="59" t="s">
        <v>20278</v>
      </c>
      <c r="D7798" s="60">
        <v>49.12</v>
      </c>
      <c r="E7798" s="59" t="s">
        <v>506</v>
      </c>
      <c r="F7798" s="59" t="s">
        <v>254</v>
      </c>
    </row>
    <row r="7799" spans="1:6">
      <c r="A7799" s="59">
        <v>6343</v>
      </c>
      <c r="B7799" s="59" t="s">
        <v>505</v>
      </c>
      <c r="C7799" s="59" t="s">
        <v>20278</v>
      </c>
      <c r="D7799" s="60">
        <v>49.12</v>
      </c>
      <c r="E7799" s="59" t="s">
        <v>506</v>
      </c>
      <c r="F7799" s="59" t="s">
        <v>255</v>
      </c>
    </row>
    <row r="7800" spans="1:6">
      <c r="A7800" s="59">
        <v>6344</v>
      </c>
      <c r="B7800" s="59" t="s">
        <v>505</v>
      </c>
      <c r="C7800" s="59" t="s">
        <v>20278</v>
      </c>
      <c r="D7800" s="60">
        <v>49.12</v>
      </c>
      <c r="E7800" s="59" t="s">
        <v>506</v>
      </c>
      <c r="F7800" s="59" t="s">
        <v>256</v>
      </c>
    </row>
    <row r="7801" spans="1:6">
      <c r="A7801" s="59">
        <v>6345</v>
      </c>
      <c r="B7801" s="59" t="s">
        <v>505</v>
      </c>
      <c r="C7801" s="59" t="s">
        <v>20278</v>
      </c>
      <c r="D7801" s="60">
        <v>49.12</v>
      </c>
      <c r="E7801" s="59" t="s">
        <v>506</v>
      </c>
      <c r="F7801" s="59" t="s">
        <v>257</v>
      </c>
    </row>
    <row r="7802" spans="1:6">
      <c r="A7802" s="59">
        <v>6346</v>
      </c>
      <c r="B7802" s="59" t="s">
        <v>505</v>
      </c>
      <c r="C7802" s="59" t="s">
        <v>20278</v>
      </c>
      <c r="D7802" s="60">
        <v>49.12</v>
      </c>
      <c r="E7802" s="59" t="s">
        <v>506</v>
      </c>
      <c r="F7802" s="59" t="s">
        <v>258</v>
      </c>
    </row>
    <row r="7803" spans="1:6">
      <c r="A7803" s="59">
        <v>6347</v>
      </c>
      <c r="B7803" s="59" t="s">
        <v>505</v>
      </c>
      <c r="C7803" s="59" t="s">
        <v>20278</v>
      </c>
      <c r="D7803" s="60">
        <v>49.12</v>
      </c>
      <c r="E7803" s="59" t="s">
        <v>506</v>
      </c>
      <c r="F7803" s="59" t="s">
        <v>259</v>
      </c>
    </row>
    <row r="7804" spans="1:6">
      <c r="A7804" s="59">
        <v>6400</v>
      </c>
      <c r="B7804" s="59" t="s">
        <v>505</v>
      </c>
      <c r="C7804" s="59" t="s">
        <v>20278</v>
      </c>
      <c r="D7804" s="60">
        <v>49.12</v>
      </c>
      <c r="E7804" s="59" t="s">
        <v>506</v>
      </c>
      <c r="F7804" s="59" t="s">
        <v>260</v>
      </c>
    </row>
    <row r="7805" spans="1:6">
      <c r="A7805" s="59">
        <v>6401</v>
      </c>
      <c r="B7805" s="59" t="s">
        <v>505</v>
      </c>
      <c r="C7805" s="59" t="s">
        <v>20278</v>
      </c>
      <c r="D7805" s="60">
        <v>49.12</v>
      </c>
      <c r="E7805" s="59" t="s">
        <v>506</v>
      </c>
      <c r="F7805" s="59" t="s">
        <v>261</v>
      </c>
    </row>
    <row r="7806" spans="1:6">
      <c r="A7806" s="59">
        <v>6402</v>
      </c>
      <c r="B7806" s="59" t="s">
        <v>505</v>
      </c>
      <c r="C7806" s="59" t="s">
        <v>20278</v>
      </c>
      <c r="D7806" s="60">
        <v>49.12</v>
      </c>
      <c r="E7806" s="59" t="s">
        <v>506</v>
      </c>
      <c r="F7806" s="59" t="s">
        <v>262</v>
      </c>
    </row>
    <row r="7807" spans="1:6">
      <c r="A7807" s="59">
        <v>6404</v>
      </c>
      <c r="B7807" s="59" t="s">
        <v>505</v>
      </c>
      <c r="C7807" s="59" t="s">
        <v>20278</v>
      </c>
      <c r="D7807" s="60">
        <v>49.12</v>
      </c>
      <c r="E7807" s="59" t="s">
        <v>506</v>
      </c>
      <c r="F7807" s="59" t="s">
        <v>263</v>
      </c>
    </row>
    <row r="7808" spans="1:6">
      <c r="A7808" s="59">
        <v>6405</v>
      </c>
      <c r="B7808" s="59" t="s">
        <v>505</v>
      </c>
      <c r="C7808" s="59" t="s">
        <v>20278</v>
      </c>
      <c r="D7808" s="60">
        <v>49.12</v>
      </c>
      <c r="E7808" s="59" t="s">
        <v>506</v>
      </c>
      <c r="F7808" s="59" t="s">
        <v>264</v>
      </c>
    </row>
    <row r="7809" spans="1:6">
      <c r="A7809" s="59">
        <v>6406</v>
      </c>
      <c r="B7809" s="59" t="s">
        <v>505</v>
      </c>
      <c r="C7809" s="59" t="s">
        <v>20278</v>
      </c>
      <c r="D7809" s="60">
        <v>49.12</v>
      </c>
      <c r="E7809" s="59" t="s">
        <v>506</v>
      </c>
      <c r="F7809" s="59" t="s">
        <v>265</v>
      </c>
    </row>
    <row r="7810" spans="1:6">
      <c r="A7810" s="59">
        <v>6407</v>
      </c>
      <c r="B7810" s="59" t="s">
        <v>505</v>
      </c>
      <c r="C7810" s="59" t="s">
        <v>20278</v>
      </c>
      <c r="D7810" s="60">
        <v>49.12</v>
      </c>
      <c r="E7810" s="59" t="s">
        <v>506</v>
      </c>
      <c r="F7810" s="59" t="s">
        <v>266</v>
      </c>
    </row>
    <row r="7811" spans="1:6">
      <c r="A7811" s="59">
        <v>6410</v>
      </c>
      <c r="B7811" s="59" t="s">
        <v>505</v>
      </c>
      <c r="C7811" s="59" t="s">
        <v>20278</v>
      </c>
      <c r="D7811" s="60">
        <v>49.12</v>
      </c>
      <c r="E7811" s="59" t="s">
        <v>506</v>
      </c>
      <c r="F7811" s="59" t="s">
        <v>267</v>
      </c>
    </row>
    <row r="7812" spans="1:6">
      <c r="A7812" s="59">
        <v>6411</v>
      </c>
      <c r="B7812" s="59" t="s">
        <v>505</v>
      </c>
      <c r="C7812" s="59" t="s">
        <v>20278</v>
      </c>
      <c r="D7812" s="60">
        <v>49.12</v>
      </c>
      <c r="E7812" s="59" t="s">
        <v>506</v>
      </c>
      <c r="F7812" s="59" t="s">
        <v>268</v>
      </c>
    </row>
    <row r="7813" spans="1:6">
      <c r="A7813" s="59">
        <v>6412</v>
      </c>
      <c r="B7813" s="59" t="s">
        <v>505</v>
      </c>
      <c r="C7813" s="59" t="s">
        <v>20278</v>
      </c>
      <c r="D7813" s="60">
        <v>49.12</v>
      </c>
      <c r="E7813" s="59" t="s">
        <v>506</v>
      </c>
      <c r="F7813" s="59" t="s">
        <v>269</v>
      </c>
    </row>
    <row r="7814" spans="1:6">
      <c r="A7814" s="59">
        <v>6413</v>
      </c>
      <c r="B7814" s="59" t="s">
        <v>505</v>
      </c>
      <c r="C7814" s="59" t="s">
        <v>20278</v>
      </c>
      <c r="D7814" s="60">
        <v>49.12</v>
      </c>
      <c r="E7814" s="59" t="s">
        <v>506</v>
      </c>
      <c r="F7814" s="59" t="s">
        <v>270</v>
      </c>
    </row>
    <row r="7815" spans="1:6">
      <c r="A7815" s="59">
        <v>6414</v>
      </c>
      <c r="B7815" s="59" t="s">
        <v>505</v>
      </c>
      <c r="C7815" s="59" t="s">
        <v>20278</v>
      </c>
      <c r="D7815" s="60">
        <v>49.12</v>
      </c>
      <c r="E7815" s="59" t="s">
        <v>506</v>
      </c>
      <c r="F7815" s="59" t="s">
        <v>271</v>
      </c>
    </row>
    <row r="7816" spans="1:6">
      <c r="A7816" s="59">
        <v>6415</v>
      </c>
      <c r="B7816" s="59" t="s">
        <v>505</v>
      </c>
      <c r="C7816" s="59" t="s">
        <v>20278</v>
      </c>
      <c r="D7816" s="60">
        <v>49.12</v>
      </c>
      <c r="E7816" s="59" t="s">
        <v>506</v>
      </c>
      <c r="F7816" s="59" t="s">
        <v>272</v>
      </c>
    </row>
    <row r="7817" spans="1:6">
      <c r="A7817" s="59">
        <v>6416</v>
      </c>
      <c r="B7817" s="59" t="s">
        <v>505</v>
      </c>
      <c r="C7817" s="59" t="s">
        <v>20278</v>
      </c>
      <c r="D7817" s="60">
        <v>49.12</v>
      </c>
      <c r="E7817" s="59" t="s">
        <v>506</v>
      </c>
      <c r="F7817" s="59" t="s">
        <v>273</v>
      </c>
    </row>
    <row r="7818" spans="1:6">
      <c r="A7818" s="59">
        <v>6417</v>
      </c>
      <c r="B7818" s="59" t="s">
        <v>505</v>
      </c>
      <c r="C7818" s="59" t="s">
        <v>20278</v>
      </c>
      <c r="D7818" s="60">
        <v>49.12</v>
      </c>
      <c r="E7818" s="59" t="s">
        <v>506</v>
      </c>
      <c r="F7818" s="59" t="s">
        <v>274</v>
      </c>
    </row>
    <row r="7819" spans="1:6">
      <c r="A7819" s="59">
        <v>6418</v>
      </c>
      <c r="B7819" s="59" t="s">
        <v>505</v>
      </c>
      <c r="C7819" s="59" t="s">
        <v>20278</v>
      </c>
      <c r="D7819" s="60">
        <v>49.12</v>
      </c>
      <c r="E7819" s="59" t="s">
        <v>506</v>
      </c>
      <c r="F7819" s="59" t="s">
        <v>275</v>
      </c>
    </row>
    <row r="7820" spans="1:6">
      <c r="A7820" s="59">
        <v>6419</v>
      </c>
      <c r="B7820" s="59" t="s">
        <v>505</v>
      </c>
      <c r="C7820" s="59" t="s">
        <v>20278</v>
      </c>
      <c r="D7820" s="60">
        <v>49.12</v>
      </c>
      <c r="E7820" s="59" t="s">
        <v>506</v>
      </c>
      <c r="F7820" s="59" t="s">
        <v>276</v>
      </c>
    </row>
    <row r="7821" spans="1:6">
      <c r="A7821" s="59">
        <v>6420</v>
      </c>
      <c r="B7821" s="59" t="s">
        <v>505</v>
      </c>
      <c r="C7821" s="59" t="s">
        <v>20278</v>
      </c>
      <c r="D7821" s="60">
        <v>49.12</v>
      </c>
      <c r="E7821" s="59" t="s">
        <v>506</v>
      </c>
      <c r="F7821" s="59" t="s">
        <v>277</v>
      </c>
    </row>
    <row r="7822" spans="1:6">
      <c r="A7822" s="59">
        <v>6421</v>
      </c>
      <c r="B7822" s="59" t="s">
        <v>505</v>
      </c>
      <c r="C7822" s="59" t="s">
        <v>20278</v>
      </c>
      <c r="D7822" s="60">
        <v>49.12</v>
      </c>
      <c r="E7822" s="59" t="s">
        <v>506</v>
      </c>
      <c r="F7822" s="59" t="s">
        <v>278</v>
      </c>
    </row>
    <row r="7823" spans="1:6">
      <c r="A7823" s="59">
        <v>6422</v>
      </c>
      <c r="B7823" s="59" t="s">
        <v>505</v>
      </c>
      <c r="C7823" s="59" t="s">
        <v>20278</v>
      </c>
      <c r="D7823" s="60">
        <v>49.12</v>
      </c>
      <c r="E7823" s="59" t="s">
        <v>506</v>
      </c>
      <c r="F7823" s="59" t="s">
        <v>279</v>
      </c>
    </row>
    <row r="7824" spans="1:6">
      <c r="A7824" s="59">
        <v>6423</v>
      </c>
      <c r="B7824" s="59" t="s">
        <v>505</v>
      </c>
      <c r="C7824" s="59" t="s">
        <v>20278</v>
      </c>
      <c r="D7824" s="60">
        <v>49.12</v>
      </c>
      <c r="E7824" s="59" t="s">
        <v>506</v>
      </c>
      <c r="F7824" s="59" t="s">
        <v>280</v>
      </c>
    </row>
    <row r="7825" spans="1:6">
      <c r="A7825" s="59">
        <v>6425</v>
      </c>
      <c r="B7825" s="59" t="s">
        <v>505</v>
      </c>
      <c r="C7825" s="59" t="s">
        <v>20278</v>
      </c>
      <c r="D7825" s="60">
        <v>49.12</v>
      </c>
      <c r="E7825" s="59" t="s">
        <v>506</v>
      </c>
      <c r="F7825" s="59" t="s">
        <v>281</v>
      </c>
    </row>
    <row r="7826" spans="1:6">
      <c r="A7826" s="59">
        <v>6426</v>
      </c>
      <c r="B7826" s="59" t="s">
        <v>505</v>
      </c>
      <c r="C7826" s="59" t="s">
        <v>20278</v>
      </c>
      <c r="D7826" s="60">
        <v>49.12</v>
      </c>
      <c r="E7826" s="59" t="s">
        <v>506</v>
      </c>
      <c r="F7826" s="59" t="s">
        <v>282</v>
      </c>
    </row>
    <row r="7827" spans="1:6">
      <c r="A7827" s="59">
        <v>6427</v>
      </c>
      <c r="B7827" s="59" t="s">
        <v>505</v>
      </c>
      <c r="C7827" s="59" t="s">
        <v>20278</v>
      </c>
      <c r="D7827" s="60">
        <v>49.12</v>
      </c>
      <c r="E7827" s="59" t="s">
        <v>506</v>
      </c>
      <c r="F7827" s="59" t="s">
        <v>281</v>
      </c>
    </row>
    <row r="7828" spans="1:6">
      <c r="A7828" s="59">
        <v>6430</v>
      </c>
      <c r="B7828" s="59" t="s">
        <v>505</v>
      </c>
      <c r="C7828" s="59" t="s">
        <v>20278</v>
      </c>
      <c r="D7828" s="60">
        <v>49.12</v>
      </c>
      <c r="E7828" s="59" t="s">
        <v>506</v>
      </c>
      <c r="F7828" s="59" t="s">
        <v>265</v>
      </c>
    </row>
    <row r="7829" spans="1:6">
      <c r="A7829" s="59">
        <v>6432</v>
      </c>
      <c r="B7829" s="59" t="s">
        <v>505</v>
      </c>
      <c r="C7829" s="59" t="s">
        <v>20278</v>
      </c>
      <c r="D7829" s="60">
        <v>49.12</v>
      </c>
      <c r="E7829" s="59" t="s">
        <v>506</v>
      </c>
      <c r="F7829" s="59" t="s">
        <v>283</v>
      </c>
    </row>
    <row r="7830" spans="1:6">
      <c r="A7830" s="59">
        <v>6434</v>
      </c>
      <c r="B7830" s="59" t="s">
        <v>505</v>
      </c>
      <c r="C7830" s="59" t="s">
        <v>20278</v>
      </c>
      <c r="D7830" s="60">
        <v>49.12</v>
      </c>
      <c r="E7830" s="59" t="s">
        <v>506</v>
      </c>
      <c r="F7830" s="59" t="s">
        <v>284</v>
      </c>
    </row>
    <row r="7831" spans="1:6">
      <c r="A7831" s="59">
        <v>6437</v>
      </c>
      <c r="B7831" s="59" t="s">
        <v>505</v>
      </c>
      <c r="C7831" s="59" t="s">
        <v>20278</v>
      </c>
      <c r="D7831" s="60">
        <v>49.12</v>
      </c>
      <c r="E7831" s="59" t="s">
        <v>506</v>
      </c>
      <c r="F7831" s="59" t="s">
        <v>285</v>
      </c>
    </row>
    <row r="7832" spans="1:6">
      <c r="A7832" s="59">
        <v>6438</v>
      </c>
      <c r="B7832" s="59" t="s">
        <v>505</v>
      </c>
      <c r="C7832" s="59" t="s">
        <v>20278</v>
      </c>
      <c r="D7832" s="60">
        <v>49.12</v>
      </c>
      <c r="E7832" s="59" t="s">
        <v>506</v>
      </c>
      <c r="F7832" s="59" t="s">
        <v>286</v>
      </c>
    </row>
    <row r="7833" spans="1:6">
      <c r="A7833" s="59">
        <v>6439</v>
      </c>
      <c r="B7833" s="59" t="s">
        <v>505</v>
      </c>
      <c r="C7833" s="59" t="s">
        <v>20278</v>
      </c>
      <c r="D7833" s="60">
        <v>49.12</v>
      </c>
      <c r="E7833" s="59" t="s">
        <v>506</v>
      </c>
      <c r="F7833" s="59" t="s">
        <v>287</v>
      </c>
    </row>
    <row r="7834" spans="1:6">
      <c r="A7834" s="59">
        <v>6442</v>
      </c>
      <c r="B7834" s="59" t="s">
        <v>505</v>
      </c>
      <c r="C7834" s="59" t="s">
        <v>20278</v>
      </c>
      <c r="D7834" s="60">
        <v>49.12</v>
      </c>
      <c r="E7834" s="59" t="s">
        <v>506</v>
      </c>
      <c r="F7834" s="59" t="s">
        <v>288</v>
      </c>
    </row>
    <row r="7835" spans="1:6">
      <c r="A7835" s="59">
        <v>6443</v>
      </c>
      <c r="B7835" s="59" t="s">
        <v>505</v>
      </c>
      <c r="C7835" s="59" t="s">
        <v>20278</v>
      </c>
      <c r="D7835" s="60">
        <v>49.12</v>
      </c>
      <c r="E7835" s="59" t="s">
        <v>506</v>
      </c>
      <c r="F7835" s="59" t="s">
        <v>289</v>
      </c>
    </row>
    <row r="7836" spans="1:6">
      <c r="A7836" s="59">
        <v>6444</v>
      </c>
      <c r="B7836" s="59" t="s">
        <v>505</v>
      </c>
      <c r="C7836" s="59" t="s">
        <v>20278</v>
      </c>
      <c r="D7836" s="60">
        <v>49.12</v>
      </c>
      <c r="E7836" s="59" t="s">
        <v>506</v>
      </c>
      <c r="F7836" s="59" t="s">
        <v>290</v>
      </c>
    </row>
    <row r="7837" spans="1:6">
      <c r="A7837" s="59">
        <v>6450</v>
      </c>
      <c r="B7837" s="59" t="s">
        <v>505</v>
      </c>
      <c r="C7837" s="59" t="s">
        <v>20278</v>
      </c>
      <c r="D7837" s="60">
        <v>49.12</v>
      </c>
      <c r="E7837" s="59" t="s">
        <v>506</v>
      </c>
      <c r="F7837" s="59" t="s">
        <v>291</v>
      </c>
    </row>
    <row r="7838" spans="1:6">
      <c r="A7838" s="59">
        <v>6452</v>
      </c>
      <c r="B7838" s="59" t="s">
        <v>505</v>
      </c>
      <c r="C7838" s="59" t="s">
        <v>20278</v>
      </c>
      <c r="D7838" s="60">
        <v>49.12</v>
      </c>
      <c r="E7838" s="59" t="s">
        <v>506</v>
      </c>
      <c r="F7838" s="59" t="s">
        <v>292</v>
      </c>
    </row>
    <row r="7839" spans="1:6">
      <c r="A7839" s="59">
        <v>6456</v>
      </c>
      <c r="B7839" s="59" t="s">
        <v>505</v>
      </c>
      <c r="C7839" s="59" t="s">
        <v>20278</v>
      </c>
      <c r="D7839" s="60">
        <v>49.12</v>
      </c>
      <c r="E7839" s="59" t="s">
        <v>506</v>
      </c>
      <c r="F7839" s="59" t="s">
        <v>293</v>
      </c>
    </row>
    <row r="7840" spans="1:6">
      <c r="A7840" s="59">
        <v>6459</v>
      </c>
      <c r="B7840" s="59" t="s">
        <v>505</v>
      </c>
      <c r="C7840" s="59" t="s">
        <v>20278</v>
      </c>
      <c r="D7840" s="60">
        <v>49.12</v>
      </c>
      <c r="E7840" s="59" t="s">
        <v>506</v>
      </c>
      <c r="F7840" s="59" t="s">
        <v>295</v>
      </c>
    </row>
    <row r="7841" spans="1:6">
      <c r="A7841" s="59">
        <v>6462</v>
      </c>
      <c r="B7841" s="59" t="s">
        <v>505</v>
      </c>
      <c r="C7841" s="59" t="s">
        <v>20278</v>
      </c>
      <c r="D7841" s="60">
        <v>49.12</v>
      </c>
      <c r="E7841" s="59" t="s">
        <v>506</v>
      </c>
      <c r="F7841" s="59" t="s">
        <v>298</v>
      </c>
    </row>
    <row r="7842" spans="1:6">
      <c r="A7842" s="59">
        <v>6463</v>
      </c>
      <c r="B7842" s="59" t="s">
        <v>505</v>
      </c>
      <c r="C7842" s="59" t="s">
        <v>20278</v>
      </c>
      <c r="D7842" s="60">
        <v>49.12</v>
      </c>
      <c r="E7842" s="59" t="s">
        <v>506</v>
      </c>
      <c r="F7842" s="59" t="s">
        <v>299</v>
      </c>
    </row>
    <row r="7843" spans="1:6">
      <c r="A7843" s="59">
        <v>6464</v>
      </c>
      <c r="B7843" s="59" t="s">
        <v>505</v>
      </c>
      <c r="C7843" s="59" t="s">
        <v>20278</v>
      </c>
      <c r="D7843" s="60">
        <v>49.12</v>
      </c>
      <c r="E7843" s="59" t="s">
        <v>506</v>
      </c>
      <c r="F7843" s="59" t="s">
        <v>300</v>
      </c>
    </row>
    <row r="7844" spans="1:6">
      <c r="A7844" s="59">
        <v>6470</v>
      </c>
      <c r="B7844" s="59" t="s">
        <v>505</v>
      </c>
      <c r="C7844" s="59" t="s">
        <v>20278</v>
      </c>
      <c r="D7844" s="60">
        <v>49.12</v>
      </c>
      <c r="E7844" s="59" t="s">
        <v>506</v>
      </c>
      <c r="F7844" s="59" t="s">
        <v>301</v>
      </c>
    </row>
    <row r="7845" spans="1:6">
      <c r="A7845" s="59">
        <v>6472</v>
      </c>
      <c r="B7845" s="59" t="s">
        <v>505</v>
      </c>
      <c r="C7845" s="59" t="s">
        <v>20278</v>
      </c>
      <c r="D7845" s="60">
        <v>49.12</v>
      </c>
      <c r="E7845" s="59" t="s">
        <v>506</v>
      </c>
      <c r="F7845" s="59" t="s">
        <v>302</v>
      </c>
    </row>
    <row r="7846" spans="1:6">
      <c r="A7846" s="59">
        <v>6473</v>
      </c>
      <c r="B7846" s="59" t="s">
        <v>505</v>
      </c>
      <c r="C7846" s="59" t="s">
        <v>20278</v>
      </c>
      <c r="D7846" s="60">
        <v>49.12</v>
      </c>
      <c r="E7846" s="59" t="s">
        <v>506</v>
      </c>
      <c r="F7846" s="59" t="s">
        <v>303</v>
      </c>
    </row>
    <row r="7847" spans="1:6">
      <c r="A7847" s="59">
        <v>6480</v>
      </c>
      <c r="B7847" s="59" t="s">
        <v>505</v>
      </c>
      <c r="C7847" s="59" t="s">
        <v>20278</v>
      </c>
      <c r="D7847" s="60">
        <v>49.12</v>
      </c>
      <c r="E7847" s="59" t="s">
        <v>506</v>
      </c>
      <c r="F7847" s="59" t="s">
        <v>304</v>
      </c>
    </row>
    <row r="7848" spans="1:6">
      <c r="A7848" s="59">
        <v>6482</v>
      </c>
      <c r="B7848" s="59" t="s">
        <v>505</v>
      </c>
      <c r="C7848" s="59" t="s">
        <v>20278</v>
      </c>
      <c r="D7848" s="60">
        <v>49.12</v>
      </c>
      <c r="E7848" s="59" t="s">
        <v>506</v>
      </c>
      <c r="F7848" s="59" t="s">
        <v>305</v>
      </c>
    </row>
    <row r="7849" spans="1:6">
      <c r="A7849" s="59">
        <v>6483</v>
      </c>
      <c r="B7849" s="59" t="s">
        <v>505</v>
      </c>
      <c r="C7849" s="59" t="s">
        <v>20278</v>
      </c>
      <c r="D7849" s="60">
        <v>49.12</v>
      </c>
      <c r="E7849" s="59" t="s">
        <v>506</v>
      </c>
      <c r="F7849" s="59" t="s">
        <v>306</v>
      </c>
    </row>
    <row r="7850" spans="1:6">
      <c r="A7850" s="59">
        <v>6484</v>
      </c>
      <c r="B7850" s="59" t="s">
        <v>505</v>
      </c>
      <c r="C7850" s="59" t="s">
        <v>20278</v>
      </c>
      <c r="D7850" s="60">
        <v>49.12</v>
      </c>
      <c r="E7850" s="59" t="s">
        <v>506</v>
      </c>
      <c r="F7850" s="59" t="s">
        <v>307</v>
      </c>
    </row>
    <row r="7851" spans="1:6">
      <c r="A7851" s="59">
        <v>6486</v>
      </c>
      <c r="B7851" s="59" t="s">
        <v>505</v>
      </c>
      <c r="C7851" s="59" t="s">
        <v>20278</v>
      </c>
      <c r="D7851" s="60">
        <v>49.12</v>
      </c>
      <c r="E7851" s="59" t="s">
        <v>506</v>
      </c>
      <c r="F7851" s="59" t="s">
        <v>308</v>
      </c>
    </row>
    <row r="7852" spans="1:6">
      <c r="A7852" s="59">
        <v>6490</v>
      </c>
      <c r="B7852" s="59" t="s">
        <v>505</v>
      </c>
      <c r="C7852" s="59" t="s">
        <v>20278</v>
      </c>
      <c r="D7852" s="60">
        <v>49.12</v>
      </c>
      <c r="E7852" s="59" t="s">
        <v>506</v>
      </c>
      <c r="F7852" s="59" t="s">
        <v>309</v>
      </c>
    </row>
    <row r="7853" spans="1:6">
      <c r="A7853" s="59">
        <v>6492</v>
      </c>
      <c r="B7853" s="59" t="s">
        <v>505</v>
      </c>
      <c r="C7853" s="59" t="s">
        <v>20278</v>
      </c>
      <c r="D7853" s="60">
        <v>49.12</v>
      </c>
      <c r="E7853" s="59" t="s">
        <v>506</v>
      </c>
      <c r="F7853" s="59" t="s">
        <v>310</v>
      </c>
    </row>
    <row r="7854" spans="1:6">
      <c r="A7854" s="59">
        <v>6500</v>
      </c>
      <c r="B7854" s="59" t="s">
        <v>505</v>
      </c>
      <c r="C7854" s="59" t="s">
        <v>20278</v>
      </c>
      <c r="D7854" s="60">
        <v>49.12</v>
      </c>
      <c r="E7854" s="59" t="s">
        <v>506</v>
      </c>
      <c r="F7854" s="59" t="s">
        <v>311</v>
      </c>
    </row>
    <row r="7855" spans="1:6">
      <c r="A7855" s="59">
        <v>6502</v>
      </c>
      <c r="B7855" s="59" t="s">
        <v>505</v>
      </c>
      <c r="C7855" s="59" t="s">
        <v>20278</v>
      </c>
      <c r="D7855" s="60">
        <v>49.12</v>
      </c>
      <c r="E7855" s="59" t="s">
        <v>506</v>
      </c>
      <c r="F7855" s="59" t="s">
        <v>312</v>
      </c>
    </row>
    <row r="7856" spans="1:6">
      <c r="A7856" s="59">
        <v>6503</v>
      </c>
      <c r="B7856" s="59" t="s">
        <v>505</v>
      </c>
      <c r="C7856" s="59" t="s">
        <v>20278</v>
      </c>
      <c r="D7856" s="60">
        <v>49.12</v>
      </c>
      <c r="E7856" s="59" t="s">
        <v>506</v>
      </c>
      <c r="F7856" s="59" t="s">
        <v>313</v>
      </c>
    </row>
    <row r="7857" spans="1:6">
      <c r="A7857" s="59">
        <v>6504</v>
      </c>
      <c r="B7857" s="59" t="s">
        <v>505</v>
      </c>
      <c r="C7857" s="59" t="s">
        <v>20278</v>
      </c>
      <c r="D7857" s="60">
        <v>49.12</v>
      </c>
      <c r="E7857" s="59" t="s">
        <v>506</v>
      </c>
      <c r="F7857" s="59" t="s">
        <v>314</v>
      </c>
    </row>
    <row r="7858" spans="1:6">
      <c r="A7858" s="59">
        <v>6505</v>
      </c>
      <c r="B7858" s="59" t="s">
        <v>505</v>
      </c>
      <c r="C7858" s="59" t="s">
        <v>20278</v>
      </c>
      <c r="D7858" s="60">
        <v>49.12</v>
      </c>
      <c r="E7858" s="59" t="s">
        <v>506</v>
      </c>
      <c r="F7858" s="59" t="s">
        <v>315</v>
      </c>
    </row>
    <row r="7859" spans="1:6">
      <c r="A7859" s="59">
        <v>6506</v>
      </c>
      <c r="B7859" s="59" t="s">
        <v>505</v>
      </c>
      <c r="C7859" s="59" t="s">
        <v>20278</v>
      </c>
      <c r="D7859" s="60">
        <v>49.12</v>
      </c>
      <c r="E7859" s="59" t="s">
        <v>506</v>
      </c>
      <c r="F7859" s="59" t="s">
        <v>316</v>
      </c>
    </row>
    <row r="7860" spans="1:6">
      <c r="A7860" s="59">
        <v>6507</v>
      </c>
      <c r="B7860" s="59" t="s">
        <v>505</v>
      </c>
      <c r="C7860" s="59" t="s">
        <v>20278</v>
      </c>
      <c r="D7860" s="60">
        <v>49.12</v>
      </c>
      <c r="E7860" s="59" t="s">
        <v>506</v>
      </c>
      <c r="F7860" s="59" t="s">
        <v>317</v>
      </c>
    </row>
    <row r="7861" spans="1:6">
      <c r="A7861" s="59">
        <v>6508</v>
      </c>
      <c r="B7861" s="59" t="s">
        <v>505</v>
      </c>
      <c r="C7861" s="59" t="s">
        <v>20278</v>
      </c>
      <c r="D7861" s="60">
        <v>49.12</v>
      </c>
      <c r="E7861" s="59" t="s">
        <v>506</v>
      </c>
      <c r="F7861" s="59" t="s">
        <v>318</v>
      </c>
    </row>
    <row r="7862" spans="1:6">
      <c r="A7862" s="59">
        <v>6509</v>
      </c>
      <c r="B7862" s="59" t="s">
        <v>505</v>
      </c>
      <c r="C7862" s="59" t="s">
        <v>20278</v>
      </c>
      <c r="D7862" s="60">
        <v>49.12</v>
      </c>
      <c r="E7862" s="59" t="s">
        <v>506</v>
      </c>
      <c r="F7862" s="59" t="s">
        <v>319</v>
      </c>
    </row>
    <row r="7863" spans="1:6">
      <c r="A7863" s="59">
        <v>6510</v>
      </c>
      <c r="B7863" s="59" t="s">
        <v>505</v>
      </c>
      <c r="C7863" s="59" t="s">
        <v>20278</v>
      </c>
      <c r="D7863" s="60">
        <v>49.12</v>
      </c>
      <c r="E7863" s="59" t="s">
        <v>506</v>
      </c>
      <c r="F7863" s="59" t="s">
        <v>320</v>
      </c>
    </row>
    <row r="7864" spans="1:6">
      <c r="A7864" s="59">
        <v>6511</v>
      </c>
      <c r="B7864" s="59" t="s">
        <v>505</v>
      </c>
      <c r="C7864" s="59" t="s">
        <v>20278</v>
      </c>
      <c r="D7864" s="60">
        <v>49.12</v>
      </c>
      <c r="E7864" s="59" t="s">
        <v>506</v>
      </c>
      <c r="F7864" s="59" t="s">
        <v>321</v>
      </c>
    </row>
    <row r="7865" spans="1:6">
      <c r="A7865" s="59">
        <v>6512</v>
      </c>
      <c r="B7865" s="59" t="s">
        <v>505</v>
      </c>
      <c r="C7865" s="59" t="s">
        <v>20278</v>
      </c>
      <c r="D7865" s="60">
        <v>49.12</v>
      </c>
      <c r="E7865" s="59" t="s">
        <v>506</v>
      </c>
      <c r="F7865" s="59" t="s">
        <v>322</v>
      </c>
    </row>
    <row r="7866" spans="1:6">
      <c r="A7866" s="59">
        <v>6513</v>
      </c>
      <c r="B7866" s="59" t="s">
        <v>505</v>
      </c>
      <c r="C7866" s="59" t="s">
        <v>20278</v>
      </c>
      <c r="D7866" s="60">
        <v>49.12</v>
      </c>
      <c r="E7866" s="59" t="s">
        <v>506</v>
      </c>
      <c r="F7866" s="59" t="s">
        <v>323</v>
      </c>
    </row>
    <row r="7867" spans="1:6">
      <c r="A7867" s="59">
        <v>6517</v>
      </c>
      <c r="B7867" s="59" t="s">
        <v>505</v>
      </c>
      <c r="C7867" s="59" t="s">
        <v>20278</v>
      </c>
      <c r="D7867" s="60">
        <v>49.12</v>
      </c>
      <c r="E7867" s="59" t="s">
        <v>506</v>
      </c>
      <c r="F7867" s="59" t="s">
        <v>324</v>
      </c>
    </row>
    <row r="7868" spans="1:6">
      <c r="A7868" s="59">
        <v>6518</v>
      </c>
      <c r="B7868" s="59" t="s">
        <v>505</v>
      </c>
      <c r="C7868" s="59" t="s">
        <v>20278</v>
      </c>
      <c r="D7868" s="60">
        <v>49.12</v>
      </c>
      <c r="E7868" s="59" t="s">
        <v>506</v>
      </c>
      <c r="F7868" s="59" t="s">
        <v>325</v>
      </c>
    </row>
    <row r="7869" spans="1:6">
      <c r="A7869" s="59">
        <v>6519</v>
      </c>
      <c r="B7869" s="59" t="s">
        <v>505</v>
      </c>
      <c r="C7869" s="59" t="s">
        <v>20278</v>
      </c>
      <c r="D7869" s="60">
        <v>49.12</v>
      </c>
      <c r="E7869" s="59" t="s">
        <v>506</v>
      </c>
      <c r="F7869" s="59" t="s">
        <v>326</v>
      </c>
    </row>
    <row r="7870" spans="1:6">
      <c r="A7870" s="59">
        <v>6520</v>
      </c>
      <c r="B7870" s="59" t="s">
        <v>505</v>
      </c>
      <c r="C7870" s="59" t="s">
        <v>20278</v>
      </c>
      <c r="D7870" s="60">
        <v>49.12</v>
      </c>
      <c r="E7870" s="59" t="s">
        <v>506</v>
      </c>
      <c r="F7870" s="59" t="s">
        <v>327</v>
      </c>
    </row>
    <row r="7871" spans="1:6">
      <c r="A7871" s="59">
        <v>6521</v>
      </c>
      <c r="B7871" s="59" t="s">
        <v>505</v>
      </c>
      <c r="C7871" s="59" t="s">
        <v>20278</v>
      </c>
      <c r="D7871" s="60">
        <v>49.12</v>
      </c>
      <c r="E7871" s="59" t="s">
        <v>506</v>
      </c>
      <c r="F7871" s="59" t="s">
        <v>328</v>
      </c>
    </row>
    <row r="7872" spans="1:6">
      <c r="A7872" s="59">
        <v>6522</v>
      </c>
      <c r="B7872" s="59" t="s">
        <v>505</v>
      </c>
      <c r="C7872" s="59" t="s">
        <v>20278</v>
      </c>
      <c r="D7872" s="60">
        <v>49.12</v>
      </c>
      <c r="E7872" s="59" t="s">
        <v>506</v>
      </c>
      <c r="F7872" s="59" t="s">
        <v>329</v>
      </c>
    </row>
    <row r="7873" spans="1:6">
      <c r="A7873" s="59">
        <v>6620</v>
      </c>
      <c r="B7873" s="59" t="s">
        <v>505</v>
      </c>
      <c r="C7873" s="59" t="s">
        <v>20278</v>
      </c>
      <c r="D7873" s="60">
        <v>49.12</v>
      </c>
      <c r="E7873" s="59" t="s">
        <v>506</v>
      </c>
      <c r="F7873" s="59" t="s">
        <v>330</v>
      </c>
    </row>
    <row r="7874" spans="1:6">
      <c r="A7874" s="59">
        <v>6622</v>
      </c>
      <c r="B7874" s="59" t="s">
        <v>505</v>
      </c>
      <c r="C7874" s="59" t="s">
        <v>20278</v>
      </c>
      <c r="D7874" s="60">
        <v>49.12</v>
      </c>
      <c r="E7874" s="59" t="s">
        <v>506</v>
      </c>
      <c r="F7874" s="59" t="s">
        <v>331</v>
      </c>
    </row>
    <row r="7875" spans="1:6">
      <c r="A7875" s="59">
        <v>6623</v>
      </c>
      <c r="B7875" s="59" t="s">
        <v>505</v>
      </c>
      <c r="C7875" s="59" t="s">
        <v>20278</v>
      </c>
      <c r="D7875" s="60">
        <v>49.12</v>
      </c>
      <c r="E7875" s="59" t="s">
        <v>506</v>
      </c>
      <c r="F7875" s="59" t="s">
        <v>332</v>
      </c>
    </row>
    <row r="7876" spans="1:6">
      <c r="A7876" s="59">
        <v>6624</v>
      </c>
      <c r="B7876" s="59" t="s">
        <v>505</v>
      </c>
      <c r="C7876" s="59" t="s">
        <v>20278</v>
      </c>
      <c r="D7876" s="60">
        <v>49.12</v>
      </c>
      <c r="E7876" s="59" t="s">
        <v>506</v>
      </c>
      <c r="F7876" s="59" t="s">
        <v>333</v>
      </c>
    </row>
    <row r="7877" spans="1:6">
      <c r="A7877" s="59">
        <v>6625</v>
      </c>
      <c r="B7877" s="59" t="s">
        <v>505</v>
      </c>
      <c r="C7877" s="59" t="s">
        <v>20278</v>
      </c>
      <c r="D7877" s="60">
        <v>49.12</v>
      </c>
      <c r="E7877" s="59" t="s">
        <v>506</v>
      </c>
      <c r="F7877" s="59" t="s">
        <v>334</v>
      </c>
    </row>
    <row r="7878" spans="1:6">
      <c r="A7878" s="59">
        <v>6630</v>
      </c>
      <c r="B7878" s="59" t="s">
        <v>505</v>
      </c>
      <c r="C7878" s="59" t="s">
        <v>20278</v>
      </c>
      <c r="D7878" s="60">
        <v>49.12</v>
      </c>
      <c r="E7878" s="59" t="s">
        <v>506</v>
      </c>
      <c r="F7878" s="59" t="s">
        <v>335</v>
      </c>
    </row>
    <row r="7879" spans="1:6">
      <c r="A7879" s="59">
        <v>6632</v>
      </c>
      <c r="B7879" s="59" t="s">
        <v>505</v>
      </c>
      <c r="C7879" s="59" t="s">
        <v>20278</v>
      </c>
      <c r="D7879" s="60">
        <v>49.12</v>
      </c>
      <c r="E7879" s="59" t="s">
        <v>506</v>
      </c>
      <c r="F7879" s="59" t="s">
        <v>336</v>
      </c>
    </row>
    <row r="7880" spans="1:6">
      <c r="A7880" s="59">
        <v>6633</v>
      </c>
      <c r="B7880" s="59" t="s">
        <v>505</v>
      </c>
      <c r="C7880" s="59" t="s">
        <v>20278</v>
      </c>
      <c r="D7880" s="60">
        <v>49.12</v>
      </c>
      <c r="E7880" s="59" t="s">
        <v>506</v>
      </c>
      <c r="F7880" s="59" t="s">
        <v>337</v>
      </c>
    </row>
    <row r="7881" spans="1:6">
      <c r="A7881" s="59">
        <v>6634</v>
      </c>
      <c r="B7881" s="59" t="s">
        <v>505</v>
      </c>
      <c r="C7881" s="59" t="s">
        <v>20278</v>
      </c>
      <c r="D7881" s="60">
        <v>49.12</v>
      </c>
      <c r="E7881" s="59" t="s">
        <v>506</v>
      </c>
      <c r="F7881" s="59" t="s">
        <v>338</v>
      </c>
    </row>
    <row r="7882" spans="1:6">
      <c r="A7882" s="59">
        <v>6635</v>
      </c>
      <c r="B7882" s="59" t="s">
        <v>505</v>
      </c>
      <c r="C7882" s="59" t="s">
        <v>20278</v>
      </c>
      <c r="D7882" s="60">
        <v>49.12</v>
      </c>
      <c r="E7882" s="59" t="s">
        <v>506</v>
      </c>
      <c r="F7882" s="59" t="s">
        <v>339</v>
      </c>
    </row>
    <row r="7883" spans="1:6">
      <c r="A7883" s="59">
        <v>6636</v>
      </c>
      <c r="B7883" s="59" t="s">
        <v>505</v>
      </c>
      <c r="C7883" s="59" t="s">
        <v>20278</v>
      </c>
      <c r="D7883" s="60">
        <v>49.12</v>
      </c>
      <c r="E7883" s="59" t="s">
        <v>506</v>
      </c>
      <c r="F7883" s="59" t="s">
        <v>340</v>
      </c>
    </row>
    <row r="7884" spans="1:6">
      <c r="A7884" s="59">
        <v>6637</v>
      </c>
      <c r="B7884" s="59" t="s">
        <v>505</v>
      </c>
      <c r="C7884" s="59" t="s">
        <v>20278</v>
      </c>
      <c r="D7884" s="60">
        <v>49.12</v>
      </c>
      <c r="E7884" s="59" t="s">
        <v>506</v>
      </c>
      <c r="F7884" s="59" t="s">
        <v>341</v>
      </c>
    </row>
    <row r="7885" spans="1:6">
      <c r="A7885" s="59">
        <v>6640</v>
      </c>
      <c r="B7885" s="59" t="s">
        <v>505</v>
      </c>
      <c r="C7885" s="59" t="s">
        <v>20278</v>
      </c>
      <c r="D7885" s="60">
        <v>49.12</v>
      </c>
      <c r="E7885" s="59" t="s">
        <v>506</v>
      </c>
      <c r="F7885" s="59" t="s">
        <v>342</v>
      </c>
    </row>
    <row r="7886" spans="1:6">
      <c r="A7886" s="59">
        <v>6642</v>
      </c>
      <c r="B7886" s="59" t="s">
        <v>505</v>
      </c>
      <c r="C7886" s="59" t="s">
        <v>20278</v>
      </c>
      <c r="D7886" s="60">
        <v>49.12</v>
      </c>
      <c r="E7886" s="59" t="s">
        <v>506</v>
      </c>
      <c r="F7886" s="59" t="s">
        <v>343</v>
      </c>
    </row>
    <row r="7887" spans="1:6">
      <c r="A7887" s="59">
        <v>6643</v>
      </c>
      <c r="B7887" s="59" t="s">
        <v>505</v>
      </c>
      <c r="C7887" s="59" t="s">
        <v>20278</v>
      </c>
      <c r="D7887" s="60">
        <v>49.12</v>
      </c>
      <c r="E7887" s="59" t="s">
        <v>506</v>
      </c>
      <c r="F7887" s="59" t="s">
        <v>344</v>
      </c>
    </row>
    <row r="7888" spans="1:6">
      <c r="A7888" s="59">
        <v>6644</v>
      </c>
      <c r="B7888" s="59" t="s">
        <v>505</v>
      </c>
      <c r="C7888" s="59" t="s">
        <v>20278</v>
      </c>
      <c r="D7888" s="60">
        <v>49.12</v>
      </c>
      <c r="E7888" s="59" t="s">
        <v>506</v>
      </c>
      <c r="F7888" s="59" t="s">
        <v>345</v>
      </c>
    </row>
    <row r="7889" spans="1:6">
      <c r="A7889" s="59">
        <v>6645</v>
      </c>
      <c r="B7889" s="59" t="s">
        <v>505</v>
      </c>
      <c r="C7889" s="59" t="s">
        <v>20278</v>
      </c>
      <c r="D7889" s="60">
        <v>49.12</v>
      </c>
      <c r="E7889" s="59" t="s">
        <v>506</v>
      </c>
      <c r="F7889" s="59" t="s">
        <v>346</v>
      </c>
    </row>
    <row r="7890" spans="1:6">
      <c r="A7890" s="59">
        <v>6646</v>
      </c>
      <c r="B7890" s="59" t="s">
        <v>505</v>
      </c>
      <c r="C7890" s="59" t="s">
        <v>20278</v>
      </c>
      <c r="D7890" s="60">
        <v>49.12</v>
      </c>
      <c r="E7890" s="59" t="s">
        <v>506</v>
      </c>
      <c r="F7890" s="59" t="s">
        <v>347</v>
      </c>
    </row>
    <row r="7891" spans="1:6">
      <c r="A7891" s="59">
        <v>6648</v>
      </c>
      <c r="B7891" s="59" t="s">
        <v>505</v>
      </c>
      <c r="C7891" s="59" t="s">
        <v>20278</v>
      </c>
      <c r="D7891" s="60">
        <v>49.12</v>
      </c>
      <c r="E7891" s="59" t="s">
        <v>506</v>
      </c>
      <c r="F7891" s="59" t="s">
        <v>348</v>
      </c>
    </row>
    <row r="7892" spans="1:6">
      <c r="A7892" s="59">
        <v>6649</v>
      </c>
      <c r="B7892" s="59" t="s">
        <v>505</v>
      </c>
      <c r="C7892" s="59" t="s">
        <v>20278</v>
      </c>
      <c r="D7892" s="60">
        <v>49.12</v>
      </c>
      <c r="E7892" s="59" t="s">
        <v>506</v>
      </c>
      <c r="F7892" s="59" t="s">
        <v>349</v>
      </c>
    </row>
    <row r="7893" spans="1:6">
      <c r="A7893" s="59">
        <v>6652</v>
      </c>
      <c r="B7893" s="59" t="s">
        <v>505</v>
      </c>
      <c r="C7893" s="59" t="s">
        <v>20278</v>
      </c>
      <c r="D7893" s="60">
        <v>49.12</v>
      </c>
      <c r="E7893" s="59" t="s">
        <v>506</v>
      </c>
      <c r="F7893" s="59" t="s">
        <v>350</v>
      </c>
    </row>
    <row r="7894" spans="1:6">
      <c r="A7894" s="59">
        <v>6654</v>
      </c>
      <c r="B7894" s="59" t="s">
        <v>505</v>
      </c>
      <c r="C7894" s="59" t="s">
        <v>20278</v>
      </c>
      <c r="D7894" s="60">
        <v>49.12</v>
      </c>
      <c r="E7894" s="59" t="s">
        <v>506</v>
      </c>
      <c r="F7894" s="59" t="s">
        <v>351</v>
      </c>
    </row>
    <row r="7895" spans="1:6">
      <c r="A7895" s="59">
        <v>6655</v>
      </c>
      <c r="B7895" s="59" t="s">
        <v>505</v>
      </c>
      <c r="C7895" s="59" t="s">
        <v>20278</v>
      </c>
      <c r="D7895" s="60">
        <v>49.12</v>
      </c>
      <c r="E7895" s="59" t="s">
        <v>506</v>
      </c>
      <c r="F7895" s="59" t="s">
        <v>352</v>
      </c>
    </row>
    <row r="7896" spans="1:6">
      <c r="A7896" s="59">
        <v>6657</v>
      </c>
      <c r="B7896" s="59" t="s">
        <v>505</v>
      </c>
      <c r="C7896" s="59" t="s">
        <v>20278</v>
      </c>
      <c r="D7896" s="60">
        <v>49.12</v>
      </c>
      <c r="E7896" s="59" t="s">
        <v>506</v>
      </c>
      <c r="F7896" s="59" t="s">
        <v>353</v>
      </c>
    </row>
    <row r="7897" spans="1:6">
      <c r="A7897" s="59">
        <v>6660</v>
      </c>
      <c r="B7897" s="59" t="s">
        <v>505</v>
      </c>
      <c r="C7897" s="59" t="s">
        <v>20278</v>
      </c>
      <c r="D7897" s="60">
        <v>49.12</v>
      </c>
      <c r="E7897" s="59" t="s">
        <v>506</v>
      </c>
      <c r="F7897" s="59" t="s">
        <v>354</v>
      </c>
    </row>
    <row r="7898" spans="1:6">
      <c r="A7898" s="59">
        <v>6662</v>
      </c>
      <c r="B7898" s="59" t="s">
        <v>505</v>
      </c>
      <c r="C7898" s="59" t="s">
        <v>20278</v>
      </c>
      <c r="D7898" s="60">
        <v>49.12</v>
      </c>
      <c r="E7898" s="59" t="s">
        <v>506</v>
      </c>
      <c r="F7898" s="59" t="s">
        <v>355</v>
      </c>
    </row>
    <row r="7899" spans="1:6">
      <c r="A7899" s="59">
        <v>6665</v>
      </c>
      <c r="B7899" s="59" t="s">
        <v>505</v>
      </c>
      <c r="C7899" s="59" t="s">
        <v>20278</v>
      </c>
      <c r="D7899" s="60">
        <v>49.12</v>
      </c>
      <c r="E7899" s="59" t="s">
        <v>506</v>
      </c>
      <c r="F7899" s="59" t="s">
        <v>356</v>
      </c>
    </row>
    <row r="7900" spans="1:6">
      <c r="A7900" s="59">
        <v>6680</v>
      </c>
      <c r="B7900" s="59" t="s">
        <v>505</v>
      </c>
      <c r="C7900" s="59" t="s">
        <v>20278</v>
      </c>
      <c r="D7900" s="60">
        <v>49.12</v>
      </c>
      <c r="E7900" s="59" t="s">
        <v>506</v>
      </c>
      <c r="F7900" s="59" t="s">
        <v>357</v>
      </c>
    </row>
    <row r="7901" spans="1:6">
      <c r="A7901" s="59">
        <v>6681</v>
      </c>
      <c r="B7901" s="59" t="s">
        <v>505</v>
      </c>
      <c r="C7901" s="59" t="s">
        <v>20278</v>
      </c>
      <c r="D7901" s="60">
        <v>49.12</v>
      </c>
      <c r="E7901" s="59" t="s">
        <v>506</v>
      </c>
      <c r="F7901" s="59" t="s">
        <v>358</v>
      </c>
    </row>
    <row r="7902" spans="1:6">
      <c r="A7902" s="59">
        <v>6685</v>
      </c>
      <c r="B7902" s="59" t="s">
        <v>505</v>
      </c>
      <c r="C7902" s="59" t="s">
        <v>20278</v>
      </c>
      <c r="D7902" s="60">
        <v>49.12</v>
      </c>
      <c r="E7902" s="59" t="s">
        <v>506</v>
      </c>
      <c r="F7902" s="59" t="s">
        <v>359</v>
      </c>
    </row>
    <row r="7903" spans="1:6">
      <c r="A7903" s="59">
        <v>6686</v>
      </c>
      <c r="B7903" s="59" t="s">
        <v>505</v>
      </c>
      <c r="C7903" s="59" t="s">
        <v>20278</v>
      </c>
      <c r="D7903" s="60">
        <v>49.12</v>
      </c>
      <c r="E7903" s="59" t="s">
        <v>506</v>
      </c>
      <c r="F7903" s="59" t="s">
        <v>360</v>
      </c>
    </row>
    <row r="7904" spans="1:6">
      <c r="A7904" s="59">
        <v>6690</v>
      </c>
      <c r="B7904" s="59" t="s">
        <v>505</v>
      </c>
      <c r="C7904" s="59" t="s">
        <v>20278</v>
      </c>
      <c r="D7904" s="60">
        <v>49.12</v>
      </c>
      <c r="E7904" s="59" t="s">
        <v>506</v>
      </c>
      <c r="F7904" s="59" t="s">
        <v>361</v>
      </c>
    </row>
    <row r="7905" spans="1:6">
      <c r="A7905" s="59">
        <v>6750</v>
      </c>
      <c r="B7905" s="59" t="s">
        <v>505</v>
      </c>
      <c r="C7905" s="59" t="s">
        <v>20278</v>
      </c>
      <c r="D7905" s="60">
        <v>49.12</v>
      </c>
      <c r="E7905" s="59" t="s">
        <v>506</v>
      </c>
      <c r="F7905" s="59" t="s">
        <v>362</v>
      </c>
    </row>
    <row r="7906" spans="1:6">
      <c r="A7906" s="59">
        <v>6820</v>
      </c>
      <c r="B7906" s="59" t="s">
        <v>505</v>
      </c>
      <c r="C7906" s="59" t="s">
        <v>20278</v>
      </c>
      <c r="D7906" s="60">
        <v>49.12</v>
      </c>
      <c r="E7906" s="59" t="s">
        <v>506</v>
      </c>
      <c r="F7906" s="59" t="s">
        <v>363</v>
      </c>
    </row>
    <row r="7907" spans="1:6">
      <c r="A7907" s="59">
        <v>6825</v>
      </c>
      <c r="B7907" s="59" t="s">
        <v>505</v>
      </c>
      <c r="C7907" s="59" t="s">
        <v>20278</v>
      </c>
      <c r="D7907" s="60">
        <v>49.12</v>
      </c>
      <c r="E7907" s="59" t="s">
        <v>506</v>
      </c>
      <c r="F7907" s="59" t="s">
        <v>364</v>
      </c>
    </row>
    <row r="7908" spans="1:6">
      <c r="A7908" s="59">
        <v>6830</v>
      </c>
      <c r="B7908" s="59" t="s">
        <v>505</v>
      </c>
      <c r="C7908" s="59" t="s">
        <v>20278</v>
      </c>
      <c r="D7908" s="60">
        <v>49.12</v>
      </c>
      <c r="E7908" s="59" t="s">
        <v>506</v>
      </c>
      <c r="F7908" s="59" t="s">
        <v>365</v>
      </c>
    </row>
    <row r="7909" spans="1:6">
      <c r="A7909" s="59">
        <v>6831</v>
      </c>
      <c r="B7909" s="59" t="s">
        <v>505</v>
      </c>
      <c r="C7909" s="59" t="s">
        <v>20278</v>
      </c>
      <c r="D7909" s="60">
        <v>49.12</v>
      </c>
      <c r="E7909" s="59" t="s">
        <v>506</v>
      </c>
      <c r="F7909" s="59" t="s">
        <v>366</v>
      </c>
    </row>
    <row r="7910" spans="1:6">
      <c r="A7910" s="59">
        <v>6832</v>
      </c>
      <c r="B7910" s="59" t="s">
        <v>505</v>
      </c>
      <c r="C7910" s="59" t="s">
        <v>20278</v>
      </c>
      <c r="D7910" s="60">
        <v>49.12</v>
      </c>
      <c r="E7910" s="59" t="s">
        <v>506</v>
      </c>
      <c r="F7910" s="59" t="s">
        <v>367</v>
      </c>
    </row>
    <row r="7911" spans="1:6">
      <c r="A7911" s="59">
        <v>6833</v>
      </c>
      <c r="B7911" s="59" t="s">
        <v>505</v>
      </c>
      <c r="C7911" s="59" t="s">
        <v>20278</v>
      </c>
      <c r="D7911" s="60">
        <v>49.12</v>
      </c>
      <c r="E7911" s="59" t="s">
        <v>506</v>
      </c>
      <c r="F7911" s="59" t="s">
        <v>368</v>
      </c>
    </row>
    <row r="7912" spans="1:6">
      <c r="A7912" s="59">
        <v>6834</v>
      </c>
      <c r="B7912" s="59" t="s">
        <v>505</v>
      </c>
      <c r="C7912" s="59" t="s">
        <v>20278</v>
      </c>
      <c r="D7912" s="60">
        <v>49.12</v>
      </c>
      <c r="E7912" s="59" t="s">
        <v>506</v>
      </c>
      <c r="F7912" s="59" t="s">
        <v>369</v>
      </c>
    </row>
    <row r="7913" spans="1:6">
      <c r="A7913" s="59">
        <v>6901</v>
      </c>
      <c r="B7913" s="59" t="s">
        <v>505</v>
      </c>
      <c r="C7913" s="59" t="s">
        <v>20278</v>
      </c>
      <c r="D7913" s="60">
        <v>49.12</v>
      </c>
      <c r="E7913" s="59" t="s">
        <v>506</v>
      </c>
      <c r="F7913" s="59" t="s">
        <v>370</v>
      </c>
    </row>
    <row r="7914" spans="1:6">
      <c r="A7914" s="59">
        <v>6903</v>
      </c>
      <c r="B7914" s="59" t="s">
        <v>505</v>
      </c>
      <c r="C7914" s="59" t="s">
        <v>20278</v>
      </c>
      <c r="D7914" s="60">
        <v>49.12</v>
      </c>
      <c r="E7914" s="59" t="s">
        <v>506</v>
      </c>
      <c r="F7914" s="59" t="s">
        <v>372</v>
      </c>
    </row>
    <row r="7915" spans="1:6">
      <c r="A7915" s="59">
        <v>6998</v>
      </c>
      <c r="B7915" s="59" t="s">
        <v>505</v>
      </c>
      <c r="C7915" s="59" t="s">
        <v>20278</v>
      </c>
      <c r="D7915" s="60">
        <v>49.12</v>
      </c>
      <c r="E7915" s="59" t="s">
        <v>506</v>
      </c>
      <c r="F7915" s="59" t="s">
        <v>373</v>
      </c>
    </row>
    <row r="7916" spans="1:6">
      <c r="A7916" s="59">
        <v>6999</v>
      </c>
      <c r="B7916" s="59" t="s">
        <v>505</v>
      </c>
      <c r="C7916" s="59" t="s">
        <v>20278</v>
      </c>
      <c r="D7916" s="60">
        <v>49.12</v>
      </c>
      <c r="E7916" s="59" t="s">
        <v>506</v>
      </c>
      <c r="F7916" s="59" t="s">
        <v>374</v>
      </c>
    </row>
    <row r="7917" spans="1:6">
      <c r="A7917" s="59">
        <v>9001</v>
      </c>
      <c r="B7917" s="59" t="s">
        <v>505</v>
      </c>
      <c r="C7917" s="59" t="s">
        <v>20278</v>
      </c>
      <c r="D7917" s="60">
        <v>49.12</v>
      </c>
      <c r="E7917" s="59" t="s">
        <v>506</v>
      </c>
      <c r="F7917" s="59" t="s">
        <v>375</v>
      </c>
    </row>
    <row r="7918" spans="1:6">
      <c r="A7918" s="59">
        <v>600</v>
      </c>
      <c r="B7918" s="59" t="s">
        <v>507</v>
      </c>
      <c r="C7918" s="59" t="s">
        <v>20278</v>
      </c>
      <c r="D7918" s="60">
        <v>36.270000000000003</v>
      </c>
      <c r="E7918" s="59" t="s">
        <v>508</v>
      </c>
      <c r="F7918" s="59" t="s">
        <v>200</v>
      </c>
    </row>
    <row r="7919" spans="1:6">
      <c r="A7919" s="59">
        <v>601</v>
      </c>
      <c r="B7919" s="59" t="s">
        <v>507</v>
      </c>
      <c r="C7919" s="59" t="s">
        <v>20278</v>
      </c>
      <c r="D7919" s="60">
        <v>36.270000000000003</v>
      </c>
      <c r="E7919" s="59" t="s">
        <v>508</v>
      </c>
      <c r="F7919" s="59" t="s">
        <v>201</v>
      </c>
    </row>
    <row r="7920" spans="1:6">
      <c r="A7920" s="59">
        <v>605</v>
      </c>
      <c r="B7920" s="59" t="s">
        <v>507</v>
      </c>
      <c r="C7920" s="59" t="s">
        <v>20278</v>
      </c>
      <c r="D7920" s="60">
        <v>36.270000000000003</v>
      </c>
      <c r="E7920" s="59" t="s">
        <v>508</v>
      </c>
      <c r="F7920" s="59" t="s">
        <v>202</v>
      </c>
    </row>
    <row r="7921" spans="1:6">
      <c r="A7921" s="59">
        <v>611</v>
      </c>
      <c r="B7921" s="59" t="s">
        <v>507</v>
      </c>
      <c r="C7921" s="59" t="s">
        <v>20278</v>
      </c>
      <c r="D7921" s="60">
        <v>36.270000000000003</v>
      </c>
      <c r="E7921" s="59" t="s">
        <v>508</v>
      </c>
      <c r="F7921" s="59" t="s">
        <v>203</v>
      </c>
    </row>
    <row r="7922" spans="1:6">
      <c r="A7922" s="59">
        <v>630</v>
      </c>
      <c r="B7922" s="59" t="s">
        <v>507</v>
      </c>
      <c r="C7922" s="59" t="s">
        <v>20278</v>
      </c>
      <c r="D7922" s="60">
        <v>36.270000000000003</v>
      </c>
      <c r="E7922" s="59" t="s">
        <v>508</v>
      </c>
      <c r="F7922" s="59" t="s">
        <v>204</v>
      </c>
    </row>
    <row r="7923" spans="1:6">
      <c r="A7923" s="59">
        <v>640</v>
      </c>
      <c r="B7923" s="59" t="s">
        <v>507</v>
      </c>
      <c r="C7923" s="59" t="s">
        <v>20278</v>
      </c>
      <c r="D7923" s="60">
        <v>36.270000000000003</v>
      </c>
      <c r="E7923" s="59" t="s">
        <v>508</v>
      </c>
      <c r="F7923" s="59" t="s">
        <v>205</v>
      </c>
    </row>
    <row r="7924" spans="1:6">
      <c r="A7924" s="59">
        <v>641</v>
      </c>
      <c r="B7924" s="59" t="s">
        <v>507</v>
      </c>
      <c r="C7924" s="59" t="s">
        <v>20278</v>
      </c>
      <c r="D7924" s="60">
        <v>36.270000000000003</v>
      </c>
      <c r="E7924" s="59" t="s">
        <v>508</v>
      </c>
      <c r="F7924" s="59" t="s">
        <v>206</v>
      </c>
    </row>
    <row r="7925" spans="1:6">
      <c r="A7925" s="59">
        <v>660</v>
      </c>
      <c r="B7925" s="59" t="s">
        <v>507</v>
      </c>
      <c r="C7925" s="59" t="s">
        <v>20278</v>
      </c>
      <c r="D7925" s="60">
        <v>36.270000000000003</v>
      </c>
      <c r="E7925" s="59" t="s">
        <v>508</v>
      </c>
      <c r="F7925" s="59" t="s">
        <v>207</v>
      </c>
    </row>
    <row r="7926" spans="1:6">
      <c r="A7926" s="59">
        <v>664</v>
      </c>
      <c r="B7926" s="59" t="s">
        <v>507</v>
      </c>
      <c r="C7926" s="59" t="s">
        <v>20278</v>
      </c>
      <c r="D7926" s="60">
        <v>36.270000000000003</v>
      </c>
      <c r="E7926" s="59" t="s">
        <v>508</v>
      </c>
      <c r="F7926" s="59" t="s">
        <v>208</v>
      </c>
    </row>
    <row r="7927" spans="1:6">
      <c r="A7927" s="59">
        <v>665</v>
      </c>
      <c r="B7927" s="59" t="s">
        <v>507</v>
      </c>
      <c r="C7927" s="59" t="s">
        <v>20278</v>
      </c>
      <c r="D7927" s="60">
        <v>36.270000000000003</v>
      </c>
      <c r="E7927" s="59" t="s">
        <v>508</v>
      </c>
      <c r="F7927" s="59" t="s">
        <v>209</v>
      </c>
    </row>
    <row r="7928" spans="1:6">
      <c r="A7928" s="59">
        <v>6010</v>
      </c>
      <c r="B7928" s="59" t="s">
        <v>507</v>
      </c>
      <c r="C7928" s="59" t="s">
        <v>20278</v>
      </c>
      <c r="D7928" s="60">
        <v>36.270000000000003</v>
      </c>
      <c r="E7928" s="59" t="s">
        <v>508</v>
      </c>
      <c r="F7928" s="59" t="s">
        <v>210</v>
      </c>
    </row>
    <row r="7929" spans="1:6">
      <c r="A7929" s="59">
        <v>6011</v>
      </c>
      <c r="B7929" s="59" t="s">
        <v>507</v>
      </c>
      <c r="C7929" s="59" t="s">
        <v>20278</v>
      </c>
      <c r="D7929" s="60">
        <v>36.270000000000003</v>
      </c>
      <c r="E7929" s="59" t="s">
        <v>508</v>
      </c>
      <c r="F7929" s="59" t="s">
        <v>211</v>
      </c>
    </row>
    <row r="7930" spans="1:6">
      <c r="A7930" s="59">
        <v>6012</v>
      </c>
      <c r="B7930" s="59" t="s">
        <v>507</v>
      </c>
      <c r="C7930" s="59" t="s">
        <v>20278</v>
      </c>
      <c r="D7930" s="60">
        <v>36.270000000000003</v>
      </c>
      <c r="E7930" s="59" t="s">
        <v>508</v>
      </c>
      <c r="F7930" s="59" t="s">
        <v>212</v>
      </c>
    </row>
    <row r="7931" spans="1:6">
      <c r="A7931" s="59">
        <v>6013</v>
      </c>
      <c r="B7931" s="59" t="s">
        <v>507</v>
      </c>
      <c r="C7931" s="59" t="s">
        <v>20278</v>
      </c>
      <c r="D7931" s="60">
        <v>36.270000000000003</v>
      </c>
      <c r="E7931" s="59" t="s">
        <v>508</v>
      </c>
      <c r="F7931" s="59" t="s">
        <v>213</v>
      </c>
    </row>
    <row r="7932" spans="1:6">
      <c r="A7932" s="59">
        <v>6014</v>
      </c>
      <c r="B7932" s="59" t="s">
        <v>507</v>
      </c>
      <c r="C7932" s="59" t="s">
        <v>20278</v>
      </c>
      <c r="D7932" s="60">
        <v>36.270000000000003</v>
      </c>
      <c r="E7932" s="59" t="s">
        <v>508</v>
      </c>
      <c r="F7932" s="59" t="s">
        <v>214</v>
      </c>
    </row>
    <row r="7933" spans="1:6">
      <c r="A7933" s="59">
        <v>6015</v>
      </c>
      <c r="B7933" s="59" t="s">
        <v>507</v>
      </c>
      <c r="C7933" s="59" t="s">
        <v>20278</v>
      </c>
      <c r="D7933" s="60">
        <v>36.270000000000003</v>
      </c>
      <c r="E7933" s="59" t="s">
        <v>508</v>
      </c>
      <c r="F7933" s="59" t="s">
        <v>215</v>
      </c>
    </row>
    <row r="7934" spans="1:6">
      <c r="A7934" s="59">
        <v>6016</v>
      </c>
      <c r="B7934" s="59" t="s">
        <v>507</v>
      </c>
      <c r="C7934" s="59" t="s">
        <v>20278</v>
      </c>
      <c r="D7934" s="60">
        <v>36.270000000000003</v>
      </c>
      <c r="E7934" s="59" t="s">
        <v>508</v>
      </c>
      <c r="F7934" s="59" t="s">
        <v>216</v>
      </c>
    </row>
    <row r="7935" spans="1:6">
      <c r="A7935" s="59">
        <v>6017</v>
      </c>
      <c r="B7935" s="59" t="s">
        <v>507</v>
      </c>
      <c r="C7935" s="59" t="s">
        <v>20278</v>
      </c>
      <c r="D7935" s="60">
        <v>36.270000000000003</v>
      </c>
      <c r="E7935" s="59" t="s">
        <v>508</v>
      </c>
      <c r="F7935" s="59" t="s">
        <v>217</v>
      </c>
    </row>
    <row r="7936" spans="1:6">
      <c r="A7936" s="59">
        <v>6020</v>
      </c>
      <c r="B7936" s="59" t="s">
        <v>507</v>
      </c>
      <c r="C7936" s="59" t="s">
        <v>20278</v>
      </c>
      <c r="D7936" s="60">
        <v>36.270000000000003</v>
      </c>
      <c r="E7936" s="59" t="s">
        <v>508</v>
      </c>
      <c r="F7936" s="59" t="s">
        <v>218</v>
      </c>
    </row>
    <row r="7937" spans="1:6">
      <c r="A7937" s="59">
        <v>6021</v>
      </c>
      <c r="B7937" s="59" t="s">
        <v>507</v>
      </c>
      <c r="C7937" s="59" t="s">
        <v>20278</v>
      </c>
      <c r="D7937" s="60">
        <v>36.270000000000003</v>
      </c>
      <c r="E7937" s="59" t="s">
        <v>508</v>
      </c>
      <c r="F7937" s="59" t="s">
        <v>219</v>
      </c>
    </row>
    <row r="7938" spans="1:6">
      <c r="A7938" s="59">
        <v>6022</v>
      </c>
      <c r="B7938" s="59" t="s">
        <v>507</v>
      </c>
      <c r="C7938" s="59" t="s">
        <v>20278</v>
      </c>
      <c r="D7938" s="60">
        <v>36.270000000000003</v>
      </c>
      <c r="E7938" s="59" t="s">
        <v>508</v>
      </c>
      <c r="F7938" s="59" t="s">
        <v>220</v>
      </c>
    </row>
    <row r="7939" spans="1:6">
      <c r="A7939" s="59">
        <v>6023</v>
      </c>
      <c r="B7939" s="59" t="s">
        <v>507</v>
      </c>
      <c r="C7939" s="59" t="s">
        <v>20278</v>
      </c>
      <c r="D7939" s="60">
        <v>36.270000000000003</v>
      </c>
      <c r="E7939" s="59" t="s">
        <v>508</v>
      </c>
      <c r="F7939" s="59" t="s">
        <v>221</v>
      </c>
    </row>
    <row r="7940" spans="1:6">
      <c r="A7940" s="59">
        <v>6100</v>
      </c>
      <c r="B7940" s="59" t="s">
        <v>507</v>
      </c>
      <c r="C7940" s="59" t="s">
        <v>20278</v>
      </c>
      <c r="D7940" s="60">
        <v>36.270000000000003</v>
      </c>
      <c r="E7940" s="59" t="s">
        <v>508</v>
      </c>
      <c r="F7940" s="59" t="s">
        <v>225</v>
      </c>
    </row>
    <row r="7941" spans="1:6">
      <c r="A7941" s="59">
        <v>6101</v>
      </c>
      <c r="B7941" s="59" t="s">
        <v>507</v>
      </c>
      <c r="C7941" s="59" t="s">
        <v>20278</v>
      </c>
      <c r="D7941" s="60">
        <v>36.270000000000003</v>
      </c>
      <c r="E7941" s="59" t="s">
        <v>508</v>
      </c>
      <c r="F7941" s="59" t="s">
        <v>226</v>
      </c>
    </row>
    <row r="7942" spans="1:6">
      <c r="A7942" s="59">
        <v>6102</v>
      </c>
      <c r="B7942" s="59" t="s">
        <v>507</v>
      </c>
      <c r="C7942" s="59" t="s">
        <v>20278</v>
      </c>
      <c r="D7942" s="60">
        <v>36.270000000000003</v>
      </c>
      <c r="E7942" s="59" t="s">
        <v>508</v>
      </c>
      <c r="F7942" s="59" t="s">
        <v>227</v>
      </c>
    </row>
    <row r="7943" spans="1:6">
      <c r="A7943" s="59">
        <v>6103</v>
      </c>
      <c r="B7943" s="59" t="s">
        <v>507</v>
      </c>
      <c r="C7943" s="59" t="s">
        <v>20278</v>
      </c>
      <c r="D7943" s="60">
        <v>36.270000000000003</v>
      </c>
      <c r="E7943" s="59" t="s">
        <v>508</v>
      </c>
      <c r="F7943" s="59" t="s">
        <v>228</v>
      </c>
    </row>
    <row r="7944" spans="1:6">
      <c r="A7944" s="59">
        <v>6110</v>
      </c>
      <c r="B7944" s="59" t="s">
        <v>507</v>
      </c>
      <c r="C7944" s="59" t="s">
        <v>20278</v>
      </c>
      <c r="D7944" s="60">
        <v>36.270000000000003</v>
      </c>
      <c r="E7944" s="59" t="s">
        <v>508</v>
      </c>
      <c r="F7944" s="59" t="s">
        <v>229</v>
      </c>
    </row>
    <row r="7945" spans="1:6">
      <c r="A7945" s="59">
        <v>6220</v>
      </c>
      <c r="B7945" s="59" t="s">
        <v>507</v>
      </c>
      <c r="C7945" s="59" t="s">
        <v>20278</v>
      </c>
      <c r="D7945" s="60">
        <v>36.270000000000003</v>
      </c>
      <c r="E7945" s="59" t="s">
        <v>508</v>
      </c>
      <c r="F7945" s="59" t="s">
        <v>231</v>
      </c>
    </row>
    <row r="7946" spans="1:6">
      <c r="A7946" s="59">
        <v>6221</v>
      </c>
      <c r="B7946" s="59" t="s">
        <v>507</v>
      </c>
      <c r="C7946" s="59" t="s">
        <v>20278</v>
      </c>
      <c r="D7946" s="60">
        <v>36.270000000000003</v>
      </c>
      <c r="E7946" s="59" t="s">
        <v>508</v>
      </c>
      <c r="F7946" s="59" t="s">
        <v>232</v>
      </c>
    </row>
    <row r="7947" spans="1:6">
      <c r="A7947" s="59">
        <v>6222</v>
      </c>
      <c r="B7947" s="59" t="s">
        <v>507</v>
      </c>
      <c r="C7947" s="59" t="s">
        <v>20278</v>
      </c>
      <c r="D7947" s="60">
        <v>36.270000000000003</v>
      </c>
      <c r="E7947" s="59" t="s">
        <v>508</v>
      </c>
      <c r="F7947" s="59" t="s">
        <v>233</v>
      </c>
    </row>
    <row r="7948" spans="1:6">
      <c r="A7948" s="59">
        <v>6223</v>
      </c>
      <c r="B7948" s="59" t="s">
        <v>507</v>
      </c>
      <c r="C7948" s="59" t="s">
        <v>20278</v>
      </c>
      <c r="D7948" s="60">
        <v>36.270000000000003</v>
      </c>
      <c r="E7948" s="59" t="s">
        <v>508</v>
      </c>
      <c r="F7948" s="59" t="s">
        <v>234</v>
      </c>
    </row>
    <row r="7949" spans="1:6">
      <c r="A7949" s="59">
        <v>6224</v>
      </c>
      <c r="B7949" s="59" t="s">
        <v>507</v>
      </c>
      <c r="C7949" s="59" t="s">
        <v>20278</v>
      </c>
      <c r="D7949" s="60">
        <v>36.270000000000003</v>
      </c>
      <c r="E7949" s="59" t="s">
        <v>508</v>
      </c>
      <c r="F7949" s="59" t="s">
        <v>235</v>
      </c>
    </row>
    <row r="7950" spans="1:6">
      <c r="A7950" s="59">
        <v>6225</v>
      </c>
      <c r="B7950" s="59" t="s">
        <v>507</v>
      </c>
      <c r="C7950" s="59" t="s">
        <v>20278</v>
      </c>
      <c r="D7950" s="60">
        <v>36.270000000000003</v>
      </c>
      <c r="E7950" s="59" t="s">
        <v>508</v>
      </c>
      <c r="F7950" s="59" t="s">
        <v>236</v>
      </c>
    </row>
    <row r="7951" spans="1:6">
      <c r="A7951" s="59">
        <v>6226</v>
      </c>
      <c r="B7951" s="59" t="s">
        <v>507</v>
      </c>
      <c r="C7951" s="59" t="s">
        <v>20278</v>
      </c>
      <c r="D7951" s="60">
        <v>36.270000000000003</v>
      </c>
      <c r="E7951" s="59" t="s">
        <v>508</v>
      </c>
      <c r="F7951" s="59" t="s">
        <v>237</v>
      </c>
    </row>
    <row r="7952" spans="1:6">
      <c r="A7952" s="59">
        <v>6229</v>
      </c>
      <c r="B7952" s="59" t="s">
        <v>507</v>
      </c>
      <c r="C7952" s="59" t="s">
        <v>20278</v>
      </c>
      <c r="D7952" s="60">
        <v>36.270000000000003</v>
      </c>
      <c r="E7952" s="59" t="s">
        <v>508</v>
      </c>
      <c r="F7952" s="59" t="s">
        <v>238</v>
      </c>
    </row>
    <row r="7953" spans="1:6">
      <c r="A7953" s="59">
        <v>6230</v>
      </c>
      <c r="B7953" s="59" t="s">
        <v>507</v>
      </c>
      <c r="C7953" s="59" t="s">
        <v>20278</v>
      </c>
      <c r="D7953" s="60">
        <v>36.270000000000003</v>
      </c>
      <c r="E7953" s="59" t="s">
        <v>508</v>
      </c>
      <c r="F7953" s="59" t="s">
        <v>239</v>
      </c>
    </row>
    <row r="7954" spans="1:6">
      <c r="A7954" s="59">
        <v>6231</v>
      </c>
      <c r="B7954" s="59" t="s">
        <v>507</v>
      </c>
      <c r="C7954" s="59" t="s">
        <v>20278</v>
      </c>
      <c r="D7954" s="60">
        <v>36.270000000000003</v>
      </c>
      <c r="E7954" s="59" t="s">
        <v>508</v>
      </c>
      <c r="F7954" s="59" t="s">
        <v>240</v>
      </c>
    </row>
    <row r="7955" spans="1:6">
      <c r="A7955" s="59">
        <v>6232</v>
      </c>
      <c r="B7955" s="59" t="s">
        <v>507</v>
      </c>
      <c r="C7955" s="59" t="s">
        <v>20278</v>
      </c>
      <c r="D7955" s="60">
        <v>36.270000000000003</v>
      </c>
      <c r="E7955" s="59" t="s">
        <v>508</v>
      </c>
      <c r="F7955" s="59" t="s">
        <v>241</v>
      </c>
    </row>
    <row r="7956" spans="1:6">
      <c r="A7956" s="59">
        <v>6234</v>
      </c>
      <c r="B7956" s="59" t="s">
        <v>507</v>
      </c>
      <c r="C7956" s="59" t="s">
        <v>20278</v>
      </c>
      <c r="D7956" s="60">
        <v>36.270000000000003</v>
      </c>
      <c r="E7956" s="59" t="s">
        <v>508</v>
      </c>
      <c r="F7956" s="59" t="s">
        <v>242</v>
      </c>
    </row>
    <row r="7957" spans="1:6">
      <c r="A7957" s="59">
        <v>6235</v>
      </c>
      <c r="B7957" s="59" t="s">
        <v>507</v>
      </c>
      <c r="C7957" s="59" t="s">
        <v>20278</v>
      </c>
      <c r="D7957" s="60">
        <v>36.270000000000003</v>
      </c>
      <c r="E7957" s="59" t="s">
        <v>508</v>
      </c>
      <c r="F7957" s="59" t="s">
        <v>243</v>
      </c>
    </row>
    <row r="7958" spans="1:6">
      <c r="A7958" s="59">
        <v>6236</v>
      </c>
      <c r="B7958" s="59" t="s">
        <v>507</v>
      </c>
      <c r="C7958" s="59" t="s">
        <v>20278</v>
      </c>
      <c r="D7958" s="60">
        <v>36.270000000000003</v>
      </c>
      <c r="E7958" s="59" t="s">
        <v>508</v>
      </c>
      <c r="F7958" s="59" t="s">
        <v>244</v>
      </c>
    </row>
    <row r="7959" spans="1:6">
      <c r="A7959" s="59">
        <v>6238</v>
      </c>
      <c r="B7959" s="59" t="s">
        <v>507</v>
      </c>
      <c r="C7959" s="59" t="s">
        <v>20278</v>
      </c>
      <c r="D7959" s="60">
        <v>36.270000000000003</v>
      </c>
      <c r="E7959" s="59" t="s">
        <v>508</v>
      </c>
      <c r="F7959" s="59" t="s">
        <v>245</v>
      </c>
    </row>
    <row r="7960" spans="1:6">
      <c r="A7960" s="59">
        <v>6240</v>
      </c>
      <c r="B7960" s="59" t="s">
        <v>507</v>
      </c>
      <c r="C7960" s="59" t="s">
        <v>20278</v>
      </c>
      <c r="D7960" s="60">
        <v>36.270000000000003</v>
      </c>
      <c r="E7960" s="59" t="s">
        <v>508</v>
      </c>
      <c r="F7960" s="59" t="s">
        <v>246</v>
      </c>
    </row>
    <row r="7961" spans="1:6">
      <c r="A7961" s="59">
        <v>6241</v>
      </c>
      <c r="B7961" s="59" t="s">
        <v>507</v>
      </c>
      <c r="C7961" s="59" t="s">
        <v>20278</v>
      </c>
      <c r="D7961" s="60">
        <v>36.270000000000003</v>
      </c>
      <c r="E7961" s="59" t="s">
        <v>508</v>
      </c>
      <c r="F7961" s="59" t="s">
        <v>247</v>
      </c>
    </row>
    <row r="7962" spans="1:6">
      <c r="A7962" s="59">
        <v>6242</v>
      </c>
      <c r="B7962" s="59" t="s">
        <v>507</v>
      </c>
      <c r="C7962" s="59" t="s">
        <v>20278</v>
      </c>
      <c r="D7962" s="60">
        <v>36.270000000000003</v>
      </c>
      <c r="E7962" s="59" t="s">
        <v>508</v>
      </c>
      <c r="F7962" s="59" t="s">
        <v>248</v>
      </c>
    </row>
    <row r="7963" spans="1:6">
      <c r="A7963" s="59">
        <v>6243</v>
      </c>
      <c r="B7963" s="59" t="s">
        <v>507</v>
      </c>
      <c r="C7963" s="59" t="s">
        <v>20278</v>
      </c>
      <c r="D7963" s="60">
        <v>36.270000000000003</v>
      </c>
      <c r="E7963" s="59" t="s">
        <v>508</v>
      </c>
      <c r="F7963" s="59" t="s">
        <v>249</v>
      </c>
    </row>
    <row r="7964" spans="1:6">
      <c r="A7964" s="59">
        <v>6244</v>
      </c>
      <c r="B7964" s="59" t="s">
        <v>507</v>
      </c>
      <c r="C7964" s="59" t="s">
        <v>20278</v>
      </c>
      <c r="D7964" s="60">
        <v>36.270000000000003</v>
      </c>
      <c r="E7964" s="59" t="s">
        <v>508</v>
      </c>
      <c r="F7964" s="59" t="s">
        <v>250</v>
      </c>
    </row>
    <row r="7965" spans="1:6">
      <c r="A7965" s="59">
        <v>6306</v>
      </c>
      <c r="B7965" s="59" t="s">
        <v>507</v>
      </c>
      <c r="C7965" s="59" t="s">
        <v>20278</v>
      </c>
      <c r="D7965" s="60">
        <v>36.270000000000003</v>
      </c>
      <c r="E7965" s="59" t="s">
        <v>508</v>
      </c>
      <c r="F7965" s="59" t="s">
        <v>251</v>
      </c>
    </row>
    <row r="7966" spans="1:6">
      <c r="A7966" s="59">
        <v>6307</v>
      </c>
      <c r="B7966" s="59" t="s">
        <v>507</v>
      </c>
      <c r="C7966" s="59" t="s">
        <v>20278</v>
      </c>
      <c r="D7966" s="60">
        <v>36.270000000000003</v>
      </c>
      <c r="E7966" s="59" t="s">
        <v>508</v>
      </c>
      <c r="F7966" s="59" t="s">
        <v>252</v>
      </c>
    </row>
    <row r="7967" spans="1:6">
      <c r="A7967" s="59">
        <v>6308</v>
      </c>
      <c r="B7967" s="59" t="s">
        <v>507</v>
      </c>
      <c r="C7967" s="59" t="s">
        <v>20278</v>
      </c>
      <c r="D7967" s="60">
        <v>36.270000000000003</v>
      </c>
      <c r="E7967" s="59" t="s">
        <v>508</v>
      </c>
      <c r="F7967" s="59" t="s">
        <v>252</v>
      </c>
    </row>
    <row r="7968" spans="1:6">
      <c r="A7968" s="59">
        <v>6320</v>
      </c>
      <c r="B7968" s="59" t="s">
        <v>507</v>
      </c>
      <c r="C7968" s="59" t="s">
        <v>20278</v>
      </c>
      <c r="D7968" s="60">
        <v>36.270000000000003</v>
      </c>
      <c r="E7968" s="59" t="s">
        <v>508</v>
      </c>
      <c r="F7968" s="59" t="s">
        <v>253</v>
      </c>
    </row>
    <row r="7969" spans="1:6">
      <c r="A7969" s="59">
        <v>6342</v>
      </c>
      <c r="B7969" s="59" t="s">
        <v>507</v>
      </c>
      <c r="C7969" s="59" t="s">
        <v>20278</v>
      </c>
      <c r="D7969" s="60">
        <v>36.270000000000003</v>
      </c>
      <c r="E7969" s="59" t="s">
        <v>508</v>
      </c>
      <c r="F7969" s="59" t="s">
        <v>254</v>
      </c>
    </row>
    <row r="7970" spans="1:6">
      <c r="A7970" s="59">
        <v>6343</v>
      </c>
      <c r="B7970" s="59" t="s">
        <v>507</v>
      </c>
      <c r="C7970" s="59" t="s">
        <v>20278</v>
      </c>
      <c r="D7970" s="60">
        <v>36.270000000000003</v>
      </c>
      <c r="E7970" s="59" t="s">
        <v>508</v>
      </c>
      <c r="F7970" s="59" t="s">
        <v>255</v>
      </c>
    </row>
    <row r="7971" spans="1:6">
      <c r="A7971" s="59">
        <v>6344</v>
      </c>
      <c r="B7971" s="59" t="s">
        <v>507</v>
      </c>
      <c r="C7971" s="59" t="s">
        <v>20278</v>
      </c>
      <c r="D7971" s="60">
        <v>36.270000000000003</v>
      </c>
      <c r="E7971" s="59" t="s">
        <v>508</v>
      </c>
      <c r="F7971" s="59" t="s">
        <v>256</v>
      </c>
    </row>
    <row r="7972" spans="1:6">
      <c r="A7972" s="59">
        <v>6345</v>
      </c>
      <c r="B7972" s="59" t="s">
        <v>507</v>
      </c>
      <c r="C7972" s="59" t="s">
        <v>20278</v>
      </c>
      <c r="D7972" s="60">
        <v>36.270000000000003</v>
      </c>
      <c r="E7972" s="59" t="s">
        <v>508</v>
      </c>
      <c r="F7972" s="59" t="s">
        <v>257</v>
      </c>
    </row>
    <row r="7973" spans="1:6">
      <c r="A7973" s="59">
        <v>6346</v>
      </c>
      <c r="B7973" s="59" t="s">
        <v>507</v>
      </c>
      <c r="C7973" s="59" t="s">
        <v>20278</v>
      </c>
      <c r="D7973" s="60">
        <v>36.270000000000003</v>
      </c>
      <c r="E7973" s="59" t="s">
        <v>508</v>
      </c>
      <c r="F7973" s="59" t="s">
        <v>258</v>
      </c>
    </row>
    <row r="7974" spans="1:6">
      <c r="A7974" s="59">
        <v>6347</v>
      </c>
      <c r="B7974" s="59" t="s">
        <v>507</v>
      </c>
      <c r="C7974" s="59" t="s">
        <v>20278</v>
      </c>
      <c r="D7974" s="60">
        <v>36.270000000000003</v>
      </c>
      <c r="E7974" s="59" t="s">
        <v>508</v>
      </c>
      <c r="F7974" s="59" t="s">
        <v>259</v>
      </c>
    </row>
    <row r="7975" spans="1:6">
      <c r="A7975" s="59">
        <v>6400</v>
      </c>
      <c r="B7975" s="59" t="s">
        <v>507</v>
      </c>
      <c r="C7975" s="59" t="s">
        <v>20278</v>
      </c>
      <c r="D7975" s="60">
        <v>36.270000000000003</v>
      </c>
      <c r="E7975" s="59" t="s">
        <v>508</v>
      </c>
      <c r="F7975" s="59" t="s">
        <v>260</v>
      </c>
    </row>
    <row r="7976" spans="1:6">
      <c r="A7976" s="59">
        <v>6401</v>
      </c>
      <c r="B7976" s="59" t="s">
        <v>507</v>
      </c>
      <c r="C7976" s="59" t="s">
        <v>20278</v>
      </c>
      <c r="D7976" s="60">
        <v>36.270000000000003</v>
      </c>
      <c r="E7976" s="59" t="s">
        <v>508</v>
      </c>
      <c r="F7976" s="59" t="s">
        <v>261</v>
      </c>
    </row>
    <row r="7977" spans="1:6">
      <c r="A7977" s="59">
        <v>6402</v>
      </c>
      <c r="B7977" s="59" t="s">
        <v>507</v>
      </c>
      <c r="C7977" s="59" t="s">
        <v>20278</v>
      </c>
      <c r="D7977" s="60">
        <v>36.270000000000003</v>
      </c>
      <c r="E7977" s="59" t="s">
        <v>508</v>
      </c>
      <c r="F7977" s="59" t="s">
        <v>262</v>
      </c>
    </row>
    <row r="7978" spans="1:6">
      <c r="A7978" s="59">
        <v>6404</v>
      </c>
      <c r="B7978" s="59" t="s">
        <v>507</v>
      </c>
      <c r="C7978" s="59" t="s">
        <v>20278</v>
      </c>
      <c r="D7978" s="60">
        <v>36.270000000000003</v>
      </c>
      <c r="E7978" s="59" t="s">
        <v>508</v>
      </c>
      <c r="F7978" s="59" t="s">
        <v>263</v>
      </c>
    </row>
    <row r="7979" spans="1:6">
      <c r="A7979" s="59">
        <v>6405</v>
      </c>
      <c r="B7979" s="59" t="s">
        <v>507</v>
      </c>
      <c r="C7979" s="59" t="s">
        <v>20278</v>
      </c>
      <c r="D7979" s="60">
        <v>36.270000000000003</v>
      </c>
      <c r="E7979" s="59" t="s">
        <v>508</v>
      </c>
      <c r="F7979" s="59" t="s">
        <v>264</v>
      </c>
    </row>
    <row r="7980" spans="1:6">
      <c r="A7980" s="59">
        <v>6406</v>
      </c>
      <c r="B7980" s="59" t="s">
        <v>507</v>
      </c>
      <c r="C7980" s="59" t="s">
        <v>20278</v>
      </c>
      <c r="D7980" s="60">
        <v>36.270000000000003</v>
      </c>
      <c r="E7980" s="59" t="s">
        <v>508</v>
      </c>
      <c r="F7980" s="59" t="s">
        <v>265</v>
      </c>
    </row>
    <row r="7981" spans="1:6">
      <c r="A7981" s="59">
        <v>6407</v>
      </c>
      <c r="B7981" s="59" t="s">
        <v>507</v>
      </c>
      <c r="C7981" s="59" t="s">
        <v>20278</v>
      </c>
      <c r="D7981" s="60">
        <v>36.270000000000003</v>
      </c>
      <c r="E7981" s="59" t="s">
        <v>508</v>
      </c>
      <c r="F7981" s="59" t="s">
        <v>266</v>
      </c>
    </row>
    <row r="7982" spans="1:6">
      <c r="A7982" s="59">
        <v>6410</v>
      </c>
      <c r="B7982" s="59" t="s">
        <v>507</v>
      </c>
      <c r="C7982" s="59" t="s">
        <v>20278</v>
      </c>
      <c r="D7982" s="60">
        <v>36.270000000000003</v>
      </c>
      <c r="E7982" s="59" t="s">
        <v>508</v>
      </c>
      <c r="F7982" s="59" t="s">
        <v>267</v>
      </c>
    </row>
    <row r="7983" spans="1:6">
      <c r="A7983" s="59">
        <v>6411</v>
      </c>
      <c r="B7983" s="59" t="s">
        <v>507</v>
      </c>
      <c r="C7983" s="59" t="s">
        <v>20278</v>
      </c>
      <c r="D7983" s="60">
        <v>36.270000000000003</v>
      </c>
      <c r="E7983" s="59" t="s">
        <v>508</v>
      </c>
      <c r="F7983" s="59" t="s">
        <v>268</v>
      </c>
    </row>
    <row r="7984" spans="1:6">
      <c r="A7984" s="59">
        <v>6412</v>
      </c>
      <c r="B7984" s="59" t="s">
        <v>507</v>
      </c>
      <c r="C7984" s="59" t="s">
        <v>20278</v>
      </c>
      <c r="D7984" s="60">
        <v>36.270000000000003</v>
      </c>
      <c r="E7984" s="59" t="s">
        <v>508</v>
      </c>
      <c r="F7984" s="59" t="s">
        <v>269</v>
      </c>
    </row>
    <row r="7985" spans="1:6">
      <c r="A7985" s="59">
        <v>6413</v>
      </c>
      <c r="B7985" s="59" t="s">
        <v>507</v>
      </c>
      <c r="C7985" s="59" t="s">
        <v>20278</v>
      </c>
      <c r="D7985" s="60">
        <v>36.270000000000003</v>
      </c>
      <c r="E7985" s="59" t="s">
        <v>508</v>
      </c>
      <c r="F7985" s="59" t="s">
        <v>270</v>
      </c>
    </row>
    <row r="7986" spans="1:6">
      <c r="A7986" s="59">
        <v>6414</v>
      </c>
      <c r="B7986" s="59" t="s">
        <v>507</v>
      </c>
      <c r="C7986" s="59" t="s">
        <v>20278</v>
      </c>
      <c r="D7986" s="60">
        <v>36.270000000000003</v>
      </c>
      <c r="E7986" s="59" t="s">
        <v>508</v>
      </c>
      <c r="F7986" s="59" t="s">
        <v>271</v>
      </c>
    </row>
    <row r="7987" spans="1:6">
      <c r="A7987" s="59">
        <v>6415</v>
      </c>
      <c r="B7987" s="59" t="s">
        <v>507</v>
      </c>
      <c r="C7987" s="59" t="s">
        <v>20278</v>
      </c>
      <c r="D7987" s="60">
        <v>36.270000000000003</v>
      </c>
      <c r="E7987" s="59" t="s">
        <v>508</v>
      </c>
      <c r="F7987" s="59" t="s">
        <v>272</v>
      </c>
    </row>
    <row r="7988" spans="1:6">
      <c r="A7988" s="59">
        <v>6416</v>
      </c>
      <c r="B7988" s="59" t="s">
        <v>507</v>
      </c>
      <c r="C7988" s="59" t="s">
        <v>20278</v>
      </c>
      <c r="D7988" s="60">
        <v>36.270000000000003</v>
      </c>
      <c r="E7988" s="59" t="s">
        <v>508</v>
      </c>
      <c r="F7988" s="59" t="s">
        <v>273</v>
      </c>
    </row>
    <row r="7989" spans="1:6">
      <c r="A7989" s="59">
        <v>6417</v>
      </c>
      <c r="B7989" s="59" t="s">
        <v>507</v>
      </c>
      <c r="C7989" s="59" t="s">
        <v>20278</v>
      </c>
      <c r="D7989" s="60">
        <v>36.270000000000003</v>
      </c>
      <c r="E7989" s="59" t="s">
        <v>508</v>
      </c>
      <c r="F7989" s="59" t="s">
        <v>274</v>
      </c>
    </row>
    <row r="7990" spans="1:6">
      <c r="A7990" s="59">
        <v>6418</v>
      </c>
      <c r="B7990" s="59" t="s">
        <v>507</v>
      </c>
      <c r="C7990" s="59" t="s">
        <v>20278</v>
      </c>
      <c r="D7990" s="60">
        <v>36.270000000000003</v>
      </c>
      <c r="E7990" s="59" t="s">
        <v>508</v>
      </c>
      <c r="F7990" s="59" t="s">
        <v>275</v>
      </c>
    </row>
    <row r="7991" spans="1:6">
      <c r="A7991" s="59">
        <v>6419</v>
      </c>
      <c r="B7991" s="59" t="s">
        <v>507</v>
      </c>
      <c r="C7991" s="59" t="s">
        <v>20278</v>
      </c>
      <c r="D7991" s="60">
        <v>36.270000000000003</v>
      </c>
      <c r="E7991" s="59" t="s">
        <v>508</v>
      </c>
      <c r="F7991" s="59" t="s">
        <v>276</v>
      </c>
    </row>
    <row r="7992" spans="1:6">
      <c r="A7992" s="59">
        <v>6420</v>
      </c>
      <c r="B7992" s="59" t="s">
        <v>507</v>
      </c>
      <c r="C7992" s="59" t="s">
        <v>20278</v>
      </c>
      <c r="D7992" s="60">
        <v>36.270000000000003</v>
      </c>
      <c r="E7992" s="59" t="s">
        <v>508</v>
      </c>
      <c r="F7992" s="59" t="s">
        <v>277</v>
      </c>
    </row>
    <row r="7993" spans="1:6">
      <c r="A7993" s="59">
        <v>6421</v>
      </c>
      <c r="B7993" s="59" t="s">
        <v>507</v>
      </c>
      <c r="C7993" s="59" t="s">
        <v>20278</v>
      </c>
      <c r="D7993" s="60">
        <v>36.270000000000003</v>
      </c>
      <c r="E7993" s="59" t="s">
        <v>508</v>
      </c>
      <c r="F7993" s="59" t="s">
        <v>278</v>
      </c>
    </row>
    <row r="7994" spans="1:6">
      <c r="A7994" s="59">
        <v>6422</v>
      </c>
      <c r="B7994" s="59" t="s">
        <v>507</v>
      </c>
      <c r="C7994" s="59" t="s">
        <v>20278</v>
      </c>
      <c r="D7994" s="60">
        <v>36.270000000000003</v>
      </c>
      <c r="E7994" s="59" t="s">
        <v>508</v>
      </c>
      <c r="F7994" s="59" t="s">
        <v>279</v>
      </c>
    </row>
    <row r="7995" spans="1:6">
      <c r="A7995" s="59">
        <v>6423</v>
      </c>
      <c r="B7995" s="59" t="s">
        <v>507</v>
      </c>
      <c r="C7995" s="59" t="s">
        <v>20278</v>
      </c>
      <c r="D7995" s="60">
        <v>36.270000000000003</v>
      </c>
      <c r="E7995" s="59" t="s">
        <v>508</v>
      </c>
      <c r="F7995" s="59" t="s">
        <v>280</v>
      </c>
    </row>
    <row r="7996" spans="1:6">
      <c r="A7996" s="59">
        <v>6425</v>
      </c>
      <c r="B7996" s="59" t="s">
        <v>507</v>
      </c>
      <c r="C7996" s="59" t="s">
        <v>20278</v>
      </c>
      <c r="D7996" s="60">
        <v>36.270000000000003</v>
      </c>
      <c r="E7996" s="59" t="s">
        <v>508</v>
      </c>
      <c r="F7996" s="59" t="s">
        <v>281</v>
      </c>
    </row>
    <row r="7997" spans="1:6">
      <c r="A7997" s="59">
        <v>6426</v>
      </c>
      <c r="B7997" s="59" t="s">
        <v>507</v>
      </c>
      <c r="C7997" s="59" t="s">
        <v>20278</v>
      </c>
      <c r="D7997" s="60">
        <v>36.270000000000003</v>
      </c>
      <c r="E7997" s="59" t="s">
        <v>508</v>
      </c>
      <c r="F7997" s="59" t="s">
        <v>282</v>
      </c>
    </row>
    <row r="7998" spans="1:6">
      <c r="A7998" s="59">
        <v>6427</v>
      </c>
      <c r="B7998" s="59" t="s">
        <v>507</v>
      </c>
      <c r="C7998" s="59" t="s">
        <v>20278</v>
      </c>
      <c r="D7998" s="60">
        <v>36.270000000000003</v>
      </c>
      <c r="E7998" s="59" t="s">
        <v>508</v>
      </c>
      <c r="F7998" s="59" t="s">
        <v>281</v>
      </c>
    </row>
    <row r="7999" spans="1:6">
      <c r="A7999" s="59">
        <v>6430</v>
      </c>
      <c r="B7999" s="59" t="s">
        <v>507</v>
      </c>
      <c r="C7999" s="59" t="s">
        <v>20278</v>
      </c>
      <c r="D7999" s="60">
        <v>36.270000000000003</v>
      </c>
      <c r="E7999" s="59" t="s">
        <v>508</v>
      </c>
      <c r="F7999" s="59" t="s">
        <v>265</v>
      </c>
    </row>
    <row r="8000" spans="1:6">
      <c r="A8000" s="59">
        <v>6432</v>
      </c>
      <c r="B8000" s="59" t="s">
        <v>507</v>
      </c>
      <c r="C8000" s="59" t="s">
        <v>20278</v>
      </c>
      <c r="D8000" s="60">
        <v>36.270000000000003</v>
      </c>
      <c r="E8000" s="59" t="s">
        <v>508</v>
      </c>
      <c r="F8000" s="59" t="s">
        <v>283</v>
      </c>
    </row>
    <row r="8001" spans="1:6">
      <c r="A8001" s="59">
        <v>6434</v>
      </c>
      <c r="B8001" s="59" t="s">
        <v>507</v>
      </c>
      <c r="C8001" s="59" t="s">
        <v>20278</v>
      </c>
      <c r="D8001" s="60">
        <v>36.270000000000003</v>
      </c>
      <c r="E8001" s="59" t="s">
        <v>508</v>
      </c>
      <c r="F8001" s="59" t="s">
        <v>284</v>
      </c>
    </row>
    <row r="8002" spans="1:6">
      <c r="A8002" s="59">
        <v>6437</v>
      </c>
      <c r="B8002" s="59" t="s">
        <v>507</v>
      </c>
      <c r="C8002" s="59" t="s">
        <v>20278</v>
      </c>
      <c r="D8002" s="60">
        <v>36.270000000000003</v>
      </c>
      <c r="E8002" s="59" t="s">
        <v>508</v>
      </c>
      <c r="F8002" s="59" t="s">
        <v>285</v>
      </c>
    </row>
    <row r="8003" spans="1:6">
      <c r="A8003" s="59">
        <v>6438</v>
      </c>
      <c r="B8003" s="59" t="s">
        <v>507</v>
      </c>
      <c r="C8003" s="59" t="s">
        <v>20278</v>
      </c>
      <c r="D8003" s="60">
        <v>36.270000000000003</v>
      </c>
      <c r="E8003" s="59" t="s">
        <v>508</v>
      </c>
      <c r="F8003" s="59" t="s">
        <v>286</v>
      </c>
    </row>
    <row r="8004" spans="1:6">
      <c r="A8004" s="59">
        <v>6439</v>
      </c>
      <c r="B8004" s="59" t="s">
        <v>507</v>
      </c>
      <c r="C8004" s="59" t="s">
        <v>20278</v>
      </c>
      <c r="D8004" s="60">
        <v>36.270000000000003</v>
      </c>
      <c r="E8004" s="59" t="s">
        <v>508</v>
      </c>
      <c r="F8004" s="59" t="s">
        <v>287</v>
      </c>
    </row>
    <row r="8005" spans="1:6">
      <c r="A8005" s="59">
        <v>6442</v>
      </c>
      <c r="B8005" s="59" t="s">
        <v>507</v>
      </c>
      <c r="C8005" s="59" t="s">
        <v>20278</v>
      </c>
      <c r="D8005" s="60">
        <v>36.270000000000003</v>
      </c>
      <c r="E8005" s="59" t="s">
        <v>508</v>
      </c>
      <c r="F8005" s="59" t="s">
        <v>288</v>
      </c>
    </row>
    <row r="8006" spans="1:6">
      <c r="A8006" s="59">
        <v>6443</v>
      </c>
      <c r="B8006" s="59" t="s">
        <v>507</v>
      </c>
      <c r="C8006" s="59" t="s">
        <v>20278</v>
      </c>
      <c r="D8006" s="60">
        <v>36.270000000000003</v>
      </c>
      <c r="E8006" s="59" t="s">
        <v>508</v>
      </c>
      <c r="F8006" s="59" t="s">
        <v>289</v>
      </c>
    </row>
    <row r="8007" spans="1:6">
      <c r="A8007" s="59">
        <v>6444</v>
      </c>
      <c r="B8007" s="59" t="s">
        <v>507</v>
      </c>
      <c r="C8007" s="59" t="s">
        <v>20278</v>
      </c>
      <c r="D8007" s="60">
        <v>36.270000000000003</v>
      </c>
      <c r="E8007" s="59" t="s">
        <v>508</v>
      </c>
      <c r="F8007" s="59" t="s">
        <v>290</v>
      </c>
    </row>
    <row r="8008" spans="1:6">
      <c r="A8008" s="59">
        <v>6450</v>
      </c>
      <c r="B8008" s="59" t="s">
        <v>507</v>
      </c>
      <c r="C8008" s="59" t="s">
        <v>20278</v>
      </c>
      <c r="D8008" s="60">
        <v>36.270000000000003</v>
      </c>
      <c r="E8008" s="59" t="s">
        <v>508</v>
      </c>
      <c r="F8008" s="59" t="s">
        <v>291</v>
      </c>
    </row>
    <row r="8009" spans="1:6">
      <c r="A8009" s="59">
        <v>6452</v>
      </c>
      <c r="B8009" s="59" t="s">
        <v>507</v>
      </c>
      <c r="C8009" s="59" t="s">
        <v>20278</v>
      </c>
      <c r="D8009" s="60">
        <v>36.270000000000003</v>
      </c>
      <c r="E8009" s="59" t="s">
        <v>508</v>
      </c>
      <c r="F8009" s="59" t="s">
        <v>292</v>
      </c>
    </row>
    <row r="8010" spans="1:6">
      <c r="A8010" s="59">
        <v>6456</v>
      </c>
      <c r="B8010" s="59" t="s">
        <v>507</v>
      </c>
      <c r="C8010" s="59" t="s">
        <v>20278</v>
      </c>
      <c r="D8010" s="60">
        <v>36.270000000000003</v>
      </c>
      <c r="E8010" s="59" t="s">
        <v>508</v>
      </c>
      <c r="F8010" s="59" t="s">
        <v>293</v>
      </c>
    </row>
    <row r="8011" spans="1:6">
      <c r="A8011" s="59">
        <v>6459</v>
      </c>
      <c r="B8011" s="59" t="s">
        <v>507</v>
      </c>
      <c r="C8011" s="59" t="s">
        <v>20278</v>
      </c>
      <c r="D8011" s="60">
        <v>36.270000000000003</v>
      </c>
      <c r="E8011" s="59" t="s">
        <v>508</v>
      </c>
      <c r="F8011" s="59" t="s">
        <v>295</v>
      </c>
    </row>
    <row r="8012" spans="1:6">
      <c r="A8012" s="59">
        <v>6462</v>
      </c>
      <c r="B8012" s="59" t="s">
        <v>507</v>
      </c>
      <c r="C8012" s="59" t="s">
        <v>20278</v>
      </c>
      <c r="D8012" s="60">
        <v>36.270000000000003</v>
      </c>
      <c r="E8012" s="59" t="s">
        <v>508</v>
      </c>
      <c r="F8012" s="59" t="s">
        <v>298</v>
      </c>
    </row>
    <row r="8013" spans="1:6">
      <c r="A8013" s="59">
        <v>6463</v>
      </c>
      <c r="B8013" s="59" t="s">
        <v>507</v>
      </c>
      <c r="C8013" s="59" t="s">
        <v>20278</v>
      </c>
      <c r="D8013" s="60">
        <v>36.270000000000003</v>
      </c>
      <c r="E8013" s="59" t="s">
        <v>508</v>
      </c>
      <c r="F8013" s="59" t="s">
        <v>299</v>
      </c>
    </row>
    <row r="8014" spans="1:6">
      <c r="A8014" s="59">
        <v>6464</v>
      </c>
      <c r="B8014" s="59" t="s">
        <v>507</v>
      </c>
      <c r="C8014" s="59" t="s">
        <v>20278</v>
      </c>
      <c r="D8014" s="60">
        <v>36.270000000000003</v>
      </c>
      <c r="E8014" s="59" t="s">
        <v>508</v>
      </c>
      <c r="F8014" s="59" t="s">
        <v>300</v>
      </c>
    </row>
    <row r="8015" spans="1:6">
      <c r="A8015" s="59">
        <v>6470</v>
      </c>
      <c r="B8015" s="59" t="s">
        <v>507</v>
      </c>
      <c r="C8015" s="59" t="s">
        <v>20278</v>
      </c>
      <c r="D8015" s="60">
        <v>36.270000000000003</v>
      </c>
      <c r="E8015" s="59" t="s">
        <v>508</v>
      </c>
      <c r="F8015" s="59" t="s">
        <v>301</v>
      </c>
    </row>
    <row r="8016" spans="1:6">
      <c r="A8016" s="59">
        <v>6472</v>
      </c>
      <c r="B8016" s="59" t="s">
        <v>507</v>
      </c>
      <c r="C8016" s="59" t="s">
        <v>20278</v>
      </c>
      <c r="D8016" s="60">
        <v>36.270000000000003</v>
      </c>
      <c r="E8016" s="59" t="s">
        <v>508</v>
      </c>
      <c r="F8016" s="59" t="s">
        <v>302</v>
      </c>
    </row>
    <row r="8017" spans="1:6">
      <c r="A8017" s="59">
        <v>6473</v>
      </c>
      <c r="B8017" s="59" t="s">
        <v>507</v>
      </c>
      <c r="C8017" s="59" t="s">
        <v>20278</v>
      </c>
      <c r="D8017" s="60">
        <v>36.270000000000003</v>
      </c>
      <c r="E8017" s="59" t="s">
        <v>508</v>
      </c>
      <c r="F8017" s="59" t="s">
        <v>303</v>
      </c>
    </row>
    <row r="8018" spans="1:6">
      <c r="A8018" s="59">
        <v>6480</v>
      </c>
      <c r="B8018" s="59" t="s">
        <v>507</v>
      </c>
      <c r="C8018" s="59" t="s">
        <v>20278</v>
      </c>
      <c r="D8018" s="60">
        <v>36.270000000000003</v>
      </c>
      <c r="E8018" s="59" t="s">
        <v>508</v>
      </c>
      <c r="F8018" s="59" t="s">
        <v>304</v>
      </c>
    </row>
    <row r="8019" spans="1:6">
      <c r="A8019" s="59">
        <v>6482</v>
      </c>
      <c r="B8019" s="59" t="s">
        <v>507</v>
      </c>
      <c r="C8019" s="59" t="s">
        <v>20278</v>
      </c>
      <c r="D8019" s="60">
        <v>36.270000000000003</v>
      </c>
      <c r="E8019" s="59" t="s">
        <v>508</v>
      </c>
      <c r="F8019" s="59" t="s">
        <v>305</v>
      </c>
    </row>
    <row r="8020" spans="1:6">
      <c r="A8020" s="59">
        <v>6483</v>
      </c>
      <c r="B8020" s="59" t="s">
        <v>507</v>
      </c>
      <c r="C8020" s="59" t="s">
        <v>20278</v>
      </c>
      <c r="D8020" s="60">
        <v>36.270000000000003</v>
      </c>
      <c r="E8020" s="59" t="s">
        <v>508</v>
      </c>
      <c r="F8020" s="59" t="s">
        <v>306</v>
      </c>
    </row>
    <row r="8021" spans="1:6">
      <c r="A8021" s="59">
        <v>6484</v>
      </c>
      <c r="B8021" s="59" t="s">
        <v>507</v>
      </c>
      <c r="C8021" s="59" t="s">
        <v>20278</v>
      </c>
      <c r="D8021" s="60">
        <v>36.270000000000003</v>
      </c>
      <c r="E8021" s="59" t="s">
        <v>508</v>
      </c>
      <c r="F8021" s="59" t="s">
        <v>307</v>
      </c>
    </row>
    <row r="8022" spans="1:6">
      <c r="A8022" s="59">
        <v>6486</v>
      </c>
      <c r="B8022" s="59" t="s">
        <v>507</v>
      </c>
      <c r="C8022" s="59" t="s">
        <v>20278</v>
      </c>
      <c r="D8022" s="60">
        <v>36.270000000000003</v>
      </c>
      <c r="E8022" s="59" t="s">
        <v>508</v>
      </c>
      <c r="F8022" s="59" t="s">
        <v>308</v>
      </c>
    </row>
    <row r="8023" spans="1:6">
      <c r="A8023" s="59">
        <v>6490</v>
      </c>
      <c r="B8023" s="59" t="s">
        <v>507</v>
      </c>
      <c r="C8023" s="59" t="s">
        <v>20278</v>
      </c>
      <c r="D8023" s="60">
        <v>36.270000000000003</v>
      </c>
      <c r="E8023" s="59" t="s">
        <v>508</v>
      </c>
      <c r="F8023" s="59" t="s">
        <v>309</v>
      </c>
    </row>
    <row r="8024" spans="1:6">
      <c r="A8024" s="59">
        <v>6492</v>
      </c>
      <c r="B8024" s="59" t="s">
        <v>507</v>
      </c>
      <c r="C8024" s="59" t="s">
        <v>20278</v>
      </c>
      <c r="D8024" s="60">
        <v>36.270000000000003</v>
      </c>
      <c r="E8024" s="59" t="s">
        <v>508</v>
      </c>
      <c r="F8024" s="59" t="s">
        <v>310</v>
      </c>
    </row>
    <row r="8025" spans="1:6">
      <c r="A8025" s="59">
        <v>6500</v>
      </c>
      <c r="B8025" s="59" t="s">
        <v>507</v>
      </c>
      <c r="C8025" s="59" t="s">
        <v>20278</v>
      </c>
      <c r="D8025" s="60">
        <v>36.270000000000003</v>
      </c>
      <c r="E8025" s="59" t="s">
        <v>508</v>
      </c>
      <c r="F8025" s="59" t="s">
        <v>311</v>
      </c>
    </row>
    <row r="8026" spans="1:6">
      <c r="A8026" s="59">
        <v>6502</v>
      </c>
      <c r="B8026" s="59" t="s">
        <v>507</v>
      </c>
      <c r="C8026" s="59" t="s">
        <v>20278</v>
      </c>
      <c r="D8026" s="60">
        <v>36.270000000000003</v>
      </c>
      <c r="E8026" s="59" t="s">
        <v>508</v>
      </c>
      <c r="F8026" s="59" t="s">
        <v>312</v>
      </c>
    </row>
    <row r="8027" spans="1:6">
      <c r="A8027" s="59">
        <v>6503</v>
      </c>
      <c r="B8027" s="59" t="s">
        <v>507</v>
      </c>
      <c r="C8027" s="59" t="s">
        <v>20278</v>
      </c>
      <c r="D8027" s="60">
        <v>36.270000000000003</v>
      </c>
      <c r="E8027" s="59" t="s">
        <v>508</v>
      </c>
      <c r="F8027" s="59" t="s">
        <v>313</v>
      </c>
    </row>
    <row r="8028" spans="1:6">
      <c r="A8028" s="59">
        <v>6504</v>
      </c>
      <c r="B8028" s="59" t="s">
        <v>507</v>
      </c>
      <c r="C8028" s="59" t="s">
        <v>20278</v>
      </c>
      <c r="D8028" s="60">
        <v>36.270000000000003</v>
      </c>
      <c r="E8028" s="59" t="s">
        <v>508</v>
      </c>
      <c r="F8028" s="59" t="s">
        <v>314</v>
      </c>
    </row>
    <row r="8029" spans="1:6">
      <c r="A8029" s="59">
        <v>6505</v>
      </c>
      <c r="B8029" s="59" t="s">
        <v>507</v>
      </c>
      <c r="C8029" s="59" t="s">
        <v>20278</v>
      </c>
      <c r="D8029" s="60">
        <v>36.270000000000003</v>
      </c>
      <c r="E8029" s="59" t="s">
        <v>508</v>
      </c>
      <c r="F8029" s="59" t="s">
        <v>315</v>
      </c>
    </row>
    <row r="8030" spans="1:6">
      <c r="A8030" s="59">
        <v>6506</v>
      </c>
      <c r="B8030" s="59" t="s">
        <v>507</v>
      </c>
      <c r="C8030" s="59" t="s">
        <v>20278</v>
      </c>
      <c r="D8030" s="60">
        <v>36.270000000000003</v>
      </c>
      <c r="E8030" s="59" t="s">
        <v>508</v>
      </c>
      <c r="F8030" s="59" t="s">
        <v>316</v>
      </c>
    </row>
    <row r="8031" spans="1:6">
      <c r="A8031" s="59">
        <v>6507</v>
      </c>
      <c r="B8031" s="59" t="s">
        <v>507</v>
      </c>
      <c r="C8031" s="59" t="s">
        <v>20278</v>
      </c>
      <c r="D8031" s="60">
        <v>36.270000000000003</v>
      </c>
      <c r="E8031" s="59" t="s">
        <v>508</v>
      </c>
      <c r="F8031" s="59" t="s">
        <v>317</v>
      </c>
    </row>
    <row r="8032" spans="1:6">
      <c r="A8032" s="59">
        <v>6508</v>
      </c>
      <c r="B8032" s="59" t="s">
        <v>507</v>
      </c>
      <c r="C8032" s="59" t="s">
        <v>20278</v>
      </c>
      <c r="D8032" s="60">
        <v>36.270000000000003</v>
      </c>
      <c r="E8032" s="59" t="s">
        <v>508</v>
      </c>
      <c r="F8032" s="59" t="s">
        <v>318</v>
      </c>
    </row>
    <row r="8033" spans="1:6">
      <c r="A8033" s="59">
        <v>6509</v>
      </c>
      <c r="B8033" s="59" t="s">
        <v>507</v>
      </c>
      <c r="C8033" s="59" t="s">
        <v>20278</v>
      </c>
      <c r="D8033" s="60">
        <v>36.270000000000003</v>
      </c>
      <c r="E8033" s="59" t="s">
        <v>508</v>
      </c>
      <c r="F8033" s="59" t="s">
        <v>319</v>
      </c>
    </row>
    <row r="8034" spans="1:6">
      <c r="A8034" s="59">
        <v>6510</v>
      </c>
      <c r="B8034" s="59" t="s">
        <v>507</v>
      </c>
      <c r="C8034" s="59" t="s">
        <v>20278</v>
      </c>
      <c r="D8034" s="60">
        <v>36.270000000000003</v>
      </c>
      <c r="E8034" s="59" t="s">
        <v>508</v>
      </c>
      <c r="F8034" s="59" t="s">
        <v>320</v>
      </c>
    </row>
    <row r="8035" spans="1:6">
      <c r="A8035" s="59">
        <v>6511</v>
      </c>
      <c r="B8035" s="59" t="s">
        <v>507</v>
      </c>
      <c r="C8035" s="59" t="s">
        <v>20278</v>
      </c>
      <c r="D8035" s="60">
        <v>36.270000000000003</v>
      </c>
      <c r="E8035" s="59" t="s">
        <v>508</v>
      </c>
      <c r="F8035" s="59" t="s">
        <v>321</v>
      </c>
    </row>
    <row r="8036" spans="1:6">
      <c r="A8036" s="59">
        <v>6512</v>
      </c>
      <c r="B8036" s="59" t="s">
        <v>507</v>
      </c>
      <c r="C8036" s="59" t="s">
        <v>20278</v>
      </c>
      <c r="D8036" s="60">
        <v>36.270000000000003</v>
      </c>
      <c r="E8036" s="59" t="s">
        <v>508</v>
      </c>
      <c r="F8036" s="59" t="s">
        <v>322</v>
      </c>
    </row>
    <row r="8037" spans="1:6">
      <c r="A8037" s="59">
        <v>6513</v>
      </c>
      <c r="B8037" s="59" t="s">
        <v>507</v>
      </c>
      <c r="C8037" s="59" t="s">
        <v>20278</v>
      </c>
      <c r="D8037" s="60">
        <v>36.270000000000003</v>
      </c>
      <c r="E8037" s="59" t="s">
        <v>508</v>
      </c>
      <c r="F8037" s="59" t="s">
        <v>323</v>
      </c>
    </row>
    <row r="8038" spans="1:6">
      <c r="A8038" s="59">
        <v>6517</v>
      </c>
      <c r="B8038" s="59" t="s">
        <v>507</v>
      </c>
      <c r="C8038" s="59" t="s">
        <v>20278</v>
      </c>
      <c r="D8038" s="60">
        <v>36.270000000000003</v>
      </c>
      <c r="E8038" s="59" t="s">
        <v>508</v>
      </c>
      <c r="F8038" s="59" t="s">
        <v>324</v>
      </c>
    </row>
    <row r="8039" spans="1:6">
      <c r="A8039" s="59">
        <v>6518</v>
      </c>
      <c r="B8039" s="59" t="s">
        <v>507</v>
      </c>
      <c r="C8039" s="59" t="s">
        <v>20278</v>
      </c>
      <c r="D8039" s="60">
        <v>36.270000000000003</v>
      </c>
      <c r="E8039" s="59" t="s">
        <v>508</v>
      </c>
      <c r="F8039" s="59" t="s">
        <v>325</v>
      </c>
    </row>
    <row r="8040" spans="1:6">
      <c r="A8040" s="59">
        <v>6519</v>
      </c>
      <c r="B8040" s="59" t="s">
        <v>507</v>
      </c>
      <c r="C8040" s="59" t="s">
        <v>20278</v>
      </c>
      <c r="D8040" s="60">
        <v>36.270000000000003</v>
      </c>
      <c r="E8040" s="59" t="s">
        <v>508</v>
      </c>
      <c r="F8040" s="59" t="s">
        <v>326</v>
      </c>
    </row>
    <row r="8041" spans="1:6">
      <c r="A8041" s="59">
        <v>6520</v>
      </c>
      <c r="B8041" s="59" t="s">
        <v>507</v>
      </c>
      <c r="C8041" s="59" t="s">
        <v>20278</v>
      </c>
      <c r="D8041" s="60">
        <v>36.270000000000003</v>
      </c>
      <c r="E8041" s="59" t="s">
        <v>508</v>
      </c>
      <c r="F8041" s="59" t="s">
        <v>327</v>
      </c>
    </row>
    <row r="8042" spans="1:6">
      <c r="A8042" s="59">
        <v>6521</v>
      </c>
      <c r="B8042" s="59" t="s">
        <v>507</v>
      </c>
      <c r="C8042" s="59" t="s">
        <v>20278</v>
      </c>
      <c r="D8042" s="60">
        <v>36.270000000000003</v>
      </c>
      <c r="E8042" s="59" t="s">
        <v>508</v>
      </c>
      <c r="F8042" s="59" t="s">
        <v>328</v>
      </c>
    </row>
    <row r="8043" spans="1:6">
      <c r="A8043" s="59">
        <v>6522</v>
      </c>
      <c r="B8043" s="59" t="s">
        <v>507</v>
      </c>
      <c r="C8043" s="59" t="s">
        <v>20278</v>
      </c>
      <c r="D8043" s="60">
        <v>36.270000000000003</v>
      </c>
      <c r="E8043" s="59" t="s">
        <v>508</v>
      </c>
      <c r="F8043" s="59" t="s">
        <v>329</v>
      </c>
    </row>
    <row r="8044" spans="1:6">
      <c r="A8044" s="59">
        <v>6620</v>
      </c>
      <c r="B8044" s="59" t="s">
        <v>507</v>
      </c>
      <c r="C8044" s="59" t="s">
        <v>20278</v>
      </c>
      <c r="D8044" s="60">
        <v>36.270000000000003</v>
      </c>
      <c r="E8044" s="59" t="s">
        <v>508</v>
      </c>
      <c r="F8044" s="59" t="s">
        <v>330</v>
      </c>
    </row>
    <row r="8045" spans="1:6">
      <c r="A8045" s="59">
        <v>6622</v>
      </c>
      <c r="B8045" s="59" t="s">
        <v>507</v>
      </c>
      <c r="C8045" s="59" t="s">
        <v>20278</v>
      </c>
      <c r="D8045" s="60">
        <v>36.270000000000003</v>
      </c>
      <c r="E8045" s="59" t="s">
        <v>508</v>
      </c>
      <c r="F8045" s="59" t="s">
        <v>331</v>
      </c>
    </row>
    <row r="8046" spans="1:6">
      <c r="A8046" s="59">
        <v>6623</v>
      </c>
      <c r="B8046" s="59" t="s">
        <v>507</v>
      </c>
      <c r="C8046" s="59" t="s">
        <v>20278</v>
      </c>
      <c r="D8046" s="60">
        <v>36.270000000000003</v>
      </c>
      <c r="E8046" s="59" t="s">
        <v>508</v>
      </c>
      <c r="F8046" s="59" t="s">
        <v>332</v>
      </c>
    </row>
    <row r="8047" spans="1:6">
      <c r="A8047" s="59">
        <v>6624</v>
      </c>
      <c r="B8047" s="59" t="s">
        <v>507</v>
      </c>
      <c r="C8047" s="59" t="s">
        <v>20278</v>
      </c>
      <c r="D8047" s="60">
        <v>36.270000000000003</v>
      </c>
      <c r="E8047" s="59" t="s">
        <v>508</v>
      </c>
      <c r="F8047" s="59" t="s">
        <v>333</v>
      </c>
    </row>
    <row r="8048" spans="1:6">
      <c r="A8048" s="59">
        <v>6625</v>
      </c>
      <c r="B8048" s="59" t="s">
        <v>507</v>
      </c>
      <c r="C8048" s="59" t="s">
        <v>20278</v>
      </c>
      <c r="D8048" s="60">
        <v>36.270000000000003</v>
      </c>
      <c r="E8048" s="59" t="s">
        <v>508</v>
      </c>
      <c r="F8048" s="59" t="s">
        <v>334</v>
      </c>
    </row>
    <row r="8049" spans="1:6">
      <c r="A8049" s="59">
        <v>6630</v>
      </c>
      <c r="B8049" s="59" t="s">
        <v>507</v>
      </c>
      <c r="C8049" s="59" t="s">
        <v>20278</v>
      </c>
      <c r="D8049" s="60">
        <v>36.270000000000003</v>
      </c>
      <c r="E8049" s="59" t="s">
        <v>508</v>
      </c>
      <c r="F8049" s="59" t="s">
        <v>335</v>
      </c>
    </row>
    <row r="8050" spans="1:6">
      <c r="A8050" s="59">
        <v>6632</v>
      </c>
      <c r="B8050" s="59" t="s">
        <v>507</v>
      </c>
      <c r="C8050" s="59" t="s">
        <v>20278</v>
      </c>
      <c r="D8050" s="60">
        <v>36.270000000000003</v>
      </c>
      <c r="E8050" s="59" t="s">
        <v>508</v>
      </c>
      <c r="F8050" s="59" t="s">
        <v>336</v>
      </c>
    </row>
    <row r="8051" spans="1:6">
      <c r="A8051" s="59">
        <v>6633</v>
      </c>
      <c r="B8051" s="59" t="s">
        <v>507</v>
      </c>
      <c r="C8051" s="59" t="s">
        <v>20278</v>
      </c>
      <c r="D8051" s="60">
        <v>36.270000000000003</v>
      </c>
      <c r="E8051" s="59" t="s">
        <v>508</v>
      </c>
      <c r="F8051" s="59" t="s">
        <v>337</v>
      </c>
    </row>
    <row r="8052" spans="1:6">
      <c r="A8052" s="59">
        <v>6634</v>
      </c>
      <c r="B8052" s="59" t="s">
        <v>507</v>
      </c>
      <c r="C8052" s="59" t="s">
        <v>20278</v>
      </c>
      <c r="D8052" s="60">
        <v>36.270000000000003</v>
      </c>
      <c r="E8052" s="59" t="s">
        <v>508</v>
      </c>
      <c r="F8052" s="59" t="s">
        <v>338</v>
      </c>
    </row>
    <row r="8053" spans="1:6">
      <c r="A8053" s="59">
        <v>6635</v>
      </c>
      <c r="B8053" s="59" t="s">
        <v>507</v>
      </c>
      <c r="C8053" s="59" t="s">
        <v>20278</v>
      </c>
      <c r="D8053" s="60">
        <v>36.270000000000003</v>
      </c>
      <c r="E8053" s="59" t="s">
        <v>508</v>
      </c>
      <c r="F8053" s="59" t="s">
        <v>339</v>
      </c>
    </row>
    <row r="8054" spans="1:6">
      <c r="A8054" s="59">
        <v>6636</v>
      </c>
      <c r="B8054" s="59" t="s">
        <v>507</v>
      </c>
      <c r="C8054" s="59" t="s">
        <v>20278</v>
      </c>
      <c r="D8054" s="60">
        <v>36.270000000000003</v>
      </c>
      <c r="E8054" s="59" t="s">
        <v>508</v>
      </c>
      <c r="F8054" s="59" t="s">
        <v>340</v>
      </c>
    </row>
    <row r="8055" spans="1:6">
      <c r="A8055" s="59">
        <v>6637</v>
      </c>
      <c r="B8055" s="59" t="s">
        <v>507</v>
      </c>
      <c r="C8055" s="59" t="s">
        <v>20278</v>
      </c>
      <c r="D8055" s="60">
        <v>36.270000000000003</v>
      </c>
      <c r="E8055" s="59" t="s">
        <v>508</v>
      </c>
      <c r="F8055" s="59" t="s">
        <v>341</v>
      </c>
    </row>
    <row r="8056" spans="1:6">
      <c r="A8056" s="59">
        <v>6640</v>
      </c>
      <c r="B8056" s="59" t="s">
        <v>507</v>
      </c>
      <c r="C8056" s="59" t="s">
        <v>20278</v>
      </c>
      <c r="D8056" s="60">
        <v>36.270000000000003</v>
      </c>
      <c r="E8056" s="59" t="s">
        <v>508</v>
      </c>
      <c r="F8056" s="59" t="s">
        <v>342</v>
      </c>
    </row>
    <row r="8057" spans="1:6">
      <c r="A8057" s="59">
        <v>6642</v>
      </c>
      <c r="B8057" s="59" t="s">
        <v>507</v>
      </c>
      <c r="C8057" s="59" t="s">
        <v>20278</v>
      </c>
      <c r="D8057" s="60">
        <v>36.270000000000003</v>
      </c>
      <c r="E8057" s="59" t="s">
        <v>508</v>
      </c>
      <c r="F8057" s="59" t="s">
        <v>343</v>
      </c>
    </row>
    <row r="8058" spans="1:6">
      <c r="A8058" s="59">
        <v>6643</v>
      </c>
      <c r="B8058" s="59" t="s">
        <v>507</v>
      </c>
      <c r="C8058" s="59" t="s">
        <v>20278</v>
      </c>
      <c r="D8058" s="60">
        <v>36.270000000000003</v>
      </c>
      <c r="E8058" s="59" t="s">
        <v>508</v>
      </c>
      <c r="F8058" s="59" t="s">
        <v>344</v>
      </c>
    </row>
    <row r="8059" spans="1:6">
      <c r="A8059" s="59">
        <v>6644</v>
      </c>
      <c r="B8059" s="59" t="s">
        <v>507</v>
      </c>
      <c r="C8059" s="59" t="s">
        <v>20278</v>
      </c>
      <c r="D8059" s="60">
        <v>36.270000000000003</v>
      </c>
      <c r="E8059" s="59" t="s">
        <v>508</v>
      </c>
      <c r="F8059" s="59" t="s">
        <v>345</v>
      </c>
    </row>
    <row r="8060" spans="1:6">
      <c r="A8060" s="59">
        <v>6645</v>
      </c>
      <c r="B8060" s="59" t="s">
        <v>507</v>
      </c>
      <c r="C8060" s="59" t="s">
        <v>20278</v>
      </c>
      <c r="D8060" s="60">
        <v>36.270000000000003</v>
      </c>
      <c r="E8060" s="59" t="s">
        <v>508</v>
      </c>
      <c r="F8060" s="59" t="s">
        <v>346</v>
      </c>
    </row>
    <row r="8061" spans="1:6">
      <c r="A8061" s="59">
        <v>6646</v>
      </c>
      <c r="B8061" s="59" t="s">
        <v>507</v>
      </c>
      <c r="C8061" s="59" t="s">
        <v>20278</v>
      </c>
      <c r="D8061" s="60">
        <v>36.270000000000003</v>
      </c>
      <c r="E8061" s="59" t="s">
        <v>508</v>
      </c>
      <c r="F8061" s="59" t="s">
        <v>347</v>
      </c>
    </row>
    <row r="8062" spans="1:6">
      <c r="A8062" s="59">
        <v>6648</v>
      </c>
      <c r="B8062" s="59" t="s">
        <v>507</v>
      </c>
      <c r="C8062" s="59" t="s">
        <v>20278</v>
      </c>
      <c r="D8062" s="60">
        <v>36.270000000000003</v>
      </c>
      <c r="E8062" s="59" t="s">
        <v>508</v>
      </c>
      <c r="F8062" s="59" t="s">
        <v>348</v>
      </c>
    </row>
    <row r="8063" spans="1:6">
      <c r="A8063" s="59">
        <v>6649</v>
      </c>
      <c r="B8063" s="59" t="s">
        <v>507</v>
      </c>
      <c r="C8063" s="59" t="s">
        <v>20278</v>
      </c>
      <c r="D8063" s="60">
        <v>36.270000000000003</v>
      </c>
      <c r="E8063" s="59" t="s">
        <v>508</v>
      </c>
      <c r="F8063" s="59" t="s">
        <v>349</v>
      </c>
    </row>
    <row r="8064" spans="1:6">
      <c r="A8064" s="59">
        <v>6652</v>
      </c>
      <c r="B8064" s="59" t="s">
        <v>507</v>
      </c>
      <c r="C8064" s="59" t="s">
        <v>20278</v>
      </c>
      <c r="D8064" s="60">
        <v>36.270000000000003</v>
      </c>
      <c r="E8064" s="59" t="s">
        <v>508</v>
      </c>
      <c r="F8064" s="59" t="s">
        <v>350</v>
      </c>
    </row>
    <row r="8065" spans="1:6">
      <c r="A8065" s="59">
        <v>6654</v>
      </c>
      <c r="B8065" s="59" t="s">
        <v>507</v>
      </c>
      <c r="C8065" s="59" t="s">
        <v>20278</v>
      </c>
      <c r="D8065" s="60">
        <v>36.270000000000003</v>
      </c>
      <c r="E8065" s="59" t="s">
        <v>508</v>
      </c>
      <c r="F8065" s="59" t="s">
        <v>351</v>
      </c>
    </row>
    <row r="8066" spans="1:6">
      <c r="A8066" s="59">
        <v>6655</v>
      </c>
      <c r="B8066" s="59" t="s">
        <v>507</v>
      </c>
      <c r="C8066" s="59" t="s">
        <v>20278</v>
      </c>
      <c r="D8066" s="60">
        <v>36.270000000000003</v>
      </c>
      <c r="E8066" s="59" t="s">
        <v>508</v>
      </c>
      <c r="F8066" s="59" t="s">
        <v>352</v>
      </c>
    </row>
    <row r="8067" spans="1:6">
      <c r="A8067" s="59">
        <v>6657</v>
      </c>
      <c r="B8067" s="59" t="s">
        <v>507</v>
      </c>
      <c r="C8067" s="59" t="s">
        <v>20278</v>
      </c>
      <c r="D8067" s="60">
        <v>36.270000000000003</v>
      </c>
      <c r="E8067" s="59" t="s">
        <v>508</v>
      </c>
      <c r="F8067" s="59" t="s">
        <v>353</v>
      </c>
    </row>
    <row r="8068" spans="1:6">
      <c r="A8068" s="59">
        <v>6660</v>
      </c>
      <c r="B8068" s="59" t="s">
        <v>507</v>
      </c>
      <c r="C8068" s="59" t="s">
        <v>20278</v>
      </c>
      <c r="D8068" s="60">
        <v>36.270000000000003</v>
      </c>
      <c r="E8068" s="59" t="s">
        <v>508</v>
      </c>
      <c r="F8068" s="59" t="s">
        <v>354</v>
      </c>
    </row>
    <row r="8069" spans="1:6">
      <c r="A8069" s="59">
        <v>6662</v>
      </c>
      <c r="B8069" s="59" t="s">
        <v>507</v>
      </c>
      <c r="C8069" s="59" t="s">
        <v>20278</v>
      </c>
      <c r="D8069" s="60">
        <v>36.270000000000003</v>
      </c>
      <c r="E8069" s="59" t="s">
        <v>508</v>
      </c>
      <c r="F8069" s="59" t="s">
        <v>355</v>
      </c>
    </row>
    <row r="8070" spans="1:6">
      <c r="A8070" s="59">
        <v>6665</v>
      </c>
      <c r="B8070" s="59" t="s">
        <v>507</v>
      </c>
      <c r="C8070" s="59" t="s">
        <v>20278</v>
      </c>
      <c r="D8070" s="60">
        <v>36.270000000000003</v>
      </c>
      <c r="E8070" s="59" t="s">
        <v>508</v>
      </c>
      <c r="F8070" s="59" t="s">
        <v>356</v>
      </c>
    </row>
    <row r="8071" spans="1:6">
      <c r="A8071" s="59">
        <v>6680</v>
      </c>
      <c r="B8071" s="59" t="s">
        <v>507</v>
      </c>
      <c r="C8071" s="59" t="s">
        <v>20278</v>
      </c>
      <c r="D8071" s="60">
        <v>36.270000000000003</v>
      </c>
      <c r="E8071" s="59" t="s">
        <v>508</v>
      </c>
      <c r="F8071" s="59" t="s">
        <v>357</v>
      </c>
    </row>
    <row r="8072" spans="1:6">
      <c r="A8072" s="59">
        <v>6681</v>
      </c>
      <c r="B8072" s="59" t="s">
        <v>507</v>
      </c>
      <c r="C8072" s="59" t="s">
        <v>20278</v>
      </c>
      <c r="D8072" s="60">
        <v>36.270000000000003</v>
      </c>
      <c r="E8072" s="59" t="s">
        <v>508</v>
      </c>
      <c r="F8072" s="59" t="s">
        <v>358</v>
      </c>
    </row>
    <row r="8073" spans="1:6">
      <c r="A8073" s="59">
        <v>6685</v>
      </c>
      <c r="B8073" s="59" t="s">
        <v>507</v>
      </c>
      <c r="C8073" s="59" t="s">
        <v>20278</v>
      </c>
      <c r="D8073" s="60">
        <v>36.270000000000003</v>
      </c>
      <c r="E8073" s="59" t="s">
        <v>508</v>
      </c>
      <c r="F8073" s="59" t="s">
        <v>359</v>
      </c>
    </row>
    <row r="8074" spans="1:6">
      <c r="A8074" s="59">
        <v>6686</v>
      </c>
      <c r="B8074" s="59" t="s">
        <v>507</v>
      </c>
      <c r="C8074" s="59" t="s">
        <v>20278</v>
      </c>
      <c r="D8074" s="60">
        <v>36.270000000000003</v>
      </c>
      <c r="E8074" s="59" t="s">
        <v>508</v>
      </c>
      <c r="F8074" s="59" t="s">
        <v>360</v>
      </c>
    </row>
    <row r="8075" spans="1:6">
      <c r="A8075" s="59">
        <v>6690</v>
      </c>
      <c r="B8075" s="59" t="s">
        <v>507</v>
      </c>
      <c r="C8075" s="59" t="s">
        <v>20278</v>
      </c>
      <c r="D8075" s="60">
        <v>36.270000000000003</v>
      </c>
      <c r="E8075" s="59" t="s">
        <v>508</v>
      </c>
      <c r="F8075" s="59" t="s">
        <v>361</v>
      </c>
    </row>
    <row r="8076" spans="1:6">
      <c r="A8076" s="59">
        <v>6750</v>
      </c>
      <c r="B8076" s="59" t="s">
        <v>507</v>
      </c>
      <c r="C8076" s="59" t="s">
        <v>20278</v>
      </c>
      <c r="D8076" s="60">
        <v>36.270000000000003</v>
      </c>
      <c r="E8076" s="59" t="s">
        <v>508</v>
      </c>
      <c r="F8076" s="59" t="s">
        <v>362</v>
      </c>
    </row>
    <row r="8077" spans="1:6">
      <c r="A8077" s="59">
        <v>6820</v>
      </c>
      <c r="B8077" s="59" t="s">
        <v>507</v>
      </c>
      <c r="C8077" s="59" t="s">
        <v>20278</v>
      </c>
      <c r="D8077" s="60">
        <v>36.270000000000003</v>
      </c>
      <c r="E8077" s="59" t="s">
        <v>508</v>
      </c>
      <c r="F8077" s="59" t="s">
        <v>363</v>
      </c>
    </row>
    <row r="8078" spans="1:6">
      <c r="A8078" s="59">
        <v>6825</v>
      </c>
      <c r="B8078" s="59" t="s">
        <v>507</v>
      </c>
      <c r="C8078" s="59" t="s">
        <v>20278</v>
      </c>
      <c r="D8078" s="60">
        <v>36.270000000000003</v>
      </c>
      <c r="E8078" s="59" t="s">
        <v>508</v>
      </c>
      <c r="F8078" s="59" t="s">
        <v>364</v>
      </c>
    </row>
    <row r="8079" spans="1:6">
      <c r="A8079" s="59">
        <v>6830</v>
      </c>
      <c r="B8079" s="59" t="s">
        <v>507</v>
      </c>
      <c r="C8079" s="59" t="s">
        <v>20278</v>
      </c>
      <c r="D8079" s="60">
        <v>36.270000000000003</v>
      </c>
      <c r="E8079" s="59" t="s">
        <v>508</v>
      </c>
      <c r="F8079" s="59" t="s">
        <v>365</v>
      </c>
    </row>
    <row r="8080" spans="1:6">
      <c r="A8080" s="59">
        <v>6831</v>
      </c>
      <c r="B8080" s="59" t="s">
        <v>507</v>
      </c>
      <c r="C8080" s="59" t="s">
        <v>20278</v>
      </c>
      <c r="D8080" s="60">
        <v>36.270000000000003</v>
      </c>
      <c r="E8080" s="59" t="s">
        <v>508</v>
      </c>
      <c r="F8080" s="59" t="s">
        <v>366</v>
      </c>
    </row>
    <row r="8081" spans="1:6">
      <c r="A8081" s="59">
        <v>6832</v>
      </c>
      <c r="B8081" s="59" t="s">
        <v>507</v>
      </c>
      <c r="C8081" s="59" t="s">
        <v>20278</v>
      </c>
      <c r="D8081" s="60">
        <v>36.270000000000003</v>
      </c>
      <c r="E8081" s="59" t="s">
        <v>508</v>
      </c>
      <c r="F8081" s="59" t="s">
        <v>367</v>
      </c>
    </row>
    <row r="8082" spans="1:6">
      <c r="A8082" s="59">
        <v>6833</v>
      </c>
      <c r="B8082" s="59" t="s">
        <v>507</v>
      </c>
      <c r="C8082" s="59" t="s">
        <v>20278</v>
      </c>
      <c r="D8082" s="60">
        <v>36.270000000000003</v>
      </c>
      <c r="E8082" s="59" t="s">
        <v>508</v>
      </c>
      <c r="F8082" s="59" t="s">
        <v>368</v>
      </c>
    </row>
    <row r="8083" spans="1:6">
      <c r="A8083" s="59">
        <v>6834</v>
      </c>
      <c r="B8083" s="59" t="s">
        <v>507</v>
      </c>
      <c r="C8083" s="59" t="s">
        <v>20278</v>
      </c>
      <c r="D8083" s="60">
        <v>36.270000000000003</v>
      </c>
      <c r="E8083" s="59" t="s">
        <v>508</v>
      </c>
      <c r="F8083" s="59" t="s">
        <v>369</v>
      </c>
    </row>
    <row r="8084" spans="1:6">
      <c r="A8084" s="59">
        <v>6901</v>
      </c>
      <c r="B8084" s="59" t="s">
        <v>507</v>
      </c>
      <c r="C8084" s="59" t="s">
        <v>20278</v>
      </c>
      <c r="D8084" s="60">
        <v>36.270000000000003</v>
      </c>
      <c r="E8084" s="59" t="s">
        <v>508</v>
      </c>
      <c r="F8084" s="59" t="s">
        <v>370</v>
      </c>
    </row>
    <row r="8085" spans="1:6">
      <c r="A8085" s="59">
        <v>6903</v>
      </c>
      <c r="B8085" s="59" t="s">
        <v>507</v>
      </c>
      <c r="C8085" s="59" t="s">
        <v>20278</v>
      </c>
      <c r="D8085" s="60">
        <v>36.270000000000003</v>
      </c>
      <c r="E8085" s="59" t="s">
        <v>508</v>
      </c>
      <c r="F8085" s="59" t="s">
        <v>372</v>
      </c>
    </row>
    <row r="8086" spans="1:6">
      <c r="A8086" s="59">
        <v>6998</v>
      </c>
      <c r="B8086" s="59" t="s">
        <v>507</v>
      </c>
      <c r="C8086" s="59" t="s">
        <v>20278</v>
      </c>
      <c r="D8086" s="60">
        <v>36.270000000000003</v>
      </c>
      <c r="E8086" s="59" t="s">
        <v>508</v>
      </c>
      <c r="F8086" s="59" t="s">
        <v>373</v>
      </c>
    </row>
    <row r="8087" spans="1:6">
      <c r="A8087" s="59">
        <v>6999</v>
      </c>
      <c r="B8087" s="59" t="s">
        <v>507</v>
      </c>
      <c r="C8087" s="59" t="s">
        <v>20278</v>
      </c>
      <c r="D8087" s="60">
        <v>36.270000000000003</v>
      </c>
      <c r="E8087" s="59" t="s">
        <v>508</v>
      </c>
      <c r="F8087" s="59" t="s">
        <v>374</v>
      </c>
    </row>
    <row r="8088" spans="1:6">
      <c r="A8088" s="59">
        <v>9001</v>
      </c>
      <c r="B8088" s="59" t="s">
        <v>507</v>
      </c>
      <c r="C8088" s="59" t="s">
        <v>20278</v>
      </c>
      <c r="D8088" s="60">
        <v>36.270000000000003</v>
      </c>
      <c r="E8088" s="59" t="s">
        <v>508</v>
      </c>
      <c r="F8088" s="59" t="s">
        <v>375</v>
      </c>
    </row>
    <row r="8089" spans="1:6">
      <c r="A8089" s="59" t="s">
        <v>20466</v>
      </c>
      <c r="B8089" s="59" t="s">
        <v>509</v>
      </c>
      <c r="C8089" s="59" t="s">
        <v>20278</v>
      </c>
      <c r="D8089" s="60">
        <v>42.84</v>
      </c>
      <c r="E8089" s="59" t="s">
        <v>510</v>
      </c>
      <c r="F8089" s="59" t="s">
        <v>200</v>
      </c>
    </row>
    <row r="8090" spans="1:6">
      <c r="A8090" s="59" t="s">
        <v>20467</v>
      </c>
      <c r="B8090" s="59" t="s">
        <v>509</v>
      </c>
      <c r="C8090" s="59" t="s">
        <v>20278</v>
      </c>
      <c r="D8090" s="60">
        <v>42.84</v>
      </c>
      <c r="E8090" s="59" t="s">
        <v>510</v>
      </c>
      <c r="F8090" s="59" t="s">
        <v>201</v>
      </c>
    </row>
    <row r="8091" spans="1:6">
      <c r="A8091" s="59" t="s">
        <v>20468</v>
      </c>
      <c r="B8091" s="59" t="s">
        <v>509</v>
      </c>
      <c r="C8091" s="59" t="s">
        <v>20278</v>
      </c>
      <c r="D8091" s="60">
        <v>42.84</v>
      </c>
      <c r="E8091" s="59" t="s">
        <v>510</v>
      </c>
      <c r="F8091" s="59" t="s">
        <v>202</v>
      </c>
    </row>
    <row r="8092" spans="1:6">
      <c r="A8092" s="59" t="s">
        <v>20469</v>
      </c>
      <c r="B8092" s="59" t="s">
        <v>509</v>
      </c>
      <c r="C8092" s="59" t="s">
        <v>20278</v>
      </c>
      <c r="D8092" s="60">
        <v>42.84</v>
      </c>
      <c r="E8092" s="59" t="s">
        <v>510</v>
      </c>
      <c r="F8092" s="59" t="s">
        <v>203</v>
      </c>
    </row>
    <row r="8093" spans="1:6">
      <c r="A8093" s="59" t="s">
        <v>20470</v>
      </c>
      <c r="B8093" s="59" t="s">
        <v>509</v>
      </c>
      <c r="C8093" s="59" t="s">
        <v>20278</v>
      </c>
      <c r="D8093" s="60">
        <v>42.84</v>
      </c>
      <c r="E8093" s="59" t="s">
        <v>510</v>
      </c>
      <c r="F8093" s="59" t="s">
        <v>204</v>
      </c>
    </row>
    <row r="8094" spans="1:6">
      <c r="A8094" s="59" t="s">
        <v>20471</v>
      </c>
      <c r="B8094" s="59" t="s">
        <v>509</v>
      </c>
      <c r="C8094" s="59" t="s">
        <v>20278</v>
      </c>
      <c r="D8094" s="60">
        <v>42.84</v>
      </c>
      <c r="E8094" s="59" t="s">
        <v>510</v>
      </c>
      <c r="F8094" s="59" t="s">
        <v>205</v>
      </c>
    </row>
    <row r="8095" spans="1:6">
      <c r="A8095" s="59" t="s">
        <v>20472</v>
      </c>
      <c r="B8095" s="59" t="s">
        <v>509</v>
      </c>
      <c r="C8095" s="59" t="s">
        <v>20278</v>
      </c>
      <c r="D8095" s="60">
        <v>42.84</v>
      </c>
      <c r="E8095" s="59" t="s">
        <v>510</v>
      </c>
      <c r="F8095" s="59" t="s">
        <v>206</v>
      </c>
    </row>
    <row r="8096" spans="1:6">
      <c r="A8096" s="59" t="s">
        <v>20473</v>
      </c>
      <c r="B8096" s="59" t="s">
        <v>509</v>
      </c>
      <c r="C8096" s="59" t="s">
        <v>20278</v>
      </c>
      <c r="D8096" s="60">
        <v>42.84</v>
      </c>
      <c r="E8096" s="59" t="s">
        <v>510</v>
      </c>
      <c r="F8096" s="59" t="s">
        <v>207</v>
      </c>
    </row>
    <row r="8097" spans="1:6">
      <c r="A8097" s="59" t="s">
        <v>20474</v>
      </c>
      <c r="B8097" s="59" t="s">
        <v>509</v>
      </c>
      <c r="C8097" s="59" t="s">
        <v>20278</v>
      </c>
      <c r="D8097" s="60">
        <v>42.84</v>
      </c>
      <c r="E8097" s="59" t="s">
        <v>510</v>
      </c>
      <c r="F8097" s="59" t="s">
        <v>209</v>
      </c>
    </row>
    <row r="8098" spans="1:6">
      <c r="A8098" s="59">
        <v>6010</v>
      </c>
      <c r="B8098" s="59" t="s">
        <v>509</v>
      </c>
      <c r="C8098" s="59" t="s">
        <v>20278</v>
      </c>
      <c r="D8098" s="60">
        <v>42.84</v>
      </c>
      <c r="E8098" s="59" t="s">
        <v>510</v>
      </c>
      <c r="F8098" s="59" t="s">
        <v>210</v>
      </c>
    </row>
    <row r="8099" spans="1:6">
      <c r="A8099" s="59">
        <v>6011</v>
      </c>
      <c r="B8099" s="59" t="s">
        <v>509</v>
      </c>
      <c r="C8099" s="59" t="s">
        <v>20278</v>
      </c>
      <c r="D8099" s="60">
        <v>42.84</v>
      </c>
      <c r="E8099" s="59" t="s">
        <v>510</v>
      </c>
      <c r="F8099" s="59" t="s">
        <v>211</v>
      </c>
    </row>
    <row r="8100" spans="1:6">
      <c r="A8100" s="59">
        <v>6012</v>
      </c>
      <c r="B8100" s="59" t="s">
        <v>509</v>
      </c>
      <c r="C8100" s="59" t="s">
        <v>20278</v>
      </c>
      <c r="D8100" s="60">
        <v>42.84</v>
      </c>
      <c r="E8100" s="59" t="s">
        <v>510</v>
      </c>
      <c r="F8100" s="59" t="s">
        <v>212</v>
      </c>
    </row>
    <row r="8101" spans="1:6">
      <c r="A8101" s="59">
        <v>6013</v>
      </c>
      <c r="B8101" s="59" t="s">
        <v>509</v>
      </c>
      <c r="C8101" s="59" t="s">
        <v>20278</v>
      </c>
      <c r="D8101" s="60">
        <v>42.84</v>
      </c>
      <c r="E8101" s="59" t="s">
        <v>510</v>
      </c>
      <c r="F8101" s="59" t="s">
        <v>213</v>
      </c>
    </row>
    <row r="8102" spans="1:6">
      <c r="A8102" s="59">
        <v>6014</v>
      </c>
      <c r="B8102" s="59" t="s">
        <v>509</v>
      </c>
      <c r="C8102" s="59" t="s">
        <v>20278</v>
      </c>
      <c r="D8102" s="60">
        <v>42.84</v>
      </c>
      <c r="E8102" s="59" t="s">
        <v>510</v>
      </c>
      <c r="F8102" s="59" t="s">
        <v>214</v>
      </c>
    </row>
    <row r="8103" spans="1:6">
      <c r="A8103" s="59">
        <v>6015</v>
      </c>
      <c r="B8103" s="59" t="s">
        <v>509</v>
      </c>
      <c r="C8103" s="59" t="s">
        <v>20278</v>
      </c>
      <c r="D8103" s="60">
        <v>42.84</v>
      </c>
      <c r="E8103" s="59" t="s">
        <v>510</v>
      </c>
      <c r="F8103" s="59" t="s">
        <v>215</v>
      </c>
    </row>
    <row r="8104" spans="1:6">
      <c r="A8104" s="59">
        <v>6016</v>
      </c>
      <c r="B8104" s="59" t="s">
        <v>509</v>
      </c>
      <c r="C8104" s="59" t="s">
        <v>20278</v>
      </c>
      <c r="D8104" s="60">
        <v>42.84</v>
      </c>
      <c r="E8104" s="59" t="s">
        <v>510</v>
      </c>
      <c r="F8104" s="59" t="s">
        <v>216</v>
      </c>
    </row>
    <row r="8105" spans="1:6">
      <c r="A8105" s="59">
        <v>6017</v>
      </c>
      <c r="B8105" s="59" t="s">
        <v>509</v>
      </c>
      <c r="C8105" s="59" t="s">
        <v>20278</v>
      </c>
      <c r="D8105" s="60">
        <v>42.84</v>
      </c>
      <c r="E8105" s="59" t="s">
        <v>510</v>
      </c>
      <c r="F8105" s="59" t="s">
        <v>217</v>
      </c>
    </row>
    <row r="8106" spans="1:6">
      <c r="A8106" s="59">
        <v>6020</v>
      </c>
      <c r="B8106" s="59" t="s">
        <v>509</v>
      </c>
      <c r="C8106" s="59" t="s">
        <v>20278</v>
      </c>
      <c r="D8106" s="60">
        <v>42.84</v>
      </c>
      <c r="E8106" s="59" t="s">
        <v>510</v>
      </c>
      <c r="F8106" s="59" t="s">
        <v>218</v>
      </c>
    </row>
    <row r="8107" spans="1:6">
      <c r="A8107" s="59">
        <v>6021</v>
      </c>
      <c r="B8107" s="59" t="s">
        <v>509</v>
      </c>
      <c r="C8107" s="59" t="s">
        <v>20278</v>
      </c>
      <c r="D8107" s="60">
        <v>42.84</v>
      </c>
      <c r="E8107" s="59" t="s">
        <v>510</v>
      </c>
      <c r="F8107" s="59" t="s">
        <v>219</v>
      </c>
    </row>
    <row r="8108" spans="1:6">
      <c r="A8108" s="59">
        <v>6022</v>
      </c>
      <c r="B8108" s="59" t="s">
        <v>509</v>
      </c>
      <c r="C8108" s="59" t="s">
        <v>20278</v>
      </c>
      <c r="D8108" s="60">
        <v>42.84</v>
      </c>
      <c r="E8108" s="59" t="s">
        <v>510</v>
      </c>
      <c r="F8108" s="59" t="s">
        <v>220</v>
      </c>
    </row>
    <row r="8109" spans="1:6">
      <c r="A8109" s="59">
        <v>6023</v>
      </c>
      <c r="B8109" s="59" t="s">
        <v>509</v>
      </c>
      <c r="C8109" s="59" t="s">
        <v>20278</v>
      </c>
      <c r="D8109" s="60">
        <v>42.84</v>
      </c>
      <c r="E8109" s="59" t="s">
        <v>510</v>
      </c>
      <c r="F8109" s="59" t="s">
        <v>221</v>
      </c>
    </row>
    <row r="8110" spans="1:6">
      <c r="A8110" s="59">
        <v>6028</v>
      </c>
      <c r="B8110" s="59" t="s">
        <v>509</v>
      </c>
      <c r="C8110" s="59" t="s">
        <v>20278</v>
      </c>
      <c r="D8110" s="60">
        <v>42.84</v>
      </c>
      <c r="E8110" s="59" t="s">
        <v>510</v>
      </c>
      <c r="F8110" s="59" t="s">
        <v>222</v>
      </c>
    </row>
    <row r="8111" spans="1:6">
      <c r="A8111" s="59">
        <v>6029</v>
      </c>
      <c r="B8111" s="59" t="s">
        <v>509</v>
      </c>
      <c r="C8111" s="59" t="s">
        <v>20278</v>
      </c>
      <c r="D8111" s="60">
        <v>42.84</v>
      </c>
      <c r="E8111" s="59" t="s">
        <v>510</v>
      </c>
      <c r="F8111" s="59" t="s">
        <v>223</v>
      </c>
    </row>
    <row r="8112" spans="1:6">
      <c r="A8112" s="59">
        <v>6032</v>
      </c>
      <c r="B8112" s="59" t="s">
        <v>509</v>
      </c>
      <c r="C8112" s="59" t="s">
        <v>20278</v>
      </c>
      <c r="D8112" s="60">
        <v>42.84</v>
      </c>
      <c r="E8112" s="59" t="s">
        <v>510</v>
      </c>
      <c r="F8112" s="59" t="s">
        <v>224</v>
      </c>
    </row>
    <row r="8113" spans="1:6">
      <c r="A8113" s="59">
        <v>6100</v>
      </c>
      <c r="B8113" s="59" t="s">
        <v>509</v>
      </c>
      <c r="C8113" s="59" t="s">
        <v>20278</v>
      </c>
      <c r="D8113" s="60">
        <v>42.84</v>
      </c>
      <c r="E8113" s="59" t="s">
        <v>510</v>
      </c>
      <c r="F8113" s="59" t="s">
        <v>225</v>
      </c>
    </row>
    <row r="8114" spans="1:6">
      <c r="A8114" s="59">
        <v>6101</v>
      </c>
      <c r="B8114" s="59" t="s">
        <v>509</v>
      </c>
      <c r="C8114" s="59" t="s">
        <v>20278</v>
      </c>
      <c r="D8114" s="60">
        <v>42.84</v>
      </c>
      <c r="E8114" s="59" t="s">
        <v>510</v>
      </c>
      <c r="F8114" s="59" t="s">
        <v>226</v>
      </c>
    </row>
    <row r="8115" spans="1:6">
      <c r="A8115" s="59">
        <v>6102</v>
      </c>
      <c r="B8115" s="59" t="s">
        <v>509</v>
      </c>
      <c r="C8115" s="59" t="s">
        <v>20278</v>
      </c>
      <c r="D8115" s="60">
        <v>42.84</v>
      </c>
      <c r="E8115" s="59" t="s">
        <v>510</v>
      </c>
      <c r="F8115" s="59" t="s">
        <v>227</v>
      </c>
    </row>
    <row r="8116" spans="1:6">
      <c r="A8116" s="59">
        <v>6103</v>
      </c>
      <c r="B8116" s="59" t="s">
        <v>509</v>
      </c>
      <c r="C8116" s="59" t="s">
        <v>20278</v>
      </c>
      <c r="D8116" s="60">
        <v>42.84</v>
      </c>
      <c r="E8116" s="59" t="s">
        <v>510</v>
      </c>
      <c r="F8116" s="59" t="s">
        <v>228</v>
      </c>
    </row>
    <row r="8117" spans="1:6">
      <c r="A8117" s="59">
        <v>6110</v>
      </c>
      <c r="B8117" s="59" t="s">
        <v>509</v>
      </c>
      <c r="C8117" s="59" t="s">
        <v>20278</v>
      </c>
      <c r="D8117" s="60">
        <v>42.84</v>
      </c>
      <c r="E8117" s="59" t="s">
        <v>510</v>
      </c>
      <c r="F8117" s="59" t="s">
        <v>229</v>
      </c>
    </row>
    <row r="8118" spans="1:6">
      <c r="A8118" s="59">
        <v>6112</v>
      </c>
      <c r="B8118" s="59" t="s">
        <v>509</v>
      </c>
      <c r="C8118" s="59" t="s">
        <v>20278</v>
      </c>
      <c r="D8118" s="60">
        <v>42.84</v>
      </c>
      <c r="E8118" s="59" t="s">
        <v>510</v>
      </c>
      <c r="F8118" s="59" t="s">
        <v>230</v>
      </c>
    </row>
    <row r="8119" spans="1:6">
      <c r="A8119" s="59">
        <v>6220</v>
      </c>
      <c r="B8119" s="59" t="s">
        <v>509</v>
      </c>
      <c r="C8119" s="59" t="s">
        <v>20278</v>
      </c>
      <c r="D8119" s="60">
        <v>42.84</v>
      </c>
      <c r="E8119" s="59" t="s">
        <v>510</v>
      </c>
      <c r="F8119" s="59" t="s">
        <v>231</v>
      </c>
    </row>
    <row r="8120" spans="1:6">
      <c r="A8120" s="59">
        <v>6221</v>
      </c>
      <c r="B8120" s="59" t="s">
        <v>509</v>
      </c>
      <c r="C8120" s="59" t="s">
        <v>20278</v>
      </c>
      <c r="D8120" s="60">
        <v>42.84</v>
      </c>
      <c r="E8120" s="59" t="s">
        <v>510</v>
      </c>
      <c r="F8120" s="59" t="s">
        <v>232</v>
      </c>
    </row>
    <row r="8121" spans="1:6">
      <c r="A8121" s="59">
        <v>6222</v>
      </c>
      <c r="B8121" s="59" t="s">
        <v>509</v>
      </c>
      <c r="C8121" s="59" t="s">
        <v>20278</v>
      </c>
      <c r="D8121" s="60">
        <v>42.84</v>
      </c>
      <c r="E8121" s="59" t="s">
        <v>510</v>
      </c>
      <c r="F8121" s="59" t="s">
        <v>233</v>
      </c>
    </row>
    <row r="8122" spans="1:6">
      <c r="A8122" s="59">
        <v>6223</v>
      </c>
      <c r="B8122" s="59" t="s">
        <v>509</v>
      </c>
      <c r="C8122" s="59" t="s">
        <v>20278</v>
      </c>
      <c r="D8122" s="60">
        <v>42.84</v>
      </c>
      <c r="E8122" s="59" t="s">
        <v>510</v>
      </c>
      <c r="F8122" s="59" t="s">
        <v>234</v>
      </c>
    </row>
    <row r="8123" spans="1:6">
      <c r="A8123" s="59">
        <v>6224</v>
      </c>
      <c r="B8123" s="59" t="s">
        <v>509</v>
      </c>
      <c r="C8123" s="59" t="s">
        <v>20278</v>
      </c>
      <c r="D8123" s="60">
        <v>42.84</v>
      </c>
      <c r="E8123" s="59" t="s">
        <v>510</v>
      </c>
      <c r="F8123" s="59" t="s">
        <v>235</v>
      </c>
    </row>
    <row r="8124" spans="1:6">
      <c r="A8124" s="59">
        <v>6225</v>
      </c>
      <c r="B8124" s="59" t="s">
        <v>509</v>
      </c>
      <c r="C8124" s="59" t="s">
        <v>20278</v>
      </c>
      <c r="D8124" s="60">
        <v>42.84</v>
      </c>
      <c r="E8124" s="59" t="s">
        <v>510</v>
      </c>
      <c r="F8124" s="59" t="s">
        <v>236</v>
      </c>
    </row>
    <row r="8125" spans="1:6">
      <c r="A8125" s="59">
        <v>6226</v>
      </c>
      <c r="B8125" s="59" t="s">
        <v>509</v>
      </c>
      <c r="C8125" s="59" t="s">
        <v>20278</v>
      </c>
      <c r="D8125" s="60">
        <v>42.84</v>
      </c>
      <c r="E8125" s="59" t="s">
        <v>510</v>
      </c>
      <c r="F8125" s="59" t="s">
        <v>237</v>
      </c>
    </row>
    <row r="8126" spans="1:6">
      <c r="A8126" s="59">
        <v>6229</v>
      </c>
      <c r="B8126" s="59" t="s">
        <v>509</v>
      </c>
      <c r="C8126" s="59" t="s">
        <v>20278</v>
      </c>
      <c r="D8126" s="60">
        <v>42.84</v>
      </c>
      <c r="E8126" s="59" t="s">
        <v>510</v>
      </c>
      <c r="F8126" s="59" t="s">
        <v>238</v>
      </c>
    </row>
    <row r="8127" spans="1:6">
      <c r="A8127" s="59">
        <v>6230</v>
      </c>
      <c r="B8127" s="59" t="s">
        <v>509</v>
      </c>
      <c r="C8127" s="59" t="s">
        <v>20278</v>
      </c>
      <c r="D8127" s="60">
        <v>42.84</v>
      </c>
      <c r="E8127" s="59" t="s">
        <v>510</v>
      </c>
      <c r="F8127" s="59" t="s">
        <v>239</v>
      </c>
    </row>
    <row r="8128" spans="1:6">
      <c r="A8128" s="59">
        <v>6231</v>
      </c>
      <c r="B8128" s="59" t="s">
        <v>509</v>
      </c>
      <c r="C8128" s="59" t="s">
        <v>20278</v>
      </c>
      <c r="D8128" s="60">
        <v>42.84</v>
      </c>
      <c r="E8128" s="59" t="s">
        <v>510</v>
      </c>
      <c r="F8128" s="59" t="s">
        <v>240</v>
      </c>
    </row>
    <row r="8129" spans="1:6">
      <c r="A8129" s="59">
        <v>6232</v>
      </c>
      <c r="B8129" s="59" t="s">
        <v>509</v>
      </c>
      <c r="C8129" s="59" t="s">
        <v>20278</v>
      </c>
      <c r="D8129" s="60">
        <v>42.84</v>
      </c>
      <c r="E8129" s="59" t="s">
        <v>510</v>
      </c>
      <c r="F8129" s="59" t="s">
        <v>241</v>
      </c>
    </row>
    <row r="8130" spans="1:6">
      <c r="A8130" s="59">
        <v>6234</v>
      </c>
      <c r="B8130" s="59" t="s">
        <v>509</v>
      </c>
      <c r="C8130" s="59" t="s">
        <v>20278</v>
      </c>
      <c r="D8130" s="60">
        <v>42.84</v>
      </c>
      <c r="E8130" s="59" t="s">
        <v>510</v>
      </c>
      <c r="F8130" s="59" t="s">
        <v>242</v>
      </c>
    </row>
    <row r="8131" spans="1:6">
      <c r="A8131" s="59">
        <v>6235</v>
      </c>
      <c r="B8131" s="59" t="s">
        <v>509</v>
      </c>
      <c r="C8131" s="59" t="s">
        <v>20278</v>
      </c>
      <c r="D8131" s="60">
        <v>42.84</v>
      </c>
      <c r="E8131" s="59" t="s">
        <v>510</v>
      </c>
      <c r="F8131" s="59" t="s">
        <v>243</v>
      </c>
    </row>
    <row r="8132" spans="1:6">
      <c r="A8132" s="59">
        <v>6236</v>
      </c>
      <c r="B8132" s="59" t="s">
        <v>509</v>
      </c>
      <c r="C8132" s="59" t="s">
        <v>20278</v>
      </c>
      <c r="D8132" s="60">
        <v>42.84</v>
      </c>
      <c r="E8132" s="59" t="s">
        <v>510</v>
      </c>
      <c r="F8132" s="59" t="s">
        <v>244</v>
      </c>
    </row>
    <row r="8133" spans="1:6">
      <c r="A8133" s="59">
        <v>6238</v>
      </c>
      <c r="B8133" s="59" t="s">
        <v>509</v>
      </c>
      <c r="C8133" s="59" t="s">
        <v>20278</v>
      </c>
      <c r="D8133" s="60">
        <v>42.84</v>
      </c>
      <c r="E8133" s="59" t="s">
        <v>510</v>
      </c>
      <c r="F8133" s="59" t="s">
        <v>245</v>
      </c>
    </row>
    <row r="8134" spans="1:6">
      <c r="A8134" s="59">
        <v>6240</v>
      </c>
      <c r="B8134" s="59" t="s">
        <v>509</v>
      </c>
      <c r="C8134" s="59" t="s">
        <v>20278</v>
      </c>
      <c r="D8134" s="60">
        <v>42.84</v>
      </c>
      <c r="E8134" s="59" t="s">
        <v>510</v>
      </c>
      <c r="F8134" s="59" t="s">
        <v>246</v>
      </c>
    </row>
    <row r="8135" spans="1:6">
      <c r="A8135" s="59">
        <v>6241</v>
      </c>
      <c r="B8135" s="59" t="s">
        <v>509</v>
      </c>
      <c r="C8135" s="59" t="s">
        <v>20278</v>
      </c>
      <c r="D8135" s="60">
        <v>42.84</v>
      </c>
      <c r="E8135" s="59" t="s">
        <v>510</v>
      </c>
      <c r="F8135" s="59" t="s">
        <v>247</v>
      </c>
    </row>
    <row r="8136" spans="1:6">
      <c r="A8136" s="59">
        <v>6242</v>
      </c>
      <c r="B8136" s="59" t="s">
        <v>509</v>
      </c>
      <c r="C8136" s="59" t="s">
        <v>20278</v>
      </c>
      <c r="D8136" s="60">
        <v>42.84</v>
      </c>
      <c r="E8136" s="59" t="s">
        <v>510</v>
      </c>
      <c r="F8136" s="59" t="s">
        <v>248</v>
      </c>
    </row>
    <row r="8137" spans="1:6">
      <c r="A8137" s="59">
        <v>6243</v>
      </c>
      <c r="B8137" s="59" t="s">
        <v>509</v>
      </c>
      <c r="C8137" s="59" t="s">
        <v>20278</v>
      </c>
      <c r="D8137" s="60">
        <v>42.84</v>
      </c>
      <c r="E8137" s="59" t="s">
        <v>510</v>
      </c>
      <c r="F8137" s="59" t="s">
        <v>249</v>
      </c>
    </row>
    <row r="8138" spans="1:6">
      <c r="A8138" s="59">
        <v>6244</v>
      </c>
      <c r="B8138" s="59" t="s">
        <v>509</v>
      </c>
      <c r="C8138" s="59" t="s">
        <v>20278</v>
      </c>
      <c r="D8138" s="60">
        <v>42.84</v>
      </c>
      <c r="E8138" s="59" t="s">
        <v>510</v>
      </c>
      <c r="F8138" s="59" t="s">
        <v>250</v>
      </c>
    </row>
    <row r="8139" spans="1:6">
      <c r="A8139" s="59">
        <v>6306</v>
      </c>
      <c r="B8139" s="59" t="s">
        <v>509</v>
      </c>
      <c r="C8139" s="59" t="s">
        <v>20278</v>
      </c>
      <c r="D8139" s="60">
        <v>42.84</v>
      </c>
      <c r="E8139" s="59" t="s">
        <v>510</v>
      </c>
      <c r="F8139" s="59" t="s">
        <v>251</v>
      </c>
    </row>
    <row r="8140" spans="1:6">
      <c r="A8140" s="59">
        <v>6307</v>
      </c>
      <c r="B8140" s="59" t="s">
        <v>509</v>
      </c>
      <c r="C8140" s="59" t="s">
        <v>20278</v>
      </c>
      <c r="D8140" s="60">
        <v>42.84</v>
      </c>
      <c r="E8140" s="59" t="s">
        <v>510</v>
      </c>
      <c r="F8140" s="59" t="s">
        <v>252</v>
      </c>
    </row>
    <row r="8141" spans="1:6">
      <c r="A8141" s="59">
        <v>6308</v>
      </c>
      <c r="B8141" s="59" t="s">
        <v>509</v>
      </c>
      <c r="C8141" s="59" t="s">
        <v>20278</v>
      </c>
      <c r="D8141" s="60">
        <v>42.84</v>
      </c>
      <c r="E8141" s="59" t="s">
        <v>510</v>
      </c>
      <c r="F8141" s="59" t="s">
        <v>252</v>
      </c>
    </row>
    <row r="8142" spans="1:6">
      <c r="A8142" s="59">
        <v>6320</v>
      </c>
      <c r="B8142" s="59" t="s">
        <v>509</v>
      </c>
      <c r="C8142" s="59" t="s">
        <v>20278</v>
      </c>
      <c r="D8142" s="60">
        <v>42.84</v>
      </c>
      <c r="E8142" s="59" t="s">
        <v>510</v>
      </c>
      <c r="F8142" s="59" t="s">
        <v>253</v>
      </c>
    </row>
    <row r="8143" spans="1:6">
      <c r="A8143" s="59">
        <v>6342</v>
      </c>
      <c r="B8143" s="59" t="s">
        <v>509</v>
      </c>
      <c r="C8143" s="59" t="s">
        <v>20278</v>
      </c>
      <c r="D8143" s="60">
        <v>42.84</v>
      </c>
      <c r="E8143" s="59" t="s">
        <v>510</v>
      </c>
      <c r="F8143" s="59" t="s">
        <v>254</v>
      </c>
    </row>
    <row r="8144" spans="1:6">
      <c r="A8144" s="59">
        <v>6343</v>
      </c>
      <c r="B8144" s="59" t="s">
        <v>509</v>
      </c>
      <c r="C8144" s="59" t="s">
        <v>20278</v>
      </c>
      <c r="D8144" s="60">
        <v>42.84</v>
      </c>
      <c r="E8144" s="59" t="s">
        <v>510</v>
      </c>
      <c r="F8144" s="59" t="s">
        <v>255</v>
      </c>
    </row>
    <row r="8145" spans="1:6">
      <c r="A8145" s="59">
        <v>6344</v>
      </c>
      <c r="B8145" s="59" t="s">
        <v>509</v>
      </c>
      <c r="C8145" s="59" t="s">
        <v>20278</v>
      </c>
      <c r="D8145" s="60">
        <v>42.84</v>
      </c>
      <c r="E8145" s="59" t="s">
        <v>510</v>
      </c>
      <c r="F8145" s="59" t="s">
        <v>256</v>
      </c>
    </row>
    <row r="8146" spans="1:6">
      <c r="A8146" s="59">
        <v>6345</v>
      </c>
      <c r="B8146" s="59" t="s">
        <v>509</v>
      </c>
      <c r="C8146" s="59" t="s">
        <v>20278</v>
      </c>
      <c r="D8146" s="60">
        <v>42.84</v>
      </c>
      <c r="E8146" s="59" t="s">
        <v>510</v>
      </c>
      <c r="F8146" s="59" t="s">
        <v>257</v>
      </c>
    </row>
    <row r="8147" spans="1:6">
      <c r="A8147" s="59">
        <v>6346</v>
      </c>
      <c r="B8147" s="59" t="s">
        <v>509</v>
      </c>
      <c r="C8147" s="59" t="s">
        <v>20278</v>
      </c>
      <c r="D8147" s="60">
        <v>42.84</v>
      </c>
      <c r="E8147" s="59" t="s">
        <v>510</v>
      </c>
      <c r="F8147" s="59" t="s">
        <v>258</v>
      </c>
    </row>
    <row r="8148" spans="1:6">
      <c r="A8148" s="59">
        <v>6347</v>
      </c>
      <c r="B8148" s="59" t="s">
        <v>509</v>
      </c>
      <c r="C8148" s="59" t="s">
        <v>20278</v>
      </c>
      <c r="D8148" s="60">
        <v>42.84</v>
      </c>
      <c r="E8148" s="59" t="s">
        <v>510</v>
      </c>
      <c r="F8148" s="59" t="s">
        <v>259</v>
      </c>
    </row>
    <row r="8149" spans="1:6">
      <c r="A8149" s="59">
        <v>6400</v>
      </c>
      <c r="B8149" s="59" t="s">
        <v>509</v>
      </c>
      <c r="C8149" s="59" t="s">
        <v>20278</v>
      </c>
      <c r="D8149" s="60">
        <v>42.84</v>
      </c>
      <c r="E8149" s="59" t="s">
        <v>510</v>
      </c>
      <c r="F8149" s="59" t="s">
        <v>260</v>
      </c>
    </row>
    <row r="8150" spans="1:6">
      <c r="A8150" s="59">
        <v>6401</v>
      </c>
      <c r="B8150" s="59" t="s">
        <v>509</v>
      </c>
      <c r="C8150" s="59" t="s">
        <v>20278</v>
      </c>
      <c r="D8150" s="60">
        <v>42.84</v>
      </c>
      <c r="E8150" s="59" t="s">
        <v>510</v>
      </c>
      <c r="F8150" s="59" t="s">
        <v>261</v>
      </c>
    </row>
    <row r="8151" spans="1:6">
      <c r="A8151" s="59">
        <v>6402</v>
      </c>
      <c r="B8151" s="59" t="s">
        <v>509</v>
      </c>
      <c r="C8151" s="59" t="s">
        <v>20278</v>
      </c>
      <c r="D8151" s="60">
        <v>42.84</v>
      </c>
      <c r="E8151" s="59" t="s">
        <v>510</v>
      </c>
      <c r="F8151" s="59" t="s">
        <v>262</v>
      </c>
    </row>
    <row r="8152" spans="1:6">
      <c r="A8152" s="59">
        <v>6404</v>
      </c>
      <c r="B8152" s="59" t="s">
        <v>509</v>
      </c>
      <c r="C8152" s="59" t="s">
        <v>20278</v>
      </c>
      <c r="D8152" s="60">
        <v>42.84</v>
      </c>
      <c r="E8152" s="59" t="s">
        <v>510</v>
      </c>
      <c r="F8152" s="59" t="s">
        <v>263</v>
      </c>
    </row>
    <row r="8153" spans="1:6">
      <c r="A8153" s="59">
        <v>6405</v>
      </c>
      <c r="B8153" s="59" t="s">
        <v>509</v>
      </c>
      <c r="C8153" s="59" t="s">
        <v>20278</v>
      </c>
      <c r="D8153" s="60">
        <v>42.84</v>
      </c>
      <c r="E8153" s="59" t="s">
        <v>510</v>
      </c>
      <c r="F8153" s="59" t="s">
        <v>264</v>
      </c>
    </row>
    <row r="8154" spans="1:6">
      <c r="A8154" s="59">
        <v>6406</v>
      </c>
      <c r="B8154" s="59" t="s">
        <v>509</v>
      </c>
      <c r="C8154" s="59" t="s">
        <v>20278</v>
      </c>
      <c r="D8154" s="60">
        <v>42.84</v>
      </c>
      <c r="E8154" s="59" t="s">
        <v>510</v>
      </c>
      <c r="F8154" s="59" t="s">
        <v>265</v>
      </c>
    </row>
    <row r="8155" spans="1:6">
      <c r="A8155" s="59">
        <v>6407</v>
      </c>
      <c r="B8155" s="59" t="s">
        <v>509</v>
      </c>
      <c r="C8155" s="59" t="s">
        <v>20278</v>
      </c>
      <c r="D8155" s="60">
        <v>42.84</v>
      </c>
      <c r="E8155" s="59" t="s">
        <v>510</v>
      </c>
      <c r="F8155" s="59" t="s">
        <v>266</v>
      </c>
    </row>
    <row r="8156" spans="1:6">
      <c r="A8156" s="59">
        <v>6410</v>
      </c>
      <c r="B8156" s="59" t="s">
        <v>509</v>
      </c>
      <c r="C8156" s="59" t="s">
        <v>20278</v>
      </c>
      <c r="D8156" s="60">
        <v>42.84</v>
      </c>
      <c r="E8156" s="59" t="s">
        <v>510</v>
      </c>
      <c r="F8156" s="59" t="s">
        <v>267</v>
      </c>
    </row>
    <row r="8157" spans="1:6">
      <c r="A8157" s="59">
        <v>6411</v>
      </c>
      <c r="B8157" s="59" t="s">
        <v>509</v>
      </c>
      <c r="C8157" s="59" t="s">
        <v>20278</v>
      </c>
      <c r="D8157" s="60">
        <v>42.84</v>
      </c>
      <c r="E8157" s="59" t="s">
        <v>510</v>
      </c>
      <c r="F8157" s="59" t="s">
        <v>268</v>
      </c>
    </row>
    <row r="8158" spans="1:6">
      <c r="A8158" s="59">
        <v>6412</v>
      </c>
      <c r="B8158" s="59" t="s">
        <v>509</v>
      </c>
      <c r="C8158" s="59" t="s">
        <v>20278</v>
      </c>
      <c r="D8158" s="60">
        <v>42.84</v>
      </c>
      <c r="E8158" s="59" t="s">
        <v>510</v>
      </c>
      <c r="F8158" s="59" t="s">
        <v>269</v>
      </c>
    </row>
    <row r="8159" spans="1:6">
      <c r="A8159" s="59">
        <v>6413</v>
      </c>
      <c r="B8159" s="59" t="s">
        <v>509</v>
      </c>
      <c r="C8159" s="59" t="s">
        <v>20278</v>
      </c>
      <c r="D8159" s="60">
        <v>42.84</v>
      </c>
      <c r="E8159" s="59" t="s">
        <v>510</v>
      </c>
      <c r="F8159" s="59" t="s">
        <v>270</v>
      </c>
    </row>
    <row r="8160" spans="1:6">
      <c r="A8160" s="59">
        <v>6414</v>
      </c>
      <c r="B8160" s="59" t="s">
        <v>509</v>
      </c>
      <c r="C8160" s="59" t="s">
        <v>20278</v>
      </c>
      <c r="D8160" s="60">
        <v>42.84</v>
      </c>
      <c r="E8160" s="59" t="s">
        <v>510</v>
      </c>
      <c r="F8160" s="59" t="s">
        <v>271</v>
      </c>
    </row>
    <row r="8161" spans="1:6">
      <c r="A8161" s="59">
        <v>6415</v>
      </c>
      <c r="B8161" s="59" t="s">
        <v>509</v>
      </c>
      <c r="C8161" s="59" t="s">
        <v>20278</v>
      </c>
      <c r="D8161" s="60">
        <v>42.84</v>
      </c>
      <c r="E8161" s="59" t="s">
        <v>510</v>
      </c>
      <c r="F8161" s="59" t="s">
        <v>272</v>
      </c>
    </row>
    <row r="8162" spans="1:6">
      <c r="A8162" s="59">
        <v>6416</v>
      </c>
      <c r="B8162" s="59" t="s">
        <v>509</v>
      </c>
      <c r="C8162" s="59" t="s">
        <v>20278</v>
      </c>
      <c r="D8162" s="60">
        <v>42.84</v>
      </c>
      <c r="E8162" s="59" t="s">
        <v>510</v>
      </c>
      <c r="F8162" s="59" t="s">
        <v>273</v>
      </c>
    </row>
    <row r="8163" spans="1:6">
      <c r="A8163" s="59">
        <v>6417</v>
      </c>
      <c r="B8163" s="59" t="s">
        <v>509</v>
      </c>
      <c r="C8163" s="59" t="s">
        <v>20278</v>
      </c>
      <c r="D8163" s="60">
        <v>42.84</v>
      </c>
      <c r="E8163" s="59" t="s">
        <v>510</v>
      </c>
      <c r="F8163" s="59" t="s">
        <v>274</v>
      </c>
    </row>
    <row r="8164" spans="1:6">
      <c r="A8164" s="59">
        <v>6418</v>
      </c>
      <c r="B8164" s="59" t="s">
        <v>509</v>
      </c>
      <c r="C8164" s="59" t="s">
        <v>20278</v>
      </c>
      <c r="D8164" s="60">
        <v>42.84</v>
      </c>
      <c r="E8164" s="59" t="s">
        <v>510</v>
      </c>
      <c r="F8164" s="59" t="s">
        <v>275</v>
      </c>
    </row>
    <row r="8165" spans="1:6">
      <c r="A8165" s="59">
        <v>6419</v>
      </c>
      <c r="B8165" s="59" t="s">
        <v>509</v>
      </c>
      <c r="C8165" s="59" t="s">
        <v>20278</v>
      </c>
      <c r="D8165" s="60">
        <v>42.84</v>
      </c>
      <c r="E8165" s="59" t="s">
        <v>510</v>
      </c>
      <c r="F8165" s="59" t="s">
        <v>276</v>
      </c>
    </row>
    <row r="8166" spans="1:6">
      <c r="A8166" s="59">
        <v>6420</v>
      </c>
      <c r="B8166" s="59" t="s">
        <v>509</v>
      </c>
      <c r="C8166" s="59" t="s">
        <v>20278</v>
      </c>
      <c r="D8166" s="60">
        <v>42.84</v>
      </c>
      <c r="E8166" s="59" t="s">
        <v>510</v>
      </c>
      <c r="F8166" s="59" t="s">
        <v>277</v>
      </c>
    </row>
    <row r="8167" spans="1:6">
      <c r="A8167" s="59">
        <v>6421</v>
      </c>
      <c r="B8167" s="59" t="s">
        <v>509</v>
      </c>
      <c r="C8167" s="59" t="s">
        <v>20278</v>
      </c>
      <c r="D8167" s="60">
        <v>42.84</v>
      </c>
      <c r="E8167" s="59" t="s">
        <v>510</v>
      </c>
      <c r="F8167" s="59" t="s">
        <v>278</v>
      </c>
    </row>
    <row r="8168" spans="1:6">
      <c r="A8168" s="59">
        <v>6422</v>
      </c>
      <c r="B8168" s="59" t="s">
        <v>509</v>
      </c>
      <c r="C8168" s="59" t="s">
        <v>20278</v>
      </c>
      <c r="D8168" s="60">
        <v>42.84</v>
      </c>
      <c r="E8168" s="59" t="s">
        <v>510</v>
      </c>
      <c r="F8168" s="59" t="s">
        <v>279</v>
      </c>
    </row>
    <row r="8169" spans="1:6">
      <c r="A8169" s="59">
        <v>6423</v>
      </c>
      <c r="B8169" s="59" t="s">
        <v>509</v>
      </c>
      <c r="C8169" s="59" t="s">
        <v>20278</v>
      </c>
      <c r="D8169" s="60">
        <v>42.84</v>
      </c>
      <c r="E8169" s="59" t="s">
        <v>510</v>
      </c>
      <c r="F8169" s="59" t="s">
        <v>280</v>
      </c>
    </row>
    <row r="8170" spans="1:6">
      <c r="A8170" s="59">
        <v>6425</v>
      </c>
      <c r="B8170" s="59" t="s">
        <v>509</v>
      </c>
      <c r="C8170" s="59" t="s">
        <v>20278</v>
      </c>
      <c r="D8170" s="60">
        <v>42.84</v>
      </c>
      <c r="E8170" s="59" t="s">
        <v>510</v>
      </c>
      <c r="F8170" s="59" t="s">
        <v>281</v>
      </c>
    </row>
    <row r="8171" spans="1:6">
      <c r="A8171" s="59">
        <v>6426</v>
      </c>
      <c r="B8171" s="59" t="s">
        <v>509</v>
      </c>
      <c r="C8171" s="59" t="s">
        <v>20278</v>
      </c>
      <c r="D8171" s="60">
        <v>42.84</v>
      </c>
      <c r="E8171" s="59" t="s">
        <v>510</v>
      </c>
      <c r="F8171" s="59" t="s">
        <v>282</v>
      </c>
    </row>
    <row r="8172" spans="1:6">
      <c r="A8172" s="59">
        <v>6427</v>
      </c>
      <c r="B8172" s="59" t="s">
        <v>509</v>
      </c>
      <c r="C8172" s="59" t="s">
        <v>20278</v>
      </c>
      <c r="D8172" s="60">
        <v>42.84</v>
      </c>
      <c r="E8172" s="59" t="s">
        <v>510</v>
      </c>
      <c r="F8172" s="59" t="s">
        <v>281</v>
      </c>
    </row>
    <row r="8173" spans="1:6">
      <c r="A8173" s="59">
        <v>6430</v>
      </c>
      <c r="B8173" s="59" t="s">
        <v>509</v>
      </c>
      <c r="C8173" s="59" t="s">
        <v>20278</v>
      </c>
      <c r="D8173" s="60">
        <v>42.84</v>
      </c>
      <c r="E8173" s="59" t="s">
        <v>510</v>
      </c>
      <c r="F8173" s="59" t="s">
        <v>265</v>
      </c>
    </row>
    <row r="8174" spans="1:6">
      <c r="A8174" s="59">
        <v>6432</v>
      </c>
      <c r="B8174" s="59" t="s">
        <v>509</v>
      </c>
      <c r="C8174" s="59" t="s">
        <v>20278</v>
      </c>
      <c r="D8174" s="60">
        <v>42.84</v>
      </c>
      <c r="E8174" s="59" t="s">
        <v>510</v>
      </c>
      <c r="F8174" s="59" t="s">
        <v>283</v>
      </c>
    </row>
    <row r="8175" spans="1:6">
      <c r="A8175" s="59">
        <v>6434</v>
      </c>
      <c r="B8175" s="59" t="s">
        <v>509</v>
      </c>
      <c r="C8175" s="59" t="s">
        <v>20278</v>
      </c>
      <c r="D8175" s="60">
        <v>42.84</v>
      </c>
      <c r="E8175" s="59" t="s">
        <v>510</v>
      </c>
      <c r="F8175" s="59" t="s">
        <v>284</v>
      </c>
    </row>
    <row r="8176" spans="1:6">
      <c r="A8176" s="59">
        <v>6437</v>
      </c>
      <c r="B8176" s="59" t="s">
        <v>509</v>
      </c>
      <c r="C8176" s="59" t="s">
        <v>20278</v>
      </c>
      <c r="D8176" s="60">
        <v>42.84</v>
      </c>
      <c r="E8176" s="59" t="s">
        <v>510</v>
      </c>
      <c r="F8176" s="59" t="s">
        <v>285</v>
      </c>
    </row>
    <row r="8177" spans="1:6">
      <c r="A8177" s="59">
        <v>6438</v>
      </c>
      <c r="B8177" s="59" t="s">
        <v>509</v>
      </c>
      <c r="C8177" s="59" t="s">
        <v>20278</v>
      </c>
      <c r="D8177" s="60">
        <v>42.84</v>
      </c>
      <c r="E8177" s="59" t="s">
        <v>510</v>
      </c>
      <c r="F8177" s="59" t="s">
        <v>286</v>
      </c>
    </row>
    <row r="8178" spans="1:6">
      <c r="A8178" s="59">
        <v>6439</v>
      </c>
      <c r="B8178" s="59" t="s">
        <v>509</v>
      </c>
      <c r="C8178" s="59" t="s">
        <v>20278</v>
      </c>
      <c r="D8178" s="60">
        <v>42.84</v>
      </c>
      <c r="E8178" s="59" t="s">
        <v>510</v>
      </c>
      <c r="F8178" s="59" t="s">
        <v>287</v>
      </c>
    </row>
    <row r="8179" spans="1:6">
      <c r="A8179" s="59">
        <v>6442</v>
      </c>
      <c r="B8179" s="59" t="s">
        <v>509</v>
      </c>
      <c r="C8179" s="59" t="s">
        <v>20278</v>
      </c>
      <c r="D8179" s="60">
        <v>42.84</v>
      </c>
      <c r="E8179" s="59" t="s">
        <v>510</v>
      </c>
      <c r="F8179" s="59" t="s">
        <v>288</v>
      </c>
    </row>
    <row r="8180" spans="1:6">
      <c r="A8180" s="59">
        <v>6443</v>
      </c>
      <c r="B8180" s="59" t="s">
        <v>509</v>
      </c>
      <c r="C8180" s="59" t="s">
        <v>20278</v>
      </c>
      <c r="D8180" s="60">
        <v>42.84</v>
      </c>
      <c r="E8180" s="59" t="s">
        <v>510</v>
      </c>
      <c r="F8180" s="59" t="s">
        <v>289</v>
      </c>
    </row>
    <row r="8181" spans="1:6">
      <c r="A8181" s="59">
        <v>6444</v>
      </c>
      <c r="B8181" s="59" t="s">
        <v>509</v>
      </c>
      <c r="C8181" s="59" t="s">
        <v>20278</v>
      </c>
      <c r="D8181" s="60">
        <v>42.84</v>
      </c>
      <c r="E8181" s="59" t="s">
        <v>510</v>
      </c>
      <c r="F8181" s="59" t="s">
        <v>290</v>
      </c>
    </row>
    <row r="8182" spans="1:6">
      <c r="A8182" s="59">
        <v>6450</v>
      </c>
      <c r="B8182" s="59" t="s">
        <v>509</v>
      </c>
      <c r="C8182" s="59" t="s">
        <v>20278</v>
      </c>
      <c r="D8182" s="60">
        <v>42.84</v>
      </c>
      <c r="E8182" s="59" t="s">
        <v>510</v>
      </c>
      <c r="F8182" s="59" t="s">
        <v>291</v>
      </c>
    </row>
    <row r="8183" spans="1:6">
      <c r="A8183" s="59">
        <v>6452</v>
      </c>
      <c r="B8183" s="59" t="s">
        <v>509</v>
      </c>
      <c r="C8183" s="59" t="s">
        <v>20278</v>
      </c>
      <c r="D8183" s="60">
        <v>42.84</v>
      </c>
      <c r="E8183" s="59" t="s">
        <v>510</v>
      </c>
      <c r="F8183" s="59" t="s">
        <v>292</v>
      </c>
    </row>
    <row r="8184" spans="1:6">
      <c r="A8184" s="59">
        <v>6456</v>
      </c>
      <c r="B8184" s="59" t="s">
        <v>509</v>
      </c>
      <c r="C8184" s="59" t="s">
        <v>20278</v>
      </c>
      <c r="D8184" s="60">
        <v>42.84</v>
      </c>
      <c r="E8184" s="59" t="s">
        <v>510</v>
      </c>
      <c r="F8184" s="59" t="s">
        <v>293</v>
      </c>
    </row>
    <row r="8185" spans="1:6">
      <c r="A8185" s="59">
        <v>6458</v>
      </c>
      <c r="B8185" s="59" t="s">
        <v>509</v>
      </c>
      <c r="C8185" s="59" t="s">
        <v>20278</v>
      </c>
      <c r="D8185" s="60">
        <v>42.84</v>
      </c>
      <c r="E8185" s="59" t="s">
        <v>510</v>
      </c>
      <c r="F8185" s="59" t="s">
        <v>294</v>
      </c>
    </row>
    <row r="8186" spans="1:6">
      <c r="A8186" s="59">
        <v>6459</v>
      </c>
      <c r="B8186" s="59" t="s">
        <v>509</v>
      </c>
      <c r="C8186" s="59" t="s">
        <v>20278</v>
      </c>
      <c r="D8186" s="60">
        <v>42.84</v>
      </c>
      <c r="E8186" s="59" t="s">
        <v>510</v>
      </c>
      <c r="F8186" s="59" t="s">
        <v>295</v>
      </c>
    </row>
    <row r="8187" spans="1:6">
      <c r="A8187" s="59">
        <v>6460</v>
      </c>
      <c r="B8187" s="59" t="s">
        <v>509</v>
      </c>
      <c r="C8187" s="59" t="s">
        <v>20278</v>
      </c>
      <c r="D8187" s="60">
        <v>42.84</v>
      </c>
      <c r="E8187" s="59" t="s">
        <v>510</v>
      </c>
      <c r="F8187" s="59" t="s">
        <v>296</v>
      </c>
    </row>
    <row r="8188" spans="1:6">
      <c r="A8188" s="59">
        <v>6461</v>
      </c>
      <c r="B8188" s="59" t="s">
        <v>509</v>
      </c>
      <c r="C8188" s="59" t="s">
        <v>20278</v>
      </c>
      <c r="D8188" s="60">
        <v>42.84</v>
      </c>
      <c r="E8188" s="59" t="s">
        <v>510</v>
      </c>
      <c r="F8188" s="59" t="s">
        <v>297</v>
      </c>
    </row>
    <row r="8189" spans="1:6">
      <c r="A8189" s="59">
        <v>6462</v>
      </c>
      <c r="B8189" s="59" t="s">
        <v>509</v>
      </c>
      <c r="C8189" s="59" t="s">
        <v>20278</v>
      </c>
      <c r="D8189" s="60">
        <v>42.84</v>
      </c>
      <c r="E8189" s="59" t="s">
        <v>510</v>
      </c>
      <c r="F8189" s="59" t="s">
        <v>298</v>
      </c>
    </row>
    <row r="8190" spans="1:6">
      <c r="A8190" s="59">
        <v>6463</v>
      </c>
      <c r="B8190" s="59" t="s">
        <v>509</v>
      </c>
      <c r="C8190" s="59" t="s">
        <v>20278</v>
      </c>
      <c r="D8190" s="60">
        <v>42.84</v>
      </c>
      <c r="E8190" s="59" t="s">
        <v>510</v>
      </c>
      <c r="F8190" s="59" t="s">
        <v>299</v>
      </c>
    </row>
    <row r="8191" spans="1:6">
      <c r="A8191" s="59">
        <v>6464</v>
      </c>
      <c r="B8191" s="59" t="s">
        <v>509</v>
      </c>
      <c r="C8191" s="59" t="s">
        <v>20278</v>
      </c>
      <c r="D8191" s="60">
        <v>42.84</v>
      </c>
      <c r="E8191" s="59" t="s">
        <v>510</v>
      </c>
      <c r="F8191" s="59" t="s">
        <v>300</v>
      </c>
    </row>
    <row r="8192" spans="1:6">
      <c r="A8192" s="59">
        <v>6470</v>
      </c>
      <c r="B8192" s="59" t="s">
        <v>509</v>
      </c>
      <c r="C8192" s="59" t="s">
        <v>20278</v>
      </c>
      <c r="D8192" s="60">
        <v>42.84</v>
      </c>
      <c r="E8192" s="59" t="s">
        <v>510</v>
      </c>
      <c r="F8192" s="59" t="s">
        <v>301</v>
      </c>
    </row>
    <row r="8193" spans="1:6">
      <c r="A8193" s="59">
        <v>6472</v>
      </c>
      <c r="B8193" s="59" t="s">
        <v>509</v>
      </c>
      <c r="C8193" s="59" t="s">
        <v>20278</v>
      </c>
      <c r="D8193" s="60">
        <v>42.84</v>
      </c>
      <c r="E8193" s="59" t="s">
        <v>510</v>
      </c>
      <c r="F8193" s="59" t="s">
        <v>302</v>
      </c>
    </row>
    <row r="8194" spans="1:6">
      <c r="A8194" s="59">
        <v>6473</v>
      </c>
      <c r="B8194" s="59" t="s">
        <v>509</v>
      </c>
      <c r="C8194" s="59" t="s">
        <v>20278</v>
      </c>
      <c r="D8194" s="60">
        <v>42.84</v>
      </c>
      <c r="E8194" s="59" t="s">
        <v>510</v>
      </c>
      <c r="F8194" s="59" t="s">
        <v>303</v>
      </c>
    </row>
    <row r="8195" spans="1:6">
      <c r="A8195" s="59">
        <v>6480</v>
      </c>
      <c r="B8195" s="59" t="s">
        <v>509</v>
      </c>
      <c r="C8195" s="59" t="s">
        <v>20278</v>
      </c>
      <c r="D8195" s="60">
        <v>42.84</v>
      </c>
      <c r="E8195" s="59" t="s">
        <v>510</v>
      </c>
      <c r="F8195" s="59" t="s">
        <v>304</v>
      </c>
    </row>
    <row r="8196" spans="1:6">
      <c r="A8196" s="59">
        <v>6482</v>
      </c>
      <c r="B8196" s="59" t="s">
        <v>509</v>
      </c>
      <c r="C8196" s="59" t="s">
        <v>20278</v>
      </c>
      <c r="D8196" s="60">
        <v>42.84</v>
      </c>
      <c r="E8196" s="59" t="s">
        <v>510</v>
      </c>
      <c r="F8196" s="59" t="s">
        <v>305</v>
      </c>
    </row>
    <row r="8197" spans="1:6">
      <c r="A8197" s="59">
        <v>6483</v>
      </c>
      <c r="B8197" s="59" t="s">
        <v>509</v>
      </c>
      <c r="C8197" s="59" t="s">
        <v>20278</v>
      </c>
      <c r="D8197" s="60">
        <v>42.84</v>
      </c>
      <c r="E8197" s="59" t="s">
        <v>510</v>
      </c>
      <c r="F8197" s="59" t="s">
        <v>306</v>
      </c>
    </row>
    <row r="8198" spans="1:6">
      <c r="A8198" s="59">
        <v>6484</v>
      </c>
      <c r="B8198" s="59" t="s">
        <v>509</v>
      </c>
      <c r="C8198" s="59" t="s">
        <v>20278</v>
      </c>
      <c r="D8198" s="60">
        <v>42.84</v>
      </c>
      <c r="E8198" s="59" t="s">
        <v>510</v>
      </c>
      <c r="F8198" s="59" t="s">
        <v>307</v>
      </c>
    </row>
    <row r="8199" spans="1:6">
      <c r="A8199" s="59">
        <v>6486</v>
      </c>
      <c r="B8199" s="59" t="s">
        <v>509</v>
      </c>
      <c r="C8199" s="59" t="s">
        <v>20278</v>
      </c>
      <c r="D8199" s="60">
        <v>42.84</v>
      </c>
      <c r="E8199" s="59" t="s">
        <v>510</v>
      </c>
      <c r="F8199" s="59" t="s">
        <v>308</v>
      </c>
    </row>
    <row r="8200" spans="1:6">
      <c r="A8200" s="59">
        <v>6490</v>
      </c>
      <c r="B8200" s="59" t="s">
        <v>509</v>
      </c>
      <c r="C8200" s="59" t="s">
        <v>20278</v>
      </c>
      <c r="D8200" s="60">
        <v>42.84</v>
      </c>
      <c r="E8200" s="59" t="s">
        <v>510</v>
      </c>
      <c r="F8200" s="59" t="s">
        <v>309</v>
      </c>
    </row>
    <row r="8201" spans="1:6">
      <c r="A8201" s="59">
        <v>6492</v>
      </c>
      <c r="B8201" s="59" t="s">
        <v>509</v>
      </c>
      <c r="C8201" s="59" t="s">
        <v>20278</v>
      </c>
      <c r="D8201" s="60">
        <v>42.84</v>
      </c>
      <c r="E8201" s="59" t="s">
        <v>510</v>
      </c>
      <c r="F8201" s="59" t="s">
        <v>310</v>
      </c>
    </row>
    <row r="8202" spans="1:6">
      <c r="A8202" s="59">
        <v>6500</v>
      </c>
      <c r="B8202" s="59" t="s">
        <v>509</v>
      </c>
      <c r="C8202" s="59" t="s">
        <v>20278</v>
      </c>
      <c r="D8202" s="60">
        <v>42.84</v>
      </c>
      <c r="E8202" s="59" t="s">
        <v>510</v>
      </c>
      <c r="F8202" s="59" t="s">
        <v>311</v>
      </c>
    </row>
    <row r="8203" spans="1:6">
      <c r="A8203" s="59">
        <v>6502</v>
      </c>
      <c r="B8203" s="59" t="s">
        <v>509</v>
      </c>
      <c r="C8203" s="59" t="s">
        <v>20278</v>
      </c>
      <c r="D8203" s="60">
        <v>42.84</v>
      </c>
      <c r="E8203" s="59" t="s">
        <v>510</v>
      </c>
      <c r="F8203" s="59" t="s">
        <v>312</v>
      </c>
    </row>
    <row r="8204" spans="1:6">
      <c r="A8204" s="59">
        <v>6503</v>
      </c>
      <c r="B8204" s="59" t="s">
        <v>509</v>
      </c>
      <c r="C8204" s="59" t="s">
        <v>20278</v>
      </c>
      <c r="D8204" s="60">
        <v>42.84</v>
      </c>
      <c r="E8204" s="59" t="s">
        <v>510</v>
      </c>
      <c r="F8204" s="59" t="s">
        <v>313</v>
      </c>
    </row>
    <row r="8205" spans="1:6">
      <c r="A8205" s="59">
        <v>6504</v>
      </c>
      <c r="B8205" s="59" t="s">
        <v>509</v>
      </c>
      <c r="C8205" s="59" t="s">
        <v>20278</v>
      </c>
      <c r="D8205" s="60">
        <v>42.84</v>
      </c>
      <c r="E8205" s="59" t="s">
        <v>510</v>
      </c>
      <c r="F8205" s="59" t="s">
        <v>314</v>
      </c>
    </row>
    <row r="8206" spans="1:6">
      <c r="A8206" s="59">
        <v>6505</v>
      </c>
      <c r="B8206" s="59" t="s">
        <v>509</v>
      </c>
      <c r="C8206" s="59" t="s">
        <v>20278</v>
      </c>
      <c r="D8206" s="60">
        <v>42.84</v>
      </c>
      <c r="E8206" s="59" t="s">
        <v>510</v>
      </c>
      <c r="F8206" s="59" t="s">
        <v>315</v>
      </c>
    </row>
    <row r="8207" spans="1:6">
      <c r="A8207" s="59">
        <v>6506</v>
      </c>
      <c r="B8207" s="59" t="s">
        <v>509</v>
      </c>
      <c r="C8207" s="59" t="s">
        <v>20278</v>
      </c>
      <c r="D8207" s="60">
        <v>42.84</v>
      </c>
      <c r="E8207" s="59" t="s">
        <v>510</v>
      </c>
      <c r="F8207" s="59" t="s">
        <v>316</v>
      </c>
    </row>
    <row r="8208" spans="1:6">
      <c r="A8208" s="59">
        <v>6507</v>
      </c>
      <c r="B8208" s="59" t="s">
        <v>509</v>
      </c>
      <c r="C8208" s="59" t="s">
        <v>20278</v>
      </c>
      <c r="D8208" s="60">
        <v>42.84</v>
      </c>
      <c r="E8208" s="59" t="s">
        <v>510</v>
      </c>
      <c r="F8208" s="59" t="s">
        <v>317</v>
      </c>
    </row>
    <row r="8209" spans="1:6">
      <c r="A8209" s="59">
        <v>6508</v>
      </c>
      <c r="B8209" s="59" t="s">
        <v>509</v>
      </c>
      <c r="C8209" s="59" t="s">
        <v>20278</v>
      </c>
      <c r="D8209" s="60">
        <v>42.84</v>
      </c>
      <c r="E8209" s="59" t="s">
        <v>510</v>
      </c>
      <c r="F8209" s="59" t="s">
        <v>318</v>
      </c>
    </row>
    <row r="8210" spans="1:6">
      <c r="A8210" s="59">
        <v>6509</v>
      </c>
      <c r="B8210" s="59" t="s">
        <v>509</v>
      </c>
      <c r="C8210" s="59" t="s">
        <v>20278</v>
      </c>
      <c r="D8210" s="60">
        <v>42.84</v>
      </c>
      <c r="E8210" s="59" t="s">
        <v>510</v>
      </c>
      <c r="F8210" s="59" t="s">
        <v>319</v>
      </c>
    </row>
    <row r="8211" spans="1:6">
      <c r="A8211" s="59">
        <v>6510</v>
      </c>
      <c r="B8211" s="59" t="s">
        <v>509</v>
      </c>
      <c r="C8211" s="59" t="s">
        <v>20278</v>
      </c>
      <c r="D8211" s="60">
        <v>42.84</v>
      </c>
      <c r="E8211" s="59" t="s">
        <v>510</v>
      </c>
      <c r="F8211" s="59" t="s">
        <v>320</v>
      </c>
    </row>
    <row r="8212" spans="1:6">
      <c r="A8212" s="59">
        <v>6511</v>
      </c>
      <c r="B8212" s="59" t="s">
        <v>509</v>
      </c>
      <c r="C8212" s="59" t="s">
        <v>20278</v>
      </c>
      <c r="D8212" s="60">
        <v>42.84</v>
      </c>
      <c r="E8212" s="59" t="s">
        <v>510</v>
      </c>
      <c r="F8212" s="59" t="s">
        <v>321</v>
      </c>
    </row>
    <row r="8213" spans="1:6">
      <c r="A8213" s="59">
        <v>6512</v>
      </c>
      <c r="B8213" s="59" t="s">
        <v>509</v>
      </c>
      <c r="C8213" s="59" t="s">
        <v>20278</v>
      </c>
      <c r="D8213" s="60">
        <v>42.84</v>
      </c>
      <c r="E8213" s="59" t="s">
        <v>510</v>
      </c>
      <c r="F8213" s="59" t="s">
        <v>322</v>
      </c>
    </row>
    <row r="8214" spans="1:6">
      <c r="A8214" s="59">
        <v>6513</v>
      </c>
      <c r="B8214" s="59" t="s">
        <v>509</v>
      </c>
      <c r="C8214" s="59" t="s">
        <v>20278</v>
      </c>
      <c r="D8214" s="60">
        <v>42.84</v>
      </c>
      <c r="E8214" s="59" t="s">
        <v>510</v>
      </c>
      <c r="F8214" s="59" t="s">
        <v>323</v>
      </c>
    </row>
    <row r="8215" spans="1:6">
      <c r="A8215" s="59">
        <v>6517</v>
      </c>
      <c r="B8215" s="59" t="s">
        <v>509</v>
      </c>
      <c r="C8215" s="59" t="s">
        <v>20278</v>
      </c>
      <c r="D8215" s="60">
        <v>42.84</v>
      </c>
      <c r="E8215" s="59" t="s">
        <v>510</v>
      </c>
      <c r="F8215" s="59" t="s">
        <v>324</v>
      </c>
    </row>
    <row r="8216" spans="1:6">
      <c r="A8216" s="59">
        <v>6518</v>
      </c>
      <c r="B8216" s="59" t="s">
        <v>509</v>
      </c>
      <c r="C8216" s="59" t="s">
        <v>20278</v>
      </c>
      <c r="D8216" s="60">
        <v>42.84</v>
      </c>
      <c r="E8216" s="59" t="s">
        <v>510</v>
      </c>
      <c r="F8216" s="59" t="s">
        <v>325</v>
      </c>
    </row>
    <row r="8217" spans="1:6">
      <c r="A8217" s="59">
        <v>6519</v>
      </c>
      <c r="B8217" s="59" t="s">
        <v>509</v>
      </c>
      <c r="C8217" s="59" t="s">
        <v>20278</v>
      </c>
      <c r="D8217" s="60">
        <v>42.84</v>
      </c>
      <c r="E8217" s="59" t="s">
        <v>510</v>
      </c>
      <c r="F8217" s="59" t="s">
        <v>326</v>
      </c>
    </row>
    <row r="8218" spans="1:6">
      <c r="A8218" s="59">
        <v>6520</v>
      </c>
      <c r="B8218" s="59" t="s">
        <v>509</v>
      </c>
      <c r="C8218" s="59" t="s">
        <v>20278</v>
      </c>
      <c r="D8218" s="60">
        <v>42.84</v>
      </c>
      <c r="E8218" s="59" t="s">
        <v>510</v>
      </c>
      <c r="F8218" s="59" t="s">
        <v>327</v>
      </c>
    </row>
    <row r="8219" spans="1:6">
      <c r="A8219" s="59">
        <v>6521</v>
      </c>
      <c r="B8219" s="59" t="s">
        <v>509</v>
      </c>
      <c r="C8219" s="59" t="s">
        <v>20278</v>
      </c>
      <c r="D8219" s="60">
        <v>42.84</v>
      </c>
      <c r="E8219" s="59" t="s">
        <v>510</v>
      </c>
      <c r="F8219" s="59" t="s">
        <v>328</v>
      </c>
    </row>
    <row r="8220" spans="1:6">
      <c r="A8220" s="59">
        <v>6522</v>
      </c>
      <c r="B8220" s="59" t="s">
        <v>509</v>
      </c>
      <c r="C8220" s="59" t="s">
        <v>20278</v>
      </c>
      <c r="D8220" s="60">
        <v>42.84</v>
      </c>
      <c r="E8220" s="59" t="s">
        <v>510</v>
      </c>
      <c r="F8220" s="59" t="s">
        <v>329</v>
      </c>
    </row>
    <row r="8221" spans="1:6">
      <c r="A8221" s="59">
        <v>6620</v>
      </c>
      <c r="B8221" s="59" t="s">
        <v>509</v>
      </c>
      <c r="C8221" s="59" t="s">
        <v>20278</v>
      </c>
      <c r="D8221" s="60">
        <v>42.84</v>
      </c>
      <c r="E8221" s="59" t="s">
        <v>510</v>
      </c>
      <c r="F8221" s="59" t="s">
        <v>330</v>
      </c>
    </row>
    <row r="8222" spans="1:6">
      <c r="A8222" s="59">
        <v>6622</v>
      </c>
      <c r="B8222" s="59" t="s">
        <v>509</v>
      </c>
      <c r="C8222" s="59" t="s">
        <v>20278</v>
      </c>
      <c r="D8222" s="60">
        <v>42.84</v>
      </c>
      <c r="E8222" s="59" t="s">
        <v>510</v>
      </c>
      <c r="F8222" s="59" t="s">
        <v>331</v>
      </c>
    </row>
    <row r="8223" spans="1:6">
      <c r="A8223" s="59">
        <v>6623</v>
      </c>
      <c r="B8223" s="59" t="s">
        <v>509</v>
      </c>
      <c r="C8223" s="59" t="s">
        <v>20278</v>
      </c>
      <c r="D8223" s="60">
        <v>42.84</v>
      </c>
      <c r="E8223" s="59" t="s">
        <v>510</v>
      </c>
      <c r="F8223" s="59" t="s">
        <v>332</v>
      </c>
    </row>
    <row r="8224" spans="1:6">
      <c r="A8224" s="59">
        <v>6624</v>
      </c>
      <c r="B8224" s="59" t="s">
        <v>509</v>
      </c>
      <c r="C8224" s="59" t="s">
        <v>20278</v>
      </c>
      <c r="D8224" s="60">
        <v>42.84</v>
      </c>
      <c r="E8224" s="59" t="s">
        <v>510</v>
      </c>
      <c r="F8224" s="59" t="s">
        <v>333</v>
      </c>
    </row>
    <row r="8225" spans="1:6">
      <c r="A8225" s="59">
        <v>6625</v>
      </c>
      <c r="B8225" s="59" t="s">
        <v>509</v>
      </c>
      <c r="C8225" s="59" t="s">
        <v>20278</v>
      </c>
      <c r="D8225" s="60">
        <v>42.84</v>
      </c>
      <c r="E8225" s="59" t="s">
        <v>510</v>
      </c>
      <c r="F8225" s="59" t="s">
        <v>334</v>
      </c>
    </row>
    <row r="8226" spans="1:6">
      <c r="A8226" s="59">
        <v>6630</v>
      </c>
      <c r="B8226" s="59" t="s">
        <v>509</v>
      </c>
      <c r="C8226" s="59" t="s">
        <v>20278</v>
      </c>
      <c r="D8226" s="60">
        <v>42.84</v>
      </c>
      <c r="E8226" s="59" t="s">
        <v>510</v>
      </c>
      <c r="F8226" s="59" t="s">
        <v>335</v>
      </c>
    </row>
    <row r="8227" spans="1:6">
      <c r="A8227" s="59">
        <v>6632</v>
      </c>
      <c r="B8227" s="59" t="s">
        <v>509</v>
      </c>
      <c r="C8227" s="59" t="s">
        <v>20278</v>
      </c>
      <c r="D8227" s="60">
        <v>42.84</v>
      </c>
      <c r="E8227" s="59" t="s">
        <v>510</v>
      </c>
      <c r="F8227" s="59" t="s">
        <v>336</v>
      </c>
    </row>
    <row r="8228" spans="1:6">
      <c r="A8228" s="59">
        <v>6633</v>
      </c>
      <c r="B8228" s="59" t="s">
        <v>509</v>
      </c>
      <c r="C8228" s="59" t="s">
        <v>20278</v>
      </c>
      <c r="D8228" s="60">
        <v>42.84</v>
      </c>
      <c r="E8228" s="59" t="s">
        <v>510</v>
      </c>
      <c r="F8228" s="59" t="s">
        <v>337</v>
      </c>
    </row>
    <row r="8229" spans="1:6">
      <c r="A8229" s="59">
        <v>6634</v>
      </c>
      <c r="B8229" s="59" t="s">
        <v>509</v>
      </c>
      <c r="C8229" s="59" t="s">
        <v>20278</v>
      </c>
      <c r="D8229" s="60">
        <v>42.84</v>
      </c>
      <c r="E8229" s="59" t="s">
        <v>510</v>
      </c>
      <c r="F8229" s="59" t="s">
        <v>338</v>
      </c>
    </row>
    <row r="8230" spans="1:6">
      <c r="A8230" s="59">
        <v>6635</v>
      </c>
      <c r="B8230" s="59" t="s">
        <v>509</v>
      </c>
      <c r="C8230" s="59" t="s">
        <v>20278</v>
      </c>
      <c r="D8230" s="60">
        <v>42.84</v>
      </c>
      <c r="E8230" s="59" t="s">
        <v>510</v>
      </c>
      <c r="F8230" s="59" t="s">
        <v>339</v>
      </c>
    </row>
    <row r="8231" spans="1:6">
      <c r="A8231" s="59">
        <v>6636</v>
      </c>
      <c r="B8231" s="59" t="s">
        <v>509</v>
      </c>
      <c r="C8231" s="59" t="s">
        <v>20278</v>
      </c>
      <c r="D8231" s="60">
        <v>42.84</v>
      </c>
      <c r="E8231" s="59" t="s">
        <v>510</v>
      </c>
      <c r="F8231" s="59" t="s">
        <v>340</v>
      </c>
    </row>
    <row r="8232" spans="1:6">
      <c r="A8232" s="59">
        <v>6637</v>
      </c>
      <c r="B8232" s="59" t="s">
        <v>509</v>
      </c>
      <c r="C8232" s="59" t="s">
        <v>20278</v>
      </c>
      <c r="D8232" s="60">
        <v>42.84</v>
      </c>
      <c r="E8232" s="59" t="s">
        <v>510</v>
      </c>
      <c r="F8232" s="59" t="s">
        <v>341</v>
      </c>
    </row>
    <row r="8233" spans="1:6">
      <c r="A8233" s="59">
        <v>6640</v>
      </c>
      <c r="B8233" s="59" t="s">
        <v>509</v>
      </c>
      <c r="C8233" s="59" t="s">
        <v>20278</v>
      </c>
      <c r="D8233" s="60">
        <v>42.84</v>
      </c>
      <c r="E8233" s="59" t="s">
        <v>510</v>
      </c>
      <c r="F8233" s="59" t="s">
        <v>342</v>
      </c>
    </row>
    <row r="8234" spans="1:6">
      <c r="A8234" s="59">
        <v>6642</v>
      </c>
      <c r="B8234" s="59" t="s">
        <v>509</v>
      </c>
      <c r="C8234" s="59" t="s">
        <v>20278</v>
      </c>
      <c r="D8234" s="60">
        <v>42.84</v>
      </c>
      <c r="E8234" s="59" t="s">
        <v>510</v>
      </c>
      <c r="F8234" s="59" t="s">
        <v>343</v>
      </c>
    </row>
    <row r="8235" spans="1:6">
      <c r="A8235" s="59">
        <v>6643</v>
      </c>
      <c r="B8235" s="59" t="s">
        <v>509</v>
      </c>
      <c r="C8235" s="59" t="s">
        <v>20278</v>
      </c>
      <c r="D8235" s="60">
        <v>42.84</v>
      </c>
      <c r="E8235" s="59" t="s">
        <v>510</v>
      </c>
      <c r="F8235" s="59" t="s">
        <v>344</v>
      </c>
    </row>
    <row r="8236" spans="1:6">
      <c r="A8236" s="59">
        <v>6644</v>
      </c>
      <c r="B8236" s="59" t="s">
        <v>509</v>
      </c>
      <c r="C8236" s="59" t="s">
        <v>20278</v>
      </c>
      <c r="D8236" s="60">
        <v>42.84</v>
      </c>
      <c r="E8236" s="59" t="s">
        <v>510</v>
      </c>
      <c r="F8236" s="59" t="s">
        <v>345</v>
      </c>
    </row>
    <row r="8237" spans="1:6">
      <c r="A8237" s="59">
        <v>6645</v>
      </c>
      <c r="B8237" s="59" t="s">
        <v>509</v>
      </c>
      <c r="C8237" s="59" t="s">
        <v>20278</v>
      </c>
      <c r="D8237" s="60">
        <v>42.84</v>
      </c>
      <c r="E8237" s="59" t="s">
        <v>510</v>
      </c>
      <c r="F8237" s="59" t="s">
        <v>346</v>
      </c>
    </row>
    <row r="8238" spans="1:6">
      <c r="A8238" s="59">
        <v>6646</v>
      </c>
      <c r="B8238" s="59" t="s">
        <v>509</v>
      </c>
      <c r="C8238" s="59" t="s">
        <v>20278</v>
      </c>
      <c r="D8238" s="60">
        <v>42.84</v>
      </c>
      <c r="E8238" s="59" t="s">
        <v>510</v>
      </c>
      <c r="F8238" s="59" t="s">
        <v>347</v>
      </c>
    </row>
    <row r="8239" spans="1:6">
      <c r="A8239" s="59">
        <v>6648</v>
      </c>
      <c r="B8239" s="59" t="s">
        <v>509</v>
      </c>
      <c r="C8239" s="59" t="s">
        <v>20278</v>
      </c>
      <c r="D8239" s="60">
        <v>42.84</v>
      </c>
      <c r="E8239" s="59" t="s">
        <v>510</v>
      </c>
      <c r="F8239" s="59" t="s">
        <v>348</v>
      </c>
    </row>
    <row r="8240" spans="1:6">
      <c r="A8240" s="59">
        <v>6649</v>
      </c>
      <c r="B8240" s="59" t="s">
        <v>509</v>
      </c>
      <c r="C8240" s="59" t="s">
        <v>20278</v>
      </c>
      <c r="D8240" s="60">
        <v>42.84</v>
      </c>
      <c r="E8240" s="59" t="s">
        <v>510</v>
      </c>
      <c r="F8240" s="59" t="s">
        <v>349</v>
      </c>
    </row>
    <row r="8241" spans="1:6">
      <c r="A8241" s="59">
        <v>6652</v>
      </c>
      <c r="B8241" s="59" t="s">
        <v>509</v>
      </c>
      <c r="C8241" s="59" t="s">
        <v>20278</v>
      </c>
      <c r="D8241" s="60">
        <v>42.84</v>
      </c>
      <c r="E8241" s="59" t="s">
        <v>510</v>
      </c>
      <c r="F8241" s="59" t="s">
        <v>350</v>
      </c>
    </row>
    <row r="8242" spans="1:6">
      <c r="A8242" s="59">
        <v>6654</v>
      </c>
      <c r="B8242" s="59" t="s">
        <v>509</v>
      </c>
      <c r="C8242" s="59" t="s">
        <v>20278</v>
      </c>
      <c r="D8242" s="60">
        <v>42.84</v>
      </c>
      <c r="E8242" s="59" t="s">
        <v>510</v>
      </c>
      <c r="F8242" s="59" t="s">
        <v>351</v>
      </c>
    </row>
    <row r="8243" spans="1:6">
      <c r="A8243" s="59">
        <v>6655</v>
      </c>
      <c r="B8243" s="59" t="s">
        <v>509</v>
      </c>
      <c r="C8243" s="59" t="s">
        <v>20278</v>
      </c>
      <c r="D8243" s="60">
        <v>42.84</v>
      </c>
      <c r="E8243" s="59" t="s">
        <v>510</v>
      </c>
      <c r="F8243" s="59" t="s">
        <v>352</v>
      </c>
    </row>
    <row r="8244" spans="1:6">
      <c r="A8244" s="59">
        <v>6657</v>
      </c>
      <c r="B8244" s="59" t="s">
        <v>509</v>
      </c>
      <c r="C8244" s="59" t="s">
        <v>20278</v>
      </c>
      <c r="D8244" s="60">
        <v>42.84</v>
      </c>
      <c r="E8244" s="59" t="s">
        <v>510</v>
      </c>
      <c r="F8244" s="59" t="s">
        <v>353</v>
      </c>
    </row>
    <row r="8245" spans="1:6">
      <c r="A8245" s="59">
        <v>6660</v>
      </c>
      <c r="B8245" s="59" t="s">
        <v>509</v>
      </c>
      <c r="C8245" s="59" t="s">
        <v>20278</v>
      </c>
      <c r="D8245" s="60">
        <v>42.84</v>
      </c>
      <c r="E8245" s="59" t="s">
        <v>510</v>
      </c>
      <c r="F8245" s="59" t="s">
        <v>354</v>
      </c>
    </row>
    <row r="8246" spans="1:6">
      <c r="A8246" s="59">
        <v>6662</v>
      </c>
      <c r="B8246" s="59" t="s">
        <v>509</v>
      </c>
      <c r="C8246" s="59" t="s">
        <v>20278</v>
      </c>
      <c r="D8246" s="60">
        <v>42.84</v>
      </c>
      <c r="E8246" s="59" t="s">
        <v>510</v>
      </c>
      <c r="F8246" s="59" t="s">
        <v>355</v>
      </c>
    </row>
    <row r="8247" spans="1:6">
      <c r="A8247" s="59">
        <v>6665</v>
      </c>
      <c r="B8247" s="59" t="s">
        <v>509</v>
      </c>
      <c r="C8247" s="59" t="s">
        <v>20278</v>
      </c>
      <c r="D8247" s="60">
        <v>42.84</v>
      </c>
      <c r="E8247" s="59" t="s">
        <v>510</v>
      </c>
      <c r="F8247" s="59" t="s">
        <v>356</v>
      </c>
    </row>
    <row r="8248" spans="1:6">
      <c r="A8248" s="59">
        <v>6680</v>
      </c>
      <c r="B8248" s="59" t="s">
        <v>509</v>
      </c>
      <c r="C8248" s="59" t="s">
        <v>20278</v>
      </c>
      <c r="D8248" s="60">
        <v>42.84</v>
      </c>
      <c r="E8248" s="59" t="s">
        <v>510</v>
      </c>
      <c r="F8248" s="59" t="s">
        <v>357</v>
      </c>
    </row>
    <row r="8249" spans="1:6">
      <c r="A8249" s="59">
        <v>6681</v>
      </c>
      <c r="B8249" s="59" t="s">
        <v>509</v>
      </c>
      <c r="C8249" s="59" t="s">
        <v>20278</v>
      </c>
      <c r="D8249" s="60">
        <v>42.84</v>
      </c>
      <c r="E8249" s="59" t="s">
        <v>510</v>
      </c>
      <c r="F8249" s="59" t="s">
        <v>358</v>
      </c>
    </row>
    <row r="8250" spans="1:6">
      <c r="A8250" s="59">
        <v>6685</v>
      </c>
      <c r="B8250" s="59" t="s">
        <v>509</v>
      </c>
      <c r="C8250" s="59" t="s">
        <v>20278</v>
      </c>
      <c r="D8250" s="60">
        <v>42.84</v>
      </c>
      <c r="E8250" s="59" t="s">
        <v>510</v>
      </c>
      <c r="F8250" s="59" t="s">
        <v>359</v>
      </c>
    </row>
    <row r="8251" spans="1:6">
      <c r="A8251" s="59">
        <v>6686</v>
      </c>
      <c r="B8251" s="59" t="s">
        <v>509</v>
      </c>
      <c r="C8251" s="59" t="s">
        <v>20278</v>
      </c>
      <c r="D8251" s="60">
        <v>42.84</v>
      </c>
      <c r="E8251" s="59" t="s">
        <v>510</v>
      </c>
      <c r="F8251" s="59" t="s">
        <v>360</v>
      </c>
    </row>
    <row r="8252" spans="1:6">
      <c r="A8252" s="59">
        <v>6690</v>
      </c>
      <c r="B8252" s="59" t="s">
        <v>509</v>
      </c>
      <c r="C8252" s="59" t="s">
        <v>20278</v>
      </c>
      <c r="D8252" s="60">
        <v>42.84</v>
      </c>
      <c r="E8252" s="59" t="s">
        <v>510</v>
      </c>
      <c r="F8252" s="59" t="s">
        <v>361</v>
      </c>
    </row>
    <row r="8253" spans="1:6">
      <c r="A8253" s="59">
        <v>6750</v>
      </c>
      <c r="B8253" s="59" t="s">
        <v>509</v>
      </c>
      <c r="C8253" s="59" t="s">
        <v>20278</v>
      </c>
      <c r="D8253" s="60">
        <v>42.84</v>
      </c>
      <c r="E8253" s="59" t="s">
        <v>510</v>
      </c>
      <c r="F8253" s="59" t="s">
        <v>362</v>
      </c>
    </row>
    <row r="8254" spans="1:6">
      <c r="A8254" s="59">
        <v>6820</v>
      </c>
      <c r="B8254" s="59" t="s">
        <v>509</v>
      </c>
      <c r="C8254" s="59" t="s">
        <v>20278</v>
      </c>
      <c r="D8254" s="60">
        <v>42.84</v>
      </c>
      <c r="E8254" s="59" t="s">
        <v>510</v>
      </c>
      <c r="F8254" s="59" t="s">
        <v>363</v>
      </c>
    </row>
    <row r="8255" spans="1:6">
      <c r="A8255" s="59">
        <v>6825</v>
      </c>
      <c r="B8255" s="59" t="s">
        <v>509</v>
      </c>
      <c r="C8255" s="59" t="s">
        <v>20278</v>
      </c>
      <c r="D8255" s="60">
        <v>42.84</v>
      </c>
      <c r="E8255" s="59" t="s">
        <v>510</v>
      </c>
      <c r="F8255" s="59" t="s">
        <v>364</v>
      </c>
    </row>
    <row r="8256" spans="1:6">
      <c r="A8256" s="59">
        <v>6830</v>
      </c>
      <c r="B8256" s="59" t="s">
        <v>509</v>
      </c>
      <c r="C8256" s="59" t="s">
        <v>20278</v>
      </c>
      <c r="D8256" s="60">
        <v>42.84</v>
      </c>
      <c r="E8256" s="59" t="s">
        <v>510</v>
      </c>
      <c r="F8256" s="59" t="s">
        <v>365</v>
      </c>
    </row>
    <row r="8257" spans="1:6">
      <c r="A8257" s="59">
        <v>6831</v>
      </c>
      <c r="B8257" s="59" t="s">
        <v>509</v>
      </c>
      <c r="C8257" s="59" t="s">
        <v>20278</v>
      </c>
      <c r="D8257" s="60">
        <v>42.84</v>
      </c>
      <c r="E8257" s="59" t="s">
        <v>510</v>
      </c>
      <c r="F8257" s="59" t="s">
        <v>366</v>
      </c>
    </row>
    <row r="8258" spans="1:6">
      <c r="A8258" s="59">
        <v>6832</v>
      </c>
      <c r="B8258" s="59" t="s">
        <v>509</v>
      </c>
      <c r="C8258" s="59" t="s">
        <v>20278</v>
      </c>
      <c r="D8258" s="60">
        <v>42.84</v>
      </c>
      <c r="E8258" s="59" t="s">
        <v>510</v>
      </c>
      <c r="F8258" s="59" t="s">
        <v>367</v>
      </c>
    </row>
    <row r="8259" spans="1:6">
      <c r="A8259" s="59">
        <v>6833</v>
      </c>
      <c r="B8259" s="59" t="s">
        <v>509</v>
      </c>
      <c r="C8259" s="59" t="s">
        <v>20278</v>
      </c>
      <c r="D8259" s="60">
        <v>42.84</v>
      </c>
      <c r="E8259" s="59" t="s">
        <v>510</v>
      </c>
      <c r="F8259" s="59" t="s">
        <v>368</v>
      </c>
    </row>
    <row r="8260" spans="1:6">
      <c r="A8260" s="59">
        <v>6834</v>
      </c>
      <c r="B8260" s="59" t="s">
        <v>509</v>
      </c>
      <c r="C8260" s="59" t="s">
        <v>20278</v>
      </c>
      <c r="D8260" s="60">
        <v>42.84</v>
      </c>
      <c r="E8260" s="59" t="s">
        <v>510</v>
      </c>
      <c r="F8260" s="59" t="s">
        <v>369</v>
      </c>
    </row>
    <row r="8261" spans="1:6">
      <c r="A8261" s="59">
        <v>6901</v>
      </c>
      <c r="B8261" s="59" t="s">
        <v>509</v>
      </c>
      <c r="C8261" s="59" t="s">
        <v>20278</v>
      </c>
      <c r="D8261" s="60">
        <v>42.84</v>
      </c>
      <c r="E8261" s="59" t="s">
        <v>510</v>
      </c>
      <c r="F8261" s="59" t="s">
        <v>370</v>
      </c>
    </row>
    <row r="8262" spans="1:6">
      <c r="A8262" s="59">
        <v>6902</v>
      </c>
      <c r="B8262" s="59" t="s">
        <v>509</v>
      </c>
      <c r="C8262" s="59" t="s">
        <v>20278</v>
      </c>
      <c r="D8262" s="60">
        <v>42.84</v>
      </c>
      <c r="E8262" s="59" t="s">
        <v>510</v>
      </c>
      <c r="F8262" s="59" t="s">
        <v>371</v>
      </c>
    </row>
    <row r="8263" spans="1:6">
      <c r="A8263" s="59">
        <v>6903</v>
      </c>
      <c r="B8263" s="59" t="s">
        <v>509</v>
      </c>
      <c r="C8263" s="59" t="s">
        <v>20278</v>
      </c>
      <c r="D8263" s="60">
        <v>42.84</v>
      </c>
      <c r="E8263" s="59" t="s">
        <v>510</v>
      </c>
      <c r="F8263" s="59" t="s">
        <v>372</v>
      </c>
    </row>
    <row r="8264" spans="1:6">
      <c r="A8264" s="59">
        <v>6998</v>
      </c>
      <c r="B8264" s="59" t="s">
        <v>509</v>
      </c>
      <c r="C8264" s="59" t="s">
        <v>20278</v>
      </c>
      <c r="D8264" s="60">
        <v>42.84</v>
      </c>
      <c r="E8264" s="59" t="s">
        <v>510</v>
      </c>
      <c r="F8264" s="59" t="s">
        <v>373</v>
      </c>
    </row>
    <row r="8265" spans="1:6">
      <c r="A8265" s="59">
        <v>6999</v>
      </c>
      <c r="B8265" s="59" t="s">
        <v>509</v>
      </c>
      <c r="C8265" s="59" t="s">
        <v>20278</v>
      </c>
      <c r="D8265" s="60">
        <v>42.84</v>
      </c>
      <c r="E8265" s="59" t="s">
        <v>510</v>
      </c>
      <c r="F8265" s="59" t="s">
        <v>374</v>
      </c>
    </row>
    <row r="8266" spans="1:6">
      <c r="A8266" s="59">
        <v>9001</v>
      </c>
      <c r="B8266" s="59" t="s">
        <v>509</v>
      </c>
      <c r="C8266" s="59" t="s">
        <v>20278</v>
      </c>
      <c r="D8266" s="60">
        <v>42.84</v>
      </c>
      <c r="E8266" s="59" t="s">
        <v>510</v>
      </c>
      <c r="F8266" s="59" t="s">
        <v>375</v>
      </c>
    </row>
    <row r="8267" spans="1:6">
      <c r="A8267" s="59">
        <v>600</v>
      </c>
      <c r="B8267" s="59" t="s">
        <v>511</v>
      </c>
      <c r="C8267" s="59" t="s">
        <v>20278</v>
      </c>
      <c r="D8267" s="60">
        <v>42.84</v>
      </c>
      <c r="E8267" s="59" t="s">
        <v>512</v>
      </c>
      <c r="F8267" s="59" t="s">
        <v>200</v>
      </c>
    </row>
    <row r="8268" spans="1:6">
      <c r="A8268" s="59">
        <v>601</v>
      </c>
      <c r="B8268" s="59" t="s">
        <v>511</v>
      </c>
      <c r="C8268" s="59" t="s">
        <v>20278</v>
      </c>
      <c r="D8268" s="60">
        <v>42.84</v>
      </c>
      <c r="E8268" s="59" t="s">
        <v>512</v>
      </c>
      <c r="F8268" s="59" t="s">
        <v>201</v>
      </c>
    </row>
    <row r="8269" spans="1:6">
      <c r="A8269" s="59">
        <v>605</v>
      </c>
      <c r="B8269" s="59" t="s">
        <v>511</v>
      </c>
      <c r="C8269" s="59" t="s">
        <v>20278</v>
      </c>
      <c r="D8269" s="60">
        <v>42.84</v>
      </c>
      <c r="E8269" s="59" t="s">
        <v>512</v>
      </c>
      <c r="F8269" s="59" t="s">
        <v>202</v>
      </c>
    </row>
    <row r="8270" spans="1:6">
      <c r="A8270" s="59">
        <v>611</v>
      </c>
      <c r="B8270" s="59" t="s">
        <v>511</v>
      </c>
      <c r="C8270" s="59" t="s">
        <v>20278</v>
      </c>
      <c r="D8270" s="60">
        <v>42.84</v>
      </c>
      <c r="E8270" s="59" t="s">
        <v>512</v>
      </c>
      <c r="F8270" s="59" t="s">
        <v>203</v>
      </c>
    </row>
    <row r="8271" spans="1:6">
      <c r="A8271" s="59">
        <v>630</v>
      </c>
      <c r="B8271" s="59" t="s">
        <v>511</v>
      </c>
      <c r="C8271" s="59" t="s">
        <v>20278</v>
      </c>
      <c r="D8271" s="60">
        <v>42.84</v>
      </c>
      <c r="E8271" s="59" t="s">
        <v>512</v>
      </c>
      <c r="F8271" s="59" t="s">
        <v>204</v>
      </c>
    </row>
    <row r="8272" spans="1:6">
      <c r="A8272" s="59">
        <v>640</v>
      </c>
      <c r="B8272" s="59" t="s">
        <v>511</v>
      </c>
      <c r="C8272" s="59" t="s">
        <v>20278</v>
      </c>
      <c r="D8272" s="60">
        <v>42.84</v>
      </c>
      <c r="E8272" s="59" t="s">
        <v>512</v>
      </c>
      <c r="F8272" s="59" t="s">
        <v>205</v>
      </c>
    </row>
    <row r="8273" spans="1:6">
      <c r="A8273" s="59">
        <v>641</v>
      </c>
      <c r="B8273" s="59" t="s">
        <v>511</v>
      </c>
      <c r="C8273" s="59" t="s">
        <v>20278</v>
      </c>
      <c r="D8273" s="60">
        <v>42.84</v>
      </c>
      <c r="E8273" s="59" t="s">
        <v>512</v>
      </c>
      <c r="F8273" s="59" t="s">
        <v>206</v>
      </c>
    </row>
    <row r="8274" spans="1:6">
      <c r="A8274" s="59">
        <v>660</v>
      </c>
      <c r="B8274" s="59" t="s">
        <v>511</v>
      </c>
      <c r="C8274" s="59" t="s">
        <v>20278</v>
      </c>
      <c r="D8274" s="60">
        <v>42.84</v>
      </c>
      <c r="E8274" s="59" t="s">
        <v>512</v>
      </c>
      <c r="F8274" s="59" t="s">
        <v>207</v>
      </c>
    </row>
    <row r="8275" spans="1:6">
      <c r="A8275" s="59">
        <v>665</v>
      </c>
      <c r="B8275" s="59" t="s">
        <v>511</v>
      </c>
      <c r="C8275" s="59" t="s">
        <v>20278</v>
      </c>
      <c r="D8275" s="60">
        <v>42.84</v>
      </c>
      <c r="E8275" s="59" t="s">
        <v>512</v>
      </c>
      <c r="F8275" s="59" t="s">
        <v>209</v>
      </c>
    </row>
    <row r="8276" spans="1:6">
      <c r="A8276" s="59">
        <v>6010</v>
      </c>
      <c r="B8276" s="59" t="s">
        <v>511</v>
      </c>
      <c r="C8276" s="59" t="s">
        <v>20278</v>
      </c>
      <c r="D8276" s="60">
        <v>42.84</v>
      </c>
      <c r="E8276" s="59" t="s">
        <v>512</v>
      </c>
      <c r="F8276" s="59" t="s">
        <v>210</v>
      </c>
    </row>
    <row r="8277" spans="1:6">
      <c r="A8277" s="59">
        <v>6011</v>
      </c>
      <c r="B8277" s="59" t="s">
        <v>511</v>
      </c>
      <c r="C8277" s="59" t="s">
        <v>20278</v>
      </c>
      <c r="D8277" s="60">
        <v>42.84</v>
      </c>
      <c r="E8277" s="59" t="s">
        <v>512</v>
      </c>
      <c r="F8277" s="59" t="s">
        <v>211</v>
      </c>
    </row>
    <row r="8278" spans="1:6">
      <c r="A8278" s="59">
        <v>6012</v>
      </c>
      <c r="B8278" s="59" t="s">
        <v>511</v>
      </c>
      <c r="C8278" s="59" t="s">
        <v>20278</v>
      </c>
      <c r="D8278" s="60">
        <v>42.84</v>
      </c>
      <c r="E8278" s="59" t="s">
        <v>512</v>
      </c>
      <c r="F8278" s="59" t="s">
        <v>212</v>
      </c>
    </row>
    <row r="8279" spans="1:6">
      <c r="A8279" s="59">
        <v>6013</v>
      </c>
      <c r="B8279" s="59" t="s">
        <v>511</v>
      </c>
      <c r="C8279" s="59" t="s">
        <v>20278</v>
      </c>
      <c r="D8279" s="60">
        <v>42.84</v>
      </c>
      <c r="E8279" s="59" t="s">
        <v>512</v>
      </c>
      <c r="F8279" s="59" t="s">
        <v>213</v>
      </c>
    </row>
    <row r="8280" spans="1:6">
      <c r="A8280" s="59">
        <v>6014</v>
      </c>
      <c r="B8280" s="59" t="s">
        <v>511</v>
      </c>
      <c r="C8280" s="59" t="s">
        <v>20278</v>
      </c>
      <c r="D8280" s="60">
        <v>42.84</v>
      </c>
      <c r="E8280" s="59" t="s">
        <v>512</v>
      </c>
      <c r="F8280" s="59" t="s">
        <v>214</v>
      </c>
    </row>
    <row r="8281" spans="1:6">
      <c r="A8281" s="59">
        <v>6015</v>
      </c>
      <c r="B8281" s="59" t="s">
        <v>511</v>
      </c>
      <c r="C8281" s="59" t="s">
        <v>20278</v>
      </c>
      <c r="D8281" s="60">
        <v>42.84</v>
      </c>
      <c r="E8281" s="59" t="s">
        <v>512</v>
      </c>
      <c r="F8281" s="59" t="s">
        <v>215</v>
      </c>
    </row>
    <row r="8282" spans="1:6">
      <c r="A8282" s="59">
        <v>6016</v>
      </c>
      <c r="B8282" s="59" t="s">
        <v>511</v>
      </c>
      <c r="C8282" s="59" t="s">
        <v>20278</v>
      </c>
      <c r="D8282" s="60">
        <v>42.84</v>
      </c>
      <c r="E8282" s="59" t="s">
        <v>512</v>
      </c>
      <c r="F8282" s="59" t="s">
        <v>216</v>
      </c>
    </row>
    <row r="8283" spans="1:6">
      <c r="A8283" s="59">
        <v>6017</v>
      </c>
      <c r="B8283" s="59" t="s">
        <v>511</v>
      </c>
      <c r="C8283" s="59" t="s">
        <v>20278</v>
      </c>
      <c r="D8283" s="60">
        <v>42.84</v>
      </c>
      <c r="E8283" s="59" t="s">
        <v>512</v>
      </c>
      <c r="F8283" s="59" t="s">
        <v>217</v>
      </c>
    </row>
    <row r="8284" spans="1:6">
      <c r="A8284" s="59">
        <v>6020</v>
      </c>
      <c r="B8284" s="59" t="s">
        <v>511</v>
      </c>
      <c r="C8284" s="59" t="s">
        <v>20278</v>
      </c>
      <c r="D8284" s="60">
        <v>42.84</v>
      </c>
      <c r="E8284" s="59" t="s">
        <v>512</v>
      </c>
      <c r="F8284" s="59" t="s">
        <v>218</v>
      </c>
    </row>
    <row r="8285" spans="1:6">
      <c r="A8285" s="59">
        <v>6021</v>
      </c>
      <c r="B8285" s="59" t="s">
        <v>511</v>
      </c>
      <c r="C8285" s="59" t="s">
        <v>20278</v>
      </c>
      <c r="D8285" s="60">
        <v>42.84</v>
      </c>
      <c r="E8285" s="59" t="s">
        <v>512</v>
      </c>
      <c r="F8285" s="59" t="s">
        <v>219</v>
      </c>
    </row>
    <row r="8286" spans="1:6">
      <c r="A8286" s="59">
        <v>6022</v>
      </c>
      <c r="B8286" s="59" t="s">
        <v>511</v>
      </c>
      <c r="C8286" s="59" t="s">
        <v>20278</v>
      </c>
      <c r="D8286" s="60">
        <v>42.84</v>
      </c>
      <c r="E8286" s="59" t="s">
        <v>512</v>
      </c>
      <c r="F8286" s="59" t="s">
        <v>220</v>
      </c>
    </row>
    <row r="8287" spans="1:6">
      <c r="A8287" s="59">
        <v>6023</v>
      </c>
      <c r="B8287" s="59" t="s">
        <v>511</v>
      </c>
      <c r="C8287" s="59" t="s">
        <v>20278</v>
      </c>
      <c r="D8287" s="60">
        <v>42.84</v>
      </c>
      <c r="E8287" s="59" t="s">
        <v>512</v>
      </c>
      <c r="F8287" s="59" t="s">
        <v>221</v>
      </c>
    </row>
    <row r="8288" spans="1:6">
      <c r="A8288" s="59">
        <v>6100</v>
      </c>
      <c r="B8288" s="59" t="s">
        <v>511</v>
      </c>
      <c r="C8288" s="59" t="s">
        <v>20278</v>
      </c>
      <c r="D8288" s="60">
        <v>42.84</v>
      </c>
      <c r="E8288" s="59" t="s">
        <v>512</v>
      </c>
      <c r="F8288" s="59" t="s">
        <v>225</v>
      </c>
    </row>
    <row r="8289" spans="1:6">
      <c r="A8289" s="59">
        <v>6101</v>
      </c>
      <c r="B8289" s="59" t="s">
        <v>511</v>
      </c>
      <c r="C8289" s="59" t="s">
        <v>20278</v>
      </c>
      <c r="D8289" s="60">
        <v>42.84</v>
      </c>
      <c r="E8289" s="59" t="s">
        <v>512</v>
      </c>
      <c r="F8289" s="59" t="s">
        <v>226</v>
      </c>
    </row>
    <row r="8290" spans="1:6">
      <c r="A8290" s="59">
        <v>6102</v>
      </c>
      <c r="B8290" s="59" t="s">
        <v>511</v>
      </c>
      <c r="C8290" s="59" t="s">
        <v>20278</v>
      </c>
      <c r="D8290" s="60">
        <v>42.84</v>
      </c>
      <c r="E8290" s="59" t="s">
        <v>512</v>
      </c>
      <c r="F8290" s="59" t="s">
        <v>227</v>
      </c>
    </row>
    <row r="8291" spans="1:6">
      <c r="A8291" s="59">
        <v>6103</v>
      </c>
      <c r="B8291" s="59" t="s">
        <v>511</v>
      </c>
      <c r="C8291" s="59" t="s">
        <v>20278</v>
      </c>
      <c r="D8291" s="60">
        <v>42.84</v>
      </c>
      <c r="E8291" s="59" t="s">
        <v>512</v>
      </c>
      <c r="F8291" s="59" t="s">
        <v>228</v>
      </c>
    </row>
    <row r="8292" spans="1:6">
      <c r="A8292" s="59">
        <v>6110</v>
      </c>
      <c r="B8292" s="59" t="s">
        <v>511</v>
      </c>
      <c r="C8292" s="59" t="s">
        <v>20278</v>
      </c>
      <c r="D8292" s="60">
        <v>42.84</v>
      </c>
      <c r="E8292" s="59" t="s">
        <v>512</v>
      </c>
      <c r="F8292" s="59" t="s">
        <v>229</v>
      </c>
    </row>
    <row r="8293" spans="1:6">
      <c r="A8293" s="59">
        <v>6220</v>
      </c>
      <c r="B8293" s="59" t="s">
        <v>511</v>
      </c>
      <c r="C8293" s="59" t="s">
        <v>20278</v>
      </c>
      <c r="D8293" s="60">
        <v>42.84</v>
      </c>
      <c r="E8293" s="59" t="s">
        <v>512</v>
      </c>
      <c r="F8293" s="59" t="s">
        <v>231</v>
      </c>
    </row>
    <row r="8294" spans="1:6">
      <c r="A8294" s="59">
        <v>6221</v>
      </c>
      <c r="B8294" s="59" t="s">
        <v>511</v>
      </c>
      <c r="C8294" s="59" t="s">
        <v>20278</v>
      </c>
      <c r="D8294" s="60">
        <v>42.84</v>
      </c>
      <c r="E8294" s="59" t="s">
        <v>512</v>
      </c>
      <c r="F8294" s="59" t="s">
        <v>232</v>
      </c>
    </row>
    <row r="8295" spans="1:6">
      <c r="A8295" s="59">
        <v>6222</v>
      </c>
      <c r="B8295" s="59" t="s">
        <v>511</v>
      </c>
      <c r="C8295" s="59" t="s">
        <v>20278</v>
      </c>
      <c r="D8295" s="60">
        <v>42.84</v>
      </c>
      <c r="E8295" s="59" t="s">
        <v>512</v>
      </c>
      <c r="F8295" s="59" t="s">
        <v>233</v>
      </c>
    </row>
    <row r="8296" spans="1:6">
      <c r="A8296" s="59">
        <v>6223</v>
      </c>
      <c r="B8296" s="59" t="s">
        <v>511</v>
      </c>
      <c r="C8296" s="59" t="s">
        <v>20278</v>
      </c>
      <c r="D8296" s="60">
        <v>42.84</v>
      </c>
      <c r="E8296" s="59" t="s">
        <v>512</v>
      </c>
      <c r="F8296" s="59" t="s">
        <v>234</v>
      </c>
    </row>
    <row r="8297" spans="1:6">
      <c r="A8297" s="59">
        <v>6224</v>
      </c>
      <c r="B8297" s="59" t="s">
        <v>511</v>
      </c>
      <c r="C8297" s="59" t="s">
        <v>20278</v>
      </c>
      <c r="D8297" s="60">
        <v>42.84</v>
      </c>
      <c r="E8297" s="59" t="s">
        <v>512</v>
      </c>
      <c r="F8297" s="59" t="s">
        <v>235</v>
      </c>
    </row>
    <row r="8298" spans="1:6">
      <c r="A8298" s="59">
        <v>6225</v>
      </c>
      <c r="B8298" s="59" t="s">
        <v>511</v>
      </c>
      <c r="C8298" s="59" t="s">
        <v>20278</v>
      </c>
      <c r="D8298" s="60">
        <v>42.84</v>
      </c>
      <c r="E8298" s="59" t="s">
        <v>512</v>
      </c>
      <c r="F8298" s="59" t="s">
        <v>236</v>
      </c>
    </row>
    <row r="8299" spans="1:6">
      <c r="A8299" s="59">
        <v>6226</v>
      </c>
      <c r="B8299" s="59" t="s">
        <v>511</v>
      </c>
      <c r="C8299" s="59" t="s">
        <v>20278</v>
      </c>
      <c r="D8299" s="60">
        <v>42.84</v>
      </c>
      <c r="E8299" s="59" t="s">
        <v>512</v>
      </c>
      <c r="F8299" s="59" t="s">
        <v>237</v>
      </c>
    </row>
    <row r="8300" spans="1:6">
      <c r="A8300" s="59">
        <v>6229</v>
      </c>
      <c r="B8300" s="59" t="s">
        <v>511</v>
      </c>
      <c r="C8300" s="59" t="s">
        <v>20278</v>
      </c>
      <c r="D8300" s="60">
        <v>42.84</v>
      </c>
      <c r="E8300" s="59" t="s">
        <v>512</v>
      </c>
      <c r="F8300" s="59" t="s">
        <v>238</v>
      </c>
    </row>
    <row r="8301" spans="1:6">
      <c r="A8301" s="59">
        <v>6230</v>
      </c>
      <c r="B8301" s="59" t="s">
        <v>511</v>
      </c>
      <c r="C8301" s="59" t="s">
        <v>20278</v>
      </c>
      <c r="D8301" s="60">
        <v>42.84</v>
      </c>
      <c r="E8301" s="59" t="s">
        <v>512</v>
      </c>
      <c r="F8301" s="59" t="s">
        <v>239</v>
      </c>
    </row>
    <row r="8302" spans="1:6">
      <c r="A8302" s="59">
        <v>6231</v>
      </c>
      <c r="B8302" s="59" t="s">
        <v>511</v>
      </c>
      <c r="C8302" s="59" t="s">
        <v>20278</v>
      </c>
      <c r="D8302" s="60">
        <v>42.84</v>
      </c>
      <c r="E8302" s="59" t="s">
        <v>512</v>
      </c>
      <c r="F8302" s="59" t="s">
        <v>240</v>
      </c>
    </row>
    <row r="8303" spans="1:6">
      <c r="A8303" s="59">
        <v>6232</v>
      </c>
      <c r="B8303" s="59" t="s">
        <v>511</v>
      </c>
      <c r="C8303" s="59" t="s">
        <v>20278</v>
      </c>
      <c r="D8303" s="60">
        <v>42.84</v>
      </c>
      <c r="E8303" s="59" t="s">
        <v>512</v>
      </c>
      <c r="F8303" s="59" t="s">
        <v>241</v>
      </c>
    </row>
    <row r="8304" spans="1:6">
      <c r="A8304" s="59">
        <v>6234</v>
      </c>
      <c r="B8304" s="59" t="s">
        <v>511</v>
      </c>
      <c r="C8304" s="59" t="s">
        <v>20278</v>
      </c>
      <c r="D8304" s="60">
        <v>42.84</v>
      </c>
      <c r="E8304" s="59" t="s">
        <v>512</v>
      </c>
      <c r="F8304" s="59" t="s">
        <v>242</v>
      </c>
    </row>
    <row r="8305" spans="1:6">
      <c r="A8305" s="59">
        <v>6235</v>
      </c>
      <c r="B8305" s="59" t="s">
        <v>511</v>
      </c>
      <c r="C8305" s="59" t="s">
        <v>20278</v>
      </c>
      <c r="D8305" s="60">
        <v>42.84</v>
      </c>
      <c r="E8305" s="59" t="s">
        <v>512</v>
      </c>
      <c r="F8305" s="59" t="s">
        <v>243</v>
      </c>
    </row>
    <row r="8306" spans="1:6">
      <c r="A8306" s="59">
        <v>6236</v>
      </c>
      <c r="B8306" s="59" t="s">
        <v>511</v>
      </c>
      <c r="C8306" s="59" t="s">
        <v>20278</v>
      </c>
      <c r="D8306" s="60">
        <v>42.84</v>
      </c>
      <c r="E8306" s="59" t="s">
        <v>512</v>
      </c>
      <c r="F8306" s="59" t="s">
        <v>244</v>
      </c>
    </row>
    <row r="8307" spans="1:6">
      <c r="A8307" s="59">
        <v>6238</v>
      </c>
      <c r="B8307" s="59" t="s">
        <v>511</v>
      </c>
      <c r="C8307" s="59" t="s">
        <v>20278</v>
      </c>
      <c r="D8307" s="60">
        <v>42.84</v>
      </c>
      <c r="E8307" s="59" t="s">
        <v>512</v>
      </c>
      <c r="F8307" s="59" t="s">
        <v>245</v>
      </c>
    </row>
    <row r="8308" spans="1:6">
      <c r="A8308" s="59">
        <v>6240</v>
      </c>
      <c r="B8308" s="59" t="s">
        <v>511</v>
      </c>
      <c r="C8308" s="59" t="s">
        <v>20278</v>
      </c>
      <c r="D8308" s="60">
        <v>42.84</v>
      </c>
      <c r="E8308" s="59" t="s">
        <v>512</v>
      </c>
      <c r="F8308" s="59" t="s">
        <v>246</v>
      </c>
    </row>
    <row r="8309" spans="1:6">
      <c r="A8309" s="59">
        <v>6241</v>
      </c>
      <c r="B8309" s="59" t="s">
        <v>511</v>
      </c>
      <c r="C8309" s="59" t="s">
        <v>20278</v>
      </c>
      <c r="D8309" s="60">
        <v>42.84</v>
      </c>
      <c r="E8309" s="59" t="s">
        <v>512</v>
      </c>
      <c r="F8309" s="59" t="s">
        <v>247</v>
      </c>
    </row>
    <row r="8310" spans="1:6">
      <c r="A8310" s="59">
        <v>6242</v>
      </c>
      <c r="B8310" s="59" t="s">
        <v>511</v>
      </c>
      <c r="C8310" s="59" t="s">
        <v>20278</v>
      </c>
      <c r="D8310" s="60">
        <v>42.84</v>
      </c>
      <c r="E8310" s="59" t="s">
        <v>512</v>
      </c>
      <c r="F8310" s="59" t="s">
        <v>248</v>
      </c>
    </row>
    <row r="8311" spans="1:6">
      <c r="A8311" s="59">
        <v>6243</v>
      </c>
      <c r="B8311" s="59" t="s">
        <v>511</v>
      </c>
      <c r="C8311" s="59" t="s">
        <v>20278</v>
      </c>
      <c r="D8311" s="60">
        <v>42.84</v>
      </c>
      <c r="E8311" s="59" t="s">
        <v>512</v>
      </c>
      <c r="F8311" s="59" t="s">
        <v>249</v>
      </c>
    </row>
    <row r="8312" spans="1:6">
      <c r="A8312" s="59">
        <v>6244</v>
      </c>
      <c r="B8312" s="59" t="s">
        <v>511</v>
      </c>
      <c r="C8312" s="59" t="s">
        <v>20278</v>
      </c>
      <c r="D8312" s="60">
        <v>42.84</v>
      </c>
      <c r="E8312" s="59" t="s">
        <v>512</v>
      </c>
      <c r="F8312" s="59" t="s">
        <v>250</v>
      </c>
    </row>
    <row r="8313" spans="1:6">
      <c r="A8313" s="59">
        <v>6306</v>
      </c>
      <c r="B8313" s="59" t="s">
        <v>511</v>
      </c>
      <c r="C8313" s="59" t="s">
        <v>20278</v>
      </c>
      <c r="D8313" s="60">
        <v>42.84</v>
      </c>
      <c r="E8313" s="59" t="s">
        <v>512</v>
      </c>
      <c r="F8313" s="59" t="s">
        <v>251</v>
      </c>
    </row>
    <row r="8314" spans="1:6">
      <c r="A8314" s="59">
        <v>6307</v>
      </c>
      <c r="B8314" s="59" t="s">
        <v>511</v>
      </c>
      <c r="C8314" s="59" t="s">
        <v>20278</v>
      </c>
      <c r="D8314" s="60">
        <v>42.84</v>
      </c>
      <c r="E8314" s="59" t="s">
        <v>512</v>
      </c>
      <c r="F8314" s="59" t="s">
        <v>252</v>
      </c>
    </row>
    <row r="8315" spans="1:6">
      <c r="A8315" s="59">
        <v>6308</v>
      </c>
      <c r="B8315" s="59" t="s">
        <v>511</v>
      </c>
      <c r="C8315" s="59" t="s">
        <v>20278</v>
      </c>
      <c r="D8315" s="60">
        <v>42.84</v>
      </c>
      <c r="E8315" s="59" t="s">
        <v>512</v>
      </c>
      <c r="F8315" s="59" t="s">
        <v>252</v>
      </c>
    </row>
    <row r="8316" spans="1:6">
      <c r="A8316" s="59">
        <v>6320</v>
      </c>
      <c r="B8316" s="59" t="s">
        <v>511</v>
      </c>
      <c r="C8316" s="59" t="s">
        <v>20278</v>
      </c>
      <c r="D8316" s="60">
        <v>42.84</v>
      </c>
      <c r="E8316" s="59" t="s">
        <v>512</v>
      </c>
      <c r="F8316" s="59" t="s">
        <v>253</v>
      </c>
    </row>
    <row r="8317" spans="1:6">
      <c r="A8317" s="59">
        <v>6342</v>
      </c>
      <c r="B8317" s="59" t="s">
        <v>511</v>
      </c>
      <c r="C8317" s="59" t="s">
        <v>20278</v>
      </c>
      <c r="D8317" s="60">
        <v>42.84</v>
      </c>
      <c r="E8317" s="59" t="s">
        <v>512</v>
      </c>
      <c r="F8317" s="59" t="s">
        <v>254</v>
      </c>
    </row>
    <row r="8318" spans="1:6">
      <c r="A8318" s="59">
        <v>6343</v>
      </c>
      <c r="B8318" s="59" t="s">
        <v>511</v>
      </c>
      <c r="C8318" s="59" t="s">
        <v>20278</v>
      </c>
      <c r="D8318" s="60">
        <v>42.84</v>
      </c>
      <c r="E8318" s="59" t="s">
        <v>512</v>
      </c>
      <c r="F8318" s="59" t="s">
        <v>255</v>
      </c>
    </row>
    <row r="8319" spans="1:6">
      <c r="A8319" s="59">
        <v>6344</v>
      </c>
      <c r="B8319" s="59" t="s">
        <v>511</v>
      </c>
      <c r="C8319" s="59" t="s">
        <v>20278</v>
      </c>
      <c r="D8319" s="60">
        <v>42.84</v>
      </c>
      <c r="E8319" s="59" t="s">
        <v>512</v>
      </c>
      <c r="F8319" s="59" t="s">
        <v>256</v>
      </c>
    </row>
    <row r="8320" spans="1:6">
      <c r="A8320" s="59">
        <v>6345</v>
      </c>
      <c r="B8320" s="59" t="s">
        <v>511</v>
      </c>
      <c r="C8320" s="59" t="s">
        <v>20278</v>
      </c>
      <c r="D8320" s="60">
        <v>42.84</v>
      </c>
      <c r="E8320" s="59" t="s">
        <v>512</v>
      </c>
      <c r="F8320" s="59" t="s">
        <v>257</v>
      </c>
    </row>
    <row r="8321" spans="1:6">
      <c r="A8321" s="59">
        <v>6346</v>
      </c>
      <c r="B8321" s="59" t="s">
        <v>511</v>
      </c>
      <c r="C8321" s="59" t="s">
        <v>20278</v>
      </c>
      <c r="D8321" s="60">
        <v>42.84</v>
      </c>
      <c r="E8321" s="59" t="s">
        <v>512</v>
      </c>
      <c r="F8321" s="59" t="s">
        <v>258</v>
      </c>
    </row>
    <row r="8322" spans="1:6">
      <c r="A8322" s="59">
        <v>6347</v>
      </c>
      <c r="B8322" s="59" t="s">
        <v>511</v>
      </c>
      <c r="C8322" s="59" t="s">
        <v>20278</v>
      </c>
      <c r="D8322" s="60">
        <v>42.84</v>
      </c>
      <c r="E8322" s="59" t="s">
        <v>512</v>
      </c>
      <c r="F8322" s="59" t="s">
        <v>259</v>
      </c>
    </row>
    <row r="8323" spans="1:6">
      <c r="A8323" s="59">
        <v>6400</v>
      </c>
      <c r="B8323" s="59" t="s">
        <v>511</v>
      </c>
      <c r="C8323" s="59" t="s">
        <v>20278</v>
      </c>
      <c r="D8323" s="60">
        <v>42.84</v>
      </c>
      <c r="E8323" s="59" t="s">
        <v>512</v>
      </c>
      <c r="F8323" s="59" t="s">
        <v>260</v>
      </c>
    </row>
    <row r="8324" spans="1:6">
      <c r="A8324" s="59">
        <v>6401</v>
      </c>
      <c r="B8324" s="59" t="s">
        <v>511</v>
      </c>
      <c r="C8324" s="59" t="s">
        <v>20278</v>
      </c>
      <c r="D8324" s="60">
        <v>42.84</v>
      </c>
      <c r="E8324" s="59" t="s">
        <v>512</v>
      </c>
      <c r="F8324" s="59" t="s">
        <v>261</v>
      </c>
    </row>
    <row r="8325" spans="1:6">
      <c r="A8325" s="59">
        <v>6402</v>
      </c>
      <c r="B8325" s="59" t="s">
        <v>511</v>
      </c>
      <c r="C8325" s="59" t="s">
        <v>20278</v>
      </c>
      <c r="D8325" s="60">
        <v>42.84</v>
      </c>
      <c r="E8325" s="59" t="s">
        <v>512</v>
      </c>
      <c r="F8325" s="59" t="s">
        <v>262</v>
      </c>
    </row>
    <row r="8326" spans="1:6">
      <c r="A8326" s="59">
        <v>6404</v>
      </c>
      <c r="B8326" s="59" t="s">
        <v>511</v>
      </c>
      <c r="C8326" s="59" t="s">
        <v>20278</v>
      </c>
      <c r="D8326" s="60">
        <v>42.84</v>
      </c>
      <c r="E8326" s="59" t="s">
        <v>512</v>
      </c>
      <c r="F8326" s="59" t="s">
        <v>263</v>
      </c>
    </row>
    <row r="8327" spans="1:6">
      <c r="A8327" s="59">
        <v>6405</v>
      </c>
      <c r="B8327" s="59" t="s">
        <v>511</v>
      </c>
      <c r="C8327" s="59" t="s">
        <v>20278</v>
      </c>
      <c r="D8327" s="60">
        <v>42.84</v>
      </c>
      <c r="E8327" s="59" t="s">
        <v>512</v>
      </c>
      <c r="F8327" s="59" t="s">
        <v>264</v>
      </c>
    </row>
    <row r="8328" spans="1:6">
      <c r="A8328" s="59">
        <v>6406</v>
      </c>
      <c r="B8328" s="59" t="s">
        <v>511</v>
      </c>
      <c r="C8328" s="59" t="s">
        <v>20278</v>
      </c>
      <c r="D8328" s="60">
        <v>42.84</v>
      </c>
      <c r="E8328" s="59" t="s">
        <v>512</v>
      </c>
      <c r="F8328" s="59" t="s">
        <v>265</v>
      </c>
    </row>
    <row r="8329" spans="1:6">
      <c r="A8329" s="59">
        <v>6407</v>
      </c>
      <c r="B8329" s="59" t="s">
        <v>511</v>
      </c>
      <c r="C8329" s="59" t="s">
        <v>20278</v>
      </c>
      <c r="D8329" s="60">
        <v>42.84</v>
      </c>
      <c r="E8329" s="59" t="s">
        <v>512</v>
      </c>
      <c r="F8329" s="59" t="s">
        <v>266</v>
      </c>
    </row>
    <row r="8330" spans="1:6">
      <c r="A8330" s="59">
        <v>6410</v>
      </c>
      <c r="B8330" s="59" t="s">
        <v>511</v>
      </c>
      <c r="C8330" s="59" t="s">
        <v>20278</v>
      </c>
      <c r="D8330" s="60">
        <v>42.84</v>
      </c>
      <c r="E8330" s="59" t="s">
        <v>512</v>
      </c>
      <c r="F8330" s="59" t="s">
        <v>267</v>
      </c>
    </row>
    <row r="8331" spans="1:6">
      <c r="A8331" s="59">
        <v>6411</v>
      </c>
      <c r="B8331" s="59" t="s">
        <v>511</v>
      </c>
      <c r="C8331" s="59" t="s">
        <v>20278</v>
      </c>
      <c r="D8331" s="60">
        <v>42.84</v>
      </c>
      <c r="E8331" s="59" t="s">
        <v>512</v>
      </c>
      <c r="F8331" s="59" t="s">
        <v>268</v>
      </c>
    </row>
    <row r="8332" spans="1:6">
      <c r="A8332" s="59">
        <v>6412</v>
      </c>
      <c r="B8332" s="59" t="s">
        <v>511</v>
      </c>
      <c r="C8332" s="59" t="s">
        <v>20278</v>
      </c>
      <c r="D8332" s="60">
        <v>42.84</v>
      </c>
      <c r="E8332" s="59" t="s">
        <v>512</v>
      </c>
      <c r="F8332" s="59" t="s">
        <v>269</v>
      </c>
    </row>
    <row r="8333" spans="1:6">
      <c r="A8333" s="59">
        <v>6413</v>
      </c>
      <c r="B8333" s="59" t="s">
        <v>511</v>
      </c>
      <c r="C8333" s="59" t="s">
        <v>20278</v>
      </c>
      <c r="D8333" s="60">
        <v>42.84</v>
      </c>
      <c r="E8333" s="59" t="s">
        <v>512</v>
      </c>
      <c r="F8333" s="59" t="s">
        <v>270</v>
      </c>
    </row>
    <row r="8334" spans="1:6">
      <c r="A8334" s="59">
        <v>6414</v>
      </c>
      <c r="B8334" s="59" t="s">
        <v>511</v>
      </c>
      <c r="C8334" s="59" t="s">
        <v>20278</v>
      </c>
      <c r="D8334" s="60">
        <v>42.84</v>
      </c>
      <c r="E8334" s="59" t="s">
        <v>512</v>
      </c>
      <c r="F8334" s="59" t="s">
        <v>271</v>
      </c>
    </row>
    <row r="8335" spans="1:6">
      <c r="A8335" s="59">
        <v>6415</v>
      </c>
      <c r="B8335" s="59" t="s">
        <v>511</v>
      </c>
      <c r="C8335" s="59" t="s">
        <v>20278</v>
      </c>
      <c r="D8335" s="60">
        <v>42.84</v>
      </c>
      <c r="E8335" s="59" t="s">
        <v>512</v>
      </c>
      <c r="F8335" s="59" t="s">
        <v>272</v>
      </c>
    </row>
    <row r="8336" spans="1:6">
      <c r="A8336" s="59">
        <v>6416</v>
      </c>
      <c r="B8336" s="59" t="s">
        <v>511</v>
      </c>
      <c r="C8336" s="59" t="s">
        <v>20278</v>
      </c>
      <c r="D8336" s="60">
        <v>42.84</v>
      </c>
      <c r="E8336" s="59" t="s">
        <v>512</v>
      </c>
      <c r="F8336" s="59" t="s">
        <v>273</v>
      </c>
    </row>
    <row r="8337" spans="1:6">
      <c r="A8337" s="59">
        <v>6417</v>
      </c>
      <c r="B8337" s="59" t="s">
        <v>511</v>
      </c>
      <c r="C8337" s="59" t="s">
        <v>20278</v>
      </c>
      <c r="D8337" s="60">
        <v>42.84</v>
      </c>
      <c r="E8337" s="59" t="s">
        <v>512</v>
      </c>
      <c r="F8337" s="59" t="s">
        <v>274</v>
      </c>
    </row>
    <row r="8338" spans="1:6">
      <c r="A8338" s="59">
        <v>6418</v>
      </c>
      <c r="B8338" s="59" t="s">
        <v>511</v>
      </c>
      <c r="C8338" s="59" t="s">
        <v>20278</v>
      </c>
      <c r="D8338" s="60">
        <v>42.84</v>
      </c>
      <c r="E8338" s="59" t="s">
        <v>512</v>
      </c>
      <c r="F8338" s="59" t="s">
        <v>275</v>
      </c>
    </row>
    <row r="8339" spans="1:6">
      <c r="A8339" s="59">
        <v>6419</v>
      </c>
      <c r="B8339" s="59" t="s">
        <v>511</v>
      </c>
      <c r="C8339" s="59" t="s">
        <v>20278</v>
      </c>
      <c r="D8339" s="60">
        <v>42.84</v>
      </c>
      <c r="E8339" s="59" t="s">
        <v>512</v>
      </c>
      <c r="F8339" s="59" t="s">
        <v>276</v>
      </c>
    </row>
    <row r="8340" spans="1:6">
      <c r="A8340" s="59">
        <v>6420</v>
      </c>
      <c r="B8340" s="59" t="s">
        <v>511</v>
      </c>
      <c r="C8340" s="59" t="s">
        <v>20278</v>
      </c>
      <c r="D8340" s="60">
        <v>42.84</v>
      </c>
      <c r="E8340" s="59" t="s">
        <v>512</v>
      </c>
      <c r="F8340" s="59" t="s">
        <v>277</v>
      </c>
    </row>
    <row r="8341" spans="1:6">
      <c r="A8341" s="59">
        <v>6421</v>
      </c>
      <c r="B8341" s="59" t="s">
        <v>511</v>
      </c>
      <c r="C8341" s="59" t="s">
        <v>20278</v>
      </c>
      <c r="D8341" s="60">
        <v>42.84</v>
      </c>
      <c r="E8341" s="59" t="s">
        <v>512</v>
      </c>
      <c r="F8341" s="59" t="s">
        <v>278</v>
      </c>
    </row>
    <row r="8342" spans="1:6">
      <c r="A8342" s="59">
        <v>6422</v>
      </c>
      <c r="B8342" s="59" t="s">
        <v>511</v>
      </c>
      <c r="C8342" s="59" t="s">
        <v>20278</v>
      </c>
      <c r="D8342" s="60">
        <v>42.84</v>
      </c>
      <c r="E8342" s="59" t="s">
        <v>512</v>
      </c>
      <c r="F8342" s="59" t="s">
        <v>279</v>
      </c>
    </row>
    <row r="8343" spans="1:6">
      <c r="A8343" s="59">
        <v>6423</v>
      </c>
      <c r="B8343" s="59" t="s">
        <v>511</v>
      </c>
      <c r="C8343" s="59" t="s">
        <v>20278</v>
      </c>
      <c r="D8343" s="60">
        <v>42.84</v>
      </c>
      <c r="E8343" s="59" t="s">
        <v>512</v>
      </c>
      <c r="F8343" s="59" t="s">
        <v>280</v>
      </c>
    </row>
    <row r="8344" spans="1:6">
      <c r="A8344" s="59">
        <v>6425</v>
      </c>
      <c r="B8344" s="59" t="s">
        <v>511</v>
      </c>
      <c r="C8344" s="59" t="s">
        <v>20278</v>
      </c>
      <c r="D8344" s="60">
        <v>42.84</v>
      </c>
      <c r="E8344" s="59" t="s">
        <v>512</v>
      </c>
      <c r="F8344" s="59" t="s">
        <v>281</v>
      </c>
    </row>
    <row r="8345" spans="1:6">
      <c r="A8345" s="59">
        <v>6426</v>
      </c>
      <c r="B8345" s="59" t="s">
        <v>511</v>
      </c>
      <c r="C8345" s="59" t="s">
        <v>20278</v>
      </c>
      <c r="D8345" s="60">
        <v>42.84</v>
      </c>
      <c r="E8345" s="59" t="s">
        <v>512</v>
      </c>
      <c r="F8345" s="59" t="s">
        <v>282</v>
      </c>
    </row>
    <row r="8346" spans="1:6">
      <c r="A8346" s="59">
        <v>6427</v>
      </c>
      <c r="B8346" s="59" t="s">
        <v>511</v>
      </c>
      <c r="C8346" s="59" t="s">
        <v>20278</v>
      </c>
      <c r="D8346" s="60">
        <v>42.84</v>
      </c>
      <c r="E8346" s="59" t="s">
        <v>512</v>
      </c>
      <c r="F8346" s="59" t="s">
        <v>281</v>
      </c>
    </row>
    <row r="8347" spans="1:6">
      <c r="A8347" s="59">
        <v>6430</v>
      </c>
      <c r="B8347" s="59" t="s">
        <v>511</v>
      </c>
      <c r="C8347" s="59" t="s">
        <v>20278</v>
      </c>
      <c r="D8347" s="60">
        <v>42.84</v>
      </c>
      <c r="E8347" s="59" t="s">
        <v>512</v>
      </c>
      <c r="F8347" s="59" t="s">
        <v>265</v>
      </c>
    </row>
    <row r="8348" spans="1:6">
      <c r="A8348" s="59">
        <v>6432</v>
      </c>
      <c r="B8348" s="59" t="s">
        <v>511</v>
      </c>
      <c r="C8348" s="59" t="s">
        <v>20278</v>
      </c>
      <c r="D8348" s="60">
        <v>42.84</v>
      </c>
      <c r="E8348" s="59" t="s">
        <v>512</v>
      </c>
      <c r="F8348" s="59" t="s">
        <v>283</v>
      </c>
    </row>
    <row r="8349" spans="1:6">
      <c r="A8349" s="59">
        <v>6434</v>
      </c>
      <c r="B8349" s="59" t="s">
        <v>511</v>
      </c>
      <c r="C8349" s="59" t="s">
        <v>20278</v>
      </c>
      <c r="D8349" s="60">
        <v>42.84</v>
      </c>
      <c r="E8349" s="59" t="s">
        <v>512</v>
      </c>
      <c r="F8349" s="59" t="s">
        <v>284</v>
      </c>
    </row>
    <row r="8350" spans="1:6">
      <c r="A8350" s="59">
        <v>6437</v>
      </c>
      <c r="B8350" s="59" t="s">
        <v>511</v>
      </c>
      <c r="C8350" s="59" t="s">
        <v>20278</v>
      </c>
      <c r="D8350" s="60">
        <v>42.84</v>
      </c>
      <c r="E8350" s="59" t="s">
        <v>512</v>
      </c>
      <c r="F8350" s="59" t="s">
        <v>285</v>
      </c>
    </row>
    <row r="8351" spans="1:6">
      <c r="A8351" s="59">
        <v>6438</v>
      </c>
      <c r="B8351" s="59" t="s">
        <v>511</v>
      </c>
      <c r="C8351" s="59" t="s">
        <v>20278</v>
      </c>
      <c r="D8351" s="60">
        <v>42.84</v>
      </c>
      <c r="E8351" s="59" t="s">
        <v>512</v>
      </c>
      <c r="F8351" s="59" t="s">
        <v>286</v>
      </c>
    </row>
    <row r="8352" spans="1:6">
      <c r="A8352" s="59">
        <v>6439</v>
      </c>
      <c r="B8352" s="59" t="s">
        <v>511</v>
      </c>
      <c r="C8352" s="59" t="s">
        <v>20278</v>
      </c>
      <c r="D8352" s="60">
        <v>42.84</v>
      </c>
      <c r="E8352" s="59" t="s">
        <v>512</v>
      </c>
      <c r="F8352" s="59" t="s">
        <v>287</v>
      </c>
    </row>
    <row r="8353" spans="1:6">
      <c r="A8353" s="59">
        <v>6442</v>
      </c>
      <c r="B8353" s="59" t="s">
        <v>511</v>
      </c>
      <c r="C8353" s="59" t="s">
        <v>20278</v>
      </c>
      <c r="D8353" s="60">
        <v>42.84</v>
      </c>
      <c r="E8353" s="59" t="s">
        <v>512</v>
      </c>
      <c r="F8353" s="59" t="s">
        <v>288</v>
      </c>
    </row>
    <row r="8354" spans="1:6">
      <c r="A8354" s="59">
        <v>6443</v>
      </c>
      <c r="B8354" s="59" t="s">
        <v>511</v>
      </c>
      <c r="C8354" s="59" t="s">
        <v>20278</v>
      </c>
      <c r="D8354" s="60">
        <v>42.84</v>
      </c>
      <c r="E8354" s="59" t="s">
        <v>512</v>
      </c>
      <c r="F8354" s="59" t="s">
        <v>289</v>
      </c>
    </row>
    <row r="8355" spans="1:6">
      <c r="A8355" s="59">
        <v>6444</v>
      </c>
      <c r="B8355" s="59" t="s">
        <v>511</v>
      </c>
      <c r="C8355" s="59" t="s">
        <v>20278</v>
      </c>
      <c r="D8355" s="60">
        <v>42.84</v>
      </c>
      <c r="E8355" s="59" t="s">
        <v>512</v>
      </c>
      <c r="F8355" s="59" t="s">
        <v>290</v>
      </c>
    </row>
    <row r="8356" spans="1:6">
      <c r="A8356" s="59">
        <v>6450</v>
      </c>
      <c r="B8356" s="59" t="s">
        <v>511</v>
      </c>
      <c r="C8356" s="59" t="s">
        <v>20278</v>
      </c>
      <c r="D8356" s="60">
        <v>42.84</v>
      </c>
      <c r="E8356" s="59" t="s">
        <v>512</v>
      </c>
      <c r="F8356" s="59" t="s">
        <v>291</v>
      </c>
    </row>
    <row r="8357" spans="1:6">
      <c r="A8357" s="59">
        <v>6452</v>
      </c>
      <c r="B8357" s="59" t="s">
        <v>511</v>
      </c>
      <c r="C8357" s="59" t="s">
        <v>20278</v>
      </c>
      <c r="D8357" s="60">
        <v>42.84</v>
      </c>
      <c r="E8357" s="59" t="s">
        <v>512</v>
      </c>
      <c r="F8357" s="59" t="s">
        <v>292</v>
      </c>
    </row>
    <row r="8358" spans="1:6">
      <c r="A8358" s="59">
        <v>6456</v>
      </c>
      <c r="B8358" s="59" t="s">
        <v>511</v>
      </c>
      <c r="C8358" s="59" t="s">
        <v>20278</v>
      </c>
      <c r="D8358" s="60">
        <v>42.84</v>
      </c>
      <c r="E8358" s="59" t="s">
        <v>512</v>
      </c>
      <c r="F8358" s="59" t="s">
        <v>293</v>
      </c>
    </row>
    <row r="8359" spans="1:6">
      <c r="A8359" s="59">
        <v>6459</v>
      </c>
      <c r="B8359" s="59" t="s">
        <v>511</v>
      </c>
      <c r="C8359" s="59" t="s">
        <v>20278</v>
      </c>
      <c r="D8359" s="60">
        <v>42.84</v>
      </c>
      <c r="E8359" s="59" t="s">
        <v>512</v>
      </c>
      <c r="F8359" s="59" t="s">
        <v>295</v>
      </c>
    </row>
    <row r="8360" spans="1:6">
      <c r="A8360" s="59">
        <v>6462</v>
      </c>
      <c r="B8360" s="59" t="s">
        <v>511</v>
      </c>
      <c r="C8360" s="59" t="s">
        <v>20278</v>
      </c>
      <c r="D8360" s="60">
        <v>42.84</v>
      </c>
      <c r="E8360" s="59" t="s">
        <v>512</v>
      </c>
      <c r="F8360" s="59" t="s">
        <v>298</v>
      </c>
    </row>
    <row r="8361" spans="1:6">
      <c r="A8361" s="59">
        <v>6463</v>
      </c>
      <c r="B8361" s="59" t="s">
        <v>511</v>
      </c>
      <c r="C8361" s="59" t="s">
        <v>20278</v>
      </c>
      <c r="D8361" s="60">
        <v>42.84</v>
      </c>
      <c r="E8361" s="59" t="s">
        <v>512</v>
      </c>
      <c r="F8361" s="59" t="s">
        <v>299</v>
      </c>
    </row>
    <row r="8362" spans="1:6">
      <c r="A8362" s="59">
        <v>6464</v>
      </c>
      <c r="B8362" s="59" t="s">
        <v>511</v>
      </c>
      <c r="C8362" s="59" t="s">
        <v>20278</v>
      </c>
      <c r="D8362" s="60">
        <v>42.84</v>
      </c>
      <c r="E8362" s="59" t="s">
        <v>512</v>
      </c>
      <c r="F8362" s="59" t="s">
        <v>300</v>
      </c>
    </row>
    <row r="8363" spans="1:6">
      <c r="A8363" s="59">
        <v>6470</v>
      </c>
      <c r="B8363" s="59" t="s">
        <v>511</v>
      </c>
      <c r="C8363" s="59" t="s">
        <v>20278</v>
      </c>
      <c r="D8363" s="60">
        <v>42.84</v>
      </c>
      <c r="E8363" s="59" t="s">
        <v>512</v>
      </c>
      <c r="F8363" s="59" t="s">
        <v>301</v>
      </c>
    </row>
    <row r="8364" spans="1:6">
      <c r="A8364" s="59">
        <v>6472</v>
      </c>
      <c r="B8364" s="59" t="s">
        <v>511</v>
      </c>
      <c r="C8364" s="59" t="s">
        <v>20278</v>
      </c>
      <c r="D8364" s="60">
        <v>42.84</v>
      </c>
      <c r="E8364" s="59" t="s">
        <v>512</v>
      </c>
      <c r="F8364" s="59" t="s">
        <v>302</v>
      </c>
    </row>
    <row r="8365" spans="1:6">
      <c r="A8365" s="59">
        <v>6473</v>
      </c>
      <c r="B8365" s="59" t="s">
        <v>511</v>
      </c>
      <c r="C8365" s="59" t="s">
        <v>20278</v>
      </c>
      <c r="D8365" s="60">
        <v>42.84</v>
      </c>
      <c r="E8365" s="59" t="s">
        <v>512</v>
      </c>
      <c r="F8365" s="59" t="s">
        <v>303</v>
      </c>
    </row>
    <row r="8366" spans="1:6">
      <c r="A8366" s="59">
        <v>6480</v>
      </c>
      <c r="B8366" s="59" t="s">
        <v>511</v>
      </c>
      <c r="C8366" s="59" t="s">
        <v>20278</v>
      </c>
      <c r="D8366" s="60">
        <v>42.84</v>
      </c>
      <c r="E8366" s="59" t="s">
        <v>512</v>
      </c>
      <c r="F8366" s="59" t="s">
        <v>304</v>
      </c>
    </row>
    <row r="8367" spans="1:6">
      <c r="A8367" s="59">
        <v>6482</v>
      </c>
      <c r="B8367" s="59" t="s">
        <v>511</v>
      </c>
      <c r="C8367" s="59" t="s">
        <v>20278</v>
      </c>
      <c r="D8367" s="60">
        <v>42.84</v>
      </c>
      <c r="E8367" s="59" t="s">
        <v>512</v>
      </c>
      <c r="F8367" s="59" t="s">
        <v>305</v>
      </c>
    </row>
    <row r="8368" spans="1:6">
      <c r="A8368" s="59">
        <v>6483</v>
      </c>
      <c r="B8368" s="59" t="s">
        <v>511</v>
      </c>
      <c r="C8368" s="59" t="s">
        <v>20278</v>
      </c>
      <c r="D8368" s="60">
        <v>42.84</v>
      </c>
      <c r="E8368" s="59" t="s">
        <v>512</v>
      </c>
      <c r="F8368" s="59" t="s">
        <v>306</v>
      </c>
    </row>
    <row r="8369" spans="1:6">
      <c r="A8369" s="59">
        <v>6484</v>
      </c>
      <c r="B8369" s="59" t="s">
        <v>511</v>
      </c>
      <c r="C8369" s="59" t="s">
        <v>20278</v>
      </c>
      <c r="D8369" s="60">
        <v>42.84</v>
      </c>
      <c r="E8369" s="59" t="s">
        <v>512</v>
      </c>
      <c r="F8369" s="59" t="s">
        <v>307</v>
      </c>
    </row>
    <row r="8370" spans="1:6">
      <c r="A8370" s="59">
        <v>6486</v>
      </c>
      <c r="B8370" s="59" t="s">
        <v>511</v>
      </c>
      <c r="C8370" s="59" t="s">
        <v>20278</v>
      </c>
      <c r="D8370" s="60">
        <v>42.84</v>
      </c>
      <c r="E8370" s="59" t="s">
        <v>512</v>
      </c>
      <c r="F8370" s="59" t="s">
        <v>308</v>
      </c>
    </row>
    <row r="8371" spans="1:6">
      <c r="A8371" s="59">
        <v>6490</v>
      </c>
      <c r="B8371" s="59" t="s">
        <v>511</v>
      </c>
      <c r="C8371" s="59" t="s">
        <v>20278</v>
      </c>
      <c r="D8371" s="60">
        <v>42.84</v>
      </c>
      <c r="E8371" s="59" t="s">
        <v>512</v>
      </c>
      <c r="F8371" s="59" t="s">
        <v>309</v>
      </c>
    </row>
    <row r="8372" spans="1:6">
      <c r="A8372" s="59">
        <v>6492</v>
      </c>
      <c r="B8372" s="59" t="s">
        <v>511</v>
      </c>
      <c r="C8372" s="59" t="s">
        <v>20278</v>
      </c>
      <c r="D8372" s="60">
        <v>42.84</v>
      </c>
      <c r="E8372" s="59" t="s">
        <v>512</v>
      </c>
      <c r="F8372" s="59" t="s">
        <v>310</v>
      </c>
    </row>
    <row r="8373" spans="1:6">
      <c r="A8373" s="59">
        <v>6500</v>
      </c>
      <c r="B8373" s="59" t="s">
        <v>511</v>
      </c>
      <c r="C8373" s="59" t="s">
        <v>20278</v>
      </c>
      <c r="D8373" s="60">
        <v>42.84</v>
      </c>
      <c r="E8373" s="59" t="s">
        <v>512</v>
      </c>
      <c r="F8373" s="59" t="s">
        <v>311</v>
      </c>
    </row>
    <row r="8374" spans="1:6">
      <c r="A8374" s="59">
        <v>6502</v>
      </c>
      <c r="B8374" s="59" t="s">
        <v>511</v>
      </c>
      <c r="C8374" s="59" t="s">
        <v>20278</v>
      </c>
      <c r="D8374" s="60">
        <v>42.84</v>
      </c>
      <c r="E8374" s="59" t="s">
        <v>512</v>
      </c>
      <c r="F8374" s="59" t="s">
        <v>312</v>
      </c>
    </row>
    <row r="8375" spans="1:6">
      <c r="A8375" s="59">
        <v>6503</v>
      </c>
      <c r="B8375" s="59" t="s">
        <v>511</v>
      </c>
      <c r="C8375" s="59" t="s">
        <v>20278</v>
      </c>
      <c r="D8375" s="60">
        <v>42.84</v>
      </c>
      <c r="E8375" s="59" t="s">
        <v>512</v>
      </c>
      <c r="F8375" s="59" t="s">
        <v>313</v>
      </c>
    </row>
    <row r="8376" spans="1:6">
      <c r="A8376" s="59">
        <v>6504</v>
      </c>
      <c r="B8376" s="59" t="s">
        <v>511</v>
      </c>
      <c r="C8376" s="59" t="s">
        <v>20278</v>
      </c>
      <c r="D8376" s="60">
        <v>42.84</v>
      </c>
      <c r="E8376" s="59" t="s">
        <v>512</v>
      </c>
      <c r="F8376" s="59" t="s">
        <v>314</v>
      </c>
    </row>
    <row r="8377" spans="1:6">
      <c r="A8377" s="59">
        <v>6505</v>
      </c>
      <c r="B8377" s="59" t="s">
        <v>511</v>
      </c>
      <c r="C8377" s="59" t="s">
        <v>20278</v>
      </c>
      <c r="D8377" s="60">
        <v>42.84</v>
      </c>
      <c r="E8377" s="59" t="s">
        <v>512</v>
      </c>
      <c r="F8377" s="59" t="s">
        <v>315</v>
      </c>
    </row>
    <row r="8378" spans="1:6">
      <c r="A8378" s="59">
        <v>6506</v>
      </c>
      <c r="B8378" s="59" t="s">
        <v>511</v>
      </c>
      <c r="C8378" s="59" t="s">
        <v>20278</v>
      </c>
      <c r="D8378" s="60">
        <v>42.84</v>
      </c>
      <c r="E8378" s="59" t="s">
        <v>512</v>
      </c>
      <c r="F8378" s="59" t="s">
        <v>316</v>
      </c>
    </row>
    <row r="8379" spans="1:6">
      <c r="A8379" s="59">
        <v>6507</v>
      </c>
      <c r="B8379" s="59" t="s">
        <v>511</v>
      </c>
      <c r="C8379" s="59" t="s">
        <v>20278</v>
      </c>
      <c r="D8379" s="60">
        <v>42.84</v>
      </c>
      <c r="E8379" s="59" t="s">
        <v>512</v>
      </c>
      <c r="F8379" s="59" t="s">
        <v>317</v>
      </c>
    </row>
    <row r="8380" spans="1:6">
      <c r="A8380" s="59">
        <v>6508</v>
      </c>
      <c r="B8380" s="59" t="s">
        <v>511</v>
      </c>
      <c r="C8380" s="59" t="s">
        <v>20278</v>
      </c>
      <c r="D8380" s="60">
        <v>42.84</v>
      </c>
      <c r="E8380" s="59" t="s">
        <v>512</v>
      </c>
      <c r="F8380" s="59" t="s">
        <v>318</v>
      </c>
    </row>
    <row r="8381" spans="1:6">
      <c r="A8381" s="59">
        <v>6509</v>
      </c>
      <c r="B8381" s="59" t="s">
        <v>511</v>
      </c>
      <c r="C8381" s="59" t="s">
        <v>20278</v>
      </c>
      <c r="D8381" s="60">
        <v>42.84</v>
      </c>
      <c r="E8381" s="59" t="s">
        <v>512</v>
      </c>
      <c r="F8381" s="59" t="s">
        <v>319</v>
      </c>
    </row>
    <row r="8382" spans="1:6">
      <c r="A8382" s="59">
        <v>6510</v>
      </c>
      <c r="B8382" s="59" t="s">
        <v>511</v>
      </c>
      <c r="C8382" s="59" t="s">
        <v>20278</v>
      </c>
      <c r="D8382" s="60">
        <v>42.84</v>
      </c>
      <c r="E8382" s="59" t="s">
        <v>512</v>
      </c>
      <c r="F8382" s="59" t="s">
        <v>320</v>
      </c>
    </row>
    <row r="8383" spans="1:6">
      <c r="A8383" s="59">
        <v>6511</v>
      </c>
      <c r="B8383" s="59" t="s">
        <v>511</v>
      </c>
      <c r="C8383" s="59" t="s">
        <v>20278</v>
      </c>
      <c r="D8383" s="60">
        <v>42.84</v>
      </c>
      <c r="E8383" s="59" t="s">
        <v>512</v>
      </c>
      <c r="F8383" s="59" t="s">
        <v>321</v>
      </c>
    </row>
    <row r="8384" spans="1:6">
      <c r="A8384" s="59">
        <v>6512</v>
      </c>
      <c r="B8384" s="59" t="s">
        <v>511</v>
      </c>
      <c r="C8384" s="59" t="s">
        <v>20278</v>
      </c>
      <c r="D8384" s="60">
        <v>42.84</v>
      </c>
      <c r="E8384" s="59" t="s">
        <v>512</v>
      </c>
      <c r="F8384" s="59" t="s">
        <v>322</v>
      </c>
    </row>
    <row r="8385" spans="1:6">
      <c r="A8385" s="59">
        <v>6513</v>
      </c>
      <c r="B8385" s="59" t="s">
        <v>511</v>
      </c>
      <c r="C8385" s="59" t="s">
        <v>20278</v>
      </c>
      <c r="D8385" s="60">
        <v>42.84</v>
      </c>
      <c r="E8385" s="59" t="s">
        <v>512</v>
      </c>
      <c r="F8385" s="59" t="s">
        <v>323</v>
      </c>
    </row>
    <row r="8386" spans="1:6">
      <c r="A8386" s="59">
        <v>6517</v>
      </c>
      <c r="B8386" s="59" t="s">
        <v>511</v>
      </c>
      <c r="C8386" s="59" t="s">
        <v>20278</v>
      </c>
      <c r="D8386" s="60">
        <v>42.84</v>
      </c>
      <c r="E8386" s="59" t="s">
        <v>512</v>
      </c>
      <c r="F8386" s="59" t="s">
        <v>324</v>
      </c>
    </row>
    <row r="8387" spans="1:6">
      <c r="A8387" s="59">
        <v>6518</v>
      </c>
      <c r="B8387" s="59" t="s">
        <v>511</v>
      </c>
      <c r="C8387" s="59" t="s">
        <v>20278</v>
      </c>
      <c r="D8387" s="60">
        <v>42.84</v>
      </c>
      <c r="E8387" s="59" t="s">
        <v>512</v>
      </c>
      <c r="F8387" s="59" t="s">
        <v>325</v>
      </c>
    </row>
    <row r="8388" spans="1:6">
      <c r="A8388" s="59">
        <v>6519</v>
      </c>
      <c r="B8388" s="59" t="s">
        <v>511</v>
      </c>
      <c r="C8388" s="59" t="s">
        <v>20278</v>
      </c>
      <c r="D8388" s="60">
        <v>42.84</v>
      </c>
      <c r="E8388" s="59" t="s">
        <v>512</v>
      </c>
      <c r="F8388" s="59" t="s">
        <v>326</v>
      </c>
    </row>
    <row r="8389" spans="1:6">
      <c r="A8389" s="59">
        <v>6520</v>
      </c>
      <c r="B8389" s="59" t="s">
        <v>511</v>
      </c>
      <c r="C8389" s="59" t="s">
        <v>20278</v>
      </c>
      <c r="D8389" s="60">
        <v>42.84</v>
      </c>
      <c r="E8389" s="59" t="s">
        <v>512</v>
      </c>
      <c r="F8389" s="59" t="s">
        <v>327</v>
      </c>
    </row>
    <row r="8390" spans="1:6">
      <c r="A8390" s="59">
        <v>6521</v>
      </c>
      <c r="B8390" s="59" t="s">
        <v>511</v>
      </c>
      <c r="C8390" s="59" t="s">
        <v>20278</v>
      </c>
      <c r="D8390" s="60">
        <v>42.84</v>
      </c>
      <c r="E8390" s="59" t="s">
        <v>512</v>
      </c>
      <c r="F8390" s="59" t="s">
        <v>328</v>
      </c>
    </row>
    <row r="8391" spans="1:6">
      <c r="A8391" s="59">
        <v>6522</v>
      </c>
      <c r="B8391" s="59" t="s">
        <v>511</v>
      </c>
      <c r="C8391" s="59" t="s">
        <v>20278</v>
      </c>
      <c r="D8391" s="60">
        <v>42.84</v>
      </c>
      <c r="E8391" s="59" t="s">
        <v>512</v>
      </c>
      <c r="F8391" s="59" t="s">
        <v>329</v>
      </c>
    </row>
    <row r="8392" spans="1:6">
      <c r="A8392" s="59">
        <v>6620</v>
      </c>
      <c r="B8392" s="59" t="s">
        <v>511</v>
      </c>
      <c r="C8392" s="59" t="s">
        <v>20278</v>
      </c>
      <c r="D8392" s="60">
        <v>42.84</v>
      </c>
      <c r="E8392" s="59" t="s">
        <v>512</v>
      </c>
      <c r="F8392" s="59" t="s">
        <v>330</v>
      </c>
    </row>
    <row r="8393" spans="1:6">
      <c r="A8393" s="59">
        <v>6622</v>
      </c>
      <c r="B8393" s="59" t="s">
        <v>511</v>
      </c>
      <c r="C8393" s="59" t="s">
        <v>20278</v>
      </c>
      <c r="D8393" s="60">
        <v>42.84</v>
      </c>
      <c r="E8393" s="59" t="s">
        <v>512</v>
      </c>
      <c r="F8393" s="59" t="s">
        <v>331</v>
      </c>
    </row>
    <row r="8394" spans="1:6">
      <c r="A8394" s="59">
        <v>6623</v>
      </c>
      <c r="B8394" s="59" t="s">
        <v>511</v>
      </c>
      <c r="C8394" s="59" t="s">
        <v>20278</v>
      </c>
      <c r="D8394" s="60">
        <v>42.84</v>
      </c>
      <c r="E8394" s="59" t="s">
        <v>512</v>
      </c>
      <c r="F8394" s="59" t="s">
        <v>332</v>
      </c>
    </row>
    <row r="8395" spans="1:6">
      <c r="A8395" s="59">
        <v>6624</v>
      </c>
      <c r="B8395" s="59" t="s">
        <v>511</v>
      </c>
      <c r="C8395" s="59" t="s">
        <v>20278</v>
      </c>
      <c r="D8395" s="60">
        <v>42.84</v>
      </c>
      <c r="E8395" s="59" t="s">
        <v>512</v>
      </c>
      <c r="F8395" s="59" t="s">
        <v>333</v>
      </c>
    </row>
    <row r="8396" spans="1:6">
      <c r="A8396" s="59">
        <v>6625</v>
      </c>
      <c r="B8396" s="59" t="s">
        <v>511</v>
      </c>
      <c r="C8396" s="59" t="s">
        <v>20278</v>
      </c>
      <c r="D8396" s="60">
        <v>42.84</v>
      </c>
      <c r="E8396" s="59" t="s">
        <v>512</v>
      </c>
      <c r="F8396" s="59" t="s">
        <v>334</v>
      </c>
    </row>
    <row r="8397" spans="1:6">
      <c r="A8397" s="59">
        <v>6630</v>
      </c>
      <c r="B8397" s="59" t="s">
        <v>511</v>
      </c>
      <c r="C8397" s="59" t="s">
        <v>20278</v>
      </c>
      <c r="D8397" s="60">
        <v>42.84</v>
      </c>
      <c r="E8397" s="59" t="s">
        <v>512</v>
      </c>
      <c r="F8397" s="59" t="s">
        <v>335</v>
      </c>
    </row>
    <row r="8398" spans="1:6">
      <c r="A8398" s="59">
        <v>6632</v>
      </c>
      <c r="B8398" s="59" t="s">
        <v>511</v>
      </c>
      <c r="C8398" s="59" t="s">
        <v>20278</v>
      </c>
      <c r="D8398" s="60">
        <v>42.84</v>
      </c>
      <c r="E8398" s="59" t="s">
        <v>512</v>
      </c>
      <c r="F8398" s="59" t="s">
        <v>336</v>
      </c>
    </row>
    <row r="8399" spans="1:6">
      <c r="A8399" s="59">
        <v>6633</v>
      </c>
      <c r="B8399" s="59" t="s">
        <v>511</v>
      </c>
      <c r="C8399" s="59" t="s">
        <v>20278</v>
      </c>
      <c r="D8399" s="60">
        <v>42.84</v>
      </c>
      <c r="E8399" s="59" t="s">
        <v>512</v>
      </c>
      <c r="F8399" s="59" t="s">
        <v>337</v>
      </c>
    </row>
    <row r="8400" spans="1:6">
      <c r="A8400" s="59">
        <v>6634</v>
      </c>
      <c r="B8400" s="59" t="s">
        <v>511</v>
      </c>
      <c r="C8400" s="59" t="s">
        <v>20278</v>
      </c>
      <c r="D8400" s="60">
        <v>42.84</v>
      </c>
      <c r="E8400" s="59" t="s">
        <v>512</v>
      </c>
      <c r="F8400" s="59" t="s">
        <v>338</v>
      </c>
    </row>
    <row r="8401" spans="1:6">
      <c r="A8401" s="59">
        <v>6635</v>
      </c>
      <c r="B8401" s="59" t="s">
        <v>511</v>
      </c>
      <c r="C8401" s="59" t="s">
        <v>20278</v>
      </c>
      <c r="D8401" s="60">
        <v>42.84</v>
      </c>
      <c r="E8401" s="59" t="s">
        <v>512</v>
      </c>
      <c r="F8401" s="59" t="s">
        <v>339</v>
      </c>
    </row>
    <row r="8402" spans="1:6">
      <c r="A8402" s="59">
        <v>6636</v>
      </c>
      <c r="B8402" s="59" t="s">
        <v>511</v>
      </c>
      <c r="C8402" s="59" t="s">
        <v>20278</v>
      </c>
      <c r="D8402" s="60">
        <v>42.84</v>
      </c>
      <c r="E8402" s="59" t="s">
        <v>512</v>
      </c>
      <c r="F8402" s="59" t="s">
        <v>340</v>
      </c>
    </row>
    <row r="8403" spans="1:6">
      <c r="A8403" s="59">
        <v>6637</v>
      </c>
      <c r="B8403" s="59" t="s">
        <v>511</v>
      </c>
      <c r="C8403" s="59" t="s">
        <v>20278</v>
      </c>
      <c r="D8403" s="60">
        <v>42.84</v>
      </c>
      <c r="E8403" s="59" t="s">
        <v>512</v>
      </c>
      <c r="F8403" s="59" t="s">
        <v>341</v>
      </c>
    </row>
    <row r="8404" spans="1:6">
      <c r="A8404" s="59">
        <v>6640</v>
      </c>
      <c r="B8404" s="59" t="s">
        <v>511</v>
      </c>
      <c r="C8404" s="59" t="s">
        <v>20278</v>
      </c>
      <c r="D8404" s="60">
        <v>42.84</v>
      </c>
      <c r="E8404" s="59" t="s">
        <v>512</v>
      </c>
      <c r="F8404" s="59" t="s">
        <v>342</v>
      </c>
    </row>
    <row r="8405" spans="1:6">
      <c r="A8405" s="59">
        <v>6642</v>
      </c>
      <c r="B8405" s="59" t="s">
        <v>511</v>
      </c>
      <c r="C8405" s="59" t="s">
        <v>20278</v>
      </c>
      <c r="D8405" s="60">
        <v>42.84</v>
      </c>
      <c r="E8405" s="59" t="s">
        <v>512</v>
      </c>
      <c r="F8405" s="59" t="s">
        <v>343</v>
      </c>
    </row>
    <row r="8406" spans="1:6">
      <c r="A8406" s="59">
        <v>6643</v>
      </c>
      <c r="B8406" s="59" t="s">
        <v>511</v>
      </c>
      <c r="C8406" s="59" t="s">
        <v>20278</v>
      </c>
      <c r="D8406" s="60">
        <v>42.84</v>
      </c>
      <c r="E8406" s="59" t="s">
        <v>512</v>
      </c>
      <c r="F8406" s="59" t="s">
        <v>344</v>
      </c>
    </row>
    <row r="8407" spans="1:6">
      <c r="A8407" s="59">
        <v>6644</v>
      </c>
      <c r="B8407" s="59" t="s">
        <v>511</v>
      </c>
      <c r="C8407" s="59" t="s">
        <v>20278</v>
      </c>
      <c r="D8407" s="60">
        <v>42.84</v>
      </c>
      <c r="E8407" s="59" t="s">
        <v>512</v>
      </c>
      <c r="F8407" s="59" t="s">
        <v>345</v>
      </c>
    </row>
    <row r="8408" spans="1:6">
      <c r="A8408" s="59">
        <v>6645</v>
      </c>
      <c r="B8408" s="59" t="s">
        <v>511</v>
      </c>
      <c r="C8408" s="59" t="s">
        <v>20278</v>
      </c>
      <c r="D8408" s="60">
        <v>42.84</v>
      </c>
      <c r="E8408" s="59" t="s">
        <v>512</v>
      </c>
      <c r="F8408" s="59" t="s">
        <v>346</v>
      </c>
    </row>
    <row r="8409" spans="1:6">
      <c r="A8409" s="59">
        <v>6646</v>
      </c>
      <c r="B8409" s="59" t="s">
        <v>511</v>
      </c>
      <c r="C8409" s="59" t="s">
        <v>20278</v>
      </c>
      <c r="D8409" s="60">
        <v>42.84</v>
      </c>
      <c r="E8409" s="59" t="s">
        <v>512</v>
      </c>
      <c r="F8409" s="59" t="s">
        <v>347</v>
      </c>
    </row>
    <row r="8410" spans="1:6">
      <c r="A8410" s="59">
        <v>6648</v>
      </c>
      <c r="B8410" s="59" t="s">
        <v>511</v>
      </c>
      <c r="C8410" s="59" t="s">
        <v>20278</v>
      </c>
      <c r="D8410" s="60">
        <v>42.84</v>
      </c>
      <c r="E8410" s="59" t="s">
        <v>512</v>
      </c>
      <c r="F8410" s="59" t="s">
        <v>348</v>
      </c>
    </row>
    <row r="8411" spans="1:6">
      <c r="A8411" s="59">
        <v>6649</v>
      </c>
      <c r="B8411" s="59" t="s">
        <v>511</v>
      </c>
      <c r="C8411" s="59" t="s">
        <v>20278</v>
      </c>
      <c r="D8411" s="60">
        <v>42.84</v>
      </c>
      <c r="E8411" s="59" t="s">
        <v>512</v>
      </c>
      <c r="F8411" s="59" t="s">
        <v>349</v>
      </c>
    </row>
    <row r="8412" spans="1:6">
      <c r="A8412" s="59">
        <v>6652</v>
      </c>
      <c r="B8412" s="59" t="s">
        <v>511</v>
      </c>
      <c r="C8412" s="59" t="s">
        <v>20278</v>
      </c>
      <c r="D8412" s="60">
        <v>42.84</v>
      </c>
      <c r="E8412" s="59" t="s">
        <v>512</v>
      </c>
      <c r="F8412" s="59" t="s">
        <v>350</v>
      </c>
    </row>
    <row r="8413" spans="1:6">
      <c r="A8413" s="59">
        <v>6654</v>
      </c>
      <c r="B8413" s="59" t="s">
        <v>511</v>
      </c>
      <c r="C8413" s="59" t="s">
        <v>20278</v>
      </c>
      <c r="D8413" s="60">
        <v>42.84</v>
      </c>
      <c r="E8413" s="59" t="s">
        <v>512</v>
      </c>
      <c r="F8413" s="59" t="s">
        <v>351</v>
      </c>
    </row>
    <row r="8414" spans="1:6">
      <c r="A8414" s="59">
        <v>6655</v>
      </c>
      <c r="B8414" s="59" t="s">
        <v>511</v>
      </c>
      <c r="C8414" s="59" t="s">
        <v>20278</v>
      </c>
      <c r="D8414" s="60">
        <v>42.84</v>
      </c>
      <c r="E8414" s="59" t="s">
        <v>512</v>
      </c>
      <c r="F8414" s="59" t="s">
        <v>352</v>
      </c>
    </row>
    <row r="8415" spans="1:6">
      <c r="A8415" s="59">
        <v>6657</v>
      </c>
      <c r="B8415" s="59" t="s">
        <v>511</v>
      </c>
      <c r="C8415" s="59" t="s">
        <v>20278</v>
      </c>
      <c r="D8415" s="60">
        <v>42.84</v>
      </c>
      <c r="E8415" s="59" t="s">
        <v>512</v>
      </c>
      <c r="F8415" s="59" t="s">
        <v>353</v>
      </c>
    </row>
    <row r="8416" spans="1:6">
      <c r="A8416" s="59">
        <v>6660</v>
      </c>
      <c r="B8416" s="59" t="s">
        <v>511</v>
      </c>
      <c r="C8416" s="59" t="s">
        <v>20278</v>
      </c>
      <c r="D8416" s="60">
        <v>42.84</v>
      </c>
      <c r="E8416" s="59" t="s">
        <v>512</v>
      </c>
      <c r="F8416" s="59" t="s">
        <v>354</v>
      </c>
    </row>
    <row r="8417" spans="1:6">
      <c r="A8417" s="59">
        <v>6662</v>
      </c>
      <c r="B8417" s="59" t="s">
        <v>511</v>
      </c>
      <c r="C8417" s="59" t="s">
        <v>20278</v>
      </c>
      <c r="D8417" s="60">
        <v>42.84</v>
      </c>
      <c r="E8417" s="59" t="s">
        <v>512</v>
      </c>
      <c r="F8417" s="59" t="s">
        <v>355</v>
      </c>
    </row>
    <row r="8418" spans="1:6">
      <c r="A8418" s="59">
        <v>6665</v>
      </c>
      <c r="B8418" s="59" t="s">
        <v>511</v>
      </c>
      <c r="C8418" s="59" t="s">
        <v>20278</v>
      </c>
      <c r="D8418" s="60">
        <v>42.84</v>
      </c>
      <c r="E8418" s="59" t="s">
        <v>512</v>
      </c>
      <c r="F8418" s="59" t="s">
        <v>356</v>
      </c>
    </row>
    <row r="8419" spans="1:6">
      <c r="A8419" s="59">
        <v>6680</v>
      </c>
      <c r="B8419" s="59" t="s">
        <v>511</v>
      </c>
      <c r="C8419" s="59" t="s">
        <v>20278</v>
      </c>
      <c r="D8419" s="60">
        <v>42.84</v>
      </c>
      <c r="E8419" s="59" t="s">
        <v>512</v>
      </c>
      <c r="F8419" s="59" t="s">
        <v>357</v>
      </c>
    </row>
    <row r="8420" spans="1:6">
      <c r="A8420" s="59">
        <v>6681</v>
      </c>
      <c r="B8420" s="59" t="s">
        <v>511</v>
      </c>
      <c r="C8420" s="59" t="s">
        <v>20278</v>
      </c>
      <c r="D8420" s="60">
        <v>42.84</v>
      </c>
      <c r="E8420" s="59" t="s">
        <v>512</v>
      </c>
      <c r="F8420" s="59" t="s">
        <v>358</v>
      </c>
    </row>
    <row r="8421" spans="1:6">
      <c r="A8421" s="59">
        <v>6685</v>
      </c>
      <c r="B8421" s="59" t="s">
        <v>511</v>
      </c>
      <c r="C8421" s="59" t="s">
        <v>20278</v>
      </c>
      <c r="D8421" s="60">
        <v>42.84</v>
      </c>
      <c r="E8421" s="59" t="s">
        <v>512</v>
      </c>
      <c r="F8421" s="59" t="s">
        <v>359</v>
      </c>
    </row>
    <row r="8422" spans="1:6">
      <c r="A8422" s="59">
        <v>6686</v>
      </c>
      <c r="B8422" s="59" t="s">
        <v>511</v>
      </c>
      <c r="C8422" s="59" t="s">
        <v>20278</v>
      </c>
      <c r="D8422" s="60">
        <v>42.84</v>
      </c>
      <c r="E8422" s="59" t="s">
        <v>512</v>
      </c>
      <c r="F8422" s="59" t="s">
        <v>360</v>
      </c>
    </row>
    <row r="8423" spans="1:6">
      <c r="A8423" s="59">
        <v>6690</v>
      </c>
      <c r="B8423" s="59" t="s">
        <v>511</v>
      </c>
      <c r="C8423" s="59" t="s">
        <v>20278</v>
      </c>
      <c r="D8423" s="60">
        <v>42.84</v>
      </c>
      <c r="E8423" s="59" t="s">
        <v>512</v>
      </c>
      <c r="F8423" s="59" t="s">
        <v>361</v>
      </c>
    </row>
    <row r="8424" spans="1:6">
      <c r="A8424" s="59">
        <v>6750</v>
      </c>
      <c r="B8424" s="59" t="s">
        <v>511</v>
      </c>
      <c r="C8424" s="59" t="s">
        <v>20278</v>
      </c>
      <c r="D8424" s="60">
        <v>42.84</v>
      </c>
      <c r="E8424" s="59" t="s">
        <v>512</v>
      </c>
      <c r="F8424" s="59" t="s">
        <v>362</v>
      </c>
    </row>
    <row r="8425" spans="1:6">
      <c r="A8425" s="59">
        <v>6820</v>
      </c>
      <c r="B8425" s="59" t="s">
        <v>511</v>
      </c>
      <c r="C8425" s="59" t="s">
        <v>20278</v>
      </c>
      <c r="D8425" s="60">
        <v>42.84</v>
      </c>
      <c r="E8425" s="59" t="s">
        <v>512</v>
      </c>
      <c r="F8425" s="59" t="s">
        <v>363</v>
      </c>
    </row>
    <row r="8426" spans="1:6">
      <c r="A8426" s="59">
        <v>6825</v>
      </c>
      <c r="B8426" s="59" t="s">
        <v>511</v>
      </c>
      <c r="C8426" s="59" t="s">
        <v>20278</v>
      </c>
      <c r="D8426" s="60">
        <v>42.84</v>
      </c>
      <c r="E8426" s="59" t="s">
        <v>512</v>
      </c>
      <c r="F8426" s="59" t="s">
        <v>364</v>
      </c>
    </row>
    <row r="8427" spans="1:6">
      <c r="A8427" s="59">
        <v>6830</v>
      </c>
      <c r="B8427" s="59" t="s">
        <v>511</v>
      </c>
      <c r="C8427" s="59" t="s">
        <v>20278</v>
      </c>
      <c r="D8427" s="60">
        <v>42.84</v>
      </c>
      <c r="E8427" s="59" t="s">
        <v>512</v>
      </c>
      <c r="F8427" s="59" t="s">
        <v>365</v>
      </c>
    </row>
    <row r="8428" spans="1:6">
      <c r="A8428" s="59">
        <v>6831</v>
      </c>
      <c r="B8428" s="59" t="s">
        <v>511</v>
      </c>
      <c r="C8428" s="59" t="s">
        <v>20278</v>
      </c>
      <c r="D8428" s="60">
        <v>42.84</v>
      </c>
      <c r="E8428" s="59" t="s">
        <v>512</v>
      </c>
      <c r="F8428" s="59" t="s">
        <v>366</v>
      </c>
    </row>
    <row r="8429" spans="1:6">
      <c r="A8429" s="59">
        <v>6832</v>
      </c>
      <c r="B8429" s="59" t="s">
        <v>511</v>
      </c>
      <c r="C8429" s="59" t="s">
        <v>20278</v>
      </c>
      <c r="D8429" s="60">
        <v>42.84</v>
      </c>
      <c r="E8429" s="59" t="s">
        <v>512</v>
      </c>
      <c r="F8429" s="59" t="s">
        <v>367</v>
      </c>
    </row>
    <row r="8430" spans="1:6">
      <c r="A8430" s="59">
        <v>6833</v>
      </c>
      <c r="B8430" s="59" t="s">
        <v>511</v>
      </c>
      <c r="C8430" s="59" t="s">
        <v>20278</v>
      </c>
      <c r="D8430" s="60">
        <v>42.84</v>
      </c>
      <c r="E8430" s="59" t="s">
        <v>512</v>
      </c>
      <c r="F8430" s="59" t="s">
        <v>368</v>
      </c>
    </row>
    <row r="8431" spans="1:6">
      <c r="A8431" s="59">
        <v>6834</v>
      </c>
      <c r="B8431" s="59" t="s">
        <v>511</v>
      </c>
      <c r="C8431" s="59" t="s">
        <v>20278</v>
      </c>
      <c r="D8431" s="60">
        <v>42.84</v>
      </c>
      <c r="E8431" s="59" t="s">
        <v>512</v>
      </c>
      <c r="F8431" s="59" t="s">
        <v>369</v>
      </c>
    </row>
    <row r="8432" spans="1:6">
      <c r="A8432" s="59">
        <v>6901</v>
      </c>
      <c r="B8432" s="59" t="s">
        <v>511</v>
      </c>
      <c r="C8432" s="59" t="s">
        <v>20278</v>
      </c>
      <c r="D8432" s="60">
        <v>42.84</v>
      </c>
      <c r="E8432" s="59" t="s">
        <v>512</v>
      </c>
      <c r="F8432" s="59" t="s">
        <v>370</v>
      </c>
    </row>
    <row r="8433" spans="1:6">
      <c r="A8433" s="59">
        <v>6903</v>
      </c>
      <c r="B8433" s="59" t="s">
        <v>511</v>
      </c>
      <c r="C8433" s="59" t="s">
        <v>20278</v>
      </c>
      <c r="D8433" s="60">
        <v>42.84</v>
      </c>
      <c r="E8433" s="59" t="s">
        <v>512</v>
      </c>
      <c r="F8433" s="59" t="s">
        <v>372</v>
      </c>
    </row>
    <row r="8434" spans="1:6">
      <c r="A8434" s="59">
        <v>6998</v>
      </c>
      <c r="B8434" s="59" t="s">
        <v>511</v>
      </c>
      <c r="C8434" s="59" t="s">
        <v>20278</v>
      </c>
      <c r="D8434" s="60">
        <v>42.84</v>
      </c>
      <c r="E8434" s="59" t="s">
        <v>512</v>
      </c>
      <c r="F8434" s="59" t="s">
        <v>373</v>
      </c>
    </row>
    <row r="8435" spans="1:6">
      <c r="A8435" s="59">
        <v>6999</v>
      </c>
      <c r="B8435" s="59" t="s">
        <v>511</v>
      </c>
      <c r="C8435" s="59" t="s">
        <v>20278</v>
      </c>
      <c r="D8435" s="60">
        <v>42.84</v>
      </c>
      <c r="E8435" s="59" t="s">
        <v>512</v>
      </c>
      <c r="F8435" s="59" t="s">
        <v>374</v>
      </c>
    </row>
    <row r="8436" spans="1:6">
      <c r="A8436" s="59">
        <v>9001</v>
      </c>
      <c r="B8436" s="59" t="s">
        <v>511</v>
      </c>
      <c r="C8436" s="59" t="s">
        <v>20278</v>
      </c>
      <c r="D8436" s="60">
        <v>42.84</v>
      </c>
      <c r="E8436" s="59" t="s">
        <v>512</v>
      </c>
      <c r="F8436" s="59" t="s">
        <v>375</v>
      </c>
    </row>
    <row r="8437" spans="1:6">
      <c r="A8437" s="59" t="s">
        <v>20457</v>
      </c>
      <c r="B8437" s="59" t="s">
        <v>513</v>
      </c>
      <c r="C8437" s="59" t="s">
        <v>20278</v>
      </c>
      <c r="D8437" s="60">
        <v>26.06</v>
      </c>
      <c r="E8437" s="59" t="s">
        <v>514</v>
      </c>
      <c r="F8437" s="59" t="s">
        <v>200</v>
      </c>
    </row>
    <row r="8438" spans="1:6">
      <c r="A8438" s="59" t="s">
        <v>20458</v>
      </c>
      <c r="B8438" s="59" t="s">
        <v>513</v>
      </c>
      <c r="C8438" s="59" t="s">
        <v>20278</v>
      </c>
      <c r="D8438" s="60">
        <v>26.06</v>
      </c>
      <c r="E8438" s="59" t="s">
        <v>514</v>
      </c>
      <c r="F8438" s="59" t="s">
        <v>201</v>
      </c>
    </row>
    <row r="8439" spans="1:6">
      <c r="A8439" s="59" t="s">
        <v>20459</v>
      </c>
      <c r="B8439" s="59" t="s">
        <v>513</v>
      </c>
      <c r="C8439" s="59" t="s">
        <v>20278</v>
      </c>
      <c r="D8439" s="60">
        <v>26.06</v>
      </c>
      <c r="E8439" s="59" t="s">
        <v>514</v>
      </c>
      <c r="F8439" s="59" t="s">
        <v>202</v>
      </c>
    </row>
    <row r="8440" spans="1:6">
      <c r="A8440" s="59" t="s">
        <v>20460</v>
      </c>
      <c r="B8440" s="59" t="s">
        <v>513</v>
      </c>
      <c r="C8440" s="59" t="s">
        <v>20278</v>
      </c>
      <c r="D8440" s="60">
        <v>26.06</v>
      </c>
      <c r="E8440" s="59" t="s">
        <v>514</v>
      </c>
      <c r="F8440" s="59" t="s">
        <v>203</v>
      </c>
    </row>
    <row r="8441" spans="1:6">
      <c r="A8441" s="59" t="s">
        <v>20461</v>
      </c>
      <c r="B8441" s="59" t="s">
        <v>513</v>
      </c>
      <c r="C8441" s="59" t="s">
        <v>20278</v>
      </c>
      <c r="D8441" s="60">
        <v>26.06</v>
      </c>
      <c r="E8441" s="59" t="s">
        <v>514</v>
      </c>
      <c r="F8441" s="59" t="s">
        <v>204</v>
      </c>
    </row>
    <row r="8442" spans="1:6">
      <c r="A8442" s="59" t="s">
        <v>20462</v>
      </c>
      <c r="B8442" s="59" t="s">
        <v>513</v>
      </c>
      <c r="C8442" s="59" t="s">
        <v>20278</v>
      </c>
      <c r="D8442" s="60">
        <v>26.06</v>
      </c>
      <c r="E8442" s="59" t="s">
        <v>514</v>
      </c>
      <c r="F8442" s="59" t="s">
        <v>205</v>
      </c>
    </row>
    <row r="8443" spans="1:6">
      <c r="A8443" s="59" t="s">
        <v>20463</v>
      </c>
      <c r="B8443" s="59" t="s">
        <v>513</v>
      </c>
      <c r="C8443" s="59" t="s">
        <v>20278</v>
      </c>
      <c r="D8443" s="60">
        <v>26.06</v>
      </c>
      <c r="E8443" s="59" t="s">
        <v>514</v>
      </c>
      <c r="F8443" s="59" t="s">
        <v>206</v>
      </c>
    </row>
    <row r="8444" spans="1:6">
      <c r="A8444" s="59" t="s">
        <v>20464</v>
      </c>
      <c r="B8444" s="59" t="s">
        <v>513</v>
      </c>
      <c r="C8444" s="59" t="s">
        <v>20278</v>
      </c>
      <c r="D8444" s="60">
        <v>26.06</v>
      </c>
      <c r="E8444" s="59" t="s">
        <v>514</v>
      </c>
      <c r="F8444" s="59" t="s">
        <v>207</v>
      </c>
    </row>
    <row r="8445" spans="1:6">
      <c r="A8445" s="59" t="s">
        <v>20465</v>
      </c>
      <c r="B8445" s="59" t="s">
        <v>513</v>
      </c>
      <c r="C8445" s="59" t="s">
        <v>20278</v>
      </c>
      <c r="D8445" s="60">
        <v>26.06</v>
      </c>
      <c r="E8445" s="59" t="s">
        <v>514</v>
      </c>
      <c r="F8445" s="59" t="s">
        <v>209</v>
      </c>
    </row>
    <row r="8446" spans="1:6">
      <c r="A8446" s="59">
        <v>6010</v>
      </c>
      <c r="B8446" s="59" t="s">
        <v>513</v>
      </c>
      <c r="C8446" s="59" t="s">
        <v>20278</v>
      </c>
      <c r="D8446" s="60">
        <v>26.06</v>
      </c>
      <c r="E8446" s="59" t="s">
        <v>514</v>
      </c>
      <c r="F8446" s="59" t="s">
        <v>210</v>
      </c>
    </row>
    <row r="8447" spans="1:6">
      <c r="A8447" s="59">
        <v>6011</v>
      </c>
      <c r="B8447" s="59" t="s">
        <v>513</v>
      </c>
      <c r="C8447" s="59" t="s">
        <v>20278</v>
      </c>
      <c r="D8447" s="60">
        <v>26.06</v>
      </c>
      <c r="E8447" s="59" t="s">
        <v>514</v>
      </c>
      <c r="F8447" s="59" t="s">
        <v>211</v>
      </c>
    </row>
    <row r="8448" spans="1:6">
      <c r="A8448" s="59">
        <v>6012</v>
      </c>
      <c r="B8448" s="59" t="s">
        <v>513</v>
      </c>
      <c r="C8448" s="59" t="s">
        <v>20278</v>
      </c>
      <c r="D8448" s="60">
        <v>26.06</v>
      </c>
      <c r="E8448" s="59" t="s">
        <v>514</v>
      </c>
      <c r="F8448" s="59" t="s">
        <v>212</v>
      </c>
    </row>
    <row r="8449" spans="1:6">
      <c r="A8449" s="59">
        <v>6013</v>
      </c>
      <c r="B8449" s="59" t="s">
        <v>513</v>
      </c>
      <c r="C8449" s="59" t="s">
        <v>20278</v>
      </c>
      <c r="D8449" s="60">
        <v>26.06</v>
      </c>
      <c r="E8449" s="59" t="s">
        <v>514</v>
      </c>
      <c r="F8449" s="59" t="s">
        <v>213</v>
      </c>
    </row>
    <row r="8450" spans="1:6">
      <c r="A8450" s="59">
        <v>6014</v>
      </c>
      <c r="B8450" s="59" t="s">
        <v>513</v>
      </c>
      <c r="C8450" s="59" t="s">
        <v>20278</v>
      </c>
      <c r="D8450" s="60">
        <v>26.06</v>
      </c>
      <c r="E8450" s="59" t="s">
        <v>514</v>
      </c>
      <c r="F8450" s="59" t="s">
        <v>214</v>
      </c>
    </row>
    <row r="8451" spans="1:6">
      <c r="A8451" s="59">
        <v>6015</v>
      </c>
      <c r="B8451" s="59" t="s">
        <v>513</v>
      </c>
      <c r="C8451" s="59" t="s">
        <v>20278</v>
      </c>
      <c r="D8451" s="60">
        <v>26.06</v>
      </c>
      <c r="E8451" s="59" t="s">
        <v>514</v>
      </c>
      <c r="F8451" s="59" t="s">
        <v>215</v>
      </c>
    </row>
    <row r="8452" spans="1:6">
      <c r="A8452" s="59">
        <v>6016</v>
      </c>
      <c r="B8452" s="59" t="s">
        <v>513</v>
      </c>
      <c r="C8452" s="59" t="s">
        <v>20278</v>
      </c>
      <c r="D8452" s="60">
        <v>26.06</v>
      </c>
      <c r="E8452" s="59" t="s">
        <v>514</v>
      </c>
      <c r="F8452" s="59" t="s">
        <v>216</v>
      </c>
    </row>
    <row r="8453" spans="1:6">
      <c r="A8453" s="59">
        <v>6017</v>
      </c>
      <c r="B8453" s="59" t="s">
        <v>513</v>
      </c>
      <c r="C8453" s="59" t="s">
        <v>20278</v>
      </c>
      <c r="D8453" s="60">
        <v>26.06</v>
      </c>
      <c r="E8453" s="59" t="s">
        <v>514</v>
      </c>
      <c r="F8453" s="59" t="s">
        <v>217</v>
      </c>
    </row>
    <row r="8454" spans="1:6">
      <c r="A8454" s="59">
        <v>6020</v>
      </c>
      <c r="B8454" s="59" t="s">
        <v>513</v>
      </c>
      <c r="C8454" s="59" t="s">
        <v>20278</v>
      </c>
      <c r="D8454" s="60">
        <v>26.06</v>
      </c>
      <c r="E8454" s="59" t="s">
        <v>514</v>
      </c>
      <c r="F8454" s="59" t="s">
        <v>218</v>
      </c>
    </row>
    <row r="8455" spans="1:6">
      <c r="A8455" s="59">
        <v>6021</v>
      </c>
      <c r="B8455" s="59" t="s">
        <v>513</v>
      </c>
      <c r="C8455" s="59" t="s">
        <v>20278</v>
      </c>
      <c r="D8455" s="60">
        <v>26.06</v>
      </c>
      <c r="E8455" s="59" t="s">
        <v>514</v>
      </c>
      <c r="F8455" s="59" t="s">
        <v>219</v>
      </c>
    </row>
    <row r="8456" spans="1:6">
      <c r="A8456" s="59">
        <v>6022</v>
      </c>
      <c r="B8456" s="59" t="s">
        <v>513</v>
      </c>
      <c r="C8456" s="59" t="s">
        <v>20278</v>
      </c>
      <c r="D8456" s="60">
        <v>26.06</v>
      </c>
      <c r="E8456" s="59" t="s">
        <v>514</v>
      </c>
      <c r="F8456" s="59" t="s">
        <v>220</v>
      </c>
    </row>
    <row r="8457" spans="1:6">
      <c r="A8457" s="59">
        <v>6023</v>
      </c>
      <c r="B8457" s="59" t="s">
        <v>513</v>
      </c>
      <c r="C8457" s="59" t="s">
        <v>20278</v>
      </c>
      <c r="D8457" s="60">
        <v>26.06</v>
      </c>
      <c r="E8457" s="59" t="s">
        <v>514</v>
      </c>
      <c r="F8457" s="59" t="s">
        <v>221</v>
      </c>
    </row>
    <row r="8458" spans="1:6">
      <c r="A8458" s="59">
        <v>6028</v>
      </c>
      <c r="B8458" s="59" t="s">
        <v>513</v>
      </c>
      <c r="C8458" s="59" t="s">
        <v>20278</v>
      </c>
      <c r="D8458" s="60">
        <v>26.06</v>
      </c>
      <c r="E8458" s="59" t="s">
        <v>514</v>
      </c>
      <c r="F8458" s="59" t="s">
        <v>222</v>
      </c>
    </row>
    <row r="8459" spans="1:6">
      <c r="A8459" s="59">
        <v>6029</v>
      </c>
      <c r="B8459" s="59" t="s">
        <v>513</v>
      </c>
      <c r="C8459" s="59" t="s">
        <v>20278</v>
      </c>
      <c r="D8459" s="60">
        <v>26.06</v>
      </c>
      <c r="E8459" s="59" t="s">
        <v>514</v>
      </c>
      <c r="F8459" s="59" t="s">
        <v>223</v>
      </c>
    </row>
    <row r="8460" spans="1:6">
      <c r="A8460" s="59">
        <v>6032</v>
      </c>
      <c r="B8460" s="59" t="s">
        <v>513</v>
      </c>
      <c r="C8460" s="59" t="s">
        <v>20278</v>
      </c>
      <c r="D8460" s="60">
        <v>26.06</v>
      </c>
      <c r="E8460" s="59" t="s">
        <v>514</v>
      </c>
      <c r="F8460" s="59" t="s">
        <v>224</v>
      </c>
    </row>
    <row r="8461" spans="1:6">
      <c r="A8461" s="59">
        <v>6100</v>
      </c>
      <c r="B8461" s="59" t="s">
        <v>513</v>
      </c>
      <c r="C8461" s="59" t="s">
        <v>20278</v>
      </c>
      <c r="D8461" s="60">
        <v>26.06</v>
      </c>
      <c r="E8461" s="59" t="s">
        <v>514</v>
      </c>
      <c r="F8461" s="59" t="s">
        <v>225</v>
      </c>
    </row>
    <row r="8462" spans="1:6">
      <c r="A8462" s="59">
        <v>6101</v>
      </c>
      <c r="B8462" s="59" t="s">
        <v>513</v>
      </c>
      <c r="C8462" s="59" t="s">
        <v>20278</v>
      </c>
      <c r="D8462" s="60">
        <v>26.06</v>
      </c>
      <c r="E8462" s="59" t="s">
        <v>514</v>
      </c>
      <c r="F8462" s="59" t="s">
        <v>226</v>
      </c>
    </row>
    <row r="8463" spans="1:6">
      <c r="A8463" s="59">
        <v>6102</v>
      </c>
      <c r="B8463" s="59" t="s">
        <v>513</v>
      </c>
      <c r="C8463" s="59" t="s">
        <v>20278</v>
      </c>
      <c r="D8463" s="60">
        <v>26.06</v>
      </c>
      <c r="E8463" s="59" t="s">
        <v>514</v>
      </c>
      <c r="F8463" s="59" t="s">
        <v>227</v>
      </c>
    </row>
    <row r="8464" spans="1:6">
      <c r="A8464" s="59">
        <v>6103</v>
      </c>
      <c r="B8464" s="59" t="s">
        <v>513</v>
      </c>
      <c r="C8464" s="59" t="s">
        <v>20278</v>
      </c>
      <c r="D8464" s="60">
        <v>26.06</v>
      </c>
      <c r="E8464" s="59" t="s">
        <v>514</v>
      </c>
      <c r="F8464" s="59" t="s">
        <v>228</v>
      </c>
    </row>
    <row r="8465" spans="1:6">
      <c r="A8465" s="59">
        <v>6110</v>
      </c>
      <c r="B8465" s="59" t="s">
        <v>513</v>
      </c>
      <c r="C8465" s="59" t="s">
        <v>20278</v>
      </c>
      <c r="D8465" s="60">
        <v>26.06</v>
      </c>
      <c r="E8465" s="59" t="s">
        <v>514</v>
      </c>
      <c r="F8465" s="59" t="s">
        <v>229</v>
      </c>
    </row>
    <row r="8466" spans="1:6">
      <c r="A8466" s="59">
        <v>6112</v>
      </c>
      <c r="B8466" s="59" t="s">
        <v>513</v>
      </c>
      <c r="C8466" s="59" t="s">
        <v>20278</v>
      </c>
      <c r="D8466" s="60">
        <v>26.06</v>
      </c>
      <c r="E8466" s="59" t="s">
        <v>514</v>
      </c>
      <c r="F8466" s="59" t="s">
        <v>230</v>
      </c>
    </row>
    <row r="8467" spans="1:6">
      <c r="A8467" s="59">
        <v>6220</v>
      </c>
      <c r="B8467" s="59" t="s">
        <v>513</v>
      </c>
      <c r="C8467" s="59" t="s">
        <v>20278</v>
      </c>
      <c r="D8467" s="60">
        <v>26.06</v>
      </c>
      <c r="E8467" s="59" t="s">
        <v>514</v>
      </c>
      <c r="F8467" s="59" t="s">
        <v>231</v>
      </c>
    </row>
    <row r="8468" spans="1:6">
      <c r="A8468" s="59">
        <v>6221</v>
      </c>
      <c r="B8468" s="59" t="s">
        <v>513</v>
      </c>
      <c r="C8468" s="59" t="s">
        <v>20278</v>
      </c>
      <c r="D8468" s="60">
        <v>26.06</v>
      </c>
      <c r="E8468" s="59" t="s">
        <v>514</v>
      </c>
      <c r="F8468" s="59" t="s">
        <v>232</v>
      </c>
    </row>
    <row r="8469" spans="1:6">
      <c r="A8469" s="59">
        <v>6222</v>
      </c>
      <c r="B8469" s="59" t="s">
        <v>513</v>
      </c>
      <c r="C8469" s="59" t="s">
        <v>20278</v>
      </c>
      <c r="D8469" s="60">
        <v>26.06</v>
      </c>
      <c r="E8469" s="59" t="s">
        <v>514</v>
      </c>
      <c r="F8469" s="59" t="s">
        <v>233</v>
      </c>
    </row>
    <row r="8470" spans="1:6">
      <c r="A8470" s="59">
        <v>6223</v>
      </c>
      <c r="B8470" s="59" t="s">
        <v>513</v>
      </c>
      <c r="C8470" s="59" t="s">
        <v>20278</v>
      </c>
      <c r="D8470" s="60">
        <v>26.06</v>
      </c>
      <c r="E8470" s="59" t="s">
        <v>514</v>
      </c>
      <c r="F8470" s="59" t="s">
        <v>234</v>
      </c>
    </row>
    <row r="8471" spans="1:6">
      <c r="A8471" s="59">
        <v>6224</v>
      </c>
      <c r="B8471" s="59" t="s">
        <v>513</v>
      </c>
      <c r="C8471" s="59" t="s">
        <v>20278</v>
      </c>
      <c r="D8471" s="60">
        <v>26.06</v>
      </c>
      <c r="E8471" s="59" t="s">
        <v>514</v>
      </c>
      <c r="F8471" s="59" t="s">
        <v>235</v>
      </c>
    </row>
    <row r="8472" spans="1:6">
      <c r="A8472" s="59">
        <v>6225</v>
      </c>
      <c r="B8472" s="59" t="s">
        <v>513</v>
      </c>
      <c r="C8472" s="59" t="s">
        <v>20278</v>
      </c>
      <c r="D8472" s="60">
        <v>26.06</v>
      </c>
      <c r="E8472" s="59" t="s">
        <v>514</v>
      </c>
      <c r="F8472" s="59" t="s">
        <v>236</v>
      </c>
    </row>
    <row r="8473" spans="1:6">
      <c r="A8473" s="59">
        <v>6226</v>
      </c>
      <c r="B8473" s="59" t="s">
        <v>513</v>
      </c>
      <c r="C8473" s="59" t="s">
        <v>20278</v>
      </c>
      <c r="D8473" s="60">
        <v>26.06</v>
      </c>
      <c r="E8473" s="59" t="s">
        <v>514</v>
      </c>
      <c r="F8473" s="59" t="s">
        <v>237</v>
      </c>
    </row>
    <row r="8474" spans="1:6">
      <c r="A8474" s="59">
        <v>6229</v>
      </c>
      <c r="B8474" s="59" t="s">
        <v>513</v>
      </c>
      <c r="C8474" s="59" t="s">
        <v>20278</v>
      </c>
      <c r="D8474" s="60">
        <v>26.06</v>
      </c>
      <c r="E8474" s="59" t="s">
        <v>514</v>
      </c>
      <c r="F8474" s="59" t="s">
        <v>238</v>
      </c>
    </row>
    <row r="8475" spans="1:6">
      <c r="A8475" s="59">
        <v>6230</v>
      </c>
      <c r="B8475" s="59" t="s">
        <v>513</v>
      </c>
      <c r="C8475" s="59" t="s">
        <v>20278</v>
      </c>
      <c r="D8475" s="60">
        <v>26.06</v>
      </c>
      <c r="E8475" s="59" t="s">
        <v>514</v>
      </c>
      <c r="F8475" s="59" t="s">
        <v>239</v>
      </c>
    </row>
    <row r="8476" spans="1:6">
      <c r="A8476" s="59">
        <v>6231</v>
      </c>
      <c r="B8476" s="59" t="s">
        <v>513</v>
      </c>
      <c r="C8476" s="59" t="s">
        <v>20278</v>
      </c>
      <c r="D8476" s="60">
        <v>26.06</v>
      </c>
      <c r="E8476" s="59" t="s">
        <v>514</v>
      </c>
      <c r="F8476" s="59" t="s">
        <v>240</v>
      </c>
    </row>
    <row r="8477" spans="1:6">
      <c r="A8477" s="59">
        <v>6232</v>
      </c>
      <c r="B8477" s="59" t="s">
        <v>513</v>
      </c>
      <c r="C8477" s="59" t="s">
        <v>20278</v>
      </c>
      <c r="D8477" s="60">
        <v>26.06</v>
      </c>
      <c r="E8477" s="59" t="s">
        <v>514</v>
      </c>
      <c r="F8477" s="59" t="s">
        <v>241</v>
      </c>
    </row>
    <row r="8478" spans="1:6">
      <c r="A8478" s="59">
        <v>6234</v>
      </c>
      <c r="B8478" s="59" t="s">
        <v>513</v>
      </c>
      <c r="C8478" s="59" t="s">
        <v>20278</v>
      </c>
      <c r="D8478" s="60">
        <v>26.06</v>
      </c>
      <c r="E8478" s="59" t="s">
        <v>514</v>
      </c>
      <c r="F8478" s="59" t="s">
        <v>242</v>
      </c>
    </row>
    <row r="8479" spans="1:6">
      <c r="A8479" s="59">
        <v>6235</v>
      </c>
      <c r="B8479" s="59" t="s">
        <v>513</v>
      </c>
      <c r="C8479" s="59" t="s">
        <v>20278</v>
      </c>
      <c r="D8479" s="60">
        <v>26.06</v>
      </c>
      <c r="E8479" s="59" t="s">
        <v>514</v>
      </c>
      <c r="F8479" s="59" t="s">
        <v>243</v>
      </c>
    </row>
    <row r="8480" spans="1:6">
      <c r="A8480" s="59">
        <v>6236</v>
      </c>
      <c r="B8480" s="59" t="s">
        <v>513</v>
      </c>
      <c r="C8480" s="59" t="s">
        <v>20278</v>
      </c>
      <c r="D8480" s="60">
        <v>26.06</v>
      </c>
      <c r="E8480" s="59" t="s">
        <v>514</v>
      </c>
      <c r="F8480" s="59" t="s">
        <v>244</v>
      </c>
    </row>
    <row r="8481" spans="1:6">
      <c r="A8481" s="59">
        <v>6238</v>
      </c>
      <c r="B8481" s="59" t="s">
        <v>513</v>
      </c>
      <c r="C8481" s="59" t="s">
        <v>20278</v>
      </c>
      <c r="D8481" s="60">
        <v>26.06</v>
      </c>
      <c r="E8481" s="59" t="s">
        <v>514</v>
      </c>
      <c r="F8481" s="59" t="s">
        <v>245</v>
      </c>
    </row>
    <row r="8482" spans="1:6">
      <c r="A8482" s="59">
        <v>6240</v>
      </c>
      <c r="B8482" s="59" t="s">
        <v>513</v>
      </c>
      <c r="C8482" s="59" t="s">
        <v>20278</v>
      </c>
      <c r="D8482" s="60">
        <v>26.06</v>
      </c>
      <c r="E8482" s="59" t="s">
        <v>514</v>
      </c>
      <c r="F8482" s="59" t="s">
        <v>246</v>
      </c>
    </row>
    <row r="8483" spans="1:6">
      <c r="A8483" s="59">
        <v>6241</v>
      </c>
      <c r="B8483" s="59" t="s">
        <v>513</v>
      </c>
      <c r="C8483" s="59" t="s">
        <v>20278</v>
      </c>
      <c r="D8483" s="60">
        <v>26.06</v>
      </c>
      <c r="E8483" s="59" t="s">
        <v>514</v>
      </c>
      <c r="F8483" s="59" t="s">
        <v>247</v>
      </c>
    </row>
    <row r="8484" spans="1:6">
      <c r="A8484" s="59">
        <v>6242</v>
      </c>
      <c r="B8484" s="59" t="s">
        <v>513</v>
      </c>
      <c r="C8484" s="59" t="s">
        <v>20278</v>
      </c>
      <c r="D8484" s="60">
        <v>26.06</v>
      </c>
      <c r="E8484" s="59" t="s">
        <v>514</v>
      </c>
      <c r="F8484" s="59" t="s">
        <v>248</v>
      </c>
    </row>
    <row r="8485" spans="1:6">
      <c r="A8485" s="59">
        <v>6243</v>
      </c>
      <c r="B8485" s="59" t="s">
        <v>513</v>
      </c>
      <c r="C8485" s="59" t="s">
        <v>20278</v>
      </c>
      <c r="D8485" s="60">
        <v>26.06</v>
      </c>
      <c r="E8485" s="59" t="s">
        <v>514</v>
      </c>
      <c r="F8485" s="59" t="s">
        <v>249</v>
      </c>
    </row>
    <row r="8486" spans="1:6">
      <c r="A8486" s="59">
        <v>6244</v>
      </c>
      <c r="B8486" s="59" t="s">
        <v>513</v>
      </c>
      <c r="C8486" s="59" t="s">
        <v>20278</v>
      </c>
      <c r="D8486" s="60">
        <v>26.06</v>
      </c>
      <c r="E8486" s="59" t="s">
        <v>514</v>
      </c>
      <c r="F8486" s="59" t="s">
        <v>250</v>
      </c>
    </row>
    <row r="8487" spans="1:6">
      <c r="A8487" s="59">
        <v>6306</v>
      </c>
      <c r="B8487" s="59" t="s">
        <v>513</v>
      </c>
      <c r="C8487" s="59" t="s">
        <v>20278</v>
      </c>
      <c r="D8487" s="60">
        <v>26.06</v>
      </c>
      <c r="E8487" s="59" t="s">
        <v>514</v>
      </c>
      <c r="F8487" s="59" t="s">
        <v>251</v>
      </c>
    </row>
    <row r="8488" spans="1:6">
      <c r="A8488" s="59">
        <v>6307</v>
      </c>
      <c r="B8488" s="59" t="s">
        <v>513</v>
      </c>
      <c r="C8488" s="59" t="s">
        <v>20278</v>
      </c>
      <c r="D8488" s="60">
        <v>26.06</v>
      </c>
      <c r="E8488" s="59" t="s">
        <v>514</v>
      </c>
      <c r="F8488" s="59" t="s">
        <v>252</v>
      </c>
    </row>
    <row r="8489" spans="1:6">
      <c r="A8489" s="59">
        <v>6308</v>
      </c>
      <c r="B8489" s="59" t="s">
        <v>513</v>
      </c>
      <c r="C8489" s="59" t="s">
        <v>20278</v>
      </c>
      <c r="D8489" s="60">
        <v>26.06</v>
      </c>
      <c r="E8489" s="59" t="s">
        <v>514</v>
      </c>
      <c r="F8489" s="59" t="s">
        <v>252</v>
      </c>
    </row>
    <row r="8490" spans="1:6">
      <c r="A8490" s="59">
        <v>6320</v>
      </c>
      <c r="B8490" s="59" t="s">
        <v>513</v>
      </c>
      <c r="C8490" s="59" t="s">
        <v>20278</v>
      </c>
      <c r="D8490" s="60">
        <v>26.06</v>
      </c>
      <c r="E8490" s="59" t="s">
        <v>514</v>
      </c>
      <c r="F8490" s="59" t="s">
        <v>253</v>
      </c>
    </row>
    <row r="8491" spans="1:6">
      <c r="A8491" s="59">
        <v>6342</v>
      </c>
      <c r="B8491" s="59" t="s">
        <v>513</v>
      </c>
      <c r="C8491" s="59" t="s">
        <v>20278</v>
      </c>
      <c r="D8491" s="60">
        <v>26.06</v>
      </c>
      <c r="E8491" s="59" t="s">
        <v>514</v>
      </c>
      <c r="F8491" s="59" t="s">
        <v>254</v>
      </c>
    </row>
    <row r="8492" spans="1:6">
      <c r="A8492" s="59">
        <v>6343</v>
      </c>
      <c r="B8492" s="59" t="s">
        <v>513</v>
      </c>
      <c r="C8492" s="59" t="s">
        <v>20278</v>
      </c>
      <c r="D8492" s="60">
        <v>26.06</v>
      </c>
      <c r="E8492" s="59" t="s">
        <v>514</v>
      </c>
      <c r="F8492" s="59" t="s">
        <v>255</v>
      </c>
    </row>
    <row r="8493" spans="1:6">
      <c r="A8493" s="59">
        <v>6344</v>
      </c>
      <c r="B8493" s="59" t="s">
        <v>513</v>
      </c>
      <c r="C8493" s="59" t="s">
        <v>20278</v>
      </c>
      <c r="D8493" s="60">
        <v>26.06</v>
      </c>
      <c r="E8493" s="59" t="s">
        <v>514</v>
      </c>
      <c r="F8493" s="59" t="s">
        <v>256</v>
      </c>
    </row>
    <row r="8494" spans="1:6">
      <c r="A8494" s="59">
        <v>6345</v>
      </c>
      <c r="B8494" s="59" t="s">
        <v>513</v>
      </c>
      <c r="C8494" s="59" t="s">
        <v>20278</v>
      </c>
      <c r="D8494" s="60">
        <v>26.06</v>
      </c>
      <c r="E8494" s="59" t="s">
        <v>514</v>
      </c>
      <c r="F8494" s="59" t="s">
        <v>257</v>
      </c>
    </row>
    <row r="8495" spans="1:6">
      <c r="A8495" s="59">
        <v>6346</v>
      </c>
      <c r="B8495" s="59" t="s">
        <v>513</v>
      </c>
      <c r="C8495" s="59" t="s">
        <v>20278</v>
      </c>
      <c r="D8495" s="60">
        <v>26.06</v>
      </c>
      <c r="E8495" s="59" t="s">
        <v>514</v>
      </c>
      <c r="F8495" s="59" t="s">
        <v>258</v>
      </c>
    </row>
    <row r="8496" spans="1:6">
      <c r="A8496" s="59">
        <v>6347</v>
      </c>
      <c r="B8496" s="59" t="s">
        <v>513</v>
      </c>
      <c r="C8496" s="59" t="s">
        <v>20278</v>
      </c>
      <c r="D8496" s="60">
        <v>26.06</v>
      </c>
      <c r="E8496" s="59" t="s">
        <v>514</v>
      </c>
      <c r="F8496" s="59" t="s">
        <v>259</v>
      </c>
    </row>
    <row r="8497" spans="1:6">
      <c r="A8497" s="59">
        <v>6400</v>
      </c>
      <c r="B8497" s="59" t="s">
        <v>513</v>
      </c>
      <c r="C8497" s="59" t="s">
        <v>20278</v>
      </c>
      <c r="D8497" s="60">
        <v>26.06</v>
      </c>
      <c r="E8497" s="59" t="s">
        <v>514</v>
      </c>
      <c r="F8497" s="59" t="s">
        <v>260</v>
      </c>
    </row>
    <row r="8498" spans="1:6">
      <c r="A8498" s="59">
        <v>6401</v>
      </c>
      <c r="B8498" s="59" t="s">
        <v>513</v>
      </c>
      <c r="C8498" s="59" t="s">
        <v>20278</v>
      </c>
      <c r="D8498" s="60">
        <v>26.06</v>
      </c>
      <c r="E8498" s="59" t="s">
        <v>514</v>
      </c>
      <c r="F8498" s="59" t="s">
        <v>261</v>
      </c>
    </row>
    <row r="8499" spans="1:6">
      <c r="A8499" s="59">
        <v>6402</v>
      </c>
      <c r="B8499" s="59" t="s">
        <v>513</v>
      </c>
      <c r="C8499" s="59" t="s">
        <v>20278</v>
      </c>
      <c r="D8499" s="60">
        <v>26.06</v>
      </c>
      <c r="E8499" s="59" t="s">
        <v>514</v>
      </c>
      <c r="F8499" s="59" t="s">
        <v>262</v>
      </c>
    </row>
    <row r="8500" spans="1:6">
      <c r="A8500" s="59">
        <v>6404</v>
      </c>
      <c r="B8500" s="59" t="s">
        <v>513</v>
      </c>
      <c r="C8500" s="59" t="s">
        <v>20278</v>
      </c>
      <c r="D8500" s="60">
        <v>26.06</v>
      </c>
      <c r="E8500" s="59" t="s">
        <v>514</v>
      </c>
      <c r="F8500" s="59" t="s">
        <v>263</v>
      </c>
    </row>
    <row r="8501" spans="1:6">
      <c r="A8501" s="59">
        <v>6405</v>
      </c>
      <c r="B8501" s="59" t="s">
        <v>513</v>
      </c>
      <c r="C8501" s="59" t="s">
        <v>20278</v>
      </c>
      <c r="D8501" s="60">
        <v>26.06</v>
      </c>
      <c r="E8501" s="59" t="s">
        <v>514</v>
      </c>
      <c r="F8501" s="59" t="s">
        <v>264</v>
      </c>
    </row>
    <row r="8502" spans="1:6">
      <c r="A8502" s="59">
        <v>6406</v>
      </c>
      <c r="B8502" s="59" t="s">
        <v>513</v>
      </c>
      <c r="C8502" s="59" t="s">
        <v>20278</v>
      </c>
      <c r="D8502" s="60">
        <v>26.06</v>
      </c>
      <c r="E8502" s="59" t="s">
        <v>514</v>
      </c>
      <c r="F8502" s="59" t="s">
        <v>265</v>
      </c>
    </row>
    <row r="8503" spans="1:6">
      <c r="A8503" s="59">
        <v>6407</v>
      </c>
      <c r="B8503" s="59" t="s">
        <v>513</v>
      </c>
      <c r="C8503" s="59" t="s">
        <v>20278</v>
      </c>
      <c r="D8503" s="60">
        <v>26.06</v>
      </c>
      <c r="E8503" s="59" t="s">
        <v>514</v>
      </c>
      <c r="F8503" s="59" t="s">
        <v>266</v>
      </c>
    </row>
    <row r="8504" spans="1:6">
      <c r="A8504" s="59">
        <v>6410</v>
      </c>
      <c r="B8504" s="59" t="s">
        <v>513</v>
      </c>
      <c r="C8504" s="59" t="s">
        <v>20278</v>
      </c>
      <c r="D8504" s="60">
        <v>26.06</v>
      </c>
      <c r="E8504" s="59" t="s">
        <v>514</v>
      </c>
      <c r="F8504" s="59" t="s">
        <v>267</v>
      </c>
    </row>
    <row r="8505" spans="1:6">
      <c r="A8505" s="59">
        <v>6411</v>
      </c>
      <c r="B8505" s="59" t="s">
        <v>513</v>
      </c>
      <c r="C8505" s="59" t="s">
        <v>20278</v>
      </c>
      <c r="D8505" s="60">
        <v>26.06</v>
      </c>
      <c r="E8505" s="59" t="s">
        <v>514</v>
      </c>
      <c r="F8505" s="59" t="s">
        <v>268</v>
      </c>
    </row>
    <row r="8506" spans="1:6">
      <c r="A8506" s="59">
        <v>6412</v>
      </c>
      <c r="B8506" s="59" t="s">
        <v>513</v>
      </c>
      <c r="C8506" s="59" t="s">
        <v>20278</v>
      </c>
      <c r="D8506" s="60">
        <v>26.06</v>
      </c>
      <c r="E8506" s="59" t="s">
        <v>514</v>
      </c>
      <c r="F8506" s="59" t="s">
        <v>269</v>
      </c>
    </row>
    <row r="8507" spans="1:6">
      <c r="A8507" s="59">
        <v>6413</v>
      </c>
      <c r="B8507" s="59" t="s">
        <v>513</v>
      </c>
      <c r="C8507" s="59" t="s">
        <v>20278</v>
      </c>
      <c r="D8507" s="60">
        <v>26.06</v>
      </c>
      <c r="E8507" s="59" t="s">
        <v>514</v>
      </c>
      <c r="F8507" s="59" t="s">
        <v>270</v>
      </c>
    </row>
    <row r="8508" spans="1:6">
      <c r="A8508" s="59">
        <v>6414</v>
      </c>
      <c r="B8508" s="59" t="s">
        <v>513</v>
      </c>
      <c r="C8508" s="59" t="s">
        <v>20278</v>
      </c>
      <c r="D8508" s="60">
        <v>26.06</v>
      </c>
      <c r="E8508" s="59" t="s">
        <v>514</v>
      </c>
      <c r="F8508" s="59" t="s">
        <v>271</v>
      </c>
    </row>
    <row r="8509" spans="1:6">
      <c r="A8509" s="59">
        <v>6415</v>
      </c>
      <c r="B8509" s="59" t="s">
        <v>513</v>
      </c>
      <c r="C8509" s="59" t="s">
        <v>20278</v>
      </c>
      <c r="D8509" s="60">
        <v>26.06</v>
      </c>
      <c r="E8509" s="59" t="s">
        <v>514</v>
      </c>
      <c r="F8509" s="59" t="s">
        <v>272</v>
      </c>
    </row>
    <row r="8510" spans="1:6">
      <c r="A8510" s="59">
        <v>6416</v>
      </c>
      <c r="B8510" s="59" t="s">
        <v>513</v>
      </c>
      <c r="C8510" s="59" t="s">
        <v>20278</v>
      </c>
      <c r="D8510" s="60">
        <v>26.06</v>
      </c>
      <c r="E8510" s="59" t="s">
        <v>514</v>
      </c>
      <c r="F8510" s="59" t="s">
        <v>273</v>
      </c>
    </row>
    <row r="8511" spans="1:6">
      <c r="A8511" s="59">
        <v>6417</v>
      </c>
      <c r="B8511" s="59" t="s">
        <v>513</v>
      </c>
      <c r="C8511" s="59" t="s">
        <v>20278</v>
      </c>
      <c r="D8511" s="60">
        <v>26.06</v>
      </c>
      <c r="E8511" s="59" t="s">
        <v>514</v>
      </c>
      <c r="F8511" s="59" t="s">
        <v>274</v>
      </c>
    </row>
    <row r="8512" spans="1:6">
      <c r="A8512" s="59">
        <v>6418</v>
      </c>
      <c r="B8512" s="59" t="s">
        <v>513</v>
      </c>
      <c r="C8512" s="59" t="s">
        <v>20278</v>
      </c>
      <c r="D8512" s="60">
        <v>26.06</v>
      </c>
      <c r="E8512" s="59" t="s">
        <v>514</v>
      </c>
      <c r="F8512" s="59" t="s">
        <v>275</v>
      </c>
    </row>
    <row r="8513" spans="1:6">
      <c r="A8513" s="59">
        <v>6419</v>
      </c>
      <c r="B8513" s="59" t="s">
        <v>513</v>
      </c>
      <c r="C8513" s="59" t="s">
        <v>20278</v>
      </c>
      <c r="D8513" s="60">
        <v>26.06</v>
      </c>
      <c r="E8513" s="59" t="s">
        <v>514</v>
      </c>
      <c r="F8513" s="59" t="s">
        <v>276</v>
      </c>
    </row>
    <row r="8514" spans="1:6">
      <c r="A8514" s="59">
        <v>6420</v>
      </c>
      <c r="B8514" s="59" t="s">
        <v>513</v>
      </c>
      <c r="C8514" s="59" t="s">
        <v>20278</v>
      </c>
      <c r="D8514" s="60">
        <v>26.06</v>
      </c>
      <c r="E8514" s="59" t="s">
        <v>514</v>
      </c>
      <c r="F8514" s="59" t="s">
        <v>277</v>
      </c>
    </row>
    <row r="8515" spans="1:6">
      <c r="A8515" s="59">
        <v>6421</v>
      </c>
      <c r="B8515" s="59" t="s">
        <v>513</v>
      </c>
      <c r="C8515" s="59" t="s">
        <v>20278</v>
      </c>
      <c r="D8515" s="60">
        <v>26.06</v>
      </c>
      <c r="E8515" s="59" t="s">
        <v>514</v>
      </c>
      <c r="F8515" s="59" t="s">
        <v>278</v>
      </c>
    </row>
    <row r="8516" spans="1:6">
      <c r="A8516" s="59">
        <v>6422</v>
      </c>
      <c r="B8516" s="59" t="s">
        <v>513</v>
      </c>
      <c r="C8516" s="59" t="s">
        <v>20278</v>
      </c>
      <c r="D8516" s="60">
        <v>26.06</v>
      </c>
      <c r="E8516" s="59" t="s">
        <v>514</v>
      </c>
      <c r="F8516" s="59" t="s">
        <v>279</v>
      </c>
    </row>
    <row r="8517" spans="1:6">
      <c r="A8517" s="59">
        <v>6423</v>
      </c>
      <c r="B8517" s="59" t="s">
        <v>513</v>
      </c>
      <c r="C8517" s="59" t="s">
        <v>20278</v>
      </c>
      <c r="D8517" s="60">
        <v>26.06</v>
      </c>
      <c r="E8517" s="59" t="s">
        <v>514</v>
      </c>
      <c r="F8517" s="59" t="s">
        <v>280</v>
      </c>
    </row>
    <row r="8518" spans="1:6">
      <c r="A8518" s="59">
        <v>6425</v>
      </c>
      <c r="B8518" s="59" t="s">
        <v>513</v>
      </c>
      <c r="C8518" s="59" t="s">
        <v>20278</v>
      </c>
      <c r="D8518" s="60">
        <v>26.06</v>
      </c>
      <c r="E8518" s="59" t="s">
        <v>514</v>
      </c>
      <c r="F8518" s="59" t="s">
        <v>281</v>
      </c>
    </row>
    <row r="8519" spans="1:6">
      <c r="A8519" s="59">
        <v>6426</v>
      </c>
      <c r="B8519" s="59" t="s">
        <v>513</v>
      </c>
      <c r="C8519" s="59" t="s">
        <v>20278</v>
      </c>
      <c r="D8519" s="60">
        <v>26.06</v>
      </c>
      <c r="E8519" s="59" t="s">
        <v>514</v>
      </c>
      <c r="F8519" s="59" t="s">
        <v>282</v>
      </c>
    </row>
    <row r="8520" spans="1:6">
      <c r="A8520" s="59">
        <v>6427</v>
      </c>
      <c r="B8520" s="59" t="s">
        <v>513</v>
      </c>
      <c r="C8520" s="59" t="s">
        <v>20278</v>
      </c>
      <c r="D8520" s="60">
        <v>26.06</v>
      </c>
      <c r="E8520" s="59" t="s">
        <v>514</v>
      </c>
      <c r="F8520" s="59" t="s">
        <v>281</v>
      </c>
    </row>
    <row r="8521" spans="1:6">
      <c r="A8521" s="59">
        <v>6430</v>
      </c>
      <c r="B8521" s="59" t="s">
        <v>513</v>
      </c>
      <c r="C8521" s="59" t="s">
        <v>20278</v>
      </c>
      <c r="D8521" s="60">
        <v>26.06</v>
      </c>
      <c r="E8521" s="59" t="s">
        <v>514</v>
      </c>
      <c r="F8521" s="59" t="s">
        <v>265</v>
      </c>
    </row>
    <row r="8522" spans="1:6">
      <c r="A8522" s="59">
        <v>6432</v>
      </c>
      <c r="B8522" s="59" t="s">
        <v>513</v>
      </c>
      <c r="C8522" s="59" t="s">
        <v>20278</v>
      </c>
      <c r="D8522" s="60">
        <v>26.06</v>
      </c>
      <c r="E8522" s="59" t="s">
        <v>514</v>
      </c>
      <c r="F8522" s="59" t="s">
        <v>283</v>
      </c>
    </row>
    <row r="8523" spans="1:6">
      <c r="A8523" s="59">
        <v>6434</v>
      </c>
      <c r="B8523" s="59" t="s">
        <v>513</v>
      </c>
      <c r="C8523" s="59" t="s">
        <v>20278</v>
      </c>
      <c r="D8523" s="60">
        <v>26.06</v>
      </c>
      <c r="E8523" s="59" t="s">
        <v>514</v>
      </c>
      <c r="F8523" s="59" t="s">
        <v>284</v>
      </c>
    </row>
    <row r="8524" spans="1:6">
      <c r="A8524" s="59">
        <v>6437</v>
      </c>
      <c r="B8524" s="59" t="s">
        <v>513</v>
      </c>
      <c r="C8524" s="59" t="s">
        <v>20278</v>
      </c>
      <c r="D8524" s="60">
        <v>26.06</v>
      </c>
      <c r="E8524" s="59" t="s">
        <v>514</v>
      </c>
      <c r="F8524" s="59" t="s">
        <v>285</v>
      </c>
    </row>
    <row r="8525" spans="1:6">
      <c r="A8525" s="59">
        <v>6438</v>
      </c>
      <c r="B8525" s="59" t="s">
        <v>513</v>
      </c>
      <c r="C8525" s="59" t="s">
        <v>20278</v>
      </c>
      <c r="D8525" s="60">
        <v>26.06</v>
      </c>
      <c r="E8525" s="59" t="s">
        <v>514</v>
      </c>
      <c r="F8525" s="59" t="s">
        <v>286</v>
      </c>
    </row>
    <row r="8526" spans="1:6">
      <c r="A8526" s="59">
        <v>6439</v>
      </c>
      <c r="B8526" s="59" t="s">
        <v>513</v>
      </c>
      <c r="C8526" s="59" t="s">
        <v>20278</v>
      </c>
      <c r="D8526" s="60">
        <v>26.06</v>
      </c>
      <c r="E8526" s="59" t="s">
        <v>514</v>
      </c>
      <c r="F8526" s="59" t="s">
        <v>287</v>
      </c>
    </row>
    <row r="8527" spans="1:6">
      <c r="A8527" s="59">
        <v>6442</v>
      </c>
      <c r="B8527" s="59" t="s">
        <v>513</v>
      </c>
      <c r="C8527" s="59" t="s">
        <v>20278</v>
      </c>
      <c r="D8527" s="60">
        <v>26.06</v>
      </c>
      <c r="E8527" s="59" t="s">
        <v>514</v>
      </c>
      <c r="F8527" s="59" t="s">
        <v>288</v>
      </c>
    </row>
    <row r="8528" spans="1:6">
      <c r="A8528" s="59">
        <v>6443</v>
      </c>
      <c r="B8528" s="59" t="s">
        <v>513</v>
      </c>
      <c r="C8528" s="59" t="s">
        <v>20278</v>
      </c>
      <c r="D8528" s="60">
        <v>26.06</v>
      </c>
      <c r="E8528" s="59" t="s">
        <v>514</v>
      </c>
      <c r="F8528" s="59" t="s">
        <v>289</v>
      </c>
    </row>
    <row r="8529" spans="1:6">
      <c r="A8529" s="59">
        <v>6444</v>
      </c>
      <c r="B8529" s="59" t="s">
        <v>513</v>
      </c>
      <c r="C8529" s="59" t="s">
        <v>20278</v>
      </c>
      <c r="D8529" s="60">
        <v>26.06</v>
      </c>
      <c r="E8529" s="59" t="s">
        <v>514</v>
      </c>
      <c r="F8529" s="59" t="s">
        <v>290</v>
      </c>
    </row>
    <row r="8530" spans="1:6">
      <c r="A8530" s="59">
        <v>6450</v>
      </c>
      <c r="B8530" s="59" t="s">
        <v>513</v>
      </c>
      <c r="C8530" s="59" t="s">
        <v>20278</v>
      </c>
      <c r="D8530" s="60">
        <v>26.06</v>
      </c>
      <c r="E8530" s="59" t="s">
        <v>514</v>
      </c>
      <c r="F8530" s="59" t="s">
        <v>291</v>
      </c>
    </row>
    <row r="8531" spans="1:6">
      <c r="A8531" s="59">
        <v>6452</v>
      </c>
      <c r="B8531" s="59" t="s">
        <v>513</v>
      </c>
      <c r="C8531" s="59" t="s">
        <v>20278</v>
      </c>
      <c r="D8531" s="60">
        <v>26.06</v>
      </c>
      <c r="E8531" s="59" t="s">
        <v>514</v>
      </c>
      <c r="F8531" s="59" t="s">
        <v>292</v>
      </c>
    </row>
    <row r="8532" spans="1:6">
      <c r="A8532" s="59">
        <v>6456</v>
      </c>
      <c r="B8532" s="59" t="s">
        <v>513</v>
      </c>
      <c r="C8532" s="59" t="s">
        <v>20278</v>
      </c>
      <c r="D8532" s="60">
        <v>26.06</v>
      </c>
      <c r="E8532" s="59" t="s">
        <v>514</v>
      </c>
      <c r="F8532" s="59" t="s">
        <v>293</v>
      </c>
    </row>
    <row r="8533" spans="1:6">
      <c r="A8533" s="59">
        <v>6458</v>
      </c>
      <c r="B8533" s="59" t="s">
        <v>513</v>
      </c>
      <c r="C8533" s="59" t="s">
        <v>20278</v>
      </c>
      <c r="D8533" s="60">
        <v>26.06</v>
      </c>
      <c r="E8533" s="59" t="s">
        <v>514</v>
      </c>
      <c r="F8533" s="59" t="s">
        <v>294</v>
      </c>
    </row>
    <row r="8534" spans="1:6">
      <c r="A8534" s="59">
        <v>6459</v>
      </c>
      <c r="B8534" s="59" t="s">
        <v>513</v>
      </c>
      <c r="C8534" s="59" t="s">
        <v>20278</v>
      </c>
      <c r="D8534" s="60">
        <v>26.06</v>
      </c>
      <c r="E8534" s="59" t="s">
        <v>514</v>
      </c>
      <c r="F8534" s="59" t="s">
        <v>295</v>
      </c>
    </row>
    <row r="8535" spans="1:6">
      <c r="A8535" s="59">
        <v>6460</v>
      </c>
      <c r="B8535" s="59" t="s">
        <v>513</v>
      </c>
      <c r="C8535" s="59" t="s">
        <v>20278</v>
      </c>
      <c r="D8535" s="60">
        <v>26.06</v>
      </c>
      <c r="E8535" s="59" t="s">
        <v>514</v>
      </c>
      <c r="F8535" s="59" t="s">
        <v>296</v>
      </c>
    </row>
    <row r="8536" spans="1:6">
      <c r="A8536" s="59">
        <v>6461</v>
      </c>
      <c r="B8536" s="59" t="s">
        <v>513</v>
      </c>
      <c r="C8536" s="59" t="s">
        <v>20278</v>
      </c>
      <c r="D8536" s="60">
        <v>26.06</v>
      </c>
      <c r="E8536" s="59" t="s">
        <v>514</v>
      </c>
      <c r="F8536" s="59" t="s">
        <v>297</v>
      </c>
    </row>
    <row r="8537" spans="1:6">
      <c r="A8537" s="59">
        <v>6462</v>
      </c>
      <c r="B8537" s="59" t="s">
        <v>513</v>
      </c>
      <c r="C8537" s="59" t="s">
        <v>20278</v>
      </c>
      <c r="D8537" s="60">
        <v>26.06</v>
      </c>
      <c r="E8537" s="59" t="s">
        <v>514</v>
      </c>
      <c r="F8537" s="59" t="s">
        <v>298</v>
      </c>
    </row>
    <row r="8538" spans="1:6">
      <c r="A8538" s="59">
        <v>6463</v>
      </c>
      <c r="B8538" s="59" t="s">
        <v>513</v>
      </c>
      <c r="C8538" s="59" t="s">
        <v>20278</v>
      </c>
      <c r="D8538" s="60">
        <v>26.06</v>
      </c>
      <c r="E8538" s="59" t="s">
        <v>514</v>
      </c>
      <c r="F8538" s="59" t="s">
        <v>299</v>
      </c>
    </row>
    <row r="8539" spans="1:6">
      <c r="A8539" s="59">
        <v>6464</v>
      </c>
      <c r="B8539" s="59" t="s">
        <v>513</v>
      </c>
      <c r="C8539" s="59" t="s">
        <v>20278</v>
      </c>
      <c r="D8539" s="60">
        <v>26.06</v>
      </c>
      <c r="E8539" s="59" t="s">
        <v>514</v>
      </c>
      <c r="F8539" s="59" t="s">
        <v>300</v>
      </c>
    </row>
    <row r="8540" spans="1:6">
      <c r="A8540" s="59">
        <v>6470</v>
      </c>
      <c r="B8540" s="59" t="s">
        <v>513</v>
      </c>
      <c r="C8540" s="59" t="s">
        <v>20278</v>
      </c>
      <c r="D8540" s="60">
        <v>26.06</v>
      </c>
      <c r="E8540" s="59" t="s">
        <v>514</v>
      </c>
      <c r="F8540" s="59" t="s">
        <v>301</v>
      </c>
    </row>
    <row r="8541" spans="1:6">
      <c r="A8541" s="59">
        <v>6472</v>
      </c>
      <c r="B8541" s="59" t="s">
        <v>513</v>
      </c>
      <c r="C8541" s="59" t="s">
        <v>20278</v>
      </c>
      <c r="D8541" s="60">
        <v>26.06</v>
      </c>
      <c r="E8541" s="59" t="s">
        <v>514</v>
      </c>
      <c r="F8541" s="59" t="s">
        <v>302</v>
      </c>
    </row>
    <row r="8542" spans="1:6">
      <c r="A8542" s="59">
        <v>6473</v>
      </c>
      <c r="B8542" s="59" t="s">
        <v>513</v>
      </c>
      <c r="C8542" s="59" t="s">
        <v>20278</v>
      </c>
      <c r="D8542" s="60">
        <v>26.06</v>
      </c>
      <c r="E8542" s="59" t="s">
        <v>514</v>
      </c>
      <c r="F8542" s="59" t="s">
        <v>303</v>
      </c>
    </row>
    <row r="8543" spans="1:6">
      <c r="A8543" s="59">
        <v>6480</v>
      </c>
      <c r="B8543" s="59" t="s">
        <v>513</v>
      </c>
      <c r="C8543" s="59" t="s">
        <v>20278</v>
      </c>
      <c r="D8543" s="60">
        <v>26.06</v>
      </c>
      <c r="E8543" s="59" t="s">
        <v>514</v>
      </c>
      <c r="F8543" s="59" t="s">
        <v>304</v>
      </c>
    </row>
    <row r="8544" spans="1:6">
      <c r="A8544" s="59">
        <v>6482</v>
      </c>
      <c r="B8544" s="59" t="s">
        <v>513</v>
      </c>
      <c r="C8544" s="59" t="s">
        <v>20278</v>
      </c>
      <c r="D8544" s="60">
        <v>26.06</v>
      </c>
      <c r="E8544" s="59" t="s">
        <v>514</v>
      </c>
      <c r="F8544" s="59" t="s">
        <v>305</v>
      </c>
    </row>
    <row r="8545" spans="1:6">
      <c r="A8545" s="59">
        <v>6483</v>
      </c>
      <c r="B8545" s="59" t="s">
        <v>513</v>
      </c>
      <c r="C8545" s="59" t="s">
        <v>20278</v>
      </c>
      <c r="D8545" s="60">
        <v>26.06</v>
      </c>
      <c r="E8545" s="59" t="s">
        <v>514</v>
      </c>
      <c r="F8545" s="59" t="s">
        <v>306</v>
      </c>
    </row>
    <row r="8546" spans="1:6">
      <c r="A8546" s="59">
        <v>6484</v>
      </c>
      <c r="B8546" s="59" t="s">
        <v>513</v>
      </c>
      <c r="C8546" s="59" t="s">
        <v>20278</v>
      </c>
      <c r="D8546" s="60">
        <v>26.06</v>
      </c>
      <c r="E8546" s="59" t="s">
        <v>514</v>
      </c>
      <c r="F8546" s="59" t="s">
        <v>307</v>
      </c>
    </row>
    <row r="8547" spans="1:6">
      <c r="A8547" s="59">
        <v>6486</v>
      </c>
      <c r="B8547" s="59" t="s">
        <v>513</v>
      </c>
      <c r="C8547" s="59" t="s">
        <v>20278</v>
      </c>
      <c r="D8547" s="60">
        <v>26.06</v>
      </c>
      <c r="E8547" s="59" t="s">
        <v>514</v>
      </c>
      <c r="F8547" s="59" t="s">
        <v>308</v>
      </c>
    </row>
    <row r="8548" spans="1:6">
      <c r="A8548" s="59">
        <v>6490</v>
      </c>
      <c r="B8548" s="59" t="s">
        <v>513</v>
      </c>
      <c r="C8548" s="59" t="s">
        <v>20278</v>
      </c>
      <c r="D8548" s="60">
        <v>26.06</v>
      </c>
      <c r="E8548" s="59" t="s">
        <v>514</v>
      </c>
      <c r="F8548" s="59" t="s">
        <v>309</v>
      </c>
    </row>
    <row r="8549" spans="1:6">
      <c r="A8549" s="59">
        <v>6492</v>
      </c>
      <c r="B8549" s="59" t="s">
        <v>513</v>
      </c>
      <c r="C8549" s="59" t="s">
        <v>20278</v>
      </c>
      <c r="D8549" s="60">
        <v>26.06</v>
      </c>
      <c r="E8549" s="59" t="s">
        <v>514</v>
      </c>
      <c r="F8549" s="59" t="s">
        <v>310</v>
      </c>
    </row>
    <row r="8550" spans="1:6">
      <c r="A8550" s="59">
        <v>6500</v>
      </c>
      <c r="B8550" s="59" t="s">
        <v>513</v>
      </c>
      <c r="C8550" s="59" t="s">
        <v>20278</v>
      </c>
      <c r="D8550" s="60">
        <v>26.06</v>
      </c>
      <c r="E8550" s="59" t="s">
        <v>514</v>
      </c>
      <c r="F8550" s="59" t="s">
        <v>311</v>
      </c>
    </row>
    <row r="8551" spans="1:6">
      <c r="A8551" s="59">
        <v>6502</v>
      </c>
      <c r="B8551" s="59" t="s">
        <v>513</v>
      </c>
      <c r="C8551" s="59" t="s">
        <v>20278</v>
      </c>
      <c r="D8551" s="60">
        <v>26.06</v>
      </c>
      <c r="E8551" s="59" t="s">
        <v>514</v>
      </c>
      <c r="F8551" s="59" t="s">
        <v>312</v>
      </c>
    </row>
    <row r="8552" spans="1:6">
      <c r="A8552" s="59">
        <v>6503</v>
      </c>
      <c r="B8552" s="59" t="s">
        <v>513</v>
      </c>
      <c r="C8552" s="59" t="s">
        <v>20278</v>
      </c>
      <c r="D8552" s="60">
        <v>26.06</v>
      </c>
      <c r="E8552" s="59" t="s">
        <v>514</v>
      </c>
      <c r="F8552" s="59" t="s">
        <v>313</v>
      </c>
    </row>
    <row r="8553" spans="1:6">
      <c r="A8553" s="59">
        <v>6504</v>
      </c>
      <c r="B8553" s="59" t="s">
        <v>513</v>
      </c>
      <c r="C8553" s="59" t="s">
        <v>20278</v>
      </c>
      <c r="D8553" s="60">
        <v>26.06</v>
      </c>
      <c r="E8553" s="59" t="s">
        <v>514</v>
      </c>
      <c r="F8553" s="59" t="s">
        <v>314</v>
      </c>
    </row>
    <row r="8554" spans="1:6">
      <c r="A8554" s="59">
        <v>6505</v>
      </c>
      <c r="B8554" s="59" t="s">
        <v>513</v>
      </c>
      <c r="C8554" s="59" t="s">
        <v>20278</v>
      </c>
      <c r="D8554" s="60">
        <v>26.06</v>
      </c>
      <c r="E8554" s="59" t="s">
        <v>514</v>
      </c>
      <c r="F8554" s="59" t="s">
        <v>315</v>
      </c>
    </row>
    <row r="8555" spans="1:6">
      <c r="A8555" s="59">
        <v>6506</v>
      </c>
      <c r="B8555" s="59" t="s">
        <v>513</v>
      </c>
      <c r="C8555" s="59" t="s">
        <v>20278</v>
      </c>
      <c r="D8555" s="60">
        <v>26.06</v>
      </c>
      <c r="E8555" s="59" t="s">
        <v>514</v>
      </c>
      <c r="F8555" s="59" t="s">
        <v>316</v>
      </c>
    </row>
    <row r="8556" spans="1:6">
      <c r="A8556" s="59">
        <v>6507</v>
      </c>
      <c r="B8556" s="59" t="s">
        <v>513</v>
      </c>
      <c r="C8556" s="59" t="s">
        <v>20278</v>
      </c>
      <c r="D8556" s="60">
        <v>26.06</v>
      </c>
      <c r="E8556" s="59" t="s">
        <v>514</v>
      </c>
      <c r="F8556" s="59" t="s">
        <v>317</v>
      </c>
    </row>
    <row r="8557" spans="1:6">
      <c r="A8557" s="59">
        <v>6508</v>
      </c>
      <c r="B8557" s="59" t="s">
        <v>513</v>
      </c>
      <c r="C8557" s="59" t="s">
        <v>20278</v>
      </c>
      <c r="D8557" s="60">
        <v>26.06</v>
      </c>
      <c r="E8557" s="59" t="s">
        <v>514</v>
      </c>
      <c r="F8557" s="59" t="s">
        <v>318</v>
      </c>
    </row>
    <row r="8558" spans="1:6">
      <c r="A8558" s="59">
        <v>6509</v>
      </c>
      <c r="B8558" s="59" t="s">
        <v>513</v>
      </c>
      <c r="C8558" s="59" t="s">
        <v>20278</v>
      </c>
      <c r="D8558" s="60">
        <v>26.06</v>
      </c>
      <c r="E8558" s="59" t="s">
        <v>514</v>
      </c>
      <c r="F8558" s="59" t="s">
        <v>319</v>
      </c>
    </row>
    <row r="8559" spans="1:6">
      <c r="A8559" s="59">
        <v>6510</v>
      </c>
      <c r="B8559" s="59" t="s">
        <v>513</v>
      </c>
      <c r="C8559" s="59" t="s">
        <v>20278</v>
      </c>
      <c r="D8559" s="60">
        <v>26.06</v>
      </c>
      <c r="E8559" s="59" t="s">
        <v>514</v>
      </c>
      <c r="F8559" s="59" t="s">
        <v>320</v>
      </c>
    </row>
    <row r="8560" spans="1:6">
      <c r="A8560" s="59">
        <v>6511</v>
      </c>
      <c r="B8560" s="59" t="s">
        <v>513</v>
      </c>
      <c r="C8560" s="59" t="s">
        <v>20278</v>
      </c>
      <c r="D8560" s="60">
        <v>26.06</v>
      </c>
      <c r="E8560" s="59" t="s">
        <v>514</v>
      </c>
      <c r="F8560" s="59" t="s">
        <v>321</v>
      </c>
    </row>
    <row r="8561" spans="1:6">
      <c r="A8561" s="59">
        <v>6512</v>
      </c>
      <c r="B8561" s="59" t="s">
        <v>513</v>
      </c>
      <c r="C8561" s="59" t="s">
        <v>20278</v>
      </c>
      <c r="D8561" s="60">
        <v>26.06</v>
      </c>
      <c r="E8561" s="59" t="s">
        <v>514</v>
      </c>
      <c r="F8561" s="59" t="s">
        <v>322</v>
      </c>
    </row>
    <row r="8562" spans="1:6">
      <c r="A8562" s="59">
        <v>6513</v>
      </c>
      <c r="B8562" s="59" t="s">
        <v>513</v>
      </c>
      <c r="C8562" s="59" t="s">
        <v>20278</v>
      </c>
      <c r="D8562" s="60">
        <v>26.06</v>
      </c>
      <c r="E8562" s="59" t="s">
        <v>514</v>
      </c>
      <c r="F8562" s="59" t="s">
        <v>323</v>
      </c>
    </row>
    <row r="8563" spans="1:6">
      <c r="A8563" s="59">
        <v>6517</v>
      </c>
      <c r="B8563" s="59" t="s">
        <v>513</v>
      </c>
      <c r="C8563" s="59" t="s">
        <v>20278</v>
      </c>
      <c r="D8563" s="60">
        <v>26.06</v>
      </c>
      <c r="E8563" s="59" t="s">
        <v>514</v>
      </c>
      <c r="F8563" s="59" t="s">
        <v>324</v>
      </c>
    </row>
    <row r="8564" spans="1:6">
      <c r="A8564" s="59">
        <v>6518</v>
      </c>
      <c r="B8564" s="59" t="s">
        <v>513</v>
      </c>
      <c r="C8564" s="59" t="s">
        <v>20278</v>
      </c>
      <c r="D8564" s="60">
        <v>26.06</v>
      </c>
      <c r="E8564" s="59" t="s">
        <v>514</v>
      </c>
      <c r="F8564" s="59" t="s">
        <v>325</v>
      </c>
    </row>
    <row r="8565" spans="1:6">
      <c r="A8565" s="59">
        <v>6519</v>
      </c>
      <c r="B8565" s="59" t="s">
        <v>513</v>
      </c>
      <c r="C8565" s="59" t="s">
        <v>20278</v>
      </c>
      <c r="D8565" s="60">
        <v>26.06</v>
      </c>
      <c r="E8565" s="59" t="s">
        <v>514</v>
      </c>
      <c r="F8565" s="59" t="s">
        <v>326</v>
      </c>
    </row>
    <row r="8566" spans="1:6">
      <c r="A8566" s="59">
        <v>6520</v>
      </c>
      <c r="B8566" s="59" t="s">
        <v>513</v>
      </c>
      <c r="C8566" s="59" t="s">
        <v>20278</v>
      </c>
      <c r="D8566" s="60">
        <v>26.06</v>
      </c>
      <c r="E8566" s="59" t="s">
        <v>514</v>
      </c>
      <c r="F8566" s="59" t="s">
        <v>327</v>
      </c>
    </row>
    <row r="8567" spans="1:6">
      <c r="A8567" s="59">
        <v>6521</v>
      </c>
      <c r="B8567" s="59" t="s">
        <v>513</v>
      </c>
      <c r="C8567" s="59" t="s">
        <v>20278</v>
      </c>
      <c r="D8567" s="60">
        <v>26.06</v>
      </c>
      <c r="E8567" s="59" t="s">
        <v>514</v>
      </c>
      <c r="F8567" s="59" t="s">
        <v>328</v>
      </c>
    </row>
    <row r="8568" spans="1:6">
      <c r="A8568" s="59">
        <v>6522</v>
      </c>
      <c r="B8568" s="59" t="s">
        <v>513</v>
      </c>
      <c r="C8568" s="59" t="s">
        <v>20278</v>
      </c>
      <c r="D8568" s="60">
        <v>26.06</v>
      </c>
      <c r="E8568" s="59" t="s">
        <v>514</v>
      </c>
      <c r="F8568" s="59" t="s">
        <v>329</v>
      </c>
    </row>
    <row r="8569" spans="1:6">
      <c r="A8569" s="59">
        <v>6620</v>
      </c>
      <c r="B8569" s="59" t="s">
        <v>513</v>
      </c>
      <c r="C8569" s="59" t="s">
        <v>20278</v>
      </c>
      <c r="D8569" s="60">
        <v>26.06</v>
      </c>
      <c r="E8569" s="59" t="s">
        <v>514</v>
      </c>
      <c r="F8569" s="59" t="s">
        <v>330</v>
      </c>
    </row>
    <row r="8570" spans="1:6">
      <c r="A8570" s="59">
        <v>6622</v>
      </c>
      <c r="B8570" s="59" t="s">
        <v>513</v>
      </c>
      <c r="C8570" s="59" t="s">
        <v>20278</v>
      </c>
      <c r="D8570" s="60">
        <v>26.06</v>
      </c>
      <c r="E8570" s="59" t="s">
        <v>514</v>
      </c>
      <c r="F8570" s="59" t="s">
        <v>331</v>
      </c>
    </row>
    <row r="8571" spans="1:6">
      <c r="A8571" s="59">
        <v>6623</v>
      </c>
      <c r="B8571" s="59" t="s">
        <v>513</v>
      </c>
      <c r="C8571" s="59" t="s">
        <v>20278</v>
      </c>
      <c r="D8571" s="60">
        <v>26.06</v>
      </c>
      <c r="E8571" s="59" t="s">
        <v>514</v>
      </c>
      <c r="F8571" s="59" t="s">
        <v>332</v>
      </c>
    </row>
    <row r="8572" spans="1:6">
      <c r="A8572" s="59">
        <v>6624</v>
      </c>
      <c r="B8572" s="59" t="s">
        <v>513</v>
      </c>
      <c r="C8572" s="59" t="s">
        <v>20278</v>
      </c>
      <c r="D8572" s="60">
        <v>26.06</v>
      </c>
      <c r="E8572" s="59" t="s">
        <v>514</v>
      </c>
      <c r="F8572" s="59" t="s">
        <v>333</v>
      </c>
    </row>
    <row r="8573" spans="1:6">
      <c r="A8573" s="59">
        <v>6625</v>
      </c>
      <c r="B8573" s="59" t="s">
        <v>513</v>
      </c>
      <c r="C8573" s="59" t="s">
        <v>20278</v>
      </c>
      <c r="D8573" s="60">
        <v>26.06</v>
      </c>
      <c r="E8573" s="59" t="s">
        <v>514</v>
      </c>
      <c r="F8573" s="59" t="s">
        <v>334</v>
      </c>
    </row>
    <row r="8574" spans="1:6">
      <c r="A8574" s="59">
        <v>6630</v>
      </c>
      <c r="B8574" s="59" t="s">
        <v>513</v>
      </c>
      <c r="C8574" s="59" t="s">
        <v>20278</v>
      </c>
      <c r="D8574" s="60">
        <v>26.06</v>
      </c>
      <c r="E8574" s="59" t="s">
        <v>514</v>
      </c>
      <c r="F8574" s="59" t="s">
        <v>335</v>
      </c>
    </row>
    <row r="8575" spans="1:6">
      <c r="A8575" s="59">
        <v>6632</v>
      </c>
      <c r="B8575" s="59" t="s">
        <v>513</v>
      </c>
      <c r="C8575" s="59" t="s">
        <v>20278</v>
      </c>
      <c r="D8575" s="60">
        <v>26.06</v>
      </c>
      <c r="E8575" s="59" t="s">
        <v>514</v>
      </c>
      <c r="F8575" s="59" t="s">
        <v>336</v>
      </c>
    </row>
    <row r="8576" spans="1:6">
      <c r="A8576" s="59">
        <v>6633</v>
      </c>
      <c r="B8576" s="59" t="s">
        <v>513</v>
      </c>
      <c r="C8576" s="59" t="s">
        <v>20278</v>
      </c>
      <c r="D8576" s="60">
        <v>26.06</v>
      </c>
      <c r="E8576" s="59" t="s">
        <v>514</v>
      </c>
      <c r="F8576" s="59" t="s">
        <v>337</v>
      </c>
    </row>
    <row r="8577" spans="1:6">
      <c r="A8577" s="59">
        <v>6634</v>
      </c>
      <c r="B8577" s="59" t="s">
        <v>513</v>
      </c>
      <c r="C8577" s="59" t="s">
        <v>20278</v>
      </c>
      <c r="D8577" s="60">
        <v>26.06</v>
      </c>
      <c r="E8577" s="59" t="s">
        <v>514</v>
      </c>
      <c r="F8577" s="59" t="s">
        <v>338</v>
      </c>
    </row>
    <row r="8578" spans="1:6">
      <c r="A8578" s="59">
        <v>6635</v>
      </c>
      <c r="B8578" s="59" t="s">
        <v>513</v>
      </c>
      <c r="C8578" s="59" t="s">
        <v>20278</v>
      </c>
      <c r="D8578" s="60">
        <v>26.06</v>
      </c>
      <c r="E8578" s="59" t="s">
        <v>514</v>
      </c>
      <c r="F8578" s="59" t="s">
        <v>339</v>
      </c>
    </row>
    <row r="8579" spans="1:6">
      <c r="A8579" s="59">
        <v>6636</v>
      </c>
      <c r="B8579" s="59" t="s">
        <v>513</v>
      </c>
      <c r="C8579" s="59" t="s">
        <v>20278</v>
      </c>
      <c r="D8579" s="60">
        <v>26.06</v>
      </c>
      <c r="E8579" s="59" t="s">
        <v>514</v>
      </c>
      <c r="F8579" s="59" t="s">
        <v>340</v>
      </c>
    </row>
    <row r="8580" spans="1:6">
      <c r="A8580" s="59">
        <v>6637</v>
      </c>
      <c r="B8580" s="59" t="s">
        <v>513</v>
      </c>
      <c r="C8580" s="59" t="s">
        <v>20278</v>
      </c>
      <c r="D8580" s="60">
        <v>26.06</v>
      </c>
      <c r="E8580" s="59" t="s">
        <v>514</v>
      </c>
      <c r="F8580" s="59" t="s">
        <v>341</v>
      </c>
    </row>
    <row r="8581" spans="1:6">
      <c r="A8581" s="59">
        <v>6640</v>
      </c>
      <c r="B8581" s="59" t="s">
        <v>513</v>
      </c>
      <c r="C8581" s="59" t="s">
        <v>20278</v>
      </c>
      <c r="D8581" s="60">
        <v>26.06</v>
      </c>
      <c r="E8581" s="59" t="s">
        <v>514</v>
      </c>
      <c r="F8581" s="59" t="s">
        <v>342</v>
      </c>
    </row>
    <row r="8582" spans="1:6">
      <c r="A8582" s="59">
        <v>6642</v>
      </c>
      <c r="B8582" s="59" t="s">
        <v>513</v>
      </c>
      <c r="C8582" s="59" t="s">
        <v>20278</v>
      </c>
      <c r="D8582" s="60">
        <v>26.06</v>
      </c>
      <c r="E8582" s="59" t="s">
        <v>514</v>
      </c>
      <c r="F8582" s="59" t="s">
        <v>343</v>
      </c>
    </row>
    <row r="8583" spans="1:6">
      <c r="A8583" s="59">
        <v>6643</v>
      </c>
      <c r="B8583" s="59" t="s">
        <v>513</v>
      </c>
      <c r="C8583" s="59" t="s">
        <v>20278</v>
      </c>
      <c r="D8583" s="60">
        <v>26.06</v>
      </c>
      <c r="E8583" s="59" t="s">
        <v>514</v>
      </c>
      <c r="F8583" s="59" t="s">
        <v>344</v>
      </c>
    </row>
    <row r="8584" spans="1:6">
      <c r="A8584" s="59">
        <v>6644</v>
      </c>
      <c r="B8584" s="59" t="s">
        <v>513</v>
      </c>
      <c r="C8584" s="59" t="s">
        <v>20278</v>
      </c>
      <c r="D8584" s="60">
        <v>26.06</v>
      </c>
      <c r="E8584" s="59" t="s">
        <v>514</v>
      </c>
      <c r="F8584" s="59" t="s">
        <v>345</v>
      </c>
    </row>
    <row r="8585" spans="1:6">
      <c r="A8585" s="59">
        <v>6645</v>
      </c>
      <c r="B8585" s="59" t="s">
        <v>513</v>
      </c>
      <c r="C8585" s="59" t="s">
        <v>20278</v>
      </c>
      <c r="D8585" s="60">
        <v>26.06</v>
      </c>
      <c r="E8585" s="59" t="s">
        <v>514</v>
      </c>
      <c r="F8585" s="59" t="s">
        <v>346</v>
      </c>
    </row>
    <row r="8586" spans="1:6">
      <c r="A8586" s="59">
        <v>6646</v>
      </c>
      <c r="B8586" s="59" t="s">
        <v>513</v>
      </c>
      <c r="C8586" s="59" t="s">
        <v>20278</v>
      </c>
      <c r="D8586" s="60">
        <v>26.06</v>
      </c>
      <c r="E8586" s="59" t="s">
        <v>514</v>
      </c>
      <c r="F8586" s="59" t="s">
        <v>347</v>
      </c>
    </row>
    <row r="8587" spans="1:6">
      <c r="A8587" s="59">
        <v>6648</v>
      </c>
      <c r="B8587" s="59" t="s">
        <v>513</v>
      </c>
      <c r="C8587" s="59" t="s">
        <v>20278</v>
      </c>
      <c r="D8587" s="60">
        <v>26.06</v>
      </c>
      <c r="E8587" s="59" t="s">
        <v>514</v>
      </c>
      <c r="F8587" s="59" t="s">
        <v>348</v>
      </c>
    </row>
    <row r="8588" spans="1:6">
      <c r="A8588" s="59">
        <v>6649</v>
      </c>
      <c r="B8588" s="59" t="s">
        <v>513</v>
      </c>
      <c r="C8588" s="59" t="s">
        <v>20278</v>
      </c>
      <c r="D8588" s="60">
        <v>26.06</v>
      </c>
      <c r="E8588" s="59" t="s">
        <v>514</v>
      </c>
      <c r="F8588" s="59" t="s">
        <v>349</v>
      </c>
    </row>
    <row r="8589" spans="1:6">
      <c r="A8589" s="59">
        <v>6652</v>
      </c>
      <c r="B8589" s="59" t="s">
        <v>513</v>
      </c>
      <c r="C8589" s="59" t="s">
        <v>20278</v>
      </c>
      <c r="D8589" s="60">
        <v>26.06</v>
      </c>
      <c r="E8589" s="59" t="s">
        <v>514</v>
      </c>
      <c r="F8589" s="59" t="s">
        <v>350</v>
      </c>
    </row>
    <row r="8590" spans="1:6">
      <c r="A8590" s="59">
        <v>6654</v>
      </c>
      <c r="B8590" s="59" t="s">
        <v>513</v>
      </c>
      <c r="C8590" s="59" t="s">
        <v>20278</v>
      </c>
      <c r="D8590" s="60">
        <v>26.06</v>
      </c>
      <c r="E8590" s="59" t="s">
        <v>514</v>
      </c>
      <c r="F8590" s="59" t="s">
        <v>351</v>
      </c>
    </row>
    <row r="8591" spans="1:6">
      <c r="A8591" s="59">
        <v>6655</v>
      </c>
      <c r="B8591" s="59" t="s">
        <v>513</v>
      </c>
      <c r="C8591" s="59" t="s">
        <v>20278</v>
      </c>
      <c r="D8591" s="60">
        <v>26.06</v>
      </c>
      <c r="E8591" s="59" t="s">
        <v>514</v>
      </c>
      <c r="F8591" s="59" t="s">
        <v>352</v>
      </c>
    </row>
    <row r="8592" spans="1:6">
      <c r="A8592" s="59">
        <v>6657</v>
      </c>
      <c r="B8592" s="59" t="s">
        <v>513</v>
      </c>
      <c r="C8592" s="59" t="s">
        <v>20278</v>
      </c>
      <c r="D8592" s="60">
        <v>26.06</v>
      </c>
      <c r="E8592" s="59" t="s">
        <v>514</v>
      </c>
      <c r="F8592" s="59" t="s">
        <v>353</v>
      </c>
    </row>
    <row r="8593" spans="1:6">
      <c r="A8593" s="59">
        <v>6660</v>
      </c>
      <c r="B8593" s="59" t="s">
        <v>513</v>
      </c>
      <c r="C8593" s="59" t="s">
        <v>20278</v>
      </c>
      <c r="D8593" s="60">
        <v>26.06</v>
      </c>
      <c r="E8593" s="59" t="s">
        <v>514</v>
      </c>
      <c r="F8593" s="59" t="s">
        <v>354</v>
      </c>
    </row>
    <row r="8594" spans="1:6">
      <c r="A8594" s="59">
        <v>6662</v>
      </c>
      <c r="B8594" s="59" t="s">
        <v>513</v>
      </c>
      <c r="C8594" s="59" t="s">
        <v>20278</v>
      </c>
      <c r="D8594" s="60">
        <v>26.06</v>
      </c>
      <c r="E8594" s="59" t="s">
        <v>514</v>
      </c>
      <c r="F8594" s="59" t="s">
        <v>355</v>
      </c>
    </row>
    <row r="8595" spans="1:6">
      <c r="A8595" s="59">
        <v>6665</v>
      </c>
      <c r="B8595" s="59" t="s">
        <v>513</v>
      </c>
      <c r="C8595" s="59" t="s">
        <v>20278</v>
      </c>
      <c r="D8595" s="60">
        <v>26.06</v>
      </c>
      <c r="E8595" s="59" t="s">
        <v>514</v>
      </c>
      <c r="F8595" s="59" t="s">
        <v>356</v>
      </c>
    </row>
    <row r="8596" spans="1:6">
      <c r="A8596" s="59">
        <v>6680</v>
      </c>
      <c r="B8596" s="59" t="s">
        <v>513</v>
      </c>
      <c r="C8596" s="59" t="s">
        <v>20278</v>
      </c>
      <c r="D8596" s="60">
        <v>26.06</v>
      </c>
      <c r="E8596" s="59" t="s">
        <v>514</v>
      </c>
      <c r="F8596" s="59" t="s">
        <v>357</v>
      </c>
    </row>
    <row r="8597" spans="1:6">
      <c r="A8597" s="59">
        <v>6681</v>
      </c>
      <c r="B8597" s="59" t="s">
        <v>513</v>
      </c>
      <c r="C8597" s="59" t="s">
        <v>20278</v>
      </c>
      <c r="D8597" s="60">
        <v>26.06</v>
      </c>
      <c r="E8597" s="59" t="s">
        <v>514</v>
      </c>
      <c r="F8597" s="59" t="s">
        <v>358</v>
      </c>
    </row>
    <row r="8598" spans="1:6">
      <c r="A8598" s="59">
        <v>6685</v>
      </c>
      <c r="B8598" s="59" t="s">
        <v>513</v>
      </c>
      <c r="C8598" s="59" t="s">
        <v>20278</v>
      </c>
      <c r="D8598" s="60">
        <v>26.06</v>
      </c>
      <c r="E8598" s="59" t="s">
        <v>514</v>
      </c>
      <c r="F8598" s="59" t="s">
        <v>359</v>
      </c>
    </row>
    <row r="8599" spans="1:6">
      <c r="A8599" s="59">
        <v>6686</v>
      </c>
      <c r="B8599" s="59" t="s">
        <v>513</v>
      </c>
      <c r="C8599" s="59" t="s">
        <v>20278</v>
      </c>
      <c r="D8599" s="60">
        <v>26.06</v>
      </c>
      <c r="E8599" s="59" t="s">
        <v>514</v>
      </c>
      <c r="F8599" s="59" t="s">
        <v>360</v>
      </c>
    </row>
    <row r="8600" spans="1:6">
      <c r="A8600" s="59">
        <v>6690</v>
      </c>
      <c r="B8600" s="59" t="s">
        <v>513</v>
      </c>
      <c r="C8600" s="59" t="s">
        <v>20278</v>
      </c>
      <c r="D8600" s="60">
        <v>26.06</v>
      </c>
      <c r="E8600" s="59" t="s">
        <v>514</v>
      </c>
      <c r="F8600" s="59" t="s">
        <v>361</v>
      </c>
    </row>
    <row r="8601" spans="1:6">
      <c r="A8601" s="59">
        <v>6750</v>
      </c>
      <c r="B8601" s="59" t="s">
        <v>513</v>
      </c>
      <c r="C8601" s="59" t="s">
        <v>20278</v>
      </c>
      <c r="D8601" s="60">
        <v>26.06</v>
      </c>
      <c r="E8601" s="59" t="s">
        <v>514</v>
      </c>
      <c r="F8601" s="59" t="s">
        <v>362</v>
      </c>
    </row>
    <row r="8602" spans="1:6">
      <c r="A8602" s="59">
        <v>6820</v>
      </c>
      <c r="B8602" s="59" t="s">
        <v>513</v>
      </c>
      <c r="C8602" s="59" t="s">
        <v>20278</v>
      </c>
      <c r="D8602" s="60">
        <v>26.06</v>
      </c>
      <c r="E8602" s="59" t="s">
        <v>514</v>
      </c>
      <c r="F8602" s="59" t="s">
        <v>363</v>
      </c>
    </row>
    <row r="8603" spans="1:6">
      <c r="A8603" s="59">
        <v>6825</v>
      </c>
      <c r="B8603" s="59" t="s">
        <v>513</v>
      </c>
      <c r="C8603" s="59" t="s">
        <v>20278</v>
      </c>
      <c r="D8603" s="60">
        <v>26.06</v>
      </c>
      <c r="E8603" s="59" t="s">
        <v>514</v>
      </c>
      <c r="F8603" s="59" t="s">
        <v>364</v>
      </c>
    </row>
    <row r="8604" spans="1:6">
      <c r="A8604" s="59">
        <v>6830</v>
      </c>
      <c r="B8604" s="59" t="s">
        <v>513</v>
      </c>
      <c r="C8604" s="59" t="s">
        <v>20278</v>
      </c>
      <c r="D8604" s="60">
        <v>26.06</v>
      </c>
      <c r="E8604" s="59" t="s">
        <v>514</v>
      </c>
      <c r="F8604" s="59" t="s">
        <v>365</v>
      </c>
    </row>
    <row r="8605" spans="1:6">
      <c r="A8605" s="59">
        <v>6831</v>
      </c>
      <c r="B8605" s="59" t="s">
        <v>513</v>
      </c>
      <c r="C8605" s="59" t="s">
        <v>20278</v>
      </c>
      <c r="D8605" s="60">
        <v>26.06</v>
      </c>
      <c r="E8605" s="59" t="s">
        <v>514</v>
      </c>
      <c r="F8605" s="59" t="s">
        <v>366</v>
      </c>
    </row>
    <row r="8606" spans="1:6">
      <c r="A8606" s="59">
        <v>6832</v>
      </c>
      <c r="B8606" s="59" t="s">
        <v>513</v>
      </c>
      <c r="C8606" s="59" t="s">
        <v>20278</v>
      </c>
      <c r="D8606" s="60">
        <v>26.06</v>
      </c>
      <c r="E8606" s="59" t="s">
        <v>514</v>
      </c>
      <c r="F8606" s="59" t="s">
        <v>367</v>
      </c>
    </row>
    <row r="8607" spans="1:6">
      <c r="A8607" s="59">
        <v>6833</v>
      </c>
      <c r="B8607" s="59" t="s">
        <v>513</v>
      </c>
      <c r="C8607" s="59" t="s">
        <v>20278</v>
      </c>
      <c r="D8607" s="60">
        <v>26.06</v>
      </c>
      <c r="E8607" s="59" t="s">
        <v>514</v>
      </c>
      <c r="F8607" s="59" t="s">
        <v>368</v>
      </c>
    </row>
    <row r="8608" spans="1:6">
      <c r="A8608" s="59">
        <v>6834</v>
      </c>
      <c r="B8608" s="59" t="s">
        <v>513</v>
      </c>
      <c r="C8608" s="59" t="s">
        <v>20278</v>
      </c>
      <c r="D8608" s="60">
        <v>26.06</v>
      </c>
      <c r="E8608" s="59" t="s">
        <v>514</v>
      </c>
      <c r="F8608" s="59" t="s">
        <v>369</v>
      </c>
    </row>
    <row r="8609" spans="1:6">
      <c r="A8609" s="59">
        <v>6901</v>
      </c>
      <c r="B8609" s="59" t="s">
        <v>513</v>
      </c>
      <c r="C8609" s="59" t="s">
        <v>20278</v>
      </c>
      <c r="D8609" s="60">
        <v>26.06</v>
      </c>
      <c r="E8609" s="59" t="s">
        <v>514</v>
      </c>
      <c r="F8609" s="59" t="s">
        <v>370</v>
      </c>
    </row>
    <row r="8610" spans="1:6">
      <c r="A8610" s="59">
        <v>6902</v>
      </c>
      <c r="B8610" s="59" t="s">
        <v>513</v>
      </c>
      <c r="C8610" s="59" t="s">
        <v>20278</v>
      </c>
      <c r="D8610" s="60">
        <v>26.06</v>
      </c>
      <c r="E8610" s="59" t="s">
        <v>514</v>
      </c>
      <c r="F8610" s="59" t="s">
        <v>371</v>
      </c>
    </row>
    <row r="8611" spans="1:6">
      <c r="A8611" s="59">
        <v>6903</v>
      </c>
      <c r="B8611" s="59" t="s">
        <v>513</v>
      </c>
      <c r="C8611" s="59" t="s">
        <v>20278</v>
      </c>
      <c r="D8611" s="60">
        <v>26.06</v>
      </c>
      <c r="E8611" s="59" t="s">
        <v>514</v>
      </c>
      <c r="F8611" s="59" t="s">
        <v>372</v>
      </c>
    </row>
    <row r="8612" spans="1:6">
      <c r="A8612" s="59">
        <v>6998</v>
      </c>
      <c r="B8612" s="59" t="s">
        <v>513</v>
      </c>
      <c r="C8612" s="59" t="s">
        <v>20278</v>
      </c>
      <c r="D8612" s="60">
        <v>26.06</v>
      </c>
      <c r="E8612" s="59" t="s">
        <v>514</v>
      </c>
      <c r="F8612" s="59" t="s">
        <v>373</v>
      </c>
    </row>
    <row r="8613" spans="1:6">
      <c r="A8613" s="59">
        <v>6999</v>
      </c>
      <c r="B8613" s="59" t="s">
        <v>513</v>
      </c>
      <c r="C8613" s="59" t="s">
        <v>20278</v>
      </c>
      <c r="D8613" s="60">
        <v>26.06</v>
      </c>
      <c r="E8613" s="59" t="s">
        <v>514</v>
      </c>
      <c r="F8613" s="59" t="s">
        <v>374</v>
      </c>
    </row>
    <row r="8614" spans="1:6">
      <c r="A8614" s="59">
        <v>9001</v>
      </c>
      <c r="B8614" s="59" t="s">
        <v>513</v>
      </c>
      <c r="C8614" s="59" t="s">
        <v>20278</v>
      </c>
      <c r="D8614" s="60">
        <v>26.06</v>
      </c>
      <c r="E8614" s="59" t="s">
        <v>514</v>
      </c>
      <c r="F8614" s="59" t="s">
        <v>375</v>
      </c>
    </row>
    <row r="8615" spans="1:6">
      <c r="A8615" s="59">
        <v>600</v>
      </c>
      <c r="B8615" s="59" t="s">
        <v>515</v>
      </c>
      <c r="C8615" s="59" t="s">
        <v>20278</v>
      </c>
      <c r="D8615" s="60">
        <v>36.270000000000003</v>
      </c>
      <c r="E8615" s="59" t="s">
        <v>516</v>
      </c>
      <c r="F8615" s="59" t="s">
        <v>200</v>
      </c>
    </row>
    <row r="8616" spans="1:6">
      <c r="A8616" s="59">
        <v>601</v>
      </c>
      <c r="B8616" s="59" t="s">
        <v>515</v>
      </c>
      <c r="C8616" s="59" t="s">
        <v>20278</v>
      </c>
      <c r="D8616" s="60">
        <v>36.270000000000003</v>
      </c>
      <c r="E8616" s="59" t="s">
        <v>516</v>
      </c>
      <c r="F8616" s="59" t="s">
        <v>201</v>
      </c>
    </row>
    <row r="8617" spans="1:6">
      <c r="A8617" s="59">
        <v>605</v>
      </c>
      <c r="B8617" s="59" t="s">
        <v>515</v>
      </c>
      <c r="C8617" s="59" t="s">
        <v>20278</v>
      </c>
      <c r="D8617" s="60">
        <v>36.270000000000003</v>
      </c>
      <c r="E8617" s="59" t="s">
        <v>516</v>
      </c>
      <c r="F8617" s="59" t="s">
        <v>202</v>
      </c>
    </row>
    <row r="8618" spans="1:6">
      <c r="A8618" s="59">
        <v>611</v>
      </c>
      <c r="B8618" s="59" t="s">
        <v>515</v>
      </c>
      <c r="C8618" s="59" t="s">
        <v>20278</v>
      </c>
      <c r="D8618" s="60">
        <v>36.270000000000003</v>
      </c>
      <c r="E8618" s="59" t="s">
        <v>516</v>
      </c>
      <c r="F8618" s="59" t="s">
        <v>203</v>
      </c>
    </row>
    <row r="8619" spans="1:6">
      <c r="A8619" s="59">
        <v>630</v>
      </c>
      <c r="B8619" s="59" t="s">
        <v>515</v>
      </c>
      <c r="C8619" s="59" t="s">
        <v>20278</v>
      </c>
      <c r="D8619" s="60">
        <v>36.270000000000003</v>
      </c>
      <c r="E8619" s="59" t="s">
        <v>516</v>
      </c>
      <c r="F8619" s="59" t="s">
        <v>204</v>
      </c>
    </row>
    <row r="8620" spans="1:6">
      <c r="A8620" s="59">
        <v>640</v>
      </c>
      <c r="B8620" s="59" t="s">
        <v>515</v>
      </c>
      <c r="C8620" s="59" t="s">
        <v>20278</v>
      </c>
      <c r="D8620" s="60">
        <v>36.270000000000003</v>
      </c>
      <c r="E8620" s="59" t="s">
        <v>516</v>
      </c>
      <c r="F8620" s="59" t="s">
        <v>205</v>
      </c>
    </row>
    <row r="8621" spans="1:6">
      <c r="A8621" s="59">
        <v>641</v>
      </c>
      <c r="B8621" s="59" t="s">
        <v>515</v>
      </c>
      <c r="C8621" s="59" t="s">
        <v>20278</v>
      </c>
      <c r="D8621" s="60">
        <v>36.270000000000003</v>
      </c>
      <c r="E8621" s="59" t="s">
        <v>516</v>
      </c>
      <c r="F8621" s="59" t="s">
        <v>206</v>
      </c>
    </row>
    <row r="8622" spans="1:6">
      <c r="A8622" s="59">
        <v>660</v>
      </c>
      <c r="B8622" s="59" t="s">
        <v>515</v>
      </c>
      <c r="C8622" s="59" t="s">
        <v>20278</v>
      </c>
      <c r="D8622" s="60">
        <v>36.270000000000003</v>
      </c>
      <c r="E8622" s="59" t="s">
        <v>516</v>
      </c>
      <c r="F8622" s="59" t="s">
        <v>207</v>
      </c>
    </row>
    <row r="8623" spans="1:6">
      <c r="A8623" s="59">
        <v>664</v>
      </c>
      <c r="B8623" s="59" t="s">
        <v>515</v>
      </c>
      <c r="C8623" s="59" t="s">
        <v>20278</v>
      </c>
      <c r="D8623" s="60">
        <v>36.270000000000003</v>
      </c>
      <c r="E8623" s="59" t="s">
        <v>516</v>
      </c>
      <c r="F8623" s="59" t="s">
        <v>208</v>
      </c>
    </row>
    <row r="8624" spans="1:6">
      <c r="A8624" s="59">
        <v>665</v>
      </c>
      <c r="B8624" s="59" t="s">
        <v>515</v>
      </c>
      <c r="C8624" s="59" t="s">
        <v>20278</v>
      </c>
      <c r="D8624" s="60">
        <v>36.270000000000003</v>
      </c>
      <c r="E8624" s="59" t="s">
        <v>516</v>
      </c>
      <c r="F8624" s="59" t="s">
        <v>209</v>
      </c>
    </row>
    <row r="8625" spans="1:6">
      <c r="A8625" s="59">
        <v>6010</v>
      </c>
      <c r="B8625" s="59" t="s">
        <v>515</v>
      </c>
      <c r="C8625" s="59" t="s">
        <v>20278</v>
      </c>
      <c r="D8625" s="60">
        <v>36.270000000000003</v>
      </c>
      <c r="E8625" s="59" t="s">
        <v>516</v>
      </c>
      <c r="F8625" s="59" t="s">
        <v>210</v>
      </c>
    </row>
    <row r="8626" spans="1:6">
      <c r="A8626" s="59">
        <v>6011</v>
      </c>
      <c r="B8626" s="59" t="s">
        <v>515</v>
      </c>
      <c r="C8626" s="59" t="s">
        <v>20278</v>
      </c>
      <c r="D8626" s="60">
        <v>36.270000000000003</v>
      </c>
      <c r="E8626" s="59" t="s">
        <v>516</v>
      </c>
      <c r="F8626" s="59" t="s">
        <v>211</v>
      </c>
    </row>
    <row r="8627" spans="1:6">
      <c r="A8627" s="59">
        <v>6012</v>
      </c>
      <c r="B8627" s="59" t="s">
        <v>515</v>
      </c>
      <c r="C8627" s="59" t="s">
        <v>20278</v>
      </c>
      <c r="D8627" s="60">
        <v>36.270000000000003</v>
      </c>
      <c r="E8627" s="59" t="s">
        <v>516</v>
      </c>
      <c r="F8627" s="59" t="s">
        <v>212</v>
      </c>
    </row>
    <row r="8628" spans="1:6">
      <c r="A8628" s="59">
        <v>6013</v>
      </c>
      <c r="B8628" s="59" t="s">
        <v>515</v>
      </c>
      <c r="C8628" s="59" t="s">
        <v>20278</v>
      </c>
      <c r="D8628" s="60">
        <v>36.270000000000003</v>
      </c>
      <c r="E8628" s="59" t="s">
        <v>516</v>
      </c>
      <c r="F8628" s="59" t="s">
        <v>213</v>
      </c>
    </row>
    <row r="8629" spans="1:6">
      <c r="A8629" s="59">
        <v>6014</v>
      </c>
      <c r="B8629" s="59" t="s">
        <v>515</v>
      </c>
      <c r="C8629" s="59" t="s">
        <v>20278</v>
      </c>
      <c r="D8629" s="60">
        <v>36.270000000000003</v>
      </c>
      <c r="E8629" s="59" t="s">
        <v>516</v>
      </c>
      <c r="F8629" s="59" t="s">
        <v>214</v>
      </c>
    </row>
    <row r="8630" spans="1:6">
      <c r="A8630" s="59">
        <v>6015</v>
      </c>
      <c r="B8630" s="59" t="s">
        <v>515</v>
      </c>
      <c r="C8630" s="59" t="s">
        <v>20278</v>
      </c>
      <c r="D8630" s="60">
        <v>36.270000000000003</v>
      </c>
      <c r="E8630" s="59" t="s">
        <v>516</v>
      </c>
      <c r="F8630" s="59" t="s">
        <v>215</v>
      </c>
    </row>
    <row r="8631" spans="1:6">
      <c r="A8631" s="59">
        <v>6016</v>
      </c>
      <c r="B8631" s="59" t="s">
        <v>515</v>
      </c>
      <c r="C8631" s="59" t="s">
        <v>20278</v>
      </c>
      <c r="D8631" s="60">
        <v>36.270000000000003</v>
      </c>
      <c r="E8631" s="59" t="s">
        <v>516</v>
      </c>
      <c r="F8631" s="59" t="s">
        <v>216</v>
      </c>
    </row>
    <row r="8632" spans="1:6">
      <c r="A8632" s="59">
        <v>6017</v>
      </c>
      <c r="B8632" s="59" t="s">
        <v>515</v>
      </c>
      <c r="C8632" s="59" t="s">
        <v>20278</v>
      </c>
      <c r="D8632" s="60">
        <v>36.270000000000003</v>
      </c>
      <c r="E8632" s="59" t="s">
        <v>516</v>
      </c>
      <c r="F8632" s="59" t="s">
        <v>217</v>
      </c>
    </row>
    <row r="8633" spans="1:6">
      <c r="A8633" s="59">
        <v>6020</v>
      </c>
      <c r="B8633" s="59" t="s">
        <v>515</v>
      </c>
      <c r="C8633" s="59" t="s">
        <v>20278</v>
      </c>
      <c r="D8633" s="60">
        <v>36.270000000000003</v>
      </c>
      <c r="E8633" s="59" t="s">
        <v>516</v>
      </c>
      <c r="F8633" s="59" t="s">
        <v>218</v>
      </c>
    </row>
    <row r="8634" spans="1:6">
      <c r="A8634" s="59">
        <v>6021</v>
      </c>
      <c r="B8634" s="59" t="s">
        <v>515</v>
      </c>
      <c r="C8634" s="59" t="s">
        <v>20278</v>
      </c>
      <c r="D8634" s="60">
        <v>36.270000000000003</v>
      </c>
      <c r="E8634" s="59" t="s">
        <v>516</v>
      </c>
      <c r="F8634" s="59" t="s">
        <v>219</v>
      </c>
    </row>
    <row r="8635" spans="1:6">
      <c r="A8635" s="59">
        <v>6022</v>
      </c>
      <c r="B8635" s="59" t="s">
        <v>515</v>
      </c>
      <c r="C8635" s="59" t="s">
        <v>20278</v>
      </c>
      <c r="D8635" s="60">
        <v>36.270000000000003</v>
      </c>
      <c r="E8635" s="59" t="s">
        <v>516</v>
      </c>
      <c r="F8635" s="59" t="s">
        <v>220</v>
      </c>
    </row>
    <row r="8636" spans="1:6">
      <c r="A8636" s="59">
        <v>6023</v>
      </c>
      <c r="B8636" s="59" t="s">
        <v>515</v>
      </c>
      <c r="C8636" s="59" t="s">
        <v>20278</v>
      </c>
      <c r="D8636" s="60">
        <v>36.270000000000003</v>
      </c>
      <c r="E8636" s="59" t="s">
        <v>516</v>
      </c>
      <c r="F8636" s="59" t="s">
        <v>221</v>
      </c>
    </row>
    <row r="8637" spans="1:6">
      <c r="A8637" s="59">
        <v>6028</v>
      </c>
      <c r="B8637" s="59" t="s">
        <v>515</v>
      </c>
      <c r="C8637" s="59" t="s">
        <v>20278</v>
      </c>
      <c r="D8637" s="60">
        <v>36.270000000000003</v>
      </c>
      <c r="E8637" s="59" t="s">
        <v>516</v>
      </c>
      <c r="F8637" s="59" t="s">
        <v>222</v>
      </c>
    </row>
    <row r="8638" spans="1:6">
      <c r="A8638" s="59">
        <v>6029</v>
      </c>
      <c r="B8638" s="59" t="s">
        <v>515</v>
      </c>
      <c r="C8638" s="59" t="s">
        <v>20278</v>
      </c>
      <c r="D8638" s="60">
        <v>36.270000000000003</v>
      </c>
      <c r="E8638" s="59" t="s">
        <v>516</v>
      </c>
      <c r="F8638" s="59" t="s">
        <v>223</v>
      </c>
    </row>
    <row r="8639" spans="1:6">
      <c r="A8639" s="59">
        <v>6032</v>
      </c>
      <c r="B8639" s="59" t="s">
        <v>515</v>
      </c>
      <c r="C8639" s="59" t="s">
        <v>20278</v>
      </c>
      <c r="D8639" s="60">
        <v>36.270000000000003</v>
      </c>
      <c r="E8639" s="59" t="s">
        <v>516</v>
      </c>
      <c r="F8639" s="59" t="s">
        <v>224</v>
      </c>
    </row>
    <row r="8640" spans="1:6">
      <c r="A8640" s="59">
        <v>6100</v>
      </c>
      <c r="B8640" s="59" t="s">
        <v>515</v>
      </c>
      <c r="C8640" s="59" t="s">
        <v>20278</v>
      </c>
      <c r="D8640" s="60">
        <v>36.270000000000003</v>
      </c>
      <c r="E8640" s="59" t="s">
        <v>516</v>
      </c>
      <c r="F8640" s="59" t="s">
        <v>225</v>
      </c>
    </row>
    <row r="8641" spans="1:6">
      <c r="A8641" s="59">
        <v>6101</v>
      </c>
      <c r="B8641" s="59" t="s">
        <v>515</v>
      </c>
      <c r="C8641" s="59" t="s">
        <v>20278</v>
      </c>
      <c r="D8641" s="60">
        <v>36.270000000000003</v>
      </c>
      <c r="E8641" s="59" t="s">
        <v>516</v>
      </c>
      <c r="F8641" s="59" t="s">
        <v>226</v>
      </c>
    </row>
    <row r="8642" spans="1:6">
      <c r="A8642" s="59">
        <v>6102</v>
      </c>
      <c r="B8642" s="59" t="s">
        <v>515</v>
      </c>
      <c r="C8642" s="59" t="s">
        <v>20278</v>
      </c>
      <c r="D8642" s="60">
        <v>36.270000000000003</v>
      </c>
      <c r="E8642" s="59" t="s">
        <v>516</v>
      </c>
      <c r="F8642" s="59" t="s">
        <v>227</v>
      </c>
    </row>
    <row r="8643" spans="1:6">
      <c r="A8643" s="59">
        <v>6103</v>
      </c>
      <c r="B8643" s="59" t="s">
        <v>515</v>
      </c>
      <c r="C8643" s="59" t="s">
        <v>20278</v>
      </c>
      <c r="D8643" s="60">
        <v>36.270000000000003</v>
      </c>
      <c r="E8643" s="59" t="s">
        <v>516</v>
      </c>
      <c r="F8643" s="59" t="s">
        <v>228</v>
      </c>
    </row>
    <row r="8644" spans="1:6">
      <c r="A8644" s="59">
        <v>6110</v>
      </c>
      <c r="B8644" s="59" t="s">
        <v>515</v>
      </c>
      <c r="C8644" s="59" t="s">
        <v>20278</v>
      </c>
      <c r="D8644" s="60">
        <v>36.270000000000003</v>
      </c>
      <c r="E8644" s="59" t="s">
        <v>516</v>
      </c>
      <c r="F8644" s="59" t="s">
        <v>229</v>
      </c>
    </row>
    <row r="8645" spans="1:6">
      <c r="A8645" s="59">
        <v>6112</v>
      </c>
      <c r="B8645" s="59" t="s">
        <v>515</v>
      </c>
      <c r="C8645" s="59" t="s">
        <v>20278</v>
      </c>
      <c r="D8645" s="60">
        <v>36.270000000000003</v>
      </c>
      <c r="E8645" s="59" t="s">
        <v>516</v>
      </c>
      <c r="F8645" s="59" t="s">
        <v>230</v>
      </c>
    </row>
    <row r="8646" spans="1:6">
      <c r="A8646" s="59">
        <v>6220</v>
      </c>
      <c r="B8646" s="59" t="s">
        <v>515</v>
      </c>
      <c r="C8646" s="59" t="s">
        <v>20278</v>
      </c>
      <c r="D8646" s="60">
        <v>36.270000000000003</v>
      </c>
      <c r="E8646" s="59" t="s">
        <v>516</v>
      </c>
      <c r="F8646" s="59" t="s">
        <v>231</v>
      </c>
    </row>
    <row r="8647" spans="1:6">
      <c r="A8647" s="59">
        <v>6221</v>
      </c>
      <c r="B8647" s="59" t="s">
        <v>515</v>
      </c>
      <c r="C8647" s="59" t="s">
        <v>20278</v>
      </c>
      <c r="D8647" s="60">
        <v>36.270000000000003</v>
      </c>
      <c r="E8647" s="59" t="s">
        <v>516</v>
      </c>
      <c r="F8647" s="59" t="s">
        <v>232</v>
      </c>
    </row>
    <row r="8648" spans="1:6">
      <c r="A8648" s="59">
        <v>6222</v>
      </c>
      <c r="B8648" s="59" t="s">
        <v>515</v>
      </c>
      <c r="C8648" s="59" t="s">
        <v>20278</v>
      </c>
      <c r="D8648" s="60">
        <v>36.270000000000003</v>
      </c>
      <c r="E8648" s="59" t="s">
        <v>516</v>
      </c>
      <c r="F8648" s="59" t="s">
        <v>233</v>
      </c>
    </row>
    <row r="8649" spans="1:6">
      <c r="A8649" s="59">
        <v>6223</v>
      </c>
      <c r="B8649" s="59" t="s">
        <v>515</v>
      </c>
      <c r="C8649" s="59" t="s">
        <v>20278</v>
      </c>
      <c r="D8649" s="60">
        <v>36.270000000000003</v>
      </c>
      <c r="E8649" s="59" t="s">
        <v>516</v>
      </c>
      <c r="F8649" s="59" t="s">
        <v>234</v>
      </c>
    </row>
    <row r="8650" spans="1:6">
      <c r="A8650" s="59">
        <v>6224</v>
      </c>
      <c r="B8650" s="59" t="s">
        <v>515</v>
      </c>
      <c r="C8650" s="59" t="s">
        <v>20278</v>
      </c>
      <c r="D8650" s="60">
        <v>36.270000000000003</v>
      </c>
      <c r="E8650" s="59" t="s">
        <v>516</v>
      </c>
      <c r="F8650" s="59" t="s">
        <v>235</v>
      </c>
    </row>
    <row r="8651" spans="1:6">
      <c r="A8651" s="59">
        <v>6225</v>
      </c>
      <c r="B8651" s="59" t="s">
        <v>515</v>
      </c>
      <c r="C8651" s="59" t="s">
        <v>20278</v>
      </c>
      <c r="D8651" s="60">
        <v>36.270000000000003</v>
      </c>
      <c r="E8651" s="59" t="s">
        <v>516</v>
      </c>
      <c r="F8651" s="59" t="s">
        <v>236</v>
      </c>
    </row>
    <row r="8652" spans="1:6">
      <c r="A8652" s="59">
        <v>6226</v>
      </c>
      <c r="B8652" s="59" t="s">
        <v>515</v>
      </c>
      <c r="C8652" s="59" t="s">
        <v>20278</v>
      </c>
      <c r="D8652" s="60">
        <v>36.270000000000003</v>
      </c>
      <c r="E8652" s="59" t="s">
        <v>516</v>
      </c>
      <c r="F8652" s="59" t="s">
        <v>237</v>
      </c>
    </row>
    <row r="8653" spans="1:6">
      <c r="A8653" s="59">
        <v>6229</v>
      </c>
      <c r="B8653" s="59" t="s">
        <v>515</v>
      </c>
      <c r="C8653" s="59" t="s">
        <v>20278</v>
      </c>
      <c r="D8653" s="60">
        <v>36.270000000000003</v>
      </c>
      <c r="E8653" s="59" t="s">
        <v>516</v>
      </c>
      <c r="F8653" s="59" t="s">
        <v>238</v>
      </c>
    </row>
    <row r="8654" spans="1:6">
      <c r="A8654" s="59">
        <v>6230</v>
      </c>
      <c r="B8654" s="59" t="s">
        <v>515</v>
      </c>
      <c r="C8654" s="59" t="s">
        <v>20278</v>
      </c>
      <c r="D8654" s="60">
        <v>36.270000000000003</v>
      </c>
      <c r="E8654" s="59" t="s">
        <v>516</v>
      </c>
      <c r="F8654" s="59" t="s">
        <v>239</v>
      </c>
    </row>
    <row r="8655" spans="1:6">
      <c r="A8655" s="59">
        <v>6231</v>
      </c>
      <c r="B8655" s="59" t="s">
        <v>515</v>
      </c>
      <c r="C8655" s="59" t="s">
        <v>20278</v>
      </c>
      <c r="D8655" s="60">
        <v>36.270000000000003</v>
      </c>
      <c r="E8655" s="59" t="s">
        <v>516</v>
      </c>
      <c r="F8655" s="59" t="s">
        <v>240</v>
      </c>
    </row>
    <row r="8656" spans="1:6">
      <c r="A8656" s="59">
        <v>6232</v>
      </c>
      <c r="B8656" s="59" t="s">
        <v>515</v>
      </c>
      <c r="C8656" s="59" t="s">
        <v>20278</v>
      </c>
      <c r="D8656" s="60">
        <v>36.270000000000003</v>
      </c>
      <c r="E8656" s="59" t="s">
        <v>516</v>
      </c>
      <c r="F8656" s="59" t="s">
        <v>241</v>
      </c>
    </row>
    <row r="8657" spans="1:6">
      <c r="A8657" s="59">
        <v>6234</v>
      </c>
      <c r="B8657" s="59" t="s">
        <v>515</v>
      </c>
      <c r="C8657" s="59" t="s">
        <v>20278</v>
      </c>
      <c r="D8657" s="60">
        <v>36.270000000000003</v>
      </c>
      <c r="E8657" s="59" t="s">
        <v>516</v>
      </c>
      <c r="F8657" s="59" t="s">
        <v>242</v>
      </c>
    </row>
    <row r="8658" spans="1:6">
      <c r="A8658" s="59">
        <v>6235</v>
      </c>
      <c r="B8658" s="59" t="s">
        <v>515</v>
      </c>
      <c r="C8658" s="59" t="s">
        <v>20278</v>
      </c>
      <c r="D8658" s="60">
        <v>36.270000000000003</v>
      </c>
      <c r="E8658" s="59" t="s">
        <v>516</v>
      </c>
      <c r="F8658" s="59" t="s">
        <v>243</v>
      </c>
    </row>
    <row r="8659" spans="1:6">
      <c r="A8659" s="59">
        <v>6236</v>
      </c>
      <c r="B8659" s="59" t="s">
        <v>515</v>
      </c>
      <c r="C8659" s="59" t="s">
        <v>20278</v>
      </c>
      <c r="D8659" s="60">
        <v>36.270000000000003</v>
      </c>
      <c r="E8659" s="59" t="s">
        <v>516</v>
      </c>
      <c r="F8659" s="59" t="s">
        <v>244</v>
      </c>
    </row>
    <row r="8660" spans="1:6">
      <c r="A8660" s="59">
        <v>6238</v>
      </c>
      <c r="B8660" s="59" t="s">
        <v>515</v>
      </c>
      <c r="C8660" s="59" t="s">
        <v>20278</v>
      </c>
      <c r="D8660" s="60">
        <v>36.270000000000003</v>
      </c>
      <c r="E8660" s="59" t="s">
        <v>516</v>
      </c>
      <c r="F8660" s="59" t="s">
        <v>245</v>
      </c>
    </row>
    <row r="8661" spans="1:6">
      <c r="A8661" s="59">
        <v>6240</v>
      </c>
      <c r="B8661" s="59" t="s">
        <v>515</v>
      </c>
      <c r="C8661" s="59" t="s">
        <v>20278</v>
      </c>
      <c r="D8661" s="60">
        <v>36.270000000000003</v>
      </c>
      <c r="E8661" s="59" t="s">
        <v>516</v>
      </c>
      <c r="F8661" s="59" t="s">
        <v>246</v>
      </c>
    </row>
    <row r="8662" spans="1:6">
      <c r="A8662" s="59">
        <v>6241</v>
      </c>
      <c r="B8662" s="59" t="s">
        <v>515</v>
      </c>
      <c r="C8662" s="59" t="s">
        <v>20278</v>
      </c>
      <c r="D8662" s="60">
        <v>36.270000000000003</v>
      </c>
      <c r="E8662" s="59" t="s">
        <v>516</v>
      </c>
      <c r="F8662" s="59" t="s">
        <v>247</v>
      </c>
    </row>
    <row r="8663" spans="1:6">
      <c r="A8663" s="59">
        <v>6242</v>
      </c>
      <c r="B8663" s="59" t="s">
        <v>515</v>
      </c>
      <c r="C8663" s="59" t="s">
        <v>20278</v>
      </c>
      <c r="D8663" s="60">
        <v>36.270000000000003</v>
      </c>
      <c r="E8663" s="59" t="s">
        <v>516</v>
      </c>
      <c r="F8663" s="59" t="s">
        <v>248</v>
      </c>
    </row>
    <row r="8664" spans="1:6">
      <c r="A8664" s="59">
        <v>6243</v>
      </c>
      <c r="B8664" s="59" t="s">
        <v>515</v>
      </c>
      <c r="C8664" s="59" t="s">
        <v>20278</v>
      </c>
      <c r="D8664" s="60">
        <v>36.270000000000003</v>
      </c>
      <c r="E8664" s="59" t="s">
        <v>516</v>
      </c>
      <c r="F8664" s="59" t="s">
        <v>249</v>
      </c>
    </row>
    <row r="8665" spans="1:6">
      <c r="A8665" s="59">
        <v>6244</v>
      </c>
      <c r="B8665" s="59" t="s">
        <v>515</v>
      </c>
      <c r="C8665" s="59" t="s">
        <v>20278</v>
      </c>
      <c r="D8665" s="60">
        <v>36.270000000000003</v>
      </c>
      <c r="E8665" s="59" t="s">
        <v>516</v>
      </c>
      <c r="F8665" s="59" t="s">
        <v>250</v>
      </c>
    </row>
    <row r="8666" spans="1:6">
      <c r="A8666" s="59">
        <v>6306</v>
      </c>
      <c r="B8666" s="59" t="s">
        <v>515</v>
      </c>
      <c r="C8666" s="59" t="s">
        <v>20278</v>
      </c>
      <c r="D8666" s="60">
        <v>36.270000000000003</v>
      </c>
      <c r="E8666" s="59" t="s">
        <v>516</v>
      </c>
      <c r="F8666" s="59" t="s">
        <v>251</v>
      </c>
    </row>
    <row r="8667" spans="1:6">
      <c r="A8667" s="59">
        <v>6307</v>
      </c>
      <c r="B8667" s="59" t="s">
        <v>515</v>
      </c>
      <c r="C8667" s="59" t="s">
        <v>20278</v>
      </c>
      <c r="D8667" s="60">
        <v>36.270000000000003</v>
      </c>
      <c r="E8667" s="59" t="s">
        <v>516</v>
      </c>
      <c r="F8667" s="59" t="s">
        <v>252</v>
      </c>
    </row>
    <row r="8668" spans="1:6">
      <c r="A8668" s="59">
        <v>6308</v>
      </c>
      <c r="B8668" s="59" t="s">
        <v>515</v>
      </c>
      <c r="C8668" s="59" t="s">
        <v>20278</v>
      </c>
      <c r="D8668" s="60">
        <v>36.270000000000003</v>
      </c>
      <c r="E8668" s="59" t="s">
        <v>516</v>
      </c>
      <c r="F8668" s="59" t="s">
        <v>252</v>
      </c>
    </row>
    <row r="8669" spans="1:6">
      <c r="A8669" s="59">
        <v>6320</v>
      </c>
      <c r="B8669" s="59" t="s">
        <v>515</v>
      </c>
      <c r="C8669" s="59" t="s">
        <v>20278</v>
      </c>
      <c r="D8669" s="60">
        <v>36.270000000000003</v>
      </c>
      <c r="E8669" s="59" t="s">
        <v>516</v>
      </c>
      <c r="F8669" s="59" t="s">
        <v>253</v>
      </c>
    </row>
    <row r="8670" spans="1:6">
      <c r="A8670" s="59">
        <v>6342</v>
      </c>
      <c r="B8670" s="59" t="s">
        <v>515</v>
      </c>
      <c r="C8670" s="59" t="s">
        <v>20278</v>
      </c>
      <c r="D8670" s="60">
        <v>36.270000000000003</v>
      </c>
      <c r="E8670" s="59" t="s">
        <v>516</v>
      </c>
      <c r="F8670" s="59" t="s">
        <v>254</v>
      </c>
    </row>
    <row r="8671" spans="1:6">
      <c r="A8671" s="59">
        <v>6343</v>
      </c>
      <c r="B8671" s="59" t="s">
        <v>515</v>
      </c>
      <c r="C8671" s="59" t="s">
        <v>20278</v>
      </c>
      <c r="D8671" s="60">
        <v>36.270000000000003</v>
      </c>
      <c r="E8671" s="59" t="s">
        <v>516</v>
      </c>
      <c r="F8671" s="59" t="s">
        <v>255</v>
      </c>
    </row>
    <row r="8672" spans="1:6">
      <c r="A8672" s="59">
        <v>6344</v>
      </c>
      <c r="B8672" s="59" t="s">
        <v>515</v>
      </c>
      <c r="C8672" s="59" t="s">
        <v>20278</v>
      </c>
      <c r="D8672" s="60">
        <v>36.270000000000003</v>
      </c>
      <c r="E8672" s="59" t="s">
        <v>516</v>
      </c>
      <c r="F8672" s="59" t="s">
        <v>256</v>
      </c>
    </row>
    <row r="8673" spans="1:6">
      <c r="A8673" s="59">
        <v>6345</v>
      </c>
      <c r="B8673" s="59" t="s">
        <v>515</v>
      </c>
      <c r="C8673" s="59" t="s">
        <v>20278</v>
      </c>
      <c r="D8673" s="60">
        <v>36.270000000000003</v>
      </c>
      <c r="E8673" s="59" t="s">
        <v>516</v>
      </c>
      <c r="F8673" s="59" t="s">
        <v>257</v>
      </c>
    </row>
    <row r="8674" spans="1:6">
      <c r="A8674" s="59">
        <v>6346</v>
      </c>
      <c r="B8674" s="59" t="s">
        <v>515</v>
      </c>
      <c r="C8674" s="59" t="s">
        <v>20278</v>
      </c>
      <c r="D8674" s="60">
        <v>36.270000000000003</v>
      </c>
      <c r="E8674" s="59" t="s">
        <v>516</v>
      </c>
      <c r="F8674" s="59" t="s">
        <v>258</v>
      </c>
    </row>
    <row r="8675" spans="1:6">
      <c r="A8675" s="59">
        <v>6347</v>
      </c>
      <c r="B8675" s="59" t="s">
        <v>515</v>
      </c>
      <c r="C8675" s="59" t="s">
        <v>20278</v>
      </c>
      <c r="D8675" s="60">
        <v>36.270000000000003</v>
      </c>
      <c r="E8675" s="59" t="s">
        <v>516</v>
      </c>
      <c r="F8675" s="59" t="s">
        <v>259</v>
      </c>
    </row>
    <row r="8676" spans="1:6">
      <c r="A8676" s="59">
        <v>6400</v>
      </c>
      <c r="B8676" s="59" t="s">
        <v>515</v>
      </c>
      <c r="C8676" s="59" t="s">
        <v>20278</v>
      </c>
      <c r="D8676" s="60">
        <v>36.270000000000003</v>
      </c>
      <c r="E8676" s="59" t="s">
        <v>516</v>
      </c>
      <c r="F8676" s="59" t="s">
        <v>260</v>
      </c>
    </row>
    <row r="8677" spans="1:6">
      <c r="A8677" s="59">
        <v>6401</v>
      </c>
      <c r="B8677" s="59" t="s">
        <v>515</v>
      </c>
      <c r="C8677" s="59" t="s">
        <v>20278</v>
      </c>
      <c r="D8677" s="60">
        <v>36.270000000000003</v>
      </c>
      <c r="E8677" s="59" t="s">
        <v>516</v>
      </c>
      <c r="F8677" s="59" t="s">
        <v>261</v>
      </c>
    </row>
    <row r="8678" spans="1:6">
      <c r="A8678" s="59">
        <v>6402</v>
      </c>
      <c r="B8678" s="59" t="s">
        <v>515</v>
      </c>
      <c r="C8678" s="59" t="s">
        <v>20278</v>
      </c>
      <c r="D8678" s="60">
        <v>36.270000000000003</v>
      </c>
      <c r="E8678" s="59" t="s">
        <v>516</v>
      </c>
      <c r="F8678" s="59" t="s">
        <v>262</v>
      </c>
    </row>
    <row r="8679" spans="1:6">
      <c r="A8679" s="59">
        <v>6404</v>
      </c>
      <c r="B8679" s="59" t="s">
        <v>515</v>
      </c>
      <c r="C8679" s="59" t="s">
        <v>20278</v>
      </c>
      <c r="D8679" s="60">
        <v>36.270000000000003</v>
      </c>
      <c r="E8679" s="59" t="s">
        <v>516</v>
      </c>
      <c r="F8679" s="59" t="s">
        <v>263</v>
      </c>
    </row>
    <row r="8680" spans="1:6">
      <c r="A8680" s="59">
        <v>6405</v>
      </c>
      <c r="B8680" s="59" t="s">
        <v>515</v>
      </c>
      <c r="C8680" s="59" t="s">
        <v>20278</v>
      </c>
      <c r="D8680" s="60">
        <v>36.270000000000003</v>
      </c>
      <c r="E8680" s="59" t="s">
        <v>516</v>
      </c>
      <c r="F8680" s="59" t="s">
        <v>264</v>
      </c>
    </row>
    <row r="8681" spans="1:6">
      <c r="A8681" s="59">
        <v>6406</v>
      </c>
      <c r="B8681" s="59" t="s">
        <v>515</v>
      </c>
      <c r="C8681" s="59" t="s">
        <v>20278</v>
      </c>
      <c r="D8681" s="60">
        <v>36.270000000000003</v>
      </c>
      <c r="E8681" s="59" t="s">
        <v>516</v>
      </c>
      <c r="F8681" s="59" t="s">
        <v>265</v>
      </c>
    </row>
    <row r="8682" spans="1:6">
      <c r="A8682" s="59">
        <v>6407</v>
      </c>
      <c r="B8682" s="59" t="s">
        <v>515</v>
      </c>
      <c r="C8682" s="59" t="s">
        <v>20278</v>
      </c>
      <c r="D8682" s="60">
        <v>36.270000000000003</v>
      </c>
      <c r="E8682" s="59" t="s">
        <v>516</v>
      </c>
      <c r="F8682" s="59" t="s">
        <v>266</v>
      </c>
    </row>
    <row r="8683" spans="1:6">
      <c r="A8683" s="59">
        <v>6410</v>
      </c>
      <c r="B8683" s="59" t="s">
        <v>515</v>
      </c>
      <c r="C8683" s="59" t="s">
        <v>20278</v>
      </c>
      <c r="D8683" s="60">
        <v>36.270000000000003</v>
      </c>
      <c r="E8683" s="59" t="s">
        <v>516</v>
      </c>
      <c r="F8683" s="59" t="s">
        <v>267</v>
      </c>
    </row>
    <row r="8684" spans="1:6">
      <c r="A8684" s="59">
        <v>6411</v>
      </c>
      <c r="B8684" s="59" t="s">
        <v>515</v>
      </c>
      <c r="C8684" s="59" t="s">
        <v>20278</v>
      </c>
      <c r="D8684" s="60">
        <v>36.270000000000003</v>
      </c>
      <c r="E8684" s="59" t="s">
        <v>516</v>
      </c>
      <c r="F8684" s="59" t="s">
        <v>268</v>
      </c>
    </row>
    <row r="8685" spans="1:6">
      <c r="A8685" s="59">
        <v>6412</v>
      </c>
      <c r="B8685" s="59" t="s">
        <v>515</v>
      </c>
      <c r="C8685" s="59" t="s">
        <v>20278</v>
      </c>
      <c r="D8685" s="60">
        <v>36.270000000000003</v>
      </c>
      <c r="E8685" s="59" t="s">
        <v>516</v>
      </c>
      <c r="F8685" s="59" t="s">
        <v>269</v>
      </c>
    </row>
    <row r="8686" spans="1:6">
      <c r="A8686" s="59">
        <v>6413</v>
      </c>
      <c r="B8686" s="59" t="s">
        <v>515</v>
      </c>
      <c r="C8686" s="59" t="s">
        <v>20278</v>
      </c>
      <c r="D8686" s="60">
        <v>36.270000000000003</v>
      </c>
      <c r="E8686" s="59" t="s">
        <v>516</v>
      </c>
      <c r="F8686" s="59" t="s">
        <v>270</v>
      </c>
    </row>
    <row r="8687" spans="1:6">
      <c r="A8687" s="59">
        <v>6414</v>
      </c>
      <c r="B8687" s="59" t="s">
        <v>515</v>
      </c>
      <c r="C8687" s="59" t="s">
        <v>20278</v>
      </c>
      <c r="D8687" s="60">
        <v>36.270000000000003</v>
      </c>
      <c r="E8687" s="59" t="s">
        <v>516</v>
      </c>
      <c r="F8687" s="59" t="s">
        <v>271</v>
      </c>
    </row>
    <row r="8688" spans="1:6">
      <c r="A8688" s="59">
        <v>6415</v>
      </c>
      <c r="B8688" s="59" t="s">
        <v>515</v>
      </c>
      <c r="C8688" s="59" t="s">
        <v>20278</v>
      </c>
      <c r="D8688" s="60">
        <v>36.270000000000003</v>
      </c>
      <c r="E8688" s="59" t="s">
        <v>516</v>
      </c>
      <c r="F8688" s="59" t="s">
        <v>272</v>
      </c>
    </row>
    <row r="8689" spans="1:6">
      <c r="A8689" s="59">
        <v>6416</v>
      </c>
      <c r="B8689" s="59" t="s">
        <v>515</v>
      </c>
      <c r="C8689" s="59" t="s">
        <v>20278</v>
      </c>
      <c r="D8689" s="60">
        <v>36.270000000000003</v>
      </c>
      <c r="E8689" s="59" t="s">
        <v>516</v>
      </c>
      <c r="F8689" s="59" t="s">
        <v>273</v>
      </c>
    </row>
    <row r="8690" spans="1:6">
      <c r="A8690" s="59">
        <v>6417</v>
      </c>
      <c r="B8690" s="59" t="s">
        <v>515</v>
      </c>
      <c r="C8690" s="59" t="s">
        <v>20278</v>
      </c>
      <c r="D8690" s="60">
        <v>36.270000000000003</v>
      </c>
      <c r="E8690" s="59" t="s">
        <v>516</v>
      </c>
      <c r="F8690" s="59" t="s">
        <v>274</v>
      </c>
    </row>
    <row r="8691" spans="1:6">
      <c r="A8691" s="59">
        <v>6418</v>
      </c>
      <c r="B8691" s="59" t="s">
        <v>515</v>
      </c>
      <c r="C8691" s="59" t="s">
        <v>20278</v>
      </c>
      <c r="D8691" s="60">
        <v>36.270000000000003</v>
      </c>
      <c r="E8691" s="59" t="s">
        <v>516</v>
      </c>
      <c r="F8691" s="59" t="s">
        <v>275</v>
      </c>
    </row>
    <row r="8692" spans="1:6">
      <c r="A8692" s="59">
        <v>6419</v>
      </c>
      <c r="B8692" s="59" t="s">
        <v>515</v>
      </c>
      <c r="C8692" s="59" t="s">
        <v>20278</v>
      </c>
      <c r="D8692" s="60">
        <v>36.270000000000003</v>
      </c>
      <c r="E8692" s="59" t="s">
        <v>516</v>
      </c>
      <c r="F8692" s="59" t="s">
        <v>276</v>
      </c>
    </row>
    <row r="8693" spans="1:6">
      <c r="A8693" s="59">
        <v>6420</v>
      </c>
      <c r="B8693" s="59" t="s">
        <v>515</v>
      </c>
      <c r="C8693" s="59" t="s">
        <v>20278</v>
      </c>
      <c r="D8693" s="60">
        <v>36.270000000000003</v>
      </c>
      <c r="E8693" s="59" t="s">
        <v>516</v>
      </c>
      <c r="F8693" s="59" t="s">
        <v>277</v>
      </c>
    </row>
    <row r="8694" spans="1:6">
      <c r="A8694" s="59">
        <v>6421</v>
      </c>
      <c r="B8694" s="59" t="s">
        <v>515</v>
      </c>
      <c r="C8694" s="59" t="s">
        <v>20278</v>
      </c>
      <c r="D8694" s="60">
        <v>36.270000000000003</v>
      </c>
      <c r="E8694" s="59" t="s">
        <v>516</v>
      </c>
      <c r="F8694" s="59" t="s">
        <v>278</v>
      </c>
    </row>
    <row r="8695" spans="1:6">
      <c r="A8695" s="59">
        <v>6422</v>
      </c>
      <c r="B8695" s="59" t="s">
        <v>515</v>
      </c>
      <c r="C8695" s="59" t="s">
        <v>20278</v>
      </c>
      <c r="D8695" s="60">
        <v>36.270000000000003</v>
      </c>
      <c r="E8695" s="59" t="s">
        <v>516</v>
      </c>
      <c r="F8695" s="59" t="s">
        <v>279</v>
      </c>
    </row>
    <row r="8696" spans="1:6">
      <c r="A8696" s="59">
        <v>6423</v>
      </c>
      <c r="B8696" s="59" t="s">
        <v>515</v>
      </c>
      <c r="C8696" s="59" t="s">
        <v>20278</v>
      </c>
      <c r="D8696" s="60">
        <v>36.270000000000003</v>
      </c>
      <c r="E8696" s="59" t="s">
        <v>516</v>
      </c>
      <c r="F8696" s="59" t="s">
        <v>280</v>
      </c>
    </row>
    <row r="8697" spans="1:6">
      <c r="A8697" s="59">
        <v>6425</v>
      </c>
      <c r="B8697" s="59" t="s">
        <v>515</v>
      </c>
      <c r="C8697" s="59" t="s">
        <v>20278</v>
      </c>
      <c r="D8697" s="60">
        <v>36.270000000000003</v>
      </c>
      <c r="E8697" s="59" t="s">
        <v>516</v>
      </c>
      <c r="F8697" s="59" t="s">
        <v>281</v>
      </c>
    </row>
    <row r="8698" spans="1:6">
      <c r="A8698" s="59">
        <v>6426</v>
      </c>
      <c r="B8698" s="59" t="s">
        <v>515</v>
      </c>
      <c r="C8698" s="59" t="s">
        <v>20278</v>
      </c>
      <c r="D8698" s="60">
        <v>36.270000000000003</v>
      </c>
      <c r="E8698" s="59" t="s">
        <v>516</v>
      </c>
      <c r="F8698" s="59" t="s">
        <v>282</v>
      </c>
    </row>
    <row r="8699" spans="1:6">
      <c r="A8699" s="59">
        <v>6427</v>
      </c>
      <c r="B8699" s="59" t="s">
        <v>515</v>
      </c>
      <c r="C8699" s="59" t="s">
        <v>20278</v>
      </c>
      <c r="D8699" s="60">
        <v>36.270000000000003</v>
      </c>
      <c r="E8699" s="59" t="s">
        <v>516</v>
      </c>
      <c r="F8699" s="59" t="s">
        <v>281</v>
      </c>
    </row>
    <row r="8700" spans="1:6">
      <c r="A8700" s="59">
        <v>6430</v>
      </c>
      <c r="B8700" s="59" t="s">
        <v>515</v>
      </c>
      <c r="C8700" s="59" t="s">
        <v>20278</v>
      </c>
      <c r="D8700" s="60">
        <v>36.270000000000003</v>
      </c>
      <c r="E8700" s="59" t="s">
        <v>516</v>
      </c>
      <c r="F8700" s="59" t="s">
        <v>265</v>
      </c>
    </row>
    <row r="8701" spans="1:6">
      <c r="A8701" s="59">
        <v>6432</v>
      </c>
      <c r="B8701" s="59" t="s">
        <v>515</v>
      </c>
      <c r="C8701" s="59" t="s">
        <v>20278</v>
      </c>
      <c r="D8701" s="60">
        <v>36.270000000000003</v>
      </c>
      <c r="E8701" s="59" t="s">
        <v>516</v>
      </c>
      <c r="F8701" s="59" t="s">
        <v>283</v>
      </c>
    </row>
    <row r="8702" spans="1:6">
      <c r="A8702" s="59">
        <v>6434</v>
      </c>
      <c r="B8702" s="59" t="s">
        <v>515</v>
      </c>
      <c r="C8702" s="59" t="s">
        <v>20278</v>
      </c>
      <c r="D8702" s="60">
        <v>36.270000000000003</v>
      </c>
      <c r="E8702" s="59" t="s">
        <v>516</v>
      </c>
      <c r="F8702" s="59" t="s">
        <v>284</v>
      </c>
    </row>
    <row r="8703" spans="1:6">
      <c r="A8703" s="59">
        <v>6437</v>
      </c>
      <c r="B8703" s="59" t="s">
        <v>515</v>
      </c>
      <c r="C8703" s="59" t="s">
        <v>20278</v>
      </c>
      <c r="D8703" s="60">
        <v>36.270000000000003</v>
      </c>
      <c r="E8703" s="59" t="s">
        <v>516</v>
      </c>
      <c r="F8703" s="59" t="s">
        <v>285</v>
      </c>
    </row>
    <row r="8704" spans="1:6">
      <c r="A8704" s="59">
        <v>6438</v>
      </c>
      <c r="B8704" s="59" t="s">
        <v>515</v>
      </c>
      <c r="C8704" s="59" t="s">
        <v>20278</v>
      </c>
      <c r="D8704" s="60">
        <v>36.270000000000003</v>
      </c>
      <c r="E8704" s="59" t="s">
        <v>516</v>
      </c>
      <c r="F8704" s="59" t="s">
        <v>286</v>
      </c>
    </row>
    <row r="8705" spans="1:6">
      <c r="A8705" s="59">
        <v>6439</v>
      </c>
      <c r="B8705" s="59" t="s">
        <v>515</v>
      </c>
      <c r="C8705" s="59" t="s">
        <v>20278</v>
      </c>
      <c r="D8705" s="60">
        <v>36.270000000000003</v>
      </c>
      <c r="E8705" s="59" t="s">
        <v>516</v>
      </c>
      <c r="F8705" s="59" t="s">
        <v>287</v>
      </c>
    </row>
    <row r="8706" spans="1:6">
      <c r="A8706" s="59">
        <v>6442</v>
      </c>
      <c r="B8706" s="59" t="s">
        <v>515</v>
      </c>
      <c r="C8706" s="59" t="s">
        <v>20278</v>
      </c>
      <c r="D8706" s="60">
        <v>36.270000000000003</v>
      </c>
      <c r="E8706" s="59" t="s">
        <v>516</v>
      </c>
      <c r="F8706" s="59" t="s">
        <v>288</v>
      </c>
    </row>
    <row r="8707" spans="1:6">
      <c r="A8707" s="59">
        <v>6443</v>
      </c>
      <c r="B8707" s="59" t="s">
        <v>515</v>
      </c>
      <c r="C8707" s="59" t="s">
        <v>20278</v>
      </c>
      <c r="D8707" s="60">
        <v>36.270000000000003</v>
      </c>
      <c r="E8707" s="59" t="s">
        <v>516</v>
      </c>
      <c r="F8707" s="59" t="s">
        <v>289</v>
      </c>
    </row>
    <row r="8708" spans="1:6">
      <c r="A8708" s="59">
        <v>6444</v>
      </c>
      <c r="B8708" s="59" t="s">
        <v>515</v>
      </c>
      <c r="C8708" s="59" t="s">
        <v>20278</v>
      </c>
      <c r="D8708" s="60">
        <v>36.270000000000003</v>
      </c>
      <c r="E8708" s="59" t="s">
        <v>516</v>
      </c>
      <c r="F8708" s="59" t="s">
        <v>290</v>
      </c>
    </row>
    <row r="8709" spans="1:6">
      <c r="A8709" s="59">
        <v>6450</v>
      </c>
      <c r="B8709" s="59" t="s">
        <v>515</v>
      </c>
      <c r="C8709" s="59" t="s">
        <v>20278</v>
      </c>
      <c r="D8709" s="60">
        <v>36.270000000000003</v>
      </c>
      <c r="E8709" s="59" t="s">
        <v>516</v>
      </c>
      <c r="F8709" s="59" t="s">
        <v>291</v>
      </c>
    </row>
    <row r="8710" spans="1:6">
      <c r="A8710" s="59">
        <v>6452</v>
      </c>
      <c r="B8710" s="59" t="s">
        <v>515</v>
      </c>
      <c r="C8710" s="59" t="s">
        <v>20278</v>
      </c>
      <c r="D8710" s="60">
        <v>36.270000000000003</v>
      </c>
      <c r="E8710" s="59" t="s">
        <v>516</v>
      </c>
      <c r="F8710" s="59" t="s">
        <v>292</v>
      </c>
    </row>
    <row r="8711" spans="1:6">
      <c r="A8711" s="59">
        <v>6456</v>
      </c>
      <c r="B8711" s="59" t="s">
        <v>515</v>
      </c>
      <c r="C8711" s="59" t="s">
        <v>20278</v>
      </c>
      <c r="D8711" s="60">
        <v>36.270000000000003</v>
      </c>
      <c r="E8711" s="59" t="s">
        <v>516</v>
      </c>
      <c r="F8711" s="59" t="s">
        <v>293</v>
      </c>
    </row>
    <row r="8712" spans="1:6">
      <c r="A8712" s="59">
        <v>6458</v>
      </c>
      <c r="B8712" s="59" t="s">
        <v>515</v>
      </c>
      <c r="C8712" s="59" t="s">
        <v>20278</v>
      </c>
      <c r="D8712" s="60">
        <v>36.270000000000003</v>
      </c>
      <c r="E8712" s="59" t="s">
        <v>516</v>
      </c>
      <c r="F8712" s="59" t="s">
        <v>294</v>
      </c>
    </row>
    <row r="8713" spans="1:6">
      <c r="A8713" s="59">
        <v>6459</v>
      </c>
      <c r="B8713" s="59" t="s">
        <v>515</v>
      </c>
      <c r="C8713" s="59" t="s">
        <v>20278</v>
      </c>
      <c r="D8713" s="60">
        <v>36.270000000000003</v>
      </c>
      <c r="E8713" s="59" t="s">
        <v>516</v>
      </c>
      <c r="F8713" s="59" t="s">
        <v>295</v>
      </c>
    </row>
    <row r="8714" spans="1:6">
      <c r="A8714" s="59">
        <v>6460</v>
      </c>
      <c r="B8714" s="59" t="s">
        <v>515</v>
      </c>
      <c r="C8714" s="59" t="s">
        <v>20278</v>
      </c>
      <c r="D8714" s="60">
        <v>36.270000000000003</v>
      </c>
      <c r="E8714" s="59" t="s">
        <v>516</v>
      </c>
      <c r="F8714" s="59" t="s">
        <v>296</v>
      </c>
    </row>
    <row r="8715" spans="1:6">
      <c r="A8715" s="59">
        <v>6461</v>
      </c>
      <c r="B8715" s="59" t="s">
        <v>515</v>
      </c>
      <c r="C8715" s="59" t="s">
        <v>20278</v>
      </c>
      <c r="D8715" s="60">
        <v>36.270000000000003</v>
      </c>
      <c r="E8715" s="59" t="s">
        <v>516</v>
      </c>
      <c r="F8715" s="59" t="s">
        <v>297</v>
      </c>
    </row>
    <row r="8716" spans="1:6">
      <c r="A8716" s="59">
        <v>6462</v>
      </c>
      <c r="B8716" s="59" t="s">
        <v>515</v>
      </c>
      <c r="C8716" s="59" t="s">
        <v>20278</v>
      </c>
      <c r="D8716" s="60">
        <v>36.270000000000003</v>
      </c>
      <c r="E8716" s="59" t="s">
        <v>516</v>
      </c>
      <c r="F8716" s="59" t="s">
        <v>298</v>
      </c>
    </row>
    <row r="8717" spans="1:6">
      <c r="A8717" s="59">
        <v>6463</v>
      </c>
      <c r="B8717" s="59" t="s">
        <v>515</v>
      </c>
      <c r="C8717" s="59" t="s">
        <v>20278</v>
      </c>
      <c r="D8717" s="60">
        <v>36.270000000000003</v>
      </c>
      <c r="E8717" s="59" t="s">
        <v>516</v>
      </c>
      <c r="F8717" s="59" t="s">
        <v>299</v>
      </c>
    </row>
    <row r="8718" spans="1:6">
      <c r="A8718" s="59">
        <v>6464</v>
      </c>
      <c r="B8718" s="59" t="s">
        <v>515</v>
      </c>
      <c r="C8718" s="59" t="s">
        <v>20278</v>
      </c>
      <c r="D8718" s="60">
        <v>36.270000000000003</v>
      </c>
      <c r="E8718" s="59" t="s">
        <v>516</v>
      </c>
      <c r="F8718" s="59" t="s">
        <v>300</v>
      </c>
    </row>
    <row r="8719" spans="1:6">
      <c r="A8719" s="59">
        <v>6470</v>
      </c>
      <c r="B8719" s="59" t="s">
        <v>515</v>
      </c>
      <c r="C8719" s="59" t="s">
        <v>20278</v>
      </c>
      <c r="D8719" s="60">
        <v>36.270000000000003</v>
      </c>
      <c r="E8719" s="59" t="s">
        <v>516</v>
      </c>
      <c r="F8719" s="59" t="s">
        <v>301</v>
      </c>
    </row>
    <row r="8720" spans="1:6">
      <c r="A8720" s="59">
        <v>6472</v>
      </c>
      <c r="B8720" s="59" t="s">
        <v>515</v>
      </c>
      <c r="C8720" s="59" t="s">
        <v>20278</v>
      </c>
      <c r="D8720" s="60">
        <v>36.270000000000003</v>
      </c>
      <c r="E8720" s="59" t="s">
        <v>516</v>
      </c>
      <c r="F8720" s="59" t="s">
        <v>302</v>
      </c>
    </row>
    <row r="8721" spans="1:6">
      <c r="A8721" s="59">
        <v>6473</v>
      </c>
      <c r="B8721" s="59" t="s">
        <v>515</v>
      </c>
      <c r="C8721" s="59" t="s">
        <v>20278</v>
      </c>
      <c r="D8721" s="60">
        <v>36.270000000000003</v>
      </c>
      <c r="E8721" s="59" t="s">
        <v>516</v>
      </c>
      <c r="F8721" s="59" t="s">
        <v>303</v>
      </c>
    </row>
    <row r="8722" spans="1:6">
      <c r="A8722" s="59">
        <v>6480</v>
      </c>
      <c r="B8722" s="59" t="s">
        <v>515</v>
      </c>
      <c r="C8722" s="59" t="s">
        <v>20278</v>
      </c>
      <c r="D8722" s="60">
        <v>36.270000000000003</v>
      </c>
      <c r="E8722" s="59" t="s">
        <v>516</v>
      </c>
      <c r="F8722" s="59" t="s">
        <v>304</v>
      </c>
    </row>
    <row r="8723" spans="1:6">
      <c r="A8723" s="59">
        <v>6482</v>
      </c>
      <c r="B8723" s="59" t="s">
        <v>515</v>
      </c>
      <c r="C8723" s="59" t="s">
        <v>20278</v>
      </c>
      <c r="D8723" s="60">
        <v>36.270000000000003</v>
      </c>
      <c r="E8723" s="59" t="s">
        <v>516</v>
      </c>
      <c r="F8723" s="59" t="s">
        <v>305</v>
      </c>
    </row>
    <row r="8724" spans="1:6">
      <c r="A8724" s="59">
        <v>6483</v>
      </c>
      <c r="B8724" s="59" t="s">
        <v>515</v>
      </c>
      <c r="C8724" s="59" t="s">
        <v>20278</v>
      </c>
      <c r="D8724" s="60">
        <v>36.270000000000003</v>
      </c>
      <c r="E8724" s="59" t="s">
        <v>516</v>
      </c>
      <c r="F8724" s="59" t="s">
        <v>306</v>
      </c>
    </row>
    <row r="8725" spans="1:6">
      <c r="A8725" s="59">
        <v>6484</v>
      </c>
      <c r="B8725" s="59" t="s">
        <v>515</v>
      </c>
      <c r="C8725" s="59" t="s">
        <v>20278</v>
      </c>
      <c r="D8725" s="60">
        <v>36.270000000000003</v>
      </c>
      <c r="E8725" s="59" t="s">
        <v>516</v>
      </c>
      <c r="F8725" s="59" t="s">
        <v>307</v>
      </c>
    </row>
    <row r="8726" spans="1:6">
      <c r="A8726" s="59">
        <v>6486</v>
      </c>
      <c r="B8726" s="59" t="s">
        <v>515</v>
      </c>
      <c r="C8726" s="59" t="s">
        <v>20278</v>
      </c>
      <c r="D8726" s="60">
        <v>36.270000000000003</v>
      </c>
      <c r="E8726" s="59" t="s">
        <v>516</v>
      </c>
      <c r="F8726" s="59" t="s">
        <v>308</v>
      </c>
    </row>
    <row r="8727" spans="1:6">
      <c r="A8727" s="59">
        <v>6490</v>
      </c>
      <c r="B8727" s="59" t="s">
        <v>515</v>
      </c>
      <c r="C8727" s="59" t="s">
        <v>20278</v>
      </c>
      <c r="D8727" s="60">
        <v>36.270000000000003</v>
      </c>
      <c r="E8727" s="59" t="s">
        <v>516</v>
      </c>
      <c r="F8727" s="59" t="s">
        <v>309</v>
      </c>
    </row>
    <row r="8728" spans="1:6">
      <c r="A8728" s="59">
        <v>6492</v>
      </c>
      <c r="B8728" s="59" t="s">
        <v>515</v>
      </c>
      <c r="C8728" s="59" t="s">
        <v>20278</v>
      </c>
      <c r="D8728" s="60">
        <v>36.270000000000003</v>
      </c>
      <c r="E8728" s="59" t="s">
        <v>516</v>
      </c>
      <c r="F8728" s="59" t="s">
        <v>310</v>
      </c>
    </row>
    <row r="8729" spans="1:6">
      <c r="A8729" s="59">
        <v>6500</v>
      </c>
      <c r="B8729" s="59" t="s">
        <v>515</v>
      </c>
      <c r="C8729" s="59" t="s">
        <v>20278</v>
      </c>
      <c r="D8729" s="60">
        <v>36.270000000000003</v>
      </c>
      <c r="E8729" s="59" t="s">
        <v>516</v>
      </c>
      <c r="F8729" s="59" t="s">
        <v>311</v>
      </c>
    </row>
    <row r="8730" spans="1:6">
      <c r="A8730" s="59">
        <v>6502</v>
      </c>
      <c r="B8730" s="59" t="s">
        <v>515</v>
      </c>
      <c r="C8730" s="59" t="s">
        <v>20278</v>
      </c>
      <c r="D8730" s="60">
        <v>36.270000000000003</v>
      </c>
      <c r="E8730" s="59" t="s">
        <v>516</v>
      </c>
      <c r="F8730" s="59" t="s">
        <v>312</v>
      </c>
    </row>
    <row r="8731" spans="1:6">
      <c r="A8731" s="59">
        <v>6503</v>
      </c>
      <c r="B8731" s="59" t="s">
        <v>515</v>
      </c>
      <c r="C8731" s="59" t="s">
        <v>20278</v>
      </c>
      <c r="D8731" s="60">
        <v>36.270000000000003</v>
      </c>
      <c r="E8731" s="59" t="s">
        <v>516</v>
      </c>
      <c r="F8731" s="59" t="s">
        <v>313</v>
      </c>
    </row>
    <row r="8732" spans="1:6">
      <c r="A8732" s="59">
        <v>6504</v>
      </c>
      <c r="B8732" s="59" t="s">
        <v>515</v>
      </c>
      <c r="C8732" s="59" t="s">
        <v>20278</v>
      </c>
      <c r="D8732" s="60">
        <v>36.270000000000003</v>
      </c>
      <c r="E8732" s="59" t="s">
        <v>516</v>
      </c>
      <c r="F8732" s="59" t="s">
        <v>314</v>
      </c>
    </row>
    <row r="8733" spans="1:6">
      <c r="A8733" s="59">
        <v>6505</v>
      </c>
      <c r="B8733" s="59" t="s">
        <v>515</v>
      </c>
      <c r="C8733" s="59" t="s">
        <v>20278</v>
      </c>
      <c r="D8733" s="60">
        <v>36.270000000000003</v>
      </c>
      <c r="E8733" s="59" t="s">
        <v>516</v>
      </c>
      <c r="F8733" s="59" t="s">
        <v>315</v>
      </c>
    </row>
    <row r="8734" spans="1:6">
      <c r="A8734" s="59">
        <v>6506</v>
      </c>
      <c r="B8734" s="59" t="s">
        <v>515</v>
      </c>
      <c r="C8734" s="59" t="s">
        <v>20278</v>
      </c>
      <c r="D8734" s="60">
        <v>36.270000000000003</v>
      </c>
      <c r="E8734" s="59" t="s">
        <v>516</v>
      </c>
      <c r="F8734" s="59" t="s">
        <v>316</v>
      </c>
    </row>
    <row r="8735" spans="1:6">
      <c r="A8735" s="59">
        <v>6507</v>
      </c>
      <c r="B8735" s="59" t="s">
        <v>515</v>
      </c>
      <c r="C8735" s="59" t="s">
        <v>20278</v>
      </c>
      <c r="D8735" s="60">
        <v>36.270000000000003</v>
      </c>
      <c r="E8735" s="59" t="s">
        <v>516</v>
      </c>
      <c r="F8735" s="59" t="s">
        <v>317</v>
      </c>
    </row>
    <row r="8736" spans="1:6">
      <c r="A8736" s="59">
        <v>6508</v>
      </c>
      <c r="B8736" s="59" t="s">
        <v>515</v>
      </c>
      <c r="C8736" s="59" t="s">
        <v>20278</v>
      </c>
      <c r="D8736" s="60">
        <v>36.270000000000003</v>
      </c>
      <c r="E8736" s="59" t="s">
        <v>516</v>
      </c>
      <c r="F8736" s="59" t="s">
        <v>318</v>
      </c>
    </row>
    <row r="8737" spans="1:6">
      <c r="A8737" s="59">
        <v>6509</v>
      </c>
      <c r="B8737" s="59" t="s">
        <v>515</v>
      </c>
      <c r="C8737" s="59" t="s">
        <v>20278</v>
      </c>
      <c r="D8737" s="60">
        <v>36.270000000000003</v>
      </c>
      <c r="E8737" s="59" t="s">
        <v>516</v>
      </c>
      <c r="F8737" s="59" t="s">
        <v>319</v>
      </c>
    </row>
    <row r="8738" spans="1:6">
      <c r="A8738" s="59">
        <v>6510</v>
      </c>
      <c r="B8738" s="59" t="s">
        <v>515</v>
      </c>
      <c r="C8738" s="59" t="s">
        <v>20278</v>
      </c>
      <c r="D8738" s="60">
        <v>36.270000000000003</v>
      </c>
      <c r="E8738" s="59" t="s">
        <v>516</v>
      </c>
      <c r="F8738" s="59" t="s">
        <v>320</v>
      </c>
    </row>
    <row r="8739" spans="1:6">
      <c r="A8739" s="59">
        <v>6511</v>
      </c>
      <c r="B8739" s="59" t="s">
        <v>515</v>
      </c>
      <c r="C8739" s="59" t="s">
        <v>20278</v>
      </c>
      <c r="D8739" s="60">
        <v>36.270000000000003</v>
      </c>
      <c r="E8739" s="59" t="s">
        <v>516</v>
      </c>
      <c r="F8739" s="59" t="s">
        <v>321</v>
      </c>
    </row>
    <row r="8740" spans="1:6">
      <c r="A8740" s="59">
        <v>6512</v>
      </c>
      <c r="B8740" s="59" t="s">
        <v>515</v>
      </c>
      <c r="C8740" s="59" t="s">
        <v>20278</v>
      </c>
      <c r="D8740" s="60">
        <v>36.270000000000003</v>
      </c>
      <c r="E8740" s="59" t="s">
        <v>516</v>
      </c>
      <c r="F8740" s="59" t="s">
        <v>322</v>
      </c>
    </row>
    <row r="8741" spans="1:6">
      <c r="A8741" s="59">
        <v>6513</v>
      </c>
      <c r="B8741" s="59" t="s">
        <v>515</v>
      </c>
      <c r="C8741" s="59" t="s">
        <v>20278</v>
      </c>
      <c r="D8741" s="60">
        <v>36.270000000000003</v>
      </c>
      <c r="E8741" s="59" t="s">
        <v>516</v>
      </c>
      <c r="F8741" s="59" t="s">
        <v>323</v>
      </c>
    </row>
    <row r="8742" spans="1:6">
      <c r="A8742" s="59">
        <v>6517</v>
      </c>
      <c r="B8742" s="59" t="s">
        <v>515</v>
      </c>
      <c r="C8742" s="59" t="s">
        <v>20278</v>
      </c>
      <c r="D8742" s="60">
        <v>36.270000000000003</v>
      </c>
      <c r="E8742" s="59" t="s">
        <v>516</v>
      </c>
      <c r="F8742" s="59" t="s">
        <v>324</v>
      </c>
    </row>
    <row r="8743" spans="1:6">
      <c r="A8743" s="59">
        <v>6518</v>
      </c>
      <c r="B8743" s="59" t="s">
        <v>515</v>
      </c>
      <c r="C8743" s="59" t="s">
        <v>20278</v>
      </c>
      <c r="D8743" s="60">
        <v>36.270000000000003</v>
      </c>
      <c r="E8743" s="59" t="s">
        <v>516</v>
      </c>
      <c r="F8743" s="59" t="s">
        <v>325</v>
      </c>
    </row>
    <row r="8744" spans="1:6">
      <c r="A8744" s="59">
        <v>6519</v>
      </c>
      <c r="B8744" s="59" t="s">
        <v>515</v>
      </c>
      <c r="C8744" s="59" t="s">
        <v>20278</v>
      </c>
      <c r="D8744" s="60">
        <v>36.270000000000003</v>
      </c>
      <c r="E8744" s="59" t="s">
        <v>516</v>
      </c>
      <c r="F8744" s="59" t="s">
        <v>326</v>
      </c>
    </row>
    <row r="8745" spans="1:6">
      <c r="A8745" s="59">
        <v>6520</v>
      </c>
      <c r="B8745" s="59" t="s">
        <v>515</v>
      </c>
      <c r="C8745" s="59" t="s">
        <v>20278</v>
      </c>
      <c r="D8745" s="60">
        <v>36.270000000000003</v>
      </c>
      <c r="E8745" s="59" t="s">
        <v>516</v>
      </c>
      <c r="F8745" s="59" t="s">
        <v>327</v>
      </c>
    </row>
    <row r="8746" spans="1:6">
      <c r="A8746" s="59">
        <v>6521</v>
      </c>
      <c r="B8746" s="59" t="s">
        <v>515</v>
      </c>
      <c r="C8746" s="59" t="s">
        <v>20278</v>
      </c>
      <c r="D8746" s="60">
        <v>36.270000000000003</v>
      </c>
      <c r="E8746" s="59" t="s">
        <v>516</v>
      </c>
      <c r="F8746" s="59" t="s">
        <v>328</v>
      </c>
    </row>
    <row r="8747" spans="1:6">
      <c r="A8747" s="59">
        <v>6522</v>
      </c>
      <c r="B8747" s="59" t="s">
        <v>515</v>
      </c>
      <c r="C8747" s="59" t="s">
        <v>20278</v>
      </c>
      <c r="D8747" s="60">
        <v>36.270000000000003</v>
      </c>
      <c r="E8747" s="59" t="s">
        <v>516</v>
      </c>
      <c r="F8747" s="59" t="s">
        <v>329</v>
      </c>
    </row>
    <row r="8748" spans="1:6">
      <c r="A8748" s="59">
        <v>6620</v>
      </c>
      <c r="B8748" s="59" t="s">
        <v>515</v>
      </c>
      <c r="C8748" s="59" t="s">
        <v>20278</v>
      </c>
      <c r="D8748" s="60">
        <v>36.270000000000003</v>
      </c>
      <c r="E8748" s="59" t="s">
        <v>516</v>
      </c>
      <c r="F8748" s="59" t="s">
        <v>330</v>
      </c>
    </row>
    <row r="8749" spans="1:6">
      <c r="A8749" s="59">
        <v>6622</v>
      </c>
      <c r="B8749" s="59" t="s">
        <v>515</v>
      </c>
      <c r="C8749" s="59" t="s">
        <v>20278</v>
      </c>
      <c r="D8749" s="60">
        <v>36.270000000000003</v>
      </c>
      <c r="E8749" s="59" t="s">
        <v>516</v>
      </c>
      <c r="F8749" s="59" t="s">
        <v>331</v>
      </c>
    </row>
    <row r="8750" spans="1:6">
      <c r="A8750" s="59">
        <v>6623</v>
      </c>
      <c r="B8750" s="59" t="s">
        <v>515</v>
      </c>
      <c r="C8750" s="59" t="s">
        <v>20278</v>
      </c>
      <c r="D8750" s="60">
        <v>36.270000000000003</v>
      </c>
      <c r="E8750" s="59" t="s">
        <v>516</v>
      </c>
      <c r="F8750" s="59" t="s">
        <v>332</v>
      </c>
    </row>
    <row r="8751" spans="1:6">
      <c r="A8751" s="59">
        <v>6624</v>
      </c>
      <c r="B8751" s="59" t="s">
        <v>515</v>
      </c>
      <c r="C8751" s="59" t="s">
        <v>20278</v>
      </c>
      <c r="D8751" s="60">
        <v>36.270000000000003</v>
      </c>
      <c r="E8751" s="59" t="s">
        <v>516</v>
      </c>
      <c r="F8751" s="59" t="s">
        <v>333</v>
      </c>
    </row>
    <row r="8752" spans="1:6">
      <c r="A8752" s="59">
        <v>6625</v>
      </c>
      <c r="B8752" s="59" t="s">
        <v>515</v>
      </c>
      <c r="C8752" s="59" t="s">
        <v>20278</v>
      </c>
      <c r="D8752" s="60">
        <v>36.270000000000003</v>
      </c>
      <c r="E8752" s="59" t="s">
        <v>516</v>
      </c>
      <c r="F8752" s="59" t="s">
        <v>334</v>
      </c>
    </row>
    <row r="8753" spans="1:6">
      <c r="A8753" s="59">
        <v>6630</v>
      </c>
      <c r="B8753" s="59" t="s">
        <v>515</v>
      </c>
      <c r="C8753" s="59" t="s">
        <v>20278</v>
      </c>
      <c r="D8753" s="60">
        <v>36.270000000000003</v>
      </c>
      <c r="E8753" s="59" t="s">
        <v>516</v>
      </c>
      <c r="F8753" s="59" t="s">
        <v>335</v>
      </c>
    </row>
    <row r="8754" spans="1:6">
      <c r="A8754" s="59">
        <v>6632</v>
      </c>
      <c r="B8754" s="59" t="s">
        <v>515</v>
      </c>
      <c r="C8754" s="59" t="s">
        <v>20278</v>
      </c>
      <c r="D8754" s="60">
        <v>36.270000000000003</v>
      </c>
      <c r="E8754" s="59" t="s">
        <v>516</v>
      </c>
      <c r="F8754" s="59" t="s">
        <v>336</v>
      </c>
    </row>
    <row r="8755" spans="1:6">
      <c r="A8755" s="59">
        <v>6633</v>
      </c>
      <c r="B8755" s="59" t="s">
        <v>515</v>
      </c>
      <c r="C8755" s="59" t="s">
        <v>20278</v>
      </c>
      <c r="D8755" s="60">
        <v>36.270000000000003</v>
      </c>
      <c r="E8755" s="59" t="s">
        <v>516</v>
      </c>
      <c r="F8755" s="59" t="s">
        <v>337</v>
      </c>
    </row>
    <row r="8756" spans="1:6">
      <c r="A8756" s="59">
        <v>6634</v>
      </c>
      <c r="B8756" s="59" t="s">
        <v>515</v>
      </c>
      <c r="C8756" s="59" t="s">
        <v>20278</v>
      </c>
      <c r="D8756" s="60">
        <v>36.270000000000003</v>
      </c>
      <c r="E8756" s="59" t="s">
        <v>516</v>
      </c>
      <c r="F8756" s="59" t="s">
        <v>338</v>
      </c>
    </row>
    <row r="8757" spans="1:6">
      <c r="A8757" s="59">
        <v>6635</v>
      </c>
      <c r="B8757" s="59" t="s">
        <v>515</v>
      </c>
      <c r="C8757" s="59" t="s">
        <v>20278</v>
      </c>
      <c r="D8757" s="60">
        <v>36.270000000000003</v>
      </c>
      <c r="E8757" s="59" t="s">
        <v>516</v>
      </c>
      <c r="F8757" s="59" t="s">
        <v>339</v>
      </c>
    </row>
    <row r="8758" spans="1:6">
      <c r="A8758" s="59">
        <v>6636</v>
      </c>
      <c r="B8758" s="59" t="s">
        <v>515</v>
      </c>
      <c r="C8758" s="59" t="s">
        <v>20278</v>
      </c>
      <c r="D8758" s="60">
        <v>36.270000000000003</v>
      </c>
      <c r="E8758" s="59" t="s">
        <v>516</v>
      </c>
      <c r="F8758" s="59" t="s">
        <v>340</v>
      </c>
    </row>
    <row r="8759" spans="1:6">
      <c r="A8759" s="59">
        <v>6637</v>
      </c>
      <c r="B8759" s="59" t="s">
        <v>515</v>
      </c>
      <c r="C8759" s="59" t="s">
        <v>20278</v>
      </c>
      <c r="D8759" s="60">
        <v>36.270000000000003</v>
      </c>
      <c r="E8759" s="59" t="s">
        <v>516</v>
      </c>
      <c r="F8759" s="59" t="s">
        <v>341</v>
      </c>
    </row>
    <row r="8760" spans="1:6">
      <c r="A8760" s="59">
        <v>6640</v>
      </c>
      <c r="B8760" s="59" t="s">
        <v>515</v>
      </c>
      <c r="C8760" s="59" t="s">
        <v>20278</v>
      </c>
      <c r="D8760" s="60">
        <v>36.270000000000003</v>
      </c>
      <c r="E8760" s="59" t="s">
        <v>516</v>
      </c>
      <c r="F8760" s="59" t="s">
        <v>342</v>
      </c>
    </row>
    <row r="8761" spans="1:6">
      <c r="A8761" s="59">
        <v>6642</v>
      </c>
      <c r="B8761" s="59" t="s">
        <v>515</v>
      </c>
      <c r="C8761" s="59" t="s">
        <v>20278</v>
      </c>
      <c r="D8761" s="60">
        <v>36.270000000000003</v>
      </c>
      <c r="E8761" s="59" t="s">
        <v>516</v>
      </c>
      <c r="F8761" s="59" t="s">
        <v>343</v>
      </c>
    </row>
    <row r="8762" spans="1:6">
      <c r="A8762" s="59">
        <v>6643</v>
      </c>
      <c r="B8762" s="59" t="s">
        <v>515</v>
      </c>
      <c r="C8762" s="59" t="s">
        <v>20278</v>
      </c>
      <c r="D8762" s="60">
        <v>36.270000000000003</v>
      </c>
      <c r="E8762" s="59" t="s">
        <v>516</v>
      </c>
      <c r="F8762" s="59" t="s">
        <v>344</v>
      </c>
    </row>
    <row r="8763" spans="1:6">
      <c r="A8763" s="59">
        <v>6644</v>
      </c>
      <c r="B8763" s="59" t="s">
        <v>515</v>
      </c>
      <c r="C8763" s="59" t="s">
        <v>20278</v>
      </c>
      <c r="D8763" s="60">
        <v>36.270000000000003</v>
      </c>
      <c r="E8763" s="59" t="s">
        <v>516</v>
      </c>
      <c r="F8763" s="59" t="s">
        <v>345</v>
      </c>
    </row>
    <row r="8764" spans="1:6">
      <c r="A8764" s="59">
        <v>6645</v>
      </c>
      <c r="B8764" s="59" t="s">
        <v>515</v>
      </c>
      <c r="C8764" s="59" t="s">
        <v>20278</v>
      </c>
      <c r="D8764" s="60">
        <v>36.270000000000003</v>
      </c>
      <c r="E8764" s="59" t="s">
        <v>516</v>
      </c>
      <c r="F8764" s="59" t="s">
        <v>346</v>
      </c>
    </row>
    <row r="8765" spans="1:6">
      <c r="A8765" s="59">
        <v>6646</v>
      </c>
      <c r="B8765" s="59" t="s">
        <v>515</v>
      </c>
      <c r="C8765" s="59" t="s">
        <v>20278</v>
      </c>
      <c r="D8765" s="60">
        <v>36.270000000000003</v>
      </c>
      <c r="E8765" s="59" t="s">
        <v>516</v>
      </c>
      <c r="F8765" s="59" t="s">
        <v>347</v>
      </c>
    </row>
    <row r="8766" spans="1:6">
      <c r="A8766" s="59">
        <v>6648</v>
      </c>
      <c r="B8766" s="59" t="s">
        <v>515</v>
      </c>
      <c r="C8766" s="59" t="s">
        <v>20278</v>
      </c>
      <c r="D8766" s="60">
        <v>36.270000000000003</v>
      </c>
      <c r="E8766" s="59" t="s">
        <v>516</v>
      </c>
      <c r="F8766" s="59" t="s">
        <v>348</v>
      </c>
    </row>
    <row r="8767" spans="1:6">
      <c r="A8767" s="59">
        <v>6649</v>
      </c>
      <c r="B8767" s="59" t="s">
        <v>515</v>
      </c>
      <c r="C8767" s="59" t="s">
        <v>20278</v>
      </c>
      <c r="D8767" s="60">
        <v>36.270000000000003</v>
      </c>
      <c r="E8767" s="59" t="s">
        <v>516</v>
      </c>
      <c r="F8767" s="59" t="s">
        <v>349</v>
      </c>
    </row>
    <row r="8768" spans="1:6">
      <c r="A8768" s="59">
        <v>6652</v>
      </c>
      <c r="B8768" s="59" t="s">
        <v>515</v>
      </c>
      <c r="C8768" s="59" t="s">
        <v>20278</v>
      </c>
      <c r="D8768" s="60">
        <v>36.270000000000003</v>
      </c>
      <c r="E8768" s="59" t="s">
        <v>516</v>
      </c>
      <c r="F8768" s="59" t="s">
        <v>350</v>
      </c>
    </row>
    <row r="8769" spans="1:6">
      <c r="A8769" s="59">
        <v>6654</v>
      </c>
      <c r="B8769" s="59" t="s">
        <v>515</v>
      </c>
      <c r="C8769" s="59" t="s">
        <v>20278</v>
      </c>
      <c r="D8769" s="60">
        <v>36.270000000000003</v>
      </c>
      <c r="E8769" s="59" t="s">
        <v>516</v>
      </c>
      <c r="F8769" s="59" t="s">
        <v>351</v>
      </c>
    </row>
    <row r="8770" spans="1:6">
      <c r="A8770" s="59">
        <v>6655</v>
      </c>
      <c r="B8770" s="59" t="s">
        <v>515</v>
      </c>
      <c r="C8770" s="59" t="s">
        <v>20278</v>
      </c>
      <c r="D8770" s="60">
        <v>36.270000000000003</v>
      </c>
      <c r="E8770" s="59" t="s">
        <v>516</v>
      </c>
      <c r="F8770" s="59" t="s">
        <v>352</v>
      </c>
    </row>
    <row r="8771" spans="1:6">
      <c r="A8771" s="59">
        <v>6657</v>
      </c>
      <c r="B8771" s="59" t="s">
        <v>515</v>
      </c>
      <c r="C8771" s="59" t="s">
        <v>20278</v>
      </c>
      <c r="D8771" s="60">
        <v>36.270000000000003</v>
      </c>
      <c r="E8771" s="59" t="s">
        <v>516</v>
      </c>
      <c r="F8771" s="59" t="s">
        <v>353</v>
      </c>
    </row>
    <row r="8772" spans="1:6">
      <c r="A8772" s="59">
        <v>6660</v>
      </c>
      <c r="B8772" s="59" t="s">
        <v>515</v>
      </c>
      <c r="C8772" s="59" t="s">
        <v>20278</v>
      </c>
      <c r="D8772" s="60">
        <v>36.270000000000003</v>
      </c>
      <c r="E8772" s="59" t="s">
        <v>516</v>
      </c>
      <c r="F8772" s="59" t="s">
        <v>354</v>
      </c>
    </row>
    <row r="8773" spans="1:6">
      <c r="A8773" s="59">
        <v>6662</v>
      </c>
      <c r="B8773" s="59" t="s">
        <v>515</v>
      </c>
      <c r="C8773" s="59" t="s">
        <v>20278</v>
      </c>
      <c r="D8773" s="60">
        <v>36.270000000000003</v>
      </c>
      <c r="E8773" s="59" t="s">
        <v>516</v>
      </c>
      <c r="F8773" s="59" t="s">
        <v>355</v>
      </c>
    </row>
    <row r="8774" spans="1:6">
      <c r="A8774" s="59">
        <v>6665</v>
      </c>
      <c r="B8774" s="59" t="s">
        <v>515</v>
      </c>
      <c r="C8774" s="59" t="s">
        <v>20278</v>
      </c>
      <c r="D8774" s="60">
        <v>36.270000000000003</v>
      </c>
      <c r="E8774" s="59" t="s">
        <v>516</v>
      </c>
      <c r="F8774" s="59" t="s">
        <v>356</v>
      </c>
    </row>
    <row r="8775" spans="1:6">
      <c r="A8775" s="59">
        <v>6680</v>
      </c>
      <c r="B8775" s="59" t="s">
        <v>515</v>
      </c>
      <c r="C8775" s="59" t="s">
        <v>20278</v>
      </c>
      <c r="D8775" s="60">
        <v>36.270000000000003</v>
      </c>
      <c r="E8775" s="59" t="s">
        <v>516</v>
      </c>
      <c r="F8775" s="59" t="s">
        <v>357</v>
      </c>
    </row>
    <row r="8776" spans="1:6">
      <c r="A8776" s="59">
        <v>6681</v>
      </c>
      <c r="B8776" s="59" t="s">
        <v>515</v>
      </c>
      <c r="C8776" s="59" t="s">
        <v>20278</v>
      </c>
      <c r="D8776" s="60">
        <v>36.270000000000003</v>
      </c>
      <c r="E8776" s="59" t="s">
        <v>516</v>
      </c>
      <c r="F8776" s="59" t="s">
        <v>358</v>
      </c>
    </row>
    <row r="8777" spans="1:6">
      <c r="A8777" s="59">
        <v>6685</v>
      </c>
      <c r="B8777" s="59" t="s">
        <v>515</v>
      </c>
      <c r="C8777" s="59" t="s">
        <v>20278</v>
      </c>
      <c r="D8777" s="60">
        <v>36.270000000000003</v>
      </c>
      <c r="E8777" s="59" t="s">
        <v>516</v>
      </c>
      <c r="F8777" s="59" t="s">
        <v>359</v>
      </c>
    </row>
    <row r="8778" spans="1:6">
      <c r="A8778" s="59">
        <v>6686</v>
      </c>
      <c r="B8778" s="59" t="s">
        <v>515</v>
      </c>
      <c r="C8778" s="59" t="s">
        <v>20278</v>
      </c>
      <c r="D8778" s="60">
        <v>36.270000000000003</v>
      </c>
      <c r="E8778" s="59" t="s">
        <v>516</v>
      </c>
      <c r="F8778" s="59" t="s">
        <v>360</v>
      </c>
    </row>
    <row r="8779" spans="1:6">
      <c r="A8779" s="59">
        <v>6690</v>
      </c>
      <c r="B8779" s="59" t="s">
        <v>515</v>
      </c>
      <c r="C8779" s="59" t="s">
        <v>20278</v>
      </c>
      <c r="D8779" s="60">
        <v>36.270000000000003</v>
      </c>
      <c r="E8779" s="59" t="s">
        <v>516</v>
      </c>
      <c r="F8779" s="59" t="s">
        <v>361</v>
      </c>
    </row>
    <row r="8780" spans="1:6">
      <c r="A8780" s="59">
        <v>6750</v>
      </c>
      <c r="B8780" s="59" t="s">
        <v>515</v>
      </c>
      <c r="C8780" s="59" t="s">
        <v>20278</v>
      </c>
      <c r="D8780" s="60">
        <v>36.270000000000003</v>
      </c>
      <c r="E8780" s="59" t="s">
        <v>516</v>
      </c>
      <c r="F8780" s="59" t="s">
        <v>362</v>
      </c>
    </row>
    <row r="8781" spans="1:6">
      <c r="A8781" s="59">
        <v>6820</v>
      </c>
      <c r="B8781" s="59" t="s">
        <v>515</v>
      </c>
      <c r="C8781" s="59" t="s">
        <v>20278</v>
      </c>
      <c r="D8781" s="60">
        <v>36.270000000000003</v>
      </c>
      <c r="E8781" s="59" t="s">
        <v>516</v>
      </c>
      <c r="F8781" s="59" t="s">
        <v>363</v>
      </c>
    </row>
    <row r="8782" spans="1:6">
      <c r="A8782" s="59">
        <v>6825</v>
      </c>
      <c r="B8782" s="59" t="s">
        <v>515</v>
      </c>
      <c r="C8782" s="59" t="s">
        <v>20278</v>
      </c>
      <c r="D8782" s="60">
        <v>36.270000000000003</v>
      </c>
      <c r="E8782" s="59" t="s">
        <v>516</v>
      </c>
      <c r="F8782" s="59" t="s">
        <v>364</v>
      </c>
    </row>
    <row r="8783" spans="1:6">
      <c r="A8783" s="59">
        <v>6830</v>
      </c>
      <c r="B8783" s="59" t="s">
        <v>515</v>
      </c>
      <c r="C8783" s="59" t="s">
        <v>20278</v>
      </c>
      <c r="D8783" s="60">
        <v>36.270000000000003</v>
      </c>
      <c r="E8783" s="59" t="s">
        <v>516</v>
      </c>
      <c r="F8783" s="59" t="s">
        <v>365</v>
      </c>
    </row>
    <row r="8784" spans="1:6">
      <c r="A8784" s="59">
        <v>6831</v>
      </c>
      <c r="B8784" s="59" t="s">
        <v>515</v>
      </c>
      <c r="C8784" s="59" t="s">
        <v>20278</v>
      </c>
      <c r="D8784" s="60">
        <v>36.270000000000003</v>
      </c>
      <c r="E8784" s="59" t="s">
        <v>516</v>
      </c>
      <c r="F8784" s="59" t="s">
        <v>366</v>
      </c>
    </row>
    <row r="8785" spans="1:6">
      <c r="A8785" s="59">
        <v>6832</v>
      </c>
      <c r="B8785" s="59" t="s">
        <v>515</v>
      </c>
      <c r="C8785" s="59" t="s">
        <v>20278</v>
      </c>
      <c r="D8785" s="60">
        <v>36.270000000000003</v>
      </c>
      <c r="E8785" s="59" t="s">
        <v>516</v>
      </c>
      <c r="F8785" s="59" t="s">
        <v>367</v>
      </c>
    </row>
    <row r="8786" spans="1:6">
      <c r="A8786" s="59">
        <v>6833</v>
      </c>
      <c r="B8786" s="59" t="s">
        <v>515</v>
      </c>
      <c r="C8786" s="59" t="s">
        <v>20278</v>
      </c>
      <c r="D8786" s="60">
        <v>36.270000000000003</v>
      </c>
      <c r="E8786" s="59" t="s">
        <v>516</v>
      </c>
      <c r="F8786" s="59" t="s">
        <v>368</v>
      </c>
    </row>
    <row r="8787" spans="1:6">
      <c r="A8787" s="59">
        <v>6834</v>
      </c>
      <c r="B8787" s="59" t="s">
        <v>515</v>
      </c>
      <c r="C8787" s="59" t="s">
        <v>20278</v>
      </c>
      <c r="D8787" s="60">
        <v>36.270000000000003</v>
      </c>
      <c r="E8787" s="59" t="s">
        <v>516</v>
      </c>
      <c r="F8787" s="59" t="s">
        <v>369</v>
      </c>
    </row>
    <row r="8788" spans="1:6">
      <c r="A8788" s="59">
        <v>6901</v>
      </c>
      <c r="B8788" s="59" t="s">
        <v>515</v>
      </c>
      <c r="C8788" s="59" t="s">
        <v>20278</v>
      </c>
      <c r="D8788" s="60">
        <v>36.270000000000003</v>
      </c>
      <c r="E8788" s="59" t="s">
        <v>516</v>
      </c>
      <c r="F8788" s="59" t="s">
        <v>370</v>
      </c>
    </row>
    <row r="8789" spans="1:6">
      <c r="A8789" s="59">
        <v>6902</v>
      </c>
      <c r="B8789" s="59" t="s">
        <v>515</v>
      </c>
      <c r="C8789" s="59" t="s">
        <v>20278</v>
      </c>
      <c r="D8789" s="60">
        <v>36.270000000000003</v>
      </c>
      <c r="E8789" s="59" t="s">
        <v>516</v>
      </c>
      <c r="F8789" s="59" t="s">
        <v>371</v>
      </c>
    </row>
    <row r="8790" spans="1:6">
      <c r="A8790" s="59">
        <v>6903</v>
      </c>
      <c r="B8790" s="59" t="s">
        <v>515</v>
      </c>
      <c r="C8790" s="59" t="s">
        <v>20278</v>
      </c>
      <c r="D8790" s="60">
        <v>36.270000000000003</v>
      </c>
      <c r="E8790" s="59" t="s">
        <v>516</v>
      </c>
      <c r="F8790" s="59" t="s">
        <v>372</v>
      </c>
    </row>
    <row r="8791" spans="1:6">
      <c r="A8791" s="59">
        <v>6998</v>
      </c>
      <c r="B8791" s="59" t="s">
        <v>515</v>
      </c>
      <c r="C8791" s="59" t="s">
        <v>20278</v>
      </c>
      <c r="D8791" s="60">
        <v>36.270000000000003</v>
      </c>
      <c r="E8791" s="59" t="s">
        <v>516</v>
      </c>
      <c r="F8791" s="59" t="s">
        <v>373</v>
      </c>
    </row>
    <row r="8792" spans="1:6">
      <c r="A8792" s="59">
        <v>6999</v>
      </c>
      <c r="B8792" s="59" t="s">
        <v>515</v>
      </c>
      <c r="C8792" s="59" t="s">
        <v>20278</v>
      </c>
      <c r="D8792" s="60">
        <v>36.270000000000003</v>
      </c>
      <c r="E8792" s="59" t="s">
        <v>516</v>
      </c>
      <c r="F8792" s="59" t="s">
        <v>374</v>
      </c>
    </row>
    <row r="8793" spans="1:6">
      <c r="A8793" s="59">
        <v>9001</v>
      </c>
      <c r="B8793" s="59" t="s">
        <v>515</v>
      </c>
      <c r="C8793" s="59" t="s">
        <v>20278</v>
      </c>
      <c r="D8793" s="60">
        <v>36.270000000000003</v>
      </c>
      <c r="E8793" s="59" t="s">
        <v>516</v>
      </c>
      <c r="F8793" s="59" t="s">
        <v>375</v>
      </c>
    </row>
    <row r="8794" spans="1:6">
      <c r="A8794" s="59">
        <v>600</v>
      </c>
      <c r="B8794" s="59" t="s">
        <v>517</v>
      </c>
      <c r="C8794" s="59" t="s">
        <v>20278</v>
      </c>
      <c r="D8794" s="60">
        <v>26.06</v>
      </c>
      <c r="E8794" s="59" t="s">
        <v>518</v>
      </c>
      <c r="F8794" s="59" t="s">
        <v>200</v>
      </c>
    </row>
    <row r="8795" spans="1:6">
      <c r="A8795" s="59">
        <v>601</v>
      </c>
      <c r="B8795" s="59" t="s">
        <v>517</v>
      </c>
      <c r="C8795" s="59" t="s">
        <v>20278</v>
      </c>
      <c r="D8795" s="60">
        <v>26.06</v>
      </c>
      <c r="E8795" s="59" t="s">
        <v>518</v>
      </c>
      <c r="F8795" s="59" t="s">
        <v>201</v>
      </c>
    </row>
    <row r="8796" spans="1:6">
      <c r="A8796" s="59">
        <v>605</v>
      </c>
      <c r="B8796" s="59" t="s">
        <v>517</v>
      </c>
      <c r="C8796" s="59" t="s">
        <v>20278</v>
      </c>
      <c r="D8796" s="60">
        <v>26.06</v>
      </c>
      <c r="E8796" s="59" t="s">
        <v>518</v>
      </c>
      <c r="F8796" s="59" t="s">
        <v>202</v>
      </c>
    </row>
    <row r="8797" spans="1:6">
      <c r="A8797" s="59">
        <v>611</v>
      </c>
      <c r="B8797" s="59" t="s">
        <v>517</v>
      </c>
      <c r="C8797" s="59" t="s">
        <v>20278</v>
      </c>
      <c r="D8797" s="60">
        <v>26.06</v>
      </c>
      <c r="E8797" s="59" t="s">
        <v>518</v>
      </c>
      <c r="F8797" s="59" t="s">
        <v>203</v>
      </c>
    </row>
    <row r="8798" spans="1:6">
      <c r="A8798" s="59">
        <v>630</v>
      </c>
      <c r="B8798" s="59" t="s">
        <v>517</v>
      </c>
      <c r="C8798" s="59" t="s">
        <v>20278</v>
      </c>
      <c r="D8798" s="60">
        <v>26.06</v>
      </c>
      <c r="E8798" s="59" t="s">
        <v>518</v>
      </c>
      <c r="F8798" s="59" t="s">
        <v>204</v>
      </c>
    </row>
    <row r="8799" spans="1:6">
      <c r="A8799" s="59">
        <v>640</v>
      </c>
      <c r="B8799" s="59" t="s">
        <v>517</v>
      </c>
      <c r="C8799" s="59" t="s">
        <v>20278</v>
      </c>
      <c r="D8799" s="60">
        <v>26.06</v>
      </c>
      <c r="E8799" s="59" t="s">
        <v>518</v>
      </c>
      <c r="F8799" s="59" t="s">
        <v>205</v>
      </c>
    </row>
    <row r="8800" spans="1:6">
      <c r="A8800" s="59">
        <v>641</v>
      </c>
      <c r="B8800" s="59" t="s">
        <v>517</v>
      </c>
      <c r="C8800" s="59" t="s">
        <v>20278</v>
      </c>
      <c r="D8800" s="60">
        <v>26.06</v>
      </c>
      <c r="E8800" s="59" t="s">
        <v>518</v>
      </c>
      <c r="F8800" s="59" t="s">
        <v>206</v>
      </c>
    </row>
    <row r="8801" spans="1:6">
      <c r="A8801" s="59">
        <v>660</v>
      </c>
      <c r="B8801" s="59" t="s">
        <v>517</v>
      </c>
      <c r="C8801" s="59" t="s">
        <v>20278</v>
      </c>
      <c r="D8801" s="60">
        <v>26.06</v>
      </c>
      <c r="E8801" s="59" t="s">
        <v>518</v>
      </c>
      <c r="F8801" s="59" t="s">
        <v>207</v>
      </c>
    </row>
    <row r="8802" spans="1:6">
      <c r="A8802" s="59">
        <v>665</v>
      </c>
      <c r="B8802" s="59" t="s">
        <v>517</v>
      </c>
      <c r="C8802" s="59" t="s">
        <v>20278</v>
      </c>
      <c r="D8802" s="60">
        <v>26.06</v>
      </c>
      <c r="E8802" s="59" t="s">
        <v>518</v>
      </c>
      <c r="F8802" s="59" t="s">
        <v>209</v>
      </c>
    </row>
    <row r="8803" spans="1:6">
      <c r="A8803" s="59">
        <v>6010</v>
      </c>
      <c r="B8803" s="59" t="s">
        <v>517</v>
      </c>
      <c r="C8803" s="59" t="s">
        <v>20278</v>
      </c>
      <c r="D8803" s="60">
        <v>26.06</v>
      </c>
      <c r="E8803" s="59" t="s">
        <v>518</v>
      </c>
      <c r="F8803" s="59" t="s">
        <v>210</v>
      </c>
    </row>
    <row r="8804" spans="1:6">
      <c r="A8804" s="59">
        <v>6011</v>
      </c>
      <c r="B8804" s="59" t="s">
        <v>517</v>
      </c>
      <c r="C8804" s="59" t="s">
        <v>20278</v>
      </c>
      <c r="D8804" s="60">
        <v>26.06</v>
      </c>
      <c r="E8804" s="59" t="s">
        <v>518</v>
      </c>
      <c r="F8804" s="59" t="s">
        <v>211</v>
      </c>
    </row>
    <row r="8805" spans="1:6">
      <c r="A8805" s="59">
        <v>6012</v>
      </c>
      <c r="B8805" s="59" t="s">
        <v>517</v>
      </c>
      <c r="C8805" s="59" t="s">
        <v>20278</v>
      </c>
      <c r="D8805" s="60">
        <v>26.06</v>
      </c>
      <c r="E8805" s="59" t="s">
        <v>518</v>
      </c>
      <c r="F8805" s="59" t="s">
        <v>212</v>
      </c>
    </row>
    <row r="8806" spans="1:6">
      <c r="A8806" s="59">
        <v>6013</v>
      </c>
      <c r="B8806" s="59" t="s">
        <v>517</v>
      </c>
      <c r="C8806" s="59" t="s">
        <v>20278</v>
      </c>
      <c r="D8806" s="60">
        <v>26.06</v>
      </c>
      <c r="E8806" s="59" t="s">
        <v>518</v>
      </c>
      <c r="F8806" s="59" t="s">
        <v>213</v>
      </c>
    </row>
    <row r="8807" spans="1:6">
      <c r="A8807" s="59">
        <v>6014</v>
      </c>
      <c r="B8807" s="59" t="s">
        <v>517</v>
      </c>
      <c r="C8807" s="59" t="s">
        <v>20278</v>
      </c>
      <c r="D8807" s="60">
        <v>26.06</v>
      </c>
      <c r="E8807" s="59" t="s">
        <v>518</v>
      </c>
      <c r="F8807" s="59" t="s">
        <v>214</v>
      </c>
    </row>
    <row r="8808" spans="1:6">
      <c r="A8808" s="59">
        <v>6015</v>
      </c>
      <c r="B8808" s="59" t="s">
        <v>517</v>
      </c>
      <c r="C8808" s="59" t="s">
        <v>20278</v>
      </c>
      <c r="D8808" s="60">
        <v>26.06</v>
      </c>
      <c r="E8808" s="59" t="s">
        <v>518</v>
      </c>
      <c r="F8808" s="59" t="s">
        <v>215</v>
      </c>
    </row>
    <row r="8809" spans="1:6">
      <c r="A8809" s="59">
        <v>6016</v>
      </c>
      <c r="B8809" s="59" t="s">
        <v>517</v>
      </c>
      <c r="C8809" s="59" t="s">
        <v>20278</v>
      </c>
      <c r="D8809" s="60">
        <v>26.06</v>
      </c>
      <c r="E8809" s="59" t="s">
        <v>518</v>
      </c>
      <c r="F8809" s="59" t="s">
        <v>216</v>
      </c>
    </row>
    <row r="8810" spans="1:6">
      <c r="A8810" s="59">
        <v>6017</v>
      </c>
      <c r="B8810" s="59" t="s">
        <v>517</v>
      </c>
      <c r="C8810" s="59" t="s">
        <v>20278</v>
      </c>
      <c r="D8810" s="60">
        <v>26.06</v>
      </c>
      <c r="E8810" s="59" t="s">
        <v>518</v>
      </c>
      <c r="F8810" s="59" t="s">
        <v>217</v>
      </c>
    </row>
    <row r="8811" spans="1:6">
      <c r="A8811" s="59">
        <v>6020</v>
      </c>
      <c r="B8811" s="59" t="s">
        <v>517</v>
      </c>
      <c r="C8811" s="59" t="s">
        <v>20278</v>
      </c>
      <c r="D8811" s="60">
        <v>26.06</v>
      </c>
      <c r="E8811" s="59" t="s">
        <v>518</v>
      </c>
      <c r="F8811" s="59" t="s">
        <v>218</v>
      </c>
    </row>
    <row r="8812" spans="1:6">
      <c r="A8812" s="59">
        <v>6021</v>
      </c>
      <c r="B8812" s="59" t="s">
        <v>517</v>
      </c>
      <c r="C8812" s="59" t="s">
        <v>20278</v>
      </c>
      <c r="D8812" s="60">
        <v>26.06</v>
      </c>
      <c r="E8812" s="59" t="s">
        <v>518</v>
      </c>
      <c r="F8812" s="59" t="s">
        <v>219</v>
      </c>
    </row>
    <row r="8813" spans="1:6">
      <c r="A8813" s="59">
        <v>6022</v>
      </c>
      <c r="B8813" s="59" t="s">
        <v>517</v>
      </c>
      <c r="C8813" s="59" t="s">
        <v>20278</v>
      </c>
      <c r="D8813" s="60">
        <v>26.06</v>
      </c>
      <c r="E8813" s="59" t="s">
        <v>518</v>
      </c>
      <c r="F8813" s="59" t="s">
        <v>220</v>
      </c>
    </row>
    <row r="8814" spans="1:6">
      <c r="A8814" s="59">
        <v>6023</v>
      </c>
      <c r="B8814" s="59" t="s">
        <v>517</v>
      </c>
      <c r="C8814" s="59" t="s">
        <v>20278</v>
      </c>
      <c r="D8814" s="60">
        <v>26.06</v>
      </c>
      <c r="E8814" s="59" t="s">
        <v>518</v>
      </c>
      <c r="F8814" s="59" t="s">
        <v>221</v>
      </c>
    </row>
    <row r="8815" spans="1:6">
      <c r="A8815" s="59">
        <v>6100</v>
      </c>
      <c r="B8815" s="59" t="s">
        <v>517</v>
      </c>
      <c r="C8815" s="59" t="s">
        <v>20278</v>
      </c>
      <c r="D8815" s="60">
        <v>26.06</v>
      </c>
      <c r="E8815" s="59" t="s">
        <v>518</v>
      </c>
      <c r="F8815" s="59" t="s">
        <v>225</v>
      </c>
    </row>
    <row r="8816" spans="1:6">
      <c r="A8816" s="59">
        <v>6101</v>
      </c>
      <c r="B8816" s="59" t="s">
        <v>517</v>
      </c>
      <c r="C8816" s="59" t="s">
        <v>20278</v>
      </c>
      <c r="D8816" s="60">
        <v>26.06</v>
      </c>
      <c r="E8816" s="59" t="s">
        <v>518</v>
      </c>
      <c r="F8816" s="59" t="s">
        <v>226</v>
      </c>
    </row>
    <row r="8817" spans="1:6">
      <c r="A8817" s="59">
        <v>6102</v>
      </c>
      <c r="B8817" s="59" t="s">
        <v>517</v>
      </c>
      <c r="C8817" s="59" t="s">
        <v>20278</v>
      </c>
      <c r="D8817" s="60">
        <v>26.06</v>
      </c>
      <c r="E8817" s="59" t="s">
        <v>518</v>
      </c>
      <c r="F8817" s="59" t="s">
        <v>227</v>
      </c>
    </row>
    <row r="8818" spans="1:6">
      <c r="A8818" s="59">
        <v>6103</v>
      </c>
      <c r="B8818" s="59" t="s">
        <v>517</v>
      </c>
      <c r="C8818" s="59" t="s">
        <v>20278</v>
      </c>
      <c r="D8818" s="60">
        <v>26.06</v>
      </c>
      <c r="E8818" s="59" t="s">
        <v>518</v>
      </c>
      <c r="F8818" s="59" t="s">
        <v>228</v>
      </c>
    </row>
    <row r="8819" spans="1:6">
      <c r="A8819" s="59">
        <v>6110</v>
      </c>
      <c r="B8819" s="59" t="s">
        <v>517</v>
      </c>
      <c r="C8819" s="59" t="s">
        <v>20278</v>
      </c>
      <c r="D8819" s="60">
        <v>26.06</v>
      </c>
      <c r="E8819" s="59" t="s">
        <v>518</v>
      </c>
      <c r="F8819" s="59" t="s">
        <v>229</v>
      </c>
    </row>
    <row r="8820" spans="1:6">
      <c r="A8820" s="59">
        <v>6220</v>
      </c>
      <c r="B8820" s="59" t="s">
        <v>517</v>
      </c>
      <c r="C8820" s="59" t="s">
        <v>20278</v>
      </c>
      <c r="D8820" s="60">
        <v>26.06</v>
      </c>
      <c r="E8820" s="59" t="s">
        <v>518</v>
      </c>
      <c r="F8820" s="59" t="s">
        <v>231</v>
      </c>
    </row>
    <row r="8821" spans="1:6">
      <c r="A8821" s="59">
        <v>6221</v>
      </c>
      <c r="B8821" s="59" t="s">
        <v>517</v>
      </c>
      <c r="C8821" s="59" t="s">
        <v>20278</v>
      </c>
      <c r="D8821" s="60">
        <v>26.06</v>
      </c>
      <c r="E8821" s="59" t="s">
        <v>518</v>
      </c>
      <c r="F8821" s="59" t="s">
        <v>232</v>
      </c>
    </row>
    <row r="8822" spans="1:6">
      <c r="A8822" s="59">
        <v>6222</v>
      </c>
      <c r="B8822" s="59" t="s">
        <v>517</v>
      </c>
      <c r="C8822" s="59" t="s">
        <v>20278</v>
      </c>
      <c r="D8822" s="60">
        <v>26.06</v>
      </c>
      <c r="E8822" s="59" t="s">
        <v>518</v>
      </c>
      <c r="F8822" s="59" t="s">
        <v>233</v>
      </c>
    </row>
    <row r="8823" spans="1:6">
      <c r="A8823" s="59">
        <v>6223</v>
      </c>
      <c r="B8823" s="59" t="s">
        <v>517</v>
      </c>
      <c r="C8823" s="59" t="s">
        <v>20278</v>
      </c>
      <c r="D8823" s="60">
        <v>26.06</v>
      </c>
      <c r="E8823" s="59" t="s">
        <v>518</v>
      </c>
      <c r="F8823" s="59" t="s">
        <v>234</v>
      </c>
    </row>
    <row r="8824" spans="1:6">
      <c r="A8824" s="59">
        <v>6224</v>
      </c>
      <c r="B8824" s="59" t="s">
        <v>517</v>
      </c>
      <c r="C8824" s="59" t="s">
        <v>20278</v>
      </c>
      <c r="D8824" s="60">
        <v>26.06</v>
      </c>
      <c r="E8824" s="59" t="s">
        <v>518</v>
      </c>
      <c r="F8824" s="59" t="s">
        <v>235</v>
      </c>
    </row>
    <row r="8825" spans="1:6">
      <c r="A8825" s="59">
        <v>6225</v>
      </c>
      <c r="B8825" s="59" t="s">
        <v>517</v>
      </c>
      <c r="C8825" s="59" t="s">
        <v>20278</v>
      </c>
      <c r="D8825" s="60">
        <v>26.06</v>
      </c>
      <c r="E8825" s="59" t="s">
        <v>518</v>
      </c>
      <c r="F8825" s="59" t="s">
        <v>236</v>
      </c>
    </row>
    <row r="8826" spans="1:6">
      <c r="A8826" s="59">
        <v>6226</v>
      </c>
      <c r="B8826" s="59" t="s">
        <v>517</v>
      </c>
      <c r="C8826" s="59" t="s">
        <v>20278</v>
      </c>
      <c r="D8826" s="60">
        <v>26.06</v>
      </c>
      <c r="E8826" s="59" t="s">
        <v>518</v>
      </c>
      <c r="F8826" s="59" t="s">
        <v>237</v>
      </c>
    </row>
    <row r="8827" spans="1:6">
      <c r="A8827" s="59">
        <v>6229</v>
      </c>
      <c r="B8827" s="59" t="s">
        <v>517</v>
      </c>
      <c r="C8827" s="59" t="s">
        <v>20278</v>
      </c>
      <c r="D8827" s="60">
        <v>26.06</v>
      </c>
      <c r="E8827" s="59" t="s">
        <v>518</v>
      </c>
      <c r="F8827" s="59" t="s">
        <v>238</v>
      </c>
    </row>
    <row r="8828" spans="1:6">
      <c r="A8828" s="59">
        <v>6230</v>
      </c>
      <c r="B8828" s="59" t="s">
        <v>517</v>
      </c>
      <c r="C8828" s="59" t="s">
        <v>20278</v>
      </c>
      <c r="D8828" s="60">
        <v>26.06</v>
      </c>
      <c r="E8828" s="59" t="s">
        <v>518</v>
      </c>
      <c r="F8828" s="59" t="s">
        <v>239</v>
      </c>
    </row>
    <row r="8829" spans="1:6">
      <c r="A8829" s="59">
        <v>6231</v>
      </c>
      <c r="B8829" s="59" t="s">
        <v>517</v>
      </c>
      <c r="C8829" s="59" t="s">
        <v>20278</v>
      </c>
      <c r="D8829" s="60">
        <v>26.06</v>
      </c>
      <c r="E8829" s="59" t="s">
        <v>518</v>
      </c>
      <c r="F8829" s="59" t="s">
        <v>240</v>
      </c>
    </row>
    <row r="8830" spans="1:6">
      <c r="A8830" s="59">
        <v>6232</v>
      </c>
      <c r="B8830" s="59" t="s">
        <v>517</v>
      </c>
      <c r="C8830" s="59" t="s">
        <v>20278</v>
      </c>
      <c r="D8830" s="60">
        <v>26.06</v>
      </c>
      <c r="E8830" s="59" t="s">
        <v>518</v>
      </c>
      <c r="F8830" s="59" t="s">
        <v>241</v>
      </c>
    </row>
    <row r="8831" spans="1:6">
      <c r="A8831" s="59">
        <v>6234</v>
      </c>
      <c r="B8831" s="59" t="s">
        <v>517</v>
      </c>
      <c r="C8831" s="59" t="s">
        <v>20278</v>
      </c>
      <c r="D8831" s="60">
        <v>26.06</v>
      </c>
      <c r="E8831" s="59" t="s">
        <v>518</v>
      </c>
      <c r="F8831" s="59" t="s">
        <v>242</v>
      </c>
    </row>
    <row r="8832" spans="1:6">
      <c r="A8832" s="59">
        <v>6235</v>
      </c>
      <c r="B8832" s="59" t="s">
        <v>517</v>
      </c>
      <c r="C8832" s="59" t="s">
        <v>20278</v>
      </c>
      <c r="D8832" s="60">
        <v>26.06</v>
      </c>
      <c r="E8832" s="59" t="s">
        <v>518</v>
      </c>
      <c r="F8832" s="59" t="s">
        <v>243</v>
      </c>
    </row>
    <row r="8833" spans="1:6">
      <c r="A8833" s="59">
        <v>6236</v>
      </c>
      <c r="B8833" s="59" t="s">
        <v>517</v>
      </c>
      <c r="C8833" s="59" t="s">
        <v>20278</v>
      </c>
      <c r="D8833" s="60">
        <v>26.06</v>
      </c>
      <c r="E8833" s="59" t="s">
        <v>518</v>
      </c>
      <c r="F8833" s="59" t="s">
        <v>244</v>
      </c>
    </row>
    <row r="8834" spans="1:6">
      <c r="A8834" s="59">
        <v>6238</v>
      </c>
      <c r="B8834" s="59" t="s">
        <v>517</v>
      </c>
      <c r="C8834" s="59" t="s">
        <v>20278</v>
      </c>
      <c r="D8834" s="60">
        <v>26.06</v>
      </c>
      <c r="E8834" s="59" t="s">
        <v>518</v>
      </c>
      <c r="F8834" s="59" t="s">
        <v>245</v>
      </c>
    </row>
    <row r="8835" spans="1:6">
      <c r="A8835" s="59">
        <v>6240</v>
      </c>
      <c r="B8835" s="59" t="s">
        <v>517</v>
      </c>
      <c r="C8835" s="59" t="s">
        <v>20278</v>
      </c>
      <c r="D8835" s="60">
        <v>26.06</v>
      </c>
      <c r="E8835" s="59" t="s">
        <v>518</v>
      </c>
      <c r="F8835" s="59" t="s">
        <v>246</v>
      </c>
    </row>
    <row r="8836" spans="1:6">
      <c r="A8836" s="59">
        <v>6241</v>
      </c>
      <c r="B8836" s="59" t="s">
        <v>517</v>
      </c>
      <c r="C8836" s="59" t="s">
        <v>20278</v>
      </c>
      <c r="D8836" s="60">
        <v>26.06</v>
      </c>
      <c r="E8836" s="59" t="s">
        <v>518</v>
      </c>
      <c r="F8836" s="59" t="s">
        <v>247</v>
      </c>
    </row>
    <row r="8837" spans="1:6">
      <c r="A8837" s="59">
        <v>6242</v>
      </c>
      <c r="B8837" s="59" t="s">
        <v>517</v>
      </c>
      <c r="C8837" s="59" t="s">
        <v>20278</v>
      </c>
      <c r="D8837" s="60">
        <v>26.06</v>
      </c>
      <c r="E8837" s="59" t="s">
        <v>518</v>
      </c>
      <c r="F8837" s="59" t="s">
        <v>248</v>
      </c>
    </row>
    <row r="8838" spans="1:6">
      <c r="A8838" s="59">
        <v>6243</v>
      </c>
      <c r="B8838" s="59" t="s">
        <v>517</v>
      </c>
      <c r="C8838" s="59" t="s">
        <v>20278</v>
      </c>
      <c r="D8838" s="60">
        <v>26.06</v>
      </c>
      <c r="E8838" s="59" t="s">
        <v>518</v>
      </c>
      <c r="F8838" s="59" t="s">
        <v>249</v>
      </c>
    </row>
    <row r="8839" spans="1:6">
      <c r="A8839" s="59">
        <v>6244</v>
      </c>
      <c r="B8839" s="59" t="s">
        <v>517</v>
      </c>
      <c r="C8839" s="59" t="s">
        <v>20278</v>
      </c>
      <c r="D8839" s="60">
        <v>26.06</v>
      </c>
      <c r="E8839" s="59" t="s">
        <v>518</v>
      </c>
      <c r="F8839" s="59" t="s">
        <v>250</v>
      </c>
    </row>
    <row r="8840" spans="1:6">
      <c r="A8840" s="59">
        <v>6306</v>
      </c>
      <c r="B8840" s="59" t="s">
        <v>517</v>
      </c>
      <c r="C8840" s="59" t="s">
        <v>20278</v>
      </c>
      <c r="D8840" s="60">
        <v>26.06</v>
      </c>
      <c r="E8840" s="59" t="s">
        <v>518</v>
      </c>
      <c r="F8840" s="59" t="s">
        <v>251</v>
      </c>
    </row>
    <row r="8841" spans="1:6">
      <c r="A8841" s="59">
        <v>6307</v>
      </c>
      <c r="B8841" s="59" t="s">
        <v>517</v>
      </c>
      <c r="C8841" s="59" t="s">
        <v>20278</v>
      </c>
      <c r="D8841" s="60">
        <v>26.06</v>
      </c>
      <c r="E8841" s="59" t="s">
        <v>518</v>
      </c>
      <c r="F8841" s="59" t="s">
        <v>252</v>
      </c>
    </row>
    <row r="8842" spans="1:6">
      <c r="A8842" s="59">
        <v>6308</v>
      </c>
      <c r="B8842" s="59" t="s">
        <v>517</v>
      </c>
      <c r="C8842" s="59" t="s">
        <v>20278</v>
      </c>
      <c r="D8842" s="60">
        <v>26.06</v>
      </c>
      <c r="E8842" s="59" t="s">
        <v>518</v>
      </c>
      <c r="F8842" s="59" t="s">
        <v>252</v>
      </c>
    </row>
    <row r="8843" spans="1:6">
      <c r="A8843" s="59">
        <v>6320</v>
      </c>
      <c r="B8843" s="59" t="s">
        <v>517</v>
      </c>
      <c r="C8843" s="59" t="s">
        <v>20278</v>
      </c>
      <c r="D8843" s="60">
        <v>26.06</v>
      </c>
      <c r="E8843" s="59" t="s">
        <v>518</v>
      </c>
      <c r="F8843" s="59" t="s">
        <v>253</v>
      </c>
    </row>
    <row r="8844" spans="1:6">
      <c r="A8844" s="59">
        <v>6342</v>
      </c>
      <c r="B8844" s="59" t="s">
        <v>517</v>
      </c>
      <c r="C8844" s="59" t="s">
        <v>20278</v>
      </c>
      <c r="D8844" s="60">
        <v>26.06</v>
      </c>
      <c r="E8844" s="59" t="s">
        <v>518</v>
      </c>
      <c r="F8844" s="59" t="s">
        <v>254</v>
      </c>
    </row>
    <row r="8845" spans="1:6">
      <c r="A8845" s="59">
        <v>6343</v>
      </c>
      <c r="B8845" s="59" t="s">
        <v>517</v>
      </c>
      <c r="C8845" s="59" t="s">
        <v>20278</v>
      </c>
      <c r="D8845" s="60">
        <v>26.06</v>
      </c>
      <c r="E8845" s="59" t="s">
        <v>518</v>
      </c>
      <c r="F8845" s="59" t="s">
        <v>255</v>
      </c>
    </row>
    <row r="8846" spans="1:6">
      <c r="A8846" s="59">
        <v>6344</v>
      </c>
      <c r="B8846" s="59" t="s">
        <v>517</v>
      </c>
      <c r="C8846" s="59" t="s">
        <v>20278</v>
      </c>
      <c r="D8846" s="60">
        <v>26.06</v>
      </c>
      <c r="E8846" s="59" t="s">
        <v>518</v>
      </c>
      <c r="F8846" s="59" t="s">
        <v>256</v>
      </c>
    </row>
    <row r="8847" spans="1:6">
      <c r="A8847" s="59">
        <v>6345</v>
      </c>
      <c r="B8847" s="59" t="s">
        <v>517</v>
      </c>
      <c r="C8847" s="59" t="s">
        <v>20278</v>
      </c>
      <c r="D8847" s="60">
        <v>26.06</v>
      </c>
      <c r="E8847" s="59" t="s">
        <v>518</v>
      </c>
      <c r="F8847" s="59" t="s">
        <v>257</v>
      </c>
    </row>
    <row r="8848" spans="1:6">
      <c r="A8848" s="59">
        <v>6346</v>
      </c>
      <c r="B8848" s="59" t="s">
        <v>517</v>
      </c>
      <c r="C8848" s="59" t="s">
        <v>20278</v>
      </c>
      <c r="D8848" s="60">
        <v>26.06</v>
      </c>
      <c r="E8848" s="59" t="s">
        <v>518</v>
      </c>
      <c r="F8848" s="59" t="s">
        <v>258</v>
      </c>
    </row>
    <row r="8849" spans="1:6">
      <c r="A8849" s="59">
        <v>6347</v>
      </c>
      <c r="B8849" s="59" t="s">
        <v>517</v>
      </c>
      <c r="C8849" s="59" t="s">
        <v>20278</v>
      </c>
      <c r="D8849" s="60">
        <v>26.06</v>
      </c>
      <c r="E8849" s="59" t="s">
        <v>518</v>
      </c>
      <c r="F8849" s="59" t="s">
        <v>259</v>
      </c>
    </row>
    <row r="8850" spans="1:6">
      <c r="A8850" s="59">
        <v>6400</v>
      </c>
      <c r="B8850" s="59" t="s">
        <v>517</v>
      </c>
      <c r="C8850" s="59" t="s">
        <v>20278</v>
      </c>
      <c r="D8850" s="60">
        <v>26.06</v>
      </c>
      <c r="E8850" s="59" t="s">
        <v>518</v>
      </c>
      <c r="F8850" s="59" t="s">
        <v>260</v>
      </c>
    </row>
    <row r="8851" spans="1:6">
      <c r="A8851" s="59">
        <v>6401</v>
      </c>
      <c r="B8851" s="59" t="s">
        <v>517</v>
      </c>
      <c r="C8851" s="59" t="s">
        <v>20278</v>
      </c>
      <c r="D8851" s="60">
        <v>26.06</v>
      </c>
      <c r="E8851" s="59" t="s">
        <v>518</v>
      </c>
      <c r="F8851" s="59" t="s">
        <v>261</v>
      </c>
    </row>
    <row r="8852" spans="1:6">
      <c r="A8852" s="59">
        <v>6402</v>
      </c>
      <c r="B8852" s="59" t="s">
        <v>517</v>
      </c>
      <c r="C8852" s="59" t="s">
        <v>20278</v>
      </c>
      <c r="D8852" s="60">
        <v>26.06</v>
      </c>
      <c r="E8852" s="59" t="s">
        <v>518</v>
      </c>
      <c r="F8852" s="59" t="s">
        <v>262</v>
      </c>
    </row>
    <row r="8853" spans="1:6">
      <c r="A8853" s="59">
        <v>6404</v>
      </c>
      <c r="B8853" s="59" t="s">
        <v>517</v>
      </c>
      <c r="C8853" s="59" t="s">
        <v>20278</v>
      </c>
      <c r="D8853" s="60">
        <v>26.06</v>
      </c>
      <c r="E8853" s="59" t="s">
        <v>518</v>
      </c>
      <c r="F8853" s="59" t="s">
        <v>263</v>
      </c>
    </row>
    <row r="8854" spans="1:6">
      <c r="A8854" s="59">
        <v>6405</v>
      </c>
      <c r="B8854" s="59" t="s">
        <v>517</v>
      </c>
      <c r="C8854" s="59" t="s">
        <v>20278</v>
      </c>
      <c r="D8854" s="60">
        <v>26.06</v>
      </c>
      <c r="E8854" s="59" t="s">
        <v>518</v>
      </c>
      <c r="F8854" s="59" t="s">
        <v>264</v>
      </c>
    </row>
    <row r="8855" spans="1:6">
      <c r="A8855" s="59">
        <v>6406</v>
      </c>
      <c r="B8855" s="59" t="s">
        <v>517</v>
      </c>
      <c r="C8855" s="59" t="s">
        <v>20278</v>
      </c>
      <c r="D8855" s="60">
        <v>26.06</v>
      </c>
      <c r="E8855" s="59" t="s">
        <v>518</v>
      </c>
      <c r="F8855" s="59" t="s">
        <v>265</v>
      </c>
    </row>
    <row r="8856" spans="1:6">
      <c r="A8856" s="59">
        <v>6407</v>
      </c>
      <c r="B8856" s="59" t="s">
        <v>517</v>
      </c>
      <c r="C8856" s="59" t="s">
        <v>20278</v>
      </c>
      <c r="D8856" s="60">
        <v>26.06</v>
      </c>
      <c r="E8856" s="59" t="s">
        <v>518</v>
      </c>
      <c r="F8856" s="59" t="s">
        <v>266</v>
      </c>
    </row>
    <row r="8857" spans="1:6">
      <c r="A8857" s="59">
        <v>6410</v>
      </c>
      <c r="B8857" s="59" t="s">
        <v>517</v>
      </c>
      <c r="C8857" s="59" t="s">
        <v>20278</v>
      </c>
      <c r="D8857" s="60">
        <v>26.06</v>
      </c>
      <c r="E8857" s="59" t="s">
        <v>518</v>
      </c>
      <c r="F8857" s="59" t="s">
        <v>267</v>
      </c>
    </row>
    <row r="8858" spans="1:6">
      <c r="A8858" s="59">
        <v>6411</v>
      </c>
      <c r="B8858" s="59" t="s">
        <v>517</v>
      </c>
      <c r="C8858" s="59" t="s">
        <v>20278</v>
      </c>
      <c r="D8858" s="60">
        <v>26.06</v>
      </c>
      <c r="E8858" s="59" t="s">
        <v>518</v>
      </c>
      <c r="F8858" s="59" t="s">
        <v>268</v>
      </c>
    </row>
    <row r="8859" spans="1:6">
      <c r="A8859" s="59">
        <v>6412</v>
      </c>
      <c r="B8859" s="59" t="s">
        <v>517</v>
      </c>
      <c r="C8859" s="59" t="s">
        <v>20278</v>
      </c>
      <c r="D8859" s="60">
        <v>26.06</v>
      </c>
      <c r="E8859" s="59" t="s">
        <v>518</v>
      </c>
      <c r="F8859" s="59" t="s">
        <v>269</v>
      </c>
    </row>
    <row r="8860" spans="1:6">
      <c r="A8860" s="59">
        <v>6413</v>
      </c>
      <c r="B8860" s="59" t="s">
        <v>517</v>
      </c>
      <c r="C8860" s="59" t="s">
        <v>20278</v>
      </c>
      <c r="D8860" s="60">
        <v>26.06</v>
      </c>
      <c r="E8860" s="59" t="s">
        <v>518</v>
      </c>
      <c r="F8860" s="59" t="s">
        <v>270</v>
      </c>
    </row>
    <row r="8861" spans="1:6">
      <c r="A8861" s="59">
        <v>6414</v>
      </c>
      <c r="B8861" s="59" t="s">
        <v>517</v>
      </c>
      <c r="C8861" s="59" t="s">
        <v>20278</v>
      </c>
      <c r="D8861" s="60">
        <v>26.06</v>
      </c>
      <c r="E8861" s="59" t="s">
        <v>518</v>
      </c>
      <c r="F8861" s="59" t="s">
        <v>271</v>
      </c>
    </row>
    <row r="8862" spans="1:6">
      <c r="A8862" s="59">
        <v>6415</v>
      </c>
      <c r="B8862" s="59" t="s">
        <v>517</v>
      </c>
      <c r="C8862" s="59" t="s">
        <v>20278</v>
      </c>
      <c r="D8862" s="60">
        <v>26.06</v>
      </c>
      <c r="E8862" s="59" t="s">
        <v>518</v>
      </c>
      <c r="F8862" s="59" t="s">
        <v>272</v>
      </c>
    </row>
    <row r="8863" spans="1:6">
      <c r="A8863" s="59">
        <v>6416</v>
      </c>
      <c r="B8863" s="59" t="s">
        <v>517</v>
      </c>
      <c r="C8863" s="59" t="s">
        <v>20278</v>
      </c>
      <c r="D8863" s="60">
        <v>26.06</v>
      </c>
      <c r="E8863" s="59" t="s">
        <v>518</v>
      </c>
      <c r="F8863" s="59" t="s">
        <v>273</v>
      </c>
    </row>
    <row r="8864" spans="1:6">
      <c r="A8864" s="59">
        <v>6417</v>
      </c>
      <c r="B8864" s="59" t="s">
        <v>517</v>
      </c>
      <c r="C8864" s="59" t="s">
        <v>20278</v>
      </c>
      <c r="D8864" s="60">
        <v>26.06</v>
      </c>
      <c r="E8864" s="59" t="s">
        <v>518</v>
      </c>
      <c r="F8864" s="59" t="s">
        <v>274</v>
      </c>
    </row>
    <row r="8865" spans="1:6">
      <c r="A8865" s="59">
        <v>6418</v>
      </c>
      <c r="B8865" s="59" t="s">
        <v>517</v>
      </c>
      <c r="C8865" s="59" t="s">
        <v>20278</v>
      </c>
      <c r="D8865" s="60">
        <v>26.06</v>
      </c>
      <c r="E8865" s="59" t="s">
        <v>518</v>
      </c>
      <c r="F8865" s="59" t="s">
        <v>275</v>
      </c>
    </row>
    <row r="8866" spans="1:6">
      <c r="A8866" s="59">
        <v>6419</v>
      </c>
      <c r="B8866" s="59" t="s">
        <v>517</v>
      </c>
      <c r="C8866" s="59" t="s">
        <v>20278</v>
      </c>
      <c r="D8866" s="60">
        <v>26.06</v>
      </c>
      <c r="E8866" s="59" t="s">
        <v>518</v>
      </c>
      <c r="F8866" s="59" t="s">
        <v>276</v>
      </c>
    </row>
    <row r="8867" spans="1:6">
      <c r="A8867" s="59">
        <v>6420</v>
      </c>
      <c r="B8867" s="59" t="s">
        <v>517</v>
      </c>
      <c r="C8867" s="59" t="s">
        <v>20278</v>
      </c>
      <c r="D8867" s="60">
        <v>26.06</v>
      </c>
      <c r="E8867" s="59" t="s">
        <v>518</v>
      </c>
      <c r="F8867" s="59" t="s">
        <v>277</v>
      </c>
    </row>
    <row r="8868" spans="1:6">
      <c r="A8868" s="59">
        <v>6421</v>
      </c>
      <c r="B8868" s="59" t="s">
        <v>517</v>
      </c>
      <c r="C8868" s="59" t="s">
        <v>20278</v>
      </c>
      <c r="D8868" s="60">
        <v>26.06</v>
      </c>
      <c r="E8868" s="59" t="s">
        <v>518</v>
      </c>
      <c r="F8868" s="59" t="s">
        <v>278</v>
      </c>
    </row>
    <row r="8869" spans="1:6">
      <c r="A8869" s="59">
        <v>6422</v>
      </c>
      <c r="B8869" s="59" t="s">
        <v>517</v>
      </c>
      <c r="C8869" s="59" t="s">
        <v>20278</v>
      </c>
      <c r="D8869" s="60">
        <v>26.06</v>
      </c>
      <c r="E8869" s="59" t="s">
        <v>518</v>
      </c>
      <c r="F8869" s="59" t="s">
        <v>279</v>
      </c>
    </row>
    <row r="8870" spans="1:6">
      <c r="A8870" s="59">
        <v>6423</v>
      </c>
      <c r="B8870" s="59" t="s">
        <v>517</v>
      </c>
      <c r="C8870" s="59" t="s">
        <v>20278</v>
      </c>
      <c r="D8870" s="60">
        <v>26.06</v>
      </c>
      <c r="E8870" s="59" t="s">
        <v>518</v>
      </c>
      <c r="F8870" s="59" t="s">
        <v>280</v>
      </c>
    </row>
    <row r="8871" spans="1:6">
      <c r="A8871" s="59">
        <v>6425</v>
      </c>
      <c r="B8871" s="59" t="s">
        <v>517</v>
      </c>
      <c r="C8871" s="59" t="s">
        <v>20278</v>
      </c>
      <c r="D8871" s="60">
        <v>26.06</v>
      </c>
      <c r="E8871" s="59" t="s">
        <v>518</v>
      </c>
      <c r="F8871" s="59" t="s">
        <v>281</v>
      </c>
    </row>
    <row r="8872" spans="1:6">
      <c r="A8872" s="59">
        <v>6426</v>
      </c>
      <c r="B8872" s="59" t="s">
        <v>517</v>
      </c>
      <c r="C8872" s="59" t="s">
        <v>20278</v>
      </c>
      <c r="D8872" s="60">
        <v>26.06</v>
      </c>
      <c r="E8872" s="59" t="s">
        <v>518</v>
      </c>
      <c r="F8872" s="59" t="s">
        <v>282</v>
      </c>
    </row>
    <row r="8873" spans="1:6">
      <c r="A8873" s="59">
        <v>6427</v>
      </c>
      <c r="B8873" s="59" t="s">
        <v>517</v>
      </c>
      <c r="C8873" s="59" t="s">
        <v>20278</v>
      </c>
      <c r="D8873" s="60">
        <v>26.06</v>
      </c>
      <c r="E8873" s="59" t="s">
        <v>518</v>
      </c>
      <c r="F8873" s="59" t="s">
        <v>281</v>
      </c>
    </row>
    <row r="8874" spans="1:6">
      <c r="A8874" s="59">
        <v>6430</v>
      </c>
      <c r="B8874" s="59" t="s">
        <v>517</v>
      </c>
      <c r="C8874" s="59" t="s">
        <v>20278</v>
      </c>
      <c r="D8874" s="60">
        <v>26.06</v>
      </c>
      <c r="E8874" s="59" t="s">
        <v>518</v>
      </c>
      <c r="F8874" s="59" t="s">
        <v>265</v>
      </c>
    </row>
    <row r="8875" spans="1:6">
      <c r="A8875" s="59">
        <v>6432</v>
      </c>
      <c r="B8875" s="59" t="s">
        <v>517</v>
      </c>
      <c r="C8875" s="59" t="s">
        <v>20278</v>
      </c>
      <c r="D8875" s="60">
        <v>26.06</v>
      </c>
      <c r="E8875" s="59" t="s">
        <v>518</v>
      </c>
      <c r="F8875" s="59" t="s">
        <v>283</v>
      </c>
    </row>
    <row r="8876" spans="1:6">
      <c r="A8876" s="59">
        <v>6434</v>
      </c>
      <c r="B8876" s="59" t="s">
        <v>517</v>
      </c>
      <c r="C8876" s="59" t="s">
        <v>20278</v>
      </c>
      <c r="D8876" s="60">
        <v>26.06</v>
      </c>
      <c r="E8876" s="59" t="s">
        <v>518</v>
      </c>
      <c r="F8876" s="59" t="s">
        <v>284</v>
      </c>
    </row>
    <row r="8877" spans="1:6">
      <c r="A8877" s="59">
        <v>6437</v>
      </c>
      <c r="B8877" s="59" t="s">
        <v>517</v>
      </c>
      <c r="C8877" s="59" t="s">
        <v>20278</v>
      </c>
      <c r="D8877" s="60">
        <v>26.06</v>
      </c>
      <c r="E8877" s="59" t="s">
        <v>518</v>
      </c>
      <c r="F8877" s="59" t="s">
        <v>285</v>
      </c>
    </row>
    <row r="8878" spans="1:6">
      <c r="A8878" s="59">
        <v>6438</v>
      </c>
      <c r="B8878" s="59" t="s">
        <v>517</v>
      </c>
      <c r="C8878" s="59" t="s">
        <v>20278</v>
      </c>
      <c r="D8878" s="60">
        <v>26.06</v>
      </c>
      <c r="E8878" s="59" t="s">
        <v>518</v>
      </c>
      <c r="F8878" s="59" t="s">
        <v>286</v>
      </c>
    </row>
    <row r="8879" spans="1:6">
      <c r="A8879" s="59">
        <v>6439</v>
      </c>
      <c r="B8879" s="59" t="s">
        <v>517</v>
      </c>
      <c r="C8879" s="59" t="s">
        <v>20278</v>
      </c>
      <c r="D8879" s="60">
        <v>26.06</v>
      </c>
      <c r="E8879" s="59" t="s">
        <v>518</v>
      </c>
      <c r="F8879" s="59" t="s">
        <v>287</v>
      </c>
    </row>
    <row r="8880" spans="1:6">
      <c r="A8880" s="59">
        <v>6442</v>
      </c>
      <c r="B8880" s="59" t="s">
        <v>517</v>
      </c>
      <c r="C8880" s="59" t="s">
        <v>20278</v>
      </c>
      <c r="D8880" s="60">
        <v>26.06</v>
      </c>
      <c r="E8880" s="59" t="s">
        <v>518</v>
      </c>
      <c r="F8880" s="59" t="s">
        <v>288</v>
      </c>
    </row>
    <row r="8881" spans="1:6">
      <c r="A8881" s="59">
        <v>6443</v>
      </c>
      <c r="B8881" s="59" t="s">
        <v>517</v>
      </c>
      <c r="C8881" s="59" t="s">
        <v>20278</v>
      </c>
      <c r="D8881" s="60">
        <v>26.06</v>
      </c>
      <c r="E8881" s="59" t="s">
        <v>518</v>
      </c>
      <c r="F8881" s="59" t="s">
        <v>289</v>
      </c>
    </row>
    <row r="8882" spans="1:6">
      <c r="A8882" s="59">
        <v>6444</v>
      </c>
      <c r="B8882" s="59" t="s">
        <v>517</v>
      </c>
      <c r="C8882" s="59" t="s">
        <v>20278</v>
      </c>
      <c r="D8882" s="60">
        <v>26.06</v>
      </c>
      <c r="E8882" s="59" t="s">
        <v>518</v>
      </c>
      <c r="F8882" s="59" t="s">
        <v>290</v>
      </c>
    </row>
    <row r="8883" spans="1:6">
      <c r="A8883" s="59">
        <v>6450</v>
      </c>
      <c r="B8883" s="59" t="s">
        <v>517</v>
      </c>
      <c r="C8883" s="59" t="s">
        <v>20278</v>
      </c>
      <c r="D8883" s="60">
        <v>26.06</v>
      </c>
      <c r="E8883" s="59" t="s">
        <v>518</v>
      </c>
      <c r="F8883" s="59" t="s">
        <v>291</v>
      </c>
    </row>
    <row r="8884" spans="1:6">
      <c r="A8884" s="59">
        <v>6452</v>
      </c>
      <c r="B8884" s="59" t="s">
        <v>517</v>
      </c>
      <c r="C8884" s="59" t="s">
        <v>20278</v>
      </c>
      <c r="D8884" s="60">
        <v>26.06</v>
      </c>
      <c r="E8884" s="59" t="s">
        <v>518</v>
      </c>
      <c r="F8884" s="59" t="s">
        <v>292</v>
      </c>
    </row>
    <row r="8885" spans="1:6">
      <c r="A8885" s="59">
        <v>6456</v>
      </c>
      <c r="B8885" s="59" t="s">
        <v>517</v>
      </c>
      <c r="C8885" s="59" t="s">
        <v>20278</v>
      </c>
      <c r="D8885" s="60">
        <v>26.06</v>
      </c>
      <c r="E8885" s="59" t="s">
        <v>518</v>
      </c>
      <c r="F8885" s="59" t="s">
        <v>293</v>
      </c>
    </row>
    <row r="8886" spans="1:6">
      <c r="A8886" s="59">
        <v>6459</v>
      </c>
      <c r="B8886" s="59" t="s">
        <v>517</v>
      </c>
      <c r="C8886" s="59" t="s">
        <v>20278</v>
      </c>
      <c r="D8886" s="60">
        <v>26.06</v>
      </c>
      <c r="E8886" s="59" t="s">
        <v>518</v>
      </c>
      <c r="F8886" s="59" t="s">
        <v>295</v>
      </c>
    </row>
    <row r="8887" spans="1:6">
      <c r="A8887" s="59">
        <v>6462</v>
      </c>
      <c r="B8887" s="59" t="s">
        <v>517</v>
      </c>
      <c r="C8887" s="59" t="s">
        <v>20278</v>
      </c>
      <c r="D8887" s="60">
        <v>26.06</v>
      </c>
      <c r="E8887" s="59" t="s">
        <v>518</v>
      </c>
      <c r="F8887" s="59" t="s">
        <v>298</v>
      </c>
    </row>
    <row r="8888" spans="1:6">
      <c r="A8888" s="59">
        <v>6463</v>
      </c>
      <c r="B8888" s="59" t="s">
        <v>517</v>
      </c>
      <c r="C8888" s="59" t="s">
        <v>20278</v>
      </c>
      <c r="D8888" s="60">
        <v>26.06</v>
      </c>
      <c r="E8888" s="59" t="s">
        <v>518</v>
      </c>
      <c r="F8888" s="59" t="s">
        <v>299</v>
      </c>
    </row>
    <row r="8889" spans="1:6">
      <c r="A8889" s="59">
        <v>6464</v>
      </c>
      <c r="B8889" s="59" t="s">
        <v>517</v>
      </c>
      <c r="C8889" s="59" t="s">
        <v>20278</v>
      </c>
      <c r="D8889" s="60">
        <v>26.06</v>
      </c>
      <c r="E8889" s="59" t="s">
        <v>518</v>
      </c>
      <c r="F8889" s="59" t="s">
        <v>300</v>
      </c>
    </row>
    <row r="8890" spans="1:6">
      <c r="A8890" s="59">
        <v>6470</v>
      </c>
      <c r="B8890" s="59" t="s">
        <v>517</v>
      </c>
      <c r="C8890" s="59" t="s">
        <v>20278</v>
      </c>
      <c r="D8890" s="60">
        <v>26.06</v>
      </c>
      <c r="E8890" s="59" t="s">
        <v>518</v>
      </c>
      <c r="F8890" s="59" t="s">
        <v>301</v>
      </c>
    </row>
    <row r="8891" spans="1:6">
      <c r="A8891" s="59">
        <v>6472</v>
      </c>
      <c r="B8891" s="59" t="s">
        <v>517</v>
      </c>
      <c r="C8891" s="59" t="s">
        <v>20278</v>
      </c>
      <c r="D8891" s="60">
        <v>26.06</v>
      </c>
      <c r="E8891" s="59" t="s">
        <v>518</v>
      </c>
      <c r="F8891" s="59" t="s">
        <v>302</v>
      </c>
    </row>
    <row r="8892" spans="1:6">
      <c r="A8892" s="59">
        <v>6473</v>
      </c>
      <c r="B8892" s="59" t="s">
        <v>517</v>
      </c>
      <c r="C8892" s="59" t="s">
        <v>20278</v>
      </c>
      <c r="D8892" s="60">
        <v>26.06</v>
      </c>
      <c r="E8892" s="59" t="s">
        <v>518</v>
      </c>
      <c r="F8892" s="59" t="s">
        <v>303</v>
      </c>
    </row>
    <row r="8893" spans="1:6">
      <c r="A8893" s="59">
        <v>6480</v>
      </c>
      <c r="B8893" s="59" t="s">
        <v>517</v>
      </c>
      <c r="C8893" s="59" t="s">
        <v>20278</v>
      </c>
      <c r="D8893" s="60">
        <v>26.06</v>
      </c>
      <c r="E8893" s="59" t="s">
        <v>518</v>
      </c>
      <c r="F8893" s="59" t="s">
        <v>304</v>
      </c>
    </row>
    <row r="8894" spans="1:6">
      <c r="A8894" s="59">
        <v>6482</v>
      </c>
      <c r="B8894" s="59" t="s">
        <v>517</v>
      </c>
      <c r="C8894" s="59" t="s">
        <v>20278</v>
      </c>
      <c r="D8894" s="60">
        <v>26.06</v>
      </c>
      <c r="E8894" s="59" t="s">
        <v>518</v>
      </c>
      <c r="F8894" s="59" t="s">
        <v>305</v>
      </c>
    </row>
    <row r="8895" spans="1:6">
      <c r="A8895" s="59">
        <v>6483</v>
      </c>
      <c r="B8895" s="59" t="s">
        <v>517</v>
      </c>
      <c r="C8895" s="59" t="s">
        <v>20278</v>
      </c>
      <c r="D8895" s="60">
        <v>26.06</v>
      </c>
      <c r="E8895" s="59" t="s">
        <v>518</v>
      </c>
      <c r="F8895" s="59" t="s">
        <v>306</v>
      </c>
    </row>
    <row r="8896" spans="1:6">
      <c r="A8896" s="59">
        <v>6484</v>
      </c>
      <c r="B8896" s="59" t="s">
        <v>517</v>
      </c>
      <c r="C8896" s="59" t="s">
        <v>20278</v>
      </c>
      <c r="D8896" s="60">
        <v>26.06</v>
      </c>
      <c r="E8896" s="59" t="s">
        <v>518</v>
      </c>
      <c r="F8896" s="59" t="s">
        <v>307</v>
      </c>
    </row>
    <row r="8897" spans="1:6">
      <c r="A8897" s="59">
        <v>6486</v>
      </c>
      <c r="B8897" s="59" t="s">
        <v>517</v>
      </c>
      <c r="C8897" s="59" t="s">
        <v>20278</v>
      </c>
      <c r="D8897" s="60">
        <v>26.06</v>
      </c>
      <c r="E8897" s="59" t="s">
        <v>518</v>
      </c>
      <c r="F8897" s="59" t="s">
        <v>308</v>
      </c>
    </row>
    <row r="8898" spans="1:6">
      <c r="A8898" s="59">
        <v>6490</v>
      </c>
      <c r="B8898" s="59" t="s">
        <v>517</v>
      </c>
      <c r="C8898" s="59" t="s">
        <v>20278</v>
      </c>
      <c r="D8898" s="60">
        <v>26.06</v>
      </c>
      <c r="E8898" s="59" t="s">
        <v>518</v>
      </c>
      <c r="F8898" s="59" t="s">
        <v>309</v>
      </c>
    </row>
    <row r="8899" spans="1:6">
      <c r="A8899" s="59">
        <v>6492</v>
      </c>
      <c r="B8899" s="59" t="s">
        <v>517</v>
      </c>
      <c r="C8899" s="59" t="s">
        <v>20278</v>
      </c>
      <c r="D8899" s="60">
        <v>26.06</v>
      </c>
      <c r="E8899" s="59" t="s">
        <v>518</v>
      </c>
      <c r="F8899" s="59" t="s">
        <v>310</v>
      </c>
    </row>
    <row r="8900" spans="1:6">
      <c r="A8900" s="59">
        <v>6500</v>
      </c>
      <c r="B8900" s="59" t="s">
        <v>517</v>
      </c>
      <c r="C8900" s="59" t="s">
        <v>20278</v>
      </c>
      <c r="D8900" s="60">
        <v>26.06</v>
      </c>
      <c r="E8900" s="59" t="s">
        <v>518</v>
      </c>
      <c r="F8900" s="59" t="s">
        <v>311</v>
      </c>
    </row>
    <row r="8901" spans="1:6">
      <c r="A8901" s="59">
        <v>6502</v>
      </c>
      <c r="B8901" s="59" t="s">
        <v>517</v>
      </c>
      <c r="C8901" s="59" t="s">
        <v>20278</v>
      </c>
      <c r="D8901" s="60">
        <v>26.06</v>
      </c>
      <c r="E8901" s="59" t="s">
        <v>518</v>
      </c>
      <c r="F8901" s="59" t="s">
        <v>312</v>
      </c>
    </row>
    <row r="8902" spans="1:6">
      <c r="A8902" s="59">
        <v>6503</v>
      </c>
      <c r="B8902" s="59" t="s">
        <v>517</v>
      </c>
      <c r="C8902" s="59" t="s">
        <v>20278</v>
      </c>
      <c r="D8902" s="60">
        <v>26.06</v>
      </c>
      <c r="E8902" s="59" t="s">
        <v>518</v>
      </c>
      <c r="F8902" s="59" t="s">
        <v>313</v>
      </c>
    </row>
    <row r="8903" spans="1:6">
      <c r="A8903" s="59">
        <v>6504</v>
      </c>
      <c r="B8903" s="59" t="s">
        <v>517</v>
      </c>
      <c r="C8903" s="59" t="s">
        <v>20278</v>
      </c>
      <c r="D8903" s="60">
        <v>26.06</v>
      </c>
      <c r="E8903" s="59" t="s">
        <v>518</v>
      </c>
      <c r="F8903" s="59" t="s">
        <v>314</v>
      </c>
    </row>
    <row r="8904" spans="1:6">
      <c r="A8904" s="59">
        <v>6505</v>
      </c>
      <c r="B8904" s="59" t="s">
        <v>517</v>
      </c>
      <c r="C8904" s="59" t="s">
        <v>20278</v>
      </c>
      <c r="D8904" s="60">
        <v>26.06</v>
      </c>
      <c r="E8904" s="59" t="s">
        <v>518</v>
      </c>
      <c r="F8904" s="59" t="s">
        <v>315</v>
      </c>
    </row>
    <row r="8905" spans="1:6">
      <c r="A8905" s="59">
        <v>6506</v>
      </c>
      <c r="B8905" s="59" t="s">
        <v>517</v>
      </c>
      <c r="C8905" s="59" t="s">
        <v>20278</v>
      </c>
      <c r="D8905" s="60">
        <v>26.06</v>
      </c>
      <c r="E8905" s="59" t="s">
        <v>518</v>
      </c>
      <c r="F8905" s="59" t="s">
        <v>316</v>
      </c>
    </row>
    <row r="8906" spans="1:6">
      <c r="A8906" s="59">
        <v>6507</v>
      </c>
      <c r="B8906" s="59" t="s">
        <v>517</v>
      </c>
      <c r="C8906" s="59" t="s">
        <v>20278</v>
      </c>
      <c r="D8906" s="60">
        <v>26.06</v>
      </c>
      <c r="E8906" s="59" t="s">
        <v>518</v>
      </c>
      <c r="F8906" s="59" t="s">
        <v>317</v>
      </c>
    </row>
    <row r="8907" spans="1:6">
      <c r="A8907" s="59">
        <v>6508</v>
      </c>
      <c r="B8907" s="59" t="s">
        <v>517</v>
      </c>
      <c r="C8907" s="59" t="s">
        <v>20278</v>
      </c>
      <c r="D8907" s="60">
        <v>26.06</v>
      </c>
      <c r="E8907" s="59" t="s">
        <v>518</v>
      </c>
      <c r="F8907" s="59" t="s">
        <v>318</v>
      </c>
    </row>
    <row r="8908" spans="1:6">
      <c r="A8908" s="59">
        <v>6509</v>
      </c>
      <c r="B8908" s="59" t="s">
        <v>517</v>
      </c>
      <c r="C8908" s="59" t="s">
        <v>20278</v>
      </c>
      <c r="D8908" s="60">
        <v>26.06</v>
      </c>
      <c r="E8908" s="59" t="s">
        <v>518</v>
      </c>
      <c r="F8908" s="59" t="s">
        <v>319</v>
      </c>
    </row>
    <row r="8909" spans="1:6">
      <c r="A8909" s="59">
        <v>6510</v>
      </c>
      <c r="B8909" s="59" t="s">
        <v>517</v>
      </c>
      <c r="C8909" s="59" t="s">
        <v>20278</v>
      </c>
      <c r="D8909" s="60">
        <v>26.06</v>
      </c>
      <c r="E8909" s="59" t="s">
        <v>518</v>
      </c>
      <c r="F8909" s="59" t="s">
        <v>320</v>
      </c>
    </row>
    <row r="8910" spans="1:6">
      <c r="A8910" s="59">
        <v>6511</v>
      </c>
      <c r="B8910" s="59" t="s">
        <v>517</v>
      </c>
      <c r="C8910" s="59" t="s">
        <v>20278</v>
      </c>
      <c r="D8910" s="60">
        <v>26.06</v>
      </c>
      <c r="E8910" s="59" t="s">
        <v>518</v>
      </c>
      <c r="F8910" s="59" t="s">
        <v>321</v>
      </c>
    </row>
    <row r="8911" spans="1:6">
      <c r="A8911" s="59">
        <v>6512</v>
      </c>
      <c r="B8911" s="59" t="s">
        <v>517</v>
      </c>
      <c r="C8911" s="59" t="s">
        <v>20278</v>
      </c>
      <c r="D8911" s="60">
        <v>26.06</v>
      </c>
      <c r="E8911" s="59" t="s">
        <v>518</v>
      </c>
      <c r="F8911" s="59" t="s">
        <v>322</v>
      </c>
    </row>
    <row r="8912" spans="1:6">
      <c r="A8912" s="59">
        <v>6513</v>
      </c>
      <c r="B8912" s="59" t="s">
        <v>517</v>
      </c>
      <c r="C8912" s="59" t="s">
        <v>20278</v>
      </c>
      <c r="D8912" s="60">
        <v>26.06</v>
      </c>
      <c r="E8912" s="59" t="s">
        <v>518</v>
      </c>
      <c r="F8912" s="59" t="s">
        <v>323</v>
      </c>
    </row>
    <row r="8913" spans="1:6">
      <c r="A8913" s="59">
        <v>6517</v>
      </c>
      <c r="B8913" s="59" t="s">
        <v>517</v>
      </c>
      <c r="C8913" s="59" t="s">
        <v>20278</v>
      </c>
      <c r="D8913" s="60">
        <v>26.06</v>
      </c>
      <c r="E8913" s="59" t="s">
        <v>518</v>
      </c>
      <c r="F8913" s="59" t="s">
        <v>324</v>
      </c>
    </row>
    <row r="8914" spans="1:6">
      <c r="A8914" s="59">
        <v>6518</v>
      </c>
      <c r="B8914" s="59" t="s">
        <v>517</v>
      </c>
      <c r="C8914" s="59" t="s">
        <v>20278</v>
      </c>
      <c r="D8914" s="60">
        <v>26.06</v>
      </c>
      <c r="E8914" s="59" t="s">
        <v>518</v>
      </c>
      <c r="F8914" s="59" t="s">
        <v>325</v>
      </c>
    </row>
    <row r="8915" spans="1:6">
      <c r="A8915" s="59">
        <v>6519</v>
      </c>
      <c r="B8915" s="59" t="s">
        <v>517</v>
      </c>
      <c r="C8915" s="59" t="s">
        <v>20278</v>
      </c>
      <c r="D8915" s="60">
        <v>26.06</v>
      </c>
      <c r="E8915" s="59" t="s">
        <v>518</v>
      </c>
      <c r="F8915" s="59" t="s">
        <v>326</v>
      </c>
    </row>
    <row r="8916" spans="1:6">
      <c r="A8916" s="59">
        <v>6520</v>
      </c>
      <c r="B8916" s="59" t="s">
        <v>517</v>
      </c>
      <c r="C8916" s="59" t="s">
        <v>20278</v>
      </c>
      <c r="D8916" s="60">
        <v>26.06</v>
      </c>
      <c r="E8916" s="59" t="s">
        <v>518</v>
      </c>
      <c r="F8916" s="59" t="s">
        <v>327</v>
      </c>
    </row>
    <row r="8917" spans="1:6">
      <c r="A8917" s="59">
        <v>6521</v>
      </c>
      <c r="B8917" s="59" t="s">
        <v>517</v>
      </c>
      <c r="C8917" s="59" t="s">
        <v>20278</v>
      </c>
      <c r="D8917" s="60">
        <v>26.06</v>
      </c>
      <c r="E8917" s="59" t="s">
        <v>518</v>
      </c>
      <c r="F8917" s="59" t="s">
        <v>328</v>
      </c>
    </row>
    <row r="8918" spans="1:6">
      <c r="A8918" s="59">
        <v>6522</v>
      </c>
      <c r="B8918" s="59" t="s">
        <v>517</v>
      </c>
      <c r="C8918" s="59" t="s">
        <v>20278</v>
      </c>
      <c r="D8918" s="60">
        <v>26.06</v>
      </c>
      <c r="E8918" s="59" t="s">
        <v>518</v>
      </c>
      <c r="F8918" s="59" t="s">
        <v>329</v>
      </c>
    </row>
    <row r="8919" spans="1:6">
      <c r="A8919" s="59">
        <v>6620</v>
      </c>
      <c r="B8919" s="59" t="s">
        <v>517</v>
      </c>
      <c r="C8919" s="59" t="s">
        <v>20278</v>
      </c>
      <c r="D8919" s="60">
        <v>26.06</v>
      </c>
      <c r="E8919" s="59" t="s">
        <v>518</v>
      </c>
      <c r="F8919" s="59" t="s">
        <v>330</v>
      </c>
    </row>
    <row r="8920" spans="1:6">
      <c r="A8920" s="59">
        <v>6622</v>
      </c>
      <c r="B8920" s="59" t="s">
        <v>517</v>
      </c>
      <c r="C8920" s="59" t="s">
        <v>20278</v>
      </c>
      <c r="D8920" s="60">
        <v>26.06</v>
      </c>
      <c r="E8920" s="59" t="s">
        <v>518</v>
      </c>
      <c r="F8920" s="59" t="s">
        <v>331</v>
      </c>
    </row>
    <row r="8921" spans="1:6">
      <c r="A8921" s="59">
        <v>6623</v>
      </c>
      <c r="B8921" s="59" t="s">
        <v>517</v>
      </c>
      <c r="C8921" s="59" t="s">
        <v>20278</v>
      </c>
      <c r="D8921" s="60">
        <v>26.06</v>
      </c>
      <c r="E8921" s="59" t="s">
        <v>518</v>
      </c>
      <c r="F8921" s="59" t="s">
        <v>332</v>
      </c>
    </row>
    <row r="8922" spans="1:6">
      <c r="A8922" s="59">
        <v>6624</v>
      </c>
      <c r="B8922" s="59" t="s">
        <v>517</v>
      </c>
      <c r="C8922" s="59" t="s">
        <v>20278</v>
      </c>
      <c r="D8922" s="60">
        <v>26.06</v>
      </c>
      <c r="E8922" s="59" t="s">
        <v>518</v>
      </c>
      <c r="F8922" s="59" t="s">
        <v>333</v>
      </c>
    </row>
    <row r="8923" spans="1:6">
      <c r="A8923" s="59">
        <v>6625</v>
      </c>
      <c r="B8923" s="59" t="s">
        <v>517</v>
      </c>
      <c r="C8923" s="59" t="s">
        <v>20278</v>
      </c>
      <c r="D8923" s="60">
        <v>26.06</v>
      </c>
      <c r="E8923" s="59" t="s">
        <v>518</v>
      </c>
      <c r="F8923" s="59" t="s">
        <v>334</v>
      </c>
    </row>
    <row r="8924" spans="1:6">
      <c r="A8924" s="59">
        <v>6630</v>
      </c>
      <c r="B8924" s="59" t="s">
        <v>517</v>
      </c>
      <c r="C8924" s="59" t="s">
        <v>20278</v>
      </c>
      <c r="D8924" s="60">
        <v>26.06</v>
      </c>
      <c r="E8924" s="59" t="s">
        <v>518</v>
      </c>
      <c r="F8924" s="59" t="s">
        <v>335</v>
      </c>
    </row>
    <row r="8925" spans="1:6">
      <c r="A8925" s="59">
        <v>6632</v>
      </c>
      <c r="B8925" s="59" t="s">
        <v>517</v>
      </c>
      <c r="C8925" s="59" t="s">
        <v>20278</v>
      </c>
      <c r="D8925" s="60">
        <v>26.06</v>
      </c>
      <c r="E8925" s="59" t="s">
        <v>518</v>
      </c>
      <c r="F8925" s="59" t="s">
        <v>336</v>
      </c>
    </row>
    <row r="8926" spans="1:6">
      <c r="A8926" s="59">
        <v>6633</v>
      </c>
      <c r="B8926" s="59" t="s">
        <v>517</v>
      </c>
      <c r="C8926" s="59" t="s">
        <v>20278</v>
      </c>
      <c r="D8926" s="60">
        <v>26.06</v>
      </c>
      <c r="E8926" s="59" t="s">
        <v>518</v>
      </c>
      <c r="F8926" s="59" t="s">
        <v>337</v>
      </c>
    </row>
    <row r="8927" spans="1:6">
      <c r="A8927" s="59">
        <v>6634</v>
      </c>
      <c r="B8927" s="59" t="s">
        <v>517</v>
      </c>
      <c r="C8927" s="59" t="s">
        <v>20278</v>
      </c>
      <c r="D8927" s="60">
        <v>26.06</v>
      </c>
      <c r="E8927" s="59" t="s">
        <v>518</v>
      </c>
      <c r="F8927" s="59" t="s">
        <v>338</v>
      </c>
    </row>
    <row r="8928" spans="1:6">
      <c r="A8928" s="59">
        <v>6635</v>
      </c>
      <c r="B8928" s="59" t="s">
        <v>517</v>
      </c>
      <c r="C8928" s="59" t="s">
        <v>20278</v>
      </c>
      <c r="D8928" s="60">
        <v>26.06</v>
      </c>
      <c r="E8928" s="59" t="s">
        <v>518</v>
      </c>
      <c r="F8928" s="59" t="s">
        <v>339</v>
      </c>
    </row>
    <row r="8929" spans="1:6">
      <c r="A8929" s="59">
        <v>6636</v>
      </c>
      <c r="B8929" s="59" t="s">
        <v>517</v>
      </c>
      <c r="C8929" s="59" t="s">
        <v>20278</v>
      </c>
      <c r="D8929" s="60">
        <v>26.06</v>
      </c>
      <c r="E8929" s="59" t="s">
        <v>518</v>
      </c>
      <c r="F8929" s="59" t="s">
        <v>340</v>
      </c>
    </row>
    <row r="8930" spans="1:6">
      <c r="A8930" s="59">
        <v>6637</v>
      </c>
      <c r="B8930" s="59" t="s">
        <v>517</v>
      </c>
      <c r="C8930" s="59" t="s">
        <v>20278</v>
      </c>
      <c r="D8930" s="60">
        <v>26.06</v>
      </c>
      <c r="E8930" s="59" t="s">
        <v>518</v>
      </c>
      <c r="F8930" s="59" t="s">
        <v>341</v>
      </c>
    </row>
    <row r="8931" spans="1:6">
      <c r="A8931" s="59">
        <v>6640</v>
      </c>
      <c r="B8931" s="59" t="s">
        <v>517</v>
      </c>
      <c r="C8931" s="59" t="s">
        <v>20278</v>
      </c>
      <c r="D8931" s="60">
        <v>26.06</v>
      </c>
      <c r="E8931" s="59" t="s">
        <v>518</v>
      </c>
      <c r="F8931" s="59" t="s">
        <v>342</v>
      </c>
    </row>
    <row r="8932" spans="1:6">
      <c r="A8932" s="59">
        <v>6642</v>
      </c>
      <c r="B8932" s="59" t="s">
        <v>517</v>
      </c>
      <c r="C8932" s="59" t="s">
        <v>20278</v>
      </c>
      <c r="D8932" s="60">
        <v>26.06</v>
      </c>
      <c r="E8932" s="59" t="s">
        <v>518</v>
      </c>
      <c r="F8932" s="59" t="s">
        <v>343</v>
      </c>
    </row>
    <row r="8933" spans="1:6">
      <c r="A8933" s="59">
        <v>6643</v>
      </c>
      <c r="B8933" s="59" t="s">
        <v>517</v>
      </c>
      <c r="C8933" s="59" t="s">
        <v>20278</v>
      </c>
      <c r="D8933" s="60">
        <v>26.06</v>
      </c>
      <c r="E8933" s="59" t="s">
        <v>518</v>
      </c>
      <c r="F8933" s="59" t="s">
        <v>344</v>
      </c>
    </row>
    <row r="8934" spans="1:6">
      <c r="A8934" s="59">
        <v>6644</v>
      </c>
      <c r="B8934" s="59" t="s">
        <v>517</v>
      </c>
      <c r="C8934" s="59" t="s">
        <v>20278</v>
      </c>
      <c r="D8934" s="60">
        <v>26.06</v>
      </c>
      <c r="E8934" s="59" t="s">
        <v>518</v>
      </c>
      <c r="F8934" s="59" t="s">
        <v>345</v>
      </c>
    </row>
    <row r="8935" spans="1:6">
      <c r="A8935" s="59">
        <v>6645</v>
      </c>
      <c r="B8935" s="59" t="s">
        <v>517</v>
      </c>
      <c r="C8935" s="59" t="s">
        <v>20278</v>
      </c>
      <c r="D8935" s="60">
        <v>26.06</v>
      </c>
      <c r="E8935" s="59" t="s">
        <v>518</v>
      </c>
      <c r="F8935" s="59" t="s">
        <v>346</v>
      </c>
    </row>
    <row r="8936" spans="1:6">
      <c r="A8936" s="59">
        <v>6646</v>
      </c>
      <c r="B8936" s="59" t="s">
        <v>517</v>
      </c>
      <c r="C8936" s="59" t="s">
        <v>20278</v>
      </c>
      <c r="D8936" s="60">
        <v>26.06</v>
      </c>
      <c r="E8936" s="59" t="s">
        <v>518</v>
      </c>
      <c r="F8936" s="59" t="s">
        <v>347</v>
      </c>
    </row>
    <row r="8937" spans="1:6">
      <c r="A8937" s="59">
        <v>6648</v>
      </c>
      <c r="B8937" s="59" t="s">
        <v>517</v>
      </c>
      <c r="C8937" s="59" t="s">
        <v>20278</v>
      </c>
      <c r="D8937" s="60">
        <v>26.06</v>
      </c>
      <c r="E8937" s="59" t="s">
        <v>518</v>
      </c>
      <c r="F8937" s="59" t="s">
        <v>348</v>
      </c>
    </row>
    <row r="8938" spans="1:6">
      <c r="A8938" s="59">
        <v>6649</v>
      </c>
      <c r="B8938" s="59" t="s">
        <v>517</v>
      </c>
      <c r="C8938" s="59" t="s">
        <v>20278</v>
      </c>
      <c r="D8938" s="60">
        <v>26.06</v>
      </c>
      <c r="E8938" s="59" t="s">
        <v>518</v>
      </c>
      <c r="F8938" s="59" t="s">
        <v>349</v>
      </c>
    </row>
    <row r="8939" spans="1:6">
      <c r="A8939" s="59">
        <v>6652</v>
      </c>
      <c r="B8939" s="59" t="s">
        <v>517</v>
      </c>
      <c r="C8939" s="59" t="s">
        <v>20278</v>
      </c>
      <c r="D8939" s="60">
        <v>26.06</v>
      </c>
      <c r="E8939" s="59" t="s">
        <v>518</v>
      </c>
      <c r="F8939" s="59" t="s">
        <v>350</v>
      </c>
    </row>
    <row r="8940" spans="1:6">
      <c r="A8940" s="59">
        <v>6654</v>
      </c>
      <c r="B8940" s="59" t="s">
        <v>517</v>
      </c>
      <c r="C8940" s="59" t="s">
        <v>20278</v>
      </c>
      <c r="D8940" s="60">
        <v>26.06</v>
      </c>
      <c r="E8940" s="59" t="s">
        <v>518</v>
      </c>
      <c r="F8940" s="59" t="s">
        <v>351</v>
      </c>
    </row>
    <row r="8941" spans="1:6">
      <c r="A8941" s="59">
        <v>6655</v>
      </c>
      <c r="B8941" s="59" t="s">
        <v>517</v>
      </c>
      <c r="C8941" s="59" t="s">
        <v>20278</v>
      </c>
      <c r="D8941" s="60">
        <v>26.06</v>
      </c>
      <c r="E8941" s="59" t="s">
        <v>518</v>
      </c>
      <c r="F8941" s="59" t="s">
        <v>352</v>
      </c>
    </row>
    <row r="8942" spans="1:6">
      <c r="A8942" s="59">
        <v>6657</v>
      </c>
      <c r="B8942" s="59" t="s">
        <v>517</v>
      </c>
      <c r="C8942" s="59" t="s">
        <v>20278</v>
      </c>
      <c r="D8942" s="60">
        <v>26.06</v>
      </c>
      <c r="E8942" s="59" t="s">
        <v>518</v>
      </c>
      <c r="F8942" s="59" t="s">
        <v>353</v>
      </c>
    </row>
    <row r="8943" spans="1:6">
      <c r="A8943" s="59">
        <v>6660</v>
      </c>
      <c r="B8943" s="59" t="s">
        <v>517</v>
      </c>
      <c r="C8943" s="59" t="s">
        <v>20278</v>
      </c>
      <c r="D8943" s="60">
        <v>26.06</v>
      </c>
      <c r="E8943" s="59" t="s">
        <v>518</v>
      </c>
      <c r="F8943" s="59" t="s">
        <v>354</v>
      </c>
    </row>
    <row r="8944" spans="1:6">
      <c r="A8944" s="59">
        <v>6662</v>
      </c>
      <c r="B8944" s="59" t="s">
        <v>517</v>
      </c>
      <c r="C8944" s="59" t="s">
        <v>20278</v>
      </c>
      <c r="D8944" s="60">
        <v>26.06</v>
      </c>
      <c r="E8944" s="59" t="s">
        <v>518</v>
      </c>
      <c r="F8944" s="59" t="s">
        <v>355</v>
      </c>
    </row>
    <row r="8945" spans="1:6">
      <c r="A8945" s="59">
        <v>6665</v>
      </c>
      <c r="B8945" s="59" t="s">
        <v>517</v>
      </c>
      <c r="C8945" s="59" t="s">
        <v>20278</v>
      </c>
      <c r="D8945" s="60">
        <v>26.06</v>
      </c>
      <c r="E8945" s="59" t="s">
        <v>518</v>
      </c>
      <c r="F8945" s="59" t="s">
        <v>356</v>
      </c>
    </row>
    <row r="8946" spans="1:6">
      <c r="A8946" s="59">
        <v>6680</v>
      </c>
      <c r="B8946" s="59" t="s">
        <v>517</v>
      </c>
      <c r="C8946" s="59" t="s">
        <v>20278</v>
      </c>
      <c r="D8946" s="60">
        <v>26.06</v>
      </c>
      <c r="E8946" s="59" t="s">
        <v>518</v>
      </c>
      <c r="F8946" s="59" t="s">
        <v>357</v>
      </c>
    </row>
    <row r="8947" spans="1:6">
      <c r="A8947" s="59">
        <v>6681</v>
      </c>
      <c r="B8947" s="59" t="s">
        <v>517</v>
      </c>
      <c r="C8947" s="59" t="s">
        <v>20278</v>
      </c>
      <c r="D8947" s="60">
        <v>26.06</v>
      </c>
      <c r="E8947" s="59" t="s">
        <v>518</v>
      </c>
      <c r="F8947" s="59" t="s">
        <v>358</v>
      </c>
    </row>
    <row r="8948" spans="1:6">
      <c r="A8948" s="59">
        <v>6685</v>
      </c>
      <c r="B8948" s="59" t="s">
        <v>517</v>
      </c>
      <c r="C8948" s="59" t="s">
        <v>20278</v>
      </c>
      <c r="D8948" s="60">
        <v>26.06</v>
      </c>
      <c r="E8948" s="59" t="s">
        <v>518</v>
      </c>
      <c r="F8948" s="59" t="s">
        <v>359</v>
      </c>
    </row>
    <row r="8949" spans="1:6">
      <c r="A8949" s="59">
        <v>6686</v>
      </c>
      <c r="B8949" s="59" t="s">
        <v>517</v>
      </c>
      <c r="C8949" s="59" t="s">
        <v>20278</v>
      </c>
      <c r="D8949" s="60">
        <v>26.06</v>
      </c>
      <c r="E8949" s="59" t="s">
        <v>518</v>
      </c>
      <c r="F8949" s="59" t="s">
        <v>360</v>
      </c>
    </row>
    <row r="8950" spans="1:6">
      <c r="A8950" s="59">
        <v>6690</v>
      </c>
      <c r="B8950" s="59" t="s">
        <v>517</v>
      </c>
      <c r="C8950" s="59" t="s">
        <v>20278</v>
      </c>
      <c r="D8950" s="60">
        <v>26.06</v>
      </c>
      <c r="E8950" s="59" t="s">
        <v>518</v>
      </c>
      <c r="F8950" s="59" t="s">
        <v>361</v>
      </c>
    </row>
    <row r="8951" spans="1:6">
      <c r="A8951" s="59">
        <v>6750</v>
      </c>
      <c r="B8951" s="59" t="s">
        <v>517</v>
      </c>
      <c r="C8951" s="59" t="s">
        <v>20278</v>
      </c>
      <c r="D8951" s="60">
        <v>26.06</v>
      </c>
      <c r="E8951" s="59" t="s">
        <v>518</v>
      </c>
      <c r="F8951" s="59" t="s">
        <v>362</v>
      </c>
    </row>
    <row r="8952" spans="1:6">
      <c r="A8952" s="59">
        <v>6820</v>
      </c>
      <c r="B8952" s="59" t="s">
        <v>517</v>
      </c>
      <c r="C8952" s="59" t="s">
        <v>20278</v>
      </c>
      <c r="D8952" s="60">
        <v>26.06</v>
      </c>
      <c r="E8952" s="59" t="s">
        <v>518</v>
      </c>
      <c r="F8952" s="59" t="s">
        <v>363</v>
      </c>
    </row>
    <row r="8953" spans="1:6">
      <c r="A8953" s="59">
        <v>6825</v>
      </c>
      <c r="B8953" s="59" t="s">
        <v>517</v>
      </c>
      <c r="C8953" s="59" t="s">
        <v>20278</v>
      </c>
      <c r="D8953" s="60">
        <v>26.06</v>
      </c>
      <c r="E8953" s="59" t="s">
        <v>518</v>
      </c>
      <c r="F8953" s="59" t="s">
        <v>364</v>
      </c>
    </row>
    <row r="8954" spans="1:6">
      <c r="A8954" s="59">
        <v>6830</v>
      </c>
      <c r="B8954" s="59" t="s">
        <v>517</v>
      </c>
      <c r="C8954" s="59" t="s">
        <v>20278</v>
      </c>
      <c r="D8954" s="60">
        <v>26.06</v>
      </c>
      <c r="E8954" s="59" t="s">
        <v>518</v>
      </c>
      <c r="F8954" s="59" t="s">
        <v>365</v>
      </c>
    </row>
    <row r="8955" spans="1:6">
      <c r="A8955" s="59">
        <v>6831</v>
      </c>
      <c r="B8955" s="59" t="s">
        <v>517</v>
      </c>
      <c r="C8955" s="59" t="s">
        <v>20278</v>
      </c>
      <c r="D8955" s="60">
        <v>26.06</v>
      </c>
      <c r="E8955" s="59" t="s">
        <v>518</v>
      </c>
      <c r="F8955" s="59" t="s">
        <v>366</v>
      </c>
    </row>
    <row r="8956" spans="1:6">
      <c r="A8956" s="59">
        <v>6832</v>
      </c>
      <c r="B8956" s="59" t="s">
        <v>517</v>
      </c>
      <c r="C8956" s="59" t="s">
        <v>20278</v>
      </c>
      <c r="D8956" s="60">
        <v>26.06</v>
      </c>
      <c r="E8956" s="59" t="s">
        <v>518</v>
      </c>
      <c r="F8956" s="59" t="s">
        <v>367</v>
      </c>
    </row>
    <row r="8957" spans="1:6">
      <c r="A8957" s="59">
        <v>6833</v>
      </c>
      <c r="B8957" s="59" t="s">
        <v>517</v>
      </c>
      <c r="C8957" s="59" t="s">
        <v>20278</v>
      </c>
      <c r="D8957" s="60">
        <v>26.06</v>
      </c>
      <c r="E8957" s="59" t="s">
        <v>518</v>
      </c>
      <c r="F8957" s="59" t="s">
        <v>368</v>
      </c>
    </row>
    <row r="8958" spans="1:6">
      <c r="A8958" s="59">
        <v>6834</v>
      </c>
      <c r="B8958" s="59" t="s">
        <v>517</v>
      </c>
      <c r="C8958" s="59" t="s">
        <v>20278</v>
      </c>
      <c r="D8958" s="60">
        <v>26.06</v>
      </c>
      <c r="E8958" s="59" t="s">
        <v>518</v>
      </c>
      <c r="F8958" s="59" t="s">
        <v>369</v>
      </c>
    </row>
    <row r="8959" spans="1:6">
      <c r="A8959" s="59">
        <v>6901</v>
      </c>
      <c r="B8959" s="59" t="s">
        <v>517</v>
      </c>
      <c r="C8959" s="59" t="s">
        <v>20278</v>
      </c>
      <c r="D8959" s="60">
        <v>26.06</v>
      </c>
      <c r="E8959" s="59" t="s">
        <v>518</v>
      </c>
      <c r="F8959" s="59" t="s">
        <v>370</v>
      </c>
    </row>
    <row r="8960" spans="1:6">
      <c r="A8960" s="59">
        <v>6903</v>
      </c>
      <c r="B8960" s="59" t="s">
        <v>517</v>
      </c>
      <c r="C8960" s="59" t="s">
        <v>20278</v>
      </c>
      <c r="D8960" s="60">
        <v>26.06</v>
      </c>
      <c r="E8960" s="59" t="s">
        <v>518</v>
      </c>
      <c r="F8960" s="59" t="s">
        <v>372</v>
      </c>
    </row>
    <row r="8961" spans="1:6">
      <c r="A8961" s="59">
        <v>6998</v>
      </c>
      <c r="B8961" s="59" t="s">
        <v>517</v>
      </c>
      <c r="C8961" s="59" t="s">
        <v>20278</v>
      </c>
      <c r="D8961" s="60">
        <v>26.06</v>
      </c>
      <c r="E8961" s="59" t="s">
        <v>518</v>
      </c>
      <c r="F8961" s="59" t="s">
        <v>373</v>
      </c>
    </row>
    <row r="8962" spans="1:6">
      <c r="A8962" s="59">
        <v>6999</v>
      </c>
      <c r="B8962" s="59" t="s">
        <v>517</v>
      </c>
      <c r="C8962" s="59" t="s">
        <v>20278</v>
      </c>
      <c r="D8962" s="60">
        <v>26.06</v>
      </c>
      <c r="E8962" s="59" t="s">
        <v>518</v>
      </c>
      <c r="F8962" s="59" t="s">
        <v>374</v>
      </c>
    </row>
    <row r="8963" spans="1:6">
      <c r="A8963" s="59">
        <v>9001</v>
      </c>
      <c r="B8963" s="59" t="s">
        <v>517</v>
      </c>
      <c r="C8963" s="59" t="s">
        <v>20278</v>
      </c>
      <c r="D8963" s="60">
        <v>26.06</v>
      </c>
      <c r="E8963" s="59" t="s">
        <v>518</v>
      </c>
      <c r="F8963" s="59" t="s">
        <v>375</v>
      </c>
    </row>
    <row r="8964" spans="1:6">
      <c r="A8964" s="59">
        <v>600</v>
      </c>
      <c r="B8964" s="59" t="s">
        <v>519</v>
      </c>
      <c r="C8964" s="59" t="s">
        <v>20278</v>
      </c>
      <c r="D8964" s="60">
        <v>75.650000000000006</v>
      </c>
      <c r="E8964" s="59" t="s">
        <v>520</v>
      </c>
      <c r="F8964" s="59" t="s">
        <v>200</v>
      </c>
    </row>
    <row r="8965" spans="1:6">
      <c r="A8965" s="59">
        <v>601</v>
      </c>
      <c r="B8965" s="59" t="s">
        <v>519</v>
      </c>
      <c r="C8965" s="59" t="s">
        <v>20278</v>
      </c>
      <c r="D8965" s="60">
        <v>75.650000000000006</v>
      </c>
      <c r="E8965" s="59" t="s">
        <v>520</v>
      </c>
      <c r="F8965" s="59" t="s">
        <v>201</v>
      </c>
    </row>
    <row r="8966" spans="1:6">
      <c r="A8966" s="59">
        <v>605</v>
      </c>
      <c r="B8966" s="59" t="s">
        <v>519</v>
      </c>
      <c r="C8966" s="59" t="s">
        <v>20278</v>
      </c>
      <c r="D8966" s="60">
        <v>75.650000000000006</v>
      </c>
      <c r="E8966" s="59" t="s">
        <v>520</v>
      </c>
      <c r="F8966" s="59" t="s">
        <v>202</v>
      </c>
    </row>
    <row r="8967" spans="1:6">
      <c r="A8967" s="59">
        <v>611</v>
      </c>
      <c r="B8967" s="59" t="s">
        <v>519</v>
      </c>
      <c r="C8967" s="59" t="s">
        <v>20278</v>
      </c>
      <c r="D8967" s="60">
        <v>75.650000000000006</v>
      </c>
      <c r="E8967" s="59" t="s">
        <v>520</v>
      </c>
      <c r="F8967" s="59" t="s">
        <v>203</v>
      </c>
    </row>
    <row r="8968" spans="1:6">
      <c r="A8968" s="59">
        <v>640</v>
      </c>
      <c r="B8968" s="59" t="s">
        <v>519</v>
      </c>
      <c r="C8968" s="59" t="s">
        <v>20278</v>
      </c>
      <c r="D8968" s="60">
        <v>75.650000000000006</v>
      </c>
      <c r="E8968" s="59" t="s">
        <v>520</v>
      </c>
      <c r="F8968" s="59" t="s">
        <v>205</v>
      </c>
    </row>
    <row r="8969" spans="1:6">
      <c r="A8969" s="59">
        <v>641</v>
      </c>
      <c r="B8969" s="59" t="s">
        <v>519</v>
      </c>
      <c r="C8969" s="59" t="s">
        <v>20278</v>
      </c>
      <c r="D8969" s="60">
        <v>75.650000000000006</v>
      </c>
      <c r="E8969" s="59" t="s">
        <v>520</v>
      </c>
      <c r="F8969" s="59" t="s">
        <v>206</v>
      </c>
    </row>
    <row r="8970" spans="1:6">
      <c r="A8970" s="59">
        <v>660</v>
      </c>
      <c r="B8970" s="59" t="s">
        <v>519</v>
      </c>
      <c r="C8970" s="59" t="s">
        <v>20278</v>
      </c>
      <c r="D8970" s="60">
        <v>75.650000000000006</v>
      </c>
      <c r="E8970" s="59" t="s">
        <v>520</v>
      </c>
      <c r="F8970" s="59" t="s">
        <v>207</v>
      </c>
    </row>
    <row r="8971" spans="1:6">
      <c r="A8971" s="59">
        <v>665</v>
      </c>
      <c r="B8971" s="59" t="s">
        <v>519</v>
      </c>
      <c r="C8971" s="59" t="s">
        <v>20278</v>
      </c>
      <c r="D8971" s="60">
        <v>75.650000000000006</v>
      </c>
      <c r="E8971" s="59" t="s">
        <v>520</v>
      </c>
      <c r="F8971" s="59" t="s">
        <v>209</v>
      </c>
    </row>
    <row r="8972" spans="1:6">
      <c r="A8972" s="59">
        <v>6010</v>
      </c>
      <c r="B8972" s="59" t="s">
        <v>519</v>
      </c>
      <c r="C8972" s="59" t="s">
        <v>20278</v>
      </c>
      <c r="D8972" s="60">
        <v>75.650000000000006</v>
      </c>
      <c r="E8972" s="59" t="s">
        <v>520</v>
      </c>
      <c r="F8972" s="59" t="s">
        <v>210</v>
      </c>
    </row>
    <row r="8973" spans="1:6">
      <c r="A8973" s="59">
        <v>6011</v>
      </c>
      <c r="B8973" s="59" t="s">
        <v>519</v>
      </c>
      <c r="C8973" s="59" t="s">
        <v>20278</v>
      </c>
      <c r="D8973" s="60">
        <v>75.650000000000006</v>
      </c>
      <c r="E8973" s="59" t="s">
        <v>520</v>
      </c>
      <c r="F8973" s="59" t="s">
        <v>211</v>
      </c>
    </row>
    <row r="8974" spans="1:6">
      <c r="A8974" s="59">
        <v>6012</v>
      </c>
      <c r="B8974" s="59" t="s">
        <v>519</v>
      </c>
      <c r="C8974" s="59" t="s">
        <v>20278</v>
      </c>
      <c r="D8974" s="60">
        <v>75.650000000000006</v>
      </c>
      <c r="E8974" s="59" t="s">
        <v>520</v>
      </c>
      <c r="F8974" s="59" t="s">
        <v>212</v>
      </c>
    </row>
    <row r="8975" spans="1:6">
      <c r="A8975" s="59">
        <v>6013</v>
      </c>
      <c r="B8975" s="59" t="s">
        <v>519</v>
      </c>
      <c r="C8975" s="59" t="s">
        <v>20278</v>
      </c>
      <c r="D8975" s="60">
        <v>75.650000000000006</v>
      </c>
      <c r="E8975" s="59" t="s">
        <v>520</v>
      </c>
      <c r="F8975" s="59" t="s">
        <v>213</v>
      </c>
    </row>
    <row r="8976" spans="1:6">
      <c r="A8976" s="59">
        <v>6014</v>
      </c>
      <c r="B8976" s="59" t="s">
        <v>519</v>
      </c>
      <c r="C8976" s="59" t="s">
        <v>20278</v>
      </c>
      <c r="D8976" s="60">
        <v>75.650000000000006</v>
      </c>
      <c r="E8976" s="59" t="s">
        <v>520</v>
      </c>
      <c r="F8976" s="59" t="s">
        <v>214</v>
      </c>
    </row>
    <row r="8977" spans="1:6">
      <c r="A8977" s="59">
        <v>6015</v>
      </c>
      <c r="B8977" s="59" t="s">
        <v>519</v>
      </c>
      <c r="C8977" s="59" t="s">
        <v>20278</v>
      </c>
      <c r="D8977" s="60">
        <v>75.650000000000006</v>
      </c>
      <c r="E8977" s="59" t="s">
        <v>520</v>
      </c>
      <c r="F8977" s="59" t="s">
        <v>215</v>
      </c>
    </row>
    <row r="8978" spans="1:6">
      <c r="A8978" s="59">
        <v>6016</v>
      </c>
      <c r="B8978" s="59" t="s">
        <v>519</v>
      </c>
      <c r="C8978" s="59" t="s">
        <v>20278</v>
      </c>
      <c r="D8978" s="60">
        <v>75.650000000000006</v>
      </c>
      <c r="E8978" s="59" t="s">
        <v>520</v>
      </c>
      <c r="F8978" s="59" t="s">
        <v>216</v>
      </c>
    </row>
    <row r="8979" spans="1:6">
      <c r="A8979" s="59">
        <v>6017</v>
      </c>
      <c r="B8979" s="59" t="s">
        <v>519</v>
      </c>
      <c r="C8979" s="59" t="s">
        <v>20278</v>
      </c>
      <c r="D8979" s="60">
        <v>75.650000000000006</v>
      </c>
      <c r="E8979" s="59" t="s">
        <v>520</v>
      </c>
      <c r="F8979" s="59" t="s">
        <v>217</v>
      </c>
    </row>
    <row r="8980" spans="1:6">
      <c r="A8980" s="59">
        <v>6020</v>
      </c>
      <c r="B8980" s="59" t="s">
        <v>519</v>
      </c>
      <c r="C8980" s="59" t="s">
        <v>20278</v>
      </c>
      <c r="D8980" s="60">
        <v>75.650000000000006</v>
      </c>
      <c r="E8980" s="59" t="s">
        <v>520</v>
      </c>
      <c r="F8980" s="59" t="s">
        <v>218</v>
      </c>
    </row>
    <row r="8981" spans="1:6">
      <c r="A8981" s="59">
        <v>6021</v>
      </c>
      <c r="B8981" s="59" t="s">
        <v>519</v>
      </c>
      <c r="C8981" s="59" t="s">
        <v>20278</v>
      </c>
      <c r="D8981" s="60">
        <v>75.650000000000006</v>
      </c>
      <c r="E8981" s="59" t="s">
        <v>520</v>
      </c>
      <c r="F8981" s="59" t="s">
        <v>219</v>
      </c>
    </row>
    <row r="8982" spans="1:6">
      <c r="A8982" s="59">
        <v>6022</v>
      </c>
      <c r="B8982" s="59" t="s">
        <v>519</v>
      </c>
      <c r="C8982" s="59" t="s">
        <v>20278</v>
      </c>
      <c r="D8982" s="60">
        <v>75.650000000000006</v>
      </c>
      <c r="E8982" s="59" t="s">
        <v>520</v>
      </c>
      <c r="F8982" s="59" t="s">
        <v>220</v>
      </c>
    </row>
    <row r="8983" spans="1:6">
      <c r="A8983" s="59">
        <v>6023</v>
      </c>
      <c r="B8983" s="59" t="s">
        <v>519</v>
      </c>
      <c r="C8983" s="59" t="s">
        <v>20278</v>
      </c>
      <c r="D8983" s="60">
        <v>75.650000000000006</v>
      </c>
      <c r="E8983" s="59" t="s">
        <v>520</v>
      </c>
      <c r="F8983" s="59" t="s">
        <v>221</v>
      </c>
    </row>
    <row r="8984" spans="1:6">
      <c r="A8984" s="59">
        <v>6100</v>
      </c>
      <c r="B8984" s="59" t="s">
        <v>519</v>
      </c>
      <c r="C8984" s="59" t="s">
        <v>20278</v>
      </c>
      <c r="D8984" s="60">
        <v>75.650000000000006</v>
      </c>
      <c r="E8984" s="59" t="s">
        <v>520</v>
      </c>
      <c r="F8984" s="59" t="s">
        <v>225</v>
      </c>
    </row>
    <row r="8985" spans="1:6">
      <c r="A8985" s="59">
        <v>6101</v>
      </c>
      <c r="B8985" s="59" t="s">
        <v>519</v>
      </c>
      <c r="C8985" s="59" t="s">
        <v>20278</v>
      </c>
      <c r="D8985" s="60">
        <v>75.650000000000006</v>
      </c>
      <c r="E8985" s="59" t="s">
        <v>520</v>
      </c>
      <c r="F8985" s="59" t="s">
        <v>226</v>
      </c>
    </row>
    <row r="8986" spans="1:6">
      <c r="A8986" s="59">
        <v>6102</v>
      </c>
      <c r="B8986" s="59" t="s">
        <v>519</v>
      </c>
      <c r="C8986" s="59" t="s">
        <v>20278</v>
      </c>
      <c r="D8986" s="60">
        <v>75.650000000000006</v>
      </c>
      <c r="E8986" s="59" t="s">
        <v>520</v>
      </c>
      <c r="F8986" s="59" t="s">
        <v>227</v>
      </c>
    </row>
    <row r="8987" spans="1:6">
      <c r="A8987" s="59">
        <v>6103</v>
      </c>
      <c r="B8987" s="59" t="s">
        <v>519</v>
      </c>
      <c r="C8987" s="59" t="s">
        <v>20278</v>
      </c>
      <c r="D8987" s="60">
        <v>75.650000000000006</v>
      </c>
      <c r="E8987" s="59" t="s">
        <v>520</v>
      </c>
      <c r="F8987" s="59" t="s">
        <v>228</v>
      </c>
    </row>
    <row r="8988" spans="1:6">
      <c r="A8988" s="59">
        <v>6110</v>
      </c>
      <c r="B8988" s="59" t="s">
        <v>519</v>
      </c>
      <c r="C8988" s="59" t="s">
        <v>20278</v>
      </c>
      <c r="D8988" s="60">
        <v>75.650000000000006</v>
      </c>
      <c r="E8988" s="59" t="s">
        <v>520</v>
      </c>
      <c r="F8988" s="59" t="s">
        <v>229</v>
      </c>
    </row>
    <row r="8989" spans="1:6">
      <c r="A8989" s="59">
        <v>6220</v>
      </c>
      <c r="B8989" s="59" t="s">
        <v>519</v>
      </c>
      <c r="C8989" s="59" t="s">
        <v>20278</v>
      </c>
      <c r="D8989" s="60">
        <v>75.650000000000006</v>
      </c>
      <c r="E8989" s="59" t="s">
        <v>520</v>
      </c>
      <c r="F8989" s="59" t="s">
        <v>231</v>
      </c>
    </row>
    <row r="8990" spans="1:6">
      <c r="A8990" s="59">
        <v>6221</v>
      </c>
      <c r="B8990" s="59" t="s">
        <v>519</v>
      </c>
      <c r="C8990" s="59" t="s">
        <v>20278</v>
      </c>
      <c r="D8990" s="60">
        <v>75.650000000000006</v>
      </c>
      <c r="E8990" s="59" t="s">
        <v>520</v>
      </c>
      <c r="F8990" s="59" t="s">
        <v>232</v>
      </c>
    </row>
    <row r="8991" spans="1:6">
      <c r="A8991" s="59">
        <v>6222</v>
      </c>
      <c r="B8991" s="59" t="s">
        <v>519</v>
      </c>
      <c r="C8991" s="59" t="s">
        <v>20278</v>
      </c>
      <c r="D8991" s="60">
        <v>75.650000000000006</v>
      </c>
      <c r="E8991" s="59" t="s">
        <v>520</v>
      </c>
      <c r="F8991" s="59" t="s">
        <v>233</v>
      </c>
    </row>
    <row r="8992" spans="1:6">
      <c r="A8992" s="59">
        <v>6223</v>
      </c>
      <c r="B8992" s="59" t="s">
        <v>519</v>
      </c>
      <c r="C8992" s="59" t="s">
        <v>20278</v>
      </c>
      <c r="D8992" s="60">
        <v>75.650000000000006</v>
      </c>
      <c r="E8992" s="59" t="s">
        <v>520</v>
      </c>
      <c r="F8992" s="59" t="s">
        <v>234</v>
      </c>
    </row>
    <row r="8993" spans="1:6">
      <c r="A8993" s="59">
        <v>6224</v>
      </c>
      <c r="B8993" s="59" t="s">
        <v>519</v>
      </c>
      <c r="C8993" s="59" t="s">
        <v>20278</v>
      </c>
      <c r="D8993" s="60">
        <v>75.650000000000006</v>
      </c>
      <c r="E8993" s="59" t="s">
        <v>520</v>
      </c>
      <c r="F8993" s="59" t="s">
        <v>235</v>
      </c>
    </row>
    <row r="8994" spans="1:6">
      <c r="A8994" s="59">
        <v>6225</v>
      </c>
      <c r="B8994" s="59" t="s">
        <v>519</v>
      </c>
      <c r="C8994" s="59" t="s">
        <v>20278</v>
      </c>
      <c r="D8994" s="60">
        <v>75.650000000000006</v>
      </c>
      <c r="E8994" s="59" t="s">
        <v>520</v>
      </c>
      <c r="F8994" s="59" t="s">
        <v>236</v>
      </c>
    </row>
    <row r="8995" spans="1:6">
      <c r="A8995" s="59">
        <v>6226</v>
      </c>
      <c r="B8995" s="59" t="s">
        <v>519</v>
      </c>
      <c r="C8995" s="59" t="s">
        <v>20278</v>
      </c>
      <c r="D8995" s="60">
        <v>75.650000000000006</v>
      </c>
      <c r="E8995" s="59" t="s">
        <v>520</v>
      </c>
      <c r="F8995" s="59" t="s">
        <v>237</v>
      </c>
    </row>
    <row r="8996" spans="1:6">
      <c r="A8996" s="59">
        <v>6229</v>
      </c>
      <c r="B8996" s="59" t="s">
        <v>519</v>
      </c>
      <c r="C8996" s="59" t="s">
        <v>20278</v>
      </c>
      <c r="D8996" s="60">
        <v>75.650000000000006</v>
      </c>
      <c r="E8996" s="59" t="s">
        <v>520</v>
      </c>
      <c r="F8996" s="59" t="s">
        <v>238</v>
      </c>
    </row>
    <row r="8997" spans="1:6">
      <c r="A8997" s="59">
        <v>6230</v>
      </c>
      <c r="B8997" s="59" t="s">
        <v>519</v>
      </c>
      <c r="C8997" s="59" t="s">
        <v>20278</v>
      </c>
      <c r="D8997" s="60">
        <v>75.650000000000006</v>
      </c>
      <c r="E8997" s="59" t="s">
        <v>520</v>
      </c>
      <c r="F8997" s="59" t="s">
        <v>239</v>
      </c>
    </row>
    <row r="8998" spans="1:6">
      <c r="A8998" s="59">
        <v>6231</v>
      </c>
      <c r="B8998" s="59" t="s">
        <v>519</v>
      </c>
      <c r="C8998" s="59" t="s">
        <v>20278</v>
      </c>
      <c r="D8998" s="60">
        <v>75.650000000000006</v>
      </c>
      <c r="E8998" s="59" t="s">
        <v>520</v>
      </c>
      <c r="F8998" s="59" t="s">
        <v>240</v>
      </c>
    </row>
    <row r="8999" spans="1:6">
      <c r="A8999" s="59">
        <v>6232</v>
      </c>
      <c r="B8999" s="59" t="s">
        <v>519</v>
      </c>
      <c r="C8999" s="59" t="s">
        <v>20278</v>
      </c>
      <c r="D8999" s="60">
        <v>75.650000000000006</v>
      </c>
      <c r="E8999" s="59" t="s">
        <v>520</v>
      </c>
      <c r="F8999" s="59" t="s">
        <v>241</v>
      </c>
    </row>
    <row r="9000" spans="1:6">
      <c r="A9000" s="59">
        <v>6234</v>
      </c>
      <c r="B9000" s="59" t="s">
        <v>519</v>
      </c>
      <c r="C9000" s="59" t="s">
        <v>20278</v>
      </c>
      <c r="D9000" s="60">
        <v>75.650000000000006</v>
      </c>
      <c r="E9000" s="59" t="s">
        <v>520</v>
      </c>
      <c r="F9000" s="59" t="s">
        <v>242</v>
      </c>
    </row>
    <row r="9001" spans="1:6">
      <c r="A9001" s="59">
        <v>6235</v>
      </c>
      <c r="B9001" s="59" t="s">
        <v>519</v>
      </c>
      <c r="C9001" s="59" t="s">
        <v>20278</v>
      </c>
      <c r="D9001" s="60">
        <v>75.650000000000006</v>
      </c>
      <c r="E9001" s="59" t="s">
        <v>520</v>
      </c>
      <c r="F9001" s="59" t="s">
        <v>243</v>
      </c>
    </row>
    <row r="9002" spans="1:6">
      <c r="A9002" s="59">
        <v>6236</v>
      </c>
      <c r="B9002" s="59" t="s">
        <v>519</v>
      </c>
      <c r="C9002" s="59" t="s">
        <v>20278</v>
      </c>
      <c r="D9002" s="60">
        <v>75.650000000000006</v>
      </c>
      <c r="E9002" s="59" t="s">
        <v>520</v>
      </c>
      <c r="F9002" s="59" t="s">
        <v>244</v>
      </c>
    </row>
    <row r="9003" spans="1:6">
      <c r="A9003" s="59">
        <v>6238</v>
      </c>
      <c r="B9003" s="59" t="s">
        <v>519</v>
      </c>
      <c r="C9003" s="59" t="s">
        <v>20278</v>
      </c>
      <c r="D9003" s="60">
        <v>75.650000000000006</v>
      </c>
      <c r="E9003" s="59" t="s">
        <v>520</v>
      </c>
      <c r="F9003" s="59" t="s">
        <v>245</v>
      </c>
    </row>
    <row r="9004" spans="1:6">
      <c r="A9004" s="59">
        <v>6240</v>
      </c>
      <c r="B9004" s="59" t="s">
        <v>519</v>
      </c>
      <c r="C9004" s="59" t="s">
        <v>20278</v>
      </c>
      <c r="D9004" s="60">
        <v>75.650000000000006</v>
      </c>
      <c r="E9004" s="59" t="s">
        <v>520</v>
      </c>
      <c r="F9004" s="59" t="s">
        <v>246</v>
      </c>
    </row>
    <row r="9005" spans="1:6">
      <c r="A9005" s="59">
        <v>6241</v>
      </c>
      <c r="B9005" s="59" t="s">
        <v>519</v>
      </c>
      <c r="C9005" s="59" t="s">
        <v>20278</v>
      </c>
      <c r="D9005" s="60">
        <v>75.650000000000006</v>
      </c>
      <c r="E9005" s="59" t="s">
        <v>520</v>
      </c>
      <c r="F9005" s="59" t="s">
        <v>247</v>
      </c>
    </row>
    <row r="9006" spans="1:6">
      <c r="A9006" s="59">
        <v>6242</v>
      </c>
      <c r="B9006" s="59" t="s">
        <v>519</v>
      </c>
      <c r="C9006" s="59" t="s">
        <v>20278</v>
      </c>
      <c r="D9006" s="60">
        <v>75.650000000000006</v>
      </c>
      <c r="E9006" s="59" t="s">
        <v>520</v>
      </c>
      <c r="F9006" s="59" t="s">
        <v>248</v>
      </c>
    </row>
    <row r="9007" spans="1:6">
      <c r="A9007" s="59">
        <v>6243</v>
      </c>
      <c r="B9007" s="59" t="s">
        <v>519</v>
      </c>
      <c r="C9007" s="59" t="s">
        <v>20278</v>
      </c>
      <c r="D9007" s="60">
        <v>75.650000000000006</v>
      </c>
      <c r="E9007" s="59" t="s">
        <v>520</v>
      </c>
      <c r="F9007" s="59" t="s">
        <v>249</v>
      </c>
    </row>
    <row r="9008" spans="1:6">
      <c r="A9008" s="59">
        <v>6244</v>
      </c>
      <c r="B9008" s="59" t="s">
        <v>519</v>
      </c>
      <c r="C9008" s="59" t="s">
        <v>20278</v>
      </c>
      <c r="D9008" s="60">
        <v>75.650000000000006</v>
      </c>
      <c r="E9008" s="59" t="s">
        <v>520</v>
      </c>
      <c r="F9008" s="59" t="s">
        <v>250</v>
      </c>
    </row>
    <row r="9009" spans="1:6">
      <c r="A9009" s="59">
        <v>6320</v>
      </c>
      <c r="B9009" s="59" t="s">
        <v>519</v>
      </c>
      <c r="C9009" s="59" t="s">
        <v>20278</v>
      </c>
      <c r="D9009" s="60">
        <v>75.650000000000006</v>
      </c>
      <c r="E9009" s="59" t="s">
        <v>520</v>
      </c>
      <c r="F9009" s="59" t="s">
        <v>253</v>
      </c>
    </row>
    <row r="9010" spans="1:6">
      <c r="A9010" s="59">
        <v>6342</v>
      </c>
      <c r="B9010" s="59" t="s">
        <v>519</v>
      </c>
      <c r="C9010" s="59" t="s">
        <v>20278</v>
      </c>
      <c r="D9010" s="60">
        <v>75.650000000000006</v>
      </c>
      <c r="E9010" s="59" t="s">
        <v>520</v>
      </c>
      <c r="F9010" s="59" t="s">
        <v>254</v>
      </c>
    </row>
    <row r="9011" spans="1:6">
      <c r="A9011" s="59">
        <v>6343</v>
      </c>
      <c r="B9011" s="59" t="s">
        <v>519</v>
      </c>
      <c r="C9011" s="59" t="s">
        <v>20278</v>
      </c>
      <c r="D9011" s="60">
        <v>75.650000000000006</v>
      </c>
      <c r="E9011" s="59" t="s">
        <v>520</v>
      </c>
      <c r="F9011" s="59" t="s">
        <v>255</v>
      </c>
    </row>
    <row r="9012" spans="1:6">
      <c r="A9012" s="59">
        <v>6344</v>
      </c>
      <c r="B9012" s="59" t="s">
        <v>519</v>
      </c>
      <c r="C9012" s="59" t="s">
        <v>20278</v>
      </c>
      <c r="D9012" s="60">
        <v>75.650000000000006</v>
      </c>
      <c r="E9012" s="59" t="s">
        <v>520</v>
      </c>
      <c r="F9012" s="59" t="s">
        <v>256</v>
      </c>
    </row>
    <row r="9013" spans="1:6">
      <c r="A9013" s="59">
        <v>6345</v>
      </c>
      <c r="B9013" s="59" t="s">
        <v>519</v>
      </c>
      <c r="C9013" s="59" t="s">
        <v>20278</v>
      </c>
      <c r="D9013" s="60">
        <v>75.650000000000006</v>
      </c>
      <c r="E9013" s="59" t="s">
        <v>520</v>
      </c>
      <c r="F9013" s="59" t="s">
        <v>257</v>
      </c>
    </row>
    <row r="9014" spans="1:6">
      <c r="A9014" s="59">
        <v>6346</v>
      </c>
      <c r="B9014" s="59" t="s">
        <v>519</v>
      </c>
      <c r="C9014" s="59" t="s">
        <v>20278</v>
      </c>
      <c r="D9014" s="60">
        <v>75.650000000000006</v>
      </c>
      <c r="E9014" s="59" t="s">
        <v>520</v>
      </c>
      <c r="F9014" s="59" t="s">
        <v>258</v>
      </c>
    </row>
    <row r="9015" spans="1:6">
      <c r="A9015" s="59">
        <v>6347</v>
      </c>
      <c r="B9015" s="59" t="s">
        <v>519</v>
      </c>
      <c r="C9015" s="59" t="s">
        <v>20278</v>
      </c>
      <c r="D9015" s="60">
        <v>75.650000000000006</v>
      </c>
      <c r="E9015" s="59" t="s">
        <v>520</v>
      </c>
      <c r="F9015" s="59" t="s">
        <v>259</v>
      </c>
    </row>
    <row r="9016" spans="1:6">
      <c r="A9016" s="59">
        <v>6400</v>
      </c>
      <c r="B9016" s="59" t="s">
        <v>519</v>
      </c>
      <c r="C9016" s="59" t="s">
        <v>20278</v>
      </c>
      <c r="D9016" s="60">
        <v>75.650000000000006</v>
      </c>
      <c r="E9016" s="59" t="s">
        <v>520</v>
      </c>
      <c r="F9016" s="59" t="s">
        <v>260</v>
      </c>
    </row>
    <row r="9017" spans="1:6">
      <c r="A9017" s="59">
        <v>6401</v>
      </c>
      <c r="B9017" s="59" t="s">
        <v>519</v>
      </c>
      <c r="C9017" s="59" t="s">
        <v>20278</v>
      </c>
      <c r="D9017" s="60">
        <v>75.650000000000006</v>
      </c>
      <c r="E9017" s="59" t="s">
        <v>520</v>
      </c>
      <c r="F9017" s="59" t="s">
        <v>261</v>
      </c>
    </row>
    <row r="9018" spans="1:6">
      <c r="A9018" s="59">
        <v>6402</v>
      </c>
      <c r="B9018" s="59" t="s">
        <v>519</v>
      </c>
      <c r="C9018" s="59" t="s">
        <v>20278</v>
      </c>
      <c r="D9018" s="60">
        <v>75.650000000000006</v>
      </c>
      <c r="E9018" s="59" t="s">
        <v>520</v>
      </c>
      <c r="F9018" s="59" t="s">
        <v>262</v>
      </c>
    </row>
    <row r="9019" spans="1:6">
      <c r="A9019" s="59">
        <v>6404</v>
      </c>
      <c r="B9019" s="59" t="s">
        <v>519</v>
      </c>
      <c r="C9019" s="59" t="s">
        <v>20278</v>
      </c>
      <c r="D9019" s="60">
        <v>75.650000000000006</v>
      </c>
      <c r="E9019" s="59" t="s">
        <v>520</v>
      </c>
      <c r="F9019" s="59" t="s">
        <v>263</v>
      </c>
    </row>
    <row r="9020" spans="1:6">
      <c r="A9020" s="59">
        <v>6405</v>
      </c>
      <c r="B9020" s="59" t="s">
        <v>519</v>
      </c>
      <c r="C9020" s="59" t="s">
        <v>20278</v>
      </c>
      <c r="D9020" s="60">
        <v>75.650000000000006</v>
      </c>
      <c r="E9020" s="59" t="s">
        <v>520</v>
      </c>
      <c r="F9020" s="59" t="s">
        <v>264</v>
      </c>
    </row>
    <row r="9021" spans="1:6">
      <c r="A9021" s="59">
        <v>6406</v>
      </c>
      <c r="B9021" s="59" t="s">
        <v>519</v>
      </c>
      <c r="C9021" s="59" t="s">
        <v>20278</v>
      </c>
      <c r="D9021" s="60">
        <v>75.650000000000006</v>
      </c>
      <c r="E9021" s="59" t="s">
        <v>520</v>
      </c>
      <c r="F9021" s="59" t="s">
        <v>265</v>
      </c>
    </row>
    <row r="9022" spans="1:6">
      <c r="A9022" s="59">
        <v>6407</v>
      </c>
      <c r="B9022" s="59" t="s">
        <v>519</v>
      </c>
      <c r="C9022" s="59" t="s">
        <v>20278</v>
      </c>
      <c r="D9022" s="60">
        <v>75.650000000000006</v>
      </c>
      <c r="E9022" s="59" t="s">
        <v>520</v>
      </c>
      <c r="F9022" s="59" t="s">
        <v>266</v>
      </c>
    </row>
    <row r="9023" spans="1:6">
      <c r="A9023" s="59">
        <v>6410</v>
      </c>
      <c r="B9023" s="59" t="s">
        <v>519</v>
      </c>
      <c r="C9023" s="59" t="s">
        <v>20278</v>
      </c>
      <c r="D9023" s="60">
        <v>75.650000000000006</v>
      </c>
      <c r="E9023" s="59" t="s">
        <v>520</v>
      </c>
      <c r="F9023" s="59" t="s">
        <v>267</v>
      </c>
    </row>
    <row r="9024" spans="1:6">
      <c r="A9024" s="59">
        <v>6411</v>
      </c>
      <c r="B9024" s="59" t="s">
        <v>519</v>
      </c>
      <c r="C9024" s="59" t="s">
        <v>20278</v>
      </c>
      <c r="D9024" s="60">
        <v>75.650000000000006</v>
      </c>
      <c r="E9024" s="59" t="s">
        <v>520</v>
      </c>
      <c r="F9024" s="59" t="s">
        <v>268</v>
      </c>
    </row>
    <row r="9025" spans="1:6">
      <c r="A9025" s="59">
        <v>6412</v>
      </c>
      <c r="B9025" s="59" t="s">
        <v>519</v>
      </c>
      <c r="C9025" s="59" t="s">
        <v>20278</v>
      </c>
      <c r="D9025" s="60">
        <v>75.650000000000006</v>
      </c>
      <c r="E9025" s="59" t="s">
        <v>520</v>
      </c>
      <c r="F9025" s="59" t="s">
        <v>269</v>
      </c>
    </row>
    <row r="9026" spans="1:6">
      <c r="A9026" s="59">
        <v>6413</v>
      </c>
      <c r="B9026" s="59" t="s">
        <v>519</v>
      </c>
      <c r="C9026" s="59" t="s">
        <v>20278</v>
      </c>
      <c r="D9026" s="60">
        <v>75.650000000000006</v>
      </c>
      <c r="E9026" s="59" t="s">
        <v>520</v>
      </c>
      <c r="F9026" s="59" t="s">
        <v>270</v>
      </c>
    </row>
    <row r="9027" spans="1:6">
      <c r="A9027" s="59">
        <v>6414</v>
      </c>
      <c r="B9027" s="59" t="s">
        <v>519</v>
      </c>
      <c r="C9027" s="59" t="s">
        <v>20278</v>
      </c>
      <c r="D9027" s="60">
        <v>75.650000000000006</v>
      </c>
      <c r="E9027" s="59" t="s">
        <v>520</v>
      </c>
      <c r="F9027" s="59" t="s">
        <v>271</v>
      </c>
    </row>
    <row r="9028" spans="1:6">
      <c r="A9028" s="59">
        <v>6415</v>
      </c>
      <c r="B9028" s="59" t="s">
        <v>519</v>
      </c>
      <c r="C9028" s="59" t="s">
        <v>20278</v>
      </c>
      <c r="D9028" s="60">
        <v>75.650000000000006</v>
      </c>
      <c r="E9028" s="59" t="s">
        <v>520</v>
      </c>
      <c r="F9028" s="59" t="s">
        <v>272</v>
      </c>
    </row>
    <row r="9029" spans="1:6">
      <c r="A9029" s="59">
        <v>6416</v>
      </c>
      <c r="B9029" s="59" t="s">
        <v>519</v>
      </c>
      <c r="C9029" s="59" t="s">
        <v>20278</v>
      </c>
      <c r="D9029" s="60">
        <v>75.650000000000006</v>
      </c>
      <c r="E9029" s="59" t="s">
        <v>520</v>
      </c>
      <c r="F9029" s="59" t="s">
        <v>273</v>
      </c>
    </row>
    <row r="9030" spans="1:6">
      <c r="A9030" s="59">
        <v>6417</v>
      </c>
      <c r="B9030" s="59" t="s">
        <v>519</v>
      </c>
      <c r="C9030" s="59" t="s">
        <v>20278</v>
      </c>
      <c r="D9030" s="60">
        <v>75.650000000000006</v>
      </c>
      <c r="E9030" s="59" t="s">
        <v>520</v>
      </c>
      <c r="F9030" s="59" t="s">
        <v>274</v>
      </c>
    </row>
    <row r="9031" spans="1:6">
      <c r="A9031" s="59">
        <v>6418</v>
      </c>
      <c r="B9031" s="59" t="s">
        <v>519</v>
      </c>
      <c r="C9031" s="59" t="s">
        <v>20278</v>
      </c>
      <c r="D9031" s="60">
        <v>75.650000000000006</v>
      </c>
      <c r="E9031" s="59" t="s">
        <v>520</v>
      </c>
      <c r="F9031" s="59" t="s">
        <v>275</v>
      </c>
    </row>
    <row r="9032" spans="1:6">
      <c r="A9032" s="59">
        <v>6419</v>
      </c>
      <c r="B9032" s="59" t="s">
        <v>519</v>
      </c>
      <c r="C9032" s="59" t="s">
        <v>20278</v>
      </c>
      <c r="D9032" s="60">
        <v>75.650000000000006</v>
      </c>
      <c r="E9032" s="59" t="s">
        <v>520</v>
      </c>
      <c r="F9032" s="59" t="s">
        <v>276</v>
      </c>
    </row>
    <row r="9033" spans="1:6">
      <c r="A9033" s="59">
        <v>6420</v>
      </c>
      <c r="B9033" s="59" t="s">
        <v>519</v>
      </c>
      <c r="C9033" s="59" t="s">
        <v>20278</v>
      </c>
      <c r="D9033" s="60">
        <v>75.650000000000006</v>
      </c>
      <c r="E9033" s="59" t="s">
        <v>520</v>
      </c>
      <c r="F9033" s="59" t="s">
        <v>277</v>
      </c>
    </row>
    <row r="9034" spans="1:6">
      <c r="A9034" s="59">
        <v>6421</v>
      </c>
      <c r="B9034" s="59" t="s">
        <v>519</v>
      </c>
      <c r="C9034" s="59" t="s">
        <v>20278</v>
      </c>
      <c r="D9034" s="60">
        <v>75.650000000000006</v>
      </c>
      <c r="E9034" s="59" t="s">
        <v>520</v>
      </c>
      <c r="F9034" s="59" t="s">
        <v>278</v>
      </c>
    </row>
    <row r="9035" spans="1:6">
      <c r="A9035" s="59">
        <v>6422</v>
      </c>
      <c r="B9035" s="59" t="s">
        <v>519</v>
      </c>
      <c r="C9035" s="59" t="s">
        <v>20278</v>
      </c>
      <c r="D9035" s="60">
        <v>75.650000000000006</v>
      </c>
      <c r="E9035" s="59" t="s">
        <v>520</v>
      </c>
      <c r="F9035" s="59" t="s">
        <v>279</v>
      </c>
    </row>
    <row r="9036" spans="1:6">
      <c r="A9036" s="59">
        <v>6423</v>
      </c>
      <c r="B9036" s="59" t="s">
        <v>519</v>
      </c>
      <c r="C9036" s="59" t="s">
        <v>20278</v>
      </c>
      <c r="D9036" s="60">
        <v>75.650000000000006</v>
      </c>
      <c r="E9036" s="59" t="s">
        <v>520</v>
      </c>
      <c r="F9036" s="59" t="s">
        <v>280</v>
      </c>
    </row>
    <row r="9037" spans="1:6">
      <c r="A9037" s="59">
        <v>6425</v>
      </c>
      <c r="B9037" s="59" t="s">
        <v>519</v>
      </c>
      <c r="C9037" s="59" t="s">
        <v>20278</v>
      </c>
      <c r="D9037" s="60">
        <v>75.650000000000006</v>
      </c>
      <c r="E9037" s="59" t="s">
        <v>520</v>
      </c>
      <c r="F9037" s="59" t="s">
        <v>281</v>
      </c>
    </row>
    <row r="9038" spans="1:6">
      <c r="A9038" s="59">
        <v>6426</v>
      </c>
      <c r="B9038" s="59" t="s">
        <v>519</v>
      </c>
      <c r="C9038" s="59" t="s">
        <v>20278</v>
      </c>
      <c r="D9038" s="60">
        <v>75.650000000000006</v>
      </c>
      <c r="E9038" s="59" t="s">
        <v>520</v>
      </c>
      <c r="F9038" s="59" t="s">
        <v>282</v>
      </c>
    </row>
    <row r="9039" spans="1:6">
      <c r="A9039" s="59">
        <v>6427</v>
      </c>
      <c r="B9039" s="59" t="s">
        <v>519</v>
      </c>
      <c r="C9039" s="59" t="s">
        <v>20278</v>
      </c>
      <c r="D9039" s="60">
        <v>75.650000000000006</v>
      </c>
      <c r="E9039" s="59" t="s">
        <v>520</v>
      </c>
      <c r="F9039" s="59" t="s">
        <v>281</v>
      </c>
    </row>
    <row r="9040" spans="1:6">
      <c r="A9040" s="59">
        <v>6430</v>
      </c>
      <c r="B9040" s="59" t="s">
        <v>519</v>
      </c>
      <c r="C9040" s="59" t="s">
        <v>20278</v>
      </c>
      <c r="D9040" s="60">
        <v>75.650000000000006</v>
      </c>
      <c r="E9040" s="59" t="s">
        <v>520</v>
      </c>
      <c r="F9040" s="59" t="s">
        <v>265</v>
      </c>
    </row>
    <row r="9041" spans="1:6">
      <c r="A9041" s="59">
        <v>6432</v>
      </c>
      <c r="B9041" s="59" t="s">
        <v>519</v>
      </c>
      <c r="C9041" s="59" t="s">
        <v>20278</v>
      </c>
      <c r="D9041" s="60">
        <v>75.650000000000006</v>
      </c>
      <c r="E9041" s="59" t="s">
        <v>520</v>
      </c>
      <c r="F9041" s="59" t="s">
        <v>283</v>
      </c>
    </row>
    <row r="9042" spans="1:6">
      <c r="A9042" s="59">
        <v>6434</v>
      </c>
      <c r="B9042" s="59" t="s">
        <v>519</v>
      </c>
      <c r="C9042" s="59" t="s">
        <v>20278</v>
      </c>
      <c r="D9042" s="60">
        <v>75.650000000000006</v>
      </c>
      <c r="E9042" s="59" t="s">
        <v>520</v>
      </c>
      <c r="F9042" s="59" t="s">
        <v>284</v>
      </c>
    </row>
    <row r="9043" spans="1:6">
      <c r="A9043" s="59">
        <v>6437</v>
      </c>
      <c r="B9043" s="59" t="s">
        <v>519</v>
      </c>
      <c r="C9043" s="59" t="s">
        <v>20278</v>
      </c>
      <c r="D9043" s="60">
        <v>75.650000000000006</v>
      </c>
      <c r="E9043" s="59" t="s">
        <v>520</v>
      </c>
      <c r="F9043" s="59" t="s">
        <v>285</v>
      </c>
    </row>
    <row r="9044" spans="1:6">
      <c r="A9044" s="59">
        <v>6438</v>
      </c>
      <c r="B9044" s="59" t="s">
        <v>519</v>
      </c>
      <c r="C9044" s="59" t="s">
        <v>20278</v>
      </c>
      <c r="D9044" s="60">
        <v>75.650000000000006</v>
      </c>
      <c r="E9044" s="59" t="s">
        <v>520</v>
      </c>
      <c r="F9044" s="59" t="s">
        <v>286</v>
      </c>
    </row>
    <row r="9045" spans="1:6">
      <c r="A9045" s="59">
        <v>6439</v>
      </c>
      <c r="B9045" s="59" t="s">
        <v>519</v>
      </c>
      <c r="C9045" s="59" t="s">
        <v>20278</v>
      </c>
      <c r="D9045" s="60">
        <v>75.650000000000006</v>
      </c>
      <c r="E9045" s="59" t="s">
        <v>520</v>
      </c>
      <c r="F9045" s="59" t="s">
        <v>287</v>
      </c>
    </row>
    <row r="9046" spans="1:6">
      <c r="A9046" s="59">
        <v>6442</v>
      </c>
      <c r="B9046" s="59" t="s">
        <v>519</v>
      </c>
      <c r="C9046" s="59" t="s">
        <v>20278</v>
      </c>
      <c r="D9046" s="60">
        <v>75.650000000000006</v>
      </c>
      <c r="E9046" s="59" t="s">
        <v>520</v>
      </c>
      <c r="F9046" s="59" t="s">
        <v>288</v>
      </c>
    </row>
    <row r="9047" spans="1:6">
      <c r="A9047" s="59">
        <v>6443</v>
      </c>
      <c r="B9047" s="59" t="s">
        <v>519</v>
      </c>
      <c r="C9047" s="59" t="s">
        <v>20278</v>
      </c>
      <c r="D9047" s="60">
        <v>75.650000000000006</v>
      </c>
      <c r="E9047" s="59" t="s">
        <v>520</v>
      </c>
      <c r="F9047" s="59" t="s">
        <v>289</v>
      </c>
    </row>
    <row r="9048" spans="1:6">
      <c r="A9048" s="59">
        <v>6444</v>
      </c>
      <c r="B9048" s="59" t="s">
        <v>519</v>
      </c>
      <c r="C9048" s="59" t="s">
        <v>20278</v>
      </c>
      <c r="D9048" s="60">
        <v>75.650000000000006</v>
      </c>
      <c r="E9048" s="59" t="s">
        <v>520</v>
      </c>
      <c r="F9048" s="59" t="s">
        <v>290</v>
      </c>
    </row>
    <row r="9049" spans="1:6">
      <c r="A9049" s="59">
        <v>6450</v>
      </c>
      <c r="B9049" s="59" t="s">
        <v>519</v>
      </c>
      <c r="C9049" s="59" t="s">
        <v>20278</v>
      </c>
      <c r="D9049" s="60">
        <v>75.650000000000006</v>
      </c>
      <c r="E9049" s="59" t="s">
        <v>520</v>
      </c>
      <c r="F9049" s="59" t="s">
        <v>291</v>
      </c>
    </row>
    <row r="9050" spans="1:6">
      <c r="A9050" s="59">
        <v>6452</v>
      </c>
      <c r="B9050" s="59" t="s">
        <v>519</v>
      </c>
      <c r="C9050" s="59" t="s">
        <v>20278</v>
      </c>
      <c r="D9050" s="60">
        <v>75.650000000000006</v>
      </c>
      <c r="E9050" s="59" t="s">
        <v>520</v>
      </c>
      <c r="F9050" s="59" t="s">
        <v>292</v>
      </c>
    </row>
    <row r="9051" spans="1:6">
      <c r="A9051" s="59">
        <v>6456</v>
      </c>
      <c r="B9051" s="59" t="s">
        <v>519</v>
      </c>
      <c r="C9051" s="59" t="s">
        <v>20278</v>
      </c>
      <c r="D9051" s="60">
        <v>75.650000000000006</v>
      </c>
      <c r="E9051" s="59" t="s">
        <v>520</v>
      </c>
      <c r="F9051" s="59" t="s">
        <v>293</v>
      </c>
    </row>
    <row r="9052" spans="1:6">
      <c r="A9052" s="59">
        <v>6458</v>
      </c>
      <c r="B9052" s="59" t="s">
        <v>519</v>
      </c>
      <c r="C9052" s="59" t="s">
        <v>20278</v>
      </c>
      <c r="D9052" s="60">
        <v>75.650000000000006</v>
      </c>
      <c r="E9052" s="59" t="s">
        <v>520</v>
      </c>
      <c r="F9052" s="59" t="s">
        <v>294</v>
      </c>
    </row>
    <row r="9053" spans="1:6">
      <c r="A9053" s="59">
        <v>6459</v>
      </c>
      <c r="B9053" s="59" t="s">
        <v>519</v>
      </c>
      <c r="C9053" s="59" t="s">
        <v>20278</v>
      </c>
      <c r="D9053" s="60">
        <v>75.650000000000006</v>
      </c>
      <c r="E9053" s="59" t="s">
        <v>520</v>
      </c>
      <c r="F9053" s="59" t="s">
        <v>295</v>
      </c>
    </row>
    <row r="9054" spans="1:6">
      <c r="A9054" s="59">
        <v>6462</v>
      </c>
      <c r="B9054" s="59" t="s">
        <v>519</v>
      </c>
      <c r="C9054" s="59" t="s">
        <v>20278</v>
      </c>
      <c r="D9054" s="60">
        <v>75.650000000000006</v>
      </c>
      <c r="E9054" s="59" t="s">
        <v>520</v>
      </c>
      <c r="F9054" s="59" t="s">
        <v>298</v>
      </c>
    </row>
    <row r="9055" spans="1:6">
      <c r="A9055" s="59">
        <v>6463</v>
      </c>
      <c r="B9055" s="59" t="s">
        <v>519</v>
      </c>
      <c r="C9055" s="59" t="s">
        <v>20278</v>
      </c>
      <c r="D9055" s="60">
        <v>75.650000000000006</v>
      </c>
      <c r="E9055" s="59" t="s">
        <v>520</v>
      </c>
      <c r="F9055" s="59" t="s">
        <v>299</v>
      </c>
    </row>
    <row r="9056" spans="1:6">
      <c r="A9056" s="59">
        <v>6464</v>
      </c>
      <c r="B9056" s="59" t="s">
        <v>519</v>
      </c>
      <c r="C9056" s="59" t="s">
        <v>20278</v>
      </c>
      <c r="D9056" s="60">
        <v>75.650000000000006</v>
      </c>
      <c r="E9056" s="59" t="s">
        <v>520</v>
      </c>
      <c r="F9056" s="59" t="s">
        <v>300</v>
      </c>
    </row>
    <row r="9057" spans="1:6">
      <c r="A9057" s="59">
        <v>6470</v>
      </c>
      <c r="B9057" s="59" t="s">
        <v>519</v>
      </c>
      <c r="C9057" s="59" t="s">
        <v>20278</v>
      </c>
      <c r="D9057" s="60">
        <v>75.650000000000006</v>
      </c>
      <c r="E9057" s="59" t="s">
        <v>520</v>
      </c>
      <c r="F9057" s="59" t="s">
        <v>301</v>
      </c>
    </row>
    <row r="9058" spans="1:6">
      <c r="A9058" s="59">
        <v>6472</v>
      </c>
      <c r="B9058" s="59" t="s">
        <v>519</v>
      </c>
      <c r="C9058" s="59" t="s">
        <v>20278</v>
      </c>
      <c r="D9058" s="60">
        <v>75.650000000000006</v>
      </c>
      <c r="E9058" s="59" t="s">
        <v>520</v>
      </c>
      <c r="F9058" s="59" t="s">
        <v>302</v>
      </c>
    </row>
    <row r="9059" spans="1:6">
      <c r="A9059" s="59">
        <v>6473</v>
      </c>
      <c r="B9059" s="59" t="s">
        <v>519</v>
      </c>
      <c r="C9059" s="59" t="s">
        <v>20278</v>
      </c>
      <c r="D9059" s="60">
        <v>75.650000000000006</v>
      </c>
      <c r="E9059" s="59" t="s">
        <v>520</v>
      </c>
      <c r="F9059" s="59" t="s">
        <v>303</v>
      </c>
    </row>
    <row r="9060" spans="1:6">
      <c r="A9060" s="59">
        <v>6480</v>
      </c>
      <c r="B9060" s="59" t="s">
        <v>519</v>
      </c>
      <c r="C9060" s="59" t="s">
        <v>20278</v>
      </c>
      <c r="D9060" s="60">
        <v>75.650000000000006</v>
      </c>
      <c r="E9060" s="59" t="s">
        <v>520</v>
      </c>
      <c r="F9060" s="59" t="s">
        <v>304</v>
      </c>
    </row>
    <row r="9061" spans="1:6">
      <c r="A9061" s="59">
        <v>6482</v>
      </c>
      <c r="B9061" s="59" t="s">
        <v>519</v>
      </c>
      <c r="C9061" s="59" t="s">
        <v>20278</v>
      </c>
      <c r="D9061" s="60">
        <v>75.650000000000006</v>
      </c>
      <c r="E9061" s="59" t="s">
        <v>520</v>
      </c>
      <c r="F9061" s="59" t="s">
        <v>305</v>
      </c>
    </row>
    <row r="9062" spans="1:6">
      <c r="A9062" s="59">
        <v>6483</v>
      </c>
      <c r="B9062" s="59" t="s">
        <v>519</v>
      </c>
      <c r="C9062" s="59" t="s">
        <v>20278</v>
      </c>
      <c r="D9062" s="60">
        <v>75.650000000000006</v>
      </c>
      <c r="E9062" s="59" t="s">
        <v>520</v>
      </c>
      <c r="F9062" s="59" t="s">
        <v>306</v>
      </c>
    </row>
    <row r="9063" spans="1:6">
      <c r="A9063" s="59">
        <v>6484</v>
      </c>
      <c r="B9063" s="59" t="s">
        <v>519</v>
      </c>
      <c r="C9063" s="59" t="s">
        <v>20278</v>
      </c>
      <c r="D9063" s="60">
        <v>75.650000000000006</v>
      </c>
      <c r="E9063" s="59" t="s">
        <v>520</v>
      </c>
      <c r="F9063" s="59" t="s">
        <v>307</v>
      </c>
    </row>
    <row r="9064" spans="1:6">
      <c r="A9064" s="59">
        <v>6486</v>
      </c>
      <c r="B9064" s="59" t="s">
        <v>519</v>
      </c>
      <c r="C9064" s="59" t="s">
        <v>20278</v>
      </c>
      <c r="D9064" s="60">
        <v>75.650000000000006</v>
      </c>
      <c r="E9064" s="59" t="s">
        <v>520</v>
      </c>
      <c r="F9064" s="59" t="s">
        <v>308</v>
      </c>
    </row>
    <row r="9065" spans="1:6">
      <c r="A9065" s="59">
        <v>6490</v>
      </c>
      <c r="B9065" s="59" t="s">
        <v>519</v>
      </c>
      <c r="C9065" s="59" t="s">
        <v>20278</v>
      </c>
      <c r="D9065" s="60">
        <v>75.650000000000006</v>
      </c>
      <c r="E9065" s="59" t="s">
        <v>520</v>
      </c>
      <c r="F9065" s="59" t="s">
        <v>309</v>
      </c>
    </row>
    <row r="9066" spans="1:6">
      <c r="A9066" s="59">
        <v>6492</v>
      </c>
      <c r="B9066" s="59" t="s">
        <v>519</v>
      </c>
      <c r="C9066" s="59" t="s">
        <v>20278</v>
      </c>
      <c r="D9066" s="60">
        <v>75.650000000000006</v>
      </c>
      <c r="E9066" s="59" t="s">
        <v>520</v>
      </c>
      <c r="F9066" s="59" t="s">
        <v>310</v>
      </c>
    </row>
    <row r="9067" spans="1:6">
      <c r="A9067" s="59">
        <v>6500</v>
      </c>
      <c r="B9067" s="59" t="s">
        <v>519</v>
      </c>
      <c r="C9067" s="59" t="s">
        <v>20278</v>
      </c>
      <c r="D9067" s="60">
        <v>75.650000000000006</v>
      </c>
      <c r="E9067" s="59" t="s">
        <v>520</v>
      </c>
      <c r="F9067" s="59" t="s">
        <v>311</v>
      </c>
    </row>
    <row r="9068" spans="1:6">
      <c r="A9068" s="59">
        <v>6502</v>
      </c>
      <c r="B9068" s="59" t="s">
        <v>519</v>
      </c>
      <c r="C9068" s="59" t="s">
        <v>20278</v>
      </c>
      <c r="D9068" s="60">
        <v>75.650000000000006</v>
      </c>
      <c r="E9068" s="59" t="s">
        <v>520</v>
      </c>
      <c r="F9068" s="59" t="s">
        <v>312</v>
      </c>
    </row>
    <row r="9069" spans="1:6">
      <c r="A9069" s="59">
        <v>6503</v>
      </c>
      <c r="B9069" s="59" t="s">
        <v>519</v>
      </c>
      <c r="C9069" s="59" t="s">
        <v>20278</v>
      </c>
      <c r="D9069" s="60">
        <v>75.650000000000006</v>
      </c>
      <c r="E9069" s="59" t="s">
        <v>520</v>
      </c>
      <c r="F9069" s="59" t="s">
        <v>313</v>
      </c>
    </row>
    <row r="9070" spans="1:6">
      <c r="A9070" s="59">
        <v>6504</v>
      </c>
      <c r="B9070" s="59" t="s">
        <v>519</v>
      </c>
      <c r="C9070" s="59" t="s">
        <v>20278</v>
      </c>
      <c r="D9070" s="60">
        <v>75.650000000000006</v>
      </c>
      <c r="E9070" s="59" t="s">
        <v>520</v>
      </c>
      <c r="F9070" s="59" t="s">
        <v>314</v>
      </c>
    </row>
    <row r="9071" spans="1:6">
      <c r="A9071" s="59">
        <v>6505</v>
      </c>
      <c r="B9071" s="59" t="s">
        <v>519</v>
      </c>
      <c r="C9071" s="59" t="s">
        <v>20278</v>
      </c>
      <c r="D9071" s="60">
        <v>75.650000000000006</v>
      </c>
      <c r="E9071" s="59" t="s">
        <v>520</v>
      </c>
      <c r="F9071" s="59" t="s">
        <v>315</v>
      </c>
    </row>
    <row r="9072" spans="1:6">
      <c r="A9072" s="59">
        <v>6506</v>
      </c>
      <c r="B9072" s="59" t="s">
        <v>519</v>
      </c>
      <c r="C9072" s="59" t="s">
        <v>20278</v>
      </c>
      <c r="D9072" s="60">
        <v>75.650000000000006</v>
      </c>
      <c r="E9072" s="59" t="s">
        <v>520</v>
      </c>
      <c r="F9072" s="59" t="s">
        <v>316</v>
      </c>
    </row>
    <row r="9073" spans="1:6">
      <c r="A9073" s="59">
        <v>6507</v>
      </c>
      <c r="B9073" s="59" t="s">
        <v>519</v>
      </c>
      <c r="C9073" s="59" t="s">
        <v>20278</v>
      </c>
      <c r="D9073" s="60">
        <v>75.650000000000006</v>
      </c>
      <c r="E9073" s="59" t="s">
        <v>520</v>
      </c>
      <c r="F9073" s="59" t="s">
        <v>317</v>
      </c>
    </row>
    <row r="9074" spans="1:6">
      <c r="A9074" s="59">
        <v>6508</v>
      </c>
      <c r="B9074" s="59" t="s">
        <v>519</v>
      </c>
      <c r="C9074" s="59" t="s">
        <v>20278</v>
      </c>
      <c r="D9074" s="60">
        <v>75.650000000000006</v>
      </c>
      <c r="E9074" s="59" t="s">
        <v>520</v>
      </c>
      <c r="F9074" s="59" t="s">
        <v>318</v>
      </c>
    </row>
    <row r="9075" spans="1:6">
      <c r="A9075" s="59">
        <v>6509</v>
      </c>
      <c r="B9075" s="59" t="s">
        <v>519</v>
      </c>
      <c r="C9075" s="59" t="s">
        <v>20278</v>
      </c>
      <c r="D9075" s="60">
        <v>75.650000000000006</v>
      </c>
      <c r="E9075" s="59" t="s">
        <v>520</v>
      </c>
      <c r="F9075" s="59" t="s">
        <v>319</v>
      </c>
    </row>
    <row r="9076" spans="1:6">
      <c r="A9076" s="59">
        <v>6510</v>
      </c>
      <c r="B9076" s="59" t="s">
        <v>519</v>
      </c>
      <c r="C9076" s="59" t="s">
        <v>20278</v>
      </c>
      <c r="D9076" s="60">
        <v>75.650000000000006</v>
      </c>
      <c r="E9076" s="59" t="s">
        <v>520</v>
      </c>
      <c r="F9076" s="59" t="s">
        <v>320</v>
      </c>
    </row>
    <row r="9077" spans="1:6">
      <c r="A9077" s="59">
        <v>6511</v>
      </c>
      <c r="B9077" s="59" t="s">
        <v>519</v>
      </c>
      <c r="C9077" s="59" t="s">
        <v>20278</v>
      </c>
      <c r="D9077" s="60">
        <v>75.650000000000006</v>
      </c>
      <c r="E9077" s="59" t="s">
        <v>520</v>
      </c>
      <c r="F9077" s="59" t="s">
        <v>321</v>
      </c>
    </row>
    <row r="9078" spans="1:6">
      <c r="A9078" s="59">
        <v>6512</v>
      </c>
      <c r="B9078" s="59" t="s">
        <v>519</v>
      </c>
      <c r="C9078" s="59" t="s">
        <v>20278</v>
      </c>
      <c r="D9078" s="60">
        <v>75.650000000000006</v>
      </c>
      <c r="E9078" s="59" t="s">
        <v>520</v>
      </c>
      <c r="F9078" s="59" t="s">
        <v>322</v>
      </c>
    </row>
    <row r="9079" spans="1:6">
      <c r="A9079" s="59">
        <v>6513</v>
      </c>
      <c r="B9079" s="59" t="s">
        <v>519</v>
      </c>
      <c r="C9079" s="59" t="s">
        <v>20278</v>
      </c>
      <c r="D9079" s="60">
        <v>75.650000000000006</v>
      </c>
      <c r="E9079" s="59" t="s">
        <v>520</v>
      </c>
      <c r="F9079" s="59" t="s">
        <v>323</v>
      </c>
    </row>
    <row r="9080" spans="1:6">
      <c r="A9080" s="59">
        <v>6517</v>
      </c>
      <c r="B9080" s="59" t="s">
        <v>519</v>
      </c>
      <c r="C9080" s="59" t="s">
        <v>20278</v>
      </c>
      <c r="D9080" s="60">
        <v>75.650000000000006</v>
      </c>
      <c r="E9080" s="59" t="s">
        <v>520</v>
      </c>
      <c r="F9080" s="59" t="s">
        <v>324</v>
      </c>
    </row>
    <row r="9081" spans="1:6">
      <c r="A9081" s="59">
        <v>6518</v>
      </c>
      <c r="B9081" s="59" t="s">
        <v>519</v>
      </c>
      <c r="C9081" s="59" t="s">
        <v>20278</v>
      </c>
      <c r="D9081" s="60">
        <v>75.650000000000006</v>
      </c>
      <c r="E9081" s="59" t="s">
        <v>520</v>
      </c>
      <c r="F9081" s="59" t="s">
        <v>325</v>
      </c>
    </row>
    <row r="9082" spans="1:6">
      <c r="A9082" s="59">
        <v>6519</v>
      </c>
      <c r="B9082" s="59" t="s">
        <v>519</v>
      </c>
      <c r="C9082" s="59" t="s">
        <v>20278</v>
      </c>
      <c r="D9082" s="60">
        <v>75.650000000000006</v>
      </c>
      <c r="E9082" s="59" t="s">
        <v>520</v>
      </c>
      <c r="F9082" s="59" t="s">
        <v>326</v>
      </c>
    </row>
    <row r="9083" spans="1:6">
      <c r="A9083" s="59">
        <v>6520</v>
      </c>
      <c r="B9083" s="59" t="s">
        <v>519</v>
      </c>
      <c r="C9083" s="59" t="s">
        <v>20278</v>
      </c>
      <c r="D9083" s="60">
        <v>75.650000000000006</v>
      </c>
      <c r="E9083" s="59" t="s">
        <v>520</v>
      </c>
      <c r="F9083" s="59" t="s">
        <v>327</v>
      </c>
    </row>
    <row r="9084" spans="1:6">
      <c r="A9084" s="59">
        <v>6521</v>
      </c>
      <c r="B9084" s="59" t="s">
        <v>519</v>
      </c>
      <c r="C9084" s="59" t="s">
        <v>20278</v>
      </c>
      <c r="D9084" s="60">
        <v>75.650000000000006</v>
      </c>
      <c r="E9084" s="59" t="s">
        <v>520</v>
      </c>
      <c r="F9084" s="59" t="s">
        <v>328</v>
      </c>
    </row>
    <row r="9085" spans="1:6">
      <c r="A9085" s="59">
        <v>6522</v>
      </c>
      <c r="B9085" s="59" t="s">
        <v>519</v>
      </c>
      <c r="C9085" s="59" t="s">
        <v>20278</v>
      </c>
      <c r="D9085" s="60">
        <v>75.650000000000006</v>
      </c>
      <c r="E9085" s="59" t="s">
        <v>520</v>
      </c>
      <c r="F9085" s="59" t="s">
        <v>329</v>
      </c>
    </row>
    <row r="9086" spans="1:6">
      <c r="A9086" s="59">
        <v>6620</v>
      </c>
      <c r="B9086" s="59" t="s">
        <v>519</v>
      </c>
      <c r="C9086" s="59" t="s">
        <v>20278</v>
      </c>
      <c r="D9086" s="60">
        <v>75.650000000000006</v>
      </c>
      <c r="E9086" s="59" t="s">
        <v>520</v>
      </c>
      <c r="F9086" s="59" t="s">
        <v>330</v>
      </c>
    </row>
    <row r="9087" spans="1:6">
      <c r="A9087" s="59">
        <v>6622</v>
      </c>
      <c r="B9087" s="59" t="s">
        <v>519</v>
      </c>
      <c r="C9087" s="59" t="s">
        <v>20278</v>
      </c>
      <c r="D9087" s="60">
        <v>75.650000000000006</v>
      </c>
      <c r="E9087" s="59" t="s">
        <v>520</v>
      </c>
      <c r="F9087" s="59" t="s">
        <v>331</v>
      </c>
    </row>
    <row r="9088" spans="1:6">
      <c r="A9088" s="59">
        <v>6623</v>
      </c>
      <c r="B9088" s="59" t="s">
        <v>519</v>
      </c>
      <c r="C9088" s="59" t="s">
        <v>20278</v>
      </c>
      <c r="D9088" s="60">
        <v>75.650000000000006</v>
      </c>
      <c r="E9088" s="59" t="s">
        <v>520</v>
      </c>
      <c r="F9088" s="59" t="s">
        <v>332</v>
      </c>
    </row>
    <row r="9089" spans="1:6">
      <c r="A9089" s="59">
        <v>6624</v>
      </c>
      <c r="B9089" s="59" t="s">
        <v>519</v>
      </c>
      <c r="C9089" s="59" t="s">
        <v>20278</v>
      </c>
      <c r="D9089" s="60">
        <v>75.650000000000006</v>
      </c>
      <c r="E9089" s="59" t="s">
        <v>520</v>
      </c>
      <c r="F9089" s="59" t="s">
        <v>333</v>
      </c>
    </row>
    <row r="9090" spans="1:6">
      <c r="A9090" s="59">
        <v>6625</v>
      </c>
      <c r="B9090" s="59" t="s">
        <v>519</v>
      </c>
      <c r="C9090" s="59" t="s">
        <v>20278</v>
      </c>
      <c r="D9090" s="60">
        <v>75.650000000000006</v>
      </c>
      <c r="E9090" s="59" t="s">
        <v>520</v>
      </c>
      <c r="F9090" s="59" t="s">
        <v>334</v>
      </c>
    </row>
    <row r="9091" spans="1:6">
      <c r="A9091" s="59">
        <v>6630</v>
      </c>
      <c r="B9091" s="59" t="s">
        <v>519</v>
      </c>
      <c r="C9091" s="59" t="s">
        <v>20278</v>
      </c>
      <c r="D9091" s="60">
        <v>75.650000000000006</v>
      </c>
      <c r="E9091" s="59" t="s">
        <v>520</v>
      </c>
      <c r="F9091" s="59" t="s">
        <v>335</v>
      </c>
    </row>
    <row r="9092" spans="1:6">
      <c r="A9092" s="59">
        <v>6632</v>
      </c>
      <c r="B9092" s="59" t="s">
        <v>519</v>
      </c>
      <c r="C9092" s="59" t="s">
        <v>20278</v>
      </c>
      <c r="D9092" s="60">
        <v>75.650000000000006</v>
      </c>
      <c r="E9092" s="59" t="s">
        <v>520</v>
      </c>
      <c r="F9092" s="59" t="s">
        <v>336</v>
      </c>
    </row>
    <row r="9093" spans="1:6">
      <c r="A9093" s="59">
        <v>6633</v>
      </c>
      <c r="B9093" s="59" t="s">
        <v>519</v>
      </c>
      <c r="C9093" s="59" t="s">
        <v>20278</v>
      </c>
      <c r="D9093" s="60">
        <v>75.650000000000006</v>
      </c>
      <c r="E9093" s="59" t="s">
        <v>520</v>
      </c>
      <c r="F9093" s="59" t="s">
        <v>337</v>
      </c>
    </row>
    <row r="9094" spans="1:6">
      <c r="A9094" s="59">
        <v>6634</v>
      </c>
      <c r="B9094" s="59" t="s">
        <v>519</v>
      </c>
      <c r="C9094" s="59" t="s">
        <v>20278</v>
      </c>
      <c r="D9094" s="60">
        <v>75.650000000000006</v>
      </c>
      <c r="E9094" s="59" t="s">
        <v>520</v>
      </c>
      <c r="F9094" s="59" t="s">
        <v>338</v>
      </c>
    </row>
    <row r="9095" spans="1:6">
      <c r="A9095" s="59">
        <v>6635</v>
      </c>
      <c r="B9095" s="59" t="s">
        <v>519</v>
      </c>
      <c r="C9095" s="59" t="s">
        <v>20278</v>
      </c>
      <c r="D9095" s="60">
        <v>75.650000000000006</v>
      </c>
      <c r="E9095" s="59" t="s">
        <v>520</v>
      </c>
      <c r="F9095" s="59" t="s">
        <v>339</v>
      </c>
    </row>
    <row r="9096" spans="1:6">
      <c r="A9096" s="59">
        <v>6636</v>
      </c>
      <c r="B9096" s="59" t="s">
        <v>519</v>
      </c>
      <c r="C9096" s="59" t="s">
        <v>20278</v>
      </c>
      <c r="D9096" s="60">
        <v>75.650000000000006</v>
      </c>
      <c r="E9096" s="59" t="s">
        <v>520</v>
      </c>
      <c r="F9096" s="59" t="s">
        <v>340</v>
      </c>
    </row>
    <row r="9097" spans="1:6">
      <c r="A9097" s="59">
        <v>6637</v>
      </c>
      <c r="B9097" s="59" t="s">
        <v>519</v>
      </c>
      <c r="C9097" s="59" t="s">
        <v>20278</v>
      </c>
      <c r="D9097" s="60">
        <v>75.650000000000006</v>
      </c>
      <c r="E9097" s="59" t="s">
        <v>520</v>
      </c>
      <c r="F9097" s="59" t="s">
        <v>341</v>
      </c>
    </row>
    <row r="9098" spans="1:6">
      <c r="A9098" s="59">
        <v>6640</v>
      </c>
      <c r="B9098" s="59" t="s">
        <v>519</v>
      </c>
      <c r="C9098" s="59" t="s">
        <v>20278</v>
      </c>
      <c r="D9098" s="60">
        <v>75.650000000000006</v>
      </c>
      <c r="E9098" s="59" t="s">
        <v>520</v>
      </c>
      <c r="F9098" s="59" t="s">
        <v>342</v>
      </c>
    </row>
    <row r="9099" spans="1:6">
      <c r="A9099" s="59">
        <v>6642</v>
      </c>
      <c r="B9099" s="59" t="s">
        <v>519</v>
      </c>
      <c r="C9099" s="59" t="s">
        <v>20278</v>
      </c>
      <c r="D9099" s="60">
        <v>75.650000000000006</v>
      </c>
      <c r="E9099" s="59" t="s">
        <v>520</v>
      </c>
      <c r="F9099" s="59" t="s">
        <v>343</v>
      </c>
    </row>
    <row r="9100" spans="1:6">
      <c r="A9100" s="59">
        <v>6643</v>
      </c>
      <c r="B9100" s="59" t="s">
        <v>519</v>
      </c>
      <c r="C9100" s="59" t="s">
        <v>20278</v>
      </c>
      <c r="D9100" s="60">
        <v>75.650000000000006</v>
      </c>
      <c r="E9100" s="59" t="s">
        <v>520</v>
      </c>
      <c r="F9100" s="59" t="s">
        <v>344</v>
      </c>
    </row>
    <row r="9101" spans="1:6">
      <c r="A9101" s="59">
        <v>6644</v>
      </c>
      <c r="B9101" s="59" t="s">
        <v>519</v>
      </c>
      <c r="C9101" s="59" t="s">
        <v>20278</v>
      </c>
      <c r="D9101" s="60">
        <v>75.650000000000006</v>
      </c>
      <c r="E9101" s="59" t="s">
        <v>520</v>
      </c>
      <c r="F9101" s="59" t="s">
        <v>345</v>
      </c>
    </row>
    <row r="9102" spans="1:6">
      <c r="A9102" s="59">
        <v>6645</v>
      </c>
      <c r="B9102" s="59" t="s">
        <v>519</v>
      </c>
      <c r="C9102" s="59" t="s">
        <v>20278</v>
      </c>
      <c r="D9102" s="60">
        <v>75.650000000000006</v>
      </c>
      <c r="E9102" s="59" t="s">
        <v>520</v>
      </c>
      <c r="F9102" s="59" t="s">
        <v>346</v>
      </c>
    </row>
    <row r="9103" spans="1:6">
      <c r="A9103" s="59">
        <v>6646</v>
      </c>
      <c r="B9103" s="59" t="s">
        <v>519</v>
      </c>
      <c r="C9103" s="59" t="s">
        <v>20278</v>
      </c>
      <c r="D9103" s="60">
        <v>75.650000000000006</v>
      </c>
      <c r="E9103" s="59" t="s">
        <v>520</v>
      </c>
      <c r="F9103" s="59" t="s">
        <v>347</v>
      </c>
    </row>
    <row r="9104" spans="1:6">
      <c r="A9104" s="59">
        <v>6648</v>
      </c>
      <c r="B9104" s="59" t="s">
        <v>519</v>
      </c>
      <c r="C9104" s="59" t="s">
        <v>20278</v>
      </c>
      <c r="D9104" s="60">
        <v>75.650000000000006</v>
      </c>
      <c r="E9104" s="59" t="s">
        <v>520</v>
      </c>
      <c r="F9104" s="59" t="s">
        <v>348</v>
      </c>
    </row>
    <row r="9105" spans="1:6">
      <c r="A9105" s="59">
        <v>6649</v>
      </c>
      <c r="B9105" s="59" t="s">
        <v>519</v>
      </c>
      <c r="C9105" s="59" t="s">
        <v>20278</v>
      </c>
      <c r="D9105" s="60">
        <v>75.650000000000006</v>
      </c>
      <c r="E9105" s="59" t="s">
        <v>520</v>
      </c>
      <c r="F9105" s="59" t="s">
        <v>349</v>
      </c>
    </row>
    <row r="9106" spans="1:6">
      <c r="A9106" s="59">
        <v>6652</v>
      </c>
      <c r="B9106" s="59" t="s">
        <v>519</v>
      </c>
      <c r="C9106" s="59" t="s">
        <v>20278</v>
      </c>
      <c r="D9106" s="60">
        <v>75.650000000000006</v>
      </c>
      <c r="E9106" s="59" t="s">
        <v>520</v>
      </c>
      <c r="F9106" s="59" t="s">
        <v>350</v>
      </c>
    </row>
    <row r="9107" spans="1:6">
      <c r="A9107" s="59">
        <v>6654</v>
      </c>
      <c r="B9107" s="59" t="s">
        <v>519</v>
      </c>
      <c r="C9107" s="59" t="s">
        <v>20278</v>
      </c>
      <c r="D9107" s="60">
        <v>75.650000000000006</v>
      </c>
      <c r="E9107" s="59" t="s">
        <v>520</v>
      </c>
      <c r="F9107" s="59" t="s">
        <v>351</v>
      </c>
    </row>
    <row r="9108" spans="1:6">
      <c r="A9108" s="59">
        <v>6655</v>
      </c>
      <c r="B9108" s="59" t="s">
        <v>519</v>
      </c>
      <c r="C9108" s="59" t="s">
        <v>20278</v>
      </c>
      <c r="D9108" s="60">
        <v>75.650000000000006</v>
      </c>
      <c r="E9108" s="59" t="s">
        <v>520</v>
      </c>
      <c r="F9108" s="59" t="s">
        <v>352</v>
      </c>
    </row>
    <row r="9109" spans="1:6">
      <c r="A9109" s="59">
        <v>6657</v>
      </c>
      <c r="B9109" s="59" t="s">
        <v>519</v>
      </c>
      <c r="C9109" s="59" t="s">
        <v>20278</v>
      </c>
      <c r="D9109" s="60">
        <v>75.650000000000006</v>
      </c>
      <c r="E9109" s="59" t="s">
        <v>520</v>
      </c>
      <c r="F9109" s="59" t="s">
        <v>353</v>
      </c>
    </row>
    <row r="9110" spans="1:6">
      <c r="A9110" s="59">
        <v>6660</v>
      </c>
      <c r="B9110" s="59" t="s">
        <v>519</v>
      </c>
      <c r="C9110" s="59" t="s">
        <v>20278</v>
      </c>
      <c r="D9110" s="60">
        <v>75.650000000000006</v>
      </c>
      <c r="E9110" s="59" t="s">
        <v>520</v>
      </c>
      <c r="F9110" s="59" t="s">
        <v>354</v>
      </c>
    </row>
    <row r="9111" spans="1:6">
      <c r="A9111" s="59">
        <v>6662</v>
      </c>
      <c r="B9111" s="59" t="s">
        <v>519</v>
      </c>
      <c r="C9111" s="59" t="s">
        <v>20278</v>
      </c>
      <c r="D9111" s="60">
        <v>75.650000000000006</v>
      </c>
      <c r="E9111" s="59" t="s">
        <v>520</v>
      </c>
      <c r="F9111" s="59" t="s">
        <v>355</v>
      </c>
    </row>
    <row r="9112" spans="1:6">
      <c r="A9112" s="59">
        <v>6665</v>
      </c>
      <c r="B9112" s="59" t="s">
        <v>519</v>
      </c>
      <c r="C9112" s="59" t="s">
        <v>20278</v>
      </c>
      <c r="D9112" s="60">
        <v>75.650000000000006</v>
      </c>
      <c r="E9112" s="59" t="s">
        <v>520</v>
      </c>
      <c r="F9112" s="59" t="s">
        <v>356</v>
      </c>
    </row>
    <row r="9113" spans="1:6">
      <c r="A9113" s="59">
        <v>6680</v>
      </c>
      <c r="B9113" s="59" t="s">
        <v>519</v>
      </c>
      <c r="C9113" s="59" t="s">
        <v>20278</v>
      </c>
      <c r="D9113" s="60">
        <v>75.650000000000006</v>
      </c>
      <c r="E9113" s="59" t="s">
        <v>520</v>
      </c>
      <c r="F9113" s="59" t="s">
        <v>357</v>
      </c>
    </row>
    <row r="9114" spans="1:6">
      <c r="A9114" s="59">
        <v>6681</v>
      </c>
      <c r="B9114" s="59" t="s">
        <v>519</v>
      </c>
      <c r="C9114" s="59" t="s">
        <v>20278</v>
      </c>
      <c r="D9114" s="60">
        <v>75.650000000000006</v>
      </c>
      <c r="E9114" s="59" t="s">
        <v>520</v>
      </c>
      <c r="F9114" s="59" t="s">
        <v>358</v>
      </c>
    </row>
    <row r="9115" spans="1:6">
      <c r="A9115" s="59">
        <v>6685</v>
      </c>
      <c r="B9115" s="59" t="s">
        <v>519</v>
      </c>
      <c r="C9115" s="59" t="s">
        <v>20278</v>
      </c>
      <c r="D9115" s="60">
        <v>75.650000000000006</v>
      </c>
      <c r="E9115" s="59" t="s">
        <v>520</v>
      </c>
      <c r="F9115" s="59" t="s">
        <v>359</v>
      </c>
    </row>
    <row r="9116" spans="1:6">
      <c r="A9116" s="59">
        <v>6686</v>
      </c>
      <c r="B9116" s="59" t="s">
        <v>519</v>
      </c>
      <c r="C9116" s="59" t="s">
        <v>20278</v>
      </c>
      <c r="D9116" s="60">
        <v>75.650000000000006</v>
      </c>
      <c r="E9116" s="59" t="s">
        <v>520</v>
      </c>
      <c r="F9116" s="59" t="s">
        <v>360</v>
      </c>
    </row>
    <row r="9117" spans="1:6">
      <c r="A9117" s="59">
        <v>6690</v>
      </c>
      <c r="B9117" s="59" t="s">
        <v>519</v>
      </c>
      <c r="C9117" s="59" t="s">
        <v>20278</v>
      </c>
      <c r="D9117" s="60">
        <v>75.650000000000006</v>
      </c>
      <c r="E9117" s="59" t="s">
        <v>520</v>
      </c>
      <c r="F9117" s="59" t="s">
        <v>361</v>
      </c>
    </row>
    <row r="9118" spans="1:6">
      <c r="A9118" s="59">
        <v>6750</v>
      </c>
      <c r="B9118" s="59" t="s">
        <v>519</v>
      </c>
      <c r="C9118" s="59" t="s">
        <v>20278</v>
      </c>
      <c r="D9118" s="60">
        <v>75.650000000000006</v>
      </c>
      <c r="E9118" s="59" t="s">
        <v>520</v>
      </c>
      <c r="F9118" s="59" t="s">
        <v>362</v>
      </c>
    </row>
    <row r="9119" spans="1:6">
      <c r="A9119" s="59">
        <v>6820</v>
      </c>
      <c r="B9119" s="59" t="s">
        <v>519</v>
      </c>
      <c r="C9119" s="59" t="s">
        <v>20278</v>
      </c>
      <c r="D9119" s="60">
        <v>75.650000000000006</v>
      </c>
      <c r="E9119" s="59" t="s">
        <v>520</v>
      </c>
      <c r="F9119" s="59" t="s">
        <v>363</v>
      </c>
    </row>
    <row r="9120" spans="1:6">
      <c r="A9120" s="59">
        <v>6825</v>
      </c>
      <c r="B9120" s="59" t="s">
        <v>519</v>
      </c>
      <c r="C9120" s="59" t="s">
        <v>20278</v>
      </c>
      <c r="D9120" s="60">
        <v>75.650000000000006</v>
      </c>
      <c r="E9120" s="59" t="s">
        <v>520</v>
      </c>
      <c r="F9120" s="59" t="s">
        <v>364</v>
      </c>
    </row>
    <row r="9121" spans="1:6">
      <c r="A9121" s="59">
        <v>6830</v>
      </c>
      <c r="B9121" s="59" t="s">
        <v>519</v>
      </c>
      <c r="C9121" s="59" t="s">
        <v>20278</v>
      </c>
      <c r="D9121" s="60">
        <v>75.650000000000006</v>
      </c>
      <c r="E9121" s="59" t="s">
        <v>520</v>
      </c>
      <c r="F9121" s="59" t="s">
        <v>365</v>
      </c>
    </row>
    <row r="9122" spans="1:6">
      <c r="A9122" s="59">
        <v>6831</v>
      </c>
      <c r="B9122" s="59" t="s">
        <v>519</v>
      </c>
      <c r="C9122" s="59" t="s">
        <v>20278</v>
      </c>
      <c r="D9122" s="60">
        <v>75.650000000000006</v>
      </c>
      <c r="E9122" s="59" t="s">
        <v>520</v>
      </c>
      <c r="F9122" s="59" t="s">
        <v>366</v>
      </c>
    </row>
    <row r="9123" spans="1:6">
      <c r="A9123" s="59">
        <v>6832</v>
      </c>
      <c r="B9123" s="59" t="s">
        <v>519</v>
      </c>
      <c r="C9123" s="59" t="s">
        <v>20278</v>
      </c>
      <c r="D9123" s="60">
        <v>75.650000000000006</v>
      </c>
      <c r="E9123" s="59" t="s">
        <v>520</v>
      </c>
      <c r="F9123" s="59" t="s">
        <v>367</v>
      </c>
    </row>
    <row r="9124" spans="1:6">
      <c r="A9124" s="59">
        <v>6833</v>
      </c>
      <c r="B9124" s="59" t="s">
        <v>519</v>
      </c>
      <c r="C9124" s="59" t="s">
        <v>20278</v>
      </c>
      <c r="D9124" s="60">
        <v>75.650000000000006</v>
      </c>
      <c r="E9124" s="59" t="s">
        <v>520</v>
      </c>
      <c r="F9124" s="59" t="s">
        <v>368</v>
      </c>
    </row>
    <row r="9125" spans="1:6">
      <c r="A9125" s="59">
        <v>6834</v>
      </c>
      <c r="B9125" s="59" t="s">
        <v>519</v>
      </c>
      <c r="C9125" s="59" t="s">
        <v>20278</v>
      </c>
      <c r="D9125" s="60">
        <v>75.650000000000006</v>
      </c>
      <c r="E9125" s="59" t="s">
        <v>520</v>
      </c>
      <c r="F9125" s="59" t="s">
        <v>369</v>
      </c>
    </row>
    <row r="9126" spans="1:6">
      <c r="A9126" s="59">
        <v>6901</v>
      </c>
      <c r="B9126" s="59" t="s">
        <v>519</v>
      </c>
      <c r="C9126" s="59" t="s">
        <v>20278</v>
      </c>
      <c r="D9126" s="60">
        <v>75.650000000000006</v>
      </c>
      <c r="E9126" s="59" t="s">
        <v>520</v>
      </c>
      <c r="F9126" s="59" t="s">
        <v>370</v>
      </c>
    </row>
    <row r="9127" spans="1:6">
      <c r="A9127" s="59">
        <v>6903</v>
      </c>
      <c r="B9127" s="59" t="s">
        <v>519</v>
      </c>
      <c r="C9127" s="59" t="s">
        <v>20278</v>
      </c>
      <c r="D9127" s="60">
        <v>75.650000000000006</v>
      </c>
      <c r="E9127" s="59" t="s">
        <v>520</v>
      </c>
      <c r="F9127" s="59" t="s">
        <v>372</v>
      </c>
    </row>
    <row r="9128" spans="1:6">
      <c r="A9128" s="59">
        <v>6998</v>
      </c>
      <c r="B9128" s="59" t="s">
        <v>519</v>
      </c>
      <c r="C9128" s="59" t="s">
        <v>20278</v>
      </c>
      <c r="D9128" s="60">
        <v>75.650000000000006</v>
      </c>
      <c r="E9128" s="59" t="s">
        <v>520</v>
      </c>
      <c r="F9128" s="59" t="s">
        <v>373</v>
      </c>
    </row>
    <row r="9129" spans="1:6">
      <c r="A9129" s="59">
        <v>6999</v>
      </c>
      <c r="B9129" s="59" t="s">
        <v>519</v>
      </c>
      <c r="C9129" s="59" t="s">
        <v>20278</v>
      </c>
      <c r="D9129" s="60">
        <v>75.650000000000006</v>
      </c>
      <c r="E9129" s="59" t="s">
        <v>520</v>
      </c>
      <c r="F9129" s="59" t="s">
        <v>374</v>
      </c>
    </row>
    <row r="9130" spans="1:6">
      <c r="A9130" s="59">
        <v>9001</v>
      </c>
      <c r="B9130" s="59" t="s">
        <v>519</v>
      </c>
      <c r="C9130" s="59" t="s">
        <v>20278</v>
      </c>
      <c r="D9130" s="60">
        <v>75.650000000000006</v>
      </c>
      <c r="E9130" s="59" t="s">
        <v>520</v>
      </c>
      <c r="F9130" s="59" t="s">
        <v>375</v>
      </c>
    </row>
    <row r="9131" spans="1:6">
      <c r="A9131" s="59">
        <v>6110</v>
      </c>
      <c r="B9131" s="59" t="s">
        <v>521</v>
      </c>
      <c r="C9131" s="59" t="s">
        <v>20278</v>
      </c>
      <c r="D9131" s="60">
        <v>75.650000000000006</v>
      </c>
      <c r="E9131" s="59" t="s">
        <v>522</v>
      </c>
      <c r="F9131" s="59" t="s">
        <v>229</v>
      </c>
    </row>
    <row r="9132" spans="1:6">
      <c r="A9132" s="59">
        <v>6406</v>
      </c>
      <c r="B9132" s="59" t="s">
        <v>521</v>
      </c>
      <c r="C9132" s="59" t="s">
        <v>20278</v>
      </c>
      <c r="D9132" s="60">
        <v>75.650000000000006</v>
      </c>
      <c r="E9132" s="59" t="s">
        <v>522</v>
      </c>
      <c r="F9132" s="59" t="s">
        <v>265</v>
      </c>
    </row>
    <row r="9133" spans="1:6">
      <c r="A9133" s="59">
        <v>6407</v>
      </c>
      <c r="B9133" s="59" t="s">
        <v>521</v>
      </c>
      <c r="C9133" s="59" t="s">
        <v>20278</v>
      </c>
      <c r="D9133" s="60">
        <v>75.650000000000006</v>
      </c>
      <c r="E9133" s="59" t="s">
        <v>522</v>
      </c>
      <c r="F9133" s="59" t="s">
        <v>266</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L43" sqref="L43"/>
    </sheetView>
  </sheetViews>
  <sheetFormatPr defaultColWidth="9.140625" defaultRowHeight="13.5" customHeight="1"/>
  <cols>
    <col min="1" max="1" width="11" style="59" customWidth="1"/>
    <col min="2" max="3" width="18.7109375" style="59" customWidth="1"/>
    <col min="4" max="4" width="9.140625" style="59"/>
    <col min="5" max="5" width="10.28515625" style="59" customWidth="1"/>
    <col min="6" max="16384" width="9.140625" style="59"/>
  </cols>
  <sheetData>
    <row r="1" spans="1:6" ht="13.5" customHeight="1">
      <c r="A1" s="88" t="s">
        <v>114</v>
      </c>
      <c r="B1" s="88" t="s">
        <v>113</v>
      </c>
      <c r="C1" s="88" t="s">
        <v>20435</v>
      </c>
      <c r="D1" s="88" t="s">
        <v>20436</v>
      </c>
      <c r="E1" s="88" t="s">
        <v>20437</v>
      </c>
      <c r="F1" s="88" t="s">
        <v>117</v>
      </c>
    </row>
    <row r="2" spans="1:6" ht="13.5" customHeight="1">
      <c r="A2" s="161" t="s">
        <v>20408</v>
      </c>
      <c r="B2" s="161" t="s">
        <v>20428</v>
      </c>
      <c r="C2" s="167">
        <v>0</v>
      </c>
      <c r="D2" s="167">
        <v>0.17649999999999999</v>
      </c>
      <c r="E2" s="167">
        <v>0.25600000000000001</v>
      </c>
      <c r="F2" s="102">
        <f>(1+overheads[[#This Row],[Mat Oncost]])*(1+overheads[[#This Row],[Lab OH]])*(1+overheads[[#This Row],[Bus OH]])-1</f>
        <v>0.47768399999999978</v>
      </c>
    </row>
    <row r="3" spans="1:6" ht="13.5" customHeight="1">
      <c r="A3" s="161" t="s">
        <v>20338</v>
      </c>
      <c r="B3" s="161" t="s">
        <v>20339</v>
      </c>
      <c r="C3" s="167">
        <v>0</v>
      </c>
      <c r="D3" s="167">
        <v>0</v>
      </c>
      <c r="E3" s="167">
        <v>0.25600000000000001</v>
      </c>
      <c r="F3" s="102">
        <f>(1+overheads[[#This Row],[Mat Oncost]])*(1+overheads[[#This Row],[Lab OH]])*(1+overheads[[#This Row],[Bus OH]])-1</f>
        <v>0.25600000000000001</v>
      </c>
    </row>
    <row r="4" spans="1:6" ht="13.5" customHeight="1">
      <c r="A4" s="161" t="s">
        <v>20298</v>
      </c>
      <c r="B4" s="161" t="s">
        <v>20433</v>
      </c>
      <c r="C4" s="167">
        <v>0.114</v>
      </c>
      <c r="D4" s="167">
        <v>0</v>
      </c>
      <c r="E4" s="167">
        <v>0.25600000000000001</v>
      </c>
      <c r="F4" s="102">
        <f>(1+overheads[[#This Row],[Mat Oncost]])*(1+overheads[[#This Row],[Lab OH]])*(1+overheads[[#This Row],[Bus OH]])-1</f>
        <v>0.39918400000000021</v>
      </c>
    </row>
    <row r="5" spans="1:6" ht="13.5" customHeight="1">
      <c r="A5" s="161" t="s">
        <v>20278</v>
      </c>
      <c r="B5" s="161" t="s">
        <v>20434</v>
      </c>
      <c r="C5" s="167">
        <v>0</v>
      </c>
      <c r="D5" s="167">
        <v>0</v>
      </c>
      <c r="E5" s="167">
        <v>0.25600000000000001</v>
      </c>
      <c r="F5" s="102">
        <f>(1+overheads[[#This Row],[Mat Oncost]])*(1+overheads[[#This Row],[Lab OH]])*(1+overheads[[#This Row],[Bus OH]])-1</f>
        <v>0.25600000000000001</v>
      </c>
    </row>
    <row r="6" spans="1:6" ht="13.5" customHeight="1">
      <c r="A6" s="161" t="s">
        <v>191</v>
      </c>
      <c r="B6" s="161" t="s">
        <v>191</v>
      </c>
      <c r="C6" s="167"/>
      <c r="D6" s="167"/>
      <c r="E6" s="167"/>
      <c r="F6" s="102">
        <f>(1+overheads[[#This Row],[Mat Oncost]])*(1+overheads[[#This Row],[Lab OH]])*(1+overheads[[#This Row],[Bus OH]])-1</f>
        <v>0</v>
      </c>
    </row>
    <row r="7" spans="1:6" ht="13.5" customHeight="1">
      <c r="A7" s="161" t="s">
        <v>191</v>
      </c>
      <c r="B7" s="161" t="s">
        <v>191</v>
      </c>
      <c r="C7" s="167"/>
      <c r="D7" s="167"/>
      <c r="E7" s="167"/>
      <c r="F7" s="102">
        <f>(1+overheads[[#This Row],[Mat Oncost]])*(1+overheads[[#This Row],[Lab OH]])*(1+overheads[[#This Row],[Bus OH]])-1</f>
        <v>0</v>
      </c>
    </row>
    <row r="8" spans="1:6" ht="13.5" customHeight="1">
      <c r="A8" s="161" t="s">
        <v>191</v>
      </c>
      <c r="B8" s="161" t="s">
        <v>191</v>
      </c>
      <c r="C8" s="167"/>
      <c r="D8" s="167"/>
      <c r="E8" s="167"/>
      <c r="F8" s="102">
        <f>(1+overheads[[#This Row],[Mat Oncost]])*(1+overheads[[#This Row],[Lab OH]])*(1+overheads[[#This Row],[Bus OH]])-1</f>
        <v>0</v>
      </c>
    </row>
    <row r="9" spans="1:6" ht="13.5" customHeight="1">
      <c r="A9" s="61"/>
      <c r="B9" s="61"/>
      <c r="C9" s="61"/>
      <c r="D9" s="61"/>
      <c r="E9" s="61"/>
    </row>
    <row r="10" spans="1:6" ht="13.5" customHeight="1">
      <c r="A10" s="61"/>
      <c r="B10" s="61"/>
      <c r="C10" s="61"/>
      <c r="D10" s="61"/>
      <c r="E10" s="61"/>
    </row>
    <row r="11" spans="1:6" ht="13.5" customHeight="1" thickBot="1">
      <c r="A11" s="61"/>
      <c r="B11" s="61"/>
      <c r="C11" s="61"/>
      <c r="D11" s="61"/>
      <c r="E11" s="61"/>
    </row>
    <row r="12" spans="1:6" ht="13.5" customHeight="1" thickBot="1">
      <c r="A12" s="61"/>
      <c r="B12" s="168" t="s">
        <v>160</v>
      </c>
      <c r="C12" s="169">
        <v>0.06</v>
      </c>
      <c r="D12" s="61"/>
      <c r="E12" s="61"/>
    </row>
    <row r="13" spans="1:6" ht="13.5" customHeight="1">
      <c r="A13" s="61"/>
      <c r="B13" s="61"/>
      <c r="C13" s="61"/>
      <c r="D13" s="61"/>
      <c r="E13" s="61"/>
    </row>
    <row r="14" spans="1:6" ht="13.5" customHeight="1">
      <c r="A14" s="61"/>
      <c r="B14" s="61"/>
      <c r="C14" s="61"/>
      <c r="D14" s="61"/>
      <c r="E14" s="61"/>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workbookViewId="0"/>
  </sheetViews>
  <sheetFormatPr defaultColWidth="9.140625" defaultRowHeight="12.75"/>
  <cols>
    <col min="1" max="4" width="10" style="22" customWidth="1"/>
    <col min="5" max="9" width="9.140625" style="22"/>
    <col min="10" max="10" width="30.7109375" style="22" customWidth="1"/>
    <col min="11" max="13" width="27.85546875" style="22" customWidth="1"/>
    <col min="14" max="16384" width="9.140625" style="22"/>
  </cols>
  <sheetData>
    <row r="1" spans="1:13" ht="13.5" thickBot="1"/>
    <row r="2" spans="1:13">
      <c r="I2" s="48"/>
      <c r="J2" s="26" t="s">
        <v>187</v>
      </c>
    </row>
    <row r="3" spans="1:13">
      <c r="J3" s="30" t="s">
        <v>142</v>
      </c>
    </row>
    <row r="4" spans="1:13" ht="13.5" thickBot="1">
      <c r="J4" s="31" t="s">
        <v>188</v>
      </c>
    </row>
    <row r="6" spans="1:13" ht="13.5" thickBot="1">
      <c r="J6" s="22" t="s">
        <v>190</v>
      </c>
    </row>
    <row r="7" spans="1:13">
      <c r="J7" s="23" t="s">
        <v>149</v>
      </c>
      <c r="K7" s="24" t="s">
        <v>150</v>
      </c>
      <c r="L7" s="24" t="s">
        <v>151</v>
      </c>
      <c r="M7" s="25" t="s">
        <v>155</v>
      </c>
    </row>
    <row r="8" spans="1:13">
      <c r="J8" s="27" t="s">
        <v>152</v>
      </c>
      <c r="K8" s="28" t="s">
        <v>153</v>
      </c>
      <c r="L8" s="28" t="str">
        <f>"error: materials code does not exist"</f>
        <v>error: materials code does not exist</v>
      </c>
      <c r="M8" s="29" t="s">
        <v>156</v>
      </c>
    </row>
    <row r="9" spans="1:13">
      <c r="J9" s="27" t="s">
        <v>152</v>
      </c>
      <c r="K9" s="28" t="s">
        <v>154</v>
      </c>
      <c r="L9" s="28" t="s">
        <v>178</v>
      </c>
      <c r="M9" s="29" t="s">
        <v>157</v>
      </c>
    </row>
    <row r="10" spans="1:13">
      <c r="J10" s="27" t="s">
        <v>152</v>
      </c>
      <c r="K10" s="28" t="s">
        <v>161</v>
      </c>
      <c r="L10" s="28" t="s">
        <v>175</v>
      </c>
      <c r="M10" s="29" t="s">
        <v>162</v>
      </c>
    </row>
    <row r="11" spans="1:13">
      <c r="J11" s="27" t="s">
        <v>152</v>
      </c>
      <c r="K11" s="28" t="s">
        <v>172</v>
      </c>
      <c r="L11" s="28" t="s">
        <v>173</v>
      </c>
      <c r="M11" s="29" t="s">
        <v>174</v>
      </c>
    </row>
    <row r="12" spans="1:13">
      <c r="A12" s="48" t="s">
        <v>20286</v>
      </c>
      <c r="B12" s="50" t="s">
        <v>20383</v>
      </c>
      <c r="C12" s="48"/>
      <c r="D12" s="48"/>
      <c r="E12" s="48"/>
      <c r="F12" s="48"/>
      <c r="G12" s="48"/>
      <c r="H12" s="48"/>
      <c r="J12" s="27" t="s">
        <v>152</v>
      </c>
      <c r="K12" s="28" t="s">
        <v>179</v>
      </c>
      <c r="L12" s="28" t="s">
        <v>158</v>
      </c>
      <c r="M12" s="29" t="s">
        <v>180</v>
      </c>
    </row>
    <row r="13" spans="1:13" ht="13.5" thickBot="1">
      <c r="A13" s="22" t="s">
        <v>20301</v>
      </c>
      <c r="B13" s="49">
        <f>1+Indexation!B3</f>
        <v>1</v>
      </c>
      <c r="C13" s="49">
        <f>1+Indexation!C3</f>
        <v>1.01</v>
      </c>
      <c r="D13" s="49">
        <f>1+Indexation!D3</f>
        <v>1.01</v>
      </c>
      <c r="E13" s="49">
        <f>1+Indexation!E3</f>
        <v>1.01</v>
      </c>
      <c r="F13" s="49">
        <f>1+Indexation!F3</f>
        <v>1</v>
      </c>
      <c r="G13" s="49">
        <f>1+Indexation!G3</f>
        <v>1</v>
      </c>
      <c r="H13" s="22">
        <f>1+Indexation!H3</f>
        <v>1.0225</v>
      </c>
      <c r="J13" s="32" t="s">
        <v>183</v>
      </c>
      <c r="K13" s="33" t="s">
        <v>184</v>
      </c>
      <c r="L13" s="33" t="s">
        <v>185</v>
      </c>
      <c r="M13" s="34" t="s">
        <v>182</v>
      </c>
    </row>
    <row r="14" spans="1:13">
      <c r="A14" s="22" t="s">
        <v>20302</v>
      </c>
      <c r="B14" s="49">
        <f>1+Indexation!B4</f>
        <v>1</v>
      </c>
      <c r="C14" s="49">
        <f>1+Indexation!C4</f>
        <v>1.01</v>
      </c>
      <c r="D14" s="49">
        <f>1+Indexation!D4</f>
        <v>1.01</v>
      </c>
      <c r="E14" s="49">
        <f>1+Indexation!E4</f>
        <v>1.01</v>
      </c>
      <c r="F14" s="49">
        <f>1+Indexation!F4</f>
        <v>1</v>
      </c>
      <c r="G14" s="49">
        <f>1+Indexation!G4</f>
        <v>1</v>
      </c>
      <c r="H14" s="22">
        <f>1+Indexation!H4</f>
        <v>1.0225</v>
      </c>
    </row>
    <row r="15" spans="1:13">
      <c r="A15" s="22" t="s">
        <v>20303</v>
      </c>
      <c r="B15" s="49">
        <f>1+Indexation!B5</f>
        <v>1</v>
      </c>
      <c r="C15" s="49">
        <f>1+Indexation!C5</f>
        <v>1.01</v>
      </c>
      <c r="D15" s="49">
        <f>1+Indexation!D5</f>
        <v>1.01</v>
      </c>
      <c r="E15" s="49">
        <f>1+Indexation!E5</f>
        <v>1.01</v>
      </c>
      <c r="F15" s="49">
        <f>1+Indexation!F5</f>
        <v>1</v>
      </c>
      <c r="G15" s="49">
        <f>1+Indexation!G5</f>
        <v>1</v>
      </c>
      <c r="J15" s="22" t="s">
        <v>20287</v>
      </c>
    </row>
    <row r="16" spans="1:13">
      <c r="A16" s="22" t="s">
        <v>20304</v>
      </c>
      <c r="B16" s="49">
        <f>1+Indexation!B6</f>
        <v>1</v>
      </c>
      <c r="C16" s="49">
        <f>1+Indexation!C6</f>
        <v>1.01</v>
      </c>
      <c r="D16" s="49">
        <f>1+Indexation!D6</f>
        <v>1.01</v>
      </c>
      <c r="E16" s="49">
        <f>1+Indexation!E6</f>
        <v>1.01</v>
      </c>
      <c r="F16" s="49">
        <f>1+Indexation!F6</f>
        <v>1</v>
      </c>
      <c r="G16" s="49">
        <f>1+Indexation!G6</f>
        <v>1</v>
      </c>
      <c r="J16" s="22" t="s">
        <v>20288</v>
      </c>
      <c r="K16" s="22" t="s">
        <v>20289</v>
      </c>
      <c r="L16" s="22" t="s">
        <v>20290</v>
      </c>
    </row>
    <row r="17" spans="1:12">
      <c r="A17" s="22" t="s">
        <v>20305</v>
      </c>
      <c r="B17" s="49">
        <f>1+Indexation!B7</f>
        <v>1</v>
      </c>
      <c r="C17" s="49">
        <f>1+Indexation!C7</f>
        <v>1.01</v>
      </c>
      <c r="D17" s="49">
        <f>1+Indexation!D7</f>
        <v>1.01</v>
      </c>
      <c r="E17" s="49">
        <f>1+Indexation!E7</f>
        <v>1.01</v>
      </c>
      <c r="F17" s="49">
        <f>1+Indexation!F7</f>
        <v>1</v>
      </c>
      <c r="G17" s="49">
        <f>1+Indexation!G7</f>
        <v>1</v>
      </c>
      <c r="J17" s="22" t="s">
        <v>20291</v>
      </c>
      <c r="K17" s="22">
        <v>3</v>
      </c>
      <c r="L17" s="22" t="str">
        <f ca="1">OFFSET(materials[[#Headers],[Material 
Item No]],0,K17-1)</f>
        <v>Price</v>
      </c>
    </row>
    <row r="18" spans="1:12">
      <c r="A18" s="22" t="s">
        <v>20306</v>
      </c>
      <c r="B18" s="49">
        <f>1+Indexation!B8</f>
        <v>1</v>
      </c>
      <c r="C18" s="49">
        <f>1+Indexation!C8</f>
        <v>1.01</v>
      </c>
      <c r="D18" s="49">
        <f>1+Indexation!D8</f>
        <v>1.01</v>
      </c>
      <c r="E18" s="49">
        <f>1+Indexation!E8</f>
        <v>1.01</v>
      </c>
      <c r="F18" s="49">
        <f>1+Indexation!F8</f>
        <v>1</v>
      </c>
      <c r="G18" s="49">
        <f>1+Indexation!G8</f>
        <v>1</v>
      </c>
      <c r="J18" s="22" t="s">
        <v>20292</v>
      </c>
      <c r="K18" s="22">
        <v>4</v>
      </c>
      <c r="L18" s="22" t="str">
        <f ca="1">OFFSET(labour[[#Headers],[Labour code]],0,K18-1)</f>
        <v>Raw rate</v>
      </c>
    </row>
    <row r="19" spans="1:12">
      <c r="J19" s="22" t="s">
        <v>20293</v>
      </c>
      <c r="K19" s="22">
        <v>4</v>
      </c>
      <c r="L19" s="22" t="str">
        <f ca="1">OFFSET(contractors[[#Headers],[Contractor Code]],0,K19-1)</f>
        <v>Rate</v>
      </c>
    </row>
    <row r="20" spans="1:12">
      <c r="A20" s="50"/>
      <c r="B20" s="50" t="s">
        <v>20384</v>
      </c>
      <c r="C20" s="50"/>
      <c r="D20" s="50"/>
      <c r="E20" s="50"/>
      <c r="F20" s="50"/>
      <c r="G20" s="50"/>
      <c r="H20" s="50"/>
      <c r="J20" s="22" t="s">
        <v>20294</v>
      </c>
      <c r="K20" s="22">
        <v>4</v>
      </c>
      <c r="L20" s="22" t="str">
        <f ca="1">OFFSET(vehicles[[#Headers],[vehicle code]],0,K20-1)</f>
        <v>2017 Rates</v>
      </c>
    </row>
    <row r="21" spans="1:12" s="50" customFormat="1">
      <c r="A21" s="22">
        <f t="array" ref="A21:G21">TRANSPOSE(Indexation!G3:G8)+1</f>
        <v>1</v>
      </c>
      <c r="B21" s="22">
        <v>1</v>
      </c>
      <c r="C21" s="22">
        <v>1</v>
      </c>
      <c r="D21" s="22">
        <v>1</v>
      </c>
      <c r="E21" s="22">
        <v>1</v>
      </c>
      <c r="F21" s="22">
        <v>1</v>
      </c>
      <c r="G21" s="22" t="e">
        <v>#N/A</v>
      </c>
      <c r="H21" s="22"/>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31" workbookViewId="0">
      <selection activeCell="J32" sqref="J3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tr">
        <f ca="1">MID(CELL("filename",A1),FIND("]",CELL("filename",A1))+1,255)</f>
        <v>Template</v>
      </c>
      <c r="B1" s="1" t="e">
        <f ca="1">MATCH(A1,results[Fee Code],0)</f>
        <v>#N/A</v>
      </c>
      <c r="C1" s="1">
        <f>I15</f>
        <v>0</v>
      </c>
      <c r="D1" s="1" t="s">
        <v>150</v>
      </c>
      <c r="E1" s="1">
        <f>COUNTIF(NW[Business Unit],error5)+COUNTIF(Labour_items[Business Unit],error5)+COUNTIF(Materials_items[Business Unit],error5)+COUNTIF(Contractor_items[Business Unit],error5)+COUNTIF(vehicle_items[Business Unit],error5)+(sub_totals[[#Totals],[materials cost]]&lt;&gt;C13)+(sub_totals[[#Totals],[labour cost]]&lt;&gt;E13)+(sub_totals[[#Totals],[Contractor Cost]]&lt;&gt;F13)</f>
        <v>0</v>
      </c>
      <c r="F1" s="1" t="str">
        <f>IF(E1&gt;0,error3, "good")</f>
        <v>good</v>
      </c>
      <c r="G1" s="35"/>
      <c r="H1" s="35"/>
      <c r="I1" s="35"/>
      <c r="J1" s="35"/>
      <c r="K1" s="35"/>
    </row>
    <row r="2" spans="1:13" ht="15" customHeight="1">
      <c r="A2" s="2" t="e">
        <f ca="1">OFFSET('Service inputs'!C2,B1,0)</f>
        <v>#N/A</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tr">
        <f>Overheads!A2</f>
        <v>Internal</v>
      </c>
      <c r="B5" s="5">
        <f>Overheads!F2</f>
        <v>0.47768399999999978</v>
      </c>
      <c r="C5" s="178">
        <f>SUMIF(Materials_items[Business Unit],sub_totals[[#This Row],[ID]],Materials_items[cost])</f>
        <v>0</v>
      </c>
      <c r="D5" s="1">
        <f>SUMIF(NW[Business Unit],sub_totals[[#This Row],[ID]],NW[Cost])</f>
        <v>0</v>
      </c>
      <c r="E5" s="1">
        <f>SUMIF(Labour_items[Business Unit],sub_totals[[#This Row],[ID]],Labour_items[Cost])</f>
        <v>0</v>
      </c>
      <c r="F5" s="178">
        <f>SUMIF(Contractor_items[Business Unit],sub_totals[[#This Row],[ID]],Contractor_items[cost])</f>
        <v>0</v>
      </c>
      <c r="G5" s="1">
        <f>SUMIF(vehicle_items[Business Unit],sub_totals[[#This Row],[ID]],vehicle_items[cost])</f>
        <v>0</v>
      </c>
      <c r="H5" s="1">
        <f>ROUND((sub_totals[[#This Row],[materials cost]]+sub_totals[[#This Row],[NW]]+sub_totals[[#This Row],[labour cost]]+sub_totals[[#This Row],[Contractor Cost]]+sub_totals[[#This Row],[Vehicle]])*sub_totals[[#This Row],[OH rate]],0)</f>
        <v>0</v>
      </c>
      <c r="I5" s="1">
        <f>SUM(sub_totals[[#This Row],[materials cost]:[Overhead]])</f>
        <v>0</v>
      </c>
      <c r="K5" s="39"/>
      <c r="L5" s="40"/>
      <c r="M5" s="39"/>
    </row>
    <row r="6" spans="1:13" ht="15" customHeight="1">
      <c r="A6" s="1" t="str">
        <f>Overheads!A3</f>
        <v>External</v>
      </c>
      <c r="B6" s="5">
        <f>Overheads!F3</f>
        <v>0.25600000000000001</v>
      </c>
      <c r="C6" s="178">
        <f>SUMIF(Materials_items[Business Unit],sub_totals[[#This Row],[ID]],Materials_items[cost])</f>
        <v>0</v>
      </c>
      <c r="D6" s="178">
        <f>SUMIF(NW[Business Unit],sub_totals[[#This Row],[ID]],NW[Cost])</f>
        <v>0</v>
      </c>
      <c r="E6" s="178">
        <f>SUMIF(Labour_items[Business Unit],sub_totals[[#This Row],[ID]],Labour_items[Cost])</f>
        <v>0</v>
      </c>
      <c r="F6" s="178">
        <f>SUMIF(Contractor_items[Business Unit],sub_totals[[#This Row],[ID]],Contractor_items[cost])</f>
        <v>0</v>
      </c>
      <c r="G6" s="178">
        <f>SUMIF(vehicle_items[Business Unit],sub_totals[[#This Row],[ID]],vehicle_items[cost])</f>
        <v>0</v>
      </c>
      <c r="H6" s="178">
        <f>ROUND((sub_totals[[#This Row],[materials cost]]+sub_totals[[#This Row],[NW]]+sub_totals[[#This Row],[labour cost]]+sub_totals[[#This Row],[Contractor Cost]]+sub_totals[[#This Row],[Vehicle]])*sub_totals[[#This Row],[OH rate]],0)</f>
        <v>0</v>
      </c>
      <c r="I6" s="178">
        <f>SUM(sub_totals[[#This Row],[materials cost]:[Overhead]])</f>
        <v>0</v>
      </c>
      <c r="K6" s="39"/>
      <c r="L6" s="40"/>
      <c r="M6" s="39"/>
    </row>
    <row r="7" spans="1:13" ht="15" customHeight="1">
      <c r="A7" s="1" t="str">
        <f>Overheads!A4</f>
        <v>Materials</v>
      </c>
      <c r="B7" s="5">
        <f>Overheads!F4</f>
        <v>0.39918400000000021</v>
      </c>
      <c r="C7" s="178">
        <f>SUMIF(Materials_items[Business Unit],sub_totals[[#This Row],[ID]],Materials_items[cost])</f>
        <v>0</v>
      </c>
      <c r="D7" s="178">
        <f>SUMIF(NW[Business Unit],sub_totals[[#This Row],[ID]],NW[Cost])</f>
        <v>0</v>
      </c>
      <c r="E7" s="178">
        <f>SUMIF(Labour_items[Business Unit],sub_totals[[#This Row],[ID]],Labour_items[Cost])</f>
        <v>0</v>
      </c>
      <c r="F7" s="178">
        <f>SUMIF(Contractor_items[Business Unit],sub_totals[[#This Row],[ID]],Contractor_items[cost])</f>
        <v>0</v>
      </c>
      <c r="G7" s="178">
        <f>SUMIF(vehicle_items[Business Unit],sub_totals[[#This Row],[ID]],vehicle_items[cost])</f>
        <v>0</v>
      </c>
      <c r="H7" s="178">
        <f>ROUND((sub_totals[[#This Row],[materials cost]]+sub_totals[[#This Row],[NW]]+sub_totals[[#This Row],[labour cost]]+sub_totals[[#This Row],[Contractor Cost]]+sub_totals[[#This Row],[Vehicle]])*sub_totals[[#This Row],[OH rate]],0)</f>
        <v>0</v>
      </c>
      <c r="I7" s="181">
        <f>SUM(sub_totals[[#This Row],[materials cost]:[Overhead]])</f>
        <v>0</v>
      </c>
      <c r="K7" s="39"/>
      <c r="L7" s="40"/>
      <c r="M7" s="39"/>
    </row>
    <row r="8" spans="1:13" ht="15" customHeight="1">
      <c r="A8" s="1" t="str">
        <f>Overheads!A5</f>
        <v>Vehicle</v>
      </c>
      <c r="B8" s="5">
        <f>Overheads!F5</f>
        <v>0.25600000000000001</v>
      </c>
      <c r="C8" s="181">
        <f>SUMIF(Materials_items[Business Unit],sub_totals[[#This Row],[ID]],Materials_items[cost])</f>
        <v>0</v>
      </c>
      <c r="D8" s="6">
        <f>SUMIF(NW[Business Unit],sub_totals[[#This Row],[ID]],NW[Cost])</f>
        <v>0</v>
      </c>
      <c r="E8" s="6">
        <f>SUMIF(Labour_items[Business Unit],sub_totals[[#This Row],[ID]],Labour_items[Cost])</f>
        <v>0</v>
      </c>
      <c r="F8" s="183">
        <f>SUMIF(Contractor_items[Business Unit],sub_totals[[#This Row],[ID]],Contractor_items[cost])</f>
        <v>0</v>
      </c>
      <c r="G8" s="6">
        <f>SUMIF(vehicle_items[Business Unit],sub_totals[[#This Row],[ID]],vehicle_items[cost])</f>
        <v>0</v>
      </c>
      <c r="H8" s="6">
        <f>ROUND((sub_totals[[#This Row],[materials cost]]+sub_totals[[#This Row],[NW]]+sub_totals[[#This Row],[labour cost]]+sub_totals[[#This Row],[Contractor Cost]]+sub_totals[[#This Row],[Vehicle]])*sub_totals[[#This Row],[OH rate]],0)</f>
        <v>0</v>
      </c>
      <c r="I8" s="6">
        <f>SUM(sub_totals[[#This Row],[materials cost]:[Overhead]])</f>
        <v>0</v>
      </c>
      <c r="K8" s="39"/>
      <c r="L8" s="40"/>
      <c r="M8" s="39"/>
    </row>
    <row r="9" spans="1:13" ht="15" customHeight="1">
      <c r="A9" s="1" t="str">
        <f>Overheads!A6</f>
        <v>unused</v>
      </c>
      <c r="B9" s="5">
        <f>Overheads!F6</f>
        <v>0</v>
      </c>
      <c r="C9" s="181">
        <f>SUMIF(Materials_items[Business Unit],sub_totals[[#This Row],[ID]],Materials_items[cost])</f>
        <v>0</v>
      </c>
      <c r="D9" s="6">
        <f>SUMIF(NW[Business Unit],sub_totals[[#This Row],[ID]],NW[Cost])</f>
        <v>0</v>
      </c>
      <c r="E9" s="6">
        <f>SUMIF(Labour_items[Business Unit],sub_totals[[#This Row],[ID]],Labour_items[Cost])</f>
        <v>0</v>
      </c>
      <c r="F9" s="183">
        <f>SUMIF(Contractor_items[Business Unit],sub_totals[[#This Row],[ID]],Contractor_items[cost])</f>
        <v>0</v>
      </c>
      <c r="G9" s="6">
        <f>SUMIF(vehicle_items[Business Unit],sub_totals[[#This Row],[ID]],vehicle_items[cost])</f>
        <v>0</v>
      </c>
      <c r="H9" s="6">
        <f>ROUND((sub_totals[[#This Row],[materials cost]]+sub_totals[[#This Row],[NW]]+sub_totals[[#This Row],[labour cost]]+sub_totals[[#This Row],[Contractor Cost]]+sub_totals[[#This Row],[Vehicle]])*sub_totals[[#This Row],[OH rate]],0)</f>
        <v>0</v>
      </c>
      <c r="I9" s="6">
        <f>SUM(sub_totals[[#This Row],[materials cost]:[Overhead]])</f>
        <v>0</v>
      </c>
      <c r="K9" s="39"/>
      <c r="L9" s="40"/>
      <c r="M9" s="39"/>
    </row>
    <row r="10" spans="1:13" ht="15" customHeight="1">
      <c r="A10" s="1" t="str">
        <f>Overheads!A7</f>
        <v>unused</v>
      </c>
      <c r="B10" s="5">
        <f>Overheads!F7</f>
        <v>0</v>
      </c>
      <c r="C10" s="178">
        <f>SUMIF(Materials_items[Business Unit],sub_totals[[#This Row],[ID]],Materials_items[cost])</f>
        <v>0</v>
      </c>
      <c r="D10" s="1">
        <f>SUMIF(NW[Business Unit],sub_totals[[#This Row],[ID]],NW[Cost])</f>
        <v>0</v>
      </c>
      <c r="E10" s="1">
        <f>SUMIF(Labour_items[Business Unit],sub_totals[[#This Row],[ID]],Labour_items[Cost])</f>
        <v>0</v>
      </c>
      <c r="F10" s="178">
        <f>SUMIF(Contractor_items[Business Unit],sub_totals[[#This Row],[ID]],Contractor_items[cost])</f>
        <v>0</v>
      </c>
      <c r="G10" s="1">
        <f>SUMIF(vehicle_items[Business Unit],sub_totals[[#This Row],[ID]],vehicle_items[cost])</f>
        <v>0</v>
      </c>
      <c r="H10" s="1">
        <f>ROUND((sub_totals[[#This Row],[materials cost]]+sub_totals[[#This Row],[NW]]+sub_totals[[#This Row],[labour cost]]+sub_totals[[#This Row],[Contractor Cost]]+sub_totals[[#This Row],[Vehicle]])*sub_totals[[#This Row],[OH rate]],0)</f>
        <v>0</v>
      </c>
      <c r="I10" s="1">
        <f>SUM(sub_totals[[#This Row],[materials cost]:[Overhead]])</f>
        <v>0</v>
      </c>
      <c r="K10" s="39"/>
      <c r="L10" s="39"/>
      <c r="M10" s="39"/>
    </row>
    <row r="11" spans="1:13" ht="15" customHeight="1">
      <c r="A11" s="1" t="str">
        <f>Overheads!A8</f>
        <v>unused</v>
      </c>
      <c r="B11" s="5">
        <f>Overheads!F8</f>
        <v>0</v>
      </c>
      <c r="C11" s="178">
        <f>SUMIF(Materials_items[Business Unit],sub_totals[[#This Row],[ID]],Materials_items[cost])</f>
        <v>0</v>
      </c>
      <c r="D11" s="1">
        <f>SUMIF(NW[Business Unit],sub_totals[[#This Row],[ID]],NW[Cost])</f>
        <v>0</v>
      </c>
      <c r="E11" s="1">
        <f>SUMIF(Labour_items[Business Unit],sub_totals[[#This Row],[ID]],Labour_items[Cost])</f>
        <v>0</v>
      </c>
      <c r="F11" s="178">
        <f>SUMIF(Contractor_items[Business Unit],sub_totals[[#This Row],[ID]],Contractor_items[cost])</f>
        <v>0</v>
      </c>
      <c r="G11" s="1">
        <f>SUMIF(vehicle_items[Business Unit],sub_totals[[#This Row],[ID]],vehicle_items[cost])</f>
        <v>0</v>
      </c>
      <c r="H11" s="1">
        <f>ROUND((sub_totals[[#This Row],[materials cost]]+sub_totals[[#This Row],[NW]]+sub_totals[[#This Row],[labour cost]]+sub_totals[[#This Row],[Contractor Cost]]+sub_totals[[#This Row],[Vehicle]])*sub_totals[[#This Row],[OH rate]],0)</f>
        <v>0</v>
      </c>
      <c r="I11" s="1">
        <f>SUM(sub_totals[[#This Row],[materials cost]:[Overhead]])</f>
        <v>0</v>
      </c>
      <c r="K11" s="39"/>
      <c r="L11" s="39"/>
      <c r="M11" s="39"/>
    </row>
    <row r="12" spans="1:13" ht="15" customHeight="1">
      <c r="A12" s="1" t="s">
        <v>143</v>
      </c>
      <c r="C12" s="178">
        <f>SUBTOTAL(109,sub_totals[materials cost])</f>
        <v>0</v>
      </c>
      <c r="D12" s="1">
        <f>SUBTOTAL(109,sub_totals[NW])</f>
        <v>0</v>
      </c>
      <c r="E12" s="1">
        <f>SUBTOTAL(109,sub_totals[labour cost])</f>
        <v>0</v>
      </c>
      <c r="F12" s="178">
        <f>SUBTOTAL(109,sub_totals[Contractor Cost])</f>
        <v>0</v>
      </c>
      <c r="G12" s="1">
        <f>SUBTOTAL(109,sub_totals[Vehicle])</f>
        <v>0</v>
      </c>
      <c r="H12" s="1">
        <f>SUBTOTAL(109,sub_totals[Overhead])</f>
        <v>0</v>
      </c>
      <c r="I12" s="1">
        <f>SUBTOTAL(109,sub_totals[cost including o/h])</f>
        <v>0</v>
      </c>
    </row>
    <row r="13" spans="1:13" ht="15" customHeight="1">
      <c r="A13" s="1" t="s">
        <v>164</v>
      </c>
      <c r="C13" s="178">
        <f>SUM(Materials_items[cost])</f>
        <v>0</v>
      </c>
      <c r="D13" s="1">
        <f>SUM(NW[Cost])</f>
        <v>0</v>
      </c>
      <c r="E13" s="1">
        <f>SUM(Labour_items[Cost])</f>
        <v>0</v>
      </c>
      <c r="F13" s="178">
        <f>SUM(Contractor_items[cost])</f>
        <v>0</v>
      </c>
      <c r="G13" s="1">
        <f>SUM(vehicle_items[cost])</f>
        <v>0</v>
      </c>
    </row>
    <row r="14" spans="1:13" ht="15" customHeight="1">
      <c r="A14" s="1" t="s">
        <v>20284</v>
      </c>
      <c r="C14" s="181">
        <f>SUMPRODUCT(sub_totals[OH rate],sub_totals[materials cost])</f>
        <v>0</v>
      </c>
      <c r="D14" s="37">
        <f>SUMPRODUCT(sub_totals[OH rate],sub_totals[NW])</f>
        <v>0</v>
      </c>
      <c r="E14" s="37">
        <f>SUMPRODUCT(sub_totals[OH rate],sub_totals[labour cost])</f>
        <v>0</v>
      </c>
      <c r="F14" s="181">
        <f>SUMPRODUCT(sub_totals[OH rate],sub_totals[Contractor Cost])</f>
        <v>0</v>
      </c>
      <c r="G14" s="37">
        <f>SUMPRODUCT(sub_totals[OH rate],sub_totals[Vehicle])</f>
        <v>0</v>
      </c>
      <c r="I14" s="37">
        <f>ROUND(sub_totals[[#Totals],[cost including o/h]]*global_margin,0)</f>
        <v>0</v>
      </c>
    </row>
    <row r="15" spans="1:13" s="7" customFormat="1" ht="15" customHeight="1" thickBot="1">
      <c r="A15" s="7" t="s">
        <v>20285</v>
      </c>
      <c r="C15" s="181">
        <f>C13+C14</f>
        <v>0</v>
      </c>
      <c r="D15" s="37">
        <f t="shared" ref="D15:G15" si="0">D13+D14</f>
        <v>0</v>
      </c>
      <c r="E15" s="37">
        <f t="shared" si="0"/>
        <v>0</v>
      </c>
      <c r="F15" s="181">
        <f t="shared" si="0"/>
        <v>0</v>
      </c>
      <c r="G15" s="37">
        <f t="shared" si="0"/>
        <v>0</v>
      </c>
      <c r="I15" s="45">
        <f>sub_totals[[#Totals],[cost including o/h]]+I14</f>
        <v>0</v>
      </c>
      <c r="J15" s="44" t="s">
        <v>20341</v>
      </c>
    </row>
    <row r="16" spans="1:13" ht="15" customHeight="1" thickBot="1">
      <c r="A16" s="1" t="s">
        <v>20299</v>
      </c>
      <c r="C16" s="182">
        <f>ROUND(C15*(1+global_margin),0)</f>
        <v>0</v>
      </c>
      <c r="D16" s="42">
        <f>ROUND(D15*(1+global_margin),0)</f>
        <v>0</v>
      </c>
      <c r="E16" s="42">
        <f>ROUND(E15*(1+global_margin),0)</f>
        <v>0</v>
      </c>
      <c r="F16" s="184">
        <f>ROUND(F15*(1+global_margin),0)</f>
        <v>0</v>
      </c>
      <c r="G16" s="43">
        <f>ROUND(G15*(1+global_margin),0)</f>
        <v>0</v>
      </c>
      <c r="I16" s="46">
        <f>SUM(C16:G16)</f>
        <v>0</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tr">
        <f>IF(NW[[#This Row],[Labour Code]]=0,"",IFERROR(VLOOKUP(NW[[#This Row],[Labour Code]],labour[],2,FALSE),error2))</f>
        <v/>
      </c>
      <c r="E20" s="9" t="str">
        <f>IF(NW[[#This Row],[Labour Code]]=0,"",IFERROR(VLOOKUP(NW[[#This Row],[Labour Code]],labour[],3,FALSE),error5))</f>
        <v/>
      </c>
      <c r="F20" s="10">
        <f>IF(OR(NW[[#This Row],[Labour Code]]=0,NW[[#This Row],[Business Unit]]=error5),0,VLOOKUP(NW[[#This Row],[Labour Code]],labour[],labour_column,FALSE))</f>
        <v>0</v>
      </c>
      <c r="G20" s="41">
        <f t="shared" ref="G20:G22" si="1">ROUND(A20*F20,0)</f>
        <v>0</v>
      </c>
    </row>
    <row r="21" spans="1:7" ht="15" customHeight="1">
      <c r="A21" s="170"/>
      <c r="B21" s="171"/>
      <c r="C21" s="173"/>
      <c r="D21" s="8" t="str">
        <f>IF(NW[[#This Row],[Labour Code]]=0,"",IFERROR(VLOOKUP(NW[[#This Row],[Labour Code]],labour[],2,FALSE),error2))</f>
        <v/>
      </c>
      <c r="E21" s="9" t="str">
        <f>IF(NW[[#This Row],[Labour Code]]=0,"",IFERROR(VLOOKUP(NW[[#This Row],[Labour Code]],labour[],3,FALSE),error5))</f>
        <v/>
      </c>
      <c r="F21" s="10">
        <f>IF(OR(NW[[#This Row],[Labour Code]]=0,NW[[#This Row],[Business Unit]]=error5),0,VLOOKUP(NW[[#This Row],[Labour Code]],labour[],labour_column,FALSE))</f>
        <v>0</v>
      </c>
      <c r="G21" s="41">
        <f t="shared" si="1"/>
        <v>0</v>
      </c>
    </row>
    <row r="22" spans="1:7" ht="15" customHeight="1">
      <c r="A22" s="170"/>
      <c r="B22" s="171"/>
      <c r="C22" s="173"/>
      <c r="D22" s="8" t="str">
        <f>IF(NW[[#This Row],[Labour Code]]=0,"",IFERROR(VLOOKUP(NW[[#This Row],[Labour Code]],labour[],2,FALSE),error2))</f>
        <v/>
      </c>
      <c r="E22" s="9" t="str">
        <f>IF(NW[[#This Row],[Labour Code]]=0,"",IFERROR(VLOOKUP(NW[[#This Row],[Labour Code]],labour[],3,FALSE),error5))</f>
        <v/>
      </c>
      <c r="F22" s="10">
        <f>IF(OR(NW[[#This Row],[Labour Code]]=0,NW[[#This Row],[Business Unit]]=error5),0,VLOOKUP(NW[[#This Row],[Labour Code]],labour[],labour_column,FALSE))</f>
        <v>0</v>
      </c>
      <c r="G22" s="41">
        <f t="shared" si="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tr">
        <f>IF(Labour_items[[#This Row],[Labour Code]]=0,"",IFERROR(VLOOKUP(Labour_items[[#This Row],[Labour Code]],labour[],2,FALSE),error2))</f>
        <v/>
      </c>
      <c r="E26" s="9" t="str">
        <f>IF(Labour_items[[#This Row],[Labour Code]]=0,"",IFERROR(VLOOKUP(Labour_items[[#This Row],[Labour Code]],labour[],3,FALSE),error5))</f>
        <v/>
      </c>
      <c r="F26" s="10">
        <f>IF(OR(Labour_items[[#This Row],[Labour Code]]=0,Labour_items[[#This Row],[Business Unit]]=error5),0,VLOOKUP(Labour_items[[#This Row],[Labour Code]],labour[],labour_column,FALSE))</f>
        <v>0</v>
      </c>
      <c r="G26" s="41">
        <f t="shared" ref="G26:G29" si="2">ROUND(A26*F26,0)</f>
        <v>0</v>
      </c>
    </row>
    <row r="27" spans="1:7" ht="15" customHeight="1">
      <c r="A27" s="170"/>
      <c r="B27" s="171"/>
      <c r="C27" s="173"/>
      <c r="D27" s="8" t="str">
        <f>IF(Labour_items[[#This Row],[Labour Code]]=0,"",IFERROR(VLOOKUP(Labour_items[[#This Row],[Labour Code]],labour[],2,FALSE),error2))</f>
        <v/>
      </c>
      <c r="E27" s="9" t="str">
        <f>IF(Labour_items[[#This Row],[Labour Code]]=0,"",IFERROR(VLOOKUP(Labour_items[[#This Row],[Labour Code]],labour[],3,FALSE),error5))</f>
        <v/>
      </c>
      <c r="F27" s="10">
        <f>IF(OR(Labour_items[[#This Row],[Labour Code]]=0,Labour_items[[#This Row],[Business Unit]]=error5),0,VLOOKUP(Labour_items[[#This Row],[Labour Code]],labour[],labour_column,FALSE))</f>
        <v>0</v>
      </c>
      <c r="G27" s="41">
        <f t="shared" si="2"/>
        <v>0</v>
      </c>
    </row>
    <row r="28" spans="1:7" ht="15" customHeight="1">
      <c r="A28" s="170"/>
      <c r="B28" s="171"/>
      <c r="C28" s="173"/>
      <c r="D28" s="8" t="str">
        <f>IF(Labour_items[[#This Row],[Labour Code]]=0,"",IFERROR(VLOOKUP(Labour_items[[#This Row],[Labour Code]],labour[],2,FALSE),error2))</f>
        <v/>
      </c>
      <c r="E28" s="9" t="str">
        <f>IF(Labour_items[[#This Row],[Labour Code]]=0,"",IFERROR(VLOOKUP(Labour_items[[#This Row],[Labour Code]],labour[],3,FALSE),error5))</f>
        <v/>
      </c>
      <c r="F28" s="10">
        <f>IF(OR(Labour_items[[#This Row],[Labour Code]]=0,Labour_items[[#This Row],[Business Unit]]=error5),0,VLOOKUP(Labour_items[[#This Row],[Labour Code]],labour[],labour_column,FALSE))</f>
        <v>0</v>
      </c>
      <c r="G28" s="41">
        <f t="shared" si="2"/>
        <v>0</v>
      </c>
    </row>
    <row r="29" spans="1:7" ht="15" customHeight="1">
      <c r="A29" s="170"/>
      <c r="B29" s="171"/>
      <c r="C29" s="173"/>
      <c r="D29" s="8" t="str">
        <f>IF(Labour_items[[#This Row],[Labour Code]]=0,"",IFERROR(VLOOKUP(Labour_items[[#This Row],[Labour Code]],labour[],2,FALSE),error2))</f>
        <v/>
      </c>
      <c r="E29" s="9" t="str">
        <f>IF(Labour_items[[#This Row],[Labour Code]]=0,"",IFERROR(VLOOKUP(Labour_items[[#This Row],[Labour Code]],labour[],3,FALSE),error5))</f>
        <v/>
      </c>
      <c r="F29" s="10">
        <f>IF(OR(Labour_items[[#This Row],[Labour Code]]=0,Labour_items[[#This Row],[Business Unit]]=error5),0,VLOOKUP(Labour_items[[#This Row],[Labour Code]],labour[],labour_column,FALSE))</f>
        <v>0</v>
      </c>
      <c r="G29" s="41">
        <f t="shared" si="2"/>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tr">
        <f>IF(Materials_items[[#This Row],[Code]]=0,"",IFERROR(VLOOKUP(Materials_items[[#This Row],[Code]],materials[],2,FALSE),error1))</f>
        <v/>
      </c>
      <c r="E33" s="13" t="str">
        <f>IF(Materials_items[[#This Row],[Code]]=0,"",IFERROR(VLOOKUP(Materials_items[[#This Row],[Code]],materials[],4,FALSE),error5))</f>
        <v/>
      </c>
      <c r="F33" s="175">
        <f>IF(OR(Materials_items[[#This Row],[Code]]=0,Materials_items[[#This Row],[Description]]=error1),0,VLOOKUP(Materials_items[[#This Row],[Code]],materials[],materials_column,FALSE))</f>
        <v>0</v>
      </c>
      <c r="G33" s="176">
        <f>ROUND(Materials_items[[#This Row],[Quantity]]*Materials_items[[#This Row],[unit cost]],0)</f>
        <v>0</v>
      </c>
    </row>
    <row r="34" spans="1:7" ht="15" customHeight="1">
      <c r="A34" s="170"/>
      <c r="B34" s="173"/>
      <c r="C34" s="172"/>
      <c r="D34" s="13" t="str">
        <f>IF(Materials_items[[#This Row],[Code]]=0,"",IFERROR(VLOOKUP(Materials_items[[#This Row],[Code]],materials[],2,FALSE),error1))</f>
        <v/>
      </c>
      <c r="E34" s="13" t="str">
        <f>IF(Materials_items[[#This Row],[Code]]=0,"",IFERROR(VLOOKUP(Materials_items[[#This Row],[Code]],materials[],4,FALSE),error5))</f>
        <v/>
      </c>
      <c r="F34" s="175">
        <f>IF(OR(Materials_items[[#This Row],[Code]]=0,Materials_items[[#This Row],[Description]]=error1),0,VLOOKUP(Materials_items[[#This Row],[Code]],materials[],materials_column,FALSE))</f>
        <v>0</v>
      </c>
      <c r="G34" s="176">
        <f>ROUND(Materials_items[[#This Row],[Quantity]]*Materials_items[[#This Row],[unit cost]],0)</f>
        <v>0</v>
      </c>
    </row>
    <row r="35" spans="1:7" ht="15" customHeight="1">
      <c r="A35" s="170"/>
      <c r="B35" s="173"/>
      <c r="C35" s="172"/>
      <c r="D35" s="13" t="str">
        <f>IF(Materials_items[[#This Row],[Code]]=0,"",IFERROR(VLOOKUP(Materials_items[[#This Row],[Code]],materials[],2,FALSE),error1))</f>
        <v/>
      </c>
      <c r="E35" s="13" t="str">
        <f>IF(Materials_items[[#This Row],[Code]]=0,"",IFERROR(VLOOKUP(Materials_items[[#This Row],[Code]],materials[],4,FALSE),error5))</f>
        <v/>
      </c>
      <c r="F35" s="175">
        <f>IF(OR(Materials_items[[#This Row],[Code]]=0,Materials_items[[#This Row],[Description]]=error1),0,VLOOKUP(Materials_items[[#This Row],[Code]],materials[],materials_column,FALSE))</f>
        <v>0</v>
      </c>
      <c r="G35" s="176">
        <f>ROUND(Materials_items[[#This Row],[Quantity]]*Materials_items[[#This Row],[unit cost]],0)</f>
        <v>0</v>
      </c>
    </row>
    <row r="36" spans="1:7" ht="15" customHeight="1">
      <c r="A36" s="170"/>
      <c r="B36" s="173"/>
      <c r="C36" s="172"/>
      <c r="D36" s="13" t="str">
        <f>IF(Materials_items[[#This Row],[Code]]=0,"",IFERROR(VLOOKUP(Materials_items[[#This Row],[Code]],materials[],2,FALSE),error1))</f>
        <v/>
      </c>
      <c r="E36" s="13" t="str">
        <f>IF(Materials_items[[#This Row],[Code]]=0,"",IFERROR(VLOOKUP(Materials_items[[#This Row],[Code]],materials[],4,FALSE),error5))</f>
        <v/>
      </c>
      <c r="F36" s="175">
        <f>IF(OR(Materials_items[[#This Row],[Code]]=0,Materials_items[[#This Row],[Description]]=error1),0,VLOOKUP(Materials_items[[#This Row],[Code]],materials[],materials_column,FALSE))</f>
        <v>0</v>
      </c>
      <c r="G36" s="176">
        <f>ROUND(Materials_items[[#This Row],[Quantity]]*Materials_items[[#This Row],[unit cost]],0)</f>
        <v>0</v>
      </c>
    </row>
    <row r="37" spans="1:7" ht="15" customHeight="1">
      <c r="A37" s="170"/>
      <c r="B37" s="173"/>
      <c r="C37" s="172"/>
      <c r="D37" s="13" t="str">
        <f>IF(Materials_items[[#This Row],[Code]]=0,"",IFERROR(VLOOKUP(Materials_items[[#This Row],[Code]],materials[],2,FALSE),error1))</f>
        <v/>
      </c>
      <c r="E37" s="13" t="str">
        <f>IF(Materials_items[[#This Row],[Code]]=0,"",IFERROR(VLOOKUP(Materials_items[[#This Row],[Code]],materials[],4,FALSE),error5))</f>
        <v/>
      </c>
      <c r="F37" s="175">
        <f>IF(OR(Materials_items[[#This Row],[Code]]=0,Materials_items[[#This Row],[Description]]=error1),0,VLOOKUP(Materials_items[[#This Row],[Code]],materials[],materials_column,FALSE))</f>
        <v>0</v>
      </c>
      <c r="G37" s="176">
        <f>ROUND(Materials_items[[#This Row],[Quantity]]*Materials_items[[#This Row],[unit cost]],0)</f>
        <v>0</v>
      </c>
    </row>
    <row r="38" spans="1:7" ht="15" customHeight="1">
      <c r="A38" s="170"/>
      <c r="B38" s="173"/>
      <c r="C38" s="172"/>
      <c r="D38" s="13" t="str">
        <f>IF(Materials_items[[#This Row],[Code]]=0,"",IFERROR(VLOOKUP(Materials_items[[#This Row],[Code]],materials[],2,FALSE),error1))</f>
        <v/>
      </c>
      <c r="E38" s="13" t="str">
        <f>IF(Materials_items[[#This Row],[Code]]=0,"",IFERROR(VLOOKUP(Materials_items[[#This Row],[Code]],materials[],4,FALSE),error5))</f>
        <v/>
      </c>
      <c r="F38" s="175">
        <f>IF(OR(Materials_items[[#This Row],[Code]]=0,Materials_items[[#This Row],[Description]]=error1),0,VLOOKUP(Materials_items[[#This Row],[Code]],materials[],materials_column,FALSE))</f>
        <v>0</v>
      </c>
      <c r="G38" s="176">
        <f>ROUND(Materials_items[[#This Row],[Quantity]]*Materials_items[[#This Row],[unit cost]],0)</f>
        <v>0</v>
      </c>
    </row>
    <row r="39" spans="1:7" ht="15" customHeight="1">
      <c r="A39" s="170"/>
      <c r="B39" s="173"/>
      <c r="C39" s="172"/>
      <c r="D39" s="13" t="str">
        <f>IF(Materials_items[[#This Row],[Code]]=0,"",IFERROR(VLOOKUP(Materials_items[[#This Row],[Code]],materials[],2,FALSE),error1))</f>
        <v/>
      </c>
      <c r="E39" s="13" t="str">
        <f>IF(Materials_items[[#This Row],[Code]]=0,"",IFERROR(VLOOKUP(Materials_items[[#This Row],[Code]],materials[],4,FALSE),error5))</f>
        <v/>
      </c>
      <c r="F39" s="175">
        <f>IF(OR(Materials_items[[#This Row],[Code]]=0,Materials_items[[#This Row],[Description]]=error1),0,VLOOKUP(Materials_items[[#This Row],[Code]],materials[],materials_column,FALSE))</f>
        <v>0</v>
      </c>
      <c r="G39" s="176">
        <f>ROUND(Materials_items[[#This Row],[Quantity]]*Materials_items[[#This Row],[unit cost]],0)</f>
        <v>0</v>
      </c>
    </row>
    <row r="40" spans="1:7" ht="15" customHeight="1">
      <c r="A40" s="170"/>
      <c r="B40" s="173"/>
      <c r="C40" s="172"/>
      <c r="D40" s="13" t="str">
        <f>IF(Materials_items[[#This Row],[Code]]=0,"",IFERROR(VLOOKUP(Materials_items[[#This Row],[Code]],materials[],2,FALSE),error1))</f>
        <v/>
      </c>
      <c r="E40" s="13" t="str">
        <f>IF(Materials_items[[#This Row],[Code]]=0,"",IFERROR(VLOOKUP(Materials_items[[#This Row],[Code]],materials[],4,FALSE),error5))</f>
        <v/>
      </c>
      <c r="F40" s="175">
        <f>IF(OR(Materials_items[[#This Row],[Code]]=0,Materials_items[[#This Row],[Description]]=error1),0,VLOOKUP(Materials_items[[#This Row],[Code]],materials[],materials_column,FALSE))</f>
        <v>0</v>
      </c>
      <c r="G40" s="176">
        <f>ROUND(Materials_items[[#This Row],[Quantity]]*Materials_items[[#This Row],[unit cost]],0)</f>
        <v>0</v>
      </c>
    </row>
    <row r="41" spans="1:7" ht="15" customHeight="1">
      <c r="A41" s="170"/>
      <c r="B41" s="173"/>
      <c r="C41" s="172"/>
      <c r="D41" s="13" t="str">
        <f>IF(Materials_items[[#This Row],[Code]]=0,"",IFERROR(VLOOKUP(Materials_items[[#This Row],[Code]],materials[],2,FALSE),error1))</f>
        <v/>
      </c>
      <c r="E41" s="13" t="str">
        <f>IF(Materials_items[[#This Row],[Code]]=0,"",IFERROR(VLOOKUP(Materials_items[[#This Row],[Code]],materials[],4,FALSE),error5))</f>
        <v/>
      </c>
      <c r="F41" s="175">
        <f>IF(OR(Materials_items[[#This Row],[Code]]=0,Materials_items[[#This Row],[Description]]=error1),0,VLOOKUP(Materials_items[[#This Row],[Code]],materials[],materials_column,FALSE))</f>
        <v>0</v>
      </c>
      <c r="G41" s="176">
        <f>ROUND(Materials_items[[#This Row],[Quantity]]*Materials_items[[#This Row],[unit cost]],0)</f>
        <v>0</v>
      </c>
    </row>
    <row r="42" spans="1:7" ht="15" customHeight="1">
      <c r="A42" s="170"/>
      <c r="B42" s="173"/>
      <c r="C42" s="172"/>
      <c r="D42" s="13" t="str">
        <f>IF(Materials_items[[#This Row],[Code]]=0,"",IFERROR(VLOOKUP(Materials_items[[#This Row],[Code]],materials[],2,FALSE),error1))</f>
        <v/>
      </c>
      <c r="E42" s="13" t="str">
        <f>IF(Materials_items[[#This Row],[Code]]=0,"",IFERROR(VLOOKUP(Materials_items[[#This Row],[Code]],materials[],4,FALSE),error5))</f>
        <v/>
      </c>
      <c r="F42" s="175">
        <f>IF(OR(Materials_items[[#This Row],[Code]]=0,Materials_items[[#This Row],[Description]]=error1),0,VLOOKUP(Materials_items[[#This Row],[Code]],materials[],materials_column,FALSE))</f>
        <v>0</v>
      </c>
      <c r="G42" s="176">
        <f>ROUND(Materials_items[[#This Row],[Quantity]]*Materials_items[[#This Row],[unit cost]],0)</f>
        <v>0</v>
      </c>
    </row>
    <row r="43" spans="1:7" ht="15" customHeight="1">
      <c r="A43" s="170"/>
      <c r="B43" s="173"/>
      <c r="C43" s="172"/>
      <c r="D43" s="13" t="str">
        <f>IF(Materials_items[[#This Row],[Code]]=0,"",IFERROR(VLOOKUP(Materials_items[[#This Row],[Code]],materials[],2,FALSE),error1))</f>
        <v/>
      </c>
      <c r="E43" s="13" t="str">
        <f>IF(Materials_items[[#This Row],[Code]]=0,"",IFERROR(VLOOKUP(Materials_items[[#This Row],[Code]],materials[],4,FALSE),error5))</f>
        <v/>
      </c>
      <c r="F43" s="175">
        <f>IF(OR(Materials_items[[#This Row],[Code]]=0,Materials_items[[#This Row],[Description]]=error1),0,VLOOKUP(Materials_items[[#This Row],[Code]],materials[],materials_column,FALSE))</f>
        <v>0</v>
      </c>
      <c r="G43" s="176">
        <f>ROUND(Materials_items[[#This Row],[Quantity]]*Materials_items[[#This Row],[unit cost]],0)</f>
        <v>0</v>
      </c>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t="str">
        <f>IF(Contractor_items[[#This Row],[Code]]=0,"",IFERROR(VLOOKUP(Contractor_items[[#This Row],[Code]],contractors[],2,FALSE),error4))</f>
        <v/>
      </c>
      <c r="E47" s="13" t="str">
        <f>IF(Contractor_items[[#This Row],[Code]]=0,"",IFERROR(VLOOKUP(Contractor_items[[#This Row],[Code]],contractors[],3,FALSE),error5))</f>
        <v/>
      </c>
      <c r="F47" s="175">
        <f>IF(OR(Contractor_items[[#This Row],[Code]]=0,Contractor_items[[#This Row],[Description]]=error4),0,VLOOKUP(Contractor_items[[#This Row],[Code]],contractors[],vehicles_column,FALSE))</f>
        <v>0</v>
      </c>
      <c r="G47" s="176">
        <f>ROUND(Contractor_items[[#This Row],[Quantity]]*Contractor_items[[#This Row],[unit cost]],0)</f>
        <v>0</v>
      </c>
    </row>
    <row r="48" spans="1:7" ht="15" customHeight="1">
      <c r="A48" s="170"/>
      <c r="B48" s="173"/>
      <c r="C48" s="172"/>
      <c r="D48" s="13" t="str">
        <f>IF(Contractor_items[[#This Row],[Code]]=0,"",IFERROR(VLOOKUP(Contractor_items[[#This Row],[Code]],contractors[],2,FALSE),error4))</f>
        <v/>
      </c>
      <c r="E48" s="13" t="str">
        <f>IF(Contractor_items[[#This Row],[Code]]=0,"",IFERROR(VLOOKUP(Contractor_items[[#This Row],[Code]],contractors[],3,FALSE),error5))</f>
        <v/>
      </c>
      <c r="F48" s="175">
        <f>IF(OR(Contractor_items[[#This Row],[Code]]=0,Contractor_items[[#This Row],[Description]]=error4),0,VLOOKUP(Contractor_items[[#This Row],[Code]],contractors[],vehicles_column,FALSE))</f>
        <v>0</v>
      </c>
      <c r="G48" s="176">
        <f>ROUND(Contractor_items[[#This Row],[Quantity]]*Contractor_items[[#This Row],[unit cost]],0)</f>
        <v>0</v>
      </c>
    </row>
    <row r="49" spans="1:7" ht="15" customHeight="1">
      <c r="A49" s="170"/>
      <c r="B49" s="173"/>
      <c r="C49" s="172"/>
      <c r="D49" s="13" t="str">
        <f>IF(Contractor_items[[#This Row],[Code]]=0,"",IFERROR(VLOOKUP(Contractor_items[[#This Row],[Code]],contractors[],2,FALSE),error4))</f>
        <v/>
      </c>
      <c r="E49" s="13" t="str">
        <f>IF(Contractor_items[[#This Row],[Code]]=0,"",IFERROR(VLOOKUP(Contractor_items[[#This Row],[Code]],contractors[],3,FALSE),error5))</f>
        <v/>
      </c>
      <c r="F49" s="175">
        <f>IF(OR(Contractor_items[[#This Row],[Code]]=0,Contractor_items[[#This Row],[Description]]=error4),0,VLOOKUP(Contractor_items[[#This Row],[Code]],contractors[],vehicles_column,FALSE))</f>
        <v>0</v>
      </c>
      <c r="G49" s="176">
        <f>ROUND(Contractor_items[[#This Row],[Quantity]]*Contractor_items[[#This Row],[unit cost]],0)</f>
        <v>0</v>
      </c>
    </row>
    <row r="50" spans="1:7" ht="15" customHeight="1">
      <c r="A50" s="170"/>
      <c r="B50" s="173"/>
      <c r="C50" s="172"/>
      <c r="D50" s="13" t="str">
        <f>IF(Contractor_items[[#This Row],[Code]]=0,"",IFERROR(VLOOKUP(Contractor_items[[#This Row],[Code]],contractors[],2,FALSE),error4))</f>
        <v/>
      </c>
      <c r="E50" s="13" t="str">
        <f>IF(Contractor_items[[#This Row],[Code]]=0,"",IFERROR(VLOOKUP(Contractor_items[[#This Row],[Code]],contractors[],3,FALSE),error5))</f>
        <v/>
      </c>
      <c r="F50" s="175">
        <f>IF(OR(Contractor_items[[#This Row],[Code]]=0,Contractor_items[[#This Row],[Description]]=error4),0,VLOOKUP(Contractor_items[[#This Row],[Code]],contractors[],vehicles_column,FALSE))</f>
        <v>0</v>
      </c>
      <c r="G50" s="176">
        <f>ROUND(Contractor_items[[#This Row],[Quantity]]*Contractor_items[[#This Row],[unit cost]],0)</f>
        <v>0</v>
      </c>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tr">
        <f>IF(vehicle_items[[#This Row],[Code]]=0,"",IFERROR(VLOOKUP(vehicle_items[[#This Row],[Code]],vehicles[],2,FALSE),error4))</f>
        <v/>
      </c>
      <c r="E54" s="13" t="str">
        <f>IF(vehicle_items[[#This Row],[Code]]=0,"",IFERROR(VLOOKUP(vehicle_items[[#This Row],[Code]],vehicles[],3,FALSE),error5))</f>
        <v/>
      </c>
      <c r="F54" s="179">
        <f>IF(OR(vehicle_items[[#This Row],[Code]]=0,vehicle_items[[#This Row],[Description]]=error4),0,VLOOKUP(vehicle_items[[#This Row],[Code]],vehicles[],4,FALSE))</f>
        <v>0</v>
      </c>
      <c r="G54" s="180">
        <f>ROUND(vehicle_items[[#This Row],[Quantity]]*vehicle_items[[#This Row],[unit cost]],0)</f>
        <v>0</v>
      </c>
    </row>
    <row r="55" spans="1:7" ht="15" customHeight="1">
      <c r="A55" s="170"/>
      <c r="B55" s="173"/>
      <c r="C55" s="172"/>
      <c r="D55" s="13" t="str">
        <f>IF(vehicle_items[[#This Row],[Code]]=0,"",IFERROR(VLOOKUP(vehicle_items[[#This Row],[Code]],vehicles[],2,FALSE),error4))</f>
        <v/>
      </c>
      <c r="E55" s="13" t="str">
        <f>IF(vehicle_items[[#This Row],[Code]]=0,"",IFERROR(VLOOKUP(vehicle_items[[#This Row],[Code]],vehicles[],3,FALSE),error5))</f>
        <v/>
      </c>
      <c r="F55" s="179">
        <f>IF(OR(vehicle_items[[#This Row],[Code]]=0,vehicle_items[[#This Row],[Description]]=error4),0,VLOOKUP(vehicle_items[[#This Row],[Code]],vehicles[],4,FALSE))</f>
        <v>0</v>
      </c>
      <c r="G55" s="180">
        <f>ROUND(vehicle_items[[#This Row],[Quantity]]*vehicle_items[[#This Row],[unit cost]],0)</f>
        <v>0</v>
      </c>
    </row>
    <row r="56" spans="1:7" ht="15" customHeight="1">
      <c r="A56" s="170"/>
      <c r="B56" s="173"/>
      <c r="C56" s="172"/>
      <c r="D56" s="13" t="str">
        <f>IF(vehicle_items[[#This Row],[Code]]=0,"",IFERROR(VLOOKUP(vehicle_items[[#This Row],[Code]],vehicles[],2,FALSE),error4))</f>
        <v/>
      </c>
      <c r="E56" s="13" t="str">
        <f>IF(vehicle_items[[#This Row],[Code]]=0,"",IFERROR(VLOOKUP(vehicle_items[[#This Row],[Code]],vehicles[],3,FALSE),error5))</f>
        <v/>
      </c>
      <c r="F56" s="179">
        <f>IF(OR(vehicle_items[[#This Row],[Code]]=0,vehicle_items[[#This Row],[Description]]=error4),0,VLOOKUP(vehicle_items[[#This Row],[Code]],vehicles[],4,FALSE))</f>
        <v>0</v>
      </c>
      <c r="G56" s="180">
        <f>ROUND(vehicle_items[[#This Row],[Quantity]]*vehicle_items[[#This Row],[unit cost]],0)</f>
        <v>0</v>
      </c>
    </row>
    <row r="57" spans="1:7" ht="15" customHeight="1">
      <c r="A57" s="174"/>
      <c r="B57" s="173"/>
      <c r="C57" s="172"/>
      <c r="D57" s="13" t="str">
        <f>IF(vehicle_items[[#This Row],[Code]]=0,"",IFERROR(VLOOKUP(vehicle_items[[#This Row],[Code]],vehicles[],2,FALSE),error4))</f>
        <v/>
      </c>
      <c r="E57" s="13" t="str">
        <f>IF(vehicle_items[[#This Row],[Code]]=0,"",IFERROR(VLOOKUP(vehicle_items[[#This Row],[Code]],vehicles[],3,FALSE),error5))</f>
        <v/>
      </c>
      <c r="F57" s="179">
        <f>IF(OR(vehicle_items[[#This Row],[Code]]=0,vehicle_items[[#This Row],[Description]]=error4),0,VLOOKUP(vehicle_items[[#This Row],[Code]],vehicles[],4,FALSE))</f>
        <v>0</v>
      </c>
      <c r="G57" s="180">
        <f>ROUND(vehicle_items[[#This Row],[Quantity]]*vehicle_items[[#This Row],[unit cost]],0)</f>
        <v>0</v>
      </c>
    </row>
  </sheetData>
  <conditionalFormatting sqref="B1">
    <cfRule type="expression" dxfId="3210" priority="15">
      <formula>ISERROR(B1)</formula>
    </cfRule>
  </conditionalFormatting>
  <conditionalFormatting sqref="D33:D43">
    <cfRule type="expression" dxfId="3209" priority="14">
      <formula>D33=error1</formula>
    </cfRule>
  </conditionalFormatting>
  <conditionalFormatting sqref="D20:D22 D26:D29">
    <cfRule type="expression" dxfId="3208" priority="13">
      <formula>D20=error2</formula>
    </cfRule>
  </conditionalFormatting>
  <conditionalFormatting sqref="E1:G1">
    <cfRule type="expression" dxfId="3207" priority="12">
      <formula>$F$1=error3</formula>
    </cfRule>
  </conditionalFormatting>
  <conditionalFormatting sqref="C13:D13">
    <cfRule type="expression" dxfId="3206" priority="11">
      <formula>NOT(C12=C13)</formula>
    </cfRule>
  </conditionalFormatting>
  <conditionalFormatting sqref="E33:E43 E20:E22 E26:E29 E47:E50">
    <cfRule type="expression" dxfId="3205" priority="9">
      <formula>AND(ISERROR(MATCH(E20,bu_list,0)),A20&lt;&gt;0)</formula>
    </cfRule>
  </conditionalFormatting>
  <conditionalFormatting sqref="D47:D50">
    <cfRule type="expression" dxfId="3204" priority="8">
      <formula>D47=error4</formula>
    </cfRule>
  </conditionalFormatting>
  <conditionalFormatting sqref="E13:F13">
    <cfRule type="expression" dxfId="3203" priority="6">
      <formula>NOT(E12=E13)</formula>
    </cfRule>
  </conditionalFormatting>
  <conditionalFormatting sqref="F1">
    <cfRule type="expression" dxfId="3202" priority="5">
      <formula>$F$1="good"</formula>
    </cfRule>
  </conditionalFormatting>
  <conditionalFormatting sqref="E54:E57">
    <cfRule type="expression" dxfId="3201" priority="2">
      <formula>AND(ISERROR(MATCH(E54,bu_list,0)),A54&lt;&gt;0)</formula>
    </cfRule>
  </conditionalFormatting>
  <conditionalFormatting sqref="D54:D57">
    <cfRule type="expression" dxfId="3200" priority="1">
      <formula>D54=error4</formula>
    </cfRule>
  </conditionalFormatting>
  <dataValidations count="11">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sqref="A30:B3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decimal" allowBlank="1" showInputMessage="1" showErrorMessage="1" sqref="A30">
      <formula1>0</formula1>
      <formula2>99999</formula2>
    </dataValidation>
    <dataValidation type="decimal" operator="greaterThanOrEqual" allowBlank="1" showInputMessage="1" showErrorMessage="1" sqref="A20:A22 A26:A29">
      <formula1>0</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allowBlank="1" showInputMessage="1" showErrorMessage="1" promptTitle="Labour Code" prompt="Choose a code from the drop down menu" sqref="B20:B22">
      <formula1>cost_centre_list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43"/>
  <sheetViews>
    <sheetView workbookViewId="0">
      <selection activeCell="D1" sqref="D1"/>
    </sheetView>
  </sheetViews>
  <sheetFormatPr defaultRowHeight="15"/>
  <cols>
    <col min="1" max="1" width="45.85546875" customWidth="1"/>
    <col min="2" max="2" width="27.42578125" customWidth="1"/>
    <col min="3" max="3" width="24.5703125" customWidth="1"/>
    <col min="4" max="4" width="21.5703125" customWidth="1"/>
    <col min="5" max="5" width="26.28515625" customWidth="1"/>
    <col min="6" max="6" width="15.42578125" customWidth="1"/>
    <col min="8" max="8" width="27.7109375" customWidth="1"/>
  </cols>
  <sheetData>
    <row r="1" spans="1:5">
      <c r="A1" s="228" t="s">
        <v>20676</v>
      </c>
      <c r="B1" s="229"/>
      <c r="C1" s="229"/>
      <c r="D1" s="229"/>
    </row>
    <row r="3" spans="1:5">
      <c r="A3" s="227" t="s">
        <v>20601</v>
      </c>
    </row>
    <row r="4" spans="1:5">
      <c r="B4" t="s">
        <v>20303</v>
      </c>
    </row>
    <row r="5" spans="1:5">
      <c r="A5" t="s">
        <v>20602</v>
      </c>
      <c r="B5" s="235">
        <v>4.9539362895492073E-2</v>
      </c>
    </row>
    <row r="6" spans="1:5">
      <c r="A6" t="s">
        <v>20603</v>
      </c>
      <c r="B6" s="234">
        <f>244.988990361477%/100</f>
        <v>2.44988990361477E-2</v>
      </c>
    </row>
    <row r="8" spans="1:5">
      <c r="A8" s="231" t="s">
        <v>20623</v>
      </c>
      <c r="B8" s="232"/>
      <c r="C8" s="232"/>
      <c r="D8" s="232"/>
      <c r="E8" s="232"/>
    </row>
    <row r="10" spans="1:5" ht="60">
      <c r="A10" s="227" t="s">
        <v>20604</v>
      </c>
      <c r="B10" s="236" t="s">
        <v>20605</v>
      </c>
      <c r="C10" s="236" t="s">
        <v>20606</v>
      </c>
      <c r="D10" s="236"/>
    </row>
    <row r="11" spans="1:5">
      <c r="A11" s="237" t="s">
        <v>20410</v>
      </c>
      <c r="B11" s="238">
        <v>84.98</v>
      </c>
      <c r="C11" s="239">
        <f>B11*(1+$B$6)</f>
        <v>87.061916440091835</v>
      </c>
      <c r="D11" s="239"/>
    </row>
    <row r="12" spans="1:5">
      <c r="A12" s="237" t="s">
        <v>20403</v>
      </c>
      <c r="B12" s="238">
        <v>169.97</v>
      </c>
      <c r="C12" s="239">
        <f t="shared" ref="C12:C16" si="0">B12*(1+$B$6)</f>
        <v>174.13407786917401</v>
      </c>
      <c r="D12" s="239"/>
    </row>
    <row r="13" spans="1:5">
      <c r="A13" s="237" t="s">
        <v>20404</v>
      </c>
      <c r="B13" s="238">
        <v>144.63999999999999</v>
      </c>
      <c r="C13" s="239">
        <f t="shared" si="0"/>
        <v>148.18352075658839</v>
      </c>
      <c r="D13" s="239"/>
    </row>
    <row r="14" spans="1:5">
      <c r="A14" s="237" t="s">
        <v>20405</v>
      </c>
      <c r="B14" s="238">
        <v>169.97</v>
      </c>
      <c r="C14" s="239">
        <f t="shared" si="0"/>
        <v>174.13407786917401</v>
      </c>
      <c r="D14" s="239"/>
    </row>
    <row r="15" spans="1:5">
      <c r="A15" s="237" t="s">
        <v>20406</v>
      </c>
      <c r="B15" s="238">
        <v>158.63999999999999</v>
      </c>
      <c r="C15" s="239">
        <f t="shared" si="0"/>
        <v>162.52650534309444</v>
      </c>
      <c r="D15" s="239"/>
    </row>
    <row r="16" spans="1:5">
      <c r="A16" s="237" t="s">
        <v>20407</v>
      </c>
      <c r="B16" s="238">
        <v>181.3</v>
      </c>
      <c r="C16" s="239">
        <f t="shared" si="0"/>
        <v>185.74165039525357</v>
      </c>
      <c r="D16" s="239"/>
    </row>
    <row r="18" spans="1:8">
      <c r="A18" t="s">
        <v>20607</v>
      </c>
    </row>
    <row r="20" spans="1:8">
      <c r="A20" s="231" t="s">
        <v>20621</v>
      </c>
      <c r="B20" s="232"/>
      <c r="C20" s="232"/>
      <c r="D20" s="232"/>
      <c r="E20" s="232"/>
      <c r="F20" s="232"/>
      <c r="G20" s="232"/>
      <c r="H20" s="232"/>
    </row>
    <row r="21" spans="1:8" ht="66.75" customHeight="1">
      <c r="A21" s="227" t="s">
        <v>20608</v>
      </c>
      <c r="B21" s="236" t="s">
        <v>20653</v>
      </c>
      <c r="C21" s="241" t="s">
        <v>20619</v>
      </c>
      <c r="D21" s="241" t="s">
        <v>20654</v>
      </c>
      <c r="E21" s="242" t="s">
        <v>20655</v>
      </c>
      <c r="F21" s="236" t="s">
        <v>20609</v>
      </c>
      <c r="H21" s="242" t="s">
        <v>20656</v>
      </c>
    </row>
    <row r="22" spans="1:8">
      <c r="A22" t="str">
        <f>SAPN_Labour!B3</f>
        <v>Administrative Officer</v>
      </c>
      <c r="B22" s="240">
        <f>SAPN_Labour!K3</f>
        <v>92.88831468576619</v>
      </c>
      <c r="C22" s="239">
        <f t="shared" ref="C22:C27" si="1">B22*(1+global_margin)</f>
        <v>98.461613566912163</v>
      </c>
      <c r="D22" s="239">
        <f t="shared" ref="D22:D27" si="2">C22*(1+$B$6)</f>
        <v>100.87381469662414</v>
      </c>
      <c r="E22" s="243">
        <f t="shared" ref="E22:E27" si="3">MIN(D22,C11)</f>
        <v>87.061916440091835</v>
      </c>
      <c r="F22" t="str">
        <f t="shared" ref="F22:F27" si="4">IF(E22=D22,"Accept","Reject")</f>
        <v>Reject</v>
      </c>
      <c r="H22" s="244">
        <f t="shared" ref="H22:H27" si="5">E22/(1+$B$5)</f>
        <v>82.952502324356388</v>
      </c>
    </row>
    <row r="23" spans="1:8">
      <c r="A23" t="str">
        <f>SAPN_Labour!B4</f>
        <v>Project Manager</v>
      </c>
      <c r="B23" s="240">
        <f>SAPN_Labour!K4</f>
        <v>161.38328474817192</v>
      </c>
      <c r="C23" s="239">
        <f t="shared" si="1"/>
        <v>171.06628183306225</v>
      </c>
      <c r="D23" s="239">
        <f t="shared" si="2"/>
        <v>175.25721740017963</v>
      </c>
      <c r="E23" s="243">
        <f t="shared" si="3"/>
        <v>174.13407786917401</v>
      </c>
      <c r="F23" t="str">
        <f t="shared" si="4"/>
        <v>Reject</v>
      </c>
      <c r="H23" s="244">
        <f t="shared" si="5"/>
        <v>165.91476606343673</v>
      </c>
    </row>
    <row r="24" spans="1:8">
      <c r="A24" t="str">
        <f>SAPN_Labour!B5</f>
        <v>Field Worker</v>
      </c>
      <c r="B24" s="240">
        <f>SAPN_Labour!K5</f>
        <v>128.4754376368451</v>
      </c>
      <c r="C24" s="239">
        <f t="shared" si="1"/>
        <v>136.18396389505583</v>
      </c>
      <c r="D24" s="239">
        <f t="shared" si="2"/>
        <v>139.52032107686318</v>
      </c>
      <c r="E24" s="243">
        <f t="shared" si="3"/>
        <v>139.52032107686318</v>
      </c>
      <c r="F24" t="str">
        <f t="shared" si="4"/>
        <v>Accept</v>
      </c>
      <c r="H24" s="244">
        <f t="shared" si="5"/>
        <v>132.93481503347476</v>
      </c>
    </row>
    <row r="25" spans="1:8">
      <c r="A25" t="str">
        <f>SAPN_Labour!B6</f>
        <v>Technical Specialist</v>
      </c>
      <c r="B25" s="240">
        <f>SAPN_Labour!K6</f>
        <v>166.73920396264262</v>
      </c>
      <c r="C25" s="239">
        <f t="shared" si="1"/>
        <v>176.74355620040117</v>
      </c>
      <c r="D25" s="239">
        <f t="shared" si="2"/>
        <v>181.07357873904448</v>
      </c>
      <c r="E25" s="243">
        <f t="shared" si="3"/>
        <v>174.13407786917401</v>
      </c>
      <c r="F25" t="str">
        <f t="shared" si="4"/>
        <v>Reject</v>
      </c>
      <c r="H25" s="244">
        <f t="shared" si="5"/>
        <v>165.91476606343673</v>
      </c>
    </row>
    <row r="26" spans="1:8">
      <c r="A26" t="str">
        <f>SAPN_Labour!B7</f>
        <v>Engineer</v>
      </c>
      <c r="B26" s="240">
        <f>SAPN_Labour!K7</f>
        <v>155.75419308439558</v>
      </c>
      <c r="C26" s="239">
        <f t="shared" si="1"/>
        <v>165.09944466945933</v>
      </c>
      <c r="D26" s="239">
        <f t="shared" si="2"/>
        <v>169.14419929534046</v>
      </c>
      <c r="E26" s="243">
        <f t="shared" si="3"/>
        <v>162.52650534309444</v>
      </c>
      <c r="F26" t="str">
        <f t="shared" si="4"/>
        <v>Reject</v>
      </c>
      <c r="H26" s="244">
        <f t="shared" si="5"/>
        <v>154.85508318117081</v>
      </c>
    </row>
    <row r="27" spans="1:8">
      <c r="A27" t="str">
        <f>SAPN_Labour!B8</f>
        <v>Senior Engineer</v>
      </c>
      <c r="B27" s="240">
        <f>SAPN_Labour!K8</f>
        <v>188.32971844161963</v>
      </c>
      <c r="C27" s="239">
        <f t="shared" si="1"/>
        <v>199.62950154811682</v>
      </c>
      <c r="D27" s="239">
        <f t="shared" si="2"/>
        <v>204.52020455118063</v>
      </c>
      <c r="E27" s="243">
        <f t="shared" si="3"/>
        <v>185.74165039525357</v>
      </c>
      <c r="F27" t="str">
        <f t="shared" si="4"/>
        <v>Reject</v>
      </c>
      <c r="H27" s="244">
        <f t="shared" si="5"/>
        <v>176.97444894570268</v>
      </c>
    </row>
    <row r="29" spans="1:8">
      <c r="A29" t="s">
        <v>20652</v>
      </c>
    </row>
    <row r="30" spans="1:8" ht="37.5" customHeight="1">
      <c r="A30" s="365" t="s">
        <v>20661</v>
      </c>
      <c r="B30" s="365"/>
      <c r="C30" s="365"/>
      <c r="D30" s="365"/>
      <c r="E30" s="365"/>
      <c r="F30" s="365"/>
    </row>
    <row r="32" spans="1:8">
      <c r="A32" s="231" t="s">
        <v>20620</v>
      </c>
      <c r="B32" s="232"/>
      <c r="C32" s="232"/>
      <c r="D32" s="232"/>
      <c r="E32" s="232"/>
      <c r="F32" s="232"/>
      <c r="G32" s="232"/>
      <c r="H32" s="232"/>
    </row>
    <row r="33" spans="1:7">
      <c r="A33" s="233" t="s">
        <v>20657</v>
      </c>
    </row>
    <row r="34" spans="1:7">
      <c r="A34" s="251" t="s">
        <v>20612</v>
      </c>
    </row>
    <row r="35" spans="1:7" ht="60">
      <c r="A35" s="227" t="s">
        <v>20608</v>
      </c>
      <c r="B35" s="236" t="s">
        <v>20610</v>
      </c>
      <c r="C35" s="236" t="s">
        <v>20611</v>
      </c>
      <c r="D35" s="236"/>
      <c r="E35" s="242" t="s">
        <v>20659</v>
      </c>
      <c r="G35" s="332" t="s">
        <v>20658</v>
      </c>
    </row>
    <row r="36" spans="1:7">
      <c r="A36" t="s">
        <v>20402</v>
      </c>
      <c r="B36" s="248">
        <f>E22/(1+Overheads!$D$2)</f>
        <v>74.000778954604201</v>
      </c>
      <c r="C36" s="243">
        <f t="shared" ref="C36:C41" si="6">B36*Overtime_Adjustment_Factor</f>
        <v>148.0015579092084</v>
      </c>
      <c r="D36" s="243"/>
      <c r="E36" s="244">
        <f t="shared" ref="E36:E41" si="7">C36/(1+$B$5)</f>
        <v>141.01572855819191</v>
      </c>
      <c r="F36" s="249"/>
      <c r="G36" s="333">
        <f>(E36-H22)/H22</f>
        <v>0.69995750106247345</v>
      </c>
    </row>
    <row r="37" spans="1:7">
      <c r="A37" t="s">
        <v>20403</v>
      </c>
      <c r="B37" s="248">
        <f>E23/(1+Overheads!$D$2)</f>
        <v>148.01026593214962</v>
      </c>
      <c r="C37" s="243">
        <f t="shared" si="6"/>
        <v>296.02053186429924</v>
      </c>
      <c r="D37" s="243"/>
      <c r="E37" s="244">
        <f t="shared" si="7"/>
        <v>282.0480511065648</v>
      </c>
      <c r="F37" s="249"/>
      <c r="G37" s="333">
        <f t="shared" ref="G37:G41" si="8">(E37-H23)/H23</f>
        <v>0.69995750106247356</v>
      </c>
    </row>
    <row r="38" spans="1:7">
      <c r="A38" t="s">
        <v>20404</v>
      </c>
      <c r="B38" s="248">
        <f>E24/(1+Overheads!$D$2)</f>
        <v>118.58930818262915</v>
      </c>
      <c r="C38" s="243">
        <f t="shared" si="6"/>
        <v>237.17861636525831</v>
      </c>
      <c r="D38" s="243"/>
      <c r="E38" s="244">
        <f t="shared" si="7"/>
        <v>225.98353596850791</v>
      </c>
      <c r="F38" s="249"/>
      <c r="G38" s="333">
        <f t="shared" si="8"/>
        <v>0.69995750106247367</v>
      </c>
    </row>
    <row r="39" spans="1:7">
      <c r="A39" t="s">
        <v>20405</v>
      </c>
      <c r="B39" s="248">
        <f>E25/(1+Overheads!$D$2)</f>
        <v>148.01026593214962</v>
      </c>
      <c r="C39" s="243">
        <f t="shared" si="6"/>
        <v>296.02053186429924</v>
      </c>
      <c r="D39" s="243"/>
      <c r="E39" s="244">
        <f t="shared" si="7"/>
        <v>282.0480511065648</v>
      </c>
      <c r="F39" s="249"/>
      <c r="G39" s="333">
        <f t="shared" si="8"/>
        <v>0.69995750106247356</v>
      </c>
    </row>
    <row r="40" spans="1:7">
      <c r="A40" t="s">
        <v>20406</v>
      </c>
      <c r="B40" s="248">
        <f>E26/(1+Overheads!$D$2)</f>
        <v>138.14407593973181</v>
      </c>
      <c r="C40" s="243">
        <f t="shared" si="6"/>
        <v>276.28815187946361</v>
      </c>
      <c r="D40" s="243"/>
      <c r="E40" s="244">
        <f t="shared" si="7"/>
        <v>263.24706023148462</v>
      </c>
      <c r="F40" s="249"/>
      <c r="G40" s="333">
        <f t="shared" si="8"/>
        <v>0.69995750106247367</v>
      </c>
    </row>
    <row r="41" spans="1:7">
      <c r="A41" t="s">
        <v>20407</v>
      </c>
      <c r="B41" s="248">
        <f>E27/(1+Overheads!$D$2)</f>
        <v>157.87645592456744</v>
      </c>
      <c r="C41" s="243">
        <f t="shared" si="6"/>
        <v>315.75291184913488</v>
      </c>
      <c r="D41" s="243"/>
      <c r="E41" s="244">
        <f t="shared" si="7"/>
        <v>300.84904198164503</v>
      </c>
      <c r="F41" s="249"/>
      <c r="G41" s="333">
        <f t="shared" si="8"/>
        <v>0.69995750106247356</v>
      </c>
    </row>
    <row r="43" spans="1:7" ht="63.75" customHeight="1">
      <c r="A43" s="365" t="s">
        <v>20660</v>
      </c>
      <c r="B43" s="365"/>
      <c r="C43" s="365"/>
      <c r="D43" s="365"/>
      <c r="E43" s="365"/>
      <c r="F43" s="365"/>
    </row>
  </sheetData>
  <mergeCells count="2">
    <mergeCell ref="A30:F30"/>
    <mergeCell ref="A43:F4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Normal="100" workbookViewId="0">
      <selection activeCell="G16" sqref="G16"/>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129</v>
      </c>
      <c r="B1" s="1">
        <v>1</v>
      </c>
      <c r="C1" s="1">
        <v>1213</v>
      </c>
      <c r="D1" s="1" t="s">
        <v>150</v>
      </c>
      <c r="E1" s="1">
        <v>0</v>
      </c>
      <c r="F1" s="1" t="s">
        <v>20677</v>
      </c>
      <c r="G1" s="35"/>
      <c r="H1" s="35"/>
      <c r="I1" s="35"/>
      <c r="J1" s="35"/>
      <c r="K1" s="35"/>
    </row>
    <row r="2" spans="1:13" ht="15" customHeight="1">
      <c r="A2" s="2" t="s">
        <v>20507</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101</v>
      </c>
      <c r="E5" s="1">
        <v>333</v>
      </c>
      <c r="F5" s="358"/>
      <c r="G5" s="1">
        <v>0</v>
      </c>
      <c r="H5" s="1">
        <v>207</v>
      </c>
      <c r="I5" s="1">
        <v>641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1">
        <v>0</v>
      </c>
      <c r="E8" s="1">
        <v>0</v>
      </c>
      <c r="F8" s="359"/>
      <c r="G8" s="1">
        <v>35</v>
      </c>
      <c r="H8" s="1">
        <v>9</v>
      </c>
      <c r="I8" s="1">
        <v>44</v>
      </c>
      <c r="K8" s="39"/>
      <c r="L8" s="40"/>
      <c r="M8" s="39"/>
    </row>
    <row r="9" spans="1:13" ht="15" customHeight="1">
      <c r="A9" s="1" t="s">
        <v>191</v>
      </c>
      <c r="B9" s="5">
        <v>0</v>
      </c>
      <c r="C9" s="360"/>
      <c r="D9" s="1">
        <v>0</v>
      </c>
      <c r="E9" s="1">
        <v>0</v>
      </c>
      <c r="F9" s="359"/>
      <c r="G9" s="1">
        <v>0</v>
      </c>
      <c r="H9" s="1">
        <v>0</v>
      </c>
      <c r="I9" s="1">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363" t="s">
        <v>143</v>
      </c>
      <c r="B12" s="363"/>
      <c r="C12" s="364"/>
      <c r="D12" s="363">
        <f>SUBTOTAL(109,sub_totals48[NW])</f>
        <v>101</v>
      </c>
      <c r="E12" s="363">
        <f>SUBTOTAL(109,sub_totals48[labour cost])</f>
        <v>333</v>
      </c>
      <c r="F12" s="364"/>
      <c r="G12" s="363">
        <f>SUBTOTAL(109,sub_totals48[Vehicle])</f>
        <v>35</v>
      </c>
      <c r="H12" s="363" t="s">
        <v>20683</v>
      </c>
      <c r="I12" s="363" t="s">
        <v>20684</v>
      </c>
    </row>
    <row r="13" spans="1:13" ht="15" customHeight="1">
      <c r="A13" s="1" t="s">
        <v>164</v>
      </c>
      <c r="C13" s="358"/>
      <c r="D13" s="1">
        <v>101</v>
      </c>
      <c r="E13" s="1">
        <v>333</v>
      </c>
      <c r="F13" s="358"/>
      <c r="G13" s="1">
        <v>35</v>
      </c>
    </row>
    <row r="14" spans="1:13" ht="15" customHeight="1">
      <c r="A14" s="1" t="s">
        <v>20284</v>
      </c>
      <c r="C14" s="360"/>
      <c r="D14" s="37">
        <v>48.246083999999975</v>
      </c>
      <c r="E14" s="37">
        <v>159.06877199999994</v>
      </c>
      <c r="F14" s="360"/>
      <c r="G14" s="37">
        <v>8.9600000000000009</v>
      </c>
      <c r="I14" s="37">
        <v>69</v>
      </c>
    </row>
    <row r="15" spans="1:13" s="7" customFormat="1" ht="15" customHeight="1" thickBot="1">
      <c r="A15" s="7" t="s">
        <v>20285</v>
      </c>
      <c r="C15" s="360"/>
      <c r="D15" s="37">
        <v>149.24608399999997</v>
      </c>
      <c r="E15" s="37">
        <v>492.06877199999997</v>
      </c>
      <c r="F15" s="360"/>
      <c r="G15" s="37">
        <v>43.96</v>
      </c>
      <c r="I15" s="45">
        <v>1213</v>
      </c>
      <c r="J15" s="44" t="s">
        <v>20341</v>
      </c>
    </row>
    <row r="16" spans="1:13" ht="15" customHeight="1" thickBot="1">
      <c r="A16" s="1" t="s">
        <v>20299</v>
      </c>
      <c r="C16" s="362"/>
      <c r="D16" s="42">
        <v>158</v>
      </c>
      <c r="E16" s="42">
        <v>522</v>
      </c>
      <c r="F16" s="361"/>
      <c r="G16" s="43">
        <v>47</v>
      </c>
      <c r="I16" s="46">
        <v>1213</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0.5</v>
      </c>
      <c r="B20" s="171" t="s">
        <v>20410</v>
      </c>
      <c r="C20" s="172" t="s">
        <v>20475</v>
      </c>
      <c r="D20" s="8" t="s">
        <v>20402</v>
      </c>
      <c r="E20" s="9" t="s">
        <v>20408</v>
      </c>
      <c r="F20" s="10">
        <v>50.869785884589341</v>
      </c>
      <c r="G20" s="41">
        <v>25</v>
      </c>
    </row>
    <row r="21" spans="1:7" ht="15" customHeight="1">
      <c r="A21" s="174">
        <v>1.5</v>
      </c>
      <c r="B21" s="171" t="s">
        <v>20410</v>
      </c>
      <c r="C21" s="173" t="s">
        <v>20476</v>
      </c>
      <c r="D21" s="8" t="s">
        <v>20402</v>
      </c>
      <c r="E21" s="9" t="s">
        <v>20408</v>
      </c>
      <c r="F21" s="10">
        <v>50.869785884589341</v>
      </c>
      <c r="G21" s="41">
        <v>76</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1.6666666666666667</v>
      </c>
      <c r="B26" s="171" t="s">
        <v>20412</v>
      </c>
      <c r="C26" s="172" t="s">
        <v>20477</v>
      </c>
      <c r="D26" s="8" t="s">
        <v>20404</v>
      </c>
      <c r="E26" s="9" t="s">
        <v>20408</v>
      </c>
      <c r="F26" s="10">
        <v>81.52093532897311</v>
      </c>
      <c r="G26" s="41">
        <v>136</v>
      </c>
    </row>
    <row r="27" spans="1:7" ht="15" customHeight="1">
      <c r="A27" s="174">
        <v>1.5</v>
      </c>
      <c r="B27" s="171" t="s">
        <v>20412</v>
      </c>
      <c r="C27" s="173" t="s">
        <v>20478</v>
      </c>
      <c r="D27" s="8" t="s">
        <v>20404</v>
      </c>
      <c r="E27" s="9" t="s">
        <v>20408</v>
      </c>
      <c r="F27" s="10">
        <v>81.52093532897311</v>
      </c>
      <c r="G27" s="41">
        <v>122</v>
      </c>
    </row>
    <row r="28" spans="1:7" ht="15" customHeight="1">
      <c r="A28" s="174">
        <v>0.91666666666666663</v>
      </c>
      <c r="B28" s="171" t="s">
        <v>20412</v>
      </c>
      <c r="C28" s="173" t="s">
        <v>20479</v>
      </c>
      <c r="D28" s="8" t="s">
        <v>20404</v>
      </c>
      <c r="E28" s="9" t="s">
        <v>20408</v>
      </c>
      <c r="F28" s="10">
        <v>81.52093532897311</v>
      </c>
      <c r="G28" s="41">
        <v>75</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v>1</v>
      </c>
      <c r="B33" s="173" t="s">
        <v>45</v>
      </c>
      <c r="C33" s="172"/>
      <c r="D33" s="13" t="s">
        <v>18473</v>
      </c>
      <c r="E33" s="13" t="s">
        <v>20298</v>
      </c>
      <c r="F33" s="356"/>
      <c r="G33" s="357"/>
    </row>
    <row r="34" spans="1:7" ht="15" customHeight="1">
      <c r="A34" s="174">
        <v>4</v>
      </c>
      <c r="B34" s="173" t="s">
        <v>1422</v>
      </c>
      <c r="C34" s="172"/>
      <c r="D34" s="13" t="s">
        <v>11623</v>
      </c>
      <c r="E34" s="13" t="s">
        <v>20298</v>
      </c>
      <c r="F34" s="356"/>
      <c r="G34" s="357"/>
    </row>
    <row r="35" spans="1:7" ht="15" customHeight="1">
      <c r="A35" s="174">
        <v>3</v>
      </c>
      <c r="B35" s="173" t="s">
        <v>2433</v>
      </c>
      <c r="C35" s="172"/>
      <c r="D35" s="13" t="s">
        <v>12608</v>
      </c>
      <c r="E35" s="13" t="s">
        <v>20298</v>
      </c>
      <c r="F35" s="356"/>
      <c r="G35" s="357"/>
    </row>
    <row r="36" spans="1:7" ht="15" customHeight="1">
      <c r="A36" s="174">
        <v>2</v>
      </c>
      <c r="B36" s="173" t="s">
        <v>14</v>
      </c>
      <c r="C36" s="172"/>
      <c r="D36" s="13" t="s">
        <v>13061</v>
      </c>
      <c r="E36" s="13" t="s">
        <v>20298</v>
      </c>
      <c r="F36" s="356"/>
      <c r="G36" s="357"/>
    </row>
    <row r="37" spans="1:7" ht="15" customHeight="1">
      <c r="A37" s="174">
        <v>3</v>
      </c>
      <c r="B37" s="173" t="s">
        <v>4222</v>
      </c>
      <c r="C37" s="172"/>
      <c r="D37" s="13" t="s">
        <v>14339</v>
      </c>
      <c r="E37" s="13" t="s">
        <v>20298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v>1.3</v>
      </c>
      <c r="B54" s="173">
        <v>600</v>
      </c>
      <c r="C54" s="172" t="s">
        <v>20480</v>
      </c>
      <c r="D54" s="13" t="s">
        <v>198</v>
      </c>
      <c r="E54" s="13" t="s">
        <v>20278</v>
      </c>
      <c r="F54" s="179">
        <v>12.82</v>
      </c>
      <c r="G54" s="180">
        <v>17</v>
      </c>
    </row>
    <row r="55" spans="1:7" ht="15" customHeight="1">
      <c r="A55" s="174">
        <v>1.4</v>
      </c>
      <c r="B55" s="173">
        <v>600</v>
      </c>
      <c r="C55" s="172" t="s">
        <v>20480</v>
      </c>
      <c r="D55" s="13" t="s">
        <v>198</v>
      </c>
      <c r="E55" s="13" t="s">
        <v>20278</v>
      </c>
      <c r="F55" s="179">
        <v>12.82</v>
      </c>
      <c r="G55" s="180">
        <v>18</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3133" priority="11">
      <formula>ISERROR(B1)</formula>
    </cfRule>
  </conditionalFormatting>
  <conditionalFormatting sqref="D33:D43">
    <cfRule type="expression" dxfId="3132" priority="10">
      <formula>D33=error1</formula>
    </cfRule>
  </conditionalFormatting>
  <conditionalFormatting sqref="D20:D22 D26:D29">
    <cfRule type="expression" dxfId="3131" priority="9">
      <formula>D20=error2</formula>
    </cfRule>
  </conditionalFormatting>
  <conditionalFormatting sqref="E1:G1">
    <cfRule type="expression" dxfId="3130" priority="8">
      <formula>$F$1=error3</formula>
    </cfRule>
  </conditionalFormatting>
  <conditionalFormatting sqref="C13:D13">
    <cfRule type="expression" dxfId="3129" priority="7">
      <formula>NOT(C12=C13)</formula>
    </cfRule>
  </conditionalFormatting>
  <conditionalFormatting sqref="E33:E43 E47:E50 E20:E22 E26:E29">
    <cfRule type="expression" dxfId="3128" priority="6">
      <formula>AND(ISERROR(MATCH(E20,bu_list,0)),A20&lt;&gt;0)</formula>
    </cfRule>
  </conditionalFormatting>
  <conditionalFormatting sqref="D47:D50">
    <cfRule type="expression" dxfId="3127" priority="5">
      <formula>D47=error4</formula>
    </cfRule>
  </conditionalFormatting>
  <conditionalFormatting sqref="E13:F13">
    <cfRule type="expression" dxfId="3126" priority="4">
      <formula>NOT(E12=E13)</formula>
    </cfRule>
  </conditionalFormatting>
  <conditionalFormatting sqref="F1">
    <cfRule type="expression" dxfId="3125" priority="3">
      <formula>$F$1="good"</formula>
    </cfRule>
  </conditionalFormatting>
  <conditionalFormatting sqref="E54:E57">
    <cfRule type="expression" dxfId="3124" priority="2">
      <formula>AND(ISERROR(MATCH(E54,bu_list,0)),A54&lt;&gt;0)</formula>
    </cfRule>
  </conditionalFormatting>
  <conditionalFormatting sqref="D54:D57">
    <cfRule type="expression" dxfId="3123"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K14" sqref="K14:L14"/>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130</v>
      </c>
      <c r="B1" s="1">
        <v>2</v>
      </c>
      <c r="C1" s="1">
        <v>1250</v>
      </c>
      <c r="D1" s="1" t="s">
        <v>150</v>
      </c>
      <c r="E1" s="1">
        <v>0</v>
      </c>
      <c r="F1" s="1" t="s">
        <v>20677</v>
      </c>
      <c r="G1" s="35"/>
      <c r="H1" s="35"/>
      <c r="I1" s="35"/>
      <c r="J1" s="35"/>
      <c r="K1" s="35"/>
    </row>
    <row r="2" spans="1:13" ht="15" customHeight="1">
      <c r="A2" s="2" t="s">
        <v>131</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101</v>
      </c>
      <c r="E5" s="1">
        <v>346</v>
      </c>
      <c r="F5" s="358"/>
      <c r="G5" s="1">
        <v>0</v>
      </c>
      <c r="H5" s="1">
        <v>214</v>
      </c>
      <c r="I5" s="1">
        <v>661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47</v>
      </c>
      <c r="H8" s="6">
        <v>12</v>
      </c>
      <c r="I8" s="6">
        <v>59</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SUBTOTAL(109,sub_totals54[NW])</f>
        <v>101</v>
      </c>
      <c r="E12" s="1">
        <f>SUBTOTAL(109,sub_totals54[labour cost])</f>
        <v>346</v>
      </c>
      <c r="F12" s="358"/>
      <c r="G12" s="1">
        <f>SUBTOTAL(109,sub_totals54[Vehicle])</f>
        <v>47</v>
      </c>
      <c r="H12" s="1" t="s">
        <v>20685</v>
      </c>
      <c r="I12" s="1" t="s">
        <v>20686</v>
      </c>
    </row>
    <row r="13" spans="1:13" ht="15" customHeight="1">
      <c r="A13" s="1" t="s">
        <v>164</v>
      </c>
      <c r="C13" s="358"/>
      <c r="D13" s="1">
        <v>101</v>
      </c>
      <c r="E13" s="1">
        <v>346</v>
      </c>
      <c r="F13" s="358"/>
      <c r="G13" s="1">
        <v>47</v>
      </c>
    </row>
    <row r="14" spans="1:13" ht="15" customHeight="1">
      <c r="A14" s="1" t="s">
        <v>20284</v>
      </c>
      <c r="C14" s="360"/>
      <c r="D14" s="37">
        <v>48.246083999999975</v>
      </c>
      <c r="E14" s="37">
        <v>165.27866399999994</v>
      </c>
      <c r="F14" s="360"/>
      <c r="G14" s="37">
        <v>12.032</v>
      </c>
      <c r="I14" s="37">
        <v>71</v>
      </c>
    </row>
    <row r="15" spans="1:13" s="7" customFormat="1" ht="15" customHeight="1" thickBot="1">
      <c r="A15" s="7" t="s">
        <v>20285</v>
      </c>
      <c r="C15" s="360"/>
      <c r="D15" s="37">
        <v>149.24608399999997</v>
      </c>
      <c r="E15" s="37">
        <v>511.27866399999994</v>
      </c>
      <c r="F15" s="360"/>
      <c r="G15" s="37">
        <v>59.031999999999996</v>
      </c>
      <c r="I15" s="45">
        <v>1250</v>
      </c>
      <c r="J15" s="44" t="s">
        <v>20341</v>
      </c>
    </row>
    <row r="16" spans="1:13" ht="15" customHeight="1" thickBot="1">
      <c r="A16" s="1" t="s">
        <v>20299</v>
      </c>
      <c r="C16" s="362"/>
      <c r="D16" s="42">
        <v>158</v>
      </c>
      <c r="E16" s="42">
        <v>542</v>
      </c>
      <c r="F16" s="361"/>
      <c r="G16" s="43">
        <v>63</v>
      </c>
      <c r="I16" s="46">
        <v>1249</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0.5</v>
      </c>
      <c r="B20" s="171" t="s">
        <v>20410</v>
      </c>
      <c r="C20" s="172" t="s">
        <v>20475</v>
      </c>
      <c r="D20" s="8" t="s">
        <v>20402</v>
      </c>
      <c r="E20" s="9" t="s">
        <v>20408</v>
      </c>
      <c r="F20" s="10">
        <v>50.869785884589341</v>
      </c>
      <c r="G20" s="41">
        <v>25</v>
      </c>
    </row>
    <row r="21" spans="1:7" ht="15" customHeight="1">
      <c r="A21" s="174">
        <v>1.5</v>
      </c>
      <c r="B21" s="171" t="s">
        <v>20410</v>
      </c>
      <c r="C21" s="173" t="s">
        <v>20476</v>
      </c>
      <c r="D21" s="8" t="s">
        <v>20402</v>
      </c>
      <c r="E21" s="9" t="s">
        <v>20408</v>
      </c>
      <c r="F21" s="10">
        <v>50.869785884589341</v>
      </c>
      <c r="G21" s="41">
        <v>76</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1.6666666666666667</v>
      </c>
      <c r="B26" s="171" t="s">
        <v>20412</v>
      </c>
      <c r="C26" s="172" t="s">
        <v>20477</v>
      </c>
      <c r="D26" s="8" t="s">
        <v>20404</v>
      </c>
      <c r="E26" s="9" t="s">
        <v>20408</v>
      </c>
      <c r="F26" s="10">
        <v>81.52093532897311</v>
      </c>
      <c r="G26" s="41">
        <v>136</v>
      </c>
    </row>
    <row r="27" spans="1:7" ht="15" customHeight="1">
      <c r="A27" s="174">
        <v>1.5</v>
      </c>
      <c r="B27" s="171" t="s">
        <v>20412</v>
      </c>
      <c r="C27" s="173" t="s">
        <v>20478</v>
      </c>
      <c r="D27" s="8" t="s">
        <v>20404</v>
      </c>
      <c r="E27" s="9" t="s">
        <v>20408</v>
      </c>
      <c r="F27" s="10">
        <v>81.52093532897311</v>
      </c>
      <c r="G27" s="41">
        <v>122</v>
      </c>
    </row>
    <row r="28" spans="1:7" ht="15" customHeight="1">
      <c r="A28" s="174">
        <v>1.0833333333333333</v>
      </c>
      <c r="B28" s="171" t="s">
        <v>20412</v>
      </c>
      <c r="C28" s="173" t="s">
        <v>20479</v>
      </c>
      <c r="D28" s="8" t="s">
        <v>20404</v>
      </c>
      <c r="E28" s="9" t="s">
        <v>20408</v>
      </c>
      <c r="F28" s="10">
        <v>81.52093532897311</v>
      </c>
      <c r="G28" s="41">
        <v>88</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v>1</v>
      </c>
      <c r="B33" s="173" t="s">
        <v>45</v>
      </c>
      <c r="C33" s="172"/>
      <c r="D33" s="13" t="s">
        <v>18473</v>
      </c>
      <c r="E33" s="13" t="s">
        <v>20298</v>
      </c>
      <c r="F33" s="356"/>
      <c r="G33" s="357"/>
    </row>
    <row r="34" spans="1:7" ht="15" customHeight="1">
      <c r="A34" s="174">
        <v>4</v>
      </c>
      <c r="B34" s="173" t="s">
        <v>1422</v>
      </c>
      <c r="C34" s="172"/>
      <c r="D34" s="13" t="s">
        <v>11623</v>
      </c>
      <c r="E34" s="13" t="s">
        <v>20298</v>
      </c>
      <c r="F34" s="356"/>
      <c r="G34" s="357"/>
    </row>
    <row r="35" spans="1:7" ht="15" customHeight="1">
      <c r="A35" s="174">
        <v>3</v>
      </c>
      <c r="B35" s="173" t="s">
        <v>2433</v>
      </c>
      <c r="C35" s="172"/>
      <c r="D35" s="13" t="s">
        <v>12608</v>
      </c>
      <c r="E35" s="13" t="s">
        <v>20298</v>
      </c>
      <c r="F35" s="356"/>
      <c r="G35" s="357"/>
    </row>
    <row r="36" spans="1:7" ht="15" customHeight="1">
      <c r="A36" s="174">
        <v>2</v>
      </c>
      <c r="B36" s="173" t="s">
        <v>14</v>
      </c>
      <c r="C36" s="172"/>
      <c r="D36" s="13" t="s">
        <v>13061</v>
      </c>
      <c r="E36" s="13" t="s">
        <v>20298</v>
      </c>
      <c r="F36" s="356"/>
      <c r="G36" s="357"/>
    </row>
    <row r="37" spans="1:7" ht="15" customHeight="1">
      <c r="A37" s="174">
        <v>3</v>
      </c>
      <c r="B37" s="173" t="s">
        <v>4222</v>
      </c>
      <c r="C37" s="172"/>
      <c r="D37" s="13" t="s">
        <v>14339</v>
      </c>
      <c r="E37" s="13" t="s">
        <v>20298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v>1.3</v>
      </c>
      <c r="B54" s="173">
        <v>999</v>
      </c>
      <c r="C54" s="172" t="s">
        <v>20480</v>
      </c>
      <c r="D54" s="13" t="s">
        <v>425</v>
      </c>
      <c r="E54" s="13" t="s">
        <v>20278</v>
      </c>
      <c r="F54" s="179">
        <v>21.97</v>
      </c>
      <c r="G54" s="180">
        <v>29</v>
      </c>
    </row>
    <row r="55" spans="1:7" ht="15" customHeight="1">
      <c r="A55" s="174">
        <v>1.4</v>
      </c>
      <c r="B55" s="173">
        <v>600</v>
      </c>
      <c r="C55" s="172" t="s">
        <v>20480</v>
      </c>
      <c r="D55" s="13" t="s">
        <v>198</v>
      </c>
      <c r="E55" s="13" t="s">
        <v>20278</v>
      </c>
      <c r="F55" s="179">
        <v>12.82</v>
      </c>
      <c r="G55" s="180">
        <v>18</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3065" priority="11">
      <formula>ISERROR(B1)</formula>
    </cfRule>
  </conditionalFormatting>
  <conditionalFormatting sqref="D33:D43">
    <cfRule type="expression" dxfId="3064" priority="10">
      <formula>D33=error1</formula>
    </cfRule>
  </conditionalFormatting>
  <conditionalFormatting sqref="D20:D22 D26:D29">
    <cfRule type="expression" dxfId="3063" priority="9">
      <formula>D20=error2</formula>
    </cfRule>
  </conditionalFormatting>
  <conditionalFormatting sqref="E1:G1">
    <cfRule type="expression" dxfId="3062" priority="8">
      <formula>$F$1=error3</formula>
    </cfRule>
  </conditionalFormatting>
  <conditionalFormatting sqref="C13:D13">
    <cfRule type="expression" dxfId="3061" priority="7">
      <formula>NOT(C12=C13)</formula>
    </cfRule>
  </conditionalFormatting>
  <conditionalFormatting sqref="E33:E43 E47:E50 E20:E22 E26:E29">
    <cfRule type="expression" dxfId="3060" priority="6">
      <formula>AND(ISERROR(MATCH(E20,bu_list,0)),A20&lt;&gt;0)</formula>
    </cfRule>
  </conditionalFormatting>
  <conditionalFormatting sqref="D47:D50">
    <cfRule type="expression" dxfId="3059" priority="5">
      <formula>D47=error4</formula>
    </cfRule>
  </conditionalFormatting>
  <conditionalFormatting sqref="E13:F13">
    <cfRule type="expression" dxfId="3058" priority="4">
      <formula>NOT(E12=E13)</formula>
    </cfRule>
  </conditionalFormatting>
  <conditionalFormatting sqref="F1">
    <cfRule type="expression" dxfId="3057" priority="3">
      <formula>$F$1="good"</formula>
    </cfRule>
  </conditionalFormatting>
  <conditionalFormatting sqref="E54:E57">
    <cfRule type="expression" dxfId="3056" priority="2">
      <formula>AND(ISERROR(MATCH(E54,bu_list,0)),A54&lt;&gt;0)</formula>
    </cfRule>
  </conditionalFormatting>
  <conditionalFormatting sqref="D54:D57">
    <cfRule type="expression" dxfId="3055"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I29" sqref="I29"/>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132</v>
      </c>
      <c r="B1" s="1">
        <v>3</v>
      </c>
      <c r="C1" s="1">
        <v>508</v>
      </c>
      <c r="D1" s="1" t="s">
        <v>150</v>
      </c>
      <c r="E1" s="1">
        <v>0</v>
      </c>
      <c r="F1" s="1" t="s">
        <v>20677</v>
      </c>
      <c r="G1" s="35"/>
      <c r="H1" s="35"/>
      <c r="I1" s="35"/>
      <c r="J1" s="35"/>
      <c r="K1" s="35"/>
    </row>
    <row r="2" spans="1:13" ht="15" customHeight="1">
      <c r="A2" s="2" t="s">
        <v>133</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101</v>
      </c>
      <c r="E5" s="1">
        <v>197</v>
      </c>
      <c r="F5" s="358"/>
      <c r="G5" s="1">
        <v>0</v>
      </c>
      <c r="H5" s="1">
        <v>142</v>
      </c>
      <c r="I5" s="1">
        <v>440</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31</v>
      </c>
      <c r="H8" s="6">
        <v>8</v>
      </c>
      <c r="I8" s="6">
        <v>39</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SUBTOTAL(109,sub_totals13[NW])</f>
        <v>101</v>
      </c>
      <c r="E12" s="1">
        <f>SUBTOTAL(109,sub_totals13[labour cost])</f>
        <v>197</v>
      </c>
      <c r="F12" s="358"/>
      <c r="G12" s="1">
        <f>SUBTOTAL(109,sub_totals13[Vehicle])</f>
        <v>31</v>
      </c>
      <c r="H12" s="1" t="s">
        <v>20687</v>
      </c>
      <c r="I12" s="1" t="s">
        <v>20688</v>
      </c>
    </row>
    <row r="13" spans="1:13" ht="15" customHeight="1">
      <c r="A13" s="1" t="s">
        <v>164</v>
      </c>
      <c r="C13" s="358"/>
      <c r="D13" s="1">
        <v>101</v>
      </c>
      <c r="E13" s="1">
        <v>197</v>
      </c>
      <c r="F13" s="358"/>
      <c r="G13" s="1">
        <v>31</v>
      </c>
    </row>
    <row r="14" spans="1:13" ht="15" customHeight="1">
      <c r="A14" s="1" t="s">
        <v>20284</v>
      </c>
      <c r="C14" s="360"/>
      <c r="D14" s="37">
        <v>48.246083999999975</v>
      </c>
      <c r="E14" s="37">
        <v>94.103747999999953</v>
      </c>
      <c r="F14" s="360"/>
      <c r="G14" s="37">
        <v>7.9359999999999999</v>
      </c>
      <c r="I14" s="37">
        <v>29</v>
      </c>
    </row>
    <row r="15" spans="1:13" s="7" customFormat="1" ht="15" customHeight="1" thickBot="1">
      <c r="A15" s="7" t="s">
        <v>20285</v>
      </c>
      <c r="C15" s="360"/>
      <c r="D15" s="37">
        <v>149.24608399999997</v>
      </c>
      <c r="E15" s="37">
        <v>291.10374799999994</v>
      </c>
      <c r="F15" s="360"/>
      <c r="G15" s="37">
        <v>38.936</v>
      </c>
      <c r="I15" s="45">
        <v>508</v>
      </c>
      <c r="J15" s="44" t="s">
        <v>20341</v>
      </c>
    </row>
    <row r="16" spans="1:13" ht="15" customHeight="1" thickBot="1">
      <c r="A16" s="1" t="s">
        <v>20299</v>
      </c>
      <c r="C16" s="362"/>
      <c r="D16" s="42">
        <v>158</v>
      </c>
      <c r="E16" s="42">
        <v>309</v>
      </c>
      <c r="F16" s="361"/>
      <c r="G16" s="43">
        <v>41</v>
      </c>
      <c r="I16" s="46">
        <v>508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0.5</v>
      </c>
      <c r="B20" s="171" t="s">
        <v>20410</v>
      </c>
      <c r="C20" s="172" t="s">
        <v>20475</v>
      </c>
      <c r="D20" s="8" t="s">
        <v>20402</v>
      </c>
      <c r="E20" s="9" t="s">
        <v>20408</v>
      </c>
      <c r="F20" s="10">
        <v>50.869785884589341</v>
      </c>
      <c r="G20" s="41">
        <v>25</v>
      </c>
    </row>
    <row r="21" spans="1:7" ht="15" customHeight="1">
      <c r="A21" s="174">
        <v>1.5</v>
      </c>
      <c r="B21" s="171" t="s">
        <v>20410</v>
      </c>
      <c r="C21" s="173" t="s">
        <v>20476</v>
      </c>
      <c r="D21" s="8" t="s">
        <v>20402</v>
      </c>
      <c r="E21" s="9" t="s">
        <v>20408</v>
      </c>
      <c r="F21" s="10">
        <v>50.869785884589341</v>
      </c>
      <c r="G21" s="41">
        <v>76</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1.0833333333333333</v>
      </c>
      <c r="B26" s="171" t="s">
        <v>20412</v>
      </c>
      <c r="C26" s="172" t="s">
        <v>20479</v>
      </c>
      <c r="D26" s="8" t="s">
        <v>20404</v>
      </c>
      <c r="E26" s="9" t="s">
        <v>20408</v>
      </c>
      <c r="F26" s="10">
        <v>81.52093532897311</v>
      </c>
      <c r="G26" s="41">
        <v>88</v>
      </c>
    </row>
    <row r="27" spans="1:7" ht="15" customHeight="1">
      <c r="A27" s="174">
        <v>0.33333333333333331</v>
      </c>
      <c r="B27" s="171" t="s">
        <v>20412</v>
      </c>
      <c r="C27" s="173" t="s">
        <v>20481</v>
      </c>
      <c r="D27" s="8" t="s">
        <v>20404</v>
      </c>
      <c r="E27" s="9" t="s">
        <v>20408</v>
      </c>
      <c r="F27" s="10">
        <v>81.52093532897311</v>
      </c>
      <c r="G27" s="41">
        <v>27</v>
      </c>
    </row>
    <row r="28" spans="1:7" ht="15" customHeight="1">
      <c r="A28" s="174">
        <v>1</v>
      </c>
      <c r="B28" s="171" t="s">
        <v>20412</v>
      </c>
      <c r="C28" s="173" t="s">
        <v>20482</v>
      </c>
      <c r="D28" s="8" t="s">
        <v>20404</v>
      </c>
      <c r="E28" s="9" t="s">
        <v>20408</v>
      </c>
      <c r="F28" s="10">
        <v>81.52093532897311</v>
      </c>
      <c r="G28" s="41">
        <v>82</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v>2.4166666666666665</v>
      </c>
      <c r="B54" s="173">
        <v>600</v>
      </c>
      <c r="C54" s="172" t="s">
        <v>20483</v>
      </c>
      <c r="D54" s="13" t="s">
        <v>198</v>
      </c>
      <c r="E54" s="13" t="s">
        <v>20278</v>
      </c>
      <c r="F54" s="179">
        <v>12.82</v>
      </c>
      <c r="G54" s="180">
        <v>31</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988" priority="11">
      <formula>ISERROR(B1)</formula>
    </cfRule>
  </conditionalFormatting>
  <conditionalFormatting sqref="D33:D43">
    <cfRule type="expression" dxfId="2987" priority="10">
      <formula>D33=error1</formula>
    </cfRule>
  </conditionalFormatting>
  <conditionalFormatting sqref="D20:D22 D26:D29">
    <cfRule type="expression" dxfId="2986" priority="9">
      <formula>D20=error2</formula>
    </cfRule>
  </conditionalFormatting>
  <conditionalFormatting sqref="E1:G1">
    <cfRule type="expression" dxfId="2985" priority="8">
      <formula>$F$1=error3</formula>
    </cfRule>
  </conditionalFormatting>
  <conditionalFormatting sqref="C13:D13">
    <cfRule type="expression" dxfId="2984" priority="7">
      <formula>NOT(C12=C13)</formula>
    </cfRule>
  </conditionalFormatting>
  <conditionalFormatting sqref="E33:E43 E47:E50 E20:E22 E26:E29">
    <cfRule type="expression" dxfId="2983" priority="6">
      <formula>AND(ISERROR(MATCH(E20,bu_list,0)),A20&lt;&gt;0)</formula>
    </cfRule>
  </conditionalFormatting>
  <conditionalFormatting sqref="D47:D50">
    <cfRule type="expression" dxfId="2982" priority="5">
      <formula>D47=error4</formula>
    </cfRule>
  </conditionalFormatting>
  <conditionalFormatting sqref="E13:F13">
    <cfRule type="expression" dxfId="2981" priority="4">
      <formula>NOT(E12=E13)</formula>
    </cfRule>
  </conditionalFormatting>
  <conditionalFormatting sqref="F1">
    <cfRule type="expression" dxfId="2980" priority="3">
      <formula>$F$1="good"</formula>
    </cfRule>
  </conditionalFormatting>
  <conditionalFormatting sqref="E54:E57">
    <cfRule type="expression" dxfId="2979" priority="2">
      <formula>AND(ISERROR(MATCH(E54,bu_list,0)),A54&lt;&gt;0)</formula>
    </cfRule>
  </conditionalFormatting>
  <conditionalFormatting sqref="D54:D57">
    <cfRule type="expression" dxfId="2978" priority="1">
      <formula>D54=error4</formula>
    </cfRule>
  </conditionalFormatting>
  <dataValidations disablePrompts="1"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J21" sqref="J21"/>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134</v>
      </c>
      <c r="B1" s="1">
        <v>4</v>
      </c>
      <c r="C1" s="1">
        <v>1229</v>
      </c>
      <c r="D1" s="1" t="s">
        <v>150</v>
      </c>
      <c r="E1" s="1">
        <v>0</v>
      </c>
      <c r="F1" s="1" t="s">
        <v>20677</v>
      </c>
      <c r="G1" s="35"/>
      <c r="H1" s="35"/>
      <c r="I1" s="35"/>
      <c r="J1" s="35"/>
      <c r="K1" s="35"/>
    </row>
    <row r="2" spans="1:13" ht="15" customHeight="1">
      <c r="A2" s="2" t="s">
        <v>135</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101</v>
      </c>
      <c r="E5" s="1">
        <v>333</v>
      </c>
      <c r="F5" s="358"/>
      <c r="G5" s="1">
        <v>0</v>
      </c>
      <c r="H5" s="1">
        <v>207</v>
      </c>
      <c r="I5" s="1">
        <v>641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47</v>
      </c>
      <c r="H8" s="6">
        <v>12</v>
      </c>
      <c r="I8" s="6">
        <v>59</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SUBTOTAL(109,sub_totals19[NW])</f>
        <v>101</v>
      </c>
      <c r="E12" s="1">
        <f>SUBTOTAL(109,sub_totals19[labour cost])</f>
        <v>333</v>
      </c>
      <c r="F12" s="358"/>
      <c r="G12" s="1">
        <f>SUBTOTAL(109,sub_totals19[Vehicle])</f>
        <v>47</v>
      </c>
      <c r="H12" s="1" t="s">
        <v>20689</v>
      </c>
      <c r="I12" s="1" t="s">
        <v>20690</v>
      </c>
    </row>
    <row r="13" spans="1:13" ht="15" customHeight="1">
      <c r="A13" s="1" t="s">
        <v>164</v>
      </c>
      <c r="C13" s="358"/>
      <c r="D13" s="1">
        <v>101</v>
      </c>
      <c r="E13" s="1">
        <v>333</v>
      </c>
      <c r="F13" s="358"/>
      <c r="G13" s="1">
        <v>47</v>
      </c>
    </row>
    <row r="14" spans="1:13" ht="15" customHeight="1">
      <c r="A14" s="1" t="s">
        <v>20284</v>
      </c>
      <c r="C14" s="360"/>
      <c r="D14" s="37">
        <v>48.246083999999975</v>
      </c>
      <c r="E14" s="37">
        <v>159.06877199999994</v>
      </c>
      <c r="F14" s="360"/>
      <c r="G14" s="37">
        <v>12.032</v>
      </c>
      <c r="I14" s="37">
        <v>70</v>
      </c>
    </row>
    <row r="15" spans="1:13" s="7" customFormat="1" ht="15" customHeight="1" thickBot="1">
      <c r="A15" s="7" t="s">
        <v>20285</v>
      </c>
      <c r="C15" s="360"/>
      <c r="D15" s="37">
        <v>149.24608399999997</v>
      </c>
      <c r="E15" s="37">
        <v>492.06877199999997</v>
      </c>
      <c r="F15" s="360"/>
      <c r="G15" s="37">
        <v>59.031999999999996</v>
      </c>
      <c r="I15" s="45">
        <v>1229</v>
      </c>
      <c r="J15" s="44" t="s">
        <v>20341</v>
      </c>
    </row>
    <row r="16" spans="1:13" ht="15" customHeight="1" thickBot="1">
      <c r="A16" s="1" t="s">
        <v>20299</v>
      </c>
      <c r="C16" s="362"/>
      <c r="D16" s="42">
        <v>158</v>
      </c>
      <c r="E16" s="42">
        <v>522</v>
      </c>
      <c r="F16" s="361"/>
      <c r="G16" s="43">
        <v>63</v>
      </c>
      <c r="I16" s="46">
        <v>1229</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0.5</v>
      </c>
      <c r="B20" s="171" t="s">
        <v>20410</v>
      </c>
      <c r="C20" s="172" t="s">
        <v>20475</v>
      </c>
      <c r="D20" s="8" t="s">
        <v>20402</v>
      </c>
      <c r="E20" s="9" t="s">
        <v>20408</v>
      </c>
      <c r="F20" s="10">
        <v>50.869785884589341</v>
      </c>
      <c r="G20" s="41">
        <v>25</v>
      </c>
    </row>
    <row r="21" spans="1:7" ht="15" customHeight="1">
      <c r="A21" s="174">
        <v>1.5</v>
      </c>
      <c r="B21" s="171" t="s">
        <v>20410</v>
      </c>
      <c r="C21" s="173" t="s">
        <v>20476</v>
      </c>
      <c r="D21" s="8" t="s">
        <v>20402</v>
      </c>
      <c r="E21" s="9" t="s">
        <v>20408</v>
      </c>
      <c r="F21" s="10">
        <v>50.869785884589341</v>
      </c>
      <c r="G21" s="41">
        <v>76</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1.6666666666666667</v>
      </c>
      <c r="B26" s="171" t="s">
        <v>20412</v>
      </c>
      <c r="C26" s="172" t="s">
        <v>20477</v>
      </c>
      <c r="D26" s="8" t="s">
        <v>20404</v>
      </c>
      <c r="E26" s="9" t="s">
        <v>20408</v>
      </c>
      <c r="F26" s="10">
        <v>81.52093532897311</v>
      </c>
      <c r="G26" s="41">
        <v>136</v>
      </c>
    </row>
    <row r="27" spans="1:7" ht="15" customHeight="1">
      <c r="A27" s="174">
        <v>1.5</v>
      </c>
      <c r="B27" s="171" t="s">
        <v>20412</v>
      </c>
      <c r="C27" s="173" t="s">
        <v>20478</v>
      </c>
      <c r="D27" s="8" t="s">
        <v>20404</v>
      </c>
      <c r="E27" s="9" t="s">
        <v>20408</v>
      </c>
      <c r="F27" s="10">
        <v>81.52093532897311</v>
      </c>
      <c r="G27" s="41">
        <v>122</v>
      </c>
    </row>
    <row r="28" spans="1:7" ht="15" customHeight="1">
      <c r="A28" s="174">
        <v>0.91666666666666663</v>
      </c>
      <c r="B28" s="171" t="s">
        <v>20412</v>
      </c>
      <c r="C28" s="173" t="s">
        <v>20479</v>
      </c>
      <c r="D28" s="8" t="s">
        <v>20404</v>
      </c>
      <c r="E28" s="9" t="s">
        <v>20408</v>
      </c>
      <c r="F28" s="10">
        <v>81.52093532897311</v>
      </c>
      <c r="G28" s="41">
        <v>75</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v>1</v>
      </c>
      <c r="B33" s="173" t="s">
        <v>45</v>
      </c>
      <c r="C33" s="172"/>
      <c r="D33" s="13" t="s">
        <v>18473</v>
      </c>
      <c r="E33" s="13" t="s">
        <v>20298</v>
      </c>
      <c r="F33" s="356"/>
      <c r="G33" s="357"/>
    </row>
    <row r="34" spans="1:7" ht="15" customHeight="1">
      <c r="A34" s="174">
        <v>4</v>
      </c>
      <c r="B34" s="173" t="s">
        <v>1422</v>
      </c>
      <c r="C34" s="172"/>
      <c r="D34" s="13" t="s">
        <v>11623</v>
      </c>
      <c r="E34" s="13" t="s">
        <v>20298</v>
      </c>
      <c r="F34" s="356"/>
      <c r="G34" s="357"/>
    </row>
    <row r="35" spans="1:7" ht="15" customHeight="1">
      <c r="A35" s="174">
        <v>3</v>
      </c>
      <c r="B35" s="173" t="s">
        <v>2433</v>
      </c>
      <c r="C35" s="172"/>
      <c r="D35" s="13" t="s">
        <v>12608</v>
      </c>
      <c r="E35" s="13" t="s">
        <v>20298</v>
      </c>
      <c r="F35" s="356"/>
      <c r="G35" s="357"/>
    </row>
    <row r="36" spans="1:7" ht="15" customHeight="1">
      <c r="A36" s="174">
        <v>2</v>
      </c>
      <c r="B36" s="173" t="s">
        <v>14</v>
      </c>
      <c r="C36" s="172"/>
      <c r="D36" s="13" t="s">
        <v>13061</v>
      </c>
      <c r="E36" s="13" t="s">
        <v>20298</v>
      </c>
      <c r="F36" s="356"/>
      <c r="G36" s="357"/>
    </row>
    <row r="37" spans="1:7" ht="15" customHeight="1">
      <c r="A37" s="174">
        <v>3</v>
      </c>
      <c r="B37" s="173" t="s">
        <v>4222</v>
      </c>
      <c r="C37" s="172"/>
      <c r="D37" s="13" t="s">
        <v>14339</v>
      </c>
      <c r="E37" s="13" t="s">
        <v>20298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v>1.3</v>
      </c>
      <c r="B54" s="173">
        <v>999</v>
      </c>
      <c r="C54" s="172" t="s">
        <v>20480</v>
      </c>
      <c r="D54" s="13" t="s">
        <v>425</v>
      </c>
      <c r="E54" s="13" t="s">
        <v>20278</v>
      </c>
      <c r="F54" s="179">
        <v>21.97</v>
      </c>
      <c r="G54" s="180">
        <v>29</v>
      </c>
    </row>
    <row r="55" spans="1:7" ht="15" customHeight="1">
      <c r="A55" s="174">
        <v>1.4</v>
      </c>
      <c r="B55" s="173">
        <v>600</v>
      </c>
      <c r="C55" s="172" t="s">
        <v>20480</v>
      </c>
      <c r="D55" s="13" t="s">
        <v>198</v>
      </c>
      <c r="E55" s="13" t="s">
        <v>20278</v>
      </c>
      <c r="F55" s="179">
        <v>12.82</v>
      </c>
      <c r="G55" s="180">
        <v>18</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911" priority="11">
      <formula>ISERROR(B1)</formula>
    </cfRule>
  </conditionalFormatting>
  <conditionalFormatting sqref="D33:D43">
    <cfRule type="expression" dxfId="2910" priority="10">
      <formula>D33=error1</formula>
    </cfRule>
  </conditionalFormatting>
  <conditionalFormatting sqref="D20:D22 D26:D29">
    <cfRule type="expression" dxfId="2909" priority="9">
      <formula>D20=error2</formula>
    </cfRule>
  </conditionalFormatting>
  <conditionalFormatting sqref="E1:G1">
    <cfRule type="expression" dxfId="2908" priority="8">
      <formula>$F$1=error3</formula>
    </cfRule>
  </conditionalFormatting>
  <conditionalFormatting sqref="C13:D13">
    <cfRule type="expression" dxfId="2907" priority="7">
      <formula>NOT(C12=C13)</formula>
    </cfRule>
  </conditionalFormatting>
  <conditionalFormatting sqref="E33:E43 E47:E50 E20:E22 E26:E29">
    <cfRule type="expression" dxfId="2906" priority="6">
      <formula>AND(ISERROR(MATCH(E20,bu_list,0)),A20&lt;&gt;0)</formula>
    </cfRule>
  </conditionalFormatting>
  <conditionalFormatting sqref="D47:D50">
    <cfRule type="expression" dxfId="2905" priority="5">
      <formula>D47=error4</formula>
    </cfRule>
  </conditionalFormatting>
  <conditionalFormatting sqref="E13:F13">
    <cfRule type="expression" dxfId="2904" priority="4">
      <formula>NOT(E12=E13)</formula>
    </cfRule>
  </conditionalFormatting>
  <conditionalFormatting sqref="F1">
    <cfRule type="expression" dxfId="2903" priority="3">
      <formula>$F$1="good"</formula>
    </cfRule>
  </conditionalFormatting>
  <conditionalFormatting sqref="E54:E57">
    <cfRule type="expression" dxfId="2902" priority="2">
      <formula>AND(ISERROR(MATCH(E54,bu_list,0)),A54&lt;&gt;0)</formula>
    </cfRule>
  </conditionalFormatting>
  <conditionalFormatting sqref="D54:D57">
    <cfRule type="expression" dxfId="2901"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7"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126</v>
      </c>
      <c r="B1" s="1">
        <v>5</v>
      </c>
      <c r="C1" s="1">
        <v>1097</v>
      </c>
      <c r="D1" s="1" t="s">
        <v>150</v>
      </c>
      <c r="E1" s="1">
        <v>0</v>
      </c>
      <c r="F1" s="1" t="s">
        <v>20677</v>
      </c>
      <c r="G1" s="35"/>
      <c r="H1" s="35"/>
      <c r="I1" s="35"/>
      <c r="J1" s="35"/>
      <c r="K1" s="35"/>
    </row>
    <row r="2" spans="1:13" ht="15" customHeight="1">
      <c r="A2" s="2" t="s">
        <v>20343</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101</v>
      </c>
      <c r="E5" s="1">
        <v>279</v>
      </c>
      <c r="F5" s="358"/>
      <c r="G5" s="1">
        <v>0</v>
      </c>
      <c r="H5" s="1">
        <v>182</v>
      </c>
      <c r="I5" s="1">
        <v>562</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40</v>
      </c>
      <c r="H8" s="6">
        <v>10</v>
      </c>
      <c r="I8" s="6">
        <v>50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SUBTOTAL(109,sub_totals25[NW])</f>
        <v>101</v>
      </c>
      <c r="E12" s="1">
        <f>SUBTOTAL(109,sub_totals25[labour cost])</f>
        <v>279</v>
      </c>
      <c r="F12" s="358"/>
      <c r="G12" s="1">
        <f>SUBTOTAL(109,sub_totals25[Vehicle])</f>
        <v>40</v>
      </c>
      <c r="H12" s="1" t="s">
        <v>20691</v>
      </c>
      <c r="I12" s="1" t="s">
        <v>20692</v>
      </c>
    </row>
    <row r="13" spans="1:13" ht="15" customHeight="1">
      <c r="A13" s="1" t="s">
        <v>164</v>
      </c>
      <c r="C13" s="358"/>
      <c r="D13" s="1">
        <v>101</v>
      </c>
      <c r="E13" s="1">
        <v>279</v>
      </c>
      <c r="F13" s="358"/>
      <c r="G13" s="1">
        <v>40</v>
      </c>
    </row>
    <row r="14" spans="1:13" ht="15" customHeight="1">
      <c r="A14" s="1" t="s">
        <v>20284</v>
      </c>
      <c r="C14" s="360"/>
      <c r="D14" s="37">
        <v>48.246083999999975</v>
      </c>
      <c r="E14" s="37">
        <v>133.27383599999993</v>
      </c>
      <c r="F14" s="360"/>
      <c r="G14" s="37">
        <v>10.24</v>
      </c>
      <c r="I14" s="37">
        <v>62</v>
      </c>
    </row>
    <row r="15" spans="1:13" s="7" customFormat="1" ht="15" customHeight="1" thickBot="1">
      <c r="A15" s="7" t="s">
        <v>20285</v>
      </c>
      <c r="C15" s="360"/>
      <c r="D15" s="37">
        <v>149.24608399999997</v>
      </c>
      <c r="E15" s="37">
        <v>412.27383599999996</v>
      </c>
      <c r="F15" s="360"/>
      <c r="G15" s="37">
        <v>50.24</v>
      </c>
      <c r="I15" s="45">
        <v>1097</v>
      </c>
      <c r="J15" s="44" t="s">
        <v>20341</v>
      </c>
    </row>
    <row r="16" spans="1:13" ht="15" customHeight="1" thickBot="1">
      <c r="A16" s="1" t="s">
        <v>20299</v>
      </c>
      <c r="C16" s="362"/>
      <c r="D16" s="42">
        <v>158</v>
      </c>
      <c r="E16" s="42">
        <v>437</v>
      </c>
      <c r="F16" s="361"/>
      <c r="G16" s="43">
        <v>53</v>
      </c>
      <c r="I16" s="46">
        <v>1096</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0.5</v>
      </c>
      <c r="B20" s="171" t="s">
        <v>20410</v>
      </c>
      <c r="C20" s="172" t="s">
        <v>20475</v>
      </c>
      <c r="D20" s="8" t="s">
        <v>20402</v>
      </c>
      <c r="E20" s="9" t="s">
        <v>20408</v>
      </c>
      <c r="F20" s="10">
        <v>50.869785884589341</v>
      </c>
      <c r="G20" s="41">
        <v>25</v>
      </c>
    </row>
    <row r="21" spans="1:7" ht="15" customHeight="1">
      <c r="A21" s="174">
        <v>1.5</v>
      </c>
      <c r="B21" s="171" t="s">
        <v>20410</v>
      </c>
      <c r="C21" s="173" t="s">
        <v>20476</v>
      </c>
      <c r="D21" s="8" t="s">
        <v>20402</v>
      </c>
      <c r="E21" s="9" t="s">
        <v>20408</v>
      </c>
      <c r="F21" s="10">
        <v>50.869785884589341</v>
      </c>
      <c r="G21" s="41">
        <v>76</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1.3333333333333333</v>
      </c>
      <c r="B26" s="171" t="s">
        <v>20412</v>
      </c>
      <c r="C26" s="172" t="s">
        <v>20484</v>
      </c>
      <c r="D26" s="8" t="s">
        <v>20404</v>
      </c>
      <c r="E26" s="9" t="s">
        <v>20408</v>
      </c>
      <c r="F26" s="10">
        <v>81.52093532897311</v>
      </c>
      <c r="G26" s="41">
        <v>109</v>
      </c>
    </row>
    <row r="27" spans="1:7" ht="15" customHeight="1">
      <c r="A27" s="174">
        <v>1.5</v>
      </c>
      <c r="B27" s="171" t="s">
        <v>20412</v>
      </c>
      <c r="C27" s="173" t="s">
        <v>20478</v>
      </c>
      <c r="D27" s="8" t="s">
        <v>20404</v>
      </c>
      <c r="E27" s="9" t="s">
        <v>20408</v>
      </c>
      <c r="F27" s="10">
        <v>81.52093532897311</v>
      </c>
      <c r="G27" s="41">
        <v>122</v>
      </c>
    </row>
    <row r="28" spans="1:7" ht="15" customHeight="1">
      <c r="A28" s="174">
        <v>0.58333333333333337</v>
      </c>
      <c r="B28" s="171" t="s">
        <v>20412</v>
      </c>
      <c r="C28" s="173" t="s">
        <v>20479</v>
      </c>
      <c r="D28" s="8" t="s">
        <v>20404</v>
      </c>
      <c r="E28" s="9" t="s">
        <v>20408</v>
      </c>
      <c r="F28" s="10">
        <v>81.52093532897311</v>
      </c>
      <c r="G28" s="41">
        <v>48</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v>1</v>
      </c>
      <c r="B33" s="173" t="s">
        <v>8884</v>
      </c>
      <c r="C33" s="172"/>
      <c r="D33" s="13" t="s">
        <v>18496</v>
      </c>
      <c r="E33" s="13" t="s">
        <v>20298</v>
      </c>
      <c r="F33" s="356"/>
      <c r="G33" s="357"/>
    </row>
    <row r="34" spans="1:7" ht="15" customHeight="1">
      <c r="A34" s="174">
        <v>1</v>
      </c>
      <c r="B34" s="173" t="s">
        <v>35</v>
      </c>
      <c r="C34" s="172"/>
      <c r="D34" s="13" t="s">
        <v>12638</v>
      </c>
      <c r="E34" s="13" t="s">
        <v>20298</v>
      </c>
      <c r="F34" s="356"/>
      <c r="G34" s="357"/>
    </row>
    <row r="35" spans="1:7" ht="15" customHeight="1">
      <c r="A35" s="174">
        <v>1</v>
      </c>
      <c r="B35" s="173" t="s">
        <v>18</v>
      </c>
      <c r="C35" s="172"/>
      <c r="D35" s="13" t="s">
        <v>101</v>
      </c>
      <c r="E35" s="13" t="s">
        <v>20298</v>
      </c>
      <c r="F35" s="356"/>
      <c r="G35" s="357"/>
    </row>
    <row r="36" spans="1:7" ht="15" customHeight="1">
      <c r="A36" s="174">
        <v>1</v>
      </c>
      <c r="B36" s="173" t="s">
        <v>1670</v>
      </c>
      <c r="C36" s="172"/>
      <c r="D36" s="13" t="s">
        <v>11872</v>
      </c>
      <c r="E36" s="13" t="s">
        <v>20298</v>
      </c>
      <c r="F36" s="356"/>
      <c r="G36" s="357"/>
    </row>
    <row r="37" spans="1:7" ht="15" customHeight="1">
      <c r="A37" s="174">
        <v>1</v>
      </c>
      <c r="B37" s="173" t="s">
        <v>9</v>
      </c>
      <c r="C37" s="172"/>
      <c r="D37" s="55" t="s">
        <v>11871</v>
      </c>
      <c r="E37" s="55" t="s">
        <v>20298</v>
      </c>
      <c r="F37" s="356"/>
      <c r="G37" s="357"/>
    </row>
    <row r="38" spans="1:7" ht="15" customHeight="1">
      <c r="A38" s="174">
        <v>1</v>
      </c>
      <c r="B38" s="173" t="s">
        <v>5509</v>
      </c>
      <c r="C38" s="172"/>
      <c r="D38" s="55" t="s">
        <v>15541</v>
      </c>
      <c r="E38" s="55" t="s">
        <v>20298</v>
      </c>
      <c r="F38" s="356"/>
      <c r="G38" s="357"/>
    </row>
    <row r="39" spans="1:7" ht="15" customHeight="1">
      <c r="A39" s="174">
        <v>1</v>
      </c>
      <c r="B39" s="173" t="s">
        <v>2881</v>
      </c>
      <c r="C39" s="172"/>
      <c r="D39" s="55" t="s">
        <v>13063</v>
      </c>
      <c r="E39" s="55" t="s">
        <v>20298</v>
      </c>
      <c r="F39" s="356"/>
      <c r="G39" s="357"/>
    </row>
    <row r="40" spans="1:7" ht="15" customHeight="1">
      <c r="A40" s="174">
        <v>1</v>
      </c>
      <c r="B40" s="173" t="s">
        <v>6662</v>
      </c>
      <c r="C40" s="172"/>
      <c r="D40" s="55" t="s">
        <v>16613</v>
      </c>
      <c r="E40" s="55" t="s">
        <v>20298</v>
      </c>
      <c r="F40" s="356"/>
      <c r="G40" s="357"/>
    </row>
    <row r="41" spans="1:7" ht="15" customHeight="1">
      <c r="A41" s="174">
        <v>2</v>
      </c>
      <c r="B41" s="173" t="s">
        <v>10</v>
      </c>
      <c r="C41" s="172"/>
      <c r="D41" s="55" t="s">
        <v>11903</v>
      </c>
      <c r="E41" s="55" t="s">
        <v>20298</v>
      </c>
      <c r="F41" s="356"/>
      <c r="G41" s="357"/>
    </row>
    <row r="42" spans="1:7" ht="15" customHeight="1">
      <c r="A42" s="174">
        <v>30</v>
      </c>
      <c r="B42" s="173" t="s">
        <v>34</v>
      </c>
      <c r="C42" s="172"/>
      <c r="D42" s="13" t="s">
        <v>13005</v>
      </c>
      <c r="E42" s="13" t="s">
        <v>20298</v>
      </c>
      <c r="F42" s="356"/>
      <c r="G42" s="357"/>
    </row>
    <row r="43" spans="1:7" ht="15" customHeight="1">
      <c r="A43" s="174">
        <v>2</v>
      </c>
      <c r="B43" s="173" t="s">
        <v>13</v>
      </c>
      <c r="C43" s="172"/>
      <c r="D43" s="13" t="s">
        <v>19798</v>
      </c>
      <c r="E43" s="13" t="s">
        <v>20298</v>
      </c>
      <c r="F43" s="356"/>
      <c r="G43" s="357"/>
    </row>
    <row r="44" spans="1:7" ht="15" customHeight="1">
      <c r="A44" s="174">
        <v>15</v>
      </c>
      <c r="B44" s="173" t="s">
        <v>4</v>
      </c>
      <c r="C44" s="172"/>
      <c r="D44" s="13" t="s">
        <v>20153</v>
      </c>
      <c r="E44" s="13" t="s">
        <v>20298</v>
      </c>
      <c r="F44" s="356"/>
      <c r="G44" s="357"/>
    </row>
    <row r="45" spans="1:7" ht="15" customHeight="1">
      <c r="A45" s="174">
        <v>2</v>
      </c>
      <c r="B45" s="173" t="s">
        <v>5</v>
      </c>
      <c r="C45" s="172"/>
      <c r="D45" s="13" t="s">
        <v>12636</v>
      </c>
      <c r="E45" s="13" t="s">
        <v>20298</v>
      </c>
      <c r="F45" s="356"/>
      <c r="G45" s="357"/>
    </row>
    <row r="46" spans="1:7" ht="15" customHeight="1">
      <c r="A46" s="174">
        <v>4</v>
      </c>
      <c r="B46" s="173" t="s">
        <v>2484</v>
      </c>
      <c r="C46" s="172"/>
      <c r="D46" s="13" t="s">
        <v>12663</v>
      </c>
      <c r="E46" s="13" t="s">
        <v>20298</v>
      </c>
      <c r="F46" s="356"/>
      <c r="G46" s="357"/>
    </row>
    <row r="47" spans="1:7" ht="15" customHeight="1">
      <c r="A47" s="174">
        <v>2</v>
      </c>
      <c r="B47" s="173" t="s">
        <v>14</v>
      </c>
      <c r="C47" s="172"/>
      <c r="D47" s="13" t="s">
        <v>13061</v>
      </c>
      <c r="E47" s="13" t="s">
        <v>20298</v>
      </c>
      <c r="F47" s="356"/>
      <c r="G47" s="357"/>
    </row>
    <row r="48" spans="1:7" ht="15" customHeight="1">
      <c r="A48" s="174">
        <v>3</v>
      </c>
      <c r="B48" s="173" t="s">
        <v>2535</v>
      </c>
      <c r="C48" s="172"/>
      <c r="D48" s="13" t="s">
        <v>12714</v>
      </c>
      <c r="E48" s="13" t="s">
        <v>20298</v>
      </c>
      <c r="F48" s="356"/>
      <c r="G48" s="357"/>
    </row>
    <row r="49" spans="1:7" ht="15" customHeight="1">
      <c r="A49" s="16"/>
      <c r="B49" s="16"/>
      <c r="C49" s="16"/>
      <c r="F49" s="16"/>
      <c r="G49" s="16"/>
    </row>
    <row r="50" spans="1:7" ht="15" customHeight="1">
      <c r="A50" s="177" t="s">
        <v>171</v>
      </c>
      <c r="B50" s="16"/>
      <c r="C50" s="16"/>
      <c r="F50" s="16"/>
      <c r="G50" s="16"/>
    </row>
    <row r="51" spans="1:7" ht="15" customHeight="1">
      <c r="A51" s="75" t="s">
        <v>194</v>
      </c>
      <c r="B51" s="75" t="s">
        <v>146</v>
      </c>
      <c r="C51" s="75" t="s">
        <v>170</v>
      </c>
      <c r="D51" s="75" t="s">
        <v>0</v>
      </c>
      <c r="E51" s="75" t="s">
        <v>144</v>
      </c>
      <c r="F51" s="75" t="s">
        <v>112</v>
      </c>
      <c r="G51" s="75" t="s">
        <v>119</v>
      </c>
    </row>
    <row r="52" spans="1:7" ht="15" customHeight="1">
      <c r="A52" s="174"/>
      <c r="B52" s="173"/>
      <c r="C52" s="172"/>
      <c r="D52" s="13"/>
      <c r="E52" s="13"/>
      <c r="F52" s="356"/>
      <c r="G52" s="357"/>
    </row>
    <row r="53" spans="1:7" ht="15" customHeight="1">
      <c r="A53" s="174"/>
      <c r="B53" s="173"/>
      <c r="C53" s="172"/>
      <c r="D53" s="13" t="s">
        <v>20598</v>
      </c>
      <c r="E53" s="13" t="s">
        <v>20598</v>
      </c>
      <c r="F53" s="356"/>
      <c r="G53" s="357"/>
    </row>
    <row r="54" spans="1:7" ht="15" customHeight="1">
      <c r="A54" s="174"/>
      <c r="B54" s="173"/>
      <c r="C54" s="172"/>
      <c r="D54" s="13" t="s">
        <v>20598</v>
      </c>
      <c r="E54" s="13" t="s">
        <v>20598</v>
      </c>
      <c r="F54" s="356"/>
      <c r="G54" s="357"/>
    </row>
    <row r="55" spans="1:7" ht="15" customHeight="1">
      <c r="A55" s="174"/>
      <c r="B55" s="173"/>
      <c r="C55" s="172"/>
      <c r="D55" s="13" t="s">
        <v>20598</v>
      </c>
      <c r="E55" s="13" t="s">
        <v>20598</v>
      </c>
      <c r="F55" s="356"/>
      <c r="G55" s="357"/>
    </row>
    <row r="56" spans="1:7">
      <c r="A56" s="16"/>
      <c r="B56" s="16"/>
      <c r="C56" s="16"/>
      <c r="D56" s="16"/>
      <c r="E56" s="16"/>
      <c r="F56" s="16"/>
      <c r="G56" s="16"/>
    </row>
    <row r="57" spans="1:7" ht="15" customHeight="1">
      <c r="A57" s="177" t="s">
        <v>193</v>
      </c>
      <c r="B57" s="16"/>
      <c r="C57" s="16"/>
      <c r="D57" s="16"/>
      <c r="E57" s="16"/>
      <c r="F57" s="16"/>
      <c r="G57" s="16"/>
    </row>
    <row r="58" spans="1:7" ht="15" customHeight="1">
      <c r="A58" s="1" t="s">
        <v>194</v>
      </c>
      <c r="B58" s="1" t="s">
        <v>146</v>
      </c>
      <c r="C58" s="1" t="s">
        <v>170</v>
      </c>
      <c r="D58" s="1" t="s">
        <v>0</v>
      </c>
      <c r="E58" s="1" t="s">
        <v>144</v>
      </c>
      <c r="F58" s="1" t="s">
        <v>112</v>
      </c>
      <c r="G58" s="1" t="s">
        <v>119</v>
      </c>
    </row>
    <row r="59" spans="1:7" ht="15" customHeight="1">
      <c r="A59" s="174">
        <v>1.1666666666666665</v>
      </c>
      <c r="B59" s="173">
        <v>999</v>
      </c>
      <c r="C59" s="172"/>
      <c r="D59" s="13" t="s">
        <v>425</v>
      </c>
      <c r="E59" s="13" t="s">
        <v>20278</v>
      </c>
      <c r="F59" s="179">
        <v>21.97</v>
      </c>
      <c r="G59" s="180">
        <v>26</v>
      </c>
    </row>
    <row r="60" spans="1:7" ht="15" customHeight="1">
      <c r="A60" s="174">
        <v>1.0833333333333335</v>
      </c>
      <c r="B60" s="173">
        <v>600</v>
      </c>
      <c r="C60" s="172"/>
      <c r="D60" s="13" t="s">
        <v>198</v>
      </c>
      <c r="E60" s="13" t="s">
        <v>20278</v>
      </c>
      <c r="F60" s="179">
        <v>12.82</v>
      </c>
      <c r="G60" s="180">
        <v>14</v>
      </c>
    </row>
    <row r="61" spans="1:7" ht="15" customHeight="1">
      <c r="A61" s="174"/>
      <c r="B61" s="173"/>
      <c r="C61" s="172"/>
      <c r="D61" s="13" t="s">
        <v>20598</v>
      </c>
      <c r="E61" s="13" t="s">
        <v>20598</v>
      </c>
      <c r="F61" s="179">
        <v>0</v>
      </c>
      <c r="G61" s="180">
        <v>0</v>
      </c>
    </row>
    <row r="62" spans="1:7" ht="15" customHeight="1">
      <c r="A62" s="174"/>
      <c r="B62" s="173"/>
      <c r="C62" s="172"/>
      <c r="D62" s="13" t="s">
        <v>20598</v>
      </c>
      <c r="E62" s="13" t="s">
        <v>20598</v>
      </c>
      <c r="F62" s="179">
        <v>0</v>
      </c>
      <c r="G62" s="180">
        <v>0</v>
      </c>
    </row>
  </sheetData>
  <conditionalFormatting sqref="B1">
    <cfRule type="expression" dxfId="2834" priority="11">
      <formula>ISERROR(B1)</formula>
    </cfRule>
  </conditionalFormatting>
  <conditionalFormatting sqref="D33:D48">
    <cfRule type="expression" dxfId="2833" priority="10">
      <formula>D33=error1</formula>
    </cfRule>
  </conditionalFormatting>
  <conditionalFormatting sqref="D20:D22 D26:D29">
    <cfRule type="expression" dxfId="2832" priority="9">
      <formula>D20=error2</formula>
    </cfRule>
  </conditionalFormatting>
  <conditionalFormatting sqref="E1:G1">
    <cfRule type="expression" dxfId="2831" priority="8">
      <formula>$F$1=error3</formula>
    </cfRule>
  </conditionalFormatting>
  <conditionalFormatting sqref="C13:D13">
    <cfRule type="expression" dxfId="2830" priority="7">
      <formula>NOT(C12=C13)</formula>
    </cfRule>
  </conditionalFormatting>
  <conditionalFormatting sqref="E33:E48 E52:E55 E20:E22 E26:E29">
    <cfRule type="expression" dxfId="2829" priority="6">
      <formula>AND(ISERROR(MATCH(E20,bu_list,0)),A20&lt;&gt;0)</formula>
    </cfRule>
  </conditionalFormatting>
  <conditionalFormatting sqref="D52:D55">
    <cfRule type="expression" dxfId="2828" priority="5">
      <formula>D52=error4</formula>
    </cfRule>
  </conditionalFormatting>
  <conditionalFormatting sqref="E13:F13">
    <cfRule type="expression" dxfId="2827" priority="4">
      <formula>NOT(E12=E13)</formula>
    </cfRule>
  </conditionalFormatting>
  <conditionalFormatting sqref="F1">
    <cfRule type="expression" dxfId="2826" priority="3">
      <formula>$F$1="good"</formula>
    </cfRule>
  </conditionalFormatting>
  <conditionalFormatting sqref="E59:E62">
    <cfRule type="expression" dxfId="2825" priority="2">
      <formula>AND(ISERROR(MATCH(E59,bu_list,0)),A59&lt;&gt;0)</formula>
    </cfRule>
  </conditionalFormatting>
  <conditionalFormatting sqref="D59:D62">
    <cfRule type="expression" dxfId="2824" priority="1">
      <formula>D59=error4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9:B62">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52:B55">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8 A52:A55 A59:A62">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8">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127</v>
      </c>
      <c r="B1" s="1">
        <v>6</v>
      </c>
      <c r="C1" s="1">
        <v>437</v>
      </c>
      <c r="D1" s="1" t="s">
        <v>150</v>
      </c>
      <c r="E1" s="1">
        <v>0</v>
      </c>
      <c r="F1" s="1" t="s">
        <v>20677</v>
      </c>
      <c r="G1" s="35"/>
      <c r="H1" s="35"/>
      <c r="I1" s="35"/>
      <c r="J1" s="35"/>
      <c r="K1" s="35"/>
    </row>
    <row r="2" spans="1:13" ht="15" customHeight="1">
      <c r="A2" s="2" t="s">
        <v>128</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101</v>
      </c>
      <c r="E5" s="1">
        <v>157</v>
      </c>
      <c r="F5" s="358"/>
      <c r="G5" s="1">
        <v>0</v>
      </c>
      <c r="H5" s="1">
        <v>123</v>
      </c>
      <c r="I5" s="1">
        <v>381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25</v>
      </c>
      <c r="H8" s="6">
        <v>6</v>
      </c>
      <c r="I8" s="6">
        <v>31</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SUBTOTAL(109,sub_totals35[NW])</f>
        <v>101</v>
      </c>
      <c r="E12" s="1">
        <f>SUBTOTAL(109,sub_totals35[labour cost])</f>
        <v>157</v>
      </c>
      <c r="F12" s="358"/>
      <c r="G12" s="1">
        <f>SUBTOTAL(109,sub_totals35[Vehicle])</f>
        <v>25</v>
      </c>
      <c r="H12" s="1" t="s">
        <v>20693</v>
      </c>
      <c r="I12" s="1" t="s">
        <v>20694</v>
      </c>
    </row>
    <row r="13" spans="1:13" ht="15" customHeight="1">
      <c r="A13" s="1" t="s">
        <v>164</v>
      </c>
      <c r="C13" s="358"/>
      <c r="D13" s="1">
        <v>101</v>
      </c>
      <c r="E13" s="1">
        <v>157</v>
      </c>
      <c r="F13" s="358"/>
      <c r="G13" s="1">
        <v>25</v>
      </c>
    </row>
    <row r="14" spans="1:13" ht="15" customHeight="1">
      <c r="A14" s="1" t="s">
        <v>20284</v>
      </c>
      <c r="C14" s="360"/>
      <c r="D14" s="37">
        <v>48.246083999999975</v>
      </c>
      <c r="E14" s="37">
        <v>74.996387999999968</v>
      </c>
      <c r="F14" s="360"/>
      <c r="G14" s="37">
        <v>6.4</v>
      </c>
      <c r="I14" s="37">
        <v>25</v>
      </c>
    </row>
    <row r="15" spans="1:13" s="7" customFormat="1" ht="15" customHeight="1" thickBot="1">
      <c r="A15" s="7" t="s">
        <v>20285</v>
      </c>
      <c r="C15" s="360"/>
      <c r="D15" s="37">
        <v>149.24608399999997</v>
      </c>
      <c r="E15" s="37">
        <v>231.99638799999997</v>
      </c>
      <c r="F15" s="360"/>
      <c r="G15" s="37">
        <v>31.4</v>
      </c>
      <c r="I15" s="45">
        <v>437</v>
      </c>
      <c r="J15" s="44" t="s">
        <v>20341</v>
      </c>
    </row>
    <row r="16" spans="1:13" ht="15" customHeight="1" thickBot="1">
      <c r="A16" s="1" t="s">
        <v>20299</v>
      </c>
      <c r="C16" s="362"/>
      <c r="D16" s="42">
        <v>158</v>
      </c>
      <c r="E16" s="42">
        <v>246</v>
      </c>
      <c r="F16" s="361"/>
      <c r="G16" s="43">
        <v>33</v>
      </c>
      <c r="I16" s="46">
        <v>437</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0.5</v>
      </c>
      <c r="B20" s="171" t="s">
        <v>20410</v>
      </c>
      <c r="C20" s="172" t="s">
        <v>20475</v>
      </c>
      <c r="D20" s="8" t="s">
        <v>20402</v>
      </c>
      <c r="E20" s="9" t="s">
        <v>20408</v>
      </c>
      <c r="F20" s="10">
        <v>50.869785884589341</v>
      </c>
      <c r="G20" s="41">
        <v>25</v>
      </c>
    </row>
    <row r="21" spans="1:7" ht="15" customHeight="1">
      <c r="A21" s="174">
        <v>1.5</v>
      </c>
      <c r="B21" s="171" t="s">
        <v>20410</v>
      </c>
      <c r="C21" s="173" t="s">
        <v>20476</v>
      </c>
      <c r="D21" s="8" t="s">
        <v>20402</v>
      </c>
      <c r="E21" s="9" t="s">
        <v>20408</v>
      </c>
      <c r="F21" s="10">
        <v>50.869785884589341</v>
      </c>
      <c r="G21" s="41">
        <v>76</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0.58333333333333337</v>
      </c>
      <c r="B26" s="171" t="s">
        <v>20412</v>
      </c>
      <c r="C26" s="172" t="s">
        <v>20479</v>
      </c>
      <c r="D26" s="8" t="s">
        <v>20404</v>
      </c>
      <c r="E26" s="9" t="s">
        <v>20408</v>
      </c>
      <c r="F26" s="10">
        <v>81.52093532897311</v>
      </c>
      <c r="G26" s="41">
        <v>48</v>
      </c>
    </row>
    <row r="27" spans="1:7" ht="15" customHeight="1">
      <c r="A27" s="174">
        <v>0.33333333333333331</v>
      </c>
      <c r="B27" s="171" t="s">
        <v>20412</v>
      </c>
      <c r="C27" s="173" t="s">
        <v>20481</v>
      </c>
      <c r="D27" s="8" t="s">
        <v>20404</v>
      </c>
      <c r="E27" s="9" t="s">
        <v>20408</v>
      </c>
      <c r="F27" s="10">
        <v>81.52093532897311</v>
      </c>
      <c r="G27" s="41">
        <v>27</v>
      </c>
    </row>
    <row r="28" spans="1:7" ht="15" customHeight="1">
      <c r="A28" s="174">
        <v>1</v>
      </c>
      <c r="B28" s="171" t="s">
        <v>20412</v>
      </c>
      <c r="C28" s="173" t="s">
        <v>20482</v>
      </c>
      <c r="D28" s="8" t="s">
        <v>20404</v>
      </c>
      <c r="E28" s="9" t="s">
        <v>20408</v>
      </c>
      <c r="F28" s="10">
        <v>81.52093532897311</v>
      </c>
      <c r="G28" s="41">
        <v>82</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v>1.9166666666666667</v>
      </c>
      <c r="B54" s="173">
        <v>600</v>
      </c>
      <c r="C54" s="172" t="s">
        <v>20483</v>
      </c>
      <c r="D54" s="13" t="s">
        <v>198</v>
      </c>
      <c r="E54" s="13" t="s">
        <v>20278</v>
      </c>
      <c r="F54" s="179">
        <v>12.82</v>
      </c>
      <c r="G54" s="180">
        <v>25</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757" priority="11">
      <formula>ISERROR(B1)</formula>
    </cfRule>
  </conditionalFormatting>
  <conditionalFormatting sqref="D33:D43">
    <cfRule type="expression" dxfId="2756" priority="10">
      <formula>D33=error1</formula>
    </cfRule>
  </conditionalFormatting>
  <conditionalFormatting sqref="D20:D22 D26:D29">
    <cfRule type="expression" dxfId="2755" priority="9">
      <formula>D20=error2</formula>
    </cfRule>
  </conditionalFormatting>
  <conditionalFormatting sqref="E1:G1">
    <cfRule type="expression" dxfId="2754" priority="8">
      <formula>$F$1=error3</formula>
    </cfRule>
  </conditionalFormatting>
  <conditionalFormatting sqref="C13:D13">
    <cfRule type="expression" dxfId="2753" priority="7">
      <formula>NOT(C12=C13)</formula>
    </cfRule>
  </conditionalFormatting>
  <conditionalFormatting sqref="E33:E43 E47:E50 E20:E22 E26:E29">
    <cfRule type="expression" dxfId="2752" priority="6">
      <formula>AND(ISERROR(MATCH(E20,bu_list,0)),A20&lt;&gt;0)</formula>
    </cfRule>
  </conditionalFormatting>
  <conditionalFormatting sqref="D47:D50">
    <cfRule type="expression" dxfId="2751" priority="5">
      <formula>D47=error4</formula>
    </cfRule>
  </conditionalFormatting>
  <conditionalFormatting sqref="E13:F13">
    <cfRule type="expression" dxfId="2750" priority="4">
      <formula>NOT(E12=E13)</formula>
    </cfRule>
  </conditionalFormatting>
  <conditionalFormatting sqref="F1">
    <cfRule type="expression" dxfId="2749" priority="3">
      <formula>$F$1="good"</formula>
    </cfRule>
  </conditionalFormatting>
  <conditionalFormatting sqref="E54:E57">
    <cfRule type="expression" dxfId="2748" priority="2">
      <formula>AND(ISERROR(MATCH(E54,bu_list,0)),A54&lt;&gt;0)</formula>
    </cfRule>
  </conditionalFormatting>
  <conditionalFormatting sqref="D54:D57">
    <cfRule type="expression" dxfId="2747"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136</v>
      </c>
      <c r="B1" s="1">
        <v>7</v>
      </c>
      <c r="C1" s="1">
        <v>588</v>
      </c>
      <c r="D1" s="1" t="s">
        <v>150</v>
      </c>
      <c r="E1" s="1">
        <v>0</v>
      </c>
      <c r="F1" s="1" t="s">
        <v>20677</v>
      </c>
      <c r="G1" s="35"/>
      <c r="H1" s="35"/>
      <c r="I1" s="35"/>
      <c r="J1" s="35"/>
      <c r="K1" s="35"/>
    </row>
    <row r="2" spans="1:13" ht="15" customHeight="1">
      <c r="A2" s="2" t="s">
        <v>20344</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101</v>
      </c>
      <c r="E5" s="1">
        <v>245</v>
      </c>
      <c r="F5" s="358"/>
      <c r="G5" s="1">
        <v>0</v>
      </c>
      <c r="H5" s="1">
        <v>165</v>
      </c>
      <c r="I5" s="1">
        <v>511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35</v>
      </c>
      <c r="H8" s="6">
        <v>9</v>
      </c>
      <c r="I8" s="6">
        <v>44</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SUBTOTAL(109,sub_totals41[NW])</f>
        <v>101</v>
      </c>
      <c r="E12" s="1">
        <f>SUBTOTAL(109,sub_totals41[labour cost])</f>
        <v>245</v>
      </c>
      <c r="F12" s="358"/>
      <c r="G12" s="1">
        <f>SUBTOTAL(109,sub_totals41[Vehicle])</f>
        <v>35</v>
      </c>
      <c r="H12" s="1" t="s">
        <v>20695</v>
      </c>
      <c r="I12" s="1" t="s">
        <v>20696</v>
      </c>
    </row>
    <row r="13" spans="1:13" ht="15" customHeight="1">
      <c r="A13" s="1" t="s">
        <v>164</v>
      </c>
      <c r="C13" s="358"/>
      <c r="D13" s="1">
        <v>101</v>
      </c>
      <c r="E13" s="1">
        <v>245</v>
      </c>
      <c r="F13" s="358"/>
      <c r="G13" s="1">
        <v>35</v>
      </c>
    </row>
    <row r="14" spans="1:13" ht="15" customHeight="1">
      <c r="A14" s="1" t="s">
        <v>20284</v>
      </c>
      <c r="C14" s="360"/>
      <c r="D14" s="37">
        <v>48.246083999999975</v>
      </c>
      <c r="E14" s="37">
        <v>117.03257999999994</v>
      </c>
      <c r="F14" s="360"/>
      <c r="G14" s="37">
        <v>8.9600000000000009</v>
      </c>
      <c r="I14" s="37">
        <v>33</v>
      </c>
    </row>
    <row r="15" spans="1:13" s="7" customFormat="1" ht="15" customHeight="1" thickBot="1">
      <c r="A15" s="7" t="s">
        <v>20285</v>
      </c>
      <c r="C15" s="360"/>
      <c r="D15" s="37">
        <v>149.24608399999997</v>
      </c>
      <c r="E15" s="37">
        <v>362.03257999999994</v>
      </c>
      <c r="F15" s="360"/>
      <c r="G15" s="37">
        <v>43.96</v>
      </c>
      <c r="I15" s="45">
        <v>588</v>
      </c>
      <c r="J15" s="44" t="s">
        <v>20341</v>
      </c>
    </row>
    <row r="16" spans="1:13" ht="15" customHeight="1" thickBot="1">
      <c r="A16" s="1" t="s">
        <v>20299</v>
      </c>
      <c r="C16" s="362"/>
      <c r="D16" s="42">
        <v>158</v>
      </c>
      <c r="E16" s="42">
        <v>384</v>
      </c>
      <c r="F16" s="361"/>
      <c r="G16" s="43">
        <v>47</v>
      </c>
      <c r="I16" s="46">
        <v>589</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0.5</v>
      </c>
      <c r="B20" s="171" t="s">
        <v>20410</v>
      </c>
      <c r="C20" s="172" t="s">
        <v>20475</v>
      </c>
      <c r="D20" s="8" t="s">
        <v>20402</v>
      </c>
      <c r="E20" s="9" t="s">
        <v>20408</v>
      </c>
      <c r="F20" s="10">
        <v>50.869785884589341</v>
      </c>
      <c r="G20" s="41">
        <v>25</v>
      </c>
    </row>
    <row r="21" spans="1:7" ht="15" customHeight="1">
      <c r="A21" s="174">
        <v>1.5</v>
      </c>
      <c r="B21" s="171" t="s">
        <v>20410</v>
      </c>
      <c r="C21" s="173" t="s">
        <v>20476</v>
      </c>
      <c r="D21" s="8" t="s">
        <v>20402</v>
      </c>
      <c r="E21" s="9" t="s">
        <v>20408</v>
      </c>
      <c r="F21" s="10">
        <v>50.869785884589341</v>
      </c>
      <c r="G21" s="41">
        <v>76</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1</v>
      </c>
      <c r="B26" s="171" t="s">
        <v>20412</v>
      </c>
      <c r="C26" s="172" t="s">
        <v>20485</v>
      </c>
      <c r="D26" s="8" t="s">
        <v>20404</v>
      </c>
      <c r="E26" s="9" t="s">
        <v>20408</v>
      </c>
      <c r="F26" s="10">
        <v>81.52093532897311</v>
      </c>
      <c r="G26" s="41">
        <v>82</v>
      </c>
    </row>
    <row r="27" spans="1:7" ht="15" customHeight="1">
      <c r="A27" s="174">
        <v>1.5</v>
      </c>
      <c r="B27" s="171" t="s">
        <v>20412</v>
      </c>
      <c r="C27" s="173" t="s">
        <v>20478</v>
      </c>
      <c r="D27" s="8" t="s">
        <v>20404</v>
      </c>
      <c r="E27" s="9" t="s">
        <v>20408</v>
      </c>
      <c r="F27" s="10">
        <v>81.52093532897311</v>
      </c>
      <c r="G27" s="41">
        <v>122</v>
      </c>
    </row>
    <row r="28" spans="1:7" ht="15" customHeight="1">
      <c r="A28" s="174">
        <v>0.5</v>
      </c>
      <c r="B28" s="171" t="s">
        <v>20412</v>
      </c>
      <c r="C28" s="173" t="s">
        <v>20486</v>
      </c>
      <c r="D28" s="8" t="s">
        <v>20404</v>
      </c>
      <c r="E28" s="9" t="s">
        <v>20408</v>
      </c>
      <c r="F28" s="10">
        <v>81.52093532897311</v>
      </c>
      <c r="G28" s="41">
        <v>41</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v>1</v>
      </c>
      <c r="B54" s="173">
        <v>999</v>
      </c>
      <c r="C54" s="172" t="s">
        <v>20487</v>
      </c>
      <c r="D54" s="13" t="s">
        <v>425</v>
      </c>
      <c r="E54" s="13" t="s">
        <v>20278</v>
      </c>
      <c r="F54" s="179">
        <v>21.97</v>
      </c>
      <c r="G54" s="180">
        <v>22</v>
      </c>
    </row>
    <row r="55" spans="1:7" ht="15" customHeight="1">
      <c r="A55" s="174">
        <v>1</v>
      </c>
      <c r="B55" s="173">
        <v>600</v>
      </c>
      <c r="C55" s="172" t="s">
        <v>20488</v>
      </c>
      <c r="D55" s="13" t="s">
        <v>198</v>
      </c>
      <c r="E55" s="13" t="s">
        <v>20278</v>
      </c>
      <c r="F55" s="179">
        <v>12.82</v>
      </c>
      <c r="G55" s="180">
        <v>13</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680" priority="11">
      <formula>ISERROR(B1)</formula>
    </cfRule>
  </conditionalFormatting>
  <conditionalFormatting sqref="D33:D43">
    <cfRule type="expression" dxfId="2679" priority="10">
      <formula>D33=error1</formula>
    </cfRule>
  </conditionalFormatting>
  <conditionalFormatting sqref="D20:D22 D26:D29">
    <cfRule type="expression" dxfId="2678" priority="9">
      <formula>D20=error2</formula>
    </cfRule>
  </conditionalFormatting>
  <conditionalFormatting sqref="E1:G1">
    <cfRule type="expression" dxfId="2677" priority="8">
      <formula>$F$1=error3</formula>
    </cfRule>
  </conditionalFormatting>
  <conditionalFormatting sqref="C13:D13">
    <cfRule type="expression" dxfId="2676" priority="7">
      <formula>NOT(C12=C13)</formula>
    </cfRule>
  </conditionalFormatting>
  <conditionalFormatting sqref="E33:E43 E47:E50 E20:E22 E26:E29">
    <cfRule type="expression" dxfId="2675" priority="6">
      <formula>AND(ISERROR(MATCH(E20,bu_list,0)),A20&lt;&gt;0)</formula>
    </cfRule>
  </conditionalFormatting>
  <conditionalFormatting sqref="D47:D50">
    <cfRule type="expression" dxfId="2674" priority="5">
      <formula>D47=error4</formula>
    </cfRule>
  </conditionalFormatting>
  <conditionalFormatting sqref="E13:F13">
    <cfRule type="expression" dxfId="2673" priority="4">
      <formula>NOT(E12=E13)</formula>
    </cfRule>
  </conditionalFormatting>
  <conditionalFormatting sqref="F1">
    <cfRule type="expression" dxfId="2672" priority="3">
      <formula>$F$1="good"</formula>
    </cfRule>
  </conditionalFormatting>
  <conditionalFormatting sqref="E54:E57">
    <cfRule type="expression" dxfId="2671" priority="2">
      <formula>AND(ISERROR(MATCH(E54,bu_list,0)),A54&lt;&gt;0)</formula>
    </cfRule>
  </conditionalFormatting>
  <conditionalFormatting sqref="D54:D57">
    <cfRule type="expression" dxfId="2670"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137</v>
      </c>
      <c r="B1" s="1">
        <v>8</v>
      </c>
      <c r="C1" s="1">
        <v>833</v>
      </c>
      <c r="D1" s="1" t="s">
        <v>150</v>
      </c>
      <c r="E1" s="1">
        <v>0</v>
      </c>
      <c r="F1" s="1" t="s">
        <v>20677</v>
      </c>
      <c r="G1" s="35"/>
      <c r="H1" s="35"/>
      <c r="I1" s="35"/>
      <c r="J1" s="35"/>
      <c r="K1" s="35"/>
    </row>
    <row r="2" spans="1:13" ht="15" customHeight="1">
      <c r="A2" s="2" t="s">
        <v>20345</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476</v>
      </c>
      <c r="F5" s="358"/>
      <c r="G5" s="1">
        <v>0</v>
      </c>
      <c r="H5" s="1">
        <v>227</v>
      </c>
      <c r="I5" s="1">
        <v>703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66</v>
      </c>
      <c r="H8" s="6">
        <v>17</v>
      </c>
      <c r="I8" s="6">
        <v>83</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SUBTOTAL(109,sub_totals59[NW])</f>
        <v>0</v>
      </c>
      <c r="E12" s="1">
        <f>SUBTOTAL(109,sub_totals59[labour cost])</f>
        <v>476</v>
      </c>
      <c r="F12" s="358"/>
      <c r="G12" s="1">
        <f>SUBTOTAL(109,sub_totals59[Vehicle])</f>
        <v>66</v>
      </c>
      <c r="H12" s="1" t="s">
        <v>20697</v>
      </c>
      <c r="I12" s="1" t="s">
        <v>20698</v>
      </c>
    </row>
    <row r="13" spans="1:13" ht="15" customHeight="1">
      <c r="A13" s="1" t="s">
        <v>164</v>
      </c>
      <c r="C13" s="358"/>
      <c r="D13" s="1">
        <v>0</v>
      </c>
      <c r="E13" s="1">
        <v>476</v>
      </c>
      <c r="F13" s="358"/>
      <c r="G13" s="1">
        <v>66</v>
      </c>
    </row>
    <row r="14" spans="1:13" ht="15" customHeight="1">
      <c r="A14" s="1" t="s">
        <v>20284</v>
      </c>
      <c r="C14" s="360"/>
      <c r="D14" s="37">
        <v>0</v>
      </c>
      <c r="E14" s="37">
        <v>227.3775839999999</v>
      </c>
      <c r="F14" s="360"/>
      <c r="G14" s="37">
        <v>16.896000000000001</v>
      </c>
      <c r="I14" s="37">
        <v>47</v>
      </c>
    </row>
    <row r="15" spans="1:13" s="7" customFormat="1" ht="15" customHeight="1" thickBot="1">
      <c r="A15" s="7" t="s">
        <v>20285</v>
      </c>
      <c r="C15" s="360"/>
      <c r="D15" s="37">
        <v>0</v>
      </c>
      <c r="E15" s="37">
        <v>703.37758399999984</v>
      </c>
      <c r="F15" s="360"/>
      <c r="G15" s="37">
        <v>82.896000000000001</v>
      </c>
      <c r="I15" s="45">
        <v>833</v>
      </c>
      <c r="J15" s="44" t="s">
        <v>20341</v>
      </c>
    </row>
    <row r="16" spans="1:13" ht="15" customHeight="1" thickBot="1">
      <c r="A16" s="1" t="s">
        <v>20299</v>
      </c>
      <c r="C16" s="362"/>
      <c r="D16" s="42">
        <v>0</v>
      </c>
      <c r="E16" s="42">
        <v>746</v>
      </c>
      <c r="F16" s="361"/>
      <c r="G16" s="43">
        <v>88</v>
      </c>
      <c r="I16" s="46">
        <v>834</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283">
        <v>0</v>
      </c>
      <c r="B20" s="171" t="s">
        <v>20410</v>
      </c>
      <c r="C20" s="172" t="s">
        <v>20475</v>
      </c>
      <c r="D20" s="8" t="s">
        <v>20402</v>
      </c>
      <c r="E20" s="9" t="s">
        <v>20408</v>
      </c>
      <c r="F20" s="10">
        <v>50.869785884589341</v>
      </c>
      <c r="G20" s="41">
        <v>0</v>
      </c>
    </row>
    <row r="21" spans="1:7" ht="15" customHeight="1">
      <c r="A21" s="283">
        <v>0</v>
      </c>
      <c r="B21" s="171" t="s">
        <v>20410</v>
      </c>
      <c r="C21" s="173" t="s">
        <v>20476</v>
      </c>
      <c r="D21" s="8" t="s">
        <v>20402</v>
      </c>
      <c r="E21" s="9" t="s">
        <v>20408</v>
      </c>
      <c r="F21" s="10">
        <v>50.869785884589341</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0.83333333333333337</v>
      </c>
      <c r="B26" s="171" t="s">
        <v>20412</v>
      </c>
      <c r="C26" s="172" t="s">
        <v>20489</v>
      </c>
      <c r="D26" s="8" t="s">
        <v>20404</v>
      </c>
      <c r="E26" s="9" t="s">
        <v>20408</v>
      </c>
      <c r="F26" s="10">
        <v>81.52093532897311</v>
      </c>
      <c r="G26" s="41">
        <v>68</v>
      </c>
    </row>
    <row r="27" spans="1:7" ht="15" customHeight="1">
      <c r="A27" s="174">
        <v>1.1666666666666667</v>
      </c>
      <c r="B27" s="171" t="s">
        <v>20412</v>
      </c>
      <c r="C27" s="173" t="s">
        <v>20490</v>
      </c>
      <c r="D27" s="8" t="s">
        <v>20404</v>
      </c>
      <c r="E27" s="9" t="s">
        <v>20408</v>
      </c>
      <c r="F27" s="10">
        <v>81.52093532897311</v>
      </c>
      <c r="G27" s="41">
        <v>95</v>
      </c>
    </row>
    <row r="28" spans="1:7" ht="15" customHeight="1">
      <c r="A28" s="174">
        <v>0.83333333333333337</v>
      </c>
      <c r="B28" s="171" t="s">
        <v>20412</v>
      </c>
      <c r="C28" s="173" t="s">
        <v>20491</v>
      </c>
      <c r="D28" s="8" t="s">
        <v>20404</v>
      </c>
      <c r="E28" s="9" t="s">
        <v>20408</v>
      </c>
      <c r="F28" s="10">
        <v>81.52093532897311</v>
      </c>
      <c r="G28" s="41">
        <v>68</v>
      </c>
    </row>
    <row r="29" spans="1:7" ht="15" customHeight="1">
      <c r="A29" s="174">
        <v>3</v>
      </c>
      <c r="B29" s="171" t="s">
        <v>20412</v>
      </c>
      <c r="C29" s="173" t="s">
        <v>20492</v>
      </c>
      <c r="D29" s="8" t="s">
        <v>20404</v>
      </c>
      <c r="E29" s="9" t="s">
        <v>20408</v>
      </c>
      <c r="F29" s="10">
        <v>81.52093532897311</v>
      </c>
      <c r="G29" s="41">
        <v>245</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v>2</v>
      </c>
      <c r="B54" s="173">
        <v>600</v>
      </c>
      <c r="C54" s="172" t="s">
        <v>20487</v>
      </c>
      <c r="D54" s="13" t="s">
        <v>198</v>
      </c>
      <c r="E54" s="13" t="s">
        <v>20278</v>
      </c>
      <c r="F54" s="179">
        <v>12.82</v>
      </c>
      <c r="G54" s="180">
        <v>26</v>
      </c>
    </row>
    <row r="55" spans="1:7" ht="15" customHeight="1">
      <c r="A55" s="174">
        <v>1.8333333333333335</v>
      </c>
      <c r="B55" s="173">
        <v>999</v>
      </c>
      <c r="C55" s="172" t="s">
        <v>20488</v>
      </c>
      <c r="D55" s="13" t="s">
        <v>425</v>
      </c>
      <c r="E55" s="13" t="s">
        <v>20278</v>
      </c>
      <c r="F55" s="179">
        <v>21.97</v>
      </c>
      <c r="G55" s="180">
        <v>40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603" priority="11">
      <formula>ISERROR(B1)</formula>
    </cfRule>
  </conditionalFormatting>
  <conditionalFormatting sqref="D33:D43">
    <cfRule type="expression" dxfId="2602" priority="10">
      <formula>D33=error1</formula>
    </cfRule>
  </conditionalFormatting>
  <conditionalFormatting sqref="D20:D22 D26:D29">
    <cfRule type="expression" dxfId="2601" priority="9">
      <formula>D20=error2</formula>
    </cfRule>
  </conditionalFormatting>
  <conditionalFormatting sqref="E1:G1">
    <cfRule type="expression" dxfId="2600" priority="8">
      <formula>$F$1=error3</formula>
    </cfRule>
  </conditionalFormatting>
  <conditionalFormatting sqref="C13:D13">
    <cfRule type="expression" dxfId="2599" priority="7">
      <formula>NOT(C12=C13)</formula>
    </cfRule>
  </conditionalFormatting>
  <conditionalFormatting sqref="E33:E43 E47:E50 E20:E22 E26:E29">
    <cfRule type="expression" dxfId="2598" priority="6">
      <formula>AND(ISERROR(MATCH(E20,bu_list,0)),A20&lt;&gt;0)</formula>
    </cfRule>
  </conditionalFormatting>
  <conditionalFormatting sqref="D47:D50">
    <cfRule type="expression" dxfId="2597" priority="5">
      <formula>D47=error4</formula>
    </cfRule>
  </conditionalFormatting>
  <conditionalFormatting sqref="E13:F13">
    <cfRule type="expression" dxfId="2596" priority="4">
      <formula>NOT(E12=E13)</formula>
    </cfRule>
  </conditionalFormatting>
  <conditionalFormatting sqref="F1">
    <cfRule type="expression" dxfId="2595" priority="3">
      <formula>$F$1="good"</formula>
    </cfRule>
  </conditionalFormatting>
  <conditionalFormatting sqref="E54:E57">
    <cfRule type="expression" dxfId="2594" priority="2">
      <formula>AND(ISERROR(MATCH(E54,bu_list,0)),A54&lt;&gt;0)</formula>
    </cfRule>
  </conditionalFormatting>
  <conditionalFormatting sqref="D54:D57">
    <cfRule type="expression" dxfId="2593"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legacyDrawing r:id="rId1"/>
  <tableParts count="6">
    <tablePart r:id="rId2"/>
    <tablePart r:id="rId3"/>
    <tablePart r:id="rId4"/>
    <tablePart r:id="rId5"/>
    <tablePart r:id="rId6"/>
    <tablePart r:id="rId7"/>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138</v>
      </c>
      <c r="B1" s="1">
        <v>9</v>
      </c>
      <c r="C1" s="1">
        <v>267</v>
      </c>
      <c r="D1" s="1" t="s">
        <v>150</v>
      </c>
      <c r="E1" s="1">
        <v>0</v>
      </c>
      <c r="F1" s="1" t="s">
        <v>20677</v>
      </c>
      <c r="G1" s="35"/>
      <c r="H1" s="35"/>
      <c r="I1" s="35"/>
      <c r="J1" s="35"/>
      <c r="K1" s="35"/>
    </row>
    <row r="2" spans="1:13" ht="15" customHeight="1">
      <c r="A2" s="2" t="s">
        <v>20346</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150</v>
      </c>
      <c r="F5" s="358"/>
      <c r="G5" s="1">
        <v>0</v>
      </c>
      <c r="H5" s="1">
        <v>72</v>
      </c>
      <c r="I5" s="1">
        <v>222</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24</v>
      </c>
      <c r="H8" s="6">
        <v>6</v>
      </c>
      <c r="I8" s="6">
        <v>30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SUBTOTAL(109,sub_totals65[NW])</f>
        <v>0</v>
      </c>
      <c r="E12" s="1">
        <f>SUBTOTAL(109,sub_totals65[labour cost])</f>
        <v>150</v>
      </c>
      <c r="F12" s="358"/>
      <c r="G12" s="1">
        <f>SUBTOTAL(109,sub_totals65[Vehicle])</f>
        <v>24</v>
      </c>
      <c r="H12" s="1" t="s">
        <v>20699</v>
      </c>
      <c r="I12" s="1" t="s">
        <v>20700</v>
      </c>
    </row>
    <row r="13" spans="1:13" ht="15" customHeight="1">
      <c r="A13" s="1" t="s">
        <v>164</v>
      </c>
      <c r="C13" s="358"/>
      <c r="D13" s="1">
        <v>0</v>
      </c>
      <c r="E13" s="1">
        <v>150</v>
      </c>
      <c r="F13" s="358"/>
      <c r="G13" s="1">
        <v>24</v>
      </c>
    </row>
    <row r="14" spans="1:13" ht="15" customHeight="1">
      <c r="A14" s="1" t="s">
        <v>20284</v>
      </c>
      <c r="C14" s="360"/>
      <c r="D14" s="37">
        <v>0</v>
      </c>
      <c r="E14" s="37">
        <v>71.652599999999964</v>
      </c>
      <c r="F14" s="360"/>
      <c r="G14" s="37">
        <v>6.1440000000000001</v>
      </c>
      <c r="I14" s="37">
        <v>15</v>
      </c>
    </row>
    <row r="15" spans="1:13" s="7" customFormat="1" ht="15" customHeight="1" thickBot="1">
      <c r="A15" s="7" t="s">
        <v>20285</v>
      </c>
      <c r="C15" s="360"/>
      <c r="D15" s="37">
        <v>0</v>
      </c>
      <c r="E15" s="37">
        <v>221.65259999999995</v>
      </c>
      <c r="F15" s="360"/>
      <c r="G15" s="37">
        <v>30.143999999999998</v>
      </c>
      <c r="I15" s="45">
        <v>267</v>
      </c>
      <c r="J15" s="44" t="s">
        <v>20341</v>
      </c>
    </row>
    <row r="16" spans="1:13" ht="15" customHeight="1" thickBot="1">
      <c r="A16" s="1" t="s">
        <v>20299</v>
      </c>
      <c r="C16" s="362"/>
      <c r="D16" s="42">
        <v>0</v>
      </c>
      <c r="E16" s="42">
        <v>235</v>
      </c>
      <c r="F16" s="361"/>
      <c r="G16" s="43">
        <v>32</v>
      </c>
      <c r="I16" s="46">
        <v>267</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283">
        <v>0</v>
      </c>
      <c r="B20" s="171" t="s">
        <v>20410</v>
      </c>
      <c r="C20" s="172" t="s">
        <v>20475</v>
      </c>
      <c r="D20" s="8" t="s">
        <v>20402</v>
      </c>
      <c r="E20" s="9" t="s">
        <v>20408</v>
      </c>
      <c r="F20" s="10">
        <v>50.869785884589341</v>
      </c>
      <c r="G20" s="41">
        <v>0</v>
      </c>
    </row>
    <row r="21" spans="1:7" ht="15" customHeight="1">
      <c r="A21" s="283">
        <v>0</v>
      </c>
      <c r="B21" s="171" t="s">
        <v>20410</v>
      </c>
      <c r="C21" s="173" t="s">
        <v>20476</v>
      </c>
      <c r="D21" s="8" t="s">
        <v>20402</v>
      </c>
      <c r="E21" s="9" t="s">
        <v>20408</v>
      </c>
      <c r="F21" s="10">
        <v>50.869785884589341</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0.83333333333333337</v>
      </c>
      <c r="B26" s="171" t="s">
        <v>20412</v>
      </c>
      <c r="C26" s="172" t="s">
        <v>20491</v>
      </c>
      <c r="D26" s="8" t="s">
        <v>20404</v>
      </c>
      <c r="E26" s="9" t="s">
        <v>20408</v>
      </c>
      <c r="F26" s="10">
        <v>81.52093532897311</v>
      </c>
      <c r="G26" s="41">
        <v>68</v>
      </c>
    </row>
    <row r="27" spans="1:7" ht="15" customHeight="1">
      <c r="A27" s="174">
        <v>1</v>
      </c>
      <c r="B27" s="171" t="s">
        <v>20412</v>
      </c>
      <c r="C27" s="173" t="s">
        <v>20493</v>
      </c>
      <c r="D27" s="8" t="s">
        <v>20404</v>
      </c>
      <c r="E27" s="9" t="s">
        <v>20408</v>
      </c>
      <c r="F27" s="10">
        <v>81.52093532897311</v>
      </c>
      <c r="G27" s="41">
        <v>82</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v>1.8333333333333335</v>
      </c>
      <c r="B54" s="173">
        <v>600</v>
      </c>
      <c r="C54" s="172" t="s">
        <v>20488</v>
      </c>
      <c r="D54" s="13" t="s">
        <v>198</v>
      </c>
      <c r="E54" s="13" t="s">
        <v>20278</v>
      </c>
      <c r="F54" s="179">
        <v>12.82</v>
      </c>
      <c r="G54" s="180">
        <v>24</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526" priority="11">
      <formula>ISERROR(B1)</formula>
    </cfRule>
  </conditionalFormatting>
  <conditionalFormatting sqref="D33:D43">
    <cfRule type="expression" dxfId="2525" priority="10">
      <formula>D33=error1</formula>
    </cfRule>
  </conditionalFormatting>
  <conditionalFormatting sqref="D20:D22 D26:D29">
    <cfRule type="expression" dxfId="2524" priority="9">
      <formula>D20=error2</formula>
    </cfRule>
  </conditionalFormatting>
  <conditionalFormatting sqref="E1:G1">
    <cfRule type="expression" dxfId="2523" priority="8">
      <formula>$F$1=error3</formula>
    </cfRule>
  </conditionalFormatting>
  <conditionalFormatting sqref="C13:D13">
    <cfRule type="expression" dxfId="2522" priority="7">
      <formula>NOT(C12=C13)</formula>
    </cfRule>
  </conditionalFormatting>
  <conditionalFormatting sqref="E33:E43 E47:E50 E20:E22 E26:E29">
    <cfRule type="expression" dxfId="2521" priority="6">
      <formula>AND(ISERROR(MATCH(E20,bu_list,0)),A20&lt;&gt;0)</formula>
    </cfRule>
  </conditionalFormatting>
  <conditionalFormatting sqref="D47:D50">
    <cfRule type="expression" dxfId="2520" priority="5">
      <formula>D47=error4</formula>
    </cfRule>
  </conditionalFormatting>
  <conditionalFormatting sqref="E13:F13">
    <cfRule type="expression" dxfId="2519" priority="4">
      <formula>NOT(E12=E13)</formula>
    </cfRule>
  </conditionalFormatting>
  <conditionalFormatting sqref="F1">
    <cfRule type="expression" dxfId="2518" priority="3">
      <formula>$F$1="good"</formula>
    </cfRule>
  </conditionalFormatting>
  <conditionalFormatting sqref="E54:E57">
    <cfRule type="expression" dxfId="2517" priority="2">
      <formula>AND(ISERROR(MATCH(E54,bu_list,0)),A54&lt;&gt;0)</formula>
    </cfRule>
  </conditionalFormatting>
  <conditionalFormatting sqref="D54:D57">
    <cfRule type="expression" dxfId="2516"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legacyDrawing r:id="rId1"/>
  <tableParts count="6">
    <tablePart r:id="rId2"/>
    <tablePart r:id="rId3"/>
    <tablePart r:id="rId4"/>
    <tablePart r:id="rId5"/>
    <tablePart r:id="rId6"/>
    <tablePart r:id="rId7"/>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20326</v>
      </c>
      <c r="B1" s="1">
        <v>10</v>
      </c>
      <c r="C1" s="1">
        <v>3187</v>
      </c>
      <c r="D1" s="1" t="s">
        <v>150</v>
      </c>
      <c r="E1" s="1">
        <v>0</v>
      </c>
      <c r="F1" s="1" t="s">
        <v>20677</v>
      </c>
      <c r="G1" s="35"/>
      <c r="H1" s="35"/>
      <c r="I1" s="35"/>
      <c r="J1" s="35"/>
      <c r="K1" s="35"/>
    </row>
    <row r="2" spans="1:13" ht="15" customHeight="1">
      <c r="A2" s="2" t="s">
        <v>20347</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2035</v>
      </c>
      <c r="E5" s="1">
        <v>0</v>
      </c>
      <c r="F5" s="358"/>
      <c r="G5" s="1">
        <v>0</v>
      </c>
      <c r="H5" s="1">
        <v>972</v>
      </c>
      <c r="I5" s="1">
        <v>3007</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SUBTOTAL(109,sub_totals71[NW])</f>
        <v>2035</v>
      </c>
      <c r="E12" s="1">
        <f>SUBTOTAL(109,sub_totals71[labour cost])</f>
        <v>0</v>
      </c>
      <c r="F12" s="358"/>
      <c r="G12" s="1">
        <f>SUBTOTAL(109,sub_totals71[Vehicle])</f>
        <v>0</v>
      </c>
      <c r="H12" s="1" t="s">
        <v>20701</v>
      </c>
      <c r="I12" s="1" t="s">
        <v>20702</v>
      </c>
    </row>
    <row r="13" spans="1:13" ht="15" customHeight="1">
      <c r="A13" s="1" t="s">
        <v>164</v>
      </c>
      <c r="C13" s="358"/>
      <c r="D13" s="1">
        <v>2035</v>
      </c>
      <c r="E13" s="1">
        <v>0</v>
      </c>
      <c r="F13" s="358"/>
      <c r="G13" s="1">
        <v>0</v>
      </c>
    </row>
    <row r="14" spans="1:13" ht="15" customHeight="1">
      <c r="A14" s="1" t="s">
        <v>20284</v>
      </c>
      <c r="C14" s="360"/>
      <c r="D14" s="37">
        <v>972.08693999999957</v>
      </c>
      <c r="E14" s="37">
        <v>0</v>
      </c>
      <c r="F14" s="360"/>
      <c r="G14" s="37">
        <v>0</v>
      </c>
      <c r="I14" s="37">
        <v>180</v>
      </c>
    </row>
    <row r="15" spans="1:13" s="7" customFormat="1" ht="15" customHeight="1" thickBot="1">
      <c r="A15" s="7" t="s">
        <v>20285</v>
      </c>
      <c r="C15" s="360"/>
      <c r="D15" s="37">
        <v>3007.0869399999997</v>
      </c>
      <c r="E15" s="37">
        <v>0</v>
      </c>
      <c r="F15" s="360"/>
      <c r="G15" s="37">
        <v>0</v>
      </c>
      <c r="I15" s="45">
        <v>3187</v>
      </c>
      <c r="J15" s="44" t="s">
        <v>20341</v>
      </c>
    </row>
    <row r="16" spans="1:13" ht="15" customHeight="1" thickBot="1">
      <c r="A16" s="1" t="s">
        <v>20299</v>
      </c>
      <c r="C16" s="362"/>
      <c r="D16" s="42">
        <v>3188</v>
      </c>
      <c r="E16" s="42">
        <v>0</v>
      </c>
      <c r="F16" s="361"/>
      <c r="G16" s="43">
        <v>0</v>
      </c>
      <c r="I16" s="46">
        <v>3188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20</v>
      </c>
      <c r="B20" s="171" t="s">
        <v>20411</v>
      </c>
      <c r="C20" s="172" t="s">
        <v>20403</v>
      </c>
      <c r="D20" s="8" t="s">
        <v>20403</v>
      </c>
      <c r="E20" s="9" t="s">
        <v>20408</v>
      </c>
      <c r="F20" s="10">
        <v>101.74555785836257</v>
      </c>
      <c r="G20" s="41">
        <v>2035</v>
      </c>
    </row>
    <row r="21" spans="1:7" ht="15" customHeight="1">
      <c r="A21" s="174"/>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c r="B26" s="171"/>
      <c r="C26" s="172"/>
      <c r="D26" s="8" t="s">
        <v>20598</v>
      </c>
      <c r="E26" s="9" t="s">
        <v>20598</v>
      </c>
      <c r="F26" s="10">
        <v>0</v>
      </c>
      <c r="G26" s="41">
        <v>0</v>
      </c>
    </row>
    <row r="27" spans="1:7" ht="15" customHeight="1">
      <c r="A27" s="174"/>
      <c r="B27" s="171"/>
      <c r="C27" s="173"/>
      <c r="D27" s="8" t="s">
        <v>20598</v>
      </c>
      <c r="E27" s="9" t="s">
        <v>20598</v>
      </c>
      <c r="F27" s="10">
        <v>0</v>
      </c>
      <c r="G27" s="41">
        <v>0</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449" priority="11">
      <formula>ISERROR(B1)</formula>
    </cfRule>
  </conditionalFormatting>
  <conditionalFormatting sqref="D33:D43">
    <cfRule type="expression" dxfId="2448" priority="10">
      <formula>D33=error1</formula>
    </cfRule>
  </conditionalFormatting>
  <conditionalFormatting sqref="D20:D22 D26:D29">
    <cfRule type="expression" dxfId="2447" priority="9">
      <formula>D20=error2</formula>
    </cfRule>
  </conditionalFormatting>
  <conditionalFormatting sqref="E1:G1">
    <cfRule type="expression" dxfId="2446" priority="8">
      <formula>$F$1=error3</formula>
    </cfRule>
  </conditionalFormatting>
  <conditionalFormatting sqref="C13:D13">
    <cfRule type="expression" dxfId="2445" priority="7">
      <formula>NOT(C12=C13)</formula>
    </cfRule>
  </conditionalFormatting>
  <conditionalFormatting sqref="E33:E43 E47:E50 E20:E22 E26:E29">
    <cfRule type="expression" dxfId="2444" priority="6">
      <formula>AND(ISERROR(MATCH(E20,bu_list,0)),A20&lt;&gt;0)</formula>
    </cfRule>
  </conditionalFormatting>
  <conditionalFormatting sqref="D47:D50">
    <cfRule type="expression" dxfId="2443" priority="5">
      <formula>D47=error4</formula>
    </cfRule>
  </conditionalFormatting>
  <conditionalFormatting sqref="E13:F13">
    <cfRule type="expression" dxfId="2442" priority="4">
      <formula>NOT(E12=E13)</formula>
    </cfRule>
  </conditionalFormatting>
  <conditionalFormatting sqref="F1">
    <cfRule type="expression" dxfId="2441" priority="3">
      <formula>$F$1="good"</formula>
    </cfRule>
  </conditionalFormatting>
  <conditionalFormatting sqref="E54:E57">
    <cfRule type="expression" dxfId="2440" priority="2">
      <formula>AND(ISERROR(MATCH(E54,bu_list,0)),A54&lt;&gt;0)</formula>
    </cfRule>
  </conditionalFormatting>
  <conditionalFormatting sqref="D54:D57">
    <cfRule type="expression" dxfId="2439"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B1:AF240"/>
  <sheetViews>
    <sheetView workbookViewId="0">
      <selection activeCell="D1" sqref="D1"/>
    </sheetView>
  </sheetViews>
  <sheetFormatPr defaultColWidth="9.140625" defaultRowHeight="13.5" customHeight="1" outlineLevelCol="1"/>
  <cols>
    <col min="1" max="1" width="2.28515625" style="17" customWidth="1"/>
    <col min="3" max="3" width="67.140625" customWidth="1"/>
    <col min="4" max="5" width="9.5703125" style="17" customWidth="1" outlineLevel="1"/>
    <col min="6" max="11" width="11.28515625" style="17" customWidth="1"/>
    <col min="12" max="12" width="10.7109375" style="17" customWidth="1"/>
    <col min="13" max="13" width="16" style="17" customWidth="1"/>
    <col min="14" max="14" width="8" style="17" customWidth="1"/>
    <col min="15" max="23" width="10.7109375" style="17" customWidth="1"/>
    <col min="24" max="24" width="10.85546875" style="17" customWidth="1"/>
    <col min="25" max="28" width="10.85546875" customWidth="1"/>
    <col min="29" max="32" width="9.140625" style="53"/>
    <col min="33" max="33" width="10" style="17" customWidth="1"/>
    <col min="34" max="34" width="10.28515625" style="17" bestFit="1" customWidth="1"/>
    <col min="35" max="16384" width="9.140625" style="17"/>
  </cols>
  <sheetData>
    <row r="1" spans="2:32" ht="13.5" customHeight="1">
      <c r="B1" s="366"/>
      <c r="C1" s="367"/>
      <c r="D1" s="124"/>
      <c r="E1" s="112"/>
      <c r="F1" s="368" t="s">
        <v>20297</v>
      </c>
      <c r="G1" s="368"/>
      <c r="H1" s="368"/>
      <c r="I1" s="368"/>
      <c r="J1" s="368"/>
      <c r="K1" s="368"/>
      <c r="L1" s="113"/>
      <c r="M1" s="368" t="s">
        <v>20391</v>
      </c>
      <c r="N1" s="368"/>
      <c r="O1" s="368"/>
      <c r="P1" s="368" t="s">
        <v>20395</v>
      </c>
      <c r="Q1" s="368"/>
      <c r="R1" s="368"/>
      <c r="S1" s="368"/>
      <c r="T1" s="368"/>
      <c r="U1" s="368"/>
      <c r="V1" s="368" t="s">
        <v>20396</v>
      </c>
      <c r="W1" s="368"/>
      <c r="X1" s="368"/>
      <c r="Y1" s="368"/>
      <c r="Z1" s="368"/>
      <c r="AA1" s="368"/>
      <c r="AB1" s="369"/>
      <c r="AC1" s="21"/>
      <c r="AD1" s="21"/>
      <c r="AE1" s="21"/>
      <c r="AF1" s="21"/>
    </row>
    <row r="2" spans="2:32" s="18" customFormat="1" ht="36" customHeight="1">
      <c r="B2" s="114" t="s">
        <v>122</v>
      </c>
      <c r="C2" s="115" t="s">
        <v>0</v>
      </c>
      <c r="D2" s="116" t="s">
        <v>141</v>
      </c>
      <c r="E2" s="117" t="s">
        <v>163</v>
      </c>
      <c r="F2" s="121" t="s">
        <v>20298</v>
      </c>
      <c r="G2" s="121" t="s">
        <v>20279</v>
      </c>
      <c r="H2" s="121" t="s">
        <v>20295</v>
      </c>
      <c r="I2" s="121" t="s">
        <v>20296</v>
      </c>
      <c r="J2" s="121" t="s">
        <v>20278</v>
      </c>
      <c r="K2" s="121" t="s">
        <v>143</v>
      </c>
      <c r="L2" s="118" t="s">
        <v>20576</v>
      </c>
      <c r="M2" s="119" t="s">
        <v>186</v>
      </c>
      <c r="N2" s="119" t="s">
        <v>20300</v>
      </c>
      <c r="O2" s="120" t="s">
        <v>20568</v>
      </c>
      <c r="P2" s="121" t="s">
        <v>20385</v>
      </c>
      <c r="Q2" s="121" t="s">
        <v>20386</v>
      </c>
      <c r="R2" s="121" t="s">
        <v>20387</v>
      </c>
      <c r="S2" s="121" t="s">
        <v>20388</v>
      </c>
      <c r="T2" s="121" t="s">
        <v>20389</v>
      </c>
      <c r="U2" s="121" t="s">
        <v>20390</v>
      </c>
      <c r="V2" s="122" t="s">
        <v>20301</v>
      </c>
      <c r="W2" s="122" t="s">
        <v>20302</v>
      </c>
      <c r="X2" s="122" t="s">
        <v>20303</v>
      </c>
      <c r="Y2" s="122" t="s">
        <v>20304</v>
      </c>
      <c r="Z2" s="122" t="s">
        <v>20305</v>
      </c>
      <c r="AA2" s="122" t="s">
        <v>20306</v>
      </c>
      <c r="AB2" s="123" t="s">
        <v>20307</v>
      </c>
      <c r="AC2" s="52"/>
      <c r="AD2" s="52"/>
      <c r="AE2" s="52"/>
      <c r="AF2" s="52"/>
    </row>
    <row r="3" spans="2:32" ht="13.5" customHeight="1">
      <c r="B3" s="107" t="s">
        <v>129</v>
      </c>
      <c r="C3" s="57" t="s">
        <v>20507</v>
      </c>
      <c r="D3" s="110" t="b">
        <v>1</v>
      </c>
      <c r="E3" s="111" t="b">
        <v>0</v>
      </c>
      <c r="F3" s="303"/>
      <c r="G3" s="51">
        <v>183</v>
      </c>
      <c r="H3" s="51">
        <v>522</v>
      </c>
      <c r="I3" s="303"/>
      <c r="J3" s="51">
        <v>47</v>
      </c>
      <c r="K3" s="51">
        <v>1238</v>
      </c>
      <c r="L3" s="79">
        <v>282</v>
      </c>
      <c r="M3" s="38" t="s">
        <v>142</v>
      </c>
      <c r="N3" s="58">
        <v>1</v>
      </c>
      <c r="O3" s="105">
        <v>1238</v>
      </c>
      <c r="P3" s="204">
        <v>5.6946688206787055E-3</v>
      </c>
      <c r="Q3" s="204">
        <v>5.6946688206787055E-3</v>
      </c>
      <c r="R3" s="204">
        <v>5.6946688206787055E-3</v>
      </c>
      <c r="S3" s="204">
        <v>5.6946688206787055E-3</v>
      </c>
      <c r="T3" s="204">
        <v>5.6946688206787055E-3</v>
      </c>
      <c r="U3" s="204">
        <v>5.6946688206787055E-3</v>
      </c>
      <c r="V3" s="56">
        <v>1294.3367375</v>
      </c>
      <c r="W3" s="56">
        <v>1301.7075565625003</v>
      </c>
      <c r="X3" s="56">
        <v>1309.1203499984986</v>
      </c>
      <c r="Y3" s="56">
        <v>1316.575356838151</v>
      </c>
      <c r="Z3" s="56">
        <v>1324.0728174728113</v>
      </c>
      <c r="AA3" s="56">
        <v>1331.612973662782</v>
      </c>
      <c r="AB3" s="108">
        <v>1339.1960685451106</v>
      </c>
    </row>
    <row r="4" spans="2:32" ht="13.5" customHeight="1">
      <c r="B4" s="107" t="s">
        <v>130</v>
      </c>
      <c r="C4" s="57" t="s">
        <v>131</v>
      </c>
      <c r="D4" s="110" t="b">
        <v>1</v>
      </c>
      <c r="E4" s="111" t="b">
        <v>0</v>
      </c>
      <c r="F4" s="303"/>
      <c r="G4" s="51">
        <v>183</v>
      </c>
      <c r="H4" s="51">
        <v>542</v>
      </c>
      <c r="I4" s="303"/>
      <c r="J4" s="51">
        <v>63</v>
      </c>
      <c r="K4" s="51">
        <v>1274</v>
      </c>
      <c r="L4" s="79">
        <v>544</v>
      </c>
      <c r="M4" s="38" t="s">
        <v>142</v>
      </c>
      <c r="N4" s="58">
        <v>1</v>
      </c>
      <c r="O4" s="106">
        <v>1274</v>
      </c>
      <c r="P4" s="204">
        <v>5.6907378335950831E-3</v>
      </c>
      <c r="Q4" s="204">
        <v>5.6907378335950831E-3</v>
      </c>
      <c r="R4" s="204">
        <v>5.6907378335950831E-3</v>
      </c>
      <c r="S4" s="204">
        <v>5.6907378335950831E-3</v>
      </c>
      <c r="T4" s="204">
        <v>5.6907378335950831E-3</v>
      </c>
      <c r="U4" s="204">
        <v>5.6907378335950831E-3</v>
      </c>
      <c r="V4" s="56">
        <v>1331.9749624999999</v>
      </c>
      <c r="W4" s="51">
        <v>1339.5548828125002</v>
      </c>
      <c r="X4" s="51">
        <v>1347.1779384642982</v>
      </c>
      <c r="Y4" s="56">
        <v>1354.8443749273017</v>
      </c>
      <c r="Z4" s="51">
        <v>1362.554439070334</v>
      </c>
      <c r="AA4" s="51">
        <v>1370.3083791670845</v>
      </c>
      <c r="AB4" s="109">
        <v>1378.106444904103</v>
      </c>
    </row>
    <row r="5" spans="2:32" ht="13.5" customHeight="1">
      <c r="B5" s="107" t="s">
        <v>132</v>
      </c>
      <c r="C5" s="57" t="s">
        <v>133</v>
      </c>
      <c r="D5" s="110" t="b">
        <v>1</v>
      </c>
      <c r="E5" s="111" t="b">
        <v>0</v>
      </c>
      <c r="F5" s="303"/>
      <c r="G5" s="51">
        <v>183</v>
      </c>
      <c r="H5" s="51">
        <v>309</v>
      </c>
      <c r="I5" s="303"/>
      <c r="J5" s="51">
        <v>41</v>
      </c>
      <c r="K5" s="51">
        <v>533</v>
      </c>
      <c r="L5" s="79">
        <v>118</v>
      </c>
      <c r="M5" s="38" t="s">
        <v>142</v>
      </c>
      <c r="N5" s="58">
        <v>1</v>
      </c>
      <c r="O5" s="106">
        <v>533</v>
      </c>
      <c r="P5" s="204">
        <v>9.2307692307691536E-3</v>
      </c>
      <c r="Q5" s="204">
        <v>9.2307692307691536E-3</v>
      </c>
      <c r="R5" s="204">
        <v>9.2307692307691536E-3</v>
      </c>
      <c r="S5" s="204">
        <v>9.2307692307691536E-3</v>
      </c>
      <c r="T5" s="204">
        <v>9.2307692307691536E-3</v>
      </c>
      <c r="U5" s="204">
        <v>9.2307692307691536E-3</v>
      </c>
      <c r="V5" s="56">
        <v>557.25483124999994</v>
      </c>
      <c r="W5" s="51">
        <v>562.39872199999991</v>
      </c>
      <c r="X5" s="51">
        <v>567.59009481846135</v>
      </c>
      <c r="Y5" s="56">
        <v>572.82938800140096</v>
      </c>
      <c r="Z5" s="51">
        <v>578.1170438906446</v>
      </c>
      <c r="AA5" s="51">
        <v>583.45350891117357</v>
      </c>
      <c r="AB5" s="109">
        <v>588.83923360881511</v>
      </c>
    </row>
    <row r="6" spans="2:32" ht="13.5" customHeight="1">
      <c r="B6" s="107" t="s">
        <v>134</v>
      </c>
      <c r="C6" s="57" t="s">
        <v>135</v>
      </c>
      <c r="D6" s="110" t="b">
        <v>1</v>
      </c>
      <c r="E6" s="111" t="b">
        <v>0</v>
      </c>
      <c r="F6" s="303"/>
      <c r="G6" s="51">
        <v>183</v>
      </c>
      <c r="H6" s="51">
        <v>522</v>
      </c>
      <c r="I6" s="303"/>
      <c r="J6" s="51">
        <v>63</v>
      </c>
      <c r="K6" s="51">
        <v>1254</v>
      </c>
      <c r="L6" s="79">
        <v>436</v>
      </c>
      <c r="M6" s="38" t="s">
        <v>142</v>
      </c>
      <c r="N6" s="58">
        <v>1</v>
      </c>
      <c r="O6" s="106">
        <v>1254</v>
      </c>
      <c r="P6" s="204">
        <v>5.6220095693781946E-3</v>
      </c>
      <c r="Q6" s="204">
        <v>5.6220095693781946E-3</v>
      </c>
      <c r="R6" s="204">
        <v>5.6220095693781946E-3</v>
      </c>
      <c r="S6" s="204">
        <v>5.6220095693781946E-3</v>
      </c>
      <c r="T6" s="204">
        <v>5.6220095693781946E-3</v>
      </c>
      <c r="U6" s="204">
        <v>5.6220095693781946E-3</v>
      </c>
      <c r="V6" s="56">
        <v>1311.0648374999998</v>
      </c>
      <c r="W6" s="51">
        <v>1318.4356565625001</v>
      </c>
      <c r="X6" s="51">
        <v>1325.8479144403038</v>
      </c>
      <c r="Y6" s="56">
        <v>1333.3018441028273</v>
      </c>
      <c r="Z6" s="51">
        <v>1340.797679829243</v>
      </c>
      <c r="AA6" s="51">
        <v>1348.335657215843</v>
      </c>
      <c r="AB6" s="109">
        <v>1355.9160131834442</v>
      </c>
    </row>
    <row r="7" spans="2:32" ht="13.5" customHeight="1">
      <c r="B7" s="107" t="s">
        <v>126</v>
      </c>
      <c r="C7" s="57" t="s">
        <v>20343</v>
      </c>
      <c r="D7" s="110" t="b">
        <v>1</v>
      </c>
      <c r="E7" s="111" t="b">
        <v>0</v>
      </c>
      <c r="F7" s="303"/>
      <c r="G7" s="51">
        <v>183</v>
      </c>
      <c r="H7" s="51">
        <v>437</v>
      </c>
      <c r="I7" s="303"/>
      <c r="J7" s="51">
        <v>53</v>
      </c>
      <c r="K7" s="51">
        <v>1121</v>
      </c>
      <c r="L7" s="79">
        <v>824</v>
      </c>
      <c r="M7" s="38" t="s">
        <v>142</v>
      </c>
      <c r="N7" s="58">
        <v>1</v>
      </c>
      <c r="O7" s="106">
        <v>1121</v>
      </c>
      <c r="P7" s="204">
        <v>5.5307760927743033E-3</v>
      </c>
      <c r="Q7" s="204">
        <v>5.5307760927743033E-3</v>
      </c>
      <c r="R7" s="204">
        <v>5.5307760927743033E-3</v>
      </c>
      <c r="S7" s="204">
        <v>5.5307760927743033E-3</v>
      </c>
      <c r="T7" s="204">
        <v>5.5307760927743033E-3</v>
      </c>
      <c r="U7" s="204">
        <v>5.5307760927743033E-3</v>
      </c>
      <c r="V7" s="56">
        <v>1172.0125062499999</v>
      </c>
      <c r="W7" s="51">
        <v>1178.494645</v>
      </c>
      <c r="X7" s="51">
        <v>1185.0126350080286</v>
      </c>
      <c r="Y7" s="56">
        <v>1191.5666745593664</v>
      </c>
      <c r="Z7" s="51">
        <v>1198.1569630359659</v>
      </c>
      <c r="AA7" s="51">
        <v>1204.7837009225163</v>
      </c>
      <c r="AB7" s="109">
        <v>1211.4470898125428</v>
      </c>
    </row>
    <row r="8" spans="2:32" ht="13.5" customHeight="1">
      <c r="B8" s="107" t="s">
        <v>127</v>
      </c>
      <c r="C8" s="57" t="s">
        <v>128</v>
      </c>
      <c r="D8" s="110" t="b">
        <v>1</v>
      </c>
      <c r="E8" s="111" t="b">
        <v>0</v>
      </c>
      <c r="F8" s="303"/>
      <c r="G8" s="51">
        <v>183</v>
      </c>
      <c r="H8" s="51">
        <v>246</v>
      </c>
      <c r="I8" s="303"/>
      <c r="J8" s="51">
        <v>33</v>
      </c>
      <c r="K8" s="51">
        <v>462</v>
      </c>
      <c r="L8" s="79">
        <v>326</v>
      </c>
      <c r="M8" s="38" t="s">
        <v>142</v>
      </c>
      <c r="N8" s="58">
        <v>1</v>
      </c>
      <c r="O8" s="106">
        <v>462</v>
      </c>
      <c r="P8" s="204">
        <v>9.2857142857143415E-3</v>
      </c>
      <c r="Q8" s="204">
        <v>9.2857142857143415E-3</v>
      </c>
      <c r="R8" s="204">
        <v>9.2857142857143415E-3</v>
      </c>
      <c r="S8" s="204">
        <v>9.2857142857143415E-3</v>
      </c>
      <c r="T8" s="204">
        <v>9.2857142857143415E-3</v>
      </c>
      <c r="U8" s="204">
        <v>9.2857142857143415E-3</v>
      </c>
      <c r="V8" s="56">
        <v>483.02388749999994</v>
      </c>
      <c r="W8" s="51">
        <v>487.50910931249996</v>
      </c>
      <c r="X8" s="51">
        <v>492.03597961325892</v>
      </c>
      <c r="Y8" s="56">
        <v>496.60488513823918</v>
      </c>
      <c r="Z8" s="51">
        <v>501.21621621452289</v>
      </c>
      <c r="AA8" s="51">
        <v>505.87036679365775</v>
      </c>
      <c r="AB8" s="109">
        <v>510.56773448531317</v>
      </c>
    </row>
    <row r="9" spans="2:32" ht="13.5" customHeight="1">
      <c r="B9" s="107" t="s">
        <v>136</v>
      </c>
      <c r="C9" s="57" t="s">
        <v>20344</v>
      </c>
      <c r="D9" s="110" t="b">
        <v>1</v>
      </c>
      <c r="E9" s="111" t="b">
        <v>0</v>
      </c>
      <c r="F9" s="303"/>
      <c r="G9" s="51">
        <v>183</v>
      </c>
      <c r="H9" s="51">
        <v>384</v>
      </c>
      <c r="I9" s="303"/>
      <c r="J9" s="51">
        <v>47</v>
      </c>
      <c r="K9" s="51">
        <v>614</v>
      </c>
      <c r="L9" s="79">
        <v>270</v>
      </c>
      <c r="M9" s="38" t="s">
        <v>142</v>
      </c>
      <c r="N9" s="58">
        <v>1</v>
      </c>
      <c r="O9" s="106">
        <v>614</v>
      </c>
      <c r="P9" s="204">
        <v>9.2345276872964899E-3</v>
      </c>
      <c r="Q9" s="204">
        <v>9.2345276872964899E-3</v>
      </c>
      <c r="R9" s="204">
        <v>9.2345276872964899E-3</v>
      </c>
      <c r="S9" s="204">
        <v>9.2345276872964899E-3</v>
      </c>
      <c r="T9" s="204">
        <v>9.2345276872964899E-3</v>
      </c>
      <c r="U9" s="204">
        <v>9.2345276872964899E-3</v>
      </c>
      <c r="V9" s="56">
        <v>641.94083749999993</v>
      </c>
      <c r="W9" s="51">
        <v>647.86885793750002</v>
      </c>
      <c r="X9" s="51">
        <v>653.85162084386104</v>
      </c>
      <c r="Y9" s="56">
        <v>659.88963173992738</v>
      </c>
      <c r="Z9" s="51">
        <v>665.98340081478966</v>
      </c>
      <c r="AA9" s="51">
        <v>672.13344296889375</v>
      </c>
      <c r="AB9" s="109">
        <v>678.3402778575479</v>
      </c>
    </row>
    <row r="10" spans="2:32" ht="13.5" customHeight="1">
      <c r="B10" s="107" t="s">
        <v>137</v>
      </c>
      <c r="C10" s="57" t="s">
        <v>20345</v>
      </c>
      <c r="D10" s="110" t="b">
        <v>1</v>
      </c>
      <c r="E10" s="111" t="b">
        <v>0</v>
      </c>
      <c r="F10" s="303"/>
      <c r="G10" s="51">
        <v>183</v>
      </c>
      <c r="H10" s="51">
        <v>746</v>
      </c>
      <c r="I10" s="303"/>
      <c r="J10" s="51">
        <v>88</v>
      </c>
      <c r="K10" s="51">
        <v>1017</v>
      </c>
      <c r="L10" s="79">
        <v>540</v>
      </c>
      <c r="M10" s="38" t="s">
        <v>142</v>
      </c>
      <c r="N10" s="58">
        <v>1</v>
      </c>
      <c r="O10" s="106">
        <v>1017</v>
      </c>
      <c r="P10" s="204">
        <v>9.1347099311700486E-3</v>
      </c>
      <c r="Q10" s="204">
        <v>9.1347099311700486E-3</v>
      </c>
      <c r="R10" s="204">
        <v>9.1347099311700486E-3</v>
      </c>
      <c r="S10" s="204">
        <v>9.1347099311700486E-3</v>
      </c>
      <c r="T10" s="204">
        <v>9.1347099311700486E-3</v>
      </c>
      <c r="U10" s="204">
        <v>9.1347099311700486E-3</v>
      </c>
      <c r="V10" s="56">
        <v>1063.27985625</v>
      </c>
      <c r="W10" s="51">
        <v>1072.9926093125</v>
      </c>
      <c r="X10" s="51">
        <v>1082.794085556859</v>
      </c>
      <c r="Y10" s="56">
        <v>1092.6850954436075</v>
      </c>
      <c r="Z10" s="51">
        <v>1102.6664568365977</v>
      </c>
      <c r="AA10" s="51">
        <v>1112.7389950706311</v>
      </c>
      <c r="AB10" s="109">
        <v>1122.903543019703</v>
      </c>
    </row>
    <row r="11" spans="2:32" ht="13.5" customHeight="1">
      <c r="B11" s="107" t="s">
        <v>138</v>
      </c>
      <c r="C11" s="57" t="s">
        <v>20346</v>
      </c>
      <c r="D11" s="110" t="b">
        <v>1</v>
      </c>
      <c r="E11" s="111" t="b">
        <v>0</v>
      </c>
      <c r="F11" s="303"/>
      <c r="G11" s="51">
        <v>183</v>
      </c>
      <c r="H11" s="51">
        <v>235</v>
      </c>
      <c r="I11" s="303"/>
      <c r="J11" s="51">
        <v>32</v>
      </c>
      <c r="K11" s="51">
        <v>450</v>
      </c>
      <c r="L11" s="79">
        <v>250</v>
      </c>
      <c r="M11" s="38" t="s">
        <v>142</v>
      </c>
      <c r="N11" s="58">
        <v>1</v>
      </c>
      <c r="O11" s="106">
        <v>450</v>
      </c>
      <c r="P11" s="204">
        <v>9.2888888888889021E-3</v>
      </c>
      <c r="Q11" s="204">
        <v>9.2888888888889021E-3</v>
      </c>
      <c r="R11" s="204">
        <v>9.2888888888889021E-3</v>
      </c>
      <c r="S11" s="204">
        <v>9.2888888888889021E-3</v>
      </c>
      <c r="T11" s="204">
        <v>9.2888888888889021E-3</v>
      </c>
      <c r="U11" s="204">
        <v>9.2888888888889021E-3</v>
      </c>
      <c r="V11" s="56">
        <v>470.47781249999997</v>
      </c>
      <c r="W11" s="51">
        <v>474.84802862499998</v>
      </c>
      <c r="X11" s="51">
        <v>479.25883920200556</v>
      </c>
      <c r="Y11" s="56">
        <v>483.71062130837089</v>
      </c>
      <c r="Z11" s="51">
        <v>488.20375552407978</v>
      </c>
      <c r="AA11" s="51">
        <v>492.73862596428125</v>
      </c>
      <c r="AB11" s="109">
        <v>497.31562031212724</v>
      </c>
    </row>
    <row r="12" spans="2:32" ht="13.5" customHeight="1">
      <c r="B12" s="107" t="s">
        <v>20326</v>
      </c>
      <c r="C12" s="57" t="s">
        <v>20347</v>
      </c>
      <c r="D12" s="110" t="b">
        <v>1</v>
      </c>
      <c r="E12" s="111" t="b">
        <v>0</v>
      </c>
      <c r="F12" s="303"/>
      <c r="G12" s="51">
        <v>3208</v>
      </c>
      <c r="H12" s="51">
        <v>0</v>
      </c>
      <c r="I12" s="303"/>
      <c r="J12" s="51">
        <v>0</v>
      </c>
      <c r="K12" s="51">
        <v>3208</v>
      </c>
      <c r="L12" s="79">
        <v>1930</v>
      </c>
      <c r="M12" s="38" t="s">
        <v>142</v>
      </c>
      <c r="N12" s="58">
        <v>1</v>
      </c>
      <c r="O12" s="106">
        <v>3208</v>
      </c>
      <c r="P12" s="204">
        <v>1.0000000000000009E-2</v>
      </c>
      <c r="Q12" s="204">
        <v>1.0000000000000009E-2</v>
      </c>
      <c r="R12" s="204">
        <v>1.0000000000000009E-2</v>
      </c>
      <c r="S12" s="204">
        <v>1.0000000000000009E-2</v>
      </c>
      <c r="T12" s="204">
        <v>1.0000000000000009E-2</v>
      </c>
      <c r="U12" s="204">
        <v>1.0000000000000009E-2</v>
      </c>
      <c r="V12" s="56">
        <v>3353.9840499999996</v>
      </c>
      <c r="W12" s="51">
        <v>3387.5238904999997</v>
      </c>
      <c r="X12" s="51">
        <v>3421.3991294049997</v>
      </c>
      <c r="Y12" s="56">
        <v>3455.6131206990499</v>
      </c>
      <c r="Z12" s="51">
        <v>3490.1692519060402</v>
      </c>
      <c r="AA12" s="51">
        <v>3525.0709444251006</v>
      </c>
      <c r="AB12" s="109">
        <v>3560.3216538693518</v>
      </c>
    </row>
    <row r="13" spans="2:32" ht="13.5" customHeight="1">
      <c r="B13" s="107" t="s">
        <v>20327</v>
      </c>
      <c r="C13" s="57" t="s">
        <v>20348</v>
      </c>
      <c r="D13" s="110" t="b">
        <v>1</v>
      </c>
      <c r="E13" s="111" t="b">
        <v>0</v>
      </c>
      <c r="F13" s="303"/>
      <c r="G13" s="51">
        <v>5614</v>
      </c>
      <c r="H13" s="51">
        <v>0</v>
      </c>
      <c r="I13" s="303"/>
      <c r="J13" s="51">
        <v>0</v>
      </c>
      <c r="K13" s="51">
        <v>5614</v>
      </c>
      <c r="L13" s="79">
        <v>3200</v>
      </c>
      <c r="M13" s="38" t="s">
        <v>142</v>
      </c>
      <c r="N13" s="58">
        <v>1</v>
      </c>
      <c r="O13" s="106">
        <v>5614</v>
      </c>
      <c r="P13" s="204">
        <v>1.0000000000000009E-2</v>
      </c>
      <c r="Q13" s="204">
        <v>1.0000000000000009E-2</v>
      </c>
      <c r="R13" s="204">
        <v>1.0000000000000009E-2</v>
      </c>
      <c r="S13" s="204">
        <v>1.0000000000000009E-2</v>
      </c>
      <c r="T13" s="204">
        <v>1.0000000000000009E-2</v>
      </c>
      <c r="U13" s="204">
        <v>1.0000000000000009E-2</v>
      </c>
      <c r="V13" s="56">
        <v>5869.4720874999994</v>
      </c>
      <c r="W13" s="51">
        <v>5928.1668083749992</v>
      </c>
      <c r="X13" s="51">
        <v>5987.4484764587496</v>
      </c>
      <c r="Y13" s="56">
        <v>6047.3229612233372</v>
      </c>
      <c r="Z13" s="51">
        <v>6107.796190835571</v>
      </c>
      <c r="AA13" s="51">
        <v>6168.874152743927</v>
      </c>
      <c r="AB13" s="109">
        <v>6230.5628942713665</v>
      </c>
    </row>
    <row r="14" spans="2:32" ht="13.5" customHeight="1">
      <c r="B14" s="107" t="s">
        <v>20328</v>
      </c>
      <c r="C14" s="57" t="s">
        <v>20349</v>
      </c>
      <c r="D14" s="110" t="b">
        <v>1</v>
      </c>
      <c r="E14" s="111" t="b">
        <v>0</v>
      </c>
      <c r="F14" s="303"/>
      <c r="G14" s="51">
        <v>384</v>
      </c>
      <c r="H14" s="51">
        <v>0</v>
      </c>
      <c r="I14" s="303"/>
      <c r="J14" s="51">
        <v>0</v>
      </c>
      <c r="K14" s="51">
        <v>384</v>
      </c>
      <c r="L14" s="79">
        <v>331</v>
      </c>
      <c r="M14" s="38" t="s">
        <v>142</v>
      </c>
      <c r="N14" s="58">
        <v>1</v>
      </c>
      <c r="O14" s="106">
        <v>384</v>
      </c>
      <c r="P14" s="204">
        <v>1.0000000000000009E-2</v>
      </c>
      <c r="Q14" s="204">
        <v>1.0000000000000009E-2</v>
      </c>
      <c r="R14" s="204">
        <v>1.0000000000000009E-2</v>
      </c>
      <c r="S14" s="204">
        <v>1.0000000000000009E-2</v>
      </c>
      <c r="T14" s="204">
        <v>1.0000000000000009E-2</v>
      </c>
      <c r="U14" s="204">
        <v>1.0000000000000009E-2</v>
      </c>
      <c r="V14" s="56">
        <v>401.47439999999995</v>
      </c>
      <c r="W14" s="51">
        <v>405.48914399999995</v>
      </c>
      <c r="X14" s="51">
        <v>409.54403543999996</v>
      </c>
      <c r="Y14" s="56">
        <v>413.63947579439997</v>
      </c>
      <c r="Z14" s="51">
        <v>417.77587055234397</v>
      </c>
      <c r="AA14" s="51">
        <v>421.95362925786742</v>
      </c>
      <c r="AB14" s="109">
        <v>426.17316555044607</v>
      </c>
    </row>
    <row r="15" spans="2:32" ht="13.5" customHeight="1">
      <c r="B15" s="107" t="s">
        <v>20329</v>
      </c>
      <c r="C15" s="57" t="s">
        <v>20350</v>
      </c>
      <c r="D15" s="110" t="b">
        <v>1</v>
      </c>
      <c r="E15" s="111" t="b">
        <v>0</v>
      </c>
      <c r="F15" s="303"/>
      <c r="G15" s="51">
        <v>128</v>
      </c>
      <c r="H15" s="51">
        <v>0</v>
      </c>
      <c r="I15" s="303"/>
      <c r="J15" s="51">
        <v>0</v>
      </c>
      <c r="K15" s="51">
        <v>128</v>
      </c>
      <c r="L15" s="79">
        <v>108</v>
      </c>
      <c r="M15" s="38" t="s">
        <v>142</v>
      </c>
      <c r="N15" s="58">
        <v>1</v>
      </c>
      <c r="O15" s="106">
        <v>128</v>
      </c>
      <c r="P15" s="204">
        <v>1.0000000000000009E-2</v>
      </c>
      <c r="Q15" s="204">
        <v>1.0000000000000009E-2</v>
      </c>
      <c r="R15" s="204">
        <v>1.0000000000000009E-2</v>
      </c>
      <c r="S15" s="204">
        <v>1.0000000000000009E-2</v>
      </c>
      <c r="T15" s="204">
        <v>1.0000000000000009E-2</v>
      </c>
      <c r="U15" s="204">
        <v>1.0000000000000009E-2</v>
      </c>
      <c r="V15" s="56">
        <v>133.82479999999998</v>
      </c>
      <c r="W15" s="51">
        <v>135.16304799999997</v>
      </c>
      <c r="X15" s="51">
        <v>136.51467847999999</v>
      </c>
      <c r="Y15" s="56">
        <v>137.87982526479999</v>
      </c>
      <c r="Z15" s="51">
        <v>139.258623517448</v>
      </c>
      <c r="AA15" s="51">
        <v>140.65120975262249</v>
      </c>
      <c r="AB15" s="109">
        <v>142.05772185014871</v>
      </c>
    </row>
    <row r="16" spans="2:32" ht="13.5" customHeight="1">
      <c r="B16" s="107" t="s">
        <v>20330</v>
      </c>
      <c r="C16" s="57" t="s">
        <v>20351</v>
      </c>
      <c r="D16" s="110" t="b">
        <v>1</v>
      </c>
      <c r="E16" s="111" t="b">
        <v>0</v>
      </c>
      <c r="F16" s="303"/>
      <c r="G16" s="51">
        <v>128</v>
      </c>
      <c r="H16" s="51">
        <v>0</v>
      </c>
      <c r="I16" s="303"/>
      <c r="J16" s="51">
        <v>0</v>
      </c>
      <c r="K16" s="51">
        <v>128</v>
      </c>
      <c r="L16" s="79">
        <v>130</v>
      </c>
      <c r="M16" s="38" t="s">
        <v>142</v>
      </c>
      <c r="N16" s="58">
        <v>1</v>
      </c>
      <c r="O16" s="106">
        <v>128</v>
      </c>
      <c r="P16" s="204">
        <v>1.0000000000000009E-2</v>
      </c>
      <c r="Q16" s="204">
        <v>1.0000000000000009E-2</v>
      </c>
      <c r="R16" s="204">
        <v>1.0000000000000009E-2</v>
      </c>
      <c r="S16" s="204">
        <v>1.0000000000000009E-2</v>
      </c>
      <c r="T16" s="204">
        <v>1.0000000000000009E-2</v>
      </c>
      <c r="U16" s="204">
        <v>1.0000000000000009E-2</v>
      </c>
      <c r="V16" s="56">
        <v>133.82479999999998</v>
      </c>
      <c r="W16" s="51">
        <v>135.16304799999997</v>
      </c>
      <c r="X16" s="51">
        <v>136.51467847999999</v>
      </c>
      <c r="Y16" s="56">
        <v>137.87982526479999</v>
      </c>
      <c r="Z16" s="51">
        <v>139.258623517448</v>
      </c>
      <c r="AA16" s="51">
        <v>140.65120975262249</v>
      </c>
      <c r="AB16" s="109">
        <v>142.05772185014871</v>
      </c>
    </row>
    <row r="17" spans="2:28" ht="13.5" customHeight="1">
      <c r="B17" s="107" t="s">
        <v>20331</v>
      </c>
      <c r="C17" s="57" t="s">
        <v>20352</v>
      </c>
      <c r="D17" s="110" t="b">
        <v>1</v>
      </c>
      <c r="E17" s="111" t="b">
        <v>0</v>
      </c>
      <c r="F17" s="303"/>
      <c r="G17" s="51">
        <v>0</v>
      </c>
      <c r="H17" s="51">
        <v>119</v>
      </c>
      <c r="I17" s="303"/>
      <c r="J17" s="51">
        <v>0</v>
      </c>
      <c r="K17" s="51">
        <v>119</v>
      </c>
      <c r="L17" s="79">
        <v>137</v>
      </c>
      <c r="M17" s="38" t="s">
        <v>142</v>
      </c>
      <c r="N17" s="58">
        <v>1</v>
      </c>
      <c r="O17" s="106">
        <v>119</v>
      </c>
      <c r="P17" s="204">
        <v>1.0000000000000009E-2</v>
      </c>
      <c r="Q17" s="204">
        <v>1.0000000000000009E-2</v>
      </c>
      <c r="R17" s="204">
        <v>1.0000000000000009E-2</v>
      </c>
      <c r="S17" s="204">
        <v>1.0000000000000009E-2</v>
      </c>
      <c r="T17" s="204">
        <v>1.0000000000000009E-2</v>
      </c>
      <c r="U17" s="204">
        <v>1.0000000000000009E-2</v>
      </c>
      <c r="V17" s="56">
        <v>124.41524374999999</v>
      </c>
      <c r="W17" s="51">
        <v>125.65939618749999</v>
      </c>
      <c r="X17" s="51">
        <v>126.91599014937499</v>
      </c>
      <c r="Y17" s="56">
        <v>128.18515005086874</v>
      </c>
      <c r="Z17" s="51">
        <v>129.46700155137742</v>
      </c>
      <c r="AA17" s="51">
        <v>130.76167156689121</v>
      </c>
      <c r="AB17" s="109">
        <v>132.06928828256011</v>
      </c>
    </row>
    <row r="18" spans="2:28" ht="13.5" customHeight="1">
      <c r="B18" s="107" t="s">
        <v>20332</v>
      </c>
      <c r="C18" s="57" t="s">
        <v>20353</v>
      </c>
      <c r="D18" s="110" t="b">
        <v>0</v>
      </c>
      <c r="E18" s="111" t="b">
        <v>0</v>
      </c>
      <c r="F18" s="303"/>
      <c r="G18" s="51" t="s">
        <v>20598</v>
      </c>
      <c r="H18" s="51" t="s">
        <v>20598</v>
      </c>
      <c r="I18" s="303"/>
      <c r="J18" s="51" t="s">
        <v>20598</v>
      </c>
      <c r="K18" s="51" t="s">
        <v>20599</v>
      </c>
      <c r="L18" s="79">
        <v>0</v>
      </c>
      <c r="M18" s="38" t="s">
        <v>188</v>
      </c>
      <c r="N18" s="58">
        <v>2</v>
      </c>
      <c r="O18" s="106">
        <v>0</v>
      </c>
      <c r="P18" s="204">
        <v>0</v>
      </c>
      <c r="Q18" s="204">
        <v>0</v>
      </c>
      <c r="R18" s="204">
        <v>0</v>
      </c>
      <c r="S18" s="204">
        <v>0</v>
      </c>
      <c r="T18" s="204">
        <v>0</v>
      </c>
      <c r="U18" s="204">
        <v>0</v>
      </c>
      <c r="V18" s="56">
        <v>0</v>
      </c>
      <c r="W18" s="51">
        <v>0</v>
      </c>
      <c r="X18" s="51">
        <v>0</v>
      </c>
      <c r="Y18" s="56">
        <v>0</v>
      </c>
      <c r="Z18" s="51">
        <v>0</v>
      </c>
      <c r="AA18" s="51">
        <v>0</v>
      </c>
      <c r="AB18" s="109">
        <v>0</v>
      </c>
    </row>
    <row r="19" spans="2:28" ht="13.5" customHeight="1">
      <c r="B19" s="107" t="s">
        <v>20333</v>
      </c>
      <c r="C19" s="57" t="s">
        <v>20354</v>
      </c>
      <c r="D19" s="110" t="b">
        <v>1</v>
      </c>
      <c r="E19" s="111" t="b">
        <v>0</v>
      </c>
      <c r="F19" s="303"/>
      <c r="G19" s="51">
        <v>0</v>
      </c>
      <c r="H19" s="51">
        <v>119</v>
      </c>
      <c r="I19" s="303"/>
      <c r="J19" s="51">
        <v>0</v>
      </c>
      <c r="K19" s="51">
        <v>119</v>
      </c>
      <c r="L19" s="79">
        <v>137</v>
      </c>
      <c r="M19" s="38" t="s">
        <v>142</v>
      </c>
      <c r="N19" s="58">
        <v>1</v>
      </c>
      <c r="O19" s="106">
        <v>119</v>
      </c>
      <c r="P19" s="204">
        <v>1.0000000000000009E-2</v>
      </c>
      <c r="Q19" s="204">
        <v>1.0000000000000009E-2</v>
      </c>
      <c r="R19" s="204">
        <v>1.0000000000000009E-2</v>
      </c>
      <c r="S19" s="204">
        <v>1.0000000000000009E-2</v>
      </c>
      <c r="T19" s="204">
        <v>1.0000000000000009E-2</v>
      </c>
      <c r="U19" s="204">
        <v>1.0000000000000009E-2</v>
      </c>
      <c r="V19" s="56">
        <v>124.41524374999999</v>
      </c>
      <c r="W19" s="51">
        <v>125.65939618749999</v>
      </c>
      <c r="X19" s="51">
        <v>126.91599014937499</v>
      </c>
      <c r="Y19" s="56">
        <v>128.18515005086874</v>
      </c>
      <c r="Z19" s="51">
        <v>129.46700155137742</v>
      </c>
      <c r="AA19" s="51">
        <v>130.76167156689121</v>
      </c>
      <c r="AB19" s="109">
        <v>132.06928828256011</v>
      </c>
    </row>
    <row r="20" spans="2:28" ht="13.5" customHeight="1">
      <c r="B20" s="107" t="s">
        <v>20334</v>
      </c>
      <c r="C20" s="57" t="s">
        <v>20355</v>
      </c>
      <c r="D20" s="110" t="b">
        <v>1</v>
      </c>
      <c r="E20" s="111" t="b">
        <v>0</v>
      </c>
      <c r="F20" s="303"/>
      <c r="G20" s="51">
        <v>0</v>
      </c>
      <c r="H20" s="51">
        <v>119</v>
      </c>
      <c r="I20" s="303"/>
      <c r="J20" s="51">
        <v>0</v>
      </c>
      <c r="K20" s="51">
        <v>119</v>
      </c>
      <c r="L20" s="79">
        <v>0</v>
      </c>
      <c r="M20" s="38" t="s">
        <v>188</v>
      </c>
      <c r="N20" s="58">
        <v>2</v>
      </c>
      <c r="O20" s="106">
        <v>0</v>
      </c>
      <c r="P20" s="204">
        <v>0</v>
      </c>
      <c r="Q20" s="204">
        <v>0</v>
      </c>
      <c r="R20" s="204">
        <v>0</v>
      </c>
      <c r="S20" s="204">
        <v>0</v>
      </c>
      <c r="T20" s="204">
        <v>0</v>
      </c>
      <c r="U20" s="204">
        <v>0</v>
      </c>
      <c r="V20" s="56">
        <v>0</v>
      </c>
      <c r="W20" s="51">
        <v>0</v>
      </c>
      <c r="X20" s="51">
        <v>0</v>
      </c>
      <c r="Y20" s="56">
        <v>0</v>
      </c>
      <c r="Z20" s="51">
        <v>0</v>
      </c>
      <c r="AA20" s="51">
        <v>0</v>
      </c>
      <c r="AB20" s="109">
        <v>0</v>
      </c>
    </row>
    <row r="21" spans="2:28" ht="13.5" customHeight="1">
      <c r="B21" s="107" t="s">
        <v>20335</v>
      </c>
      <c r="C21" s="57" t="s">
        <v>20356</v>
      </c>
      <c r="D21" s="110" t="b">
        <v>1</v>
      </c>
      <c r="E21" s="111" t="b">
        <v>0</v>
      </c>
      <c r="F21" s="303"/>
      <c r="G21" s="51">
        <v>0</v>
      </c>
      <c r="H21" s="51">
        <v>119</v>
      </c>
      <c r="I21" s="303"/>
      <c r="J21" s="51">
        <v>0</v>
      </c>
      <c r="K21" s="51">
        <v>119</v>
      </c>
      <c r="L21" s="79">
        <v>137</v>
      </c>
      <c r="M21" s="38" t="s">
        <v>142</v>
      </c>
      <c r="N21" s="58">
        <v>1</v>
      </c>
      <c r="O21" s="106">
        <v>119</v>
      </c>
      <c r="P21" s="204">
        <v>1.0000000000000009E-2</v>
      </c>
      <c r="Q21" s="204">
        <v>1.0000000000000009E-2</v>
      </c>
      <c r="R21" s="204">
        <v>1.0000000000000009E-2</v>
      </c>
      <c r="S21" s="204">
        <v>1.0000000000000009E-2</v>
      </c>
      <c r="T21" s="204">
        <v>1.0000000000000009E-2</v>
      </c>
      <c r="U21" s="204">
        <v>1.0000000000000009E-2</v>
      </c>
      <c r="V21" s="56">
        <v>124.41524374999999</v>
      </c>
      <c r="W21" s="51">
        <v>125.65939618749999</v>
      </c>
      <c r="X21" s="51">
        <v>126.91599014937499</v>
      </c>
      <c r="Y21" s="56">
        <v>128.18515005086874</v>
      </c>
      <c r="Z21" s="51">
        <v>129.46700155137742</v>
      </c>
      <c r="AA21" s="51">
        <v>130.76167156689121</v>
      </c>
      <c r="AB21" s="109">
        <v>132.06928828256011</v>
      </c>
    </row>
    <row r="22" spans="2:28" ht="13.5" customHeight="1">
      <c r="B22" s="107" t="s">
        <v>20336</v>
      </c>
      <c r="C22" s="57" t="s">
        <v>20357</v>
      </c>
      <c r="D22" s="110" t="b">
        <v>1</v>
      </c>
      <c r="E22" s="111" t="b">
        <v>0</v>
      </c>
      <c r="F22" s="303"/>
      <c r="G22" s="51">
        <v>0</v>
      </c>
      <c r="H22" s="51">
        <v>119</v>
      </c>
      <c r="I22" s="303"/>
      <c r="J22" s="51">
        <v>0</v>
      </c>
      <c r="K22" s="51">
        <v>119</v>
      </c>
      <c r="L22" s="79">
        <v>137</v>
      </c>
      <c r="M22" s="38" t="s">
        <v>142</v>
      </c>
      <c r="N22" s="58">
        <v>1</v>
      </c>
      <c r="O22" s="106">
        <v>119</v>
      </c>
      <c r="P22" s="204">
        <v>1.0000000000000009E-2</v>
      </c>
      <c r="Q22" s="204">
        <v>1.0000000000000009E-2</v>
      </c>
      <c r="R22" s="204">
        <v>1.0000000000000009E-2</v>
      </c>
      <c r="S22" s="204">
        <v>1.0000000000000009E-2</v>
      </c>
      <c r="T22" s="204">
        <v>1.0000000000000009E-2</v>
      </c>
      <c r="U22" s="204">
        <v>1.0000000000000009E-2</v>
      </c>
      <c r="V22" s="56">
        <v>124.41524374999999</v>
      </c>
      <c r="W22" s="51">
        <v>125.65939618749999</v>
      </c>
      <c r="X22" s="51">
        <v>126.91599014937499</v>
      </c>
      <c r="Y22" s="56">
        <v>128.18515005086874</v>
      </c>
      <c r="Z22" s="51">
        <v>129.46700155137742</v>
      </c>
      <c r="AA22" s="51">
        <v>130.76167156689121</v>
      </c>
      <c r="AB22" s="109">
        <v>132.06928828256011</v>
      </c>
    </row>
    <row r="23" spans="2:28" ht="13.5" customHeight="1">
      <c r="B23" s="107" t="s">
        <v>20337</v>
      </c>
      <c r="C23" s="57" t="s">
        <v>20358</v>
      </c>
      <c r="D23" s="110" t="b">
        <v>1</v>
      </c>
      <c r="E23" s="111" t="b">
        <v>0</v>
      </c>
      <c r="F23" s="303"/>
      <c r="G23" s="51">
        <v>0</v>
      </c>
      <c r="H23" s="51">
        <v>55</v>
      </c>
      <c r="I23" s="303"/>
      <c r="J23" s="51">
        <v>0</v>
      </c>
      <c r="K23" s="51">
        <v>55</v>
      </c>
      <c r="L23" s="79">
        <v>36</v>
      </c>
      <c r="M23" s="38" t="s">
        <v>142</v>
      </c>
      <c r="N23" s="58">
        <v>1</v>
      </c>
      <c r="O23" s="106">
        <v>55</v>
      </c>
      <c r="P23" s="204">
        <v>1.0000000000000009E-2</v>
      </c>
      <c r="Q23" s="204">
        <v>1.0000000000000009E-2</v>
      </c>
      <c r="R23" s="204">
        <v>1.0000000000000009E-2</v>
      </c>
      <c r="S23" s="204">
        <v>1.0000000000000009E-2</v>
      </c>
      <c r="T23" s="204">
        <v>1.0000000000000009E-2</v>
      </c>
      <c r="U23" s="204">
        <v>1.0000000000000009E-2</v>
      </c>
      <c r="V23" s="56">
        <v>57.502843749999997</v>
      </c>
      <c r="W23" s="51">
        <v>58.077872187499999</v>
      </c>
      <c r="X23" s="51">
        <v>58.658650909374998</v>
      </c>
      <c r="Y23" s="56">
        <v>59.245237418468747</v>
      </c>
      <c r="Z23" s="51">
        <v>59.837689792653435</v>
      </c>
      <c r="AA23" s="51">
        <v>60.43606669057997</v>
      </c>
      <c r="AB23" s="109">
        <v>61.040427357485768</v>
      </c>
    </row>
    <row r="24" spans="2:28" ht="13.5" customHeight="1">
      <c r="B24" s="107" t="s">
        <v>20308</v>
      </c>
      <c r="C24" s="57" t="s">
        <v>20359</v>
      </c>
      <c r="D24" s="110" t="b">
        <v>0</v>
      </c>
      <c r="E24" s="111" t="b">
        <v>0</v>
      </c>
      <c r="F24" s="303"/>
      <c r="G24" s="51" t="s">
        <v>20598</v>
      </c>
      <c r="H24" s="51" t="s">
        <v>20598</v>
      </c>
      <c r="I24" s="303"/>
      <c r="J24" s="51" t="s">
        <v>20598</v>
      </c>
      <c r="K24" s="51" t="s">
        <v>20599</v>
      </c>
      <c r="L24" s="79">
        <v>0</v>
      </c>
      <c r="M24" s="38" t="s">
        <v>188</v>
      </c>
      <c r="N24" s="58">
        <v>2</v>
      </c>
      <c r="O24" s="106">
        <v>0</v>
      </c>
      <c r="P24" s="204">
        <v>0</v>
      </c>
      <c r="Q24" s="204">
        <v>0</v>
      </c>
      <c r="R24" s="204">
        <v>0</v>
      </c>
      <c r="S24" s="204">
        <v>0</v>
      </c>
      <c r="T24" s="204">
        <v>0</v>
      </c>
      <c r="U24" s="204">
        <v>0</v>
      </c>
      <c r="V24" s="56">
        <v>0</v>
      </c>
      <c r="W24" s="51">
        <v>0</v>
      </c>
      <c r="X24" s="51">
        <v>0</v>
      </c>
      <c r="Y24" s="56">
        <v>0</v>
      </c>
      <c r="Z24" s="51">
        <v>0</v>
      </c>
      <c r="AA24" s="51">
        <v>0</v>
      </c>
      <c r="AB24" s="109">
        <v>0</v>
      </c>
    </row>
    <row r="25" spans="2:28" ht="13.5" customHeight="1">
      <c r="B25" s="107" t="s">
        <v>20582</v>
      </c>
      <c r="C25" s="57" t="s">
        <v>20583</v>
      </c>
      <c r="D25" s="110" t="b">
        <v>1</v>
      </c>
      <c r="E25" s="111" t="b">
        <v>0</v>
      </c>
      <c r="F25" s="303"/>
      <c r="G25" s="51">
        <v>0</v>
      </c>
      <c r="H25" s="51">
        <v>0</v>
      </c>
      <c r="I25" s="303"/>
      <c r="J25" s="51">
        <v>0</v>
      </c>
      <c r="K25" s="51">
        <v>0</v>
      </c>
      <c r="L25" s="79">
        <v>49</v>
      </c>
      <c r="M25" s="38" t="s">
        <v>188</v>
      </c>
      <c r="N25" s="58">
        <v>2</v>
      </c>
      <c r="O25" s="106">
        <v>49</v>
      </c>
      <c r="P25" s="204">
        <v>0</v>
      </c>
      <c r="Q25" s="204">
        <v>0</v>
      </c>
      <c r="R25" s="204">
        <v>0</v>
      </c>
      <c r="S25" s="204">
        <v>0</v>
      </c>
      <c r="T25" s="204">
        <v>0</v>
      </c>
      <c r="U25" s="204">
        <v>0</v>
      </c>
      <c r="V25" s="56">
        <v>51.229806249999996</v>
      </c>
      <c r="W25" s="51">
        <v>51.229806249999996</v>
      </c>
      <c r="X25" s="51">
        <v>51.229806249999996</v>
      </c>
      <c r="Y25" s="56">
        <v>51.229806249999996</v>
      </c>
      <c r="Z25" s="51">
        <v>51.229806249999996</v>
      </c>
      <c r="AA25" s="51">
        <v>51.229806249999996</v>
      </c>
      <c r="AB25" s="109">
        <v>51.229806249999996</v>
      </c>
    </row>
    <row r="26" spans="2:28" ht="13.5" customHeight="1">
      <c r="B26" s="107" t="s">
        <v>20500</v>
      </c>
      <c r="C26" s="57" t="s">
        <v>20506</v>
      </c>
      <c r="D26" s="110" t="b">
        <v>1</v>
      </c>
      <c r="E26" s="111" t="b">
        <v>0</v>
      </c>
      <c r="F26" s="303"/>
      <c r="G26" s="51">
        <v>183</v>
      </c>
      <c r="H26" s="51">
        <v>512</v>
      </c>
      <c r="I26" s="303"/>
      <c r="J26" s="51">
        <v>117</v>
      </c>
      <c r="K26" s="51">
        <v>812</v>
      </c>
      <c r="L26" s="79">
        <v>400</v>
      </c>
      <c r="M26" s="38" t="s">
        <v>142</v>
      </c>
      <c r="N26" s="58">
        <v>1</v>
      </c>
      <c r="O26" s="106">
        <v>812</v>
      </c>
      <c r="P26" s="204">
        <v>8.5591133004927489E-3</v>
      </c>
      <c r="Q26" s="204">
        <v>8.5591133004927489E-3</v>
      </c>
      <c r="R26" s="204">
        <v>8.5591133004927489E-3</v>
      </c>
      <c r="S26" s="204">
        <v>8.5591133004927489E-3</v>
      </c>
      <c r="T26" s="204">
        <v>8.5591133004927489E-3</v>
      </c>
      <c r="U26" s="204">
        <v>8.5591133004927489E-3</v>
      </c>
      <c r="V26" s="56">
        <v>848.95107499999995</v>
      </c>
      <c r="W26" s="51">
        <v>856.21734343750006</v>
      </c>
      <c r="X26" s="51">
        <v>863.54580468982851</v>
      </c>
      <c r="Y26" s="56">
        <v>870.93699107233397</v>
      </c>
      <c r="Z26" s="51">
        <v>878.39143945651233</v>
      </c>
      <c r="AA26" s="51">
        <v>885.90969130900351</v>
      </c>
      <c r="AB26" s="109">
        <v>893.4922927309218</v>
      </c>
    </row>
    <row r="27" spans="2:28" ht="13.5" customHeight="1">
      <c r="B27" s="107" t="s">
        <v>20309</v>
      </c>
      <c r="C27" s="57" t="s">
        <v>20360</v>
      </c>
      <c r="D27" s="110" t="b">
        <v>1</v>
      </c>
      <c r="E27" s="111" t="b">
        <v>0</v>
      </c>
      <c r="F27" s="303"/>
      <c r="G27" s="51">
        <v>0</v>
      </c>
      <c r="H27" s="51">
        <v>128</v>
      </c>
      <c r="I27" s="303"/>
      <c r="J27" s="51">
        <v>0</v>
      </c>
      <c r="K27" s="51">
        <v>128</v>
      </c>
      <c r="L27" s="79">
        <v>0</v>
      </c>
      <c r="M27" s="38" t="s">
        <v>142</v>
      </c>
      <c r="N27" s="58">
        <v>1</v>
      </c>
      <c r="O27" s="106">
        <v>128</v>
      </c>
      <c r="P27" s="204">
        <v>1.0000000000000009E-2</v>
      </c>
      <c r="Q27" s="204">
        <v>1.0000000000000009E-2</v>
      </c>
      <c r="R27" s="204">
        <v>1.0000000000000009E-2</v>
      </c>
      <c r="S27" s="204">
        <v>1.0000000000000009E-2</v>
      </c>
      <c r="T27" s="204">
        <v>1.0000000000000009E-2</v>
      </c>
      <c r="U27" s="204">
        <v>1.0000000000000009E-2</v>
      </c>
      <c r="V27" s="56">
        <v>133.82479999999998</v>
      </c>
      <c r="W27" s="51">
        <v>135.16304799999997</v>
      </c>
      <c r="X27" s="51">
        <v>136.51467847999999</v>
      </c>
      <c r="Y27" s="56">
        <v>137.87982526479999</v>
      </c>
      <c r="Z27" s="51">
        <v>139.258623517448</v>
      </c>
      <c r="AA27" s="51">
        <v>140.65120975262249</v>
      </c>
      <c r="AB27" s="109">
        <v>142.05772185014871</v>
      </c>
    </row>
    <row r="28" spans="2:28" ht="13.5" customHeight="1">
      <c r="B28" s="107" t="s">
        <v>20310</v>
      </c>
      <c r="C28" s="57" t="s">
        <v>20361</v>
      </c>
      <c r="D28" s="110" t="b">
        <v>1</v>
      </c>
      <c r="E28" s="111" t="b">
        <v>0</v>
      </c>
      <c r="F28" s="303"/>
      <c r="G28" s="51">
        <v>160</v>
      </c>
      <c r="H28" s="51">
        <v>0</v>
      </c>
      <c r="I28" s="303"/>
      <c r="J28" s="51">
        <v>0</v>
      </c>
      <c r="K28" s="51">
        <v>160</v>
      </c>
      <c r="L28" s="79">
        <v>87</v>
      </c>
      <c r="M28" s="38" t="s">
        <v>142</v>
      </c>
      <c r="N28" s="58">
        <v>1</v>
      </c>
      <c r="O28" s="106">
        <v>160</v>
      </c>
      <c r="P28" s="204">
        <v>1.0000000000000009E-2</v>
      </c>
      <c r="Q28" s="204">
        <v>1.0000000000000009E-2</v>
      </c>
      <c r="R28" s="204">
        <v>1.0000000000000009E-2</v>
      </c>
      <c r="S28" s="204">
        <v>1.0000000000000009E-2</v>
      </c>
      <c r="T28" s="204">
        <v>1.0000000000000009E-2</v>
      </c>
      <c r="U28" s="204">
        <v>1.0000000000000009E-2</v>
      </c>
      <c r="V28" s="56">
        <v>167.28099999999998</v>
      </c>
      <c r="W28" s="51">
        <v>168.95380999999998</v>
      </c>
      <c r="X28" s="51">
        <v>170.64334809999997</v>
      </c>
      <c r="Y28" s="56">
        <v>172.34978158099997</v>
      </c>
      <c r="Z28" s="51">
        <v>174.07327939680997</v>
      </c>
      <c r="AA28" s="51">
        <v>175.81401219077807</v>
      </c>
      <c r="AB28" s="109">
        <v>177.57215231268586</v>
      </c>
    </row>
    <row r="29" spans="2:28" ht="13.5" customHeight="1">
      <c r="B29" s="107" t="s">
        <v>20311</v>
      </c>
      <c r="C29" s="57" t="s">
        <v>20362</v>
      </c>
      <c r="D29" s="110" t="b">
        <v>1</v>
      </c>
      <c r="E29" s="111" t="b">
        <v>0</v>
      </c>
      <c r="F29" s="303"/>
      <c r="G29" s="51">
        <v>321</v>
      </c>
      <c r="H29" s="51">
        <v>0</v>
      </c>
      <c r="I29" s="303"/>
      <c r="J29" s="51">
        <v>0</v>
      </c>
      <c r="K29" s="51">
        <v>321</v>
      </c>
      <c r="L29" s="79">
        <v>141</v>
      </c>
      <c r="M29" s="38" t="s">
        <v>142</v>
      </c>
      <c r="N29" s="58">
        <v>1</v>
      </c>
      <c r="O29" s="106">
        <v>321</v>
      </c>
      <c r="P29" s="204">
        <v>1.0000000000000009E-2</v>
      </c>
      <c r="Q29" s="204">
        <v>1.0000000000000009E-2</v>
      </c>
      <c r="R29" s="204">
        <v>1.0000000000000009E-2</v>
      </c>
      <c r="S29" s="204">
        <v>1.0000000000000009E-2</v>
      </c>
      <c r="T29" s="204">
        <v>1.0000000000000009E-2</v>
      </c>
      <c r="U29" s="204">
        <v>1.0000000000000009E-2</v>
      </c>
      <c r="V29" s="56">
        <v>335.60750624999997</v>
      </c>
      <c r="W29" s="51">
        <v>338.96358131249997</v>
      </c>
      <c r="X29" s="51">
        <v>342.35321712562495</v>
      </c>
      <c r="Y29" s="56">
        <v>345.77674929688118</v>
      </c>
      <c r="Z29" s="51">
        <v>349.23451678984998</v>
      </c>
      <c r="AA29" s="51">
        <v>352.7268619577485</v>
      </c>
      <c r="AB29" s="109">
        <v>356.25413057732601</v>
      </c>
    </row>
    <row r="30" spans="2:28" ht="13.5" customHeight="1">
      <c r="B30" s="107" t="s">
        <v>20312</v>
      </c>
      <c r="C30" s="57" t="s">
        <v>20363</v>
      </c>
      <c r="D30" s="110" t="b">
        <v>1</v>
      </c>
      <c r="E30" s="111" t="b">
        <v>0</v>
      </c>
      <c r="F30" s="303"/>
      <c r="G30" s="51">
        <v>497</v>
      </c>
      <c r="H30" s="51">
        <v>0</v>
      </c>
      <c r="I30" s="303"/>
      <c r="J30" s="51">
        <v>0</v>
      </c>
      <c r="K30" s="51">
        <v>497</v>
      </c>
      <c r="L30" s="79">
        <v>286</v>
      </c>
      <c r="M30" s="38" t="s">
        <v>142</v>
      </c>
      <c r="N30" s="58">
        <v>1</v>
      </c>
      <c r="O30" s="106">
        <v>497</v>
      </c>
      <c r="P30" s="204">
        <v>1.0000000000000009E-2</v>
      </c>
      <c r="Q30" s="204">
        <v>1.0000000000000009E-2</v>
      </c>
      <c r="R30" s="204">
        <v>1.0000000000000009E-2</v>
      </c>
      <c r="S30" s="204">
        <v>1.0000000000000009E-2</v>
      </c>
      <c r="T30" s="204">
        <v>1.0000000000000009E-2</v>
      </c>
      <c r="U30" s="204">
        <v>1.0000000000000009E-2</v>
      </c>
      <c r="V30" s="56">
        <v>519.61660625000002</v>
      </c>
      <c r="W30" s="51">
        <v>524.81277231249999</v>
      </c>
      <c r="X30" s="51">
        <v>530.06090003562497</v>
      </c>
      <c r="Y30" s="56">
        <v>535.36150903598127</v>
      </c>
      <c r="Z30" s="51">
        <v>540.71512412634104</v>
      </c>
      <c r="AA30" s="51">
        <v>546.1222753676044</v>
      </c>
      <c r="AB30" s="109">
        <v>551.5834981212804</v>
      </c>
    </row>
    <row r="31" spans="2:28" ht="13.5" customHeight="1">
      <c r="B31" s="107" t="s">
        <v>20313</v>
      </c>
      <c r="C31" s="57" t="s">
        <v>20364</v>
      </c>
      <c r="D31" s="110" t="b">
        <v>1</v>
      </c>
      <c r="E31" s="111" t="b">
        <v>0</v>
      </c>
      <c r="F31" s="303"/>
      <c r="G31" s="51">
        <v>0</v>
      </c>
      <c r="H31" s="51">
        <v>3</v>
      </c>
      <c r="I31" s="303"/>
      <c r="J31" s="51">
        <v>0</v>
      </c>
      <c r="K31" s="51">
        <v>12</v>
      </c>
      <c r="L31" s="79">
        <v>14.2</v>
      </c>
      <c r="M31" s="38" t="s">
        <v>142</v>
      </c>
      <c r="N31" s="58">
        <v>1</v>
      </c>
      <c r="O31" s="106">
        <v>12</v>
      </c>
      <c r="P31" s="204">
        <v>1.0000000000000009E-2</v>
      </c>
      <c r="Q31" s="204">
        <v>1.0000000000000009E-2</v>
      </c>
      <c r="R31" s="204">
        <v>1.0000000000000009E-2</v>
      </c>
      <c r="S31" s="204">
        <v>1.0000000000000009E-2</v>
      </c>
      <c r="T31" s="204">
        <v>1.0000000000000009E-2</v>
      </c>
      <c r="U31" s="204">
        <v>1.0000000000000009E-2</v>
      </c>
      <c r="V31" s="56">
        <v>12.546074999999998</v>
      </c>
      <c r="W31" s="51">
        <v>12.671535749999999</v>
      </c>
      <c r="X31" s="51">
        <v>12.798251107499999</v>
      </c>
      <c r="Y31" s="56">
        <v>12.926233618574999</v>
      </c>
      <c r="Z31" s="51">
        <v>13.055495954760749</v>
      </c>
      <c r="AA31" s="51">
        <v>13.186050914308357</v>
      </c>
      <c r="AB31" s="109">
        <v>13.31791142345144</v>
      </c>
    </row>
    <row r="32" spans="2:28" ht="13.5" customHeight="1">
      <c r="B32" s="107" t="s">
        <v>20314</v>
      </c>
      <c r="C32" s="57" t="s">
        <v>20365</v>
      </c>
      <c r="D32" s="110" t="b">
        <v>1</v>
      </c>
      <c r="E32" s="111" t="b">
        <v>0</v>
      </c>
      <c r="F32" s="303"/>
      <c r="G32" s="51">
        <v>0</v>
      </c>
      <c r="H32" s="51">
        <v>3</v>
      </c>
      <c r="I32" s="303"/>
      <c r="J32" s="51">
        <v>0</v>
      </c>
      <c r="K32" s="51">
        <v>84</v>
      </c>
      <c r="L32" s="79">
        <v>90.6</v>
      </c>
      <c r="M32" s="38" t="s">
        <v>142</v>
      </c>
      <c r="N32" s="58">
        <v>1</v>
      </c>
      <c r="O32" s="106">
        <v>84</v>
      </c>
      <c r="P32" s="204">
        <v>1.0000000000000009E-2</v>
      </c>
      <c r="Q32" s="204">
        <v>1.0000000000000009E-2</v>
      </c>
      <c r="R32" s="204">
        <v>1.0000000000000009E-2</v>
      </c>
      <c r="S32" s="204">
        <v>1.0000000000000009E-2</v>
      </c>
      <c r="T32" s="204">
        <v>1.0000000000000009E-2</v>
      </c>
      <c r="U32" s="204">
        <v>1.0000000000000009E-2</v>
      </c>
      <c r="V32" s="56">
        <v>87.822524999999999</v>
      </c>
      <c r="W32" s="51">
        <v>88.700750249999999</v>
      </c>
      <c r="X32" s="51">
        <v>89.587757752499996</v>
      </c>
      <c r="Y32" s="56">
        <v>90.483635330024995</v>
      </c>
      <c r="Z32" s="51">
        <v>91.38847168332525</v>
      </c>
      <c r="AA32" s="51">
        <v>92.302356400158502</v>
      </c>
      <c r="AB32" s="109">
        <v>93.225379964160084</v>
      </c>
    </row>
    <row r="33" spans="2:28" ht="13.5" customHeight="1">
      <c r="B33" s="107" t="s">
        <v>20315</v>
      </c>
      <c r="C33" s="57" t="s">
        <v>20366</v>
      </c>
      <c r="D33" s="110" t="b">
        <v>1</v>
      </c>
      <c r="E33" s="111" t="b">
        <v>0</v>
      </c>
      <c r="F33" s="303"/>
      <c r="G33" s="51">
        <v>0</v>
      </c>
      <c r="H33" s="51">
        <v>3</v>
      </c>
      <c r="I33" s="303"/>
      <c r="J33" s="51">
        <v>0</v>
      </c>
      <c r="K33" s="51">
        <v>11</v>
      </c>
      <c r="L33" s="79">
        <v>14.2</v>
      </c>
      <c r="M33" s="38" t="s">
        <v>142</v>
      </c>
      <c r="N33" s="58">
        <v>1</v>
      </c>
      <c r="O33" s="106">
        <v>11</v>
      </c>
      <c r="P33" s="204">
        <v>1.0000000000000009E-2</v>
      </c>
      <c r="Q33" s="204">
        <v>1.0000000000000009E-2</v>
      </c>
      <c r="R33" s="204">
        <v>1.0000000000000009E-2</v>
      </c>
      <c r="S33" s="204">
        <v>1.0000000000000009E-2</v>
      </c>
      <c r="T33" s="204">
        <v>1.0000000000000009E-2</v>
      </c>
      <c r="U33" s="204">
        <v>1.0000000000000009E-2</v>
      </c>
      <c r="V33" s="56">
        <v>11.500568749999998</v>
      </c>
      <c r="W33" s="51">
        <v>11.615574437499998</v>
      </c>
      <c r="X33" s="51">
        <v>11.731730181874997</v>
      </c>
      <c r="Y33" s="56">
        <v>11.849047483693747</v>
      </c>
      <c r="Z33" s="51">
        <v>11.967537958530684</v>
      </c>
      <c r="AA33" s="51">
        <v>12.087213338115991</v>
      </c>
      <c r="AB33" s="109">
        <v>12.208085471497151</v>
      </c>
    </row>
    <row r="34" spans="2:28" ht="13.5" customHeight="1">
      <c r="B34" s="107" t="s">
        <v>20316</v>
      </c>
      <c r="C34" s="57" t="s">
        <v>20367</v>
      </c>
      <c r="D34" s="110" t="b">
        <v>1</v>
      </c>
      <c r="E34" s="111" t="b">
        <v>0</v>
      </c>
      <c r="F34" s="303"/>
      <c r="G34" s="51">
        <v>0</v>
      </c>
      <c r="H34" s="51">
        <v>3</v>
      </c>
      <c r="I34" s="303"/>
      <c r="J34" s="51">
        <v>0</v>
      </c>
      <c r="K34" s="51">
        <v>12</v>
      </c>
      <c r="L34" s="79">
        <v>14.2</v>
      </c>
      <c r="M34" s="38" t="s">
        <v>142</v>
      </c>
      <c r="N34" s="58">
        <v>1</v>
      </c>
      <c r="O34" s="106">
        <v>12</v>
      </c>
      <c r="P34" s="204">
        <v>1.0000000000000009E-2</v>
      </c>
      <c r="Q34" s="204">
        <v>1.0000000000000009E-2</v>
      </c>
      <c r="R34" s="204">
        <v>1.0000000000000009E-2</v>
      </c>
      <c r="S34" s="204">
        <v>1.0000000000000009E-2</v>
      </c>
      <c r="T34" s="204">
        <v>1.0000000000000009E-2</v>
      </c>
      <c r="U34" s="204">
        <v>1.0000000000000009E-2</v>
      </c>
      <c r="V34" s="56">
        <v>12.546074999999998</v>
      </c>
      <c r="W34" s="51">
        <v>12.671535749999999</v>
      </c>
      <c r="X34" s="51">
        <v>12.798251107499999</v>
      </c>
      <c r="Y34" s="56">
        <v>12.926233618574999</v>
      </c>
      <c r="Z34" s="51">
        <v>13.055495954760749</v>
      </c>
      <c r="AA34" s="51">
        <v>13.186050914308357</v>
      </c>
      <c r="AB34" s="109">
        <v>13.31791142345144</v>
      </c>
    </row>
    <row r="35" spans="2:28" ht="13.5" customHeight="1">
      <c r="B35" s="107" t="s">
        <v>20317</v>
      </c>
      <c r="C35" s="57" t="s">
        <v>20368</v>
      </c>
      <c r="D35" s="110" t="b">
        <v>1</v>
      </c>
      <c r="E35" s="111" t="b">
        <v>0</v>
      </c>
      <c r="F35" s="303"/>
      <c r="G35" s="51">
        <v>321</v>
      </c>
      <c r="H35" s="51">
        <v>0</v>
      </c>
      <c r="I35" s="303"/>
      <c r="J35" s="51">
        <v>0</v>
      </c>
      <c r="K35" s="51">
        <v>321</v>
      </c>
      <c r="L35" s="79">
        <v>238</v>
      </c>
      <c r="M35" s="38" t="s">
        <v>142</v>
      </c>
      <c r="N35" s="58">
        <v>1</v>
      </c>
      <c r="O35" s="106">
        <v>321</v>
      </c>
      <c r="P35" s="204">
        <v>1.0000000000000009E-2</v>
      </c>
      <c r="Q35" s="204">
        <v>1.0000000000000009E-2</v>
      </c>
      <c r="R35" s="204">
        <v>1.0000000000000009E-2</v>
      </c>
      <c r="S35" s="204">
        <v>1.0000000000000009E-2</v>
      </c>
      <c r="T35" s="204">
        <v>1.0000000000000009E-2</v>
      </c>
      <c r="U35" s="204">
        <v>1.0000000000000009E-2</v>
      </c>
      <c r="V35" s="56">
        <v>335.60750624999997</v>
      </c>
      <c r="W35" s="51">
        <v>338.96358131249997</v>
      </c>
      <c r="X35" s="51">
        <v>342.35321712562495</v>
      </c>
      <c r="Y35" s="56">
        <v>345.77674929688118</v>
      </c>
      <c r="Z35" s="51">
        <v>349.23451678984998</v>
      </c>
      <c r="AA35" s="51">
        <v>352.7268619577485</v>
      </c>
      <c r="AB35" s="109">
        <v>356.25413057732601</v>
      </c>
    </row>
    <row r="36" spans="2:28" ht="13.5" customHeight="1">
      <c r="B36" s="107" t="s">
        <v>20318</v>
      </c>
      <c r="C36" s="57" t="s">
        <v>20369</v>
      </c>
      <c r="D36" s="110" t="b">
        <v>0</v>
      </c>
      <c r="E36" s="111" t="b">
        <v>0</v>
      </c>
      <c r="F36" s="303"/>
      <c r="G36" s="51" t="s">
        <v>20598</v>
      </c>
      <c r="H36" s="51" t="s">
        <v>20598</v>
      </c>
      <c r="I36" s="303"/>
      <c r="J36" s="51" t="s">
        <v>20598</v>
      </c>
      <c r="K36" s="51" t="s">
        <v>20599</v>
      </c>
      <c r="L36" s="79">
        <v>198</v>
      </c>
      <c r="M36" s="38" t="s">
        <v>188</v>
      </c>
      <c r="N36" s="58">
        <v>2</v>
      </c>
      <c r="O36" s="106">
        <v>198</v>
      </c>
      <c r="P36" s="204">
        <v>0</v>
      </c>
      <c r="Q36" s="204">
        <v>0</v>
      </c>
      <c r="R36" s="204">
        <v>0</v>
      </c>
      <c r="S36" s="204">
        <v>0</v>
      </c>
      <c r="T36" s="204">
        <v>0</v>
      </c>
      <c r="U36" s="204">
        <v>0</v>
      </c>
      <c r="V36" s="56">
        <v>207.01023749999999</v>
      </c>
      <c r="W36" s="51">
        <v>207.01023749999999</v>
      </c>
      <c r="X36" s="51">
        <v>207.01023749999999</v>
      </c>
      <c r="Y36" s="56">
        <v>207.01023749999999</v>
      </c>
      <c r="Z36" s="51">
        <v>207.01023749999999</v>
      </c>
      <c r="AA36" s="51">
        <v>207.01023749999999</v>
      </c>
      <c r="AB36" s="109">
        <v>207.01023749999999</v>
      </c>
    </row>
    <row r="37" spans="2:28" ht="13.5" customHeight="1">
      <c r="B37" s="107" t="s">
        <v>20319</v>
      </c>
      <c r="C37" s="57" t="s">
        <v>20370</v>
      </c>
      <c r="D37" s="110" t="b">
        <v>1</v>
      </c>
      <c r="E37" s="111" t="b">
        <v>0</v>
      </c>
      <c r="F37" s="303"/>
      <c r="G37" s="51">
        <v>0</v>
      </c>
      <c r="H37" s="51">
        <v>3</v>
      </c>
      <c r="I37" s="303"/>
      <c r="J37" s="51">
        <v>0</v>
      </c>
      <c r="K37" s="51">
        <v>38</v>
      </c>
      <c r="L37" s="79">
        <v>38.299999999999997</v>
      </c>
      <c r="M37" s="38" t="s">
        <v>142</v>
      </c>
      <c r="N37" s="58">
        <v>1</v>
      </c>
      <c r="O37" s="106">
        <v>38</v>
      </c>
      <c r="P37" s="204">
        <v>1.0000000000000009E-2</v>
      </c>
      <c r="Q37" s="204">
        <v>1.0000000000000009E-2</v>
      </c>
      <c r="R37" s="204">
        <v>1.0000000000000009E-2</v>
      </c>
      <c r="S37" s="204">
        <v>1.0000000000000009E-2</v>
      </c>
      <c r="T37" s="204">
        <v>1.0000000000000009E-2</v>
      </c>
      <c r="U37" s="204">
        <v>1.0000000000000009E-2</v>
      </c>
      <c r="V37" s="56">
        <v>39.729237499999996</v>
      </c>
      <c r="W37" s="51">
        <v>40.126529874999996</v>
      </c>
      <c r="X37" s="51">
        <v>40.527795173749993</v>
      </c>
      <c r="Y37" s="56">
        <v>40.933073125487496</v>
      </c>
      <c r="Z37" s="51">
        <v>41.342403856742372</v>
      </c>
      <c r="AA37" s="51">
        <v>41.7558278953098</v>
      </c>
      <c r="AB37" s="109">
        <v>42.173386174262895</v>
      </c>
    </row>
    <row r="38" spans="2:28" ht="13.5" customHeight="1">
      <c r="B38" s="107" t="s">
        <v>20320</v>
      </c>
      <c r="C38" s="57" t="s">
        <v>20371</v>
      </c>
      <c r="D38" s="110" t="b">
        <v>1</v>
      </c>
      <c r="E38" s="111" t="b">
        <v>0</v>
      </c>
      <c r="F38" s="303"/>
      <c r="G38" s="51">
        <v>0</v>
      </c>
      <c r="H38" s="51">
        <v>3</v>
      </c>
      <c r="I38" s="303"/>
      <c r="J38" s="51">
        <v>0</v>
      </c>
      <c r="K38" s="51">
        <v>38</v>
      </c>
      <c r="L38" s="79">
        <v>38.299999999999997</v>
      </c>
      <c r="M38" s="38" t="s">
        <v>142</v>
      </c>
      <c r="N38" s="58">
        <v>1</v>
      </c>
      <c r="O38" s="106">
        <v>38</v>
      </c>
      <c r="P38" s="204">
        <v>1.0000000000000009E-2</v>
      </c>
      <c r="Q38" s="204">
        <v>1.0000000000000009E-2</v>
      </c>
      <c r="R38" s="204">
        <v>1.0000000000000009E-2</v>
      </c>
      <c r="S38" s="204">
        <v>1.0000000000000009E-2</v>
      </c>
      <c r="T38" s="204">
        <v>1.0000000000000009E-2</v>
      </c>
      <c r="U38" s="204">
        <v>1.0000000000000009E-2</v>
      </c>
      <c r="V38" s="56">
        <v>39.729237499999996</v>
      </c>
      <c r="W38" s="51">
        <v>40.126529874999996</v>
      </c>
      <c r="X38" s="51">
        <v>40.527795173749993</v>
      </c>
      <c r="Y38" s="56">
        <v>40.933073125487496</v>
      </c>
      <c r="Z38" s="51">
        <v>41.342403856742372</v>
      </c>
      <c r="AA38" s="51">
        <v>41.7558278953098</v>
      </c>
      <c r="AB38" s="109">
        <v>42.173386174262895</v>
      </c>
    </row>
    <row r="39" spans="2:28" ht="13.5" customHeight="1">
      <c r="B39" s="107" t="s">
        <v>20321</v>
      </c>
      <c r="C39" s="57" t="s">
        <v>20372</v>
      </c>
      <c r="D39" s="110" t="b">
        <v>1</v>
      </c>
      <c r="E39" s="111" t="b">
        <v>0</v>
      </c>
      <c r="F39" s="303"/>
      <c r="G39" s="51">
        <v>0</v>
      </c>
      <c r="H39" s="51">
        <v>3</v>
      </c>
      <c r="I39" s="303"/>
      <c r="J39" s="51">
        <v>0</v>
      </c>
      <c r="K39" s="51">
        <v>84</v>
      </c>
      <c r="L39" s="79">
        <v>90.6</v>
      </c>
      <c r="M39" s="38" t="s">
        <v>142</v>
      </c>
      <c r="N39" s="58">
        <v>1</v>
      </c>
      <c r="O39" s="106">
        <v>84</v>
      </c>
      <c r="P39" s="204">
        <v>1.0000000000000009E-2</v>
      </c>
      <c r="Q39" s="204">
        <v>1.0000000000000009E-2</v>
      </c>
      <c r="R39" s="204">
        <v>1.0000000000000009E-2</v>
      </c>
      <c r="S39" s="204">
        <v>1.0000000000000009E-2</v>
      </c>
      <c r="T39" s="204">
        <v>1.0000000000000009E-2</v>
      </c>
      <c r="U39" s="204">
        <v>1.0000000000000009E-2</v>
      </c>
      <c r="V39" s="56">
        <v>87.822524999999999</v>
      </c>
      <c r="W39" s="51">
        <v>88.700750249999999</v>
      </c>
      <c r="X39" s="51">
        <v>89.587757752499996</v>
      </c>
      <c r="Y39" s="56">
        <v>90.483635330024995</v>
      </c>
      <c r="Z39" s="51">
        <v>91.38847168332525</v>
      </c>
      <c r="AA39" s="51">
        <v>92.302356400158502</v>
      </c>
      <c r="AB39" s="109">
        <v>93.225379964160084</v>
      </c>
    </row>
    <row r="40" spans="2:28" ht="13.5" customHeight="1">
      <c r="B40" s="107" t="s">
        <v>20322</v>
      </c>
      <c r="C40" s="57" t="s">
        <v>20373</v>
      </c>
      <c r="D40" s="110" t="b">
        <v>1</v>
      </c>
      <c r="E40" s="111" t="b">
        <v>0</v>
      </c>
      <c r="F40" s="303"/>
      <c r="G40" s="51">
        <v>1945</v>
      </c>
      <c r="H40" s="51">
        <v>0</v>
      </c>
      <c r="I40" s="303"/>
      <c r="J40" s="51">
        <v>0</v>
      </c>
      <c r="K40" s="51">
        <v>1945</v>
      </c>
      <c r="L40" s="79">
        <v>1279</v>
      </c>
      <c r="M40" s="38" t="s">
        <v>142</v>
      </c>
      <c r="N40" s="58">
        <v>1</v>
      </c>
      <c r="O40" s="106">
        <v>1945</v>
      </c>
      <c r="P40" s="204">
        <v>1.0000000000000009E-2</v>
      </c>
      <c r="Q40" s="204">
        <v>1.0000000000000009E-2</v>
      </c>
      <c r="R40" s="204">
        <v>1.0000000000000009E-2</v>
      </c>
      <c r="S40" s="204">
        <v>1.0000000000000009E-2</v>
      </c>
      <c r="T40" s="204">
        <v>1.0000000000000009E-2</v>
      </c>
      <c r="U40" s="204">
        <v>1.0000000000000009E-2</v>
      </c>
      <c r="V40" s="56">
        <v>2033.5096562499998</v>
      </c>
      <c r="W40" s="51">
        <v>2053.8447528124998</v>
      </c>
      <c r="X40" s="51">
        <v>2074.3832003406246</v>
      </c>
      <c r="Y40" s="56">
        <v>2095.1270323440308</v>
      </c>
      <c r="Z40" s="51">
        <v>2116.0783026674712</v>
      </c>
      <c r="AA40" s="51">
        <v>2137.2390856941461</v>
      </c>
      <c r="AB40" s="109">
        <v>2158.6114765510874</v>
      </c>
    </row>
    <row r="41" spans="2:28" ht="13.5" customHeight="1">
      <c r="B41" s="107" t="s">
        <v>20323</v>
      </c>
      <c r="C41" s="57" t="s">
        <v>20374</v>
      </c>
      <c r="D41" s="110" t="b">
        <v>1</v>
      </c>
      <c r="E41" s="111" t="b">
        <v>0</v>
      </c>
      <c r="F41" s="303"/>
      <c r="G41" s="51">
        <v>3661</v>
      </c>
      <c r="H41" s="51">
        <v>0</v>
      </c>
      <c r="I41" s="303"/>
      <c r="J41" s="51">
        <v>0</v>
      </c>
      <c r="K41" s="51">
        <v>3661</v>
      </c>
      <c r="L41" s="79">
        <v>2670</v>
      </c>
      <c r="M41" s="38" t="s">
        <v>142</v>
      </c>
      <c r="N41" s="58">
        <v>1</v>
      </c>
      <c r="O41" s="106">
        <v>3661</v>
      </c>
      <c r="P41" s="204">
        <v>1.0000000000000009E-2</v>
      </c>
      <c r="Q41" s="204">
        <v>1.0000000000000009E-2</v>
      </c>
      <c r="R41" s="204">
        <v>1.0000000000000009E-2</v>
      </c>
      <c r="S41" s="204">
        <v>1.0000000000000009E-2</v>
      </c>
      <c r="T41" s="204">
        <v>1.0000000000000009E-2</v>
      </c>
      <c r="U41" s="204">
        <v>1.0000000000000009E-2</v>
      </c>
      <c r="V41" s="56">
        <v>3827.5983812499999</v>
      </c>
      <c r="W41" s="51">
        <v>3865.8743650624997</v>
      </c>
      <c r="X41" s="51">
        <v>3904.5331087131249</v>
      </c>
      <c r="Y41" s="56">
        <v>3943.5784398002561</v>
      </c>
      <c r="Z41" s="51">
        <v>3983.0142241982585</v>
      </c>
      <c r="AA41" s="51">
        <v>4022.8443664402412</v>
      </c>
      <c r="AB41" s="109">
        <v>4063.0728101046434</v>
      </c>
    </row>
    <row r="42" spans="2:28" ht="13.5" customHeight="1">
      <c r="B42" s="107" t="s">
        <v>20324</v>
      </c>
      <c r="C42" s="57" t="s">
        <v>20375</v>
      </c>
      <c r="D42" s="110" t="b">
        <v>1</v>
      </c>
      <c r="E42" s="111" t="b">
        <v>0</v>
      </c>
      <c r="F42" s="303"/>
      <c r="G42" s="51">
        <v>2588</v>
      </c>
      <c r="H42" s="51">
        <v>0</v>
      </c>
      <c r="I42" s="303"/>
      <c r="J42" s="51">
        <v>0</v>
      </c>
      <c r="K42" s="51">
        <v>2588</v>
      </c>
      <c r="L42" s="79">
        <v>1706</v>
      </c>
      <c r="M42" s="38" t="s">
        <v>142</v>
      </c>
      <c r="N42" s="58">
        <v>1</v>
      </c>
      <c r="O42" s="106">
        <v>2588</v>
      </c>
      <c r="P42" s="204">
        <v>1.0000000000000009E-2</v>
      </c>
      <c r="Q42" s="204">
        <v>1.0000000000000009E-2</v>
      </c>
      <c r="R42" s="204">
        <v>1.0000000000000009E-2</v>
      </c>
      <c r="S42" s="204">
        <v>1.0000000000000009E-2</v>
      </c>
      <c r="T42" s="204">
        <v>1.0000000000000009E-2</v>
      </c>
      <c r="U42" s="204">
        <v>1.0000000000000009E-2</v>
      </c>
      <c r="V42" s="56">
        <v>2705.7701750000001</v>
      </c>
      <c r="W42" s="51">
        <v>2732.8278767500001</v>
      </c>
      <c r="X42" s="51">
        <v>2760.1561555175003</v>
      </c>
      <c r="Y42" s="56">
        <v>2787.7577170726754</v>
      </c>
      <c r="Z42" s="51">
        <v>2815.6352942434023</v>
      </c>
      <c r="AA42" s="51">
        <v>2843.7916471858362</v>
      </c>
      <c r="AB42" s="109">
        <v>2872.2295636576946</v>
      </c>
    </row>
    <row r="43" spans="2:28" ht="13.5" customHeight="1">
      <c r="B43" s="107" t="s">
        <v>20325</v>
      </c>
      <c r="C43" s="57" t="s">
        <v>20376</v>
      </c>
      <c r="D43" s="110" t="b">
        <v>1</v>
      </c>
      <c r="E43" s="111" t="b">
        <v>0</v>
      </c>
      <c r="F43" s="303"/>
      <c r="G43" s="51">
        <v>497</v>
      </c>
      <c r="H43" s="51">
        <v>0</v>
      </c>
      <c r="I43" s="303"/>
      <c r="J43" s="51">
        <v>0</v>
      </c>
      <c r="K43" s="51">
        <v>497</v>
      </c>
      <c r="L43" s="79">
        <v>286</v>
      </c>
      <c r="M43" s="38" t="s">
        <v>142</v>
      </c>
      <c r="N43" s="58">
        <v>1</v>
      </c>
      <c r="O43" s="106">
        <v>497</v>
      </c>
      <c r="P43" s="204">
        <v>1.0000000000000009E-2</v>
      </c>
      <c r="Q43" s="204">
        <v>1.0000000000000009E-2</v>
      </c>
      <c r="R43" s="204">
        <v>1.0000000000000009E-2</v>
      </c>
      <c r="S43" s="204">
        <v>1.0000000000000009E-2</v>
      </c>
      <c r="T43" s="204">
        <v>1.0000000000000009E-2</v>
      </c>
      <c r="U43" s="204">
        <v>1.0000000000000009E-2</v>
      </c>
      <c r="V43" s="56">
        <v>519.61660625000002</v>
      </c>
      <c r="W43" s="51">
        <v>524.81277231249999</v>
      </c>
      <c r="X43" s="51">
        <v>530.06090003562497</v>
      </c>
      <c r="Y43" s="56">
        <v>535.36150903598127</v>
      </c>
      <c r="Z43" s="51">
        <v>540.71512412634104</v>
      </c>
      <c r="AA43" s="51">
        <v>546.1222753676044</v>
      </c>
      <c r="AB43" s="109">
        <v>551.5834981212804</v>
      </c>
    </row>
    <row r="44" spans="2:28" ht="13.5" customHeight="1">
      <c r="B44" s="107" t="s">
        <v>139</v>
      </c>
      <c r="C44" s="57" t="s">
        <v>20377</v>
      </c>
      <c r="D44" s="110" t="b">
        <v>1</v>
      </c>
      <c r="E44" s="111" t="b">
        <v>0</v>
      </c>
      <c r="F44" s="303"/>
      <c r="G44" s="51">
        <v>183</v>
      </c>
      <c r="H44" s="51">
        <v>746</v>
      </c>
      <c r="I44" s="303"/>
      <c r="J44" s="51">
        <v>91</v>
      </c>
      <c r="K44" s="51">
        <v>1020</v>
      </c>
      <c r="L44" s="79">
        <v>540</v>
      </c>
      <c r="M44" s="38" t="s">
        <v>142</v>
      </c>
      <c r="N44" s="58">
        <v>1</v>
      </c>
      <c r="O44" s="106">
        <v>1020</v>
      </c>
      <c r="P44" s="204">
        <v>9.1078431372548785E-3</v>
      </c>
      <c r="Q44" s="204">
        <v>9.1078431372548785E-3</v>
      </c>
      <c r="R44" s="204">
        <v>9.1078431372548785E-3</v>
      </c>
      <c r="S44" s="204">
        <v>9.1078431372548785E-3</v>
      </c>
      <c r="T44" s="204">
        <v>9.1078431372548785E-3</v>
      </c>
      <c r="U44" s="204">
        <v>9.1078431372548785E-3</v>
      </c>
      <c r="V44" s="56">
        <v>1066.416375</v>
      </c>
      <c r="W44" s="51">
        <v>1076.1291280625001</v>
      </c>
      <c r="X44" s="51">
        <v>1085.9303433563241</v>
      </c>
      <c r="Y44" s="56">
        <v>1095.8208265815988</v>
      </c>
      <c r="Z44" s="51">
        <v>1105.801390776641</v>
      </c>
      <c r="AA44" s="51">
        <v>1115.8728563847931</v>
      </c>
      <c r="AB44" s="109">
        <v>1126.0360513218664</v>
      </c>
    </row>
    <row r="45" spans="2:28" ht="13.5" customHeight="1">
      <c r="B45" s="107" t="s">
        <v>140</v>
      </c>
      <c r="C45" s="57" t="s">
        <v>20378</v>
      </c>
      <c r="D45" s="110" t="b">
        <v>1</v>
      </c>
      <c r="E45" s="111" t="b">
        <v>0</v>
      </c>
      <c r="F45" s="303"/>
      <c r="G45" s="51">
        <v>183</v>
      </c>
      <c r="H45" s="51">
        <v>235</v>
      </c>
      <c r="I45" s="303"/>
      <c r="J45" s="51">
        <v>32</v>
      </c>
      <c r="K45" s="51">
        <v>450</v>
      </c>
      <c r="L45" s="79">
        <v>250</v>
      </c>
      <c r="M45" s="38" t="s">
        <v>142</v>
      </c>
      <c r="N45" s="58">
        <v>1</v>
      </c>
      <c r="O45" s="106">
        <v>450</v>
      </c>
      <c r="P45" s="204">
        <v>9.2888888888889021E-3</v>
      </c>
      <c r="Q45" s="204">
        <v>9.2888888888889021E-3</v>
      </c>
      <c r="R45" s="204">
        <v>9.2888888888889021E-3</v>
      </c>
      <c r="S45" s="204">
        <v>9.2888888888889021E-3</v>
      </c>
      <c r="T45" s="204">
        <v>9.2888888888889021E-3</v>
      </c>
      <c r="U45" s="204">
        <v>9.2888888888889021E-3</v>
      </c>
      <c r="V45" s="56">
        <v>470.47781249999997</v>
      </c>
      <c r="W45" s="51">
        <v>474.84802862499998</v>
      </c>
      <c r="X45" s="51">
        <v>479.25883920200556</v>
      </c>
      <c r="Y45" s="56">
        <v>483.71062130837089</v>
      </c>
      <c r="Z45" s="51">
        <v>488.20375552407978</v>
      </c>
      <c r="AA45" s="51">
        <v>492.73862596428125</v>
      </c>
      <c r="AB45" s="109">
        <v>497.31562031212724</v>
      </c>
    </row>
    <row r="46" spans="2:28" ht="13.5" customHeight="1">
      <c r="B46" s="107" t="s">
        <v>20590</v>
      </c>
      <c r="C46" s="57" t="s">
        <v>20591</v>
      </c>
      <c r="D46" s="110" t="b">
        <v>1</v>
      </c>
      <c r="E46" s="111" t="b">
        <v>0</v>
      </c>
      <c r="F46" s="303"/>
      <c r="G46" s="51">
        <v>0</v>
      </c>
      <c r="H46" s="51">
        <v>3</v>
      </c>
      <c r="I46" s="303"/>
      <c r="J46" s="51">
        <v>0</v>
      </c>
      <c r="K46" s="51">
        <v>11</v>
      </c>
      <c r="L46" s="79">
        <v>38</v>
      </c>
      <c r="M46" s="38" t="s">
        <v>142</v>
      </c>
      <c r="N46" s="58">
        <v>1</v>
      </c>
      <c r="O46" s="106">
        <v>11</v>
      </c>
      <c r="P46" s="204">
        <v>1.0000000000000009E-2</v>
      </c>
      <c r="Q46" s="204">
        <v>1.0000000000000009E-2</v>
      </c>
      <c r="R46" s="204">
        <v>1.0000000000000009E-2</v>
      </c>
      <c r="S46" s="204">
        <v>1.0000000000000009E-2</v>
      </c>
      <c r="T46" s="204">
        <v>1.0000000000000009E-2</v>
      </c>
      <c r="U46" s="204">
        <v>1.0000000000000009E-2</v>
      </c>
      <c r="V46" s="56">
        <v>11.500568749999998</v>
      </c>
      <c r="W46" s="51">
        <v>11.615574437499998</v>
      </c>
      <c r="X46" s="51">
        <v>11.731730181874997</v>
      </c>
      <c r="Y46" s="56">
        <v>11.849047483693747</v>
      </c>
      <c r="Z46" s="51">
        <v>11.967537958530684</v>
      </c>
      <c r="AA46" s="51">
        <v>12.087213338115991</v>
      </c>
      <c r="AB46" s="109">
        <v>12.208085471497151</v>
      </c>
    </row>
    <row r="47" spans="2:28" ht="13.5" customHeight="1">
      <c r="B47" s="107">
        <v>0</v>
      </c>
      <c r="C47" s="57">
        <v>0</v>
      </c>
      <c r="D47" s="110" t="b">
        <v>0</v>
      </c>
      <c r="E47" s="111" t="b">
        <v>0</v>
      </c>
      <c r="F47" s="51" t="s">
        <v>20598</v>
      </c>
      <c r="G47" s="51" t="s">
        <v>20598</v>
      </c>
      <c r="H47" s="51" t="s">
        <v>20598</v>
      </c>
      <c r="I47" s="51" t="s">
        <v>20598</v>
      </c>
      <c r="J47" s="51" t="s">
        <v>20598</v>
      </c>
      <c r="K47" s="51" t="s">
        <v>20599</v>
      </c>
      <c r="L47" s="79">
        <v>0</v>
      </c>
      <c r="M47" s="38">
        <v>0</v>
      </c>
      <c r="N47" s="58" t="e">
        <v>#N/A</v>
      </c>
      <c r="O47" s="106" t="e">
        <v>#N/A</v>
      </c>
      <c r="P47" s="204" t="e">
        <v>#N/A</v>
      </c>
      <c r="Q47" s="204" t="e">
        <v>#N/A</v>
      </c>
      <c r="R47" s="204" t="e">
        <v>#N/A</v>
      </c>
      <c r="S47" s="204" t="e">
        <v>#N/A</v>
      </c>
      <c r="T47" s="204" t="e">
        <v>#N/A</v>
      </c>
      <c r="U47" s="204" t="e">
        <v>#N/A</v>
      </c>
      <c r="V47" s="56" t="e">
        <v>#N/A</v>
      </c>
      <c r="W47" s="51" t="e">
        <v>#N/A</v>
      </c>
      <c r="X47" s="51" t="e">
        <v>#N/A</v>
      </c>
      <c r="Y47" s="56" t="e">
        <v>#N/A</v>
      </c>
      <c r="Z47" s="51" t="e">
        <v>#N/A</v>
      </c>
      <c r="AA47" s="51" t="e">
        <v>#N/A</v>
      </c>
      <c r="AB47" s="109" t="e">
        <v>#N/A</v>
      </c>
    </row>
    <row r="48" spans="2:28" ht="13.5" customHeight="1">
      <c r="B48" s="107">
        <v>0</v>
      </c>
      <c r="C48" s="57">
        <v>0</v>
      </c>
      <c r="D48" s="110" t="b">
        <v>0</v>
      </c>
      <c r="E48" s="111" t="b">
        <v>0</v>
      </c>
      <c r="F48" s="51" t="s">
        <v>20598</v>
      </c>
      <c r="G48" s="51" t="s">
        <v>20598</v>
      </c>
      <c r="H48" s="51" t="s">
        <v>20598</v>
      </c>
      <c r="I48" s="51" t="s">
        <v>20598</v>
      </c>
      <c r="J48" s="51" t="s">
        <v>20598</v>
      </c>
      <c r="K48" s="51" t="s">
        <v>20599</v>
      </c>
      <c r="L48" s="79">
        <v>0</v>
      </c>
      <c r="M48" s="38">
        <v>0</v>
      </c>
      <c r="N48" s="58" t="e">
        <v>#N/A</v>
      </c>
      <c r="O48" s="106" t="e">
        <v>#N/A</v>
      </c>
      <c r="P48" s="204" t="e">
        <v>#N/A</v>
      </c>
      <c r="Q48" s="204" t="e">
        <v>#N/A</v>
      </c>
      <c r="R48" s="204" t="e">
        <v>#N/A</v>
      </c>
      <c r="S48" s="204" t="e">
        <v>#N/A</v>
      </c>
      <c r="T48" s="204" t="e">
        <v>#N/A</v>
      </c>
      <c r="U48" s="204" t="e">
        <v>#N/A</v>
      </c>
      <c r="V48" s="56" t="e">
        <v>#N/A</v>
      </c>
      <c r="W48" s="51" t="e">
        <v>#N/A</v>
      </c>
      <c r="X48" s="51" t="e">
        <v>#N/A</v>
      </c>
      <c r="Y48" s="56" t="e">
        <v>#N/A</v>
      </c>
      <c r="Z48" s="51" t="e">
        <v>#N/A</v>
      </c>
      <c r="AA48" s="51" t="e">
        <v>#N/A</v>
      </c>
      <c r="AB48" s="109" t="e">
        <v>#N/A</v>
      </c>
    </row>
    <row r="49" spans="2:32" ht="13.5" customHeight="1">
      <c r="B49" s="107">
        <v>0</v>
      </c>
      <c r="C49" s="57">
        <v>0</v>
      </c>
      <c r="D49" s="110" t="b">
        <v>0</v>
      </c>
      <c r="E49" s="111" t="b">
        <v>0</v>
      </c>
      <c r="F49" s="51" t="s">
        <v>20598</v>
      </c>
      <c r="G49" s="51" t="s">
        <v>20598</v>
      </c>
      <c r="H49" s="51" t="s">
        <v>20598</v>
      </c>
      <c r="I49" s="51" t="s">
        <v>20598</v>
      </c>
      <c r="J49" s="51" t="s">
        <v>20598</v>
      </c>
      <c r="K49" s="51" t="s">
        <v>20599</v>
      </c>
      <c r="L49" s="79">
        <v>0</v>
      </c>
      <c r="M49" s="38">
        <v>0</v>
      </c>
      <c r="N49" s="58" t="e">
        <v>#N/A</v>
      </c>
      <c r="O49" s="106" t="e">
        <v>#N/A</v>
      </c>
      <c r="P49" s="204" t="e">
        <v>#N/A</v>
      </c>
      <c r="Q49" s="204" t="e">
        <v>#N/A</v>
      </c>
      <c r="R49" s="204" t="e">
        <v>#N/A</v>
      </c>
      <c r="S49" s="204" t="e">
        <v>#N/A</v>
      </c>
      <c r="T49" s="204" t="e">
        <v>#N/A</v>
      </c>
      <c r="U49" s="204" t="e">
        <v>#N/A</v>
      </c>
      <c r="V49" s="56" t="e">
        <v>#N/A</v>
      </c>
      <c r="W49" s="51" t="e">
        <v>#N/A</v>
      </c>
      <c r="X49" s="51" t="e">
        <v>#N/A</v>
      </c>
      <c r="Y49" s="56" t="e">
        <v>#N/A</v>
      </c>
      <c r="Z49" s="51" t="e">
        <v>#N/A</v>
      </c>
      <c r="AA49" s="51" t="e">
        <v>#N/A</v>
      </c>
      <c r="AB49" s="109" t="e">
        <v>#N/A</v>
      </c>
    </row>
    <row r="50" spans="2:32" ht="13.5" customHeight="1">
      <c r="B50" s="36"/>
      <c r="C50" s="36"/>
      <c r="D50" s="19"/>
      <c r="E50" s="19"/>
      <c r="F50" s="19"/>
      <c r="G50" s="19"/>
      <c r="H50" s="19"/>
      <c r="I50" s="19"/>
      <c r="J50" s="19"/>
      <c r="K50" s="19"/>
      <c r="L50" s="19"/>
      <c r="M50" s="19"/>
      <c r="N50" s="19"/>
      <c r="O50" s="19"/>
      <c r="P50" s="19"/>
      <c r="Q50" s="19"/>
      <c r="R50" s="19"/>
      <c r="S50" s="19"/>
      <c r="T50" s="19"/>
      <c r="U50" s="19"/>
      <c r="V50" s="19"/>
      <c r="W50" s="19"/>
      <c r="X50" s="19"/>
      <c r="Y50" s="36"/>
      <c r="Z50" s="36"/>
      <c r="AA50" s="36"/>
      <c r="AB50" s="36"/>
      <c r="AC50" s="54"/>
      <c r="AD50" s="54"/>
      <c r="AE50" s="54"/>
      <c r="AF50" s="54"/>
    </row>
    <row r="51" spans="2:32" ht="13.5" customHeight="1">
      <c r="B51" s="36"/>
      <c r="C51" s="36"/>
      <c r="D51" s="19"/>
      <c r="E51" s="19"/>
      <c r="F51" s="19"/>
      <c r="G51" s="19"/>
      <c r="H51" s="19"/>
      <c r="I51" s="19"/>
      <c r="J51" s="19"/>
      <c r="K51" s="19"/>
      <c r="L51" s="19"/>
      <c r="M51" s="19"/>
      <c r="N51" s="19"/>
      <c r="O51" s="19"/>
      <c r="P51" s="19"/>
      <c r="Q51" s="19"/>
      <c r="R51" s="19"/>
      <c r="S51" s="19"/>
      <c r="T51" s="19"/>
      <c r="U51" s="19"/>
      <c r="V51" s="19"/>
      <c r="W51" s="19"/>
      <c r="X51" s="19"/>
      <c r="Y51" s="36"/>
      <c r="Z51" s="36"/>
      <c r="AA51" s="36"/>
      <c r="AB51" s="36"/>
      <c r="AC51" s="54"/>
      <c r="AD51" s="54"/>
      <c r="AE51" s="54"/>
      <c r="AF51" s="54"/>
    </row>
    <row r="52" spans="2:32" ht="13.5" customHeight="1">
      <c r="B52" s="36"/>
      <c r="C52" s="36"/>
      <c r="D52" s="19"/>
      <c r="E52" s="19"/>
      <c r="F52" s="19"/>
      <c r="G52" s="19"/>
      <c r="H52" s="19"/>
      <c r="I52" s="19"/>
      <c r="J52" s="19"/>
      <c r="K52" s="19"/>
      <c r="L52" s="19"/>
      <c r="M52" s="19"/>
      <c r="N52" s="19"/>
      <c r="O52" s="19"/>
      <c r="P52" s="19"/>
      <c r="Q52" s="19"/>
      <c r="R52" s="19"/>
      <c r="S52" s="19"/>
      <c r="T52" s="19"/>
      <c r="U52" s="19"/>
      <c r="V52" s="19"/>
      <c r="W52" s="19"/>
      <c r="X52" s="19"/>
      <c r="Y52" s="36"/>
      <c r="Z52" s="36"/>
      <c r="AA52" s="36"/>
      <c r="AB52" s="36"/>
      <c r="AC52" s="54"/>
      <c r="AD52" s="54"/>
      <c r="AE52" s="54"/>
      <c r="AF52" s="54"/>
    </row>
    <row r="53" spans="2:32" ht="13.5" customHeight="1">
      <c r="B53" s="36"/>
      <c r="C53" s="36"/>
      <c r="D53" s="19"/>
      <c r="E53" s="19"/>
      <c r="F53" s="19"/>
      <c r="G53" s="19"/>
      <c r="H53" s="19"/>
      <c r="I53" s="19"/>
      <c r="J53" s="19"/>
      <c r="K53" s="19"/>
      <c r="L53" s="19"/>
      <c r="M53" s="19"/>
      <c r="N53" s="19"/>
      <c r="O53" s="19"/>
      <c r="P53" s="19"/>
      <c r="Q53" s="19"/>
      <c r="R53" s="19"/>
      <c r="S53" s="19"/>
      <c r="T53" s="19"/>
      <c r="U53" s="19"/>
      <c r="V53" s="19"/>
      <c r="W53" s="19"/>
      <c r="X53" s="19"/>
      <c r="Y53" s="36"/>
      <c r="Z53" s="36"/>
      <c r="AA53" s="36"/>
      <c r="AB53" s="36"/>
      <c r="AC53" s="54"/>
      <c r="AD53" s="54"/>
      <c r="AE53" s="54"/>
      <c r="AF53" s="54"/>
    </row>
    <row r="54" spans="2:32" ht="13.5" customHeight="1">
      <c r="B54" s="36"/>
      <c r="C54" s="36"/>
      <c r="D54" s="19"/>
      <c r="E54" s="19"/>
      <c r="F54" s="19"/>
      <c r="G54" s="19"/>
      <c r="H54" s="19"/>
      <c r="I54" s="19"/>
      <c r="J54" s="19"/>
      <c r="K54" s="19"/>
      <c r="L54" s="19"/>
      <c r="M54" s="19"/>
      <c r="N54" s="19"/>
      <c r="O54" s="19"/>
      <c r="P54" s="19"/>
      <c r="Q54" s="19"/>
      <c r="R54" s="19"/>
      <c r="S54" s="19"/>
      <c r="T54" s="19"/>
      <c r="U54" s="19"/>
      <c r="V54" s="19"/>
      <c r="W54" s="19"/>
      <c r="X54" s="19"/>
      <c r="Y54" s="36"/>
      <c r="Z54" s="36"/>
      <c r="AA54" s="36"/>
      <c r="AB54" s="36"/>
      <c r="AC54" s="54"/>
      <c r="AD54" s="54"/>
      <c r="AE54" s="54"/>
      <c r="AF54" s="54"/>
    </row>
    <row r="55" spans="2:32" ht="13.5" customHeight="1">
      <c r="B55" s="36"/>
      <c r="C55" s="36"/>
      <c r="D55" s="19"/>
      <c r="E55" s="19"/>
      <c r="F55" s="19"/>
      <c r="G55" s="19"/>
      <c r="H55" s="19"/>
      <c r="I55" s="19"/>
      <c r="J55" s="19"/>
      <c r="K55" s="19"/>
      <c r="L55" s="19"/>
      <c r="M55" s="19"/>
      <c r="N55" s="19"/>
      <c r="O55" s="19"/>
      <c r="P55" s="19"/>
      <c r="Q55" s="19"/>
      <c r="R55" s="19"/>
      <c r="S55" s="19"/>
      <c r="T55" s="19"/>
      <c r="U55" s="19"/>
      <c r="V55" s="19"/>
      <c r="W55" s="19"/>
      <c r="X55" s="19"/>
      <c r="Y55" s="36"/>
      <c r="Z55" s="36"/>
      <c r="AA55" s="36"/>
      <c r="AB55" s="36"/>
      <c r="AC55" s="54"/>
      <c r="AD55" s="54"/>
      <c r="AE55" s="54"/>
      <c r="AF55" s="54"/>
    </row>
    <row r="56" spans="2:32" ht="13.5" customHeight="1">
      <c r="B56" s="36"/>
      <c r="C56" s="36"/>
      <c r="D56" s="19"/>
      <c r="E56" s="19"/>
      <c r="F56" s="19"/>
      <c r="G56" s="19"/>
      <c r="H56" s="19"/>
      <c r="I56" s="19"/>
      <c r="J56" s="19"/>
      <c r="K56" s="19"/>
      <c r="L56" s="19"/>
      <c r="M56" s="19"/>
      <c r="N56" s="19"/>
      <c r="O56" s="19"/>
      <c r="P56" s="19"/>
      <c r="Q56" s="19"/>
      <c r="R56" s="19"/>
      <c r="S56" s="19"/>
      <c r="T56" s="19"/>
      <c r="U56" s="19"/>
      <c r="V56" s="19"/>
      <c r="W56" s="19"/>
      <c r="X56" s="19"/>
      <c r="Y56" s="36"/>
      <c r="Z56" s="36"/>
      <c r="AA56" s="36"/>
      <c r="AB56" s="36"/>
      <c r="AC56" s="54"/>
      <c r="AD56" s="54"/>
      <c r="AE56" s="54"/>
      <c r="AF56" s="54"/>
    </row>
    <row r="57" spans="2:32" ht="13.5" customHeight="1">
      <c r="B57" s="36"/>
      <c r="C57" s="36"/>
      <c r="D57" s="19"/>
      <c r="E57" s="19"/>
      <c r="F57" s="19"/>
      <c r="G57" s="19"/>
      <c r="H57" s="19"/>
      <c r="I57" s="19"/>
      <c r="J57" s="19"/>
      <c r="K57" s="19"/>
      <c r="L57" s="19"/>
      <c r="M57" s="19"/>
      <c r="N57" s="19"/>
      <c r="O57" s="19"/>
      <c r="P57" s="19"/>
      <c r="Q57" s="19"/>
      <c r="R57" s="19"/>
      <c r="S57" s="19"/>
      <c r="T57" s="19"/>
      <c r="U57" s="19"/>
      <c r="V57" s="19"/>
      <c r="W57" s="19"/>
      <c r="X57" s="19"/>
      <c r="Y57" s="36"/>
      <c r="Z57" s="36"/>
      <c r="AA57" s="36"/>
      <c r="AB57" s="36"/>
      <c r="AC57" s="54"/>
      <c r="AD57" s="54"/>
      <c r="AE57" s="54"/>
      <c r="AF57" s="54"/>
    </row>
    <row r="58" spans="2:32" ht="13.5" customHeight="1">
      <c r="B58" s="36"/>
      <c r="C58" s="36"/>
      <c r="D58" s="19"/>
      <c r="E58" s="19"/>
      <c r="F58" s="19"/>
      <c r="G58" s="19"/>
      <c r="H58" s="19"/>
      <c r="I58" s="19"/>
      <c r="J58" s="19"/>
      <c r="K58" s="19"/>
      <c r="L58" s="19"/>
      <c r="M58" s="19"/>
      <c r="N58" s="19"/>
      <c r="O58" s="19"/>
      <c r="P58" s="19"/>
      <c r="Q58" s="19"/>
      <c r="R58" s="19"/>
      <c r="S58" s="19"/>
      <c r="T58" s="19"/>
      <c r="U58" s="19"/>
      <c r="V58" s="19"/>
      <c r="W58" s="19"/>
      <c r="X58" s="19"/>
      <c r="Y58" s="36"/>
      <c r="Z58" s="36"/>
      <c r="AA58" s="36"/>
      <c r="AB58" s="36"/>
      <c r="AC58" s="54"/>
      <c r="AD58" s="54"/>
      <c r="AE58" s="54"/>
      <c r="AF58" s="54"/>
    </row>
    <row r="59" spans="2:32" ht="13.5" customHeight="1">
      <c r="B59" s="36"/>
      <c r="C59" s="36"/>
      <c r="D59" s="19"/>
      <c r="E59" s="19"/>
      <c r="F59" s="19"/>
      <c r="G59" s="19"/>
      <c r="H59" s="19"/>
      <c r="I59" s="19"/>
      <c r="J59" s="19"/>
      <c r="K59" s="19"/>
      <c r="L59" s="19"/>
      <c r="M59" s="19"/>
      <c r="N59" s="19"/>
      <c r="O59" s="19"/>
      <c r="P59" s="19"/>
      <c r="Q59" s="19"/>
      <c r="R59" s="19"/>
      <c r="S59" s="19"/>
      <c r="T59" s="19"/>
      <c r="U59" s="19"/>
      <c r="V59" s="19"/>
      <c r="W59" s="19"/>
      <c r="X59" s="19"/>
      <c r="Y59" s="36"/>
      <c r="Z59" s="36"/>
      <c r="AA59" s="36"/>
      <c r="AB59" s="36"/>
      <c r="AC59" s="54"/>
      <c r="AD59" s="54"/>
      <c r="AE59" s="54"/>
      <c r="AF59" s="54"/>
    </row>
    <row r="60" spans="2:32" ht="13.5" customHeight="1">
      <c r="B60" s="36"/>
      <c r="C60" s="36"/>
      <c r="D60" s="19"/>
      <c r="E60" s="19"/>
      <c r="F60" s="19"/>
      <c r="G60" s="19"/>
      <c r="H60" s="19"/>
      <c r="I60" s="19"/>
      <c r="J60" s="19"/>
      <c r="K60" s="19"/>
      <c r="L60" s="19"/>
      <c r="M60" s="19"/>
      <c r="N60" s="19"/>
      <c r="O60" s="19"/>
      <c r="P60" s="19"/>
      <c r="Q60" s="19"/>
      <c r="R60" s="19"/>
      <c r="S60" s="19"/>
      <c r="T60" s="19"/>
      <c r="U60" s="19"/>
      <c r="V60" s="19"/>
      <c r="W60" s="19"/>
      <c r="X60" s="19"/>
      <c r="Y60" s="36"/>
      <c r="Z60" s="36"/>
      <c r="AA60" s="36"/>
      <c r="AB60" s="36"/>
      <c r="AC60" s="54"/>
      <c r="AD60" s="54"/>
      <c r="AE60" s="54"/>
      <c r="AF60" s="54"/>
    </row>
    <row r="61" spans="2:32" ht="13.5" customHeight="1">
      <c r="B61" s="36"/>
      <c r="C61" s="36"/>
      <c r="D61" s="19"/>
      <c r="E61" s="19"/>
      <c r="F61" s="19"/>
      <c r="G61" s="19"/>
      <c r="H61" s="19"/>
      <c r="I61" s="19"/>
      <c r="J61" s="19"/>
      <c r="K61" s="19"/>
      <c r="L61" s="19"/>
      <c r="M61" s="19"/>
      <c r="N61" s="19"/>
      <c r="O61" s="19"/>
      <c r="P61" s="19"/>
      <c r="Q61" s="19"/>
      <c r="R61" s="19"/>
      <c r="S61" s="19"/>
      <c r="T61" s="19"/>
      <c r="U61" s="19"/>
      <c r="V61" s="19"/>
      <c r="W61" s="19"/>
      <c r="X61" s="19"/>
      <c r="Y61" s="36"/>
      <c r="Z61" s="36"/>
      <c r="AA61" s="36"/>
      <c r="AB61" s="36"/>
      <c r="AC61" s="54"/>
      <c r="AD61" s="54"/>
      <c r="AE61" s="54"/>
      <c r="AF61" s="54"/>
    </row>
    <row r="62" spans="2:32" ht="13.5" customHeight="1">
      <c r="B62" s="36"/>
      <c r="C62" s="36"/>
      <c r="D62" s="19"/>
      <c r="E62" s="19"/>
      <c r="F62" s="19"/>
      <c r="G62" s="19"/>
      <c r="H62" s="19"/>
      <c r="I62" s="19"/>
      <c r="J62" s="19"/>
      <c r="K62" s="19"/>
      <c r="L62" s="19"/>
      <c r="M62" s="19"/>
      <c r="N62" s="19"/>
      <c r="O62" s="19"/>
      <c r="P62" s="19"/>
      <c r="Q62" s="19"/>
      <c r="R62" s="19"/>
      <c r="S62" s="19"/>
      <c r="T62" s="19"/>
      <c r="U62" s="19"/>
      <c r="V62" s="19"/>
      <c r="W62" s="19"/>
      <c r="X62" s="19"/>
      <c r="Y62" s="36"/>
      <c r="Z62" s="36"/>
      <c r="AA62" s="36"/>
      <c r="AB62" s="36"/>
      <c r="AC62" s="54"/>
      <c r="AD62" s="54"/>
      <c r="AE62" s="54"/>
      <c r="AF62" s="54"/>
    </row>
    <row r="63" spans="2:32" ht="13.5" customHeight="1">
      <c r="B63" s="36"/>
      <c r="C63" s="36"/>
      <c r="D63" s="19"/>
      <c r="E63" s="19"/>
      <c r="F63" s="19"/>
      <c r="G63" s="19"/>
      <c r="H63" s="19"/>
      <c r="I63" s="19"/>
      <c r="J63" s="19"/>
      <c r="K63" s="19"/>
      <c r="L63" s="19"/>
      <c r="M63" s="19"/>
      <c r="N63" s="19"/>
      <c r="O63" s="19"/>
      <c r="P63" s="19"/>
      <c r="Q63" s="19"/>
      <c r="R63" s="19"/>
      <c r="S63" s="19"/>
      <c r="T63" s="19"/>
      <c r="U63" s="19"/>
      <c r="V63" s="19"/>
      <c r="W63" s="19"/>
      <c r="X63" s="19"/>
      <c r="Y63" s="36"/>
      <c r="Z63" s="36"/>
      <c r="AA63" s="36"/>
      <c r="AB63" s="36"/>
      <c r="AC63" s="54"/>
      <c r="AD63" s="54"/>
      <c r="AE63" s="54"/>
      <c r="AF63" s="54"/>
    </row>
    <row r="64" spans="2:32" ht="13.5" customHeight="1">
      <c r="B64" s="36"/>
      <c r="C64" s="36"/>
      <c r="D64" s="19"/>
      <c r="E64" s="19"/>
      <c r="F64" s="19"/>
      <c r="G64" s="19"/>
      <c r="H64" s="19"/>
      <c r="I64" s="19"/>
      <c r="J64" s="19"/>
      <c r="K64" s="19"/>
      <c r="L64" s="19"/>
      <c r="M64" s="19"/>
      <c r="N64" s="19"/>
      <c r="O64" s="19"/>
      <c r="P64" s="19"/>
      <c r="Q64" s="19"/>
      <c r="R64" s="19"/>
      <c r="S64" s="19"/>
      <c r="T64" s="19"/>
      <c r="U64" s="19"/>
      <c r="V64" s="19"/>
      <c r="W64" s="19"/>
      <c r="X64" s="19"/>
      <c r="Y64" s="36"/>
      <c r="Z64" s="36"/>
      <c r="AA64" s="36"/>
      <c r="AB64" s="36"/>
      <c r="AC64" s="54"/>
      <c r="AD64" s="54"/>
      <c r="AE64" s="54"/>
      <c r="AF64" s="54"/>
    </row>
    <row r="65" spans="2:32" ht="13.5" customHeight="1">
      <c r="B65" s="36"/>
      <c r="C65" s="36"/>
      <c r="D65" s="19"/>
      <c r="E65" s="19"/>
      <c r="F65" s="19"/>
      <c r="G65" s="19"/>
      <c r="H65" s="19"/>
      <c r="I65" s="19"/>
      <c r="J65" s="19"/>
      <c r="K65" s="19"/>
      <c r="L65" s="19"/>
      <c r="M65" s="19"/>
      <c r="N65" s="19"/>
      <c r="O65" s="19"/>
      <c r="P65" s="19"/>
      <c r="Q65" s="19"/>
      <c r="R65" s="19"/>
      <c r="S65" s="19"/>
      <c r="T65" s="19"/>
      <c r="U65" s="19"/>
      <c r="V65" s="19"/>
      <c r="W65" s="19"/>
      <c r="X65" s="19"/>
      <c r="Y65" s="36"/>
      <c r="Z65" s="36"/>
      <c r="AA65" s="36"/>
      <c r="AB65" s="36"/>
      <c r="AC65" s="54"/>
      <c r="AD65" s="54"/>
      <c r="AE65" s="54"/>
      <c r="AF65" s="54"/>
    </row>
    <row r="66" spans="2:32" ht="13.5" customHeight="1">
      <c r="B66" s="36"/>
      <c r="C66" s="36"/>
      <c r="D66" s="19"/>
      <c r="E66" s="19"/>
      <c r="F66" s="19"/>
      <c r="G66" s="19"/>
      <c r="H66" s="19"/>
      <c r="I66" s="19"/>
      <c r="J66" s="19"/>
      <c r="K66" s="19"/>
      <c r="L66" s="19"/>
      <c r="M66" s="19"/>
      <c r="N66" s="19"/>
      <c r="O66" s="19"/>
      <c r="P66" s="19"/>
      <c r="Q66" s="19"/>
      <c r="R66" s="19"/>
      <c r="S66" s="19"/>
      <c r="T66" s="19"/>
      <c r="U66" s="19"/>
      <c r="V66" s="19"/>
      <c r="W66" s="19"/>
      <c r="X66" s="19"/>
      <c r="Y66" s="36"/>
      <c r="Z66" s="36"/>
      <c r="AA66" s="36"/>
      <c r="AB66" s="36"/>
      <c r="AC66" s="54"/>
      <c r="AD66" s="54"/>
      <c r="AE66" s="54"/>
      <c r="AF66" s="54"/>
    </row>
    <row r="67" spans="2:32" ht="13.5" customHeight="1">
      <c r="B67" s="36"/>
      <c r="C67" s="36"/>
      <c r="D67" s="19"/>
      <c r="E67" s="19"/>
      <c r="F67" s="19"/>
      <c r="G67" s="19"/>
      <c r="H67" s="19"/>
      <c r="I67" s="19"/>
      <c r="J67" s="19"/>
      <c r="K67" s="19"/>
      <c r="L67" s="19"/>
      <c r="M67" s="19"/>
      <c r="N67" s="19"/>
      <c r="O67" s="19"/>
      <c r="P67" s="19"/>
      <c r="Q67" s="19"/>
      <c r="R67" s="19"/>
      <c r="S67" s="19"/>
      <c r="T67" s="19"/>
      <c r="U67" s="19"/>
      <c r="V67" s="19"/>
      <c r="W67" s="19"/>
      <c r="X67" s="19"/>
      <c r="Y67" s="36"/>
      <c r="Z67" s="36"/>
      <c r="AA67" s="36"/>
      <c r="AB67" s="36"/>
      <c r="AC67" s="54"/>
      <c r="AD67" s="54"/>
      <c r="AE67" s="54"/>
      <c r="AF67" s="54"/>
    </row>
    <row r="68" spans="2:32" ht="13.5" customHeight="1">
      <c r="B68" s="36"/>
      <c r="C68" s="36"/>
      <c r="D68" s="19"/>
      <c r="E68" s="19"/>
      <c r="F68" s="19"/>
      <c r="G68" s="19"/>
      <c r="H68" s="19"/>
      <c r="I68" s="19"/>
      <c r="J68" s="19"/>
      <c r="K68" s="19"/>
      <c r="L68" s="19"/>
      <c r="M68" s="19"/>
      <c r="N68" s="19"/>
      <c r="O68" s="19"/>
      <c r="P68" s="19"/>
      <c r="Q68" s="19"/>
      <c r="R68" s="19"/>
      <c r="S68" s="19"/>
      <c r="T68" s="19"/>
      <c r="U68" s="19"/>
      <c r="V68" s="19"/>
      <c r="W68" s="19"/>
      <c r="X68" s="19"/>
      <c r="Y68" s="36"/>
      <c r="Z68" s="36"/>
      <c r="AA68" s="36"/>
      <c r="AB68" s="36"/>
      <c r="AC68" s="54"/>
      <c r="AD68" s="54"/>
      <c r="AE68" s="54"/>
      <c r="AF68" s="54"/>
    </row>
    <row r="69" spans="2:32" ht="13.5" customHeight="1">
      <c r="B69" s="36"/>
      <c r="C69" s="36"/>
      <c r="D69" s="19"/>
      <c r="E69" s="19"/>
      <c r="F69" s="19"/>
      <c r="G69" s="19"/>
      <c r="H69" s="19"/>
      <c r="I69" s="19"/>
      <c r="J69" s="19"/>
      <c r="K69" s="19"/>
      <c r="L69" s="19"/>
      <c r="M69" s="19"/>
      <c r="N69" s="19"/>
      <c r="O69" s="19"/>
      <c r="P69" s="19"/>
      <c r="Q69" s="19"/>
      <c r="R69" s="19"/>
      <c r="S69" s="19"/>
      <c r="T69" s="19"/>
      <c r="U69" s="19"/>
      <c r="V69" s="19"/>
      <c r="W69" s="19"/>
      <c r="X69" s="19"/>
      <c r="Y69" s="36"/>
      <c r="Z69" s="36"/>
      <c r="AA69" s="36"/>
      <c r="AB69" s="36"/>
      <c r="AC69" s="54"/>
      <c r="AD69" s="54"/>
      <c r="AE69" s="54"/>
      <c r="AF69" s="54"/>
    </row>
    <row r="70" spans="2:32" ht="13.5" customHeight="1">
      <c r="B70" s="36"/>
      <c r="C70" s="36"/>
      <c r="D70" s="19"/>
      <c r="E70" s="19"/>
      <c r="F70" s="19"/>
      <c r="G70" s="19"/>
      <c r="H70" s="19"/>
      <c r="I70" s="19"/>
      <c r="J70" s="19"/>
      <c r="K70" s="19"/>
      <c r="L70" s="19"/>
      <c r="M70" s="19"/>
      <c r="N70" s="19"/>
      <c r="O70" s="19"/>
      <c r="P70" s="19"/>
      <c r="Q70" s="19"/>
      <c r="R70" s="19"/>
      <c r="S70" s="19"/>
      <c r="T70" s="19"/>
      <c r="U70" s="19"/>
      <c r="V70" s="19"/>
      <c r="W70" s="19"/>
      <c r="X70" s="19"/>
      <c r="Y70" s="36"/>
      <c r="Z70" s="36"/>
      <c r="AA70" s="36"/>
      <c r="AB70" s="36"/>
      <c r="AC70" s="54"/>
      <c r="AD70" s="54"/>
      <c r="AE70" s="54"/>
      <c r="AF70" s="54"/>
    </row>
    <row r="71" spans="2:32" ht="13.5" customHeight="1">
      <c r="B71" s="36"/>
      <c r="C71" s="36"/>
      <c r="D71" s="19"/>
      <c r="E71" s="19"/>
      <c r="F71" s="19"/>
      <c r="G71" s="19"/>
      <c r="H71" s="19"/>
      <c r="I71" s="19"/>
      <c r="J71" s="19"/>
      <c r="K71" s="19"/>
      <c r="L71" s="19"/>
      <c r="M71" s="19"/>
      <c r="N71" s="19"/>
      <c r="O71" s="19"/>
      <c r="P71" s="19"/>
      <c r="Q71" s="19"/>
      <c r="R71" s="19"/>
      <c r="S71" s="19"/>
      <c r="T71" s="19"/>
      <c r="U71" s="19"/>
      <c r="V71" s="19"/>
      <c r="W71" s="19"/>
      <c r="X71" s="19"/>
      <c r="Y71" s="36"/>
      <c r="Z71" s="36"/>
      <c r="AA71" s="36"/>
      <c r="AB71" s="36"/>
      <c r="AC71" s="54"/>
      <c r="AD71" s="54"/>
      <c r="AE71" s="54"/>
      <c r="AF71" s="54"/>
    </row>
    <row r="72" spans="2:32" ht="13.5" customHeight="1">
      <c r="B72" s="36"/>
      <c r="C72" s="36"/>
      <c r="D72" s="19"/>
      <c r="E72" s="19"/>
      <c r="F72" s="19"/>
      <c r="G72" s="19"/>
      <c r="H72" s="19"/>
      <c r="I72" s="19"/>
      <c r="J72" s="19"/>
      <c r="K72" s="19"/>
      <c r="L72" s="19"/>
      <c r="M72" s="19"/>
      <c r="N72" s="19"/>
      <c r="O72" s="19"/>
      <c r="P72" s="19"/>
      <c r="Q72" s="19"/>
      <c r="R72" s="19"/>
      <c r="S72" s="19"/>
      <c r="T72" s="19"/>
      <c r="U72" s="19"/>
      <c r="V72" s="19"/>
      <c r="W72" s="19"/>
      <c r="X72" s="19"/>
      <c r="Y72" s="36"/>
      <c r="Z72" s="36"/>
      <c r="AA72" s="36"/>
      <c r="AB72" s="36"/>
      <c r="AC72" s="54"/>
      <c r="AD72" s="54"/>
      <c r="AE72" s="54"/>
      <c r="AF72" s="54"/>
    </row>
    <row r="73" spans="2:32" ht="13.5" customHeight="1">
      <c r="B73" s="36"/>
      <c r="C73" s="36"/>
      <c r="D73" s="19"/>
      <c r="E73" s="19"/>
      <c r="F73" s="19"/>
      <c r="G73" s="19"/>
      <c r="H73" s="19"/>
      <c r="I73" s="19"/>
      <c r="J73" s="19"/>
      <c r="K73" s="19"/>
      <c r="L73" s="19"/>
      <c r="M73" s="19"/>
      <c r="N73" s="19"/>
      <c r="O73" s="19"/>
      <c r="P73" s="19"/>
      <c r="Q73" s="19"/>
      <c r="R73" s="19"/>
      <c r="S73" s="19"/>
      <c r="T73" s="19"/>
      <c r="U73" s="19"/>
      <c r="V73" s="19"/>
      <c r="W73" s="19"/>
      <c r="X73" s="19"/>
      <c r="Y73" s="36"/>
      <c r="Z73" s="36"/>
      <c r="AA73" s="36"/>
      <c r="AB73" s="36"/>
      <c r="AC73" s="54"/>
      <c r="AD73" s="54"/>
      <c r="AE73" s="54"/>
      <c r="AF73" s="54"/>
    </row>
    <row r="74" spans="2:32" ht="13.5" customHeight="1">
      <c r="B74" s="36"/>
      <c r="C74" s="36"/>
      <c r="D74" s="19"/>
      <c r="E74" s="19"/>
      <c r="F74" s="19"/>
      <c r="G74" s="19"/>
      <c r="H74" s="19"/>
      <c r="I74" s="19"/>
      <c r="J74" s="19"/>
      <c r="K74" s="19"/>
      <c r="L74" s="19"/>
      <c r="M74" s="19"/>
      <c r="N74" s="19"/>
      <c r="O74" s="19"/>
      <c r="P74" s="19"/>
      <c r="Q74" s="19"/>
      <c r="R74" s="19"/>
      <c r="S74" s="19"/>
      <c r="T74" s="19"/>
      <c r="U74" s="19"/>
      <c r="V74" s="19"/>
      <c r="W74" s="19"/>
      <c r="X74" s="19"/>
      <c r="Y74" s="36"/>
      <c r="Z74" s="36"/>
      <c r="AA74" s="36"/>
      <c r="AB74" s="36"/>
      <c r="AC74" s="54"/>
      <c r="AD74" s="54"/>
      <c r="AE74" s="54"/>
      <c r="AF74" s="54"/>
    </row>
    <row r="75" spans="2:32" ht="13.5" customHeight="1">
      <c r="B75" s="36"/>
      <c r="C75" s="36"/>
      <c r="D75" s="19"/>
      <c r="E75" s="19"/>
      <c r="F75" s="19"/>
      <c r="G75" s="19"/>
      <c r="H75" s="19"/>
      <c r="I75" s="19"/>
      <c r="J75" s="19"/>
      <c r="K75" s="19"/>
      <c r="L75" s="19"/>
      <c r="M75" s="19"/>
      <c r="N75" s="19"/>
      <c r="O75" s="19"/>
      <c r="P75" s="19"/>
      <c r="Q75" s="19"/>
      <c r="R75" s="19"/>
      <c r="S75" s="19"/>
      <c r="T75" s="19"/>
      <c r="U75" s="19"/>
      <c r="V75" s="19"/>
      <c r="W75" s="19"/>
      <c r="X75" s="19"/>
      <c r="Y75" s="36"/>
      <c r="Z75" s="36"/>
      <c r="AA75" s="36"/>
      <c r="AB75" s="36"/>
      <c r="AC75" s="54"/>
      <c r="AD75" s="54"/>
      <c r="AE75" s="54"/>
      <c r="AF75" s="54"/>
    </row>
    <row r="76" spans="2:32" ht="13.5" customHeight="1">
      <c r="B76" s="36"/>
      <c r="C76" s="36"/>
      <c r="D76" s="19"/>
      <c r="E76" s="19"/>
      <c r="F76" s="19"/>
      <c r="G76" s="19"/>
      <c r="H76" s="19"/>
      <c r="I76" s="19"/>
      <c r="J76" s="19"/>
      <c r="K76" s="19"/>
      <c r="L76" s="19"/>
      <c r="M76" s="19"/>
      <c r="N76" s="19"/>
      <c r="O76" s="19"/>
      <c r="P76" s="19"/>
      <c r="Q76" s="19"/>
      <c r="R76" s="19"/>
      <c r="S76" s="19"/>
      <c r="T76" s="19"/>
      <c r="U76" s="19"/>
      <c r="V76" s="19"/>
      <c r="W76" s="19"/>
      <c r="X76" s="19"/>
      <c r="Y76" s="36"/>
      <c r="Z76" s="36"/>
      <c r="AA76" s="36"/>
      <c r="AB76" s="36"/>
      <c r="AC76" s="54"/>
      <c r="AD76" s="54"/>
      <c r="AE76" s="54"/>
      <c r="AF76" s="54"/>
    </row>
    <row r="77" spans="2:32" ht="13.5" customHeight="1">
      <c r="B77" s="36"/>
      <c r="C77" s="36"/>
      <c r="D77" s="19"/>
      <c r="E77" s="19"/>
      <c r="F77" s="19"/>
      <c r="G77" s="19"/>
      <c r="H77" s="19"/>
      <c r="I77" s="19"/>
      <c r="J77" s="19"/>
      <c r="K77" s="19"/>
      <c r="L77" s="19"/>
      <c r="M77" s="19"/>
      <c r="N77" s="19"/>
      <c r="O77" s="19"/>
      <c r="P77" s="19"/>
      <c r="Q77" s="19"/>
      <c r="R77" s="19"/>
      <c r="S77" s="19"/>
      <c r="T77" s="19"/>
      <c r="U77" s="19"/>
      <c r="V77" s="19"/>
      <c r="W77" s="19"/>
      <c r="X77" s="19"/>
      <c r="Y77" s="36"/>
      <c r="Z77" s="36"/>
      <c r="AA77" s="36"/>
      <c r="AB77" s="36"/>
      <c r="AC77" s="54"/>
      <c r="AD77" s="54"/>
      <c r="AE77" s="54"/>
      <c r="AF77" s="54"/>
    </row>
    <row r="78" spans="2:32" ht="13.5" customHeight="1">
      <c r="B78" s="36"/>
      <c r="C78" s="36"/>
      <c r="D78" s="19"/>
      <c r="E78" s="19"/>
      <c r="F78" s="19"/>
      <c r="G78" s="19"/>
      <c r="H78" s="19"/>
      <c r="I78" s="19"/>
      <c r="J78" s="19"/>
      <c r="K78" s="19"/>
      <c r="L78" s="19"/>
      <c r="M78" s="19"/>
      <c r="N78" s="19"/>
      <c r="O78" s="19"/>
      <c r="P78" s="19"/>
      <c r="Q78" s="19"/>
      <c r="R78" s="19"/>
      <c r="S78" s="19"/>
      <c r="T78" s="19"/>
      <c r="U78" s="19"/>
      <c r="V78" s="19"/>
      <c r="W78" s="19"/>
      <c r="X78" s="19"/>
      <c r="Y78" s="36"/>
      <c r="Z78" s="36"/>
      <c r="AA78" s="36"/>
      <c r="AB78" s="36"/>
      <c r="AC78" s="54"/>
      <c r="AD78" s="54"/>
      <c r="AE78" s="54"/>
      <c r="AF78" s="54"/>
    </row>
    <row r="79" spans="2:32" ht="13.5" customHeight="1">
      <c r="B79" s="36"/>
      <c r="C79" s="36"/>
      <c r="D79" s="19"/>
      <c r="E79" s="19"/>
      <c r="F79" s="19"/>
      <c r="G79" s="19"/>
      <c r="H79" s="19"/>
      <c r="I79" s="19"/>
      <c r="J79" s="19"/>
      <c r="K79" s="19"/>
      <c r="L79" s="19"/>
      <c r="M79" s="19"/>
      <c r="N79" s="19"/>
      <c r="O79" s="19"/>
      <c r="P79" s="19"/>
      <c r="Q79" s="19"/>
      <c r="R79" s="19"/>
      <c r="S79" s="19"/>
      <c r="T79" s="19"/>
      <c r="U79" s="19"/>
      <c r="V79" s="19"/>
      <c r="W79" s="19"/>
      <c r="X79" s="19"/>
      <c r="Y79" s="36"/>
      <c r="Z79" s="36"/>
      <c r="AA79" s="36"/>
      <c r="AB79" s="36"/>
      <c r="AC79" s="54"/>
      <c r="AD79" s="54"/>
      <c r="AE79" s="54"/>
      <c r="AF79" s="54"/>
    </row>
    <row r="80" spans="2:32" ht="13.5" customHeight="1">
      <c r="B80" s="36"/>
      <c r="C80" s="36"/>
      <c r="D80" s="19"/>
      <c r="E80" s="19"/>
      <c r="F80" s="19"/>
      <c r="G80" s="19"/>
      <c r="H80" s="19"/>
      <c r="I80" s="19"/>
      <c r="J80" s="19"/>
      <c r="K80" s="19"/>
      <c r="L80" s="19"/>
      <c r="M80" s="19"/>
      <c r="N80" s="19"/>
      <c r="O80" s="19"/>
      <c r="P80" s="19"/>
      <c r="Q80" s="19"/>
      <c r="R80" s="19"/>
      <c r="S80" s="19"/>
      <c r="T80" s="19"/>
      <c r="U80" s="19"/>
      <c r="V80" s="19"/>
      <c r="W80" s="19"/>
      <c r="X80" s="19"/>
      <c r="Y80" s="36"/>
      <c r="Z80" s="36"/>
      <c r="AA80" s="36"/>
      <c r="AB80" s="36"/>
      <c r="AC80" s="54"/>
      <c r="AD80" s="54"/>
      <c r="AE80" s="54"/>
      <c r="AF80" s="54"/>
    </row>
    <row r="81" spans="2:32" ht="13.5" customHeight="1">
      <c r="B81" s="36"/>
      <c r="C81" s="36"/>
      <c r="D81" s="19"/>
      <c r="E81" s="19"/>
      <c r="F81" s="19"/>
      <c r="G81" s="19"/>
      <c r="H81" s="19"/>
      <c r="I81" s="19"/>
      <c r="J81" s="19"/>
      <c r="K81" s="19"/>
      <c r="L81" s="19"/>
      <c r="M81" s="19"/>
      <c r="N81" s="19"/>
      <c r="O81" s="19"/>
      <c r="P81" s="19"/>
      <c r="Q81" s="19"/>
      <c r="R81" s="19"/>
      <c r="S81" s="19"/>
      <c r="T81" s="19"/>
      <c r="U81" s="19"/>
      <c r="V81" s="19"/>
      <c r="W81" s="19"/>
      <c r="X81" s="19"/>
      <c r="Y81" s="36"/>
      <c r="Z81" s="36"/>
      <c r="AA81" s="36"/>
      <c r="AB81" s="36"/>
      <c r="AC81" s="54"/>
      <c r="AD81" s="54"/>
      <c r="AE81" s="54"/>
      <c r="AF81" s="54"/>
    </row>
    <row r="82" spans="2:32" ht="13.5" customHeight="1">
      <c r="B82" s="36"/>
      <c r="C82" s="36"/>
      <c r="D82" s="19"/>
      <c r="E82" s="19"/>
      <c r="F82" s="19"/>
      <c r="G82" s="19"/>
      <c r="H82" s="19"/>
      <c r="I82" s="19"/>
      <c r="J82" s="19"/>
      <c r="K82" s="19"/>
      <c r="L82" s="19"/>
      <c r="M82" s="19"/>
      <c r="N82" s="19"/>
      <c r="O82" s="19"/>
      <c r="P82" s="19"/>
      <c r="Q82" s="19"/>
      <c r="R82" s="19"/>
      <c r="S82" s="19"/>
      <c r="T82" s="19"/>
      <c r="U82" s="19"/>
      <c r="V82" s="19"/>
      <c r="W82" s="19"/>
      <c r="X82" s="19"/>
      <c r="Y82" s="36"/>
      <c r="Z82" s="36"/>
      <c r="AA82" s="36"/>
      <c r="AB82" s="36"/>
      <c r="AC82" s="54"/>
      <c r="AD82" s="54"/>
      <c r="AE82" s="54"/>
      <c r="AF82" s="54"/>
    </row>
    <row r="83" spans="2:32" ht="13.5" customHeight="1">
      <c r="B83" s="36"/>
      <c r="C83" s="36"/>
      <c r="D83" s="19"/>
      <c r="E83" s="19"/>
      <c r="F83" s="19"/>
      <c r="G83" s="19"/>
      <c r="H83" s="19"/>
      <c r="I83" s="19"/>
      <c r="J83" s="19"/>
      <c r="K83" s="19"/>
      <c r="L83" s="19"/>
      <c r="M83" s="19"/>
      <c r="N83" s="19"/>
      <c r="O83" s="19"/>
      <c r="P83" s="19"/>
      <c r="Q83" s="19"/>
      <c r="R83" s="19"/>
      <c r="S83" s="19"/>
      <c r="T83" s="19"/>
      <c r="U83" s="19"/>
      <c r="V83" s="19"/>
      <c r="W83" s="19"/>
      <c r="X83" s="19"/>
      <c r="Y83" s="36"/>
      <c r="Z83" s="36"/>
      <c r="AA83" s="36"/>
      <c r="AB83" s="36"/>
      <c r="AC83" s="54"/>
      <c r="AD83" s="54"/>
      <c r="AE83" s="54"/>
      <c r="AF83" s="54"/>
    </row>
    <row r="84" spans="2:32" ht="13.5" customHeight="1">
      <c r="B84" s="36"/>
      <c r="C84" s="36"/>
      <c r="D84" s="19"/>
      <c r="E84" s="19"/>
      <c r="F84" s="19"/>
      <c r="G84" s="19"/>
      <c r="H84" s="19"/>
      <c r="I84" s="19"/>
      <c r="J84" s="19"/>
      <c r="K84" s="19"/>
      <c r="L84" s="19"/>
      <c r="M84" s="19"/>
      <c r="N84" s="19"/>
      <c r="O84" s="19"/>
      <c r="P84" s="19"/>
      <c r="Q84" s="19"/>
      <c r="R84" s="19"/>
      <c r="S84" s="19"/>
      <c r="T84" s="19"/>
      <c r="U84" s="19"/>
      <c r="V84" s="19"/>
      <c r="W84" s="19"/>
      <c r="X84" s="19"/>
      <c r="Y84" s="36"/>
      <c r="Z84" s="36"/>
      <c r="AA84" s="36"/>
      <c r="AB84" s="36"/>
      <c r="AC84" s="54"/>
      <c r="AD84" s="54"/>
      <c r="AE84" s="54"/>
      <c r="AF84" s="54"/>
    </row>
    <row r="85" spans="2:32" ht="13.5" customHeight="1">
      <c r="B85" s="36"/>
      <c r="C85" s="36"/>
      <c r="D85" s="19"/>
      <c r="E85" s="19"/>
      <c r="F85" s="19"/>
      <c r="G85" s="19"/>
      <c r="H85" s="19"/>
      <c r="I85" s="19"/>
      <c r="J85" s="19"/>
      <c r="K85" s="19"/>
      <c r="L85" s="19"/>
      <c r="M85" s="19"/>
      <c r="N85" s="19"/>
      <c r="O85" s="19"/>
      <c r="P85" s="19"/>
      <c r="Q85" s="19"/>
      <c r="R85" s="19"/>
      <c r="S85" s="19"/>
      <c r="T85" s="19"/>
      <c r="U85" s="19"/>
      <c r="V85" s="19"/>
      <c r="W85" s="19"/>
      <c r="X85" s="19"/>
      <c r="Y85" s="36"/>
      <c r="Z85" s="36"/>
      <c r="AA85" s="36"/>
      <c r="AB85" s="36"/>
      <c r="AC85" s="54"/>
      <c r="AD85" s="54"/>
      <c r="AE85" s="54"/>
      <c r="AF85" s="54"/>
    </row>
    <row r="86" spans="2:32" ht="13.5" customHeight="1">
      <c r="B86" s="36"/>
      <c r="C86" s="36"/>
      <c r="D86" s="19"/>
      <c r="E86" s="19"/>
      <c r="F86" s="19"/>
      <c r="G86" s="19"/>
      <c r="H86" s="19"/>
      <c r="I86" s="19"/>
      <c r="J86" s="19"/>
      <c r="K86" s="19"/>
      <c r="L86" s="19"/>
      <c r="M86" s="19"/>
      <c r="N86" s="19"/>
      <c r="O86" s="19"/>
      <c r="P86" s="19"/>
      <c r="Q86" s="19"/>
      <c r="R86" s="19"/>
      <c r="S86" s="19"/>
      <c r="T86" s="19"/>
      <c r="U86" s="19"/>
      <c r="V86" s="19"/>
      <c r="W86" s="19"/>
      <c r="X86" s="19"/>
      <c r="Y86" s="36"/>
      <c r="Z86" s="36"/>
      <c r="AA86" s="36"/>
      <c r="AB86" s="36"/>
      <c r="AC86" s="54"/>
      <c r="AD86" s="54"/>
      <c r="AE86" s="54"/>
      <c r="AF86" s="54"/>
    </row>
    <row r="87" spans="2:32" ht="13.5" customHeight="1">
      <c r="B87" s="36"/>
      <c r="C87" s="36"/>
      <c r="D87" s="19"/>
      <c r="E87" s="19"/>
      <c r="F87" s="19"/>
      <c r="G87" s="19"/>
      <c r="H87" s="19"/>
      <c r="I87" s="19"/>
      <c r="J87" s="19"/>
      <c r="K87" s="19"/>
      <c r="L87" s="19"/>
      <c r="M87" s="19"/>
      <c r="N87" s="19"/>
      <c r="O87" s="19"/>
      <c r="P87" s="19"/>
      <c r="Q87" s="19"/>
      <c r="R87" s="19"/>
      <c r="S87" s="19"/>
      <c r="T87" s="19"/>
      <c r="U87" s="19"/>
      <c r="V87" s="19"/>
      <c r="W87" s="19"/>
      <c r="X87" s="19"/>
      <c r="Y87" s="36"/>
      <c r="Z87" s="36"/>
      <c r="AA87" s="36"/>
      <c r="AB87" s="36"/>
      <c r="AC87" s="54"/>
      <c r="AD87" s="54"/>
      <c r="AE87" s="54"/>
      <c r="AF87" s="54"/>
    </row>
    <row r="88" spans="2:32" ht="13.5" customHeight="1">
      <c r="B88" s="36"/>
      <c r="C88" s="36"/>
      <c r="D88" s="19"/>
      <c r="E88" s="19"/>
      <c r="F88" s="19"/>
      <c r="G88" s="19"/>
      <c r="H88" s="19"/>
      <c r="I88" s="19"/>
      <c r="J88" s="19"/>
      <c r="K88" s="19"/>
      <c r="L88" s="19"/>
      <c r="M88" s="19"/>
      <c r="N88" s="19"/>
      <c r="O88" s="19"/>
      <c r="P88" s="19"/>
      <c r="Q88" s="19"/>
      <c r="R88" s="19"/>
      <c r="S88" s="19"/>
      <c r="T88" s="19"/>
      <c r="U88" s="19"/>
      <c r="V88" s="19"/>
      <c r="W88" s="19"/>
      <c r="X88" s="19"/>
      <c r="Y88" s="36"/>
      <c r="Z88" s="36"/>
      <c r="AA88" s="36"/>
      <c r="AB88" s="36"/>
      <c r="AC88" s="54"/>
      <c r="AD88" s="54"/>
      <c r="AE88" s="54"/>
      <c r="AF88" s="54"/>
    </row>
    <row r="89" spans="2:32" ht="13.5" customHeight="1">
      <c r="B89" s="36"/>
      <c r="C89" s="36"/>
      <c r="D89" s="19"/>
      <c r="E89" s="19"/>
      <c r="F89" s="19"/>
      <c r="G89" s="19"/>
      <c r="H89" s="19"/>
      <c r="I89" s="19"/>
      <c r="J89" s="19"/>
      <c r="K89" s="19"/>
      <c r="L89" s="19"/>
      <c r="M89" s="19"/>
      <c r="N89" s="19"/>
      <c r="O89" s="19"/>
      <c r="P89" s="19"/>
      <c r="Q89" s="19"/>
      <c r="R89" s="19"/>
      <c r="S89" s="19"/>
      <c r="T89" s="19"/>
      <c r="U89" s="19"/>
      <c r="V89" s="19"/>
      <c r="W89" s="19"/>
      <c r="X89" s="19"/>
      <c r="Y89" s="36"/>
      <c r="Z89" s="36"/>
      <c r="AA89" s="36"/>
      <c r="AB89" s="36"/>
      <c r="AC89" s="54"/>
      <c r="AD89" s="54"/>
      <c r="AE89" s="54"/>
      <c r="AF89" s="54"/>
    </row>
    <row r="90" spans="2:32" ht="13.5" customHeight="1">
      <c r="B90" s="36"/>
      <c r="C90" s="36"/>
      <c r="D90" s="19"/>
      <c r="E90" s="19"/>
      <c r="F90" s="19"/>
      <c r="G90" s="19"/>
      <c r="H90" s="19"/>
      <c r="I90" s="19"/>
      <c r="J90" s="19"/>
      <c r="K90" s="19"/>
      <c r="L90" s="19"/>
      <c r="M90" s="19"/>
      <c r="N90" s="19"/>
      <c r="O90" s="19"/>
      <c r="P90" s="19"/>
      <c r="Q90" s="19"/>
      <c r="R90" s="19"/>
      <c r="S90" s="19"/>
      <c r="T90" s="19"/>
      <c r="U90" s="19"/>
      <c r="V90" s="19"/>
      <c r="W90" s="19"/>
      <c r="X90" s="19"/>
      <c r="Y90" s="36"/>
      <c r="Z90" s="36"/>
      <c r="AA90" s="36"/>
      <c r="AB90" s="36"/>
      <c r="AC90" s="54"/>
      <c r="AD90" s="54"/>
      <c r="AE90" s="54"/>
      <c r="AF90" s="54"/>
    </row>
    <row r="91" spans="2:32" ht="13.5" customHeight="1">
      <c r="B91" s="36"/>
      <c r="C91" s="36"/>
      <c r="D91" s="19"/>
      <c r="E91" s="19"/>
      <c r="F91" s="19"/>
      <c r="G91" s="19"/>
      <c r="H91" s="19"/>
      <c r="I91" s="19"/>
      <c r="J91" s="19"/>
      <c r="K91" s="19"/>
      <c r="L91" s="19"/>
      <c r="M91" s="19"/>
      <c r="N91" s="19"/>
      <c r="O91" s="19"/>
      <c r="P91" s="19"/>
      <c r="Q91" s="19"/>
      <c r="R91" s="19"/>
      <c r="S91" s="19"/>
      <c r="T91" s="19"/>
      <c r="U91" s="19"/>
      <c r="V91" s="19"/>
      <c r="W91" s="19"/>
      <c r="X91" s="19"/>
      <c r="Y91" s="36"/>
      <c r="Z91" s="36"/>
      <c r="AA91" s="36"/>
      <c r="AB91" s="36"/>
      <c r="AC91" s="54"/>
      <c r="AD91" s="54"/>
      <c r="AE91" s="54"/>
      <c r="AF91" s="54"/>
    </row>
    <row r="92" spans="2:32" ht="13.5" customHeight="1">
      <c r="B92" s="36"/>
      <c r="C92" s="36"/>
      <c r="D92" s="19"/>
      <c r="E92" s="19"/>
      <c r="F92" s="19"/>
      <c r="G92" s="19"/>
      <c r="H92" s="19"/>
      <c r="I92" s="19"/>
      <c r="J92" s="19"/>
      <c r="K92" s="19"/>
      <c r="L92" s="19"/>
      <c r="M92" s="19"/>
      <c r="N92" s="19"/>
      <c r="O92" s="19"/>
      <c r="P92" s="19"/>
      <c r="Q92" s="19"/>
      <c r="R92" s="19"/>
      <c r="S92" s="19"/>
      <c r="T92" s="19"/>
      <c r="U92" s="19"/>
      <c r="V92" s="19"/>
      <c r="W92" s="19"/>
      <c r="X92" s="19"/>
      <c r="Y92" s="36"/>
      <c r="Z92" s="36"/>
      <c r="AA92" s="36"/>
      <c r="AB92" s="36"/>
      <c r="AC92" s="54"/>
      <c r="AD92" s="54"/>
      <c r="AE92" s="54"/>
      <c r="AF92" s="54"/>
    </row>
    <row r="93" spans="2:32" ht="13.5" customHeight="1">
      <c r="B93" s="36"/>
      <c r="C93" s="36"/>
      <c r="D93" s="19"/>
      <c r="E93" s="19"/>
      <c r="F93" s="19"/>
      <c r="G93" s="19"/>
      <c r="H93" s="19"/>
      <c r="I93" s="19"/>
      <c r="J93" s="19"/>
      <c r="K93" s="19"/>
      <c r="L93" s="19"/>
      <c r="M93" s="19"/>
      <c r="N93" s="19"/>
      <c r="O93" s="19"/>
      <c r="P93" s="19"/>
      <c r="Q93" s="19"/>
      <c r="R93" s="19"/>
      <c r="S93" s="19"/>
      <c r="T93" s="19"/>
      <c r="U93" s="19"/>
      <c r="V93" s="19"/>
      <c r="W93" s="19"/>
      <c r="X93" s="19"/>
      <c r="Y93" s="36"/>
      <c r="Z93" s="36"/>
      <c r="AA93" s="36"/>
      <c r="AB93" s="36"/>
      <c r="AC93" s="54"/>
      <c r="AD93" s="54"/>
      <c r="AE93" s="54"/>
      <c r="AF93" s="54"/>
    </row>
    <row r="94" spans="2:32" ht="13.5" customHeight="1">
      <c r="B94" s="36"/>
      <c r="C94" s="36"/>
      <c r="D94" s="19"/>
      <c r="E94" s="19"/>
      <c r="F94" s="19"/>
      <c r="G94" s="19"/>
      <c r="H94" s="19"/>
      <c r="I94" s="19"/>
      <c r="J94" s="19"/>
      <c r="K94" s="19"/>
      <c r="L94" s="19"/>
      <c r="M94" s="19"/>
      <c r="N94" s="19"/>
      <c r="O94" s="19"/>
      <c r="P94" s="19"/>
      <c r="Q94" s="19"/>
      <c r="R94" s="19"/>
      <c r="S94" s="19"/>
      <c r="T94" s="19"/>
      <c r="U94" s="19"/>
      <c r="V94" s="19"/>
      <c r="W94" s="19"/>
      <c r="X94" s="19"/>
      <c r="Y94" s="36"/>
      <c r="Z94" s="36"/>
      <c r="AA94" s="36"/>
      <c r="AB94" s="36"/>
      <c r="AC94" s="54"/>
      <c r="AD94" s="54"/>
      <c r="AE94" s="54"/>
      <c r="AF94" s="54"/>
    </row>
    <row r="95" spans="2:32" ht="13.5" customHeight="1">
      <c r="B95" s="36"/>
      <c r="C95" s="36"/>
      <c r="D95" s="19"/>
      <c r="E95" s="19"/>
      <c r="F95" s="19"/>
      <c r="G95" s="19"/>
      <c r="H95" s="19"/>
      <c r="I95" s="19"/>
      <c r="J95" s="19"/>
      <c r="K95" s="19"/>
      <c r="L95" s="19"/>
      <c r="M95" s="19"/>
      <c r="N95" s="19"/>
      <c r="O95" s="19"/>
      <c r="P95" s="19"/>
      <c r="Q95" s="19"/>
      <c r="R95" s="19"/>
      <c r="S95" s="19"/>
      <c r="T95" s="19"/>
      <c r="U95" s="19"/>
      <c r="V95" s="19"/>
      <c r="W95" s="19"/>
      <c r="X95" s="19"/>
      <c r="Y95" s="36"/>
      <c r="Z95" s="36"/>
      <c r="AA95" s="36"/>
      <c r="AB95" s="36"/>
      <c r="AC95" s="54"/>
      <c r="AD95" s="54"/>
      <c r="AE95" s="54"/>
      <c r="AF95" s="54"/>
    </row>
    <row r="96" spans="2:32" ht="13.5" customHeight="1">
      <c r="B96" s="36"/>
      <c r="C96" s="36"/>
      <c r="D96" s="19"/>
      <c r="E96" s="19"/>
      <c r="F96" s="19"/>
      <c r="G96" s="19"/>
      <c r="H96" s="19"/>
      <c r="I96" s="19"/>
      <c r="J96" s="19"/>
      <c r="K96" s="19"/>
      <c r="L96" s="19"/>
      <c r="M96" s="19"/>
      <c r="N96" s="19"/>
      <c r="O96" s="19"/>
      <c r="P96" s="19"/>
      <c r="Q96" s="19"/>
      <c r="R96" s="19"/>
      <c r="S96" s="19"/>
      <c r="T96" s="19"/>
      <c r="U96" s="19"/>
      <c r="V96" s="19"/>
      <c r="W96" s="19"/>
      <c r="X96" s="19"/>
      <c r="Y96" s="36"/>
      <c r="Z96" s="36"/>
      <c r="AA96" s="36"/>
      <c r="AB96" s="36"/>
      <c r="AC96" s="54"/>
      <c r="AD96" s="54"/>
      <c r="AE96" s="54"/>
      <c r="AF96" s="54"/>
    </row>
    <row r="97" spans="2:32" ht="13.5" customHeight="1">
      <c r="B97" s="36"/>
      <c r="C97" s="36"/>
      <c r="D97" s="19"/>
      <c r="E97" s="19"/>
      <c r="F97" s="19"/>
      <c r="G97" s="19"/>
      <c r="H97" s="19"/>
      <c r="I97" s="19"/>
      <c r="J97" s="19"/>
      <c r="K97" s="19"/>
      <c r="L97" s="19"/>
      <c r="M97" s="19"/>
      <c r="N97" s="19"/>
      <c r="O97" s="19"/>
      <c r="P97" s="19"/>
      <c r="Q97" s="19"/>
      <c r="R97" s="19"/>
      <c r="S97" s="19"/>
      <c r="T97" s="19"/>
      <c r="U97" s="19"/>
      <c r="V97" s="19"/>
      <c r="W97" s="19"/>
      <c r="X97" s="19"/>
      <c r="Y97" s="36"/>
      <c r="Z97" s="36"/>
      <c r="AA97" s="36"/>
      <c r="AB97" s="36"/>
      <c r="AC97" s="54"/>
      <c r="AD97" s="54"/>
      <c r="AE97" s="54"/>
      <c r="AF97" s="54"/>
    </row>
    <row r="98" spans="2:32" ht="13.5" customHeight="1">
      <c r="B98" s="36"/>
      <c r="C98" s="36"/>
      <c r="D98" s="19"/>
      <c r="E98" s="19"/>
      <c r="F98" s="19"/>
      <c r="G98" s="19"/>
      <c r="H98" s="19"/>
      <c r="I98" s="19"/>
      <c r="J98" s="19"/>
      <c r="K98" s="19"/>
      <c r="L98" s="19"/>
      <c r="M98" s="19"/>
      <c r="N98" s="19"/>
      <c r="O98" s="19"/>
      <c r="P98" s="19"/>
      <c r="Q98" s="19"/>
      <c r="R98" s="19"/>
      <c r="S98" s="19"/>
      <c r="T98" s="19"/>
      <c r="U98" s="19"/>
      <c r="V98" s="19"/>
      <c r="W98" s="19"/>
      <c r="X98" s="19"/>
      <c r="Y98" s="36"/>
      <c r="Z98" s="36"/>
      <c r="AA98" s="36"/>
      <c r="AB98" s="36"/>
      <c r="AC98" s="54"/>
      <c r="AD98" s="54"/>
      <c r="AE98" s="54"/>
      <c r="AF98" s="54"/>
    </row>
    <row r="99" spans="2:32" ht="13.5" customHeight="1">
      <c r="B99" s="36"/>
      <c r="C99" s="36"/>
      <c r="D99" s="19"/>
      <c r="E99" s="19"/>
      <c r="F99" s="19"/>
      <c r="G99" s="19"/>
      <c r="H99" s="19"/>
      <c r="I99" s="19"/>
      <c r="J99" s="19"/>
      <c r="K99" s="19"/>
      <c r="L99" s="19"/>
      <c r="M99" s="19"/>
      <c r="N99" s="19"/>
      <c r="O99" s="19"/>
      <c r="P99" s="19"/>
      <c r="Q99" s="19"/>
      <c r="R99" s="19"/>
      <c r="S99" s="19"/>
      <c r="T99" s="19"/>
      <c r="U99" s="19"/>
      <c r="V99" s="19"/>
      <c r="W99" s="19"/>
      <c r="X99" s="19"/>
      <c r="Y99" s="36"/>
      <c r="Z99" s="36"/>
      <c r="AA99" s="36"/>
      <c r="AB99" s="36"/>
      <c r="AC99" s="54"/>
      <c r="AD99" s="54"/>
      <c r="AE99" s="54"/>
      <c r="AF99" s="54"/>
    </row>
    <row r="100" spans="2:32" ht="13.5" customHeight="1">
      <c r="B100" s="36"/>
      <c r="C100" s="36"/>
      <c r="D100" s="19"/>
      <c r="E100" s="19"/>
      <c r="F100" s="19"/>
      <c r="G100" s="19"/>
      <c r="H100" s="19"/>
      <c r="I100" s="19"/>
      <c r="J100" s="19"/>
      <c r="K100" s="19"/>
      <c r="L100" s="19"/>
      <c r="M100" s="19"/>
      <c r="N100" s="19"/>
      <c r="O100" s="19"/>
      <c r="P100" s="19"/>
      <c r="Q100" s="19"/>
      <c r="R100" s="19"/>
      <c r="S100" s="19"/>
      <c r="T100" s="19"/>
      <c r="U100" s="19"/>
      <c r="V100" s="19"/>
      <c r="W100" s="19"/>
      <c r="X100" s="19"/>
      <c r="Y100" s="36"/>
      <c r="Z100" s="36"/>
      <c r="AA100" s="36"/>
      <c r="AB100" s="36"/>
      <c r="AC100" s="54"/>
      <c r="AD100" s="54"/>
      <c r="AE100" s="54"/>
      <c r="AF100" s="54"/>
    </row>
    <row r="101" spans="2:32" ht="13.5" customHeight="1">
      <c r="B101" s="36"/>
      <c r="C101" s="36"/>
      <c r="D101" s="19"/>
      <c r="E101" s="19"/>
      <c r="F101" s="19"/>
      <c r="G101" s="19"/>
      <c r="H101" s="19"/>
      <c r="I101" s="19"/>
      <c r="J101" s="19"/>
      <c r="K101" s="19"/>
      <c r="L101" s="19"/>
      <c r="M101" s="19"/>
      <c r="N101" s="19"/>
      <c r="O101" s="19"/>
      <c r="P101" s="19"/>
      <c r="Q101" s="19"/>
      <c r="R101" s="19"/>
      <c r="S101" s="19"/>
      <c r="T101" s="19"/>
      <c r="U101" s="19"/>
      <c r="V101" s="19"/>
      <c r="W101" s="19"/>
      <c r="X101" s="19"/>
      <c r="Y101" s="36"/>
      <c r="Z101" s="36"/>
      <c r="AA101" s="36"/>
      <c r="AB101" s="36"/>
      <c r="AC101" s="54"/>
      <c r="AD101" s="54"/>
      <c r="AE101" s="54"/>
      <c r="AF101" s="54"/>
    </row>
    <row r="102" spans="2:32" ht="13.5" customHeight="1">
      <c r="B102" s="36"/>
      <c r="C102" s="36"/>
      <c r="D102" s="19"/>
      <c r="E102" s="19"/>
      <c r="F102" s="19"/>
      <c r="G102" s="19"/>
      <c r="H102" s="19"/>
      <c r="I102" s="19"/>
      <c r="J102" s="19"/>
      <c r="K102" s="19"/>
      <c r="L102" s="19"/>
      <c r="M102" s="19"/>
      <c r="N102" s="19"/>
      <c r="O102" s="19"/>
      <c r="P102" s="19"/>
      <c r="Q102" s="19"/>
      <c r="R102" s="19"/>
      <c r="S102" s="19"/>
      <c r="T102" s="19"/>
      <c r="U102" s="19"/>
      <c r="V102" s="19"/>
      <c r="W102" s="19"/>
      <c r="X102" s="19"/>
      <c r="Y102" s="36"/>
      <c r="Z102" s="36"/>
      <c r="AA102" s="36"/>
      <c r="AB102" s="36"/>
      <c r="AC102" s="54"/>
      <c r="AD102" s="54"/>
      <c r="AE102" s="54"/>
      <c r="AF102" s="54"/>
    </row>
    <row r="103" spans="2:32" ht="13.5" customHeight="1">
      <c r="B103" s="36"/>
      <c r="C103" s="36"/>
      <c r="D103" s="19"/>
      <c r="E103" s="19"/>
      <c r="F103" s="19"/>
      <c r="G103" s="19"/>
      <c r="H103" s="19"/>
      <c r="I103" s="19"/>
      <c r="J103" s="19"/>
      <c r="K103" s="19"/>
      <c r="L103" s="19"/>
      <c r="M103" s="19"/>
      <c r="N103" s="19"/>
      <c r="O103" s="19"/>
      <c r="P103" s="19"/>
      <c r="Q103" s="19"/>
      <c r="R103" s="19"/>
      <c r="S103" s="19"/>
      <c r="T103" s="19"/>
      <c r="U103" s="19"/>
      <c r="V103" s="19"/>
      <c r="W103" s="19"/>
      <c r="X103" s="19"/>
      <c r="Y103" s="36"/>
      <c r="Z103" s="36"/>
      <c r="AA103" s="36"/>
      <c r="AB103" s="36"/>
      <c r="AC103" s="54"/>
      <c r="AD103" s="54"/>
      <c r="AE103" s="54"/>
      <c r="AF103" s="54"/>
    </row>
    <row r="104" spans="2:32" ht="13.5" customHeight="1">
      <c r="B104" s="36"/>
      <c r="C104" s="36"/>
      <c r="D104" s="19"/>
      <c r="E104" s="19"/>
      <c r="F104" s="19"/>
      <c r="G104" s="19"/>
      <c r="H104" s="19"/>
      <c r="I104" s="19"/>
      <c r="J104" s="19"/>
      <c r="K104" s="19"/>
      <c r="L104" s="19"/>
      <c r="M104" s="19"/>
      <c r="N104" s="19"/>
      <c r="O104" s="19"/>
      <c r="P104" s="19"/>
      <c r="Q104" s="19"/>
      <c r="R104" s="19"/>
      <c r="S104" s="19"/>
      <c r="T104" s="19"/>
      <c r="U104" s="19"/>
      <c r="V104" s="19"/>
      <c r="W104" s="19"/>
      <c r="X104" s="19"/>
      <c r="Y104" s="36"/>
      <c r="Z104" s="36"/>
      <c r="AA104" s="36"/>
      <c r="AB104" s="36"/>
      <c r="AC104" s="54"/>
      <c r="AD104" s="54"/>
      <c r="AE104" s="54"/>
      <c r="AF104" s="54"/>
    </row>
    <row r="105" spans="2:32" ht="13.5" customHeight="1">
      <c r="B105" s="36"/>
      <c r="C105" s="36"/>
      <c r="D105" s="19"/>
      <c r="E105" s="19"/>
      <c r="F105" s="19"/>
      <c r="G105" s="19"/>
      <c r="H105" s="19"/>
      <c r="I105" s="19"/>
      <c r="J105" s="19"/>
      <c r="K105" s="19"/>
      <c r="L105" s="19"/>
      <c r="M105" s="19"/>
      <c r="N105" s="19"/>
      <c r="O105" s="19"/>
      <c r="P105" s="19"/>
      <c r="Q105" s="19"/>
      <c r="R105" s="19"/>
      <c r="S105" s="19"/>
      <c r="T105" s="19"/>
      <c r="U105" s="19"/>
      <c r="V105" s="19"/>
      <c r="W105" s="19"/>
      <c r="X105" s="19"/>
      <c r="Y105" s="36"/>
      <c r="Z105" s="36"/>
      <c r="AA105" s="36"/>
      <c r="AB105" s="36"/>
      <c r="AC105" s="54"/>
      <c r="AD105" s="54"/>
      <c r="AE105" s="54"/>
      <c r="AF105" s="54"/>
    </row>
    <row r="106" spans="2:32" ht="13.5" customHeight="1">
      <c r="B106" s="36"/>
      <c r="C106" s="36"/>
      <c r="D106" s="19"/>
      <c r="E106" s="19"/>
      <c r="F106" s="19"/>
      <c r="G106" s="19"/>
      <c r="H106" s="19"/>
      <c r="I106" s="19"/>
      <c r="J106" s="19"/>
      <c r="K106" s="19"/>
      <c r="L106" s="19"/>
      <c r="M106" s="19"/>
      <c r="N106" s="19"/>
      <c r="O106" s="19"/>
      <c r="P106" s="19"/>
      <c r="Q106" s="19"/>
      <c r="R106" s="19"/>
      <c r="S106" s="19"/>
      <c r="T106" s="19"/>
      <c r="U106" s="19"/>
      <c r="V106" s="19"/>
      <c r="W106" s="19"/>
      <c r="X106" s="19"/>
      <c r="Y106" s="36"/>
      <c r="Z106" s="36"/>
      <c r="AA106" s="36"/>
      <c r="AB106" s="36"/>
      <c r="AC106" s="54"/>
      <c r="AD106" s="54"/>
      <c r="AE106" s="54"/>
      <c r="AF106" s="54"/>
    </row>
    <row r="107" spans="2:32" ht="13.5" customHeight="1">
      <c r="B107" s="36"/>
      <c r="C107" s="36"/>
      <c r="D107" s="19"/>
      <c r="E107" s="19"/>
      <c r="F107" s="19"/>
      <c r="G107" s="19"/>
      <c r="H107" s="19"/>
      <c r="I107" s="19"/>
      <c r="J107" s="19"/>
      <c r="K107" s="19"/>
      <c r="L107" s="19"/>
      <c r="M107" s="19"/>
      <c r="N107" s="19"/>
      <c r="O107" s="19"/>
      <c r="P107" s="19"/>
      <c r="Q107" s="19"/>
      <c r="R107" s="19"/>
      <c r="S107" s="19"/>
      <c r="T107" s="19"/>
      <c r="U107" s="19"/>
      <c r="V107" s="19"/>
      <c r="W107" s="19"/>
      <c r="X107" s="19"/>
      <c r="Y107" s="36"/>
      <c r="Z107" s="36"/>
      <c r="AA107" s="36"/>
      <c r="AB107" s="36"/>
      <c r="AC107" s="54"/>
      <c r="AD107" s="54"/>
      <c r="AE107" s="54"/>
      <c r="AF107" s="54"/>
    </row>
    <row r="108" spans="2:32" ht="13.5" customHeight="1">
      <c r="B108" s="36"/>
      <c r="C108" s="36"/>
      <c r="D108" s="19"/>
      <c r="E108" s="19"/>
      <c r="F108" s="19"/>
      <c r="G108" s="19"/>
      <c r="H108" s="19"/>
      <c r="I108" s="19"/>
      <c r="J108" s="19"/>
      <c r="K108" s="19"/>
      <c r="L108" s="19"/>
      <c r="M108" s="19"/>
      <c r="N108" s="19"/>
      <c r="O108" s="19"/>
      <c r="P108" s="19"/>
      <c r="Q108" s="19"/>
      <c r="R108" s="19"/>
      <c r="S108" s="19"/>
      <c r="T108" s="19"/>
      <c r="U108" s="19"/>
      <c r="V108" s="19"/>
      <c r="W108" s="19"/>
      <c r="X108" s="19"/>
      <c r="Y108" s="36"/>
      <c r="Z108" s="36"/>
      <c r="AA108" s="36"/>
      <c r="AB108" s="36"/>
      <c r="AC108" s="54"/>
      <c r="AD108" s="54"/>
      <c r="AE108" s="54"/>
      <c r="AF108" s="54"/>
    </row>
    <row r="109" spans="2:32" ht="13.5" customHeight="1">
      <c r="B109" s="36"/>
      <c r="C109" s="36"/>
      <c r="D109" s="19"/>
      <c r="E109" s="19"/>
      <c r="F109" s="19"/>
      <c r="G109" s="19"/>
      <c r="H109" s="19"/>
      <c r="I109" s="19"/>
      <c r="J109" s="19"/>
      <c r="K109" s="19"/>
      <c r="L109" s="19"/>
      <c r="M109" s="19"/>
      <c r="N109" s="19"/>
      <c r="O109" s="19"/>
      <c r="P109" s="19"/>
      <c r="Q109" s="19"/>
      <c r="R109" s="19"/>
      <c r="S109" s="19"/>
      <c r="T109" s="19"/>
      <c r="U109" s="19"/>
      <c r="V109" s="19"/>
      <c r="W109" s="19"/>
      <c r="X109" s="19"/>
      <c r="Y109" s="36"/>
      <c r="Z109" s="36"/>
      <c r="AA109" s="36"/>
      <c r="AB109" s="36"/>
      <c r="AC109" s="54"/>
      <c r="AD109" s="54"/>
      <c r="AE109" s="54"/>
      <c r="AF109" s="54"/>
    </row>
    <row r="110" spans="2:32" ht="13.5" customHeight="1">
      <c r="B110" s="36"/>
      <c r="C110" s="36"/>
      <c r="D110" s="19"/>
      <c r="E110" s="19"/>
      <c r="F110" s="19"/>
      <c r="G110" s="19"/>
      <c r="H110" s="19"/>
      <c r="I110" s="19"/>
      <c r="J110" s="19"/>
      <c r="K110" s="19"/>
      <c r="L110" s="19"/>
      <c r="M110" s="19"/>
      <c r="N110" s="19"/>
      <c r="O110" s="19"/>
      <c r="P110" s="19"/>
      <c r="Q110" s="19"/>
      <c r="R110" s="19"/>
      <c r="S110" s="19"/>
      <c r="T110" s="19"/>
      <c r="U110" s="19"/>
      <c r="V110" s="19"/>
      <c r="W110" s="19"/>
      <c r="X110" s="19"/>
      <c r="Y110" s="36"/>
      <c r="Z110" s="36"/>
      <c r="AA110" s="36"/>
      <c r="AB110" s="36"/>
      <c r="AC110" s="54"/>
      <c r="AD110" s="54"/>
      <c r="AE110" s="54"/>
      <c r="AF110" s="54"/>
    </row>
    <row r="111" spans="2:32" ht="13.5" customHeight="1">
      <c r="B111" s="36"/>
      <c r="C111" s="36"/>
      <c r="D111" s="19"/>
      <c r="E111" s="19"/>
      <c r="F111" s="19"/>
      <c r="G111" s="19"/>
      <c r="H111" s="19"/>
      <c r="I111" s="19"/>
      <c r="J111" s="19"/>
      <c r="K111" s="19"/>
      <c r="L111" s="19"/>
      <c r="M111" s="19"/>
      <c r="N111" s="19"/>
      <c r="O111" s="19"/>
      <c r="P111" s="19"/>
      <c r="Q111" s="19"/>
      <c r="R111" s="19"/>
      <c r="S111" s="19"/>
      <c r="T111" s="19"/>
      <c r="U111" s="19"/>
      <c r="V111" s="19"/>
      <c r="W111" s="19"/>
      <c r="X111" s="19"/>
      <c r="Y111" s="36"/>
      <c r="Z111" s="36"/>
      <c r="AA111" s="36"/>
      <c r="AB111" s="36"/>
      <c r="AC111" s="54"/>
      <c r="AD111" s="54"/>
      <c r="AE111" s="54"/>
      <c r="AF111" s="54"/>
    </row>
    <row r="112" spans="2:32" ht="13.5" customHeight="1">
      <c r="B112" s="36"/>
      <c r="C112" s="36"/>
      <c r="D112" s="19"/>
      <c r="E112" s="19"/>
      <c r="F112" s="19"/>
      <c r="G112" s="19"/>
      <c r="H112" s="19"/>
      <c r="I112" s="19"/>
      <c r="J112" s="19"/>
      <c r="K112" s="19"/>
      <c r="L112" s="19"/>
      <c r="M112" s="19"/>
      <c r="N112" s="19"/>
      <c r="O112" s="19"/>
      <c r="P112" s="19"/>
      <c r="Q112" s="19"/>
      <c r="R112" s="19"/>
      <c r="S112" s="19"/>
      <c r="T112" s="19"/>
      <c r="U112" s="19"/>
      <c r="V112" s="19"/>
      <c r="W112" s="19"/>
      <c r="X112" s="19"/>
      <c r="Y112" s="36"/>
      <c r="Z112" s="36"/>
      <c r="AA112" s="36"/>
      <c r="AB112" s="36"/>
      <c r="AC112" s="54"/>
      <c r="AD112" s="54"/>
      <c r="AE112" s="54"/>
      <c r="AF112" s="54"/>
    </row>
    <row r="113" spans="2:32" ht="13.5" customHeight="1">
      <c r="B113" s="36"/>
      <c r="C113" s="36"/>
      <c r="D113" s="19"/>
      <c r="E113" s="19"/>
      <c r="F113" s="19"/>
      <c r="G113" s="19"/>
      <c r="H113" s="19"/>
      <c r="I113" s="19"/>
      <c r="J113" s="19"/>
      <c r="K113" s="19"/>
      <c r="L113" s="19"/>
      <c r="M113" s="19"/>
      <c r="N113" s="19"/>
      <c r="O113" s="19"/>
      <c r="P113" s="19"/>
      <c r="Q113" s="19"/>
      <c r="R113" s="19"/>
      <c r="S113" s="19"/>
      <c r="T113" s="19"/>
      <c r="U113" s="19"/>
      <c r="V113" s="19"/>
      <c r="W113" s="19"/>
      <c r="X113" s="19"/>
      <c r="Y113" s="36"/>
      <c r="Z113" s="36"/>
      <c r="AA113" s="36"/>
      <c r="AB113" s="36"/>
      <c r="AC113" s="54"/>
      <c r="AD113" s="54"/>
      <c r="AE113" s="54"/>
      <c r="AF113" s="54"/>
    </row>
    <row r="114" spans="2:32" ht="13.5" customHeight="1">
      <c r="B114" s="36"/>
      <c r="C114" s="36"/>
      <c r="D114" s="19"/>
      <c r="E114" s="19"/>
      <c r="F114" s="19"/>
      <c r="G114" s="19"/>
      <c r="H114" s="19"/>
      <c r="I114" s="19"/>
      <c r="J114" s="19"/>
      <c r="K114" s="19"/>
      <c r="L114" s="19"/>
      <c r="M114" s="19"/>
      <c r="N114" s="19"/>
      <c r="O114" s="19"/>
      <c r="P114" s="19"/>
      <c r="Q114" s="19"/>
      <c r="R114" s="19"/>
      <c r="S114" s="19"/>
      <c r="T114" s="19"/>
      <c r="U114" s="19"/>
      <c r="V114" s="19"/>
      <c r="W114" s="19"/>
      <c r="X114" s="19"/>
      <c r="Y114" s="36"/>
      <c r="Z114" s="36"/>
      <c r="AA114" s="36"/>
      <c r="AB114" s="36"/>
      <c r="AC114" s="54"/>
      <c r="AD114" s="54"/>
      <c r="AE114" s="54"/>
      <c r="AF114" s="54"/>
    </row>
    <row r="115" spans="2:32" ht="13.5" customHeight="1">
      <c r="B115" s="36"/>
      <c r="C115" s="36"/>
      <c r="D115" s="19"/>
      <c r="E115" s="19"/>
      <c r="F115" s="19"/>
      <c r="G115" s="19"/>
      <c r="H115" s="19"/>
      <c r="I115" s="19"/>
      <c r="J115" s="19"/>
      <c r="K115" s="19"/>
      <c r="L115" s="19"/>
      <c r="M115" s="19"/>
      <c r="N115" s="19"/>
      <c r="O115" s="19"/>
      <c r="P115" s="19"/>
      <c r="Q115" s="19"/>
      <c r="R115" s="19"/>
      <c r="S115" s="19"/>
      <c r="T115" s="19"/>
      <c r="U115" s="19"/>
      <c r="V115" s="19"/>
      <c r="W115" s="19"/>
      <c r="X115" s="19"/>
      <c r="Y115" s="36"/>
      <c r="Z115" s="36"/>
      <c r="AA115" s="36"/>
      <c r="AB115" s="36"/>
      <c r="AC115" s="54"/>
      <c r="AD115" s="54"/>
      <c r="AE115" s="54"/>
      <c r="AF115" s="54"/>
    </row>
    <row r="116" spans="2:32" ht="13.5" customHeight="1">
      <c r="B116" s="36"/>
      <c r="C116" s="36"/>
      <c r="D116" s="19"/>
      <c r="E116" s="19"/>
      <c r="F116" s="19"/>
      <c r="G116" s="19"/>
      <c r="H116" s="19"/>
      <c r="I116" s="19"/>
      <c r="J116" s="19"/>
      <c r="K116" s="19"/>
      <c r="L116" s="19"/>
      <c r="M116" s="19"/>
      <c r="N116" s="19"/>
      <c r="O116" s="19"/>
      <c r="P116" s="19"/>
      <c r="Q116" s="19"/>
      <c r="R116" s="19"/>
      <c r="S116" s="19"/>
      <c r="T116" s="19"/>
      <c r="U116" s="19"/>
      <c r="V116" s="19"/>
      <c r="W116" s="19"/>
      <c r="X116" s="19"/>
      <c r="Y116" s="36"/>
      <c r="Z116" s="36"/>
      <c r="AA116" s="36"/>
      <c r="AB116" s="36"/>
      <c r="AC116" s="54"/>
      <c r="AD116" s="54"/>
      <c r="AE116" s="54"/>
      <c r="AF116" s="54"/>
    </row>
    <row r="117" spans="2:32" ht="13.5" customHeight="1">
      <c r="B117" s="36"/>
      <c r="C117" s="36"/>
      <c r="D117" s="19"/>
      <c r="E117" s="19"/>
      <c r="F117" s="19"/>
      <c r="G117" s="19"/>
      <c r="H117" s="19"/>
      <c r="I117" s="19"/>
      <c r="J117" s="19"/>
      <c r="K117" s="19"/>
      <c r="L117" s="19"/>
      <c r="M117" s="19"/>
      <c r="N117" s="19"/>
      <c r="O117" s="19"/>
      <c r="P117" s="19"/>
      <c r="Q117" s="19"/>
      <c r="R117" s="19"/>
      <c r="S117" s="19"/>
      <c r="T117" s="19"/>
      <c r="U117" s="19"/>
      <c r="V117" s="19"/>
      <c r="W117" s="19"/>
      <c r="X117" s="19"/>
      <c r="Y117" s="36"/>
      <c r="Z117" s="36"/>
      <c r="AA117" s="36"/>
      <c r="AB117" s="36"/>
      <c r="AC117" s="54"/>
      <c r="AD117" s="54"/>
      <c r="AE117" s="54"/>
      <c r="AF117" s="54"/>
    </row>
    <row r="118" spans="2:32" ht="13.5" customHeight="1">
      <c r="B118" s="36"/>
      <c r="C118" s="36"/>
      <c r="D118" s="19"/>
      <c r="E118" s="19"/>
      <c r="F118" s="19"/>
      <c r="G118" s="19"/>
      <c r="H118" s="19"/>
      <c r="I118" s="19"/>
      <c r="J118" s="19"/>
      <c r="K118" s="19"/>
      <c r="L118" s="19"/>
      <c r="M118" s="19"/>
      <c r="N118" s="19"/>
      <c r="O118" s="19"/>
      <c r="P118" s="19"/>
      <c r="Q118" s="19"/>
      <c r="R118" s="19"/>
      <c r="S118" s="19"/>
      <c r="T118" s="19"/>
      <c r="U118" s="19"/>
      <c r="V118" s="19"/>
      <c r="W118" s="19"/>
      <c r="X118" s="19"/>
      <c r="Y118" s="36"/>
      <c r="Z118" s="36"/>
      <c r="AA118" s="36"/>
      <c r="AB118" s="36"/>
      <c r="AC118" s="54"/>
      <c r="AD118" s="54"/>
      <c r="AE118" s="54"/>
      <c r="AF118" s="54"/>
    </row>
    <row r="119" spans="2:32" ht="13.5" customHeight="1">
      <c r="B119" s="36"/>
      <c r="C119" s="36"/>
      <c r="D119" s="19"/>
      <c r="E119" s="19"/>
      <c r="F119" s="19"/>
      <c r="G119" s="19"/>
      <c r="H119" s="19"/>
      <c r="I119" s="19"/>
      <c r="J119" s="19"/>
      <c r="K119" s="19"/>
      <c r="L119" s="19"/>
      <c r="M119" s="19"/>
      <c r="N119" s="19"/>
      <c r="O119" s="19"/>
      <c r="P119" s="19"/>
      <c r="Q119" s="19"/>
      <c r="R119" s="19"/>
      <c r="S119" s="19"/>
      <c r="T119" s="19"/>
      <c r="U119" s="19"/>
      <c r="V119" s="19"/>
      <c r="W119" s="19"/>
      <c r="X119" s="19"/>
      <c r="Y119" s="36"/>
      <c r="Z119" s="36"/>
      <c r="AA119" s="36"/>
      <c r="AB119" s="36"/>
      <c r="AC119" s="54"/>
      <c r="AD119" s="54"/>
      <c r="AE119" s="54"/>
      <c r="AF119" s="54"/>
    </row>
    <row r="120" spans="2:32" ht="13.5" customHeight="1">
      <c r="B120" s="36"/>
      <c r="C120" s="36"/>
      <c r="D120" s="19"/>
      <c r="E120" s="19"/>
      <c r="F120" s="19"/>
      <c r="G120" s="19"/>
      <c r="H120" s="19"/>
      <c r="I120" s="19"/>
      <c r="J120" s="19"/>
      <c r="K120" s="19"/>
      <c r="L120" s="19"/>
      <c r="M120" s="19"/>
      <c r="N120" s="19"/>
      <c r="O120" s="19"/>
      <c r="P120" s="19"/>
      <c r="Q120" s="19"/>
      <c r="R120" s="19"/>
      <c r="S120" s="19"/>
      <c r="T120" s="19"/>
      <c r="U120" s="19"/>
      <c r="V120" s="19"/>
      <c r="W120" s="19"/>
      <c r="X120" s="19"/>
      <c r="Y120" s="36"/>
      <c r="Z120" s="36"/>
      <c r="AA120" s="36"/>
      <c r="AB120" s="36"/>
      <c r="AC120" s="54"/>
      <c r="AD120" s="54"/>
      <c r="AE120" s="54"/>
      <c r="AF120" s="54"/>
    </row>
    <row r="121" spans="2:32" ht="13.5" customHeight="1">
      <c r="B121" s="36"/>
      <c r="C121" s="36"/>
      <c r="D121" s="19"/>
      <c r="E121" s="19"/>
      <c r="F121" s="19"/>
      <c r="G121" s="19"/>
      <c r="H121" s="19"/>
      <c r="I121" s="19"/>
      <c r="J121" s="19"/>
      <c r="K121" s="19"/>
      <c r="L121" s="19"/>
      <c r="M121" s="19"/>
      <c r="N121" s="19"/>
      <c r="O121" s="19"/>
      <c r="P121" s="19"/>
      <c r="Q121" s="19"/>
      <c r="R121" s="19"/>
      <c r="S121" s="19"/>
      <c r="T121" s="19"/>
      <c r="U121" s="19"/>
      <c r="V121" s="19"/>
      <c r="W121" s="19"/>
      <c r="X121" s="19"/>
      <c r="Y121" s="36"/>
      <c r="Z121" s="36"/>
      <c r="AA121" s="36"/>
      <c r="AB121" s="36"/>
      <c r="AC121" s="54"/>
      <c r="AD121" s="54"/>
      <c r="AE121" s="54"/>
      <c r="AF121" s="54"/>
    </row>
    <row r="122" spans="2:32" ht="13.5" customHeight="1">
      <c r="B122" s="36"/>
      <c r="C122" s="36"/>
      <c r="D122" s="19"/>
      <c r="E122" s="19"/>
      <c r="F122" s="19"/>
      <c r="G122" s="19"/>
      <c r="H122" s="19"/>
      <c r="I122" s="19"/>
      <c r="J122" s="19"/>
      <c r="K122" s="19"/>
      <c r="L122" s="19"/>
      <c r="M122" s="19"/>
      <c r="N122" s="19"/>
      <c r="O122" s="19"/>
      <c r="P122" s="19"/>
      <c r="Q122" s="19"/>
      <c r="R122" s="19"/>
      <c r="S122" s="19"/>
      <c r="T122" s="19"/>
      <c r="U122" s="19"/>
      <c r="V122" s="19"/>
      <c r="W122" s="19"/>
      <c r="X122" s="19"/>
      <c r="Y122" s="36"/>
      <c r="Z122" s="36"/>
      <c r="AA122" s="36"/>
      <c r="AB122" s="36"/>
      <c r="AC122" s="54"/>
      <c r="AD122" s="54"/>
      <c r="AE122" s="54"/>
      <c r="AF122" s="54"/>
    </row>
    <row r="123" spans="2:32" ht="13.5" customHeight="1">
      <c r="B123" s="36"/>
      <c r="C123" s="36"/>
      <c r="D123" s="19"/>
      <c r="E123" s="19"/>
      <c r="F123" s="19"/>
      <c r="G123" s="19"/>
      <c r="H123" s="19"/>
      <c r="I123" s="19"/>
      <c r="J123" s="19"/>
      <c r="K123" s="19"/>
      <c r="L123" s="19"/>
      <c r="M123" s="19"/>
      <c r="N123" s="19"/>
      <c r="O123" s="19"/>
      <c r="P123" s="19"/>
      <c r="Q123" s="19"/>
      <c r="R123" s="19"/>
      <c r="S123" s="19"/>
      <c r="T123" s="19"/>
      <c r="U123" s="19"/>
      <c r="V123" s="19"/>
      <c r="W123" s="19"/>
      <c r="X123" s="19"/>
      <c r="Y123" s="36"/>
      <c r="Z123" s="36"/>
      <c r="AA123" s="36"/>
      <c r="AB123" s="36"/>
      <c r="AC123" s="54"/>
      <c r="AD123" s="54"/>
      <c r="AE123" s="54"/>
      <c r="AF123" s="54"/>
    </row>
    <row r="124" spans="2:32" ht="13.5" customHeight="1">
      <c r="B124" s="36"/>
      <c r="C124" s="36"/>
      <c r="D124" s="19"/>
      <c r="E124" s="19"/>
      <c r="F124" s="19"/>
      <c r="G124" s="19"/>
      <c r="H124" s="19"/>
      <c r="I124" s="19"/>
      <c r="J124" s="19"/>
      <c r="K124" s="19"/>
      <c r="L124" s="19"/>
      <c r="M124" s="19"/>
      <c r="N124" s="19"/>
      <c r="O124" s="19"/>
      <c r="P124" s="19"/>
      <c r="Q124" s="19"/>
      <c r="R124" s="19"/>
      <c r="S124" s="19"/>
      <c r="T124" s="19"/>
      <c r="U124" s="19"/>
      <c r="V124" s="19"/>
      <c r="W124" s="19"/>
      <c r="X124" s="19"/>
      <c r="Y124" s="36"/>
      <c r="Z124" s="36"/>
      <c r="AA124" s="36"/>
      <c r="AB124" s="36"/>
      <c r="AC124" s="54"/>
      <c r="AD124" s="54"/>
      <c r="AE124" s="54"/>
      <c r="AF124" s="54"/>
    </row>
    <row r="125" spans="2:32" ht="13.5" customHeight="1">
      <c r="B125" s="36"/>
      <c r="C125" s="36"/>
      <c r="D125" s="19"/>
      <c r="E125" s="19"/>
      <c r="F125" s="19"/>
      <c r="G125" s="19"/>
      <c r="H125" s="19"/>
      <c r="I125" s="19"/>
      <c r="J125" s="19"/>
      <c r="K125" s="19"/>
      <c r="L125" s="19"/>
      <c r="M125" s="19"/>
      <c r="N125" s="19"/>
      <c r="O125" s="19"/>
      <c r="P125" s="19"/>
      <c r="Q125" s="19"/>
      <c r="R125" s="19"/>
      <c r="S125" s="19"/>
      <c r="T125" s="19"/>
      <c r="U125" s="19"/>
      <c r="V125" s="19"/>
      <c r="W125" s="19"/>
      <c r="X125" s="19"/>
      <c r="Y125" s="36"/>
      <c r="Z125" s="36"/>
      <c r="AA125" s="36"/>
      <c r="AB125" s="36"/>
      <c r="AC125" s="54"/>
      <c r="AD125" s="54"/>
      <c r="AE125" s="54"/>
      <c r="AF125" s="54"/>
    </row>
    <row r="126" spans="2:32" ht="13.5" customHeight="1">
      <c r="B126" s="36"/>
      <c r="C126" s="36"/>
      <c r="D126" s="19"/>
      <c r="E126" s="19"/>
      <c r="F126" s="19"/>
      <c r="G126" s="19"/>
      <c r="H126" s="19"/>
      <c r="I126" s="19"/>
      <c r="J126" s="19"/>
      <c r="K126" s="19"/>
      <c r="L126" s="19"/>
      <c r="M126" s="19"/>
      <c r="N126" s="19"/>
      <c r="O126" s="19"/>
      <c r="P126" s="19"/>
      <c r="Q126" s="19"/>
      <c r="R126" s="19"/>
      <c r="S126" s="19"/>
      <c r="T126" s="19"/>
      <c r="U126" s="19"/>
      <c r="V126" s="19"/>
      <c r="W126" s="19"/>
      <c r="X126" s="19"/>
      <c r="Y126" s="36"/>
      <c r="Z126" s="36"/>
      <c r="AA126" s="36"/>
      <c r="AB126" s="36"/>
      <c r="AC126" s="54"/>
      <c r="AD126" s="54"/>
      <c r="AE126" s="54"/>
      <c r="AF126" s="54"/>
    </row>
    <row r="127" spans="2:32" ht="13.5" customHeight="1">
      <c r="B127" s="36"/>
      <c r="C127" s="36"/>
      <c r="D127" s="19"/>
      <c r="E127" s="19"/>
      <c r="F127" s="19"/>
      <c r="G127" s="19"/>
      <c r="H127" s="19"/>
      <c r="I127" s="19"/>
      <c r="J127" s="19"/>
      <c r="K127" s="19"/>
      <c r="L127" s="19"/>
      <c r="M127" s="19"/>
      <c r="N127" s="19"/>
      <c r="O127" s="19"/>
      <c r="P127" s="19"/>
      <c r="Q127" s="19"/>
      <c r="R127" s="19"/>
      <c r="S127" s="19"/>
      <c r="T127" s="19"/>
      <c r="U127" s="19"/>
      <c r="V127" s="19"/>
      <c r="W127" s="19"/>
      <c r="X127" s="19"/>
      <c r="Y127" s="36"/>
      <c r="Z127" s="36"/>
      <c r="AA127" s="36"/>
      <c r="AB127" s="36"/>
      <c r="AC127" s="54"/>
      <c r="AD127" s="54"/>
      <c r="AE127" s="54"/>
      <c r="AF127" s="54"/>
    </row>
    <row r="128" spans="2:32" ht="13.5" customHeight="1">
      <c r="B128" s="36"/>
      <c r="C128" s="36"/>
      <c r="D128" s="19"/>
      <c r="E128" s="19"/>
      <c r="F128" s="19"/>
      <c r="G128" s="19"/>
      <c r="H128" s="19"/>
      <c r="I128" s="19"/>
      <c r="J128" s="19"/>
      <c r="K128" s="19"/>
      <c r="L128" s="19"/>
      <c r="M128" s="19"/>
      <c r="N128" s="19"/>
      <c r="O128" s="19"/>
      <c r="P128" s="19"/>
      <c r="Q128" s="19"/>
      <c r="R128" s="19"/>
      <c r="S128" s="19"/>
      <c r="T128" s="19"/>
      <c r="U128" s="19"/>
      <c r="V128" s="19"/>
      <c r="W128" s="19"/>
      <c r="X128" s="19"/>
      <c r="Y128" s="36"/>
      <c r="Z128" s="36"/>
      <c r="AA128" s="36"/>
      <c r="AB128" s="36"/>
      <c r="AC128" s="54"/>
      <c r="AD128" s="54"/>
      <c r="AE128" s="54"/>
      <c r="AF128" s="54"/>
    </row>
    <row r="129" spans="2:32" ht="13.5" customHeight="1">
      <c r="B129" s="36"/>
      <c r="C129" s="36"/>
      <c r="D129" s="19"/>
      <c r="E129" s="19"/>
      <c r="F129" s="19"/>
      <c r="G129" s="19"/>
      <c r="H129" s="19"/>
      <c r="I129" s="19"/>
      <c r="J129" s="19"/>
      <c r="K129" s="19"/>
      <c r="L129" s="19"/>
      <c r="M129" s="19"/>
      <c r="N129" s="19"/>
      <c r="O129" s="19"/>
      <c r="P129" s="19"/>
      <c r="Q129" s="19"/>
      <c r="R129" s="19"/>
      <c r="S129" s="19"/>
      <c r="T129" s="19"/>
      <c r="U129" s="19"/>
      <c r="V129" s="19"/>
      <c r="W129" s="19"/>
      <c r="X129" s="19"/>
      <c r="Y129" s="36"/>
      <c r="Z129" s="36"/>
      <c r="AA129" s="36"/>
      <c r="AB129" s="36"/>
      <c r="AC129" s="54"/>
      <c r="AD129" s="54"/>
      <c r="AE129" s="54"/>
      <c r="AF129" s="54"/>
    </row>
    <row r="130" spans="2:32" ht="13.5" customHeight="1">
      <c r="B130" s="36"/>
      <c r="C130" s="36"/>
      <c r="D130" s="19"/>
      <c r="E130" s="19"/>
      <c r="F130" s="19"/>
      <c r="G130" s="19"/>
      <c r="H130" s="19"/>
      <c r="I130" s="19"/>
      <c r="J130" s="19"/>
      <c r="K130" s="19"/>
      <c r="L130" s="19"/>
      <c r="M130" s="19"/>
      <c r="N130" s="19"/>
      <c r="O130" s="19"/>
      <c r="P130" s="19"/>
      <c r="Q130" s="19"/>
      <c r="R130" s="19"/>
      <c r="S130" s="19"/>
      <c r="T130" s="19"/>
      <c r="U130" s="19"/>
      <c r="V130" s="19"/>
      <c r="W130" s="19"/>
      <c r="X130" s="19"/>
      <c r="Y130" s="36"/>
      <c r="Z130" s="36"/>
      <c r="AA130" s="36"/>
      <c r="AB130" s="36"/>
      <c r="AC130" s="54"/>
      <c r="AD130" s="54"/>
      <c r="AE130" s="54"/>
      <c r="AF130" s="54"/>
    </row>
    <row r="131" spans="2:32" ht="13.5" customHeight="1">
      <c r="B131" s="36"/>
      <c r="C131" s="36"/>
      <c r="D131" s="19"/>
      <c r="E131" s="19"/>
      <c r="F131" s="19"/>
      <c r="G131" s="19"/>
      <c r="H131" s="19"/>
      <c r="I131" s="19"/>
      <c r="J131" s="19"/>
      <c r="K131" s="19"/>
      <c r="L131" s="19"/>
      <c r="M131" s="19"/>
      <c r="N131" s="19"/>
      <c r="O131" s="19"/>
      <c r="P131" s="19"/>
      <c r="Q131" s="19"/>
      <c r="R131" s="19"/>
      <c r="S131" s="19"/>
      <c r="T131" s="19"/>
      <c r="U131" s="19"/>
      <c r="V131" s="19"/>
      <c r="W131" s="19"/>
      <c r="X131" s="19"/>
      <c r="Y131" s="36"/>
      <c r="Z131" s="36"/>
      <c r="AA131" s="36"/>
      <c r="AB131" s="36"/>
      <c r="AC131" s="54"/>
      <c r="AD131" s="54"/>
      <c r="AE131" s="54"/>
      <c r="AF131" s="54"/>
    </row>
    <row r="132" spans="2:32" ht="13.5" customHeight="1">
      <c r="B132" s="36"/>
      <c r="C132" s="36"/>
      <c r="D132" s="19"/>
      <c r="E132" s="19"/>
      <c r="F132" s="19"/>
      <c r="G132" s="19"/>
      <c r="H132" s="19"/>
      <c r="I132" s="19"/>
      <c r="J132" s="19"/>
      <c r="K132" s="19"/>
      <c r="L132" s="19"/>
      <c r="M132" s="19"/>
      <c r="N132" s="19"/>
      <c r="O132" s="19"/>
      <c r="P132" s="19"/>
      <c r="Q132" s="19"/>
      <c r="R132" s="19"/>
      <c r="S132" s="19"/>
      <c r="T132" s="19"/>
      <c r="U132" s="19"/>
      <c r="V132" s="19"/>
      <c r="W132" s="19"/>
      <c r="X132" s="19"/>
      <c r="Y132" s="36"/>
      <c r="Z132" s="36"/>
      <c r="AA132" s="36"/>
      <c r="AB132" s="36"/>
      <c r="AC132" s="54"/>
      <c r="AD132" s="54"/>
      <c r="AE132" s="54"/>
      <c r="AF132" s="54"/>
    </row>
    <row r="133" spans="2:32" ht="13.5" customHeight="1">
      <c r="B133" s="36"/>
      <c r="C133" s="36"/>
      <c r="D133" s="19"/>
      <c r="E133" s="19"/>
      <c r="F133" s="19"/>
      <c r="G133" s="19"/>
      <c r="H133" s="19"/>
      <c r="I133" s="19"/>
      <c r="J133" s="19"/>
      <c r="K133" s="19"/>
      <c r="L133" s="19"/>
      <c r="M133" s="19"/>
      <c r="N133" s="19"/>
      <c r="O133" s="19"/>
      <c r="P133" s="19"/>
      <c r="Q133" s="19"/>
      <c r="R133" s="19"/>
      <c r="S133" s="19"/>
      <c r="T133" s="19"/>
      <c r="U133" s="19"/>
      <c r="V133" s="19"/>
      <c r="W133" s="19"/>
      <c r="X133" s="19"/>
      <c r="Y133" s="36"/>
      <c r="Z133" s="36"/>
      <c r="AA133" s="36"/>
      <c r="AB133" s="36"/>
      <c r="AC133" s="54"/>
      <c r="AD133" s="54"/>
      <c r="AE133" s="54"/>
      <c r="AF133" s="54"/>
    </row>
    <row r="134" spans="2:32" ht="13.5" customHeight="1">
      <c r="B134" s="36"/>
      <c r="C134" s="36"/>
      <c r="D134" s="19"/>
      <c r="E134" s="19"/>
      <c r="F134" s="19"/>
      <c r="G134" s="19"/>
      <c r="H134" s="19"/>
      <c r="I134" s="19"/>
      <c r="J134" s="19"/>
      <c r="K134" s="19"/>
      <c r="L134" s="19"/>
      <c r="M134" s="19"/>
      <c r="N134" s="19"/>
      <c r="O134" s="19"/>
      <c r="P134" s="19"/>
      <c r="Q134" s="19"/>
      <c r="R134" s="19"/>
      <c r="S134" s="19"/>
      <c r="T134" s="19"/>
      <c r="U134" s="19"/>
      <c r="V134" s="19"/>
      <c r="W134" s="19"/>
      <c r="X134" s="19"/>
      <c r="Y134" s="36"/>
      <c r="Z134" s="36"/>
      <c r="AA134" s="36"/>
      <c r="AB134" s="36"/>
      <c r="AC134" s="54"/>
      <c r="AD134" s="54"/>
      <c r="AE134" s="54"/>
      <c r="AF134" s="54"/>
    </row>
    <row r="135" spans="2:32" ht="13.5" customHeight="1">
      <c r="B135" s="36"/>
      <c r="C135" s="36"/>
      <c r="D135" s="19"/>
      <c r="E135" s="19"/>
      <c r="F135" s="19"/>
      <c r="G135" s="19"/>
      <c r="H135" s="19"/>
      <c r="I135" s="19"/>
      <c r="J135" s="19"/>
      <c r="K135" s="19"/>
      <c r="L135" s="19"/>
      <c r="M135" s="19"/>
      <c r="N135" s="19"/>
      <c r="O135" s="19"/>
      <c r="P135" s="19"/>
      <c r="Q135" s="19"/>
      <c r="R135" s="19"/>
      <c r="S135" s="19"/>
      <c r="T135" s="19"/>
      <c r="U135" s="19"/>
      <c r="V135" s="19"/>
      <c r="W135" s="19"/>
      <c r="X135" s="19"/>
      <c r="Y135" s="36"/>
      <c r="Z135" s="36"/>
      <c r="AA135" s="36"/>
      <c r="AB135" s="36"/>
      <c r="AC135" s="54"/>
      <c r="AD135" s="54"/>
      <c r="AE135" s="54"/>
      <c r="AF135" s="54"/>
    </row>
    <row r="136" spans="2:32" ht="13.5" customHeight="1">
      <c r="B136" s="36"/>
      <c r="C136" s="36"/>
      <c r="D136" s="19"/>
      <c r="E136" s="19"/>
      <c r="F136" s="19"/>
      <c r="G136" s="19"/>
      <c r="H136" s="19"/>
      <c r="I136" s="19"/>
      <c r="J136" s="19"/>
      <c r="K136" s="19"/>
      <c r="L136" s="19"/>
      <c r="M136" s="19"/>
      <c r="N136" s="19"/>
      <c r="O136" s="19"/>
      <c r="P136" s="19"/>
      <c r="Q136" s="19"/>
      <c r="R136" s="19"/>
      <c r="S136" s="19"/>
      <c r="T136" s="19"/>
      <c r="U136" s="19"/>
      <c r="V136" s="19"/>
      <c r="W136" s="19"/>
      <c r="X136" s="19"/>
      <c r="Y136" s="36"/>
      <c r="Z136" s="36"/>
      <c r="AA136" s="36"/>
      <c r="AB136" s="36"/>
      <c r="AC136" s="54"/>
      <c r="AD136" s="54"/>
      <c r="AE136" s="54"/>
      <c r="AF136" s="54"/>
    </row>
    <row r="137" spans="2:32" ht="13.5" customHeight="1">
      <c r="B137" s="36"/>
      <c r="C137" s="36"/>
      <c r="D137" s="19"/>
      <c r="E137" s="19"/>
      <c r="F137" s="19"/>
      <c r="G137" s="19"/>
      <c r="H137" s="19"/>
      <c r="I137" s="19"/>
      <c r="J137" s="19"/>
      <c r="K137" s="19"/>
      <c r="L137" s="19"/>
      <c r="M137" s="19"/>
      <c r="N137" s="19"/>
      <c r="O137" s="19"/>
      <c r="P137" s="19"/>
      <c r="Q137" s="19"/>
      <c r="R137" s="19"/>
      <c r="S137" s="19"/>
      <c r="T137" s="19"/>
      <c r="U137" s="19"/>
      <c r="V137" s="19"/>
      <c r="W137" s="19"/>
      <c r="X137" s="19"/>
      <c r="Y137" s="36"/>
      <c r="Z137" s="36"/>
      <c r="AA137" s="36"/>
      <c r="AB137" s="36"/>
      <c r="AC137" s="54"/>
      <c r="AD137" s="54"/>
      <c r="AE137" s="54"/>
      <c r="AF137" s="54"/>
    </row>
    <row r="138" spans="2:32" ht="13.5" customHeight="1">
      <c r="B138" s="36"/>
      <c r="C138" s="36"/>
      <c r="D138" s="19"/>
      <c r="E138" s="19"/>
      <c r="F138" s="19"/>
      <c r="G138" s="19"/>
      <c r="H138" s="19"/>
      <c r="I138" s="19"/>
      <c r="J138" s="19"/>
      <c r="K138" s="19"/>
      <c r="L138" s="19"/>
      <c r="M138" s="19"/>
      <c r="N138" s="19"/>
      <c r="O138" s="19"/>
      <c r="P138" s="19"/>
      <c r="Q138" s="19"/>
      <c r="R138" s="19"/>
      <c r="S138" s="19"/>
      <c r="T138" s="19"/>
      <c r="U138" s="19"/>
      <c r="V138" s="19"/>
      <c r="W138" s="19"/>
      <c r="X138" s="19"/>
      <c r="Y138" s="36"/>
      <c r="Z138" s="36"/>
      <c r="AA138" s="36"/>
      <c r="AB138" s="36"/>
      <c r="AC138" s="54"/>
      <c r="AD138" s="54"/>
      <c r="AE138" s="54"/>
      <c r="AF138" s="54"/>
    </row>
    <row r="139" spans="2:32" ht="13.5" customHeight="1">
      <c r="B139" s="36"/>
      <c r="C139" s="36"/>
      <c r="D139" s="19"/>
      <c r="E139" s="19"/>
      <c r="F139" s="19"/>
      <c r="G139" s="19"/>
      <c r="H139" s="19"/>
      <c r="I139" s="19"/>
      <c r="J139" s="19"/>
      <c r="K139" s="19"/>
      <c r="L139" s="19"/>
      <c r="M139" s="19"/>
      <c r="N139" s="19"/>
      <c r="O139" s="19"/>
      <c r="P139" s="19"/>
      <c r="Q139" s="19"/>
      <c r="R139" s="19"/>
      <c r="S139" s="19"/>
      <c r="T139" s="19"/>
      <c r="U139" s="19"/>
      <c r="V139" s="19"/>
      <c r="W139" s="19"/>
      <c r="X139" s="19"/>
      <c r="Y139" s="36"/>
      <c r="Z139" s="36"/>
      <c r="AA139" s="36"/>
      <c r="AB139" s="36"/>
      <c r="AC139" s="54"/>
      <c r="AD139" s="54"/>
      <c r="AE139" s="54"/>
      <c r="AF139" s="54"/>
    </row>
    <row r="140" spans="2:32" ht="13.5" customHeight="1">
      <c r="B140" s="36"/>
      <c r="C140" s="36"/>
      <c r="D140" s="19"/>
      <c r="E140" s="19"/>
      <c r="F140" s="19"/>
      <c r="G140" s="19"/>
      <c r="H140" s="19"/>
      <c r="I140" s="19"/>
      <c r="J140" s="19"/>
      <c r="K140" s="19"/>
      <c r="L140" s="19"/>
      <c r="M140" s="19"/>
      <c r="N140" s="19"/>
      <c r="O140" s="19"/>
      <c r="P140" s="19"/>
      <c r="Q140" s="19"/>
      <c r="R140" s="19"/>
      <c r="S140" s="19"/>
      <c r="T140" s="19"/>
      <c r="U140" s="19"/>
      <c r="V140" s="19"/>
      <c r="W140" s="19"/>
      <c r="X140" s="19"/>
      <c r="Y140" s="36"/>
      <c r="Z140" s="36"/>
      <c r="AA140" s="36"/>
      <c r="AB140" s="36"/>
      <c r="AC140" s="54"/>
      <c r="AD140" s="54"/>
      <c r="AE140" s="54"/>
      <c r="AF140" s="54"/>
    </row>
    <row r="141" spans="2:32" ht="13.5" customHeight="1">
      <c r="B141" s="36"/>
      <c r="C141" s="36"/>
      <c r="D141" s="19"/>
      <c r="E141" s="19"/>
      <c r="F141" s="19"/>
      <c r="G141" s="19"/>
      <c r="H141" s="19"/>
      <c r="I141" s="19"/>
      <c r="J141" s="19"/>
      <c r="K141" s="19"/>
      <c r="L141" s="19"/>
      <c r="M141" s="19"/>
      <c r="N141" s="19"/>
      <c r="O141" s="19"/>
      <c r="P141" s="19"/>
      <c r="Q141" s="19"/>
      <c r="R141" s="19"/>
      <c r="S141" s="19"/>
      <c r="T141" s="19"/>
      <c r="U141" s="19"/>
      <c r="V141" s="19"/>
      <c r="W141" s="19"/>
      <c r="X141" s="19"/>
      <c r="Y141" s="36"/>
      <c r="Z141" s="36"/>
      <c r="AA141" s="36"/>
      <c r="AB141" s="36"/>
      <c r="AC141" s="54"/>
      <c r="AD141" s="54"/>
      <c r="AE141" s="54"/>
      <c r="AF141" s="54"/>
    </row>
    <row r="142" spans="2:32" ht="13.5" customHeight="1">
      <c r="B142" s="36"/>
      <c r="C142" s="36"/>
      <c r="D142" s="19"/>
      <c r="E142" s="19"/>
      <c r="F142" s="19"/>
      <c r="G142" s="19"/>
      <c r="H142" s="19"/>
      <c r="I142" s="19"/>
      <c r="J142" s="19"/>
      <c r="K142" s="19"/>
      <c r="L142" s="19"/>
      <c r="M142" s="19"/>
      <c r="N142" s="19"/>
      <c r="O142" s="19"/>
      <c r="P142" s="19"/>
      <c r="Q142" s="19"/>
      <c r="R142" s="19"/>
      <c r="S142" s="19"/>
      <c r="T142" s="19"/>
      <c r="U142" s="19"/>
      <c r="V142" s="19"/>
      <c r="W142" s="19"/>
      <c r="X142" s="19"/>
      <c r="Y142" s="36"/>
      <c r="Z142" s="36"/>
      <c r="AA142" s="36"/>
      <c r="AB142" s="36"/>
      <c r="AC142" s="54"/>
      <c r="AD142" s="54"/>
      <c r="AE142" s="54"/>
      <c r="AF142" s="54"/>
    </row>
    <row r="143" spans="2:32" ht="13.5" customHeight="1">
      <c r="B143" s="36"/>
      <c r="C143" s="36"/>
      <c r="D143" s="19"/>
      <c r="E143" s="19"/>
      <c r="F143" s="19"/>
      <c r="G143" s="19"/>
      <c r="H143" s="19"/>
      <c r="I143" s="19"/>
      <c r="J143" s="19"/>
      <c r="K143" s="19"/>
      <c r="L143" s="19"/>
      <c r="M143" s="19"/>
      <c r="N143" s="19"/>
      <c r="O143" s="19"/>
      <c r="P143" s="19"/>
      <c r="Q143" s="19"/>
      <c r="R143" s="19"/>
      <c r="S143" s="19"/>
      <c r="T143" s="19"/>
      <c r="U143" s="19"/>
      <c r="V143" s="19"/>
      <c r="W143" s="19"/>
      <c r="X143" s="19"/>
      <c r="Y143" s="36"/>
      <c r="Z143" s="36"/>
      <c r="AA143" s="36"/>
      <c r="AB143" s="36"/>
      <c r="AC143" s="54"/>
      <c r="AD143" s="54"/>
      <c r="AE143" s="54"/>
      <c r="AF143" s="54"/>
    </row>
    <row r="144" spans="2:32" ht="13.5" customHeight="1">
      <c r="B144" s="36"/>
      <c r="C144" s="36"/>
      <c r="D144" s="19"/>
      <c r="E144" s="19"/>
      <c r="F144" s="19"/>
      <c r="G144" s="19"/>
      <c r="H144" s="19"/>
      <c r="I144" s="19"/>
      <c r="J144" s="19"/>
      <c r="K144" s="19"/>
      <c r="L144" s="19"/>
      <c r="M144" s="19"/>
      <c r="N144" s="19"/>
      <c r="O144" s="19"/>
      <c r="P144" s="19"/>
      <c r="Q144" s="19"/>
      <c r="R144" s="19"/>
      <c r="S144" s="19"/>
      <c r="T144" s="19"/>
      <c r="U144" s="19"/>
      <c r="V144" s="19"/>
      <c r="W144" s="19"/>
      <c r="X144" s="19"/>
      <c r="Y144" s="36"/>
      <c r="Z144" s="36"/>
      <c r="AA144" s="36"/>
      <c r="AB144" s="36"/>
      <c r="AC144" s="54"/>
      <c r="AD144" s="54"/>
      <c r="AE144" s="54"/>
      <c r="AF144" s="54"/>
    </row>
    <row r="145" spans="2:32" ht="13.5" customHeight="1">
      <c r="B145" s="36"/>
      <c r="C145" s="36"/>
      <c r="D145" s="19"/>
      <c r="E145" s="19"/>
      <c r="F145" s="19"/>
      <c r="G145" s="19"/>
      <c r="H145" s="19"/>
      <c r="I145" s="19"/>
      <c r="J145" s="19"/>
      <c r="K145" s="19"/>
      <c r="L145" s="19"/>
      <c r="M145" s="19"/>
      <c r="N145" s="19"/>
      <c r="O145" s="19"/>
      <c r="P145" s="19"/>
      <c r="Q145" s="19"/>
      <c r="R145" s="19"/>
      <c r="S145" s="19"/>
      <c r="T145" s="19"/>
      <c r="U145" s="19"/>
      <c r="V145" s="19"/>
      <c r="W145" s="19"/>
      <c r="X145" s="19"/>
      <c r="Y145" s="36"/>
      <c r="Z145" s="36"/>
      <c r="AA145" s="36"/>
      <c r="AB145" s="36"/>
      <c r="AC145" s="54"/>
      <c r="AD145" s="54"/>
      <c r="AE145" s="54"/>
      <c r="AF145" s="54"/>
    </row>
    <row r="146" spans="2:32" ht="13.5" customHeight="1">
      <c r="B146" s="36"/>
      <c r="C146" s="36"/>
      <c r="D146" s="19"/>
      <c r="E146" s="19"/>
      <c r="F146" s="19"/>
      <c r="G146" s="19"/>
      <c r="H146" s="19"/>
      <c r="I146" s="19"/>
      <c r="J146" s="19"/>
      <c r="K146" s="19"/>
      <c r="L146" s="19"/>
      <c r="M146" s="19"/>
      <c r="N146" s="19"/>
      <c r="O146" s="19"/>
      <c r="P146" s="19"/>
      <c r="Q146" s="19"/>
      <c r="R146" s="19"/>
      <c r="S146" s="19"/>
      <c r="T146" s="19"/>
      <c r="U146" s="19"/>
      <c r="V146" s="19"/>
      <c r="W146" s="19"/>
      <c r="X146" s="19"/>
      <c r="Y146" s="36"/>
      <c r="Z146" s="36"/>
      <c r="AA146" s="36"/>
      <c r="AB146" s="36"/>
      <c r="AC146" s="54"/>
      <c r="AD146" s="54"/>
      <c r="AE146" s="54"/>
      <c r="AF146" s="54"/>
    </row>
    <row r="147" spans="2:32" ht="13.5" customHeight="1">
      <c r="B147" s="36"/>
      <c r="C147" s="36"/>
      <c r="D147" s="19"/>
      <c r="E147" s="19"/>
      <c r="F147" s="19"/>
      <c r="G147" s="19"/>
      <c r="H147" s="19"/>
      <c r="I147" s="19"/>
      <c r="J147" s="19"/>
      <c r="K147" s="19"/>
      <c r="L147" s="19"/>
      <c r="M147" s="19"/>
      <c r="N147" s="19"/>
      <c r="O147" s="19"/>
      <c r="P147" s="19"/>
      <c r="Q147" s="19"/>
      <c r="R147" s="19"/>
      <c r="S147" s="19"/>
      <c r="T147" s="19"/>
      <c r="U147" s="19"/>
      <c r="V147" s="19"/>
      <c r="W147" s="19"/>
      <c r="X147" s="19"/>
      <c r="Y147" s="36"/>
      <c r="Z147" s="36"/>
      <c r="AA147" s="36"/>
      <c r="AB147" s="36"/>
      <c r="AC147" s="54"/>
      <c r="AD147" s="54"/>
      <c r="AE147" s="54"/>
      <c r="AF147" s="54"/>
    </row>
    <row r="148" spans="2:32" ht="13.5" customHeight="1">
      <c r="B148" s="36"/>
      <c r="C148" s="36"/>
      <c r="D148" s="19"/>
      <c r="E148" s="19"/>
      <c r="F148" s="19"/>
      <c r="G148" s="19"/>
      <c r="H148" s="19"/>
      <c r="I148" s="19"/>
      <c r="J148" s="19"/>
      <c r="K148" s="19"/>
      <c r="L148" s="19"/>
      <c r="M148" s="19"/>
      <c r="N148" s="19"/>
      <c r="O148" s="19"/>
      <c r="P148" s="19"/>
      <c r="Q148" s="19"/>
      <c r="R148" s="19"/>
      <c r="S148" s="19"/>
      <c r="T148" s="19"/>
      <c r="U148" s="19"/>
      <c r="V148" s="19"/>
      <c r="W148" s="19"/>
      <c r="X148" s="19"/>
      <c r="Y148" s="36"/>
      <c r="Z148" s="36"/>
      <c r="AA148" s="36"/>
      <c r="AB148" s="36"/>
      <c r="AC148" s="54"/>
      <c r="AD148" s="54"/>
      <c r="AE148" s="54"/>
      <c r="AF148" s="54"/>
    </row>
    <row r="149" spans="2:32" ht="13.5" customHeight="1">
      <c r="B149" s="36"/>
      <c r="C149" s="36"/>
      <c r="D149" s="19"/>
      <c r="E149" s="19"/>
      <c r="F149" s="19"/>
      <c r="G149" s="19"/>
      <c r="H149" s="19"/>
      <c r="I149" s="19"/>
      <c r="J149" s="19"/>
      <c r="K149" s="19"/>
      <c r="L149" s="19"/>
      <c r="M149" s="19"/>
      <c r="N149" s="19"/>
      <c r="O149" s="19"/>
      <c r="P149" s="19"/>
      <c r="Q149" s="19"/>
      <c r="R149" s="19"/>
      <c r="S149" s="19"/>
      <c r="T149" s="19"/>
      <c r="U149" s="19"/>
      <c r="V149" s="19"/>
      <c r="W149" s="19"/>
      <c r="X149" s="19"/>
      <c r="Y149" s="36"/>
      <c r="Z149" s="36"/>
      <c r="AA149" s="36"/>
      <c r="AB149" s="36"/>
      <c r="AC149" s="54"/>
      <c r="AD149" s="54"/>
      <c r="AE149" s="54"/>
      <c r="AF149" s="54"/>
    </row>
    <row r="150" spans="2:32" ht="13.5" customHeight="1">
      <c r="B150" s="36"/>
      <c r="C150" s="36"/>
      <c r="D150" s="19"/>
      <c r="E150" s="19"/>
      <c r="F150" s="19"/>
      <c r="G150" s="19"/>
      <c r="H150" s="19"/>
      <c r="I150" s="19"/>
      <c r="J150" s="19"/>
      <c r="K150" s="19"/>
      <c r="L150" s="19"/>
      <c r="M150" s="19"/>
      <c r="N150" s="19"/>
      <c r="O150" s="19"/>
      <c r="P150" s="19"/>
      <c r="Q150" s="19"/>
      <c r="R150" s="19"/>
      <c r="S150" s="19"/>
      <c r="T150" s="19"/>
      <c r="U150" s="19"/>
      <c r="V150" s="19"/>
      <c r="W150" s="19"/>
      <c r="X150" s="19"/>
      <c r="Y150" s="36"/>
      <c r="Z150" s="36"/>
      <c r="AA150" s="36"/>
      <c r="AB150" s="36"/>
      <c r="AC150" s="54"/>
      <c r="AD150" s="54"/>
      <c r="AE150" s="54"/>
      <c r="AF150" s="54"/>
    </row>
    <row r="151" spans="2:32" ht="13.5" customHeight="1">
      <c r="B151" s="36"/>
      <c r="C151" s="36"/>
      <c r="D151" s="19"/>
      <c r="E151" s="19"/>
      <c r="F151" s="19"/>
      <c r="G151" s="19"/>
      <c r="H151" s="19"/>
      <c r="I151" s="19"/>
      <c r="J151" s="19"/>
      <c r="K151" s="19"/>
      <c r="L151" s="19"/>
      <c r="M151" s="19"/>
      <c r="N151" s="19"/>
      <c r="O151" s="19"/>
      <c r="P151" s="19"/>
      <c r="Q151" s="19"/>
      <c r="R151" s="19"/>
      <c r="S151" s="19"/>
      <c r="T151" s="19"/>
      <c r="U151" s="19"/>
      <c r="V151" s="19"/>
      <c r="W151" s="19"/>
      <c r="X151" s="19"/>
      <c r="Y151" s="36"/>
      <c r="Z151" s="36"/>
      <c r="AA151" s="36"/>
      <c r="AB151" s="36"/>
      <c r="AC151" s="54"/>
      <c r="AD151" s="54"/>
      <c r="AE151" s="54"/>
      <c r="AF151" s="54"/>
    </row>
    <row r="152" spans="2:32" ht="13.5" customHeight="1">
      <c r="B152" s="36"/>
      <c r="C152" s="36"/>
      <c r="D152" s="19"/>
      <c r="E152" s="19"/>
      <c r="F152" s="19"/>
      <c r="G152" s="19"/>
      <c r="H152" s="19"/>
      <c r="I152" s="19"/>
      <c r="J152" s="19"/>
      <c r="K152" s="19"/>
      <c r="L152" s="19"/>
      <c r="M152" s="19"/>
      <c r="N152" s="19"/>
      <c r="O152" s="19"/>
      <c r="P152" s="19"/>
      <c r="Q152" s="19"/>
      <c r="R152" s="19"/>
      <c r="S152" s="19"/>
      <c r="T152" s="19"/>
      <c r="U152" s="19"/>
      <c r="V152" s="19"/>
      <c r="W152" s="19"/>
      <c r="X152" s="19"/>
      <c r="Y152" s="36"/>
      <c r="Z152" s="36"/>
      <c r="AA152" s="36"/>
      <c r="AB152" s="36"/>
      <c r="AC152" s="54"/>
      <c r="AD152" s="54"/>
      <c r="AE152" s="54"/>
      <c r="AF152" s="54"/>
    </row>
    <row r="153" spans="2:32" ht="13.5" customHeight="1">
      <c r="B153" s="36"/>
      <c r="C153" s="36"/>
      <c r="D153" s="19"/>
      <c r="E153" s="19"/>
      <c r="F153" s="19"/>
      <c r="G153" s="19"/>
      <c r="H153" s="19"/>
      <c r="I153" s="19"/>
      <c r="J153" s="19"/>
      <c r="K153" s="19"/>
      <c r="L153" s="19"/>
      <c r="M153" s="19"/>
      <c r="N153" s="19"/>
      <c r="O153" s="19"/>
      <c r="P153" s="19"/>
      <c r="Q153" s="19"/>
      <c r="R153" s="19"/>
      <c r="S153" s="19"/>
      <c r="T153" s="19"/>
      <c r="U153" s="19"/>
      <c r="V153" s="19"/>
      <c r="W153" s="19"/>
      <c r="X153" s="19"/>
      <c r="Y153" s="36"/>
      <c r="Z153" s="36"/>
      <c r="AA153" s="36"/>
      <c r="AB153" s="36"/>
      <c r="AC153" s="54"/>
      <c r="AD153" s="54"/>
      <c r="AE153" s="54"/>
      <c r="AF153" s="54"/>
    </row>
    <row r="154" spans="2:32" ht="13.5" customHeight="1">
      <c r="B154" s="36"/>
      <c r="C154" s="36"/>
      <c r="D154" s="19"/>
      <c r="E154" s="19"/>
      <c r="F154" s="19"/>
      <c r="G154" s="19"/>
      <c r="H154" s="19"/>
      <c r="I154" s="19"/>
      <c r="J154" s="19"/>
      <c r="K154" s="19"/>
      <c r="L154" s="19"/>
      <c r="M154" s="19"/>
      <c r="N154" s="19"/>
      <c r="O154" s="19"/>
      <c r="P154" s="19"/>
      <c r="Q154" s="19"/>
      <c r="R154" s="19"/>
      <c r="S154" s="19"/>
      <c r="T154" s="19"/>
      <c r="U154" s="19"/>
      <c r="V154" s="19"/>
      <c r="W154" s="19"/>
      <c r="X154" s="19"/>
      <c r="Y154" s="36"/>
      <c r="Z154" s="36"/>
      <c r="AA154" s="36"/>
      <c r="AB154" s="36"/>
      <c r="AC154" s="54"/>
      <c r="AD154" s="54"/>
      <c r="AE154" s="54"/>
      <c r="AF154" s="54"/>
    </row>
    <row r="155" spans="2:32" ht="13.5" customHeight="1">
      <c r="B155" s="36"/>
      <c r="C155" s="36"/>
      <c r="D155" s="19"/>
      <c r="E155" s="19"/>
      <c r="F155" s="19"/>
      <c r="G155" s="19"/>
      <c r="H155" s="19"/>
      <c r="I155" s="19"/>
      <c r="J155" s="19"/>
      <c r="K155" s="19"/>
      <c r="L155" s="19"/>
      <c r="M155" s="19"/>
      <c r="N155" s="19"/>
      <c r="O155" s="19"/>
      <c r="P155" s="19"/>
      <c r="Q155" s="19"/>
      <c r="R155" s="19"/>
      <c r="S155" s="19"/>
      <c r="T155" s="19"/>
      <c r="U155" s="19"/>
      <c r="V155" s="19"/>
      <c r="W155" s="19"/>
      <c r="X155" s="19"/>
      <c r="Y155" s="36"/>
      <c r="Z155" s="36"/>
      <c r="AA155" s="36"/>
      <c r="AB155" s="36"/>
      <c r="AC155" s="54"/>
      <c r="AD155" s="54"/>
      <c r="AE155" s="54"/>
      <c r="AF155" s="54"/>
    </row>
    <row r="156" spans="2:32" ht="13.5" customHeight="1">
      <c r="B156" s="36"/>
      <c r="C156" s="36"/>
      <c r="D156" s="19"/>
      <c r="E156" s="19"/>
      <c r="F156" s="19"/>
      <c r="G156" s="19"/>
      <c r="H156" s="19"/>
      <c r="I156" s="19"/>
      <c r="J156" s="19"/>
      <c r="K156" s="19"/>
      <c r="L156" s="19"/>
      <c r="M156" s="19"/>
      <c r="N156" s="19"/>
      <c r="O156" s="19"/>
      <c r="P156" s="19"/>
      <c r="Q156" s="19"/>
      <c r="R156" s="19"/>
      <c r="S156" s="19"/>
      <c r="T156" s="19"/>
      <c r="U156" s="19"/>
      <c r="V156" s="19"/>
      <c r="W156" s="19"/>
      <c r="X156" s="19"/>
      <c r="Y156" s="36"/>
      <c r="Z156" s="36"/>
      <c r="AA156" s="36"/>
      <c r="AB156" s="36"/>
      <c r="AC156" s="54"/>
      <c r="AD156" s="54"/>
      <c r="AE156" s="54"/>
      <c r="AF156" s="54"/>
    </row>
    <row r="157" spans="2:32" ht="13.5" customHeight="1">
      <c r="B157" s="36"/>
      <c r="C157" s="36"/>
      <c r="D157" s="19"/>
      <c r="E157" s="19"/>
      <c r="F157" s="19"/>
      <c r="G157" s="19"/>
      <c r="H157" s="19"/>
      <c r="I157" s="19"/>
      <c r="J157" s="19"/>
      <c r="K157" s="19"/>
      <c r="L157" s="19"/>
      <c r="M157" s="19"/>
      <c r="N157" s="19"/>
      <c r="O157" s="19"/>
      <c r="P157" s="19"/>
      <c r="Q157" s="19"/>
      <c r="R157" s="19"/>
      <c r="S157" s="19"/>
      <c r="T157" s="19"/>
      <c r="U157" s="19"/>
      <c r="V157" s="19"/>
      <c r="W157" s="19"/>
      <c r="X157" s="19"/>
      <c r="Y157" s="36"/>
      <c r="Z157" s="36"/>
      <c r="AA157" s="36"/>
      <c r="AB157" s="36"/>
      <c r="AC157" s="54"/>
      <c r="AD157" s="54"/>
      <c r="AE157" s="54"/>
      <c r="AF157" s="54"/>
    </row>
    <row r="158" spans="2:32" ht="13.5" customHeight="1">
      <c r="B158" s="36"/>
      <c r="C158" s="36"/>
      <c r="D158" s="19"/>
      <c r="E158" s="19"/>
      <c r="F158" s="19"/>
      <c r="G158" s="19"/>
      <c r="H158" s="19"/>
      <c r="I158" s="19"/>
      <c r="J158" s="19"/>
      <c r="K158" s="19"/>
      <c r="L158" s="19"/>
      <c r="M158" s="19"/>
      <c r="N158" s="19"/>
      <c r="O158" s="19"/>
      <c r="P158" s="19"/>
      <c r="Q158" s="19"/>
      <c r="R158" s="19"/>
      <c r="S158" s="19"/>
      <c r="T158" s="19"/>
      <c r="U158" s="19"/>
      <c r="V158" s="19"/>
      <c r="W158" s="19"/>
      <c r="X158" s="19"/>
      <c r="Y158" s="36"/>
      <c r="Z158" s="36"/>
      <c r="AA158" s="36"/>
      <c r="AB158" s="36"/>
      <c r="AC158" s="54"/>
      <c r="AD158" s="54"/>
      <c r="AE158" s="54"/>
      <c r="AF158" s="54"/>
    </row>
    <row r="159" spans="2:32" ht="13.5" customHeight="1">
      <c r="B159" s="36"/>
      <c r="C159" s="36"/>
      <c r="D159" s="19"/>
      <c r="E159" s="19"/>
      <c r="F159" s="19"/>
      <c r="G159" s="19"/>
      <c r="H159" s="19"/>
      <c r="I159" s="19"/>
      <c r="J159" s="19"/>
      <c r="K159" s="19"/>
      <c r="L159" s="19"/>
      <c r="M159" s="19"/>
      <c r="N159" s="19"/>
      <c r="O159" s="19"/>
      <c r="P159" s="19"/>
      <c r="Q159" s="19"/>
      <c r="R159" s="19"/>
      <c r="S159" s="19"/>
      <c r="T159" s="19"/>
      <c r="U159" s="19"/>
      <c r="V159" s="19"/>
      <c r="W159" s="19"/>
      <c r="X159" s="19"/>
      <c r="Y159" s="36"/>
      <c r="Z159" s="36"/>
      <c r="AA159" s="36"/>
      <c r="AB159" s="36"/>
      <c r="AC159" s="54"/>
      <c r="AD159" s="54"/>
      <c r="AE159" s="54"/>
      <c r="AF159" s="54"/>
    </row>
    <row r="160" spans="2:32" ht="13.5" customHeight="1">
      <c r="B160" s="36"/>
      <c r="C160" s="36"/>
      <c r="D160" s="19"/>
      <c r="E160" s="19"/>
      <c r="F160" s="19"/>
      <c r="G160" s="19"/>
      <c r="H160" s="19"/>
      <c r="I160" s="19"/>
      <c r="J160" s="19"/>
      <c r="K160" s="19"/>
      <c r="L160" s="19"/>
      <c r="M160" s="19"/>
      <c r="N160" s="19"/>
      <c r="O160" s="19"/>
      <c r="P160" s="19"/>
      <c r="Q160" s="19"/>
      <c r="R160" s="19"/>
      <c r="S160" s="19"/>
      <c r="T160" s="19"/>
      <c r="U160" s="19"/>
      <c r="V160" s="19"/>
      <c r="W160" s="19"/>
      <c r="X160" s="19"/>
      <c r="Y160" s="36"/>
      <c r="Z160" s="36"/>
      <c r="AA160" s="36"/>
      <c r="AB160" s="36"/>
      <c r="AC160" s="54"/>
      <c r="AD160" s="54"/>
      <c r="AE160" s="54"/>
      <c r="AF160" s="54"/>
    </row>
    <row r="161" spans="2:32" ht="13.5" customHeight="1">
      <c r="B161" s="36"/>
      <c r="C161" s="36"/>
      <c r="D161" s="19"/>
      <c r="E161" s="19"/>
      <c r="F161" s="19"/>
      <c r="G161" s="19"/>
      <c r="H161" s="19"/>
      <c r="I161" s="19"/>
      <c r="J161" s="19"/>
      <c r="K161" s="19"/>
      <c r="L161" s="19"/>
      <c r="M161" s="19"/>
      <c r="N161" s="19"/>
      <c r="O161" s="19"/>
      <c r="P161" s="19"/>
      <c r="Q161" s="19"/>
      <c r="R161" s="19"/>
      <c r="S161" s="19"/>
      <c r="T161" s="19"/>
      <c r="U161" s="19"/>
      <c r="V161" s="19"/>
      <c r="W161" s="19"/>
      <c r="X161" s="19"/>
      <c r="Y161" s="36"/>
      <c r="Z161" s="36"/>
      <c r="AA161" s="36"/>
      <c r="AB161" s="36"/>
      <c r="AC161" s="54"/>
      <c r="AD161" s="54"/>
      <c r="AE161" s="54"/>
      <c r="AF161" s="54"/>
    </row>
    <row r="162" spans="2:32" ht="13.5" customHeight="1">
      <c r="B162" s="36"/>
      <c r="C162" s="36"/>
      <c r="D162" s="19"/>
      <c r="E162" s="19"/>
      <c r="F162" s="19"/>
      <c r="G162" s="19"/>
      <c r="H162" s="19"/>
      <c r="I162" s="19"/>
      <c r="J162" s="19"/>
      <c r="K162" s="19"/>
      <c r="L162" s="19"/>
      <c r="M162" s="19"/>
      <c r="N162" s="19"/>
      <c r="O162" s="19"/>
      <c r="P162" s="19"/>
      <c r="Q162" s="19"/>
      <c r="R162" s="19"/>
      <c r="S162" s="19"/>
      <c r="T162" s="19"/>
      <c r="U162" s="19"/>
      <c r="V162" s="19"/>
      <c r="W162" s="19"/>
      <c r="X162" s="19"/>
      <c r="Y162" s="36"/>
      <c r="Z162" s="36"/>
      <c r="AA162" s="36"/>
      <c r="AB162" s="36"/>
      <c r="AC162" s="54"/>
      <c r="AD162" s="54"/>
      <c r="AE162" s="54"/>
      <c r="AF162" s="54"/>
    </row>
    <row r="163" spans="2:32" ht="13.5" customHeight="1">
      <c r="B163" s="36"/>
      <c r="C163" s="36"/>
      <c r="D163" s="19"/>
      <c r="E163" s="19"/>
      <c r="F163" s="19"/>
      <c r="G163" s="19"/>
      <c r="H163" s="19"/>
      <c r="I163" s="19"/>
      <c r="J163" s="19"/>
      <c r="K163" s="19"/>
      <c r="L163" s="19"/>
      <c r="M163" s="19"/>
      <c r="N163" s="19"/>
      <c r="O163" s="19"/>
      <c r="P163" s="19"/>
      <c r="Q163" s="19"/>
      <c r="R163" s="19"/>
      <c r="S163" s="19"/>
      <c r="T163" s="19"/>
      <c r="U163" s="19"/>
      <c r="V163" s="19"/>
      <c r="W163" s="19"/>
      <c r="X163" s="19"/>
      <c r="Y163" s="36"/>
      <c r="Z163" s="36"/>
      <c r="AA163" s="36"/>
      <c r="AB163" s="36"/>
      <c r="AC163" s="54"/>
      <c r="AD163" s="54"/>
      <c r="AE163" s="54"/>
      <c r="AF163" s="54"/>
    </row>
    <row r="164" spans="2:32" ht="13.5" customHeight="1">
      <c r="B164" s="36"/>
      <c r="C164" s="36"/>
      <c r="D164" s="19"/>
      <c r="E164" s="19"/>
      <c r="F164" s="19"/>
      <c r="G164" s="19"/>
      <c r="H164" s="19"/>
      <c r="I164" s="19"/>
      <c r="J164" s="19"/>
      <c r="K164" s="19"/>
      <c r="L164" s="19"/>
      <c r="M164" s="19"/>
      <c r="N164" s="19"/>
      <c r="O164" s="19"/>
      <c r="P164" s="19"/>
      <c r="Q164" s="19"/>
      <c r="R164" s="19"/>
      <c r="S164" s="19"/>
      <c r="T164" s="19"/>
      <c r="U164" s="19"/>
      <c r="V164" s="19"/>
      <c r="W164" s="19"/>
      <c r="X164" s="19"/>
      <c r="Y164" s="36"/>
      <c r="Z164" s="36"/>
      <c r="AA164" s="36"/>
      <c r="AB164" s="36"/>
      <c r="AC164" s="54"/>
      <c r="AD164" s="54"/>
      <c r="AE164" s="54"/>
      <c r="AF164" s="54"/>
    </row>
    <row r="165" spans="2:32" ht="13.5" customHeight="1">
      <c r="B165" s="36"/>
      <c r="C165" s="36"/>
      <c r="D165" s="19"/>
      <c r="E165" s="19"/>
      <c r="F165" s="19"/>
      <c r="G165" s="19"/>
      <c r="H165" s="19"/>
      <c r="I165" s="19"/>
      <c r="J165" s="19"/>
      <c r="K165" s="19"/>
      <c r="L165" s="19"/>
      <c r="M165" s="19"/>
      <c r="N165" s="19"/>
      <c r="O165" s="19"/>
      <c r="P165" s="19"/>
      <c r="Q165" s="19"/>
      <c r="R165" s="19"/>
      <c r="S165" s="19"/>
      <c r="T165" s="19"/>
      <c r="U165" s="19"/>
      <c r="V165" s="19"/>
      <c r="W165" s="19"/>
      <c r="X165" s="19"/>
      <c r="Y165" s="36"/>
      <c r="Z165" s="36"/>
      <c r="AA165" s="36"/>
      <c r="AB165" s="36"/>
      <c r="AC165" s="54"/>
      <c r="AD165" s="54"/>
      <c r="AE165" s="54"/>
      <c r="AF165" s="54"/>
    </row>
    <row r="166" spans="2:32" ht="13.5" customHeight="1">
      <c r="B166" s="36"/>
      <c r="C166" s="36"/>
      <c r="D166" s="19"/>
      <c r="E166" s="19"/>
      <c r="F166" s="19"/>
      <c r="G166" s="19"/>
      <c r="H166" s="19"/>
      <c r="I166" s="19"/>
      <c r="J166" s="19"/>
      <c r="K166" s="19"/>
      <c r="L166" s="19"/>
      <c r="M166" s="19"/>
      <c r="N166" s="19"/>
      <c r="O166" s="19"/>
      <c r="P166" s="19"/>
      <c r="Q166" s="19"/>
      <c r="R166" s="19"/>
      <c r="S166" s="19"/>
      <c r="T166" s="19"/>
      <c r="U166" s="19"/>
      <c r="V166" s="19"/>
      <c r="W166" s="19"/>
      <c r="X166" s="19"/>
      <c r="Y166" s="36"/>
      <c r="Z166" s="36"/>
      <c r="AA166" s="36"/>
      <c r="AB166" s="36"/>
      <c r="AC166" s="54"/>
      <c r="AD166" s="54"/>
      <c r="AE166" s="54"/>
      <c r="AF166" s="54"/>
    </row>
    <row r="167" spans="2:32" ht="13.5" customHeight="1">
      <c r="B167" s="36"/>
      <c r="C167" s="36"/>
      <c r="D167" s="19"/>
      <c r="E167" s="19"/>
      <c r="F167" s="19"/>
      <c r="G167" s="19"/>
      <c r="H167" s="19"/>
      <c r="I167" s="19"/>
      <c r="J167" s="19"/>
      <c r="K167" s="19"/>
      <c r="L167" s="19"/>
      <c r="M167" s="19"/>
      <c r="N167" s="19"/>
      <c r="O167" s="19"/>
      <c r="P167" s="19"/>
      <c r="Q167" s="19"/>
      <c r="R167" s="19"/>
      <c r="S167" s="19"/>
      <c r="T167" s="19"/>
      <c r="U167" s="19"/>
      <c r="V167" s="19"/>
      <c r="W167" s="19"/>
      <c r="X167" s="19"/>
      <c r="Y167" s="36"/>
      <c r="Z167" s="36"/>
      <c r="AA167" s="36"/>
      <c r="AB167" s="36"/>
      <c r="AC167" s="54"/>
      <c r="AD167" s="54"/>
      <c r="AE167" s="54"/>
      <c r="AF167" s="54"/>
    </row>
    <row r="168" spans="2:32" ht="13.5" customHeight="1">
      <c r="B168" s="36"/>
      <c r="C168" s="36"/>
      <c r="D168" s="19"/>
      <c r="E168" s="19"/>
      <c r="F168" s="19"/>
      <c r="G168" s="19"/>
      <c r="H168" s="19"/>
      <c r="I168" s="19"/>
      <c r="J168" s="19"/>
      <c r="K168" s="19"/>
      <c r="L168" s="19"/>
      <c r="M168" s="19"/>
      <c r="N168" s="19"/>
      <c r="O168" s="19"/>
      <c r="P168" s="19"/>
      <c r="Q168" s="19"/>
      <c r="R168" s="19"/>
      <c r="S168" s="19"/>
      <c r="T168" s="19"/>
      <c r="U168" s="19"/>
      <c r="V168" s="19"/>
      <c r="W168" s="19"/>
      <c r="X168" s="19"/>
      <c r="Y168" s="36"/>
      <c r="Z168" s="36"/>
      <c r="AA168" s="36"/>
      <c r="AB168" s="36"/>
      <c r="AC168" s="54"/>
      <c r="AD168" s="54"/>
      <c r="AE168" s="54"/>
      <c r="AF168" s="54"/>
    </row>
    <row r="169" spans="2:32" ht="13.5" customHeight="1">
      <c r="B169" s="36"/>
      <c r="C169" s="36"/>
      <c r="D169" s="19"/>
      <c r="E169" s="19"/>
      <c r="F169" s="19"/>
      <c r="G169" s="19"/>
      <c r="H169" s="19"/>
      <c r="I169" s="19"/>
      <c r="J169" s="19"/>
      <c r="K169" s="19"/>
      <c r="L169" s="19"/>
      <c r="M169" s="19"/>
      <c r="N169" s="19"/>
      <c r="O169" s="19"/>
      <c r="P169" s="19"/>
      <c r="Q169" s="19"/>
      <c r="R169" s="19"/>
      <c r="S169" s="19"/>
      <c r="T169" s="19"/>
      <c r="U169" s="19"/>
      <c r="V169" s="19"/>
      <c r="W169" s="19"/>
      <c r="X169" s="19"/>
      <c r="Y169" s="36"/>
      <c r="Z169" s="36"/>
      <c r="AA169" s="36"/>
      <c r="AB169" s="36"/>
      <c r="AC169" s="54"/>
      <c r="AD169" s="54"/>
      <c r="AE169" s="54"/>
      <c r="AF169" s="54"/>
    </row>
    <row r="170" spans="2:32" ht="13.5" customHeight="1">
      <c r="B170" s="36"/>
      <c r="C170" s="36"/>
      <c r="D170" s="19"/>
      <c r="E170" s="19"/>
      <c r="F170" s="19"/>
      <c r="G170" s="19"/>
      <c r="H170" s="19"/>
      <c r="I170" s="19"/>
      <c r="J170" s="19"/>
      <c r="K170" s="19"/>
      <c r="L170" s="19"/>
      <c r="M170" s="19"/>
      <c r="N170" s="19"/>
      <c r="O170" s="19"/>
      <c r="P170" s="19"/>
      <c r="Q170" s="19"/>
      <c r="R170" s="19"/>
      <c r="S170" s="19"/>
      <c r="T170" s="19"/>
      <c r="U170" s="19"/>
      <c r="V170" s="19"/>
      <c r="W170" s="19"/>
      <c r="X170" s="19"/>
      <c r="Y170" s="36"/>
      <c r="Z170" s="36"/>
      <c r="AA170" s="36"/>
      <c r="AB170" s="36"/>
      <c r="AC170" s="54"/>
      <c r="AD170" s="54"/>
      <c r="AE170" s="54"/>
      <c r="AF170" s="54"/>
    </row>
    <row r="171" spans="2:32" ht="13.5" customHeight="1">
      <c r="B171" s="36"/>
      <c r="C171" s="36"/>
      <c r="D171" s="19"/>
      <c r="E171" s="19"/>
      <c r="F171" s="19"/>
      <c r="G171" s="19"/>
      <c r="H171" s="19"/>
      <c r="I171" s="19"/>
      <c r="J171" s="19"/>
      <c r="K171" s="19"/>
      <c r="L171" s="19"/>
      <c r="M171" s="19"/>
      <c r="N171" s="19"/>
      <c r="O171" s="19"/>
      <c r="P171" s="19"/>
      <c r="Q171" s="19"/>
      <c r="R171" s="19"/>
      <c r="S171" s="19"/>
      <c r="T171" s="19"/>
      <c r="U171" s="19"/>
      <c r="V171" s="19"/>
      <c r="W171" s="19"/>
      <c r="X171" s="19"/>
      <c r="Y171" s="36"/>
      <c r="Z171" s="36"/>
      <c r="AA171" s="36"/>
      <c r="AB171" s="36"/>
      <c r="AC171" s="54"/>
      <c r="AD171" s="54"/>
      <c r="AE171" s="54"/>
      <c r="AF171" s="54"/>
    </row>
    <row r="172" spans="2:32" ht="13.5" customHeight="1">
      <c r="B172" s="36"/>
      <c r="C172" s="36"/>
      <c r="D172" s="19"/>
      <c r="E172" s="19"/>
      <c r="F172" s="19"/>
      <c r="G172" s="19"/>
      <c r="H172" s="19"/>
      <c r="I172" s="19"/>
      <c r="J172" s="19"/>
      <c r="K172" s="19"/>
      <c r="L172" s="19"/>
      <c r="M172" s="19"/>
      <c r="N172" s="19"/>
      <c r="O172" s="19"/>
      <c r="P172" s="19"/>
      <c r="Q172" s="19"/>
      <c r="R172" s="19"/>
      <c r="S172" s="19"/>
      <c r="T172" s="19"/>
      <c r="U172" s="19"/>
      <c r="V172" s="19"/>
      <c r="W172" s="19"/>
      <c r="X172" s="19"/>
      <c r="Y172" s="36"/>
      <c r="Z172" s="36"/>
      <c r="AA172" s="36"/>
      <c r="AB172" s="36"/>
      <c r="AC172" s="54"/>
      <c r="AD172" s="54"/>
      <c r="AE172" s="54"/>
      <c r="AF172" s="54"/>
    </row>
    <row r="173" spans="2:32" ht="13.5" customHeight="1">
      <c r="B173" s="36"/>
      <c r="C173" s="36"/>
      <c r="D173" s="19"/>
      <c r="E173" s="19"/>
      <c r="F173" s="19"/>
      <c r="G173" s="19"/>
      <c r="H173" s="19"/>
      <c r="I173" s="19"/>
      <c r="J173" s="19"/>
      <c r="K173" s="19"/>
      <c r="L173" s="19"/>
      <c r="M173" s="19"/>
      <c r="N173" s="19"/>
      <c r="O173" s="19"/>
      <c r="P173" s="19"/>
      <c r="Q173" s="19"/>
      <c r="R173" s="19"/>
      <c r="S173" s="19"/>
      <c r="T173" s="19"/>
      <c r="U173" s="19"/>
      <c r="V173" s="19"/>
      <c r="W173" s="19"/>
      <c r="X173" s="19"/>
      <c r="Y173" s="36"/>
      <c r="Z173" s="36"/>
      <c r="AA173" s="36"/>
      <c r="AB173" s="36"/>
      <c r="AC173" s="54"/>
      <c r="AD173" s="54"/>
      <c r="AE173" s="54"/>
      <c r="AF173" s="54"/>
    </row>
    <row r="174" spans="2:32" ht="13.5" customHeight="1">
      <c r="B174" s="36"/>
      <c r="C174" s="36"/>
      <c r="D174" s="19"/>
      <c r="E174" s="19"/>
      <c r="F174" s="19"/>
      <c r="G174" s="19"/>
      <c r="H174" s="19"/>
      <c r="I174" s="19"/>
      <c r="J174" s="19"/>
      <c r="K174" s="19"/>
      <c r="L174" s="19"/>
      <c r="M174" s="19"/>
      <c r="N174" s="19"/>
      <c r="O174" s="19"/>
      <c r="P174" s="19"/>
      <c r="Q174" s="19"/>
      <c r="R174" s="19"/>
      <c r="S174" s="19"/>
      <c r="T174" s="19"/>
      <c r="U174" s="19"/>
      <c r="V174" s="19"/>
      <c r="W174" s="19"/>
      <c r="X174" s="19"/>
      <c r="Y174" s="36"/>
      <c r="Z174" s="36"/>
      <c r="AA174" s="36"/>
      <c r="AB174" s="36"/>
      <c r="AC174" s="54"/>
      <c r="AD174" s="54"/>
      <c r="AE174" s="54"/>
      <c r="AF174" s="54"/>
    </row>
    <row r="175" spans="2:32" ht="13.5" customHeight="1">
      <c r="B175" s="36"/>
      <c r="C175" s="36"/>
      <c r="D175" s="19"/>
      <c r="E175" s="19"/>
      <c r="F175" s="19"/>
      <c r="G175" s="19"/>
      <c r="H175" s="19"/>
      <c r="I175" s="19"/>
      <c r="J175" s="19"/>
      <c r="K175" s="19"/>
      <c r="L175" s="19"/>
      <c r="M175" s="19"/>
      <c r="N175" s="19"/>
      <c r="O175" s="19"/>
      <c r="P175" s="19"/>
      <c r="Q175" s="19"/>
      <c r="R175" s="19"/>
      <c r="S175" s="19"/>
      <c r="T175" s="19"/>
      <c r="U175" s="19"/>
      <c r="V175" s="19"/>
      <c r="W175" s="19"/>
      <c r="X175" s="19"/>
      <c r="Y175" s="36"/>
      <c r="Z175" s="36"/>
      <c r="AA175" s="36"/>
      <c r="AB175" s="36"/>
      <c r="AC175" s="54"/>
      <c r="AD175" s="54"/>
      <c r="AE175" s="54"/>
      <c r="AF175" s="54"/>
    </row>
    <row r="176" spans="2:32" ht="13.5" customHeight="1">
      <c r="B176" s="36"/>
      <c r="C176" s="36"/>
      <c r="D176" s="19"/>
      <c r="E176" s="19"/>
      <c r="F176" s="19"/>
      <c r="G176" s="19"/>
      <c r="H176" s="19"/>
      <c r="I176" s="19"/>
      <c r="J176" s="19"/>
      <c r="K176" s="19"/>
      <c r="L176" s="19"/>
      <c r="M176" s="19"/>
      <c r="N176" s="19"/>
      <c r="O176" s="19"/>
      <c r="P176" s="19"/>
      <c r="Q176" s="19"/>
      <c r="R176" s="19"/>
      <c r="S176" s="19"/>
      <c r="T176" s="19"/>
      <c r="U176" s="19"/>
      <c r="V176" s="19"/>
      <c r="W176" s="19"/>
      <c r="X176" s="19"/>
      <c r="Y176" s="36"/>
      <c r="Z176" s="36"/>
      <c r="AA176" s="36"/>
      <c r="AB176" s="36"/>
      <c r="AC176" s="54"/>
      <c r="AD176" s="54"/>
      <c r="AE176" s="54"/>
      <c r="AF176" s="54"/>
    </row>
    <row r="177" spans="2:32" ht="13.5" customHeight="1">
      <c r="B177" s="36"/>
      <c r="C177" s="36"/>
      <c r="D177" s="19"/>
      <c r="E177" s="19"/>
      <c r="F177" s="19"/>
      <c r="G177" s="19"/>
      <c r="H177" s="19"/>
      <c r="I177" s="19"/>
      <c r="J177" s="19"/>
      <c r="K177" s="19"/>
      <c r="L177" s="19"/>
      <c r="M177" s="19"/>
      <c r="N177" s="19"/>
      <c r="O177" s="19"/>
      <c r="P177" s="19"/>
      <c r="Q177" s="19"/>
      <c r="R177" s="19"/>
      <c r="S177" s="19"/>
      <c r="T177" s="19"/>
      <c r="U177" s="19"/>
      <c r="V177" s="19"/>
      <c r="W177" s="19"/>
      <c r="X177" s="19"/>
      <c r="Y177" s="36"/>
      <c r="Z177" s="36"/>
      <c r="AA177" s="36"/>
      <c r="AB177" s="36"/>
      <c r="AC177" s="54"/>
      <c r="AD177" s="54"/>
      <c r="AE177" s="54"/>
      <c r="AF177" s="54"/>
    </row>
    <row r="178" spans="2:32" ht="13.5" customHeight="1">
      <c r="B178" s="36"/>
      <c r="C178" s="36"/>
      <c r="D178" s="19"/>
      <c r="E178" s="19"/>
      <c r="F178" s="19"/>
      <c r="G178" s="19"/>
      <c r="H178" s="19"/>
      <c r="I178" s="19"/>
      <c r="J178" s="19"/>
      <c r="K178" s="19"/>
      <c r="L178" s="19"/>
      <c r="M178" s="19"/>
      <c r="N178" s="19"/>
      <c r="O178" s="19"/>
      <c r="P178" s="19"/>
      <c r="Q178" s="19"/>
      <c r="R178" s="19"/>
      <c r="S178" s="19"/>
      <c r="T178" s="19"/>
      <c r="U178" s="19"/>
      <c r="V178" s="19"/>
      <c r="W178" s="19"/>
      <c r="X178" s="19"/>
      <c r="Y178" s="36"/>
      <c r="Z178" s="36"/>
      <c r="AA178" s="36"/>
      <c r="AB178" s="36"/>
      <c r="AC178" s="54"/>
      <c r="AD178" s="54"/>
      <c r="AE178" s="54"/>
      <c r="AF178" s="54"/>
    </row>
    <row r="179" spans="2:32" ht="13.5" customHeight="1">
      <c r="B179" s="36"/>
      <c r="C179" s="36"/>
      <c r="D179" s="19"/>
      <c r="E179" s="19"/>
      <c r="F179" s="19"/>
      <c r="G179" s="19"/>
      <c r="H179" s="19"/>
      <c r="I179" s="19"/>
      <c r="J179" s="19"/>
      <c r="K179" s="19"/>
      <c r="L179" s="19"/>
      <c r="M179" s="19"/>
      <c r="N179" s="19"/>
      <c r="O179" s="19"/>
      <c r="P179" s="19"/>
      <c r="Q179" s="19"/>
      <c r="R179" s="19"/>
      <c r="S179" s="19"/>
      <c r="T179" s="19"/>
      <c r="U179" s="19"/>
      <c r="V179" s="19"/>
      <c r="W179" s="19"/>
      <c r="X179" s="19"/>
      <c r="Y179" s="36"/>
      <c r="Z179" s="36"/>
      <c r="AA179" s="36"/>
      <c r="AB179" s="36"/>
      <c r="AC179" s="54"/>
      <c r="AD179" s="54"/>
      <c r="AE179" s="54"/>
      <c r="AF179" s="54"/>
    </row>
    <row r="180" spans="2:32" ht="13.5" customHeight="1">
      <c r="B180" s="36"/>
      <c r="C180" s="36"/>
      <c r="D180" s="19"/>
      <c r="E180" s="19"/>
      <c r="F180" s="19"/>
      <c r="G180" s="19"/>
      <c r="H180" s="19"/>
      <c r="I180" s="19"/>
      <c r="J180" s="19"/>
      <c r="K180" s="19"/>
      <c r="L180" s="19"/>
      <c r="M180" s="19"/>
      <c r="N180" s="19"/>
      <c r="O180" s="19"/>
      <c r="P180" s="19"/>
      <c r="Q180" s="19"/>
      <c r="R180" s="19"/>
      <c r="S180" s="19"/>
      <c r="T180" s="19"/>
      <c r="U180" s="19"/>
      <c r="V180" s="19"/>
      <c r="W180" s="19"/>
      <c r="X180" s="19"/>
      <c r="Y180" s="36"/>
      <c r="Z180" s="36"/>
      <c r="AA180" s="36"/>
      <c r="AB180" s="36"/>
      <c r="AC180" s="54"/>
      <c r="AD180" s="54"/>
      <c r="AE180" s="54"/>
      <c r="AF180" s="54"/>
    </row>
    <row r="181" spans="2:32" ht="13.5" customHeight="1">
      <c r="B181" s="36"/>
      <c r="C181" s="36"/>
      <c r="D181" s="19"/>
      <c r="E181" s="19"/>
      <c r="F181" s="19"/>
      <c r="G181" s="19"/>
      <c r="H181" s="19"/>
      <c r="I181" s="19"/>
      <c r="J181" s="19"/>
      <c r="K181" s="19"/>
      <c r="L181" s="19"/>
      <c r="M181" s="19"/>
      <c r="N181" s="19"/>
      <c r="O181" s="19"/>
      <c r="P181" s="19"/>
      <c r="Q181" s="19"/>
      <c r="R181" s="19"/>
      <c r="S181" s="19"/>
      <c r="T181" s="19"/>
      <c r="U181" s="19"/>
      <c r="V181" s="19"/>
      <c r="W181" s="19"/>
      <c r="X181" s="19"/>
      <c r="Y181" s="36"/>
      <c r="Z181" s="36"/>
      <c r="AA181" s="36"/>
      <c r="AB181" s="36"/>
      <c r="AC181" s="54"/>
      <c r="AD181" s="54"/>
      <c r="AE181" s="54"/>
      <c r="AF181" s="54"/>
    </row>
    <row r="182" spans="2:32" ht="13.5" customHeight="1">
      <c r="B182" s="36"/>
      <c r="C182" s="36"/>
      <c r="D182" s="19"/>
      <c r="E182" s="19"/>
      <c r="F182" s="19"/>
      <c r="G182" s="19"/>
      <c r="H182" s="19"/>
      <c r="I182" s="19"/>
      <c r="J182" s="19"/>
      <c r="K182" s="19"/>
      <c r="L182" s="19"/>
      <c r="M182" s="19"/>
      <c r="N182" s="19"/>
      <c r="O182" s="19"/>
      <c r="P182" s="19"/>
      <c r="Q182" s="19"/>
      <c r="R182" s="19"/>
      <c r="S182" s="19"/>
      <c r="T182" s="19"/>
      <c r="U182" s="19"/>
      <c r="V182" s="19"/>
      <c r="W182" s="19"/>
      <c r="X182" s="19"/>
      <c r="Y182" s="36"/>
      <c r="Z182" s="36"/>
      <c r="AA182" s="36"/>
      <c r="AB182" s="36"/>
      <c r="AC182" s="54"/>
      <c r="AD182" s="54"/>
      <c r="AE182" s="54"/>
      <c r="AF182" s="54"/>
    </row>
    <row r="183" spans="2:32" ht="13.5" customHeight="1">
      <c r="B183" s="36"/>
      <c r="C183" s="36"/>
      <c r="D183" s="19"/>
      <c r="E183" s="19"/>
      <c r="F183" s="19"/>
      <c r="G183" s="19"/>
      <c r="H183" s="19"/>
      <c r="I183" s="19"/>
      <c r="J183" s="19"/>
      <c r="K183" s="19"/>
      <c r="L183" s="19"/>
      <c r="M183" s="19"/>
      <c r="N183" s="19"/>
      <c r="O183" s="19"/>
      <c r="P183" s="19"/>
      <c r="Q183" s="19"/>
      <c r="R183" s="19"/>
      <c r="S183" s="19"/>
      <c r="T183" s="19"/>
      <c r="U183" s="19"/>
      <c r="V183" s="19"/>
      <c r="W183" s="19"/>
      <c r="X183" s="19"/>
      <c r="Y183" s="36"/>
      <c r="Z183" s="36"/>
      <c r="AA183" s="36"/>
      <c r="AB183" s="36"/>
      <c r="AC183" s="54"/>
      <c r="AD183" s="54"/>
      <c r="AE183" s="54"/>
      <c r="AF183" s="54"/>
    </row>
    <row r="184" spans="2:32" ht="13.5" customHeight="1">
      <c r="B184" s="36"/>
      <c r="C184" s="36"/>
      <c r="D184" s="19"/>
      <c r="E184" s="19"/>
      <c r="F184" s="19"/>
      <c r="G184" s="19"/>
      <c r="H184" s="19"/>
      <c r="I184" s="19"/>
      <c r="J184" s="19"/>
      <c r="K184" s="19"/>
      <c r="L184" s="19"/>
      <c r="M184" s="19"/>
      <c r="N184" s="19"/>
      <c r="O184" s="19"/>
      <c r="P184" s="19"/>
      <c r="Q184" s="19"/>
      <c r="R184" s="19"/>
      <c r="S184" s="19"/>
      <c r="T184" s="19"/>
      <c r="U184" s="19"/>
      <c r="V184" s="19"/>
      <c r="W184" s="19"/>
      <c r="X184" s="19"/>
      <c r="Y184" s="36"/>
      <c r="Z184" s="36"/>
      <c r="AA184" s="36"/>
      <c r="AB184" s="36"/>
      <c r="AC184" s="54"/>
      <c r="AD184" s="54"/>
      <c r="AE184" s="54"/>
      <c r="AF184" s="54"/>
    </row>
    <row r="185" spans="2:32" ht="13.5" customHeight="1">
      <c r="B185" s="36"/>
      <c r="C185" s="36"/>
      <c r="D185" s="19"/>
      <c r="E185" s="19"/>
      <c r="F185" s="19"/>
      <c r="G185" s="19"/>
      <c r="H185" s="19"/>
      <c r="I185" s="19"/>
      <c r="J185" s="19"/>
      <c r="K185" s="19"/>
      <c r="L185" s="19"/>
      <c r="M185" s="19"/>
      <c r="N185" s="19"/>
      <c r="O185" s="19"/>
      <c r="P185" s="19"/>
      <c r="Q185" s="19"/>
      <c r="R185" s="19"/>
      <c r="S185" s="19"/>
      <c r="T185" s="19"/>
      <c r="U185" s="19"/>
      <c r="V185" s="19"/>
      <c r="W185" s="19"/>
      <c r="X185" s="19"/>
      <c r="Y185" s="36"/>
      <c r="Z185" s="36"/>
      <c r="AA185" s="36"/>
      <c r="AB185" s="36"/>
      <c r="AC185" s="54"/>
      <c r="AD185" s="54"/>
      <c r="AE185" s="54"/>
      <c r="AF185" s="54"/>
    </row>
    <row r="186" spans="2:32" ht="13.5" customHeight="1">
      <c r="B186" s="36"/>
      <c r="C186" s="36"/>
      <c r="D186" s="19"/>
      <c r="E186" s="19"/>
      <c r="F186" s="19"/>
      <c r="G186" s="19"/>
      <c r="H186" s="19"/>
      <c r="I186" s="19"/>
      <c r="J186" s="19"/>
      <c r="K186" s="19"/>
      <c r="L186" s="19"/>
      <c r="M186" s="19"/>
      <c r="N186" s="19"/>
      <c r="O186" s="19"/>
      <c r="P186" s="19"/>
      <c r="Q186" s="19"/>
      <c r="R186" s="19"/>
      <c r="S186" s="19"/>
      <c r="T186" s="19"/>
      <c r="U186" s="19"/>
      <c r="V186" s="19"/>
      <c r="W186" s="19"/>
      <c r="X186" s="19"/>
      <c r="Y186" s="36"/>
      <c r="Z186" s="36"/>
      <c r="AA186" s="36"/>
      <c r="AB186" s="36"/>
      <c r="AC186" s="54"/>
      <c r="AD186" s="54"/>
      <c r="AE186" s="54"/>
      <c r="AF186" s="54"/>
    </row>
    <row r="187" spans="2:32" ht="13.5" customHeight="1">
      <c r="B187" s="36"/>
      <c r="C187" s="36"/>
      <c r="D187" s="19"/>
      <c r="E187" s="19"/>
      <c r="F187" s="19"/>
      <c r="G187" s="19"/>
      <c r="H187" s="19"/>
      <c r="I187" s="19"/>
      <c r="J187" s="19"/>
      <c r="K187" s="19"/>
      <c r="L187" s="19"/>
      <c r="M187" s="19"/>
      <c r="N187" s="19"/>
      <c r="O187" s="19"/>
      <c r="P187" s="19"/>
      <c r="Q187" s="19"/>
      <c r="R187" s="19"/>
      <c r="S187" s="19"/>
      <c r="T187" s="19"/>
      <c r="U187" s="19"/>
      <c r="V187" s="19"/>
      <c r="W187" s="19"/>
      <c r="X187" s="19"/>
      <c r="Y187" s="36"/>
      <c r="Z187" s="36"/>
      <c r="AA187" s="36"/>
      <c r="AB187" s="36"/>
      <c r="AC187" s="54"/>
      <c r="AD187" s="54"/>
      <c r="AE187" s="54"/>
      <c r="AF187" s="54"/>
    </row>
    <row r="188" spans="2:32" ht="13.5" customHeight="1">
      <c r="B188" s="36"/>
      <c r="C188" s="36"/>
      <c r="D188" s="19"/>
      <c r="E188" s="19"/>
      <c r="F188" s="19"/>
      <c r="G188" s="19"/>
      <c r="H188" s="19"/>
      <c r="I188" s="19"/>
      <c r="J188" s="19"/>
      <c r="K188" s="19"/>
      <c r="L188" s="19"/>
      <c r="M188" s="19"/>
      <c r="N188" s="19"/>
      <c r="O188" s="19"/>
      <c r="P188" s="19"/>
      <c r="Q188" s="19"/>
      <c r="R188" s="19"/>
      <c r="S188" s="19"/>
      <c r="T188" s="19"/>
      <c r="U188" s="19"/>
      <c r="V188" s="19"/>
      <c r="W188" s="19"/>
      <c r="X188" s="19"/>
      <c r="Y188" s="36"/>
      <c r="Z188" s="36"/>
      <c r="AA188" s="36"/>
      <c r="AB188" s="36"/>
      <c r="AC188" s="54"/>
      <c r="AD188" s="54"/>
      <c r="AE188" s="54"/>
      <c r="AF188" s="54"/>
    </row>
    <row r="189" spans="2:32" ht="13.5" customHeight="1">
      <c r="B189" s="36"/>
      <c r="C189" s="36"/>
      <c r="D189" s="19"/>
      <c r="E189" s="19"/>
      <c r="F189" s="19"/>
      <c r="G189" s="19"/>
      <c r="H189" s="19"/>
      <c r="I189" s="19"/>
      <c r="J189" s="19"/>
      <c r="K189" s="19"/>
      <c r="L189" s="19"/>
      <c r="M189" s="19"/>
      <c r="N189" s="19"/>
      <c r="O189" s="19"/>
      <c r="P189" s="19"/>
      <c r="Q189" s="19"/>
      <c r="R189" s="19"/>
      <c r="S189" s="19"/>
      <c r="T189" s="19"/>
      <c r="U189" s="19"/>
      <c r="V189" s="19"/>
      <c r="W189" s="19"/>
      <c r="X189" s="19"/>
      <c r="Y189" s="36"/>
      <c r="Z189" s="36"/>
      <c r="AA189" s="36"/>
      <c r="AB189" s="36"/>
      <c r="AC189" s="54"/>
      <c r="AD189" s="54"/>
      <c r="AE189" s="54"/>
      <c r="AF189" s="54"/>
    </row>
    <row r="190" spans="2:32" ht="13.5" customHeight="1">
      <c r="B190" s="36"/>
      <c r="C190" s="36"/>
      <c r="D190" s="19"/>
      <c r="E190" s="19"/>
      <c r="F190" s="19"/>
      <c r="G190" s="19"/>
      <c r="H190" s="19"/>
      <c r="I190" s="19"/>
      <c r="J190" s="19"/>
      <c r="K190" s="19"/>
      <c r="L190" s="19"/>
      <c r="M190" s="19"/>
      <c r="N190" s="19"/>
      <c r="O190" s="19"/>
      <c r="P190" s="19"/>
      <c r="Q190" s="19"/>
      <c r="R190" s="19"/>
      <c r="S190" s="19"/>
      <c r="T190" s="19"/>
      <c r="U190" s="19"/>
      <c r="V190" s="19"/>
      <c r="W190" s="19"/>
      <c r="X190" s="19"/>
      <c r="Y190" s="36"/>
      <c r="Z190" s="36"/>
      <c r="AA190" s="36"/>
      <c r="AB190" s="36"/>
      <c r="AC190" s="54"/>
      <c r="AD190" s="54"/>
      <c r="AE190" s="54"/>
      <c r="AF190" s="54"/>
    </row>
    <row r="191" spans="2:32" ht="13.5" customHeight="1">
      <c r="B191" s="36"/>
      <c r="C191" s="36"/>
      <c r="D191" s="19"/>
      <c r="E191" s="19"/>
      <c r="F191" s="19"/>
      <c r="G191" s="19"/>
      <c r="H191" s="19"/>
      <c r="I191" s="19"/>
      <c r="J191" s="19"/>
      <c r="K191" s="19"/>
      <c r="L191" s="19"/>
      <c r="M191" s="19"/>
      <c r="N191" s="19"/>
      <c r="O191" s="19"/>
      <c r="P191" s="19"/>
      <c r="Q191" s="19"/>
      <c r="R191" s="19"/>
      <c r="S191" s="19"/>
      <c r="T191" s="19"/>
      <c r="U191" s="19"/>
      <c r="V191" s="19"/>
      <c r="W191" s="19"/>
      <c r="X191" s="19"/>
      <c r="Y191" s="36"/>
      <c r="Z191" s="36"/>
      <c r="AA191" s="36"/>
      <c r="AB191" s="36"/>
      <c r="AC191" s="54"/>
      <c r="AD191" s="54"/>
      <c r="AE191" s="54"/>
      <c r="AF191" s="54"/>
    </row>
    <row r="192" spans="2:32" ht="13.5" customHeight="1">
      <c r="B192" s="36"/>
      <c r="C192" s="36"/>
      <c r="D192" s="19"/>
      <c r="E192" s="19"/>
      <c r="F192" s="19"/>
      <c r="G192" s="19"/>
      <c r="H192" s="19"/>
      <c r="I192" s="19"/>
      <c r="J192" s="19"/>
      <c r="K192" s="19"/>
      <c r="L192" s="19"/>
      <c r="M192" s="19"/>
      <c r="N192" s="19"/>
      <c r="O192" s="19"/>
      <c r="P192" s="19"/>
      <c r="Q192" s="19"/>
      <c r="R192" s="19"/>
      <c r="S192" s="19"/>
      <c r="T192" s="19"/>
      <c r="U192" s="19"/>
      <c r="V192" s="19"/>
      <c r="W192" s="19"/>
      <c r="X192" s="19"/>
      <c r="Y192" s="36"/>
      <c r="Z192" s="36"/>
      <c r="AA192" s="36"/>
      <c r="AB192" s="36"/>
      <c r="AC192" s="54"/>
      <c r="AD192" s="54"/>
      <c r="AE192" s="54"/>
      <c r="AF192" s="54"/>
    </row>
    <row r="193" spans="2:32" ht="13.5" customHeight="1">
      <c r="B193" s="36"/>
      <c r="C193" s="36"/>
      <c r="D193" s="19"/>
      <c r="E193" s="19"/>
      <c r="F193" s="19"/>
      <c r="G193" s="19"/>
      <c r="H193" s="19"/>
      <c r="I193" s="19"/>
      <c r="J193" s="19"/>
      <c r="K193" s="19"/>
      <c r="L193" s="19"/>
      <c r="M193" s="19"/>
      <c r="N193" s="19"/>
      <c r="O193" s="19"/>
      <c r="P193" s="19"/>
      <c r="Q193" s="19"/>
      <c r="R193" s="19"/>
      <c r="S193" s="19"/>
      <c r="T193" s="19"/>
      <c r="U193" s="19"/>
      <c r="V193" s="19"/>
      <c r="W193" s="19"/>
      <c r="X193" s="19"/>
      <c r="Y193" s="36"/>
      <c r="Z193" s="36"/>
      <c r="AA193" s="36"/>
      <c r="AB193" s="36"/>
      <c r="AC193" s="54"/>
      <c r="AD193" s="54"/>
      <c r="AE193" s="54"/>
      <c r="AF193" s="54"/>
    </row>
    <row r="194" spans="2:32" ht="13.5" customHeight="1">
      <c r="B194" s="36"/>
      <c r="C194" s="36"/>
      <c r="D194" s="19"/>
      <c r="E194" s="19"/>
      <c r="F194" s="19"/>
      <c r="G194" s="19"/>
      <c r="H194" s="19"/>
      <c r="I194" s="19"/>
      <c r="J194" s="19"/>
      <c r="K194" s="19"/>
      <c r="L194" s="19"/>
      <c r="M194" s="19"/>
      <c r="N194" s="19"/>
      <c r="O194" s="19"/>
      <c r="P194" s="19"/>
      <c r="Q194" s="19"/>
      <c r="R194" s="19"/>
      <c r="S194" s="19"/>
      <c r="T194" s="19"/>
      <c r="U194" s="19"/>
      <c r="V194" s="19"/>
      <c r="W194" s="19"/>
      <c r="X194" s="19"/>
      <c r="Y194" s="36"/>
      <c r="Z194" s="36"/>
      <c r="AA194" s="36"/>
      <c r="AB194" s="36"/>
      <c r="AC194" s="54"/>
      <c r="AD194" s="54"/>
      <c r="AE194" s="54"/>
      <c r="AF194" s="54"/>
    </row>
    <row r="195" spans="2:32" ht="13.5" customHeight="1">
      <c r="B195" s="36"/>
      <c r="C195" s="36"/>
      <c r="D195" s="19"/>
      <c r="E195" s="19"/>
      <c r="F195" s="19"/>
      <c r="G195" s="19"/>
      <c r="H195" s="19"/>
      <c r="I195" s="19"/>
      <c r="J195" s="19"/>
      <c r="K195" s="19"/>
      <c r="L195" s="19"/>
      <c r="M195" s="19"/>
      <c r="N195" s="19"/>
      <c r="O195" s="19"/>
      <c r="P195" s="19"/>
      <c r="Q195" s="19"/>
      <c r="R195" s="19"/>
      <c r="S195" s="19"/>
      <c r="T195" s="19"/>
      <c r="U195" s="19"/>
      <c r="V195" s="19"/>
      <c r="W195" s="19"/>
      <c r="X195" s="19"/>
      <c r="Y195" s="36"/>
      <c r="Z195" s="36"/>
      <c r="AA195" s="36"/>
      <c r="AB195" s="36"/>
      <c r="AC195" s="54"/>
      <c r="AD195" s="54"/>
      <c r="AE195" s="54"/>
      <c r="AF195" s="54"/>
    </row>
    <row r="196" spans="2:32" ht="13.5" customHeight="1">
      <c r="B196" s="36"/>
      <c r="C196" s="36"/>
      <c r="D196" s="19"/>
      <c r="E196" s="19"/>
      <c r="F196" s="19"/>
      <c r="G196" s="19"/>
      <c r="H196" s="19"/>
      <c r="I196" s="19"/>
      <c r="J196" s="19"/>
      <c r="K196" s="19"/>
      <c r="L196" s="19"/>
      <c r="M196" s="19"/>
      <c r="N196" s="19"/>
      <c r="O196" s="19"/>
      <c r="P196" s="19"/>
      <c r="Q196" s="19"/>
      <c r="R196" s="19"/>
      <c r="S196" s="19"/>
      <c r="T196" s="19"/>
      <c r="U196" s="19"/>
      <c r="V196" s="19"/>
      <c r="W196" s="19"/>
      <c r="X196" s="19"/>
      <c r="Y196" s="36"/>
      <c r="Z196" s="36"/>
      <c r="AA196" s="36"/>
      <c r="AB196" s="36"/>
      <c r="AC196" s="54"/>
      <c r="AD196" s="54"/>
      <c r="AE196" s="54"/>
      <c r="AF196" s="54"/>
    </row>
    <row r="197" spans="2:32" ht="13.5" customHeight="1">
      <c r="B197" s="36"/>
      <c r="C197" s="36"/>
      <c r="D197" s="19"/>
      <c r="E197" s="19"/>
      <c r="F197" s="19"/>
      <c r="G197" s="19"/>
      <c r="H197" s="19"/>
      <c r="I197" s="19"/>
      <c r="J197" s="19"/>
      <c r="K197" s="19"/>
      <c r="L197" s="19"/>
      <c r="M197" s="19"/>
      <c r="N197" s="19"/>
      <c r="O197" s="19"/>
      <c r="P197" s="19"/>
      <c r="Q197" s="19"/>
      <c r="R197" s="19"/>
      <c r="S197" s="19"/>
      <c r="T197" s="19"/>
      <c r="U197" s="19"/>
      <c r="V197" s="19"/>
      <c r="W197" s="19"/>
      <c r="X197" s="19"/>
      <c r="Y197" s="36"/>
      <c r="Z197" s="36"/>
      <c r="AA197" s="36"/>
      <c r="AB197" s="36"/>
      <c r="AC197" s="54"/>
      <c r="AD197" s="54"/>
      <c r="AE197" s="54"/>
      <c r="AF197" s="54"/>
    </row>
    <row r="198" spans="2:32" ht="13.5" customHeight="1">
      <c r="B198" s="36"/>
      <c r="C198" s="36"/>
      <c r="D198" s="19"/>
      <c r="E198" s="19"/>
      <c r="F198" s="19"/>
      <c r="G198" s="19"/>
      <c r="H198" s="19"/>
      <c r="I198" s="19"/>
      <c r="J198" s="19"/>
      <c r="K198" s="19"/>
      <c r="L198" s="19"/>
      <c r="M198" s="19"/>
      <c r="N198" s="19"/>
      <c r="O198" s="19"/>
      <c r="P198" s="19"/>
      <c r="Q198" s="19"/>
      <c r="R198" s="19"/>
      <c r="S198" s="19"/>
      <c r="T198" s="19"/>
      <c r="U198" s="19"/>
      <c r="V198" s="19"/>
      <c r="W198" s="19"/>
      <c r="X198" s="19"/>
      <c r="Y198" s="36"/>
      <c r="Z198" s="36"/>
      <c r="AA198" s="36"/>
      <c r="AB198" s="36"/>
      <c r="AC198" s="54"/>
      <c r="AD198" s="54"/>
      <c r="AE198" s="54"/>
      <c r="AF198" s="54"/>
    </row>
    <row r="199" spans="2:32" ht="13.5" customHeight="1">
      <c r="B199" s="36"/>
      <c r="C199" s="36"/>
      <c r="D199" s="19"/>
      <c r="E199" s="19"/>
      <c r="F199" s="19"/>
      <c r="G199" s="19"/>
      <c r="H199" s="19"/>
      <c r="I199" s="19"/>
      <c r="J199" s="19"/>
      <c r="K199" s="19"/>
      <c r="L199" s="19"/>
      <c r="M199" s="19"/>
      <c r="N199" s="19"/>
      <c r="O199" s="19"/>
      <c r="P199" s="19"/>
      <c r="Q199" s="19"/>
      <c r="R199" s="19"/>
      <c r="S199" s="19"/>
      <c r="T199" s="19"/>
      <c r="U199" s="19"/>
      <c r="V199" s="19"/>
      <c r="W199" s="19"/>
      <c r="X199" s="19"/>
      <c r="Y199" s="36"/>
      <c r="Z199" s="36"/>
      <c r="AA199" s="36"/>
      <c r="AB199" s="36"/>
      <c r="AC199" s="54"/>
      <c r="AD199" s="54"/>
      <c r="AE199" s="54"/>
      <c r="AF199" s="54"/>
    </row>
    <row r="200" spans="2:32" ht="13.5" customHeight="1">
      <c r="B200" s="36"/>
      <c r="C200" s="36"/>
      <c r="D200" s="19"/>
      <c r="E200" s="19"/>
      <c r="F200" s="19"/>
      <c r="G200" s="19"/>
      <c r="H200" s="19"/>
      <c r="I200" s="19"/>
      <c r="J200" s="19"/>
      <c r="K200" s="19"/>
      <c r="L200" s="19"/>
      <c r="M200" s="19"/>
      <c r="N200" s="19"/>
      <c r="O200" s="19"/>
      <c r="P200" s="19"/>
      <c r="Q200" s="19"/>
      <c r="R200" s="19"/>
      <c r="S200" s="19"/>
      <c r="T200" s="19"/>
      <c r="U200" s="19"/>
      <c r="V200" s="19"/>
      <c r="W200" s="19"/>
      <c r="X200" s="19"/>
      <c r="Y200" s="36"/>
      <c r="Z200" s="36"/>
      <c r="AA200" s="36"/>
      <c r="AB200" s="36"/>
      <c r="AC200" s="54"/>
      <c r="AD200" s="54"/>
      <c r="AE200" s="54"/>
      <c r="AF200" s="54"/>
    </row>
    <row r="201" spans="2:32" ht="13.5" customHeight="1">
      <c r="B201" s="36"/>
      <c r="C201" s="36"/>
      <c r="D201" s="19"/>
      <c r="E201" s="19"/>
      <c r="F201" s="19"/>
      <c r="G201" s="19"/>
      <c r="H201" s="19"/>
      <c r="I201" s="19"/>
      <c r="J201" s="19"/>
      <c r="K201" s="19"/>
      <c r="L201" s="19"/>
      <c r="M201" s="19"/>
      <c r="N201" s="19"/>
      <c r="O201" s="19"/>
      <c r="P201" s="19"/>
      <c r="Q201" s="19"/>
      <c r="R201" s="19"/>
      <c r="S201" s="19"/>
      <c r="T201" s="19"/>
      <c r="U201" s="19"/>
      <c r="V201" s="19"/>
      <c r="W201" s="19"/>
      <c r="X201" s="19"/>
      <c r="Y201" s="36"/>
      <c r="Z201" s="36"/>
      <c r="AA201" s="36"/>
      <c r="AB201" s="36"/>
      <c r="AC201" s="54"/>
      <c r="AD201" s="54"/>
      <c r="AE201" s="54"/>
      <c r="AF201" s="54"/>
    </row>
    <row r="202" spans="2:32" ht="13.5" customHeight="1">
      <c r="B202" s="36"/>
      <c r="C202" s="36"/>
      <c r="D202" s="19"/>
      <c r="E202" s="19"/>
      <c r="F202" s="19"/>
      <c r="G202" s="19"/>
      <c r="H202" s="19"/>
      <c r="I202" s="19"/>
      <c r="J202" s="19"/>
      <c r="K202" s="19"/>
      <c r="L202" s="19"/>
      <c r="M202" s="19"/>
      <c r="N202" s="19"/>
      <c r="O202" s="19"/>
      <c r="P202" s="19"/>
      <c r="Q202" s="19"/>
      <c r="R202" s="19"/>
      <c r="S202" s="19"/>
      <c r="T202" s="19"/>
      <c r="U202" s="19"/>
      <c r="V202" s="19"/>
      <c r="W202" s="19"/>
      <c r="X202" s="19"/>
      <c r="Y202" s="36"/>
      <c r="Z202" s="36"/>
      <c r="AA202" s="36"/>
      <c r="AB202" s="36"/>
      <c r="AC202" s="54"/>
      <c r="AD202" s="54"/>
      <c r="AE202" s="54"/>
      <c r="AF202" s="54"/>
    </row>
    <row r="203" spans="2:32" ht="13.5" customHeight="1">
      <c r="B203" s="36"/>
      <c r="C203" s="36"/>
      <c r="D203" s="19"/>
      <c r="E203" s="19"/>
      <c r="F203" s="19"/>
      <c r="G203" s="19"/>
      <c r="H203" s="19"/>
      <c r="I203" s="19"/>
      <c r="J203" s="19"/>
      <c r="K203" s="19"/>
      <c r="L203" s="19"/>
      <c r="M203" s="19"/>
      <c r="N203" s="19"/>
      <c r="O203" s="19"/>
      <c r="P203" s="19"/>
      <c r="Q203" s="19"/>
      <c r="R203" s="19"/>
      <c r="S203" s="19"/>
      <c r="T203" s="19"/>
      <c r="U203" s="19"/>
      <c r="V203" s="19"/>
      <c r="W203" s="19"/>
      <c r="X203" s="19"/>
      <c r="Y203" s="36"/>
      <c r="Z203" s="36"/>
      <c r="AA203" s="36"/>
      <c r="AB203" s="36"/>
      <c r="AC203" s="54"/>
      <c r="AD203" s="54"/>
      <c r="AE203" s="54"/>
      <c r="AF203" s="54"/>
    </row>
    <row r="204" spans="2:32" ht="13.5" customHeight="1">
      <c r="B204" s="36"/>
      <c r="C204" s="36"/>
      <c r="D204" s="19"/>
      <c r="E204" s="19"/>
      <c r="F204" s="19"/>
      <c r="G204" s="19"/>
      <c r="H204" s="19"/>
      <c r="I204" s="19"/>
      <c r="J204" s="19"/>
      <c r="K204" s="19"/>
      <c r="L204" s="19"/>
      <c r="M204" s="19"/>
      <c r="N204" s="19"/>
      <c r="O204" s="19"/>
      <c r="P204" s="19"/>
      <c r="Q204" s="19"/>
      <c r="R204" s="19"/>
      <c r="S204" s="19"/>
      <c r="T204" s="19"/>
      <c r="U204" s="19"/>
      <c r="V204" s="19"/>
      <c r="W204" s="19"/>
      <c r="X204" s="19"/>
      <c r="Y204" s="36"/>
      <c r="Z204" s="36"/>
      <c r="AA204" s="36"/>
      <c r="AB204" s="36"/>
      <c r="AC204" s="54"/>
      <c r="AD204" s="54"/>
      <c r="AE204" s="54"/>
      <c r="AF204" s="54"/>
    </row>
    <row r="205" spans="2:32" ht="13.5" customHeight="1">
      <c r="B205" s="36"/>
      <c r="C205" s="36"/>
      <c r="D205" s="19"/>
      <c r="E205" s="19"/>
      <c r="F205" s="19"/>
      <c r="G205" s="19"/>
      <c r="H205" s="19"/>
      <c r="I205" s="19"/>
      <c r="J205" s="19"/>
      <c r="K205" s="19"/>
      <c r="L205" s="19"/>
      <c r="M205" s="19"/>
      <c r="N205" s="19"/>
      <c r="O205" s="19"/>
      <c r="P205" s="19"/>
      <c r="Q205" s="19"/>
      <c r="R205" s="19"/>
      <c r="S205" s="19"/>
      <c r="T205" s="19"/>
      <c r="U205" s="19"/>
      <c r="V205" s="19"/>
      <c r="W205" s="19"/>
      <c r="X205" s="19"/>
      <c r="Y205" s="36"/>
      <c r="Z205" s="36"/>
      <c r="AA205" s="36"/>
      <c r="AB205" s="36"/>
      <c r="AC205" s="54"/>
      <c r="AD205" s="54"/>
      <c r="AE205" s="54"/>
      <c r="AF205" s="54"/>
    </row>
    <row r="206" spans="2:32" ht="13.5" customHeight="1">
      <c r="B206" s="36"/>
      <c r="C206" s="36"/>
      <c r="D206" s="19"/>
      <c r="E206" s="19"/>
      <c r="F206" s="19"/>
      <c r="G206" s="19"/>
      <c r="H206" s="19"/>
      <c r="I206" s="19"/>
      <c r="J206" s="19"/>
      <c r="K206" s="19"/>
      <c r="L206" s="19"/>
      <c r="M206" s="19"/>
      <c r="N206" s="19"/>
      <c r="O206" s="19"/>
      <c r="P206" s="19"/>
      <c r="Q206" s="19"/>
      <c r="R206" s="19"/>
      <c r="S206" s="19"/>
      <c r="T206" s="19"/>
      <c r="U206" s="19"/>
      <c r="V206" s="19"/>
      <c r="W206" s="19"/>
      <c r="X206" s="19"/>
      <c r="Y206" s="36"/>
      <c r="Z206" s="36"/>
      <c r="AA206" s="36"/>
      <c r="AB206" s="36"/>
      <c r="AC206" s="54"/>
      <c r="AD206" s="54"/>
      <c r="AE206" s="54"/>
      <c r="AF206" s="54"/>
    </row>
    <row r="207" spans="2:32" ht="13.5" customHeight="1">
      <c r="B207" s="36"/>
      <c r="C207" s="36"/>
      <c r="D207" s="19"/>
      <c r="E207" s="19"/>
      <c r="F207" s="19"/>
      <c r="G207" s="19"/>
      <c r="H207" s="19"/>
      <c r="I207" s="19"/>
      <c r="J207" s="19"/>
      <c r="K207" s="19"/>
      <c r="L207" s="19"/>
      <c r="M207" s="19"/>
      <c r="N207" s="19"/>
      <c r="O207" s="19"/>
      <c r="P207" s="19"/>
      <c r="Q207" s="19"/>
      <c r="R207" s="19"/>
      <c r="S207" s="19"/>
      <c r="T207" s="19"/>
      <c r="U207" s="19"/>
      <c r="V207" s="19"/>
      <c r="W207" s="19"/>
      <c r="X207" s="19"/>
      <c r="Y207" s="36"/>
      <c r="Z207" s="36"/>
      <c r="AA207" s="36"/>
      <c r="AB207" s="36"/>
      <c r="AC207" s="54"/>
      <c r="AD207" s="54"/>
      <c r="AE207" s="54"/>
      <c r="AF207" s="54"/>
    </row>
    <row r="208" spans="2:32" ht="13.5" customHeight="1">
      <c r="B208" s="36"/>
      <c r="C208" s="36"/>
      <c r="D208" s="19"/>
      <c r="E208" s="19"/>
      <c r="F208" s="19"/>
      <c r="G208" s="19"/>
      <c r="H208" s="19"/>
      <c r="I208" s="19"/>
      <c r="J208" s="19"/>
      <c r="K208" s="19"/>
      <c r="L208" s="19"/>
      <c r="M208" s="19"/>
      <c r="N208" s="19"/>
      <c r="O208" s="19"/>
      <c r="P208" s="19"/>
      <c r="Q208" s="19"/>
      <c r="R208" s="19"/>
      <c r="S208" s="19"/>
      <c r="T208" s="19"/>
      <c r="U208" s="19"/>
      <c r="V208" s="19"/>
      <c r="W208" s="19"/>
      <c r="X208" s="19"/>
      <c r="Y208" s="36"/>
      <c r="Z208" s="36"/>
      <c r="AA208" s="36"/>
      <c r="AB208" s="36"/>
      <c r="AC208" s="54"/>
      <c r="AD208" s="54"/>
      <c r="AE208" s="54"/>
      <c r="AF208" s="54"/>
    </row>
    <row r="209" spans="2:32" ht="13.5" customHeight="1">
      <c r="B209" s="36"/>
      <c r="C209" s="36"/>
      <c r="D209" s="19"/>
      <c r="E209" s="19"/>
      <c r="F209" s="19"/>
      <c r="G209" s="19"/>
      <c r="H209" s="19"/>
      <c r="I209" s="19"/>
      <c r="J209" s="19"/>
      <c r="K209" s="19"/>
      <c r="L209" s="19"/>
      <c r="M209" s="19"/>
      <c r="N209" s="19"/>
      <c r="O209" s="19"/>
      <c r="P209" s="19"/>
      <c r="Q209" s="19"/>
      <c r="R209" s="19"/>
      <c r="S209" s="19"/>
      <c r="T209" s="19"/>
      <c r="U209" s="19"/>
      <c r="V209" s="19"/>
      <c r="W209" s="19"/>
      <c r="X209" s="19"/>
      <c r="Y209" s="36"/>
      <c r="Z209" s="36"/>
      <c r="AA209" s="36"/>
      <c r="AB209" s="36"/>
      <c r="AC209" s="54"/>
      <c r="AD209" s="54"/>
      <c r="AE209" s="54"/>
      <c r="AF209" s="54"/>
    </row>
    <row r="210" spans="2:32" ht="13.5" customHeight="1">
      <c r="B210" s="36"/>
      <c r="C210" s="36"/>
      <c r="D210" s="19"/>
      <c r="E210" s="19"/>
      <c r="F210" s="19"/>
      <c r="G210" s="19"/>
      <c r="H210" s="19"/>
      <c r="I210" s="19"/>
      <c r="J210" s="19"/>
      <c r="K210" s="19"/>
      <c r="L210" s="19"/>
      <c r="M210" s="19"/>
      <c r="N210" s="19"/>
      <c r="O210" s="19"/>
      <c r="P210" s="19"/>
      <c r="Q210" s="19"/>
      <c r="R210" s="19"/>
      <c r="S210" s="19"/>
      <c r="T210" s="19"/>
      <c r="U210" s="19"/>
      <c r="V210" s="19"/>
      <c r="W210" s="19"/>
      <c r="X210" s="19"/>
      <c r="Y210" s="36"/>
      <c r="Z210" s="36"/>
      <c r="AA210" s="36"/>
      <c r="AB210" s="36"/>
      <c r="AC210" s="54"/>
      <c r="AD210" s="54"/>
      <c r="AE210" s="54"/>
      <c r="AF210" s="54"/>
    </row>
    <row r="211" spans="2:32" ht="13.5" customHeight="1">
      <c r="B211" s="36"/>
      <c r="C211" s="36"/>
      <c r="D211" s="19"/>
      <c r="E211" s="19"/>
      <c r="F211" s="19"/>
      <c r="G211" s="19"/>
      <c r="H211" s="19"/>
      <c r="I211" s="19"/>
      <c r="J211" s="19"/>
      <c r="K211" s="19"/>
      <c r="L211" s="19"/>
      <c r="M211" s="19"/>
      <c r="N211" s="19"/>
      <c r="O211" s="19"/>
      <c r="P211" s="19"/>
      <c r="Q211" s="19"/>
      <c r="R211" s="19"/>
      <c r="S211" s="19"/>
      <c r="T211" s="19"/>
      <c r="U211" s="19"/>
      <c r="V211" s="19"/>
      <c r="W211" s="19"/>
      <c r="X211" s="19"/>
      <c r="Y211" s="36"/>
      <c r="Z211" s="36"/>
      <c r="AA211" s="36"/>
      <c r="AB211" s="36"/>
      <c r="AC211" s="54"/>
      <c r="AD211" s="54"/>
      <c r="AE211" s="54"/>
      <c r="AF211" s="54"/>
    </row>
    <row r="212" spans="2:32" ht="13.5" customHeight="1">
      <c r="B212" s="36"/>
      <c r="C212" s="36"/>
      <c r="D212" s="19"/>
      <c r="E212" s="19"/>
      <c r="F212" s="19"/>
      <c r="G212" s="19"/>
      <c r="H212" s="19"/>
      <c r="I212" s="19"/>
      <c r="J212" s="19"/>
      <c r="K212" s="19"/>
      <c r="L212" s="19"/>
      <c r="M212" s="19"/>
      <c r="N212" s="19"/>
      <c r="O212" s="19"/>
      <c r="P212" s="19"/>
      <c r="Q212" s="19"/>
      <c r="R212" s="19"/>
      <c r="S212" s="19"/>
      <c r="T212" s="19"/>
      <c r="U212" s="19"/>
      <c r="V212" s="19"/>
      <c r="W212" s="19"/>
      <c r="X212" s="19"/>
      <c r="Y212" s="36"/>
      <c r="Z212" s="36"/>
      <c r="AA212" s="36"/>
      <c r="AB212" s="36"/>
      <c r="AC212" s="54"/>
      <c r="AD212" s="54"/>
      <c r="AE212" s="54"/>
      <c r="AF212" s="54"/>
    </row>
    <row r="213" spans="2:32" ht="13.5" customHeight="1">
      <c r="B213" s="36"/>
      <c r="C213" s="36"/>
      <c r="D213" s="19"/>
      <c r="E213" s="19"/>
      <c r="F213" s="19"/>
      <c r="G213" s="19"/>
      <c r="H213" s="19"/>
      <c r="I213" s="19"/>
      <c r="J213" s="19"/>
      <c r="K213" s="19"/>
      <c r="L213" s="19"/>
      <c r="M213" s="19"/>
      <c r="N213" s="19"/>
      <c r="O213" s="19"/>
      <c r="P213" s="19"/>
      <c r="Q213" s="19"/>
      <c r="R213" s="19"/>
      <c r="S213" s="19"/>
      <c r="T213" s="19"/>
      <c r="U213" s="19"/>
      <c r="V213" s="19"/>
      <c r="W213" s="19"/>
      <c r="X213" s="19"/>
      <c r="Y213" s="36"/>
      <c r="Z213" s="36"/>
      <c r="AA213" s="36"/>
      <c r="AB213" s="36"/>
      <c r="AC213" s="54"/>
      <c r="AD213" s="54"/>
      <c r="AE213" s="54"/>
      <c r="AF213" s="54"/>
    </row>
    <row r="214" spans="2:32" ht="13.5" customHeight="1">
      <c r="B214" s="36"/>
      <c r="C214" s="36"/>
      <c r="D214" s="19"/>
      <c r="E214" s="19"/>
      <c r="F214" s="19"/>
      <c r="G214" s="19"/>
      <c r="H214" s="19"/>
      <c r="I214" s="19"/>
      <c r="J214" s="19"/>
      <c r="K214" s="19"/>
      <c r="L214" s="19"/>
      <c r="M214" s="19"/>
      <c r="N214" s="19"/>
      <c r="O214" s="19"/>
      <c r="P214" s="19"/>
      <c r="Q214" s="19"/>
      <c r="R214" s="19"/>
      <c r="S214" s="19"/>
      <c r="T214" s="19"/>
      <c r="U214" s="19"/>
      <c r="V214" s="19"/>
      <c r="W214" s="19"/>
      <c r="X214" s="19"/>
      <c r="Y214" s="36"/>
      <c r="Z214" s="36"/>
      <c r="AA214" s="36"/>
      <c r="AB214" s="36"/>
      <c r="AC214" s="54"/>
      <c r="AD214" s="54"/>
      <c r="AE214" s="54"/>
      <c r="AF214" s="54"/>
    </row>
    <row r="215" spans="2:32" ht="13.5" customHeight="1">
      <c r="B215" s="36"/>
      <c r="C215" s="36"/>
      <c r="D215" s="19"/>
      <c r="E215" s="19"/>
      <c r="F215" s="19"/>
      <c r="G215" s="19"/>
      <c r="H215" s="19"/>
      <c r="I215" s="19"/>
      <c r="J215" s="19"/>
      <c r="K215" s="19"/>
      <c r="L215" s="19"/>
      <c r="M215" s="19"/>
      <c r="N215" s="19"/>
      <c r="O215" s="19"/>
      <c r="P215" s="19"/>
      <c r="Q215" s="19"/>
      <c r="R215" s="19"/>
      <c r="S215" s="19"/>
      <c r="T215" s="19"/>
      <c r="U215" s="19"/>
      <c r="V215" s="19"/>
      <c r="W215" s="19"/>
      <c r="X215" s="19"/>
      <c r="Y215" s="36"/>
      <c r="Z215" s="36"/>
      <c r="AA215" s="36"/>
      <c r="AB215" s="36"/>
      <c r="AC215" s="54"/>
      <c r="AD215" s="54"/>
      <c r="AE215" s="54"/>
      <c r="AF215" s="54"/>
    </row>
    <row r="216" spans="2:32" ht="13.5" customHeight="1">
      <c r="B216" s="36"/>
      <c r="C216" s="36"/>
      <c r="D216" s="19"/>
      <c r="E216" s="19"/>
      <c r="F216" s="19"/>
      <c r="G216" s="19"/>
      <c r="H216" s="19"/>
      <c r="I216" s="19"/>
      <c r="J216" s="19"/>
      <c r="K216" s="19"/>
      <c r="L216" s="19"/>
      <c r="M216" s="19"/>
      <c r="N216" s="19"/>
      <c r="O216" s="19"/>
      <c r="P216" s="19"/>
      <c r="Q216" s="19"/>
      <c r="R216" s="19"/>
      <c r="S216" s="19"/>
      <c r="T216" s="19"/>
      <c r="U216" s="19"/>
      <c r="V216" s="19"/>
      <c r="W216" s="19"/>
      <c r="X216" s="19"/>
      <c r="Y216" s="36"/>
      <c r="Z216" s="36"/>
      <c r="AA216" s="36"/>
      <c r="AB216" s="36"/>
      <c r="AC216" s="54"/>
      <c r="AD216" s="54"/>
      <c r="AE216" s="54"/>
      <c r="AF216" s="54"/>
    </row>
    <row r="217" spans="2:32" ht="13.5" customHeight="1">
      <c r="B217" s="36"/>
      <c r="C217" s="36"/>
      <c r="D217" s="19"/>
      <c r="E217" s="19"/>
      <c r="F217" s="19"/>
      <c r="G217" s="19"/>
      <c r="H217" s="19"/>
      <c r="I217" s="19"/>
      <c r="J217" s="19"/>
      <c r="K217" s="19"/>
      <c r="L217" s="19"/>
      <c r="M217" s="19"/>
      <c r="N217" s="19"/>
      <c r="O217" s="19"/>
      <c r="P217" s="19"/>
      <c r="Q217" s="19"/>
      <c r="R217" s="19"/>
      <c r="S217" s="19"/>
      <c r="T217" s="19"/>
      <c r="U217" s="19"/>
      <c r="V217" s="19"/>
      <c r="W217" s="19"/>
      <c r="X217" s="19"/>
      <c r="Y217" s="36"/>
      <c r="Z217" s="36"/>
      <c r="AA217" s="36"/>
      <c r="AB217" s="36"/>
      <c r="AC217" s="54"/>
      <c r="AD217" s="54"/>
      <c r="AE217" s="54"/>
      <c r="AF217" s="54"/>
    </row>
    <row r="218" spans="2:32" ht="13.5" customHeight="1">
      <c r="B218" s="36"/>
      <c r="C218" s="36"/>
      <c r="D218" s="19"/>
      <c r="E218" s="19"/>
      <c r="F218" s="19"/>
      <c r="G218" s="19"/>
      <c r="H218" s="19"/>
      <c r="I218" s="19"/>
      <c r="J218" s="19"/>
      <c r="K218" s="19"/>
      <c r="L218" s="19"/>
      <c r="M218" s="19"/>
      <c r="N218" s="19"/>
      <c r="O218" s="19"/>
      <c r="P218" s="19"/>
      <c r="Q218" s="19"/>
      <c r="R218" s="19"/>
      <c r="S218" s="19"/>
      <c r="T218" s="19"/>
      <c r="U218" s="19"/>
      <c r="V218" s="19"/>
      <c r="W218" s="19"/>
      <c r="X218" s="19"/>
      <c r="Y218" s="36"/>
      <c r="Z218" s="36"/>
      <c r="AA218" s="36"/>
      <c r="AB218" s="36"/>
      <c r="AC218" s="54"/>
      <c r="AD218" s="54"/>
      <c r="AE218" s="54"/>
      <c r="AF218" s="54"/>
    </row>
    <row r="219" spans="2:32" ht="13.5" customHeight="1">
      <c r="B219" s="36"/>
      <c r="C219" s="36"/>
      <c r="D219" s="19"/>
      <c r="E219" s="19"/>
      <c r="F219" s="19"/>
      <c r="G219" s="19"/>
      <c r="H219" s="19"/>
      <c r="I219" s="19"/>
      <c r="J219" s="19"/>
      <c r="K219" s="19"/>
      <c r="L219" s="19"/>
      <c r="M219" s="19"/>
      <c r="N219" s="19"/>
      <c r="O219" s="19"/>
      <c r="P219" s="19"/>
      <c r="Q219" s="19"/>
      <c r="R219" s="19"/>
      <c r="S219" s="19"/>
      <c r="T219" s="19"/>
      <c r="U219" s="19"/>
      <c r="V219" s="19"/>
      <c r="W219" s="19"/>
      <c r="X219" s="19"/>
      <c r="Y219" s="36"/>
      <c r="Z219" s="36"/>
      <c r="AA219" s="36"/>
      <c r="AB219" s="36"/>
      <c r="AC219" s="54"/>
      <c r="AD219" s="54"/>
      <c r="AE219" s="54"/>
      <c r="AF219" s="54"/>
    </row>
    <row r="220" spans="2:32" ht="13.5" customHeight="1">
      <c r="B220" s="36"/>
      <c r="C220" s="36"/>
      <c r="D220" s="19"/>
      <c r="E220" s="19"/>
      <c r="F220" s="19"/>
      <c r="G220" s="19"/>
      <c r="H220" s="19"/>
      <c r="I220" s="19"/>
      <c r="J220" s="19"/>
      <c r="K220" s="19"/>
      <c r="L220" s="19"/>
      <c r="M220" s="19"/>
      <c r="N220" s="19"/>
      <c r="O220" s="19"/>
      <c r="P220" s="19"/>
      <c r="Q220" s="19"/>
      <c r="R220" s="19"/>
      <c r="S220" s="19"/>
      <c r="T220" s="19"/>
      <c r="U220" s="19"/>
      <c r="V220" s="19"/>
      <c r="W220" s="19"/>
      <c r="X220" s="19"/>
      <c r="Y220" s="36"/>
      <c r="Z220" s="36"/>
      <c r="AA220" s="36"/>
      <c r="AB220" s="36"/>
      <c r="AC220" s="54"/>
      <c r="AD220" s="54"/>
      <c r="AE220" s="54"/>
      <c r="AF220" s="54"/>
    </row>
    <row r="221" spans="2:32" ht="13.5" customHeight="1">
      <c r="B221" s="36"/>
      <c r="C221" s="36"/>
      <c r="D221" s="19"/>
      <c r="E221" s="19"/>
      <c r="F221" s="19"/>
      <c r="G221" s="19"/>
      <c r="H221" s="19"/>
      <c r="I221" s="19"/>
      <c r="J221" s="19"/>
      <c r="K221" s="19"/>
      <c r="L221" s="19"/>
      <c r="M221" s="19"/>
      <c r="N221" s="19"/>
      <c r="O221" s="19"/>
      <c r="P221" s="19"/>
      <c r="Q221" s="19"/>
      <c r="R221" s="19"/>
      <c r="S221" s="19"/>
      <c r="T221" s="19"/>
      <c r="U221" s="19"/>
      <c r="V221" s="19"/>
      <c r="W221" s="19"/>
      <c r="X221" s="19"/>
      <c r="Y221" s="36"/>
      <c r="Z221" s="36"/>
      <c r="AA221" s="36"/>
      <c r="AB221" s="36"/>
      <c r="AC221" s="54"/>
      <c r="AD221" s="54"/>
      <c r="AE221" s="54"/>
      <c r="AF221" s="54"/>
    </row>
    <row r="222" spans="2:32" ht="13.5" customHeight="1">
      <c r="B222" s="36"/>
      <c r="C222" s="36"/>
      <c r="D222" s="19"/>
      <c r="E222" s="19"/>
      <c r="F222" s="19"/>
      <c r="G222" s="19"/>
      <c r="H222" s="19"/>
      <c r="I222" s="19"/>
      <c r="J222" s="19"/>
      <c r="K222" s="19"/>
      <c r="L222" s="19"/>
      <c r="M222" s="19"/>
      <c r="N222" s="19"/>
      <c r="O222" s="19"/>
      <c r="P222" s="19"/>
      <c r="Q222" s="19"/>
      <c r="R222" s="19"/>
      <c r="S222" s="19"/>
      <c r="T222" s="19"/>
      <c r="U222" s="19"/>
      <c r="V222" s="19"/>
      <c r="W222" s="19"/>
      <c r="X222" s="19"/>
      <c r="Y222" s="36"/>
      <c r="Z222" s="36"/>
      <c r="AA222" s="36"/>
      <c r="AB222" s="36"/>
      <c r="AC222" s="54"/>
      <c r="AD222" s="54"/>
      <c r="AE222" s="54"/>
      <c r="AF222" s="54"/>
    </row>
    <row r="223" spans="2:32" ht="13.5" customHeight="1">
      <c r="B223" s="36"/>
      <c r="C223" s="36"/>
      <c r="D223" s="19"/>
      <c r="E223" s="19"/>
      <c r="F223" s="19"/>
      <c r="G223" s="19"/>
      <c r="H223" s="19"/>
      <c r="I223" s="19"/>
      <c r="J223" s="19"/>
      <c r="K223" s="19"/>
      <c r="L223" s="19"/>
      <c r="M223" s="19"/>
      <c r="N223" s="19"/>
      <c r="O223" s="19"/>
      <c r="P223" s="19"/>
      <c r="Q223" s="19"/>
      <c r="R223" s="19"/>
      <c r="S223" s="19"/>
      <c r="T223" s="19"/>
      <c r="U223" s="19"/>
      <c r="V223" s="19"/>
      <c r="W223" s="19"/>
      <c r="X223" s="19"/>
      <c r="Y223" s="36"/>
      <c r="Z223" s="36"/>
      <c r="AA223" s="36"/>
      <c r="AB223" s="36"/>
      <c r="AC223" s="54"/>
      <c r="AD223" s="54"/>
      <c r="AE223" s="54"/>
      <c r="AF223" s="54"/>
    </row>
    <row r="224" spans="2:32" ht="13.5" customHeight="1">
      <c r="B224" s="36"/>
      <c r="C224" s="36"/>
      <c r="D224" s="19"/>
      <c r="E224" s="19"/>
      <c r="F224" s="19"/>
      <c r="G224" s="19"/>
      <c r="H224" s="19"/>
      <c r="I224" s="19"/>
      <c r="J224" s="19"/>
      <c r="K224" s="19"/>
      <c r="L224" s="19"/>
      <c r="M224" s="19"/>
      <c r="N224" s="19"/>
      <c r="O224" s="19"/>
      <c r="P224" s="19"/>
      <c r="Q224" s="19"/>
      <c r="R224" s="19"/>
      <c r="S224" s="19"/>
      <c r="T224" s="19"/>
      <c r="U224" s="19"/>
      <c r="V224" s="19"/>
      <c r="W224" s="19"/>
      <c r="X224" s="19"/>
      <c r="Y224" s="36"/>
      <c r="Z224" s="36"/>
      <c r="AA224" s="36"/>
      <c r="AB224" s="36"/>
      <c r="AC224" s="54"/>
      <c r="AD224" s="54"/>
      <c r="AE224" s="54"/>
      <c r="AF224" s="54"/>
    </row>
    <row r="225" spans="2:32" ht="13.5" customHeight="1">
      <c r="B225" s="36"/>
      <c r="C225" s="36"/>
      <c r="D225" s="19"/>
      <c r="E225" s="19"/>
      <c r="F225" s="19"/>
      <c r="G225" s="19"/>
      <c r="H225" s="19"/>
      <c r="I225" s="19"/>
      <c r="J225" s="19"/>
      <c r="K225" s="19"/>
      <c r="L225" s="19"/>
      <c r="M225" s="19"/>
      <c r="N225" s="19"/>
      <c r="O225" s="19"/>
      <c r="P225" s="19"/>
      <c r="Q225" s="19"/>
      <c r="R225" s="19"/>
      <c r="S225" s="19"/>
      <c r="T225" s="19"/>
      <c r="U225" s="19"/>
      <c r="V225" s="19"/>
      <c r="W225" s="19"/>
      <c r="X225" s="19"/>
      <c r="Y225" s="36"/>
      <c r="Z225" s="36"/>
      <c r="AA225" s="36"/>
      <c r="AB225" s="36"/>
      <c r="AC225" s="54"/>
      <c r="AD225" s="54"/>
      <c r="AE225" s="54"/>
      <c r="AF225" s="54"/>
    </row>
    <row r="226" spans="2:32" ht="13.5" customHeight="1">
      <c r="B226" s="36"/>
      <c r="C226" s="36"/>
      <c r="D226" s="19"/>
      <c r="E226" s="19"/>
      <c r="F226" s="19"/>
      <c r="G226" s="19"/>
      <c r="H226" s="19"/>
      <c r="I226" s="19"/>
      <c r="J226" s="19"/>
      <c r="K226" s="19"/>
      <c r="L226" s="19"/>
      <c r="M226" s="19"/>
      <c r="N226" s="19"/>
      <c r="O226" s="19"/>
      <c r="P226" s="19"/>
      <c r="Q226" s="19"/>
      <c r="R226" s="19"/>
      <c r="S226" s="19"/>
      <c r="T226" s="19"/>
      <c r="U226" s="19"/>
      <c r="V226" s="19"/>
      <c r="W226" s="19"/>
      <c r="X226" s="19"/>
      <c r="Y226" s="36"/>
      <c r="Z226" s="36"/>
      <c r="AA226" s="36"/>
      <c r="AB226" s="36"/>
      <c r="AC226" s="54"/>
      <c r="AD226" s="54"/>
      <c r="AE226" s="54"/>
      <c r="AF226" s="54"/>
    </row>
    <row r="227" spans="2:32" ht="13.5" customHeight="1">
      <c r="B227" s="36"/>
      <c r="C227" s="36"/>
      <c r="D227" s="19"/>
      <c r="E227" s="19"/>
      <c r="F227" s="19"/>
      <c r="G227" s="19"/>
      <c r="H227" s="19"/>
      <c r="I227" s="19"/>
      <c r="J227" s="19"/>
      <c r="K227" s="19"/>
      <c r="L227" s="19"/>
      <c r="M227" s="19"/>
      <c r="N227" s="19"/>
      <c r="O227" s="19"/>
      <c r="P227" s="19"/>
      <c r="Q227" s="19"/>
      <c r="R227" s="19"/>
      <c r="S227" s="19"/>
      <c r="T227" s="19"/>
      <c r="U227" s="19"/>
      <c r="V227" s="19"/>
      <c r="W227" s="19"/>
      <c r="X227" s="19"/>
      <c r="Y227" s="36"/>
      <c r="Z227" s="36"/>
      <c r="AA227" s="36"/>
      <c r="AB227" s="36"/>
      <c r="AC227" s="54"/>
      <c r="AD227" s="54"/>
      <c r="AE227" s="54"/>
      <c r="AF227" s="54"/>
    </row>
    <row r="228" spans="2:32" ht="13.5" customHeight="1">
      <c r="B228" s="36"/>
      <c r="C228" s="36"/>
      <c r="D228" s="19"/>
      <c r="E228" s="19"/>
      <c r="F228" s="19"/>
      <c r="G228" s="19"/>
      <c r="H228" s="19"/>
      <c r="I228" s="19"/>
      <c r="J228" s="19"/>
      <c r="K228" s="19"/>
      <c r="L228" s="19"/>
      <c r="M228" s="19"/>
      <c r="N228" s="19"/>
      <c r="O228" s="19"/>
      <c r="P228" s="19"/>
      <c r="Q228" s="19"/>
      <c r="R228" s="19"/>
      <c r="S228" s="19"/>
      <c r="T228" s="19"/>
      <c r="U228" s="19"/>
      <c r="V228" s="19"/>
      <c r="W228" s="19"/>
      <c r="X228" s="19"/>
      <c r="Y228" s="36"/>
      <c r="Z228" s="36"/>
      <c r="AA228" s="36"/>
      <c r="AB228" s="36"/>
      <c r="AC228" s="54"/>
      <c r="AD228" s="54"/>
      <c r="AE228" s="54"/>
      <c r="AF228" s="54"/>
    </row>
    <row r="229" spans="2:32" ht="13.5" customHeight="1">
      <c r="B229" s="36"/>
      <c r="C229" s="36"/>
      <c r="D229" s="19"/>
      <c r="E229" s="19"/>
      <c r="F229" s="19"/>
      <c r="G229" s="19"/>
      <c r="H229" s="19"/>
      <c r="I229" s="19"/>
      <c r="J229" s="19"/>
      <c r="K229" s="19"/>
      <c r="L229" s="19"/>
      <c r="M229" s="19"/>
      <c r="N229" s="19"/>
      <c r="O229" s="19"/>
      <c r="P229" s="19"/>
      <c r="Q229" s="19"/>
      <c r="R229" s="19"/>
      <c r="S229" s="19"/>
      <c r="T229" s="19"/>
      <c r="U229" s="19"/>
      <c r="V229" s="19"/>
      <c r="W229" s="19"/>
      <c r="X229" s="19"/>
      <c r="Y229" s="36"/>
      <c r="Z229" s="36"/>
      <c r="AA229" s="36"/>
      <c r="AB229" s="36"/>
      <c r="AC229" s="54"/>
      <c r="AD229" s="54"/>
      <c r="AE229" s="54"/>
      <c r="AF229" s="54"/>
    </row>
    <row r="230" spans="2:32" ht="13.5" customHeight="1">
      <c r="B230" s="36"/>
      <c r="C230" s="36"/>
      <c r="D230" s="19"/>
      <c r="E230" s="19"/>
      <c r="F230" s="19"/>
      <c r="G230" s="19"/>
      <c r="H230" s="19"/>
      <c r="I230" s="19"/>
      <c r="J230" s="19"/>
      <c r="K230" s="19"/>
      <c r="L230" s="19"/>
      <c r="M230" s="19"/>
      <c r="N230" s="19"/>
      <c r="O230" s="19"/>
      <c r="P230" s="19"/>
      <c r="Q230" s="19"/>
      <c r="R230" s="19"/>
      <c r="S230" s="19"/>
      <c r="T230" s="19"/>
      <c r="U230" s="19"/>
      <c r="V230" s="19"/>
      <c r="W230" s="19"/>
      <c r="X230" s="19"/>
      <c r="Y230" s="36"/>
      <c r="Z230" s="36"/>
      <c r="AA230" s="36"/>
      <c r="AB230" s="36"/>
      <c r="AC230" s="54"/>
      <c r="AD230" s="54"/>
      <c r="AE230" s="54"/>
      <c r="AF230" s="54"/>
    </row>
    <row r="231" spans="2:32" ht="13.5" customHeight="1">
      <c r="B231" s="36"/>
      <c r="C231" s="36"/>
      <c r="D231" s="19"/>
      <c r="E231" s="19"/>
      <c r="F231" s="19"/>
      <c r="G231" s="19"/>
      <c r="H231" s="19"/>
      <c r="I231" s="19"/>
      <c r="J231" s="19"/>
      <c r="K231" s="19"/>
      <c r="L231" s="19"/>
      <c r="M231" s="19"/>
      <c r="N231" s="19"/>
      <c r="O231" s="19"/>
      <c r="P231" s="19"/>
      <c r="Q231" s="19"/>
      <c r="R231" s="19"/>
      <c r="S231" s="19"/>
      <c r="T231" s="19"/>
      <c r="U231" s="19"/>
      <c r="V231" s="19"/>
      <c r="W231" s="19"/>
      <c r="X231" s="19"/>
      <c r="Y231" s="36"/>
      <c r="Z231" s="36"/>
      <c r="AA231" s="36"/>
      <c r="AB231" s="36"/>
      <c r="AC231" s="54"/>
      <c r="AD231" s="54"/>
      <c r="AE231" s="54"/>
      <c r="AF231" s="54"/>
    </row>
    <row r="232" spans="2:32" ht="13.5" customHeight="1">
      <c r="B232" s="36"/>
      <c r="C232" s="36"/>
      <c r="D232" s="19"/>
      <c r="E232" s="19"/>
      <c r="F232" s="19"/>
      <c r="G232" s="19"/>
      <c r="H232" s="19"/>
      <c r="I232" s="19"/>
      <c r="J232" s="19"/>
      <c r="K232" s="19"/>
      <c r="L232" s="19"/>
      <c r="M232" s="19"/>
      <c r="N232" s="19"/>
      <c r="O232" s="19"/>
      <c r="P232" s="19"/>
      <c r="Q232" s="19"/>
      <c r="R232" s="19"/>
      <c r="S232" s="19"/>
      <c r="T232" s="19"/>
      <c r="U232" s="19"/>
      <c r="V232" s="19"/>
      <c r="W232" s="19"/>
      <c r="X232" s="19"/>
      <c r="Y232" s="36"/>
      <c r="Z232" s="36"/>
      <c r="AA232" s="36"/>
      <c r="AB232" s="36"/>
      <c r="AC232" s="54"/>
      <c r="AD232" s="54"/>
      <c r="AE232" s="54"/>
      <c r="AF232" s="54"/>
    </row>
    <row r="233" spans="2:32" ht="13.5" customHeight="1">
      <c r="B233" s="36"/>
      <c r="C233" s="36"/>
      <c r="D233" s="19"/>
      <c r="E233" s="19"/>
      <c r="F233" s="19"/>
      <c r="G233" s="19"/>
      <c r="H233" s="19"/>
      <c r="I233" s="19"/>
      <c r="J233" s="19"/>
      <c r="K233" s="19"/>
      <c r="L233" s="19"/>
      <c r="M233" s="19"/>
      <c r="N233" s="19"/>
      <c r="O233" s="19"/>
      <c r="P233" s="19"/>
      <c r="Q233" s="19"/>
      <c r="R233" s="19"/>
      <c r="S233" s="19"/>
      <c r="T233" s="19"/>
      <c r="U233" s="19"/>
      <c r="V233" s="19"/>
      <c r="W233" s="19"/>
      <c r="X233" s="19"/>
      <c r="Y233" s="36"/>
      <c r="Z233" s="36"/>
      <c r="AA233" s="36"/>
      <c r="AB233" s="36"/>
      <c r="AC233" s="54"/>
      <c r="AD233" s="54"/>
      <c r="AE233" s="54"/>
      <c r="AF233" s="54"/>
    </row>
    <row r="234" spans="2:32" ht="13.5" customHeight="1">
      <c r="B234" s="36"/>
      <c r="C234" s="36"/>
      <c r="D234" s="19"/>
      <c r="E234" s="19"/>
      <c r="F234" s="19"/>
      <c r="G234" s="19"/>
      <c r="H234" s="19"/>
      <c r="I234" s="19"/>
      <c r="J234" s="19"/>
      <c r="K234" s="19"/>
      <c r="L234" s="19"/>
      <c r="M234" s="19"/>
      <c r="N234" s="19"/>
      <c r="O234" s="19"/>
      <c r="P234" s="19"/>
      <c r="Q234" s="19"/>
      <c r="R234" s="19"/>
      <c r="S234" s="19"/>
      <c r="T234" s="19"/>
      <c r="U234" s="19"/>
      <c r="V234" s="19"/>
      <c r="W234" s="19"/>
      <c r="X234" s="19"/>
      <c r="Y234" s="36"/>
      <c r="Z234" s="36"/>
      <c r="AA234" s="36"/>
      <c r="AB234" s="36"/>
      <c r="AC234" s="54"/>
      <c r="AD234" s="54"/>
      <c r="AE234" s="54"/>
      <c r="AF234" s="54"/>
    </row>
    <row r="235" spans="2:32" ht="13.5" customHeight="1">
      <c r="B235" s="36"/>
      <c r="C235" s="36"/>
      <c r="D235" s="19"/>
      <c r="E235" s="19"/>
      <c r="F235" s="19"/>
      <c r="G235" s="19"/>
      <c r="H235" s="19"/>
      <c r="I235" s="19"/>
      <c r="J235" s="19"/>
      <c r="K235" s="19"/>
      <c r="L235" s="19"/>
      <c r="M235" s="19"/>
      <c r="N235" s="19"/>
      <c r="O235" s="19"/>
      <c r="P235" s="19"/>
      <c r="Q235" s="19"/>
      <c r="R235" s="19"/>
      <c r="S235" s="19"/>
      <c r="T235" s="19"/>
      <c r="U235" s="19"/>
      <c r="V235" s="19"/>
      <c r="W235" s="19"/>
      <c r="X235" s="19"/>
      <c r="Y235" s="36"/>
      <c r="Z235" s="36"/>
      <c r="AA235" s="36"/>
      <c r="AB235" s="36"/>
      <c r="AC235" s="54"/>
      <c r="AD235" s="54"/>
      <c r="AE235" s="54"/>
      <c r="AF235" s="54"/>
    </row>
    <row r="236" spans="2:32" ht="13.5" customHeight="1">
      <c r="B236" s="36"/>
      <c r="C236" s="36"/>
      <c r="D236" s="19"/>
      <c r="E236" s="19"/>
      <c r="F236" s="19"/>
      <c r="G236" s="19"/>
      <c r="H236" s="19"/>
      <c r="I236" s="19"/>
      <c r="J236" s="19"/>
      <c r="K236" s="19"/>
      <c r="L236" s="19"/>
      <c r="M236" s="19"/>
      <c r="N236" s="19"/>
      <c r="O236" s="19"/>
      <c r="P236" s="19"/>
      <c r="Q236" s="19"/>
      <c r="R236" s="19"/>
      <c r="S236" s="19"/>
      <c r="T236" s="19"/>
      <c r="U236" s="19"/>
      <c r="V236" s="19"/>
      <c r="W236" s="19"/>
      <c r="X236" s="19"/>
      <c r="Y236" s="36"/>
      <c r="Z236" s="36"/>
      <c r="AA236" s="36"/>
      <c r="AB236" s="36"/>
      <c r="AC236" s="54"/>
      <c r="AD236" s="54"/>
      <c r="AE236" s="54"/>
      <c r="AF236" s="54"/>
    </row>
    <row r="237" spans="2:32" ht="13.5" customHeight="1">
      <c r="B237" s="36"/>
      <c r="C237" s="36"/>
      <c r="D237" s="19"/>
      <c r="E237" s="19"/>
      <c r="F237" s="19"/>
      <c r="G237" s="19"/>
      <c r="H237" s="19"/>
      <c r="I237" s="19"/>
      <c r="J237" s="19"/>
      <c r="K237" s="19"/>
      <c r="L237" s="19"/>
      <c r="M237" s="19"/>
      <c r="N237" s="19"/>
      <c r="O237" s="19"/>
      <c r="P237" s="19"/>
      <c r="Q237" s="19"/>
      <c r="R237" s="19"/>
      <c r="S237" s="19"/>
      <c r="T237" s="19"/>
      <c r="U237" s="19"/>
      <c r="V237" s="19"/>
      <c r="W237" s="19"/>
      <c r="X237" s="19"/>
      <c r="Y237" s="36"/>
      <c r="Z237" s="36"/>
      <c r="AA237" s="36"/>
      <c r="AB237" s="36"/>
      <c r="AC237" s="54"/>
      <c r="AD237" s="54"/>
      <c r="AE237" s="54"/>
      <c r="AF237" s="54"/>
    </row>
    <row r="238" spans="2:32" ht="13.5" customHeight="1">
      <c r="B238" s="36"/>
      <c r="C238" s="36"/>
      <c r="D238" s="19"/>
      <c r="E238" s="19"/>
      <c r="F238" s="19"/>
      <c r="G238" s="19"/>
      <c r="H238" s="19"/>
      <c r="I238" s="19"/>
      <c r="J238" s="19"/>
      <c r="K238" s="19"/>
      <c r="L238" s="19"/>
      <c r="M238" s="19"/>
      <c r="N238" s="19"/>
      <c r="O238" s="19"/>
      <c r="P238" s="19"/>
      <c r="Q238" s="19"/>
      <c r="R238" s="19"/>
      <c r="S238" s="19"/>
      <c r="T238" s="19"/>
      <c r="U238" s="19"/>
      <c r="V238" s="19"/>
      <c r="W238" s="19"/>
      <c r="X238" s="19"/>
      <c r="Y238" s="36"/>
      <c r="Z238" s="36"/>
      <c r="AA238" s="36"/>
      <c r="AB238" s="36"/>
      <c r="AC238" s="54"/>
      <c r="AD238" s="54"/>
      <c r="AE238" s="54"/>
      <c r="AF238" s="54"/>
    </row>
    <row r="239" spans="2:32" ht="13.5" customHeight="1">
      <c r="B239" s="36"/>
      <c r="C239" s="36"/>
      <c r="D239" s="19"/>
      <c r="E239" s="19"/>
      <c r="F239" s="19"/>
      <c r="G239" s="19"/>
      <c r="H239" s="19"/>
      <c r="I239" s="19"/>
      <c r="J239" s="19"/>
      <c r="K239" s="19"/>
      <c r="L239" s="19"/>
      <c r="M239" s="19"/>
      <c r="N239" s="19"/>
      <c r="O239" s="19"/>
      <c r="P239" s="19"/>
      <c r="Q239" s="19"/>
      <c r="R239" s="19"/>
      <c r="S239" s="19"/>
      <c r="T239" s="19"/>
      <c r="U239" s="19"/>
      <c r="V239" s="19"/>
      <c r="W239" s="19"/>
      <c r="X239" s="19"/>
      <c r="Y239" s="36"/>
      <c r="Z239" s="36"/>
      <c r="AA239" s="36"/>
      <c r="AB239" s="36"/>
      <c r="AC239" s="54"/>
      <c r="AD239" s="54"/>
      <c r="AE239" s="54"/>
      <c r="AF239" s="54"/>
    </row>
    <row r="240" spans="2:32" ht="13.5" customHeight="1">
      <c r="B240" s="36"/>
      <c r="C240" s="36"/>
      <c r="D240" s="19"/>
      <c r="E240" s="19"/>
      <c r="F240" s="19"/>
      <c r="G240" s="19"/>
      <c r="H240" s="19"/>
      <c r="I240" s="19"/>
      <c r="J240" s="19"/>
      <c r="K240" s="19"/>
      <c r="L240" s="19"/>
      <c r="M240" s="19"/>
      <c r="N240" s="19"/>
      <c r="O240" s="19"/>
      <c r="P240" s="19"/>
      <c r="Q240" s="19"/>
      <c r="R240" s="19"/>
      <c r="S240" s="19"/>
      <c r="T240" s="19"/>
      <c r="U240" s="19"/>
      <c r="V240" s="19"/>
      <c r="W240" s="19"/>
      <c r="X240" s="19"/>
      <c r="Y240" s="36"/>
      <c r="Z240" s="36"/>
      <c r="AA240" s="36"/>
      <c r="AB240" s="36"/>
      <c r="AC240" s="54"/>
      <c r="AD240" s="54"/>
      <c r="AE240" s="54"/>
      <c r="AF240" s="54"/>
    </row>
  </sheetData>
  <mergeCells count="5">
    <mergeCell ref="B1:C1"/>
    <mergeCell ref="F1:K1"/>
    <mergeCell ref="M1:O1"/>
    <mergeCell ref="P1:U1"/>
    <mergeCell ref="V1:AB1"/>
  </mergeCells>
  <conditionalFormatting sqref="B3:C49">
    <cfRule type="expression" dxfId="3410" priority="3">
      <formula>AND(D3, NOT(E3))</formula>
    </cfRule>
    <cfRule type="expression" dxfId="3409" priority="4">
      <formula>AND(D3,E3)</formula>
    </cfRule>
  </conditionalFormatting>
  <conditionalFormatting sqref="O3">
    <cfRule type="cellIs" dxfId="3408" priority="1" operator="equal">
      <formula>FALSE</formula>
    </cfRule>
    <cfRule type="cellIs" dxfId="3407" priority="2" operator="equal">
      <formula>TRUE</formula>
    </cfRule>
  </conditionalFormatting>
  <dataValidations count="1">
    <dataValidation promptTitle="Select a method" prompt="from the drop-down list" sqref="M3"/>
  </dataValidations>
  <pageMargins left="0.70866141732283472" right="0.70866141732283472" top="0.74803149606299213" bottom="0.74803149606299213" header="0.31496062992125984" footer="0.31496062992125984"/>
  <pageSetup paperSize="8" scale="54" fitToHeight="0" orientation="landscape" r:id="rId1"/>
  <headerFooter>
    <oddFooter>&amp;F</oddFooter>
  </headerFooter>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20327</v>
      </c>
      <c r="B1" s="1">
        <v>11</v>
      </c>
      <c r="C1" s="1">
        <v>5578</v>
      </c>
      <c r="D1" s="1" t="s">
        <v>150</v>
      </c>
      <c r="E1" s="1">
        <v>0</v>
      </c>
      <c r="F1" s="1" t="s">
        <v>20677</v>
      </c>
      <c r="G1" s="35"/>
      <c r="H1" s="35"/>
      <c r="I1" s="35"/>
      <c r="J1" s="35"/>
      <c r="K1" s="35"/>
    </row>
    <row r="2" spans="1:13" ht="15" customHeight="1">
      <c r="A2" s="2" t="s">
        <v>20348</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3561</v>
      </c>
      <c r="E5" s="1">
        <v>0</v>
      </c>
      <c r="F5" s="358"/>
      <c r="G5" s="1">
        <v>0</v>
      </c>
      <c r="H5" s="1">
        <v>1701</v>
      </c>
      <c r="I5" s="1">
        <v>5262</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SUBTOTAL(109,sub_totals77[NW])</f>
        <v>3561</v>
      </c>
      <c r="E12" s="1">
        <f>SUBTOTAL(109,sub_totals77[labour cost])</f>
        <v>0</v>
      </c>
      <c r="F12" s="358"/>
      <c r="G12" s="1">
        <f>SUBTOTAL(109,sub_totals77[Vehicle])</f>
        <v>0</v>
      </c>
      <c r="H12" s="1" t="s">
        <v>20703</v>
      </c>
      <c r="I12" s="1" t="s">
        <v>20704</v>
      </c>
    </row>
    <row r="13" spans="1:13" ht="15" customHeight="1">
      <c r="A13" s="1" t="s">
        <v>164</v>
      </c>
      <c r="C13" s="358"/>
      <c r="D13" s="1">
        <v>3561</v>
      </c>
      <c r="E13" s="1">
        <v>0</v>
      </c>
      <c r="F13" s="358"/>
      <c r="G13" s="1">
        <v>0</v>
      </c>
    </row>
    <row r="14" spans="1:13" ht="15" customHeight="1">
      <c r="A14" s="1" t="s">
        <v>20284</v>
      </c>
      <c r="C14" s="360"/>
      <c r="D14" s="37">
        <v>1701.0327239999992</v>
      </c>
      <c r="E14" s="37">
        <v>0</v>
      </c>
      <c r="F14" s="360"/>
      <c r="G14" s="37">
        <v>0</v>
      </c>
      <c r="I14" s="37">
        <v>316</v>
      </c>
    </row>
    <row r="15" spans="1:13" s="7" customFormat="1" ht="15" customHeight="1" thickBot="1">
      <c r="A15" s="7" t="s">
        <v>20285</v>
      </c>
      <c r="C15" s="360"/>
      <c r="D15" s="37">
        <v>5262.0327239999988</v>
      </c>
      <c r="E15" s="37">
        <v>0</v>
      </c>
      <c r="F15" s="360"/>
      <c r="G15" s="37">
        <v>0</v>
      </c>
      <c r="I15" s="45">
        <v>5578</v>
      </c>
      <c r="J15" s="44" t="s">
        <v>20341</v>
      </c>
    </row>
    <row r="16" spans="1:13" ht="15" customHeight="1" thickBot="1">
      <c r="A16" s="1" t="s">
        <v>20299</v>
      </c>
      <c r="C16" s="362"/>
      <c r="D16" s="42">
        <v>5578</v>
      </c>
      <c r="E16" s="42">
        <v>0</v>
      </c>
      <c r="F16" s="361"/>
      <c r="G16" s="43">
        <v>0</v>
      </c>
      <c r="I16" s="46">
        <v>5578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35</v>
      </c>
      <c r="B20" s="171" t="s">
        <v>20411</v>
      </c>
      <c r="C20" s="172" t="s">
        <v>20403</v>
      </c>
      <c r="D20" s="8" t="s">
        <v>20403</v>
      </c>
      <c r="E20" s="9" t="s">
        <v>20408</v>
      </c>
      <c r="F20" s="10">
        <v>101.74555785836257</v>
      </c>
      <c r="G20" s="41">
        <v>3561</v>
      </c>
    </row>
    <row r="21" spans="1:7" ht="15" customHeight="1">
      <c r="A21" s="174"/>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c r="B26" s="171"/>
      <c r="C26" s="172"/>
      <c r="D26" s="8" t="s">
        <v>20598</v>
      </c>
      <c r="E26" s="9" t="s">
        <v>20598</v>
      </c>
      <c r="F26" s="10">
        <v>0</v>
      </c>
      <c r="G26" s="41">
        <v>0</v>
      </c>
    </row>
    <row r="27" spans="1:7" ht="15" customHeight="1">
      <c r="A27" s="174"/>
      <c r="B27" s="171"/>
      <c r="C27" s="173"/>
      <c r="D27" s="8" t="s">
        <v>20598</v>
      </c>
      <c r="E27" s="9" t="s">
        <v>20598</v>
      </c>
      <c r="F27" s="10">
        <v>0</v>
      </c>
      <c r="G27" s="41">
        <v>0</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372" priority="11">
      <formula>ISERROR(B1)</formula>
    </cfRule>
  </conditionalFormatting>
  <conditionalFormatting sqref="D33:D43">
    <cfRule type="expression" dxfId="2371" priority="10">
      <formula>D33=error1</formula>
    </cfRule>
  </conditionalFormatting>
  <conditionalFormatting sqref="D20:D22 D26:D29">
    <cfRule type="expression" dxfId="2370" priority="9">
      <formula>D20=error2</formula>
    </cfRule>
  </conditionalFormatting>
  <conditionalFormatting sqref="E1:G1">
    <cfRule type="expression" dxfId="2369" priority="8">
      <formula>$F$1=error3</formula>
    </cfRule>
  </conditionalFormatting>
  <conditionalFormatting sqref="C13:D13">
    <cfRule type="expression" dxfId="2368" priority="7">
      <formula>NOT(C12=C13)</formula>
    </cfRule>
  </conditionalFormatting>
  <conditionalFormatting sqref="E33:E43 E47:E50 E20:E22 E26:E29">
    <cfRule type="expression" dxfId="2367" priority="6">
      <formula>AND(ISERROR(MATCH(E20,bu_list,0)),A20&lt;&gt;0)</formula>
    </cfRule>
  </conditionalFormatting>
  <conditionalFormatting sqref="D47:D50">
    <cfRule type="expression" dxfId="2366" priority="5">
      <formula>D47=error4</formula>
    </cfRule>
  </conditionalFormatting>
  <conditionalFormatting sqref="E13:F13">
    <cfRule type="expression" dxfId="2365" priority="4">
      <formula>NOT(E12=E13)</formula>
    </cfRule>
  </conditionalFormatting>
  <conditionalFormatting sqref="F1">
    <cfRule type="expression" dxfId="2364" priority="3">
      <formula>$F$1="good"</formula>
    </cfRule>
  </conditionalFormatting>
  <conditionalFormatting sqref="E54:E57">
    <cfRule type="expression" dxfId="2363" priority="2">
      <formula>AND(ISERROR(MATCH(E54,bu_list,0)),A54&lt;&gt;0)</formula>
    </cfRule>
  </conditionalFormatting>
  <conditionalFormatting sqref="D54:D57">
    <cfRule type="expression" dxfId="2362"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20328</v>
      </c>
      <c r="B1" s="1">
        <v>12</v>
      </c>
      <c r="C1" s="1">
        <v>384</v>
      </c>
      <c r="D1" s="1" t="s">
        <v>150</v>
      </c>
      <c r="E1" s="1">
        <v>0</v>
      </c>
      <c r="F1" s="1" t="s">
        <v>20677</v>
      </c>
      <c r="G1" s="35"/>
      <c r="H1" s="35"/>
      <c r="I1" s="35"/>
      <c r="J1" s="35"/>
      <c r="K1" s="35"/>
    </row>
    <row r="2" spans="1:13" ht="15" customHeight="1">
      <c r="A2" s="2" t="s">
        <v>20349</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245</v>
      </c>
      <c r="E5" s="1">
        <v>0</v>
      </c>
      <c r="F5" s="358"/>
      <c r="G5" s="1">
        <v>0</v>
      </c>
      <c r="H5" s="1">
        <v>117</v>
      </c>
      <c r="I5" s="1">
        <v>362</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SUBTOTAL(109,sub_totals83[NW])</f>
        <v>245</v>
      </c>
      <c r="E12" s="1">
        <f>SUBTOTAL(109,sub_totals83[labour cost])</f>
        <v>0</v>
      </c>
      <c r="F12" s="358"/>
      <c r="G12" s="1">
        <f>SUBTOTAL(109,sub_totals83[Vehicle])</f>
        <v>0</v>
      </c>
      <c r="H12" s="1" t="s">
        <v>20681</v>
      </c>
      <c r="I12" s="1" t="s">
        <v>20705</v>
      </c>
    </row>
    <row r="13" spans="1:13" ht="15" customHeight="1">
      <c r="A13" s="1" t="s">
        <v>164</v>
      </c>
      <c r="C13" s="358"/>
      <c r="D13" s="1">
        <v>245</v>
      </c>
      <c r="E13" s="1">
        <v>0</v>
      </c>
      <c r="F13" s="358"/>
      <c r="G13" s="1">
        <v>0</v>
      </c>
    </row>
    <row r="14" spans="1:13" ht="15" customHeight="1">
      <c r="A14" s="1" t="s">
        <v>20284</v>
      </c>
      <c r="C14" s="360"/>
      <c r="D14" s="37">
        <v>117.03257999999994</v>
      </c>
      <c r="E14" s="37">
        <v>0</v>
      </c>
      <c r="F14" s="360"/>
      <c r="G14" s="37">
        <v>0</v>
      </c>
      <c r="I14" s="37">
        <v>22</v>
      </c>
    </row>
    <row r="15" spans="1:13" s="7" customFormat="1" ht="15" customHeight="1" thickBot="1">
      <c r="A15" s="7" t="s">
        <v>20285</v>
      </c>
      <c r="C15" s="360"/>
      <c r="D15" s="37">
        <v>362.03257999999994</v>
      </c>
      <c r="E15" s="37">
        <v>0</v>
      </c>
      <c r="F15" s="360"/>
      <c r="G15" s="37">
        <v>0</v>
      </c>
      <c r="I15" s="45">
        <v>384</v>
      </c>
      <c r="J15" s="44" t="s">
        <v>20341</v>
      </c>
    </row>
    <row r="16" spans="1:13" ht="15" customHeight="1" thickBot="1">
      <c r="A16" s="1" t="s">
        <v>20299</v>
      </c>
      <c r="C16" s="362"/>
      <c r="D16" s="42">
        <v>384</v>
      </c>
      <c r="E16" s="42">
        <v>0</v>
      </c>
      <c r="F16" s="361"/>
      <c r="G16" s="43">
        <v>0</v>
      </c>
      <c r="I16" s="46">
        <v>384</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3</v>
      </c>
      <c r="B20" s="171" t="s">
        <v>20412</v>
      </c>
      <c r="C20" s="172" t="s">
        <v>20419</v>
      </c>
      <c r="D20" s="8" t="s">
        <v>20404</v>
      </c>
      <c r="E20" s="9" t="s">
        <v>20408</v>
      </c>
      <c r="F20" s="10">
        <v>81.52093532897311</v>
      </c>
      <c r="G20" s="41">
        <v>245</v>
      </c>
    </row>
    <row r="21" spans="1:7" ht="15" customHeight="1">
      <c r="A21" s="174"/>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c r="B26" s="171"/>
      <c r="C26" s="172"/>
      <c r="D26" s="8" t="s">
        <v>20598</v>
      </c>
      <c r="E26" s="9" t="s">
        <v>20598</v>
      </c>
      <c r="F26" s="10">
        <v>0</v>
      </c>
      <c r="G26" s="41">
        <v>0</v>
      </c>
    </row>
    <row r="27" spans="1:7" ht="15" customHeight="1">
      <c r="A27" s="174"/>
      <c r="B27" s="171"/>
      <c r="C27" s="173"/>
      <c r="D27" s="8" t="s">
        <v>20598</v>
      </c>
      <c r="E27" s="9" t="s">
        <v>20598</v>
      </c>
      <c r="F27" s="10">
        <v>0</v>
      </c>
      <c r="G27" s="41">
        <v>0</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295" priority="11">
      <formula>ISERROR(B1)</formula>
    </cfRule>
  </conditionalFormatting>
  <conditionalFormatting sqref="D33:D43">
    <cfRule type="expression" dxfId="2294" priority="10">
      <formula>D33=error1</formula>
    </cfRule>
  </conditionalFormatting>
  <conditionalFormatting sqref="D20:D22 D26:D29">
    <cfRule type="expression" dxfId="2293" priority="9">
      <formula>D20=error2</formula>
    </cfRule>
  </conditionalFormatting>
  <conditionalFormatting sqref="E1:G1">
    <cfRule type="expression" dxfId="2292" priority="8">
      <formula>$F$1=error3</formula>
    </cfRule>
  </conditionalFormatting>
  <conditionalFormatting sqref="C13:D13">
    <cfRule type="expression" dxfId="2291" priority="7">
      <formula>NOT(C12=C13)</formula>
    </cfRule>
  </conditionalFormatting>
  <conditionalFormatting sqref="E33:E43 E47:E50 E20:E22 E26:E29">
    <cfRule type="expression" dxfId="2290" priority="6">
      <formula>AND(ISERROR(MATCH(E20,bu_list,0)),A20&lt;&gt;0)</formula>
    </cfRule>
  </conditionalFormatting>
  <conditionalFormatting sqref="D47:D50">
    <cfRule type="expression" dxfId="2289" priority="5">
      <formula>D47=error4</formula>
    </cfRule>
  </conditionalFormatting>
  <conditionalFormatting sqref="E13:F13">
    <cfRule type="expression" dxfId="2288" priority="4">
      <formula>NOT(E12=E13)</formula>
    </cfRule>
  </conditionalFormatting>
  <conditionalFormatting sqref="F1">
    <cfRule type="expression" dxfId="2287" priority="3">
      <formula>$F$1="good"</formula>
    </cfRule>
  </conditionalFormatting>
  <conditionalFormatting sqref="E54:E57">
    <cfRule type="expression" dxfId="2286" priority="2">
      <formula>AND(ISERROR(MATCH(E54,bu_list,0)),A54&lt;&gt;0)</formula>
    </cfRule>
  </conditionalFormatting>
  <conditionalFormatting sqref="D54:D57">
    <cfRule type="expression" dxfId="2285"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20329</v>
      </c>
      <c r="B1" s="1">
        <v>13</v>
      </c>
      <c r="C1" s="1">
        <v>128</v>
      </c>
      <c r="D1" s="1" t="s">
        <v>150</v>
      </c>
      <c r="E1" s="1">
        <v>0</v>
      </c>
      <c r="F1" s="1" t="s">
        <v>20677</v>
      </c>
      <c r="G1" s="35"/>
      <c r="H1" s="35"/>
      <c r="I1" s="35"/>
      <c r="J1" s="35"/>
      <c r="K1" s="35"/>
    </row>
    <row r="2" spans="1:13" ht="15" customHeight="1">
      <c r="A2" s="2" t="s">
        <v>20350</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82</v>
      </c>
      <c r="E5" s="1">
        <v>0</v>
      </c>
      <c r="F5" s="358"/>
      <c r="G5" s="1">
        <v>0</v>
      </c>
      <c r="H5" s="1">
        <v>39</v>
      </c>
      <c r="I5" s="1">
        <v>121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SUBTOTAL(109,sub_totals89[NW])</f>
        <v>82</v>
      </c>
      <c r="E12" s="1">
        <f>SUBTOTAL(109,sub_totals89[labour cost])</f>
        <v>0</v>
      </c>
      <c r="F12" s="358"/>
      <c r="G12" s="1">
        <f>SUBTOTAL(109,sub_totals89[Vehicle])</f>
        <v>0</v>
      </c>
      <c r="H12" s="1" t="s">
        <v>20706</v>
      </c>
      <c r="I12" s="1" t="s">
        <v>20707</v>
      </c>
    </row>
    <row r="13" spans="1:13" ht="15" customHeight="1">
      <c r="A13" s="1" t="s">
        <v>164</v>
      </c>
      <c r="C13" s="358"/>
      <c r="D13" s="1">
        <v>82</v>
      </c>
      <c r="E13" s="1">
        <v>0</v>
      </c>
      <c r="F13" s="358"/>
      <c r="G13" s="1">
        <v>0</v>
      </c>
    </row>
    <row r="14" spans="1:13" ht="15" customHeight="1">
      <c r="A14" s="1" t="s">
        <v>20284</v>
      </c>
      <c r="C14" s="360"/>
      <c r="D14" s="37">
        <v>39.170087999999978</v>
      </c>
      <c r="E14" s="37">
        <v>0</v>
      </c>
      <c r="F14" s="360"/>
      <c r="G14" s="37">
        <v>0</v>
      </c>
      <c r="I14" s="37">
        <v>7</v>
      </c>
    </row>
    <row r="15" spans="1:13" s="7" customFormat="1" ht="15" customHeight="1" thickBot="1">
      <c r="A15" s="7" t="s">
        <v>20285</v>
      </c>
      <c r="C15" s="360"/>
      <c r="D15" s="37">
        <v>121.17008799999998</v>
      </c>
      <c r="E15" s="37">
        <v>0</v>
      </c>
      <c r="F15" s="360"/>
      <c r="G15" s="37">
        <v>0</v>
      </c>
      <c r="I15" s="45">
        <v>128</v>
      </c>
      <c r="J15" s="44" t="s">
        <v>20341</v>
      </c>
    </row>
    <row r="16" spans="1:13" ht="15" customHeight="1" thickBot="1">
      <c r="A16" s="1" t="s">
        <v>20299</v>
      </c>
      <c r="C16" s="362"/>
      <c r="D16" s="42">
        <v>128</v>
      </c>
      <c r="E16" s="42">
        <v>0</v>
      </c>
      <c r="F16" s="361"/>
      <c r="G16" s="43">
        <v>0</v>
      </c>
      <c r="I16" s="46">
        <v>128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1</v>
      </c>
      <c r="B20" s="171" t="s">
        <v>20412</v>
      </c>
      <c r="C20" s="172" t="s">
        <v>20419</v>
      </c>
      <c r="D20" s="8" t="s">
        <v>20404</v>
      </c>
      <c r="E20" s="9" t="s">
        <v>20408</v>
      </c>
      <c r="F20" s="10">
        <v>81.52093532897311</v>
      </c>
      <c r="G20" s="41">
        <v>82</v>
      </c>
    </row>
    <row r="21" spans="1:7" ht="15" customHeight="1">
      <c r="A21" s="174"/>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c r="B26" s="171"/>
      <c r="C26" s="172"/>
      <c r="D26" s="8" t="s">
        <v>20598</v>
      </c>
      <c r="E26" s="9" t="s">
        <v>20598</v>
      </c>
      <c r="F26" s="10">
        <v>0</v>
      </c>
      <c r="G26" s="41">
        <v>0</v>
      </c>
    </row>
    <row r="27" spans="1:7" ht="15" customHeight="1">
      <c r="A27" s="174"/>
      <c r="B27" s="171"/>
      <c r="C27" s="173"/>
      <c r="D27" s="8" t="s">
        <v>20598</v>
      </c>
      <c r="E27" s="9" t="s">
        <v>20598</v>
      </c>
      <c r="F27" s="10">
        <v>0</v>
      </c>
      <c r="G27" s="41">
        <v>0</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218" priority="11">
      <formula>ISERROR(B1)</formula>
    </cfRule>
  </conditionalFormatting>
  <conditionalFormatting sqref="D33:D43">
    <cfRule type="expression" dxfId="2217" priority="10">
      <formula>D33=error1</formula>
    </cfRule>
  </conditionalFormatting>
  <conditionalFormatting sqref="D20:D22 D26:D29">
    <cfRule type="expression" dxfId="2216" priority="9">
      <formula>D20=error2</formula>
    </cfRule>
  </conditionalFormatting>
  <conditionalFormatting sqref="E1:G1">
    <cfRule type="expression" dxfId="2215" priority="8">
      <formula>$F$1=error3</formula>
    </cfRule>
  </conditionalFormatting>
  <conditionalFormatting sqref="C13:D13">
    <cfRule type="expression" dxfId="2214" priority="7">
      <formula>NOT(C12=C13)</formula>
    </cfRule>
  </conditionalFormatting>
  <conditionalFormatting sqref="E33:E43 E47:E50 E20:E22 E26:E29">
    <cfRule type="expression" dxfId="2213" priority="6">
      <formula>AND(ISERROR(MATCH(E20,bu_list,0)),A20&lt;&gt;0)</formula>
    </cfRule>
  </conditionalFormatting>
  <conditionalFormatting sqref="D47:D50">
    <cfRule type="expression" dxfId="2212" priority="5">
      <formula>D47=error4</formula>
    </cfRule>
  </conditionalFormatting>
  <conditionalFormatting sqref="E13:F13">
    <cfRule type="expression" dxfId="2211" priority="4">
      <formula>NOT(E12=E13)</formula>
    </cfRule>
  </conditionalFormatting>
  <conditionalFormatting sqref="F1">
    <cfRule type="expression" dxfId="2210" priority="3">
      <formula>$F$1="good"</formula>
    </cfRule>
  </conditionalFormatting>
  <conditionalFormatting sqref="E54:E57">
    <cfRule type="expression" dxfId="2209" priority="2">
      <formula>AND(ISERROR(MATCH(E54,bu_list,0)),A54&lt;&gt;0)</formula>
    </cfRule>
  </conditionalFormatting>
  <conditionalFormatting sqref="D54:D57">
    <cfRule type="expression" dxfId="2208"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20330</v>
      </c>
      <c r="B1" s="1">
        <v>14</v>
      </c>
      <c r="C1" s="1">
        <v>128</v>
      </c>
      <c r="D1" s="1" t="s">
        <v>150</v>
      </c>
      <c r="E1" s="1">
        <v>0</v>
      </c>
      <c r="F1" s="1" t="s">
        <v>20677</v>
      </c>
      <c r="G1" s="35"/>
      <c r="H1" s="35"/>
      <c r="I1" s="35"/>
      <c r="J1" s="35"/>
      <c r="K1" s="35"/>
    </row>
    <row r="2" spans="1:13" ht="15" customHeight="1">
      <c r="A2" s="2" t="s">
        <v>20351</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82</v>
      </c>
      <c r="E5" s="1">
        <v>0</v>
      </c>
      <c r="F5" s="358"/>
      <c r="G5" s="1">
        <v>0</v>
      </c>
      <c r="H5" s="1">
        <v>39</v>
      </c>
      <c r="I5" s="1">
        <v>121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SUBTOTAL(109,sub_totals95[NW])</f>
        <v>82</v>
      </c>
      <c r="E12" s="1">
        <f>SUBTOTAL(109,sub_totals95[labour cost])</f>
        <v>0</v>
      </c>
      <c r="F12" s="358"/>
      <c r="G12" s="1">
        <f>SUBTOTAL(109,sub_totals95[Vehicle])</f>
        <v>0</v>
      </c>
      <c r="H12" s="1" t="s">
        <v>20706</v>
      </c>
      <c r="I12" s="1" t="s">
        <v>20707</v>
      </c>
    </row>
    <row r="13" spans="1:13" ht="15" customHeight="1">
      <c r="A13" s="1" t="s">
        <v>164</v>
      </c>
      <c r="C13" s="358"/>
      <c r="D13" s="1">
        <v>82</v>
      </c>
      <c r="E13" s="1">
        <v>0</v>
      </c>
      <c r="F13" s="358"/>
      <c r="G13" s="1">
        <v>0</v>
      </c>
    </row>
    <row r="14" spans="1:13" ht="15" customHeight="1">
      <c r="A14" s="1" t="s">
        <v>20284</v>
      </c>
      <c r="C14" s="360"/>
      <c r="D14" s="37">
        <v>39.170087999999978</v>
      </c>
      <c r="E14" s="37">
        <v>0</v>
      </c>
      <c r="F14" s="360"/>
      <c r="G14" s="37">
        <v>0</v>
      </c>
      <c r="I14" s="37">
        <v>7</v>
      </c>
    </row>
    <row r="15" spans="1:13" s="7" customFormat="1" ht="15" customHeight="1" thickBot="1">
      <c r="A15" s="7" t="s">
        <v>20285</v>
      </c>
      <c r="C15" s="360"/>
      <c r="D15" s="37">
        <v>121.17008799999998</v>
      </c>
      <c r="E15" s="37">
        <v>0</v>
      </c>
      <c r="F15" s="360"/>
      <c r="G15" s="37">
        <v>0</v>
      </c>
      <c r="I15" s="45">
        <v>128</v>
      </c>
      <c r="J15" s="44" t="s">
        <v>20341</v>
      </c>
    </row>
    <row r="16" spans="1:13" ht="15" customHeight="1" thickBot="1">
      <c r="A16" s="1" t="s">
        <v>20299</v>
      </c>
      <c r="C16" s="362"/>
      <c r="D16" s="42">
        <v>128</v>
      </c>
      <c r="E16" s="42">
        <v>0</v>
      </c>
      <c r="F16" s="361"/>
      <c r="G16" s="43">
        <v>0</v>
      </c>
      <c r="I16" s="46">
        <v>128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1</v>
      </c>
      <c r="B20" s="171" t="s">
        <v>20412</v>
      </c>
      <c r="C20" s="172" t="s">
        <v>20419</v>
      </c>
      <c r="D20" s="8" t="s">
        <v>20404</v>
      </c>
      <c r="E20" s="9" t="s">
        <v>20408</v>
      </c>
      <c r="F20" s="10">
        <v>81.52093532897311</v>
      </c>
      <c r="G20" s="41">
        <v>82</v>
      </c>
    </row>
    <row r="21" spans="1:7" ht="15" customHeight="1">
      <c r="A21" s="174"/>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c r="B26" s="171"/>
      <c r="C26" s="172"/>
      <c r="D26" s="8" t="s">
        <v>20598</v>
      </c>
      <c r="E26" s="9" t="s">
        <v>20598</v>
      </c>
      <c r="F26" s="10">
        <v>0</v>
      </c>
      <c r="G26" s="41">
        <v>0</v>
      </c>
    </row>
    <row r="27" spans="1:7" ht="15" customHeight="1">
      <c r="A27" s="174"/>
      <c r="B27" s="171"/>
      <c r="C27" s="173"/>
      <c r="D27" s="8" t="s">
        <v>20598</v>
      </c>
      <c r="E27" s="9" t="s">
        <v>20598</v>
      </c>
      <c r="F27" s="10">
        <v>0</v>
      </c>
      <c r="G27" s="41">
        <v>0</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141" priority="11">
      <formula>ISERROR(B1)</formula>
    </cfRule>
  </conditionalFormatting>
  <conditionalFormatting sqref="D33:D43">
    <cfRule type="expression" dxfId="2140" priority="10">
      <formula>D33=error1</formula>
    </cfRule>
  </conditionalFormatting>
  <conditionalFormatting sqref="D20:D22 D26:D29">
    <cfRule type="expression" dxfId="2139" priority="9">
      <formula>D20=error2</formula>
    </cfRule>
  </conditionalFormatting>
  <conditionalFormatting sqref="E1:G1">
    <cfRule type="expression" dxfId="2138" priority="8">
      <formula>$F$1=error3</formula>
    </cfRule>
  </conditionalFormatting>
  <conditionalFormatting sqref="C13:D13">
    <cfRule type="expression" dxfId="2137" priority="7">
      <formula>NOT(C12=C13)</formula>
    </cfRule>
  </conditionalFormatting>
  <conditionalFormatting sqref="E33:E43 E47:E50 E20:E22 E26:E29">
    <cfRule type="expression" dxfId="2136" priority="6">
      <formula>AND(ISERROR(MATCH(E20,bu_list,0)),A20&lt;&gt;0)</formula>
    </cfRule>
  </conditionalFormatting>
  <conditionalFormatting sqref="D47:D50">
    <cfRule type="expression" dxfId="2135" priority="5">
      <formula>D47=error4</formula>
    </cfRule>
  </conditionalFormatting>
  <conditionalFormatting sqref="E13:F13">
    <cfRule type="expression" dxfId="2134" priority="4">
      <formula>NOT(E12=E13)</formula>
    </cfRule>
  </conditionalFormatting>
  <conditionalFormatting sqref="F1">
    <cfRule type="expression" dxfId="2133" priority="3">
      <formula>$F$1="good"</formula>
    </cfRule>
  </conditionalFormatting>
  <conditionalFormatting sqref="E54:E57">
    <cfRule type="expression" dxfId="2132" priority="2">
      <formula>AND(ISERROR(MATCH(E54,bu_list,0)),A54&lt;&gt;0)</formula>
    </cfRule>
  </conditionalFormatting>
  <conditionalFormatting sqref="D54:D57">
    <cfRule type="expression" dxfId="2131"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20331</v>
      </c>
      <c r="B1" s="1">
        <v>15</v>
      </c>
      <c r="C1" s="1">
        <v>116</v>
      </c>
      <c r="D1" s="1" t="s">
        <v>150</v>
      </c>
      <c r="E1" s="1">
        <v>0</v>
      </c>
      <c r="F1" s="1" t="s">
        <v>20677</v>
      </c>
      <c r="G1" s="35"/>
      <c r="H1" s="35"/>
      <c r="I1" s="35"/>
      <c r="J1" s="35"/>
      <c r="K1" s="35"/>
    </row>
    <row r="2" spans="1:13" ht="15" customHeight="1">
      <c r="A2" s="2" t="s">
        <v>20352</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74</v>
      </c>
      <c r="F5" s="358"/>
      <c r="G5" s="1">
        <v>0</v>
      </c>
      <c r="H5" s="1">
        <v>35</v>
      </c>
      <c r="I5" s="1">
        <v>109</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SUBTOTAL(109,sub_totals101[NW])</f>
        <v>0</v>
      </c>
      <c r="E12" s="1">
        <f>SUBTOTAL(109,sub_totals101[labour cost])</f>
        <v>74</v>
      </c>
      <c r="F12" s="358"/>
      <c r="G12" s="1">
        <f>SUBTOTAL(109,sub_totals101[Vehicle])</f>
        <v>0</v>
      </c>
      <c r="H12" s="1" t="s">
        <v>20682</v>
      </c>
      <c r="I12" s="1" t="s">
        <v>20708</v>
      </c>
    </row>
    <row r="13" spans="1:13" ht="15" customHeight="1">
      <c r="A13" s="1" t="s">
        <v>164</v>
      </c>
      <c r="C13" s="358"/>
      <c r="D13" s="1">
        <v>0</v>
      </c>
      <c r="E13" s="1">
        <v>74</v>
      </c>
      <c r="F13" s="358"/>
      <c r="G13" s="1">
        <v>0</v>
      </c>
    </row>
    <row r="14" spans="1:13" ht="15" customHeight="1">
      <c r="A14" s="1" t="s">
        <v>20284</v>
      </c>
      <c r="C14" s="360"/>
      <c r="D14" s="37">
        <v>0</v>
      </c>
      <c r="E14" s="37">
        <v>35.348615999999986</v>
      </c>
      <c r="F14" s="360"/>
      <c r="G14" s="37">
        <v>0</v>
      </c>
      <c r="I14" s="37">
        <v>7</v>
      </c>
    </row>
    <row r="15" spans="1:13" s="7" customFormat="1" ht="15" customHeight="1" thickBot="1">
      <c r="A15" s="7" t="s">
        <v>20285</v>
      </c>
      <c r="C15" s="360"/>
      <c r="D15" s="37">
        <v>0</v>
      </c>
      <c r="E15" s="37">
        <v>109.34861599999999</v>
      </c>
      <c r="F15" s="360"/>
      <c r="G15" s="37">
        <v>0</v>
      </c>
      <c r="I15" s="45">
        <v>116</v>
      </c>
      <c r="J15" s="44" t="s">
        <v>20341</v>
      </c>
    </row>
    <row r="16" spans="1:13" ht="15" customHeight="1" thickBot="1">
      <c r="A16" s="1" t="s">
        <v>20299</v>
      </c>
      <c r="C16" s="362"/>
      <c r="D16" s="42">
        <v>0</v>
      </c>
      <c r="E16" s="42">
        <v>116</v>
      </c>
      <c r="F16" s="361"/>
      <c r="G16" s="43">
        <v>0</v>
      </c>
      <c r="I16" s="46">
        <v>116</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c r="B20" s="171"/>
      <c r="C20" s="172"/>
      <c r="D20" s="8" t="s">
        <v>20598</v>
      </c>
      <c r="E20" s="9" t="s">
        <v>20598</v>
      </c>
      <c r="F20" s="10">
        <v>0</v>
      </c>
      <c r="G20" s="41">
        <v>0</v>
      </c>
    </row>
    <row r="21" spans="1:7" ht="15" customHeight="1">
      <c r="A21" s="174"/>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0.75</v>
      </c>
      <c r="B26" s="171" t="s">
        <v>20412</v>
      </c>
      <c r="C26" s="172" t="s">
        <v>20416</v>
      </c>
      <c r="D26" s="8" t="s">
        <v>20404</v>
      </c>
      <c r="E26" s="9" t="s">
        <v>20408</v>
      </c>
      <c r="F26" s="10">
        <v>81.52093532897311</v>
      </c>
      <c r="G26" s="41">
        <v>61</v>
      </c>
    </row>
    <row r="27" spans="1:7" ht="15" customHeight="1">
      <c r="A27" s="170">
        <v>0.25</v>
      </c>
      <c r="B27" s="171" t="s">
        <v>20410</v>
      </c>
      <c r="C27" s="173" t="s">
        <v>20420</v>
      </c>
      <c r="D27" s="8" t="s">
        <v>20402</v>
      </c>
      <c r="E27" s="9" t="s">
        <v>20408</v>
      </c>
      <c r="F27" s="10">
        <v>50.869785884589341</v>
      </c>
      <c r="G27" s="41">
        <v>13</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064" priority="11">
      <formula>ISERROR(B1)</formula>
    </cfRule>
  </conditionalFormatting>
  <conditionalFormatting sqref="D33:D43">
    <cfRule type="expression" dxfId="2063" priority="10">
      <formula>D33=error1</formula>
    </cfRule>
  </conditionalFormatting>
  <conditionalFormatting sqref="D20:D22 D26:D29">
    <cfRule type="expression" dxfId="2062" priority="9">
      <formula>D20=error2</formula>
    </cfRule>
  </conditionalFormatting>
  <conditionalFormatting sqref="E1:G1">
    <cfRule type="expression" dxfId="2061" priority="8">
      <formula>$F$1=error3</formula>
    </cfRule>
  </conditionalFormatting>
  <conditionalFormatting sqref="C13:D13">
    <cfRule type="expression" dxfId="2060" priority="7">
      <formula>NOT(C12=C13)</formula>
    </cfRule>
  </conditionalFormatting>
  <conditionalFormatting sqref="E33:E43 E47:E50 E20:E22 E26:E29">
    <cfRule type="expression" dxfId="2059" priority="6">
      <formula>AND(ISERROR(MATCH(E20,bu_list,0)),A20&lt;&gt;0)</formula>
    </cfRule>
  </conditionalFormatting>
  <conditionalFormatting sqref="D47:D50">
    <cfRule type="expression" dxfId="2058" priority="5">
      <formula>D47=error4</formula>
    </cfRule>
  </conditionalFormatting>
  <conditionalFormatting sqref="E13:F13">
    <cfRule type="expression" dxfId="2057" priority="4">
      <formula>NOT(E12=E13)</formula>
    </cfRule>
  </conditionalFormatting>
  <conditionalFormatting sqref="F1">
    <cfRule type="expression" dxfId="2056" priority="3">
      <formula>$F$1="good"</formula>
    </cfRule>
  </conditionalFormatting>
  <conditionalFormatting sqref="E54:E57">
    <cfRule type="expression" dxfId="2055" priority="2">
      <formula>AND(ISERROR(MATCH(E54,bu_list,0)),A54&lt;&gt;0)</formula>
    </cfRule>
  </conditionalFormatting>
  <conditionalFormatting sqref="D54:D57">
    <cfRule type="expression" dxfId="2054"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20333</v>
      </c>
      <c r="B1" s="1">
        <v>17</v>
      </c>
      <c r="C1" s="1">
        <v>116</v>
      </c>
      <c r="D1" s="1" t="s">
        <v>150</v>
      </c>
      <c r="E1" s="1">
        <v>0</v>
      </c>
      <c r="F1" s="1" t="s">
        <v>20677</v>
      </c>
      <c r="G1" s="35"/>
      <c r="H1" s="35"/>
      <c r="I1" s="35"/>
      <c r="J1" s="35"/>
      <c r="K1" s="35"/>
    </row>
    <row r="2" spans="1:13" ht="15" customHeight="1">
      <c r="A2" s="2" t="s">
        <v>20354</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74</v>
      </c>
      <c r="F5" s="358"/>
      <c r="G5" s="1">
        <v>0</v>
      </c>
      <c r="H5" s="1">
        <v>35</v>
      </c>
      <c r="I5" s="1">
        <v>109</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SUBTOTAL(109,sub_totals113[NW])</f>
        <v>0</v>
      </c>
      <c r="E12" s="1">
        <f>SUBTOTAL(109,sub_totals113[labour cost])</f>
        <v>74</v>
      </c>
      <c r="F12" s="358"/>
      <c r="G12" s="1">
        <f>SUBTOTAL(109,sub_totals113[Vehicle])</f>
        <v>0</v>
      </c>
      <c r="H12" s="1" t="s">
        <v>20682</v>
      </c>
      <c r="I12" s="1" t="s">
        <v>20708</v>
      </c>
    </row>
    <row r="13" spans="1:13" ht="15" customHeight="1">
      <c r="A13" s="1" t="s">
        <v>164</v>
      </c>
      <c r="C13" s="358"/>
      <c r="D13" s="1">
        <v>0</v>
      </c>
      <c r="E13" s="1">
        <v>74</v>
      </c>
      <c r="F13" s="358"/>
      <c r="G13" s="1">
        <v>0</v>
      </c>
    </row>
    <row r="14" spans="1:13" ht="15" customHeight="1">
      <c r="A14" s="1" t="s">
        <v>20284</v>
      </c>
      <c r="C14" s="360"/>
      <c r="D14" s="37">
        <v>0</v>
      </c>
      <c r="E14" s="37">
        <v>35.348615999999986</v>
      </c>
      <c r="F14" s="360"/>
      <c r="G14" s="37">
        <v>0</v>
      </c>
      <c r="I14" s="37">
        <v>7</v>
      </c>
    </row>
    <row r="15" spans="1:13" s="7" customFormat="1" ht="15" customHeight="1" thickBot="1">
      <c r="A15" s="7" t="s">
        <v>20285</v>
      </c>
      <c r="C15" s="360"/>
      <c r="D15" s="37">
        <v>0</v>
      </c>
      <c r="E15" s="37">
        <v>109.34861599999999</v>
      </c>
      <c r="F15" s="360"/>
      <c r="G15" s="37">
        <v>0</v>
      </c>
      <c r="I15" s="45">
        <v>116</v>
      </c>
      <c r="J15" s="44" t="s">
        <v>20341</v>
      </c>
    </row>
    <row r="16" spans="1:13" ht="15" customHeight="1" thickBot="1">
      <c r="A16" s="1" t="s">
        <v>20299</v>
      </c>
      <c r="C16" s="362"/>
      <c r="D16" s="42">
        <v>0</v>
      </c>
      <c r="E16" s="42">
        <v>116</v>
      </c>
      <c r="F16" s="361"/>
      <c r="G16" s="43">
        <v>0</v>
      </c>
      <c r="I16" s="46">
        <v>116</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c r="B20" s="171"/>
      <c r="C20" s="172"/>
      <c r="D20" s="8" t="s">
        <v>20598</v>
      </c>
      <c r="E20" s="9" t="s">
        <v>20598</v>
      </c>
      <c r="F20" s="10">
        <v>0</v>
      </c>
      <c r="G20" s="41">
        <v>0</v>
      </c>
    </row>
    <row r="21" spans="1:7" ht="15" customHeight="1">
      <c r="A21" s="174"/>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0.75</v>
      </c>
      <c r="B26" s="171" t="s">
        <v>20412</v>
      </c>
      <c r="C26" s="172" t="s">
        <v>20416</v>
      </c>
      <c r="D26" s="8" t="s">
        <v>20404</v>
      </c>
      <c r="E26" s="9" t="s">
        <v>20408</v>
      </c>
      <c r="F26" s="10">
        <v>81.52093532897311</v>
      </c>
      <c r="G26" s="41">
        <v>61</v>
      </c>
    </row>
    <row r="27" spans="1:7" ht="15" customHeight="1">
      <c r="A27" s="170">
        <v>0.25</v>
      </c>
      <c r="B27" s="171" t="s">
        <v>20410</v>
      </c>
      <c r="C27" s="173" t="s">
        <v>20420</v>
      </c>
      <c r="D27" s="8" t="s">
        <v>20402</v>
      </c>
      <c r="E27" s="9" t="s">
        <v>20408</v>
      </c>
      <c r="F27" s="10">
        <v>50.869785884589341</v>
      </c>
      <c r="G27" s="41">
        <v>13</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1987" priority="11">
      <formula>ISERROR(B1)</formula>
    </cfRule>
  </conditionalFormatting>
  <conditionalFormatting sqref="D33:D43">
    <cfRule type="expression" dxfId="1986" priority="10">
      <formula>D33=error1</formula>
    </cfRule>
  </conditionalFormatting>
  <conditionalFormatting sqref="D20:D22 D26:D29">
    <cfRule type="expression" dxfId="1985" priority="9">
      <formula>D20=error2</formula>
    </cfRule>
  </conditionalFormatting>
  <conditionalFormatting sqref="E1:G1">
    <cfRule type="expression" dxfId="1984" priority="8">
      <formula>$F$1=error3</formula>
    </cfRule>
  </conditionalFormatting>
  <conditionalFormatting sqref="C13:D13">
    <cfRule type="expression" dxfId="1983" priority="7">
      <formula>NOT(C12=C13)</formula>
    </cfRule>
  </conditionalFormatting>
  <conditionalFormatting sqref="E33:E43 E47:E50 E20:E22 E26:E29">
    <cfRule type="expression" dxfId="1982" priority="6">
      <formula>AND(ISERROR(MATCH(E20,bu_list,0)),A20&lt;&gt;0)</formula>
    </cfRule>
  </conditionalFormatting>
  <conditionalFormatting sqref="D47:D50">
    <cfRule type="expression" dxfId="1981" priority="5">
      <formula>D47=error4</formula>
    </cfRule>
  </conditionalFormatting>
  <conditionalFormatting sqref="E13:F13">
    <cfRule type="expression" dxfId="1980" priority="4">
      <formula>NOT(E12=E13)</formula>
    </cfRule>
  </conditionalFormatting>
  <conditionalFormatting sqref="F1">
    <cfRule type="expression" dxfId="1979" priority="3">
      <formula>$F$1="good"</formula>
    </cfRule>
  </conditionalFormatting>
  <conditionalFormatting sqref="E54:E57">
    <cfRule type="expression" dxfId="1978" priority="2">
      <formula>AND(ISERROR(MATCH(E54,bu_list,0)),A54&lt;&gt;0)</formula>
    </cfRule>
  </conditionalFormatting>
  <conditionalFormatting sqref="D54:D57">
    <cfRule type="expression" dxfId="1977"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20334</v>
      </c>
      <c r="B1" s="1">
        <v>18</v>
      </c>
      <c r="C1" s="1">
        <v>116</v>
      </c>
      <c r="D1" s="1" t="s">
        <v>150</v>
      </c>
      <c r="E1" s="1">
        <v>0</v>
      </c>
      <c r="F1" s="1" t="s">
        <v>20677</v>
      </c>
      <c r="G1" s="35"/>
      <c r="H1" s="35"/>
      <c r="I1" s="35"/>
      <c r="J1" s="35"/>
      <c r="K1" s="35"/>
    </row>
    <row r="2" spans="1:13" ht="15" customHeight="1">
      <c r="A2" s="2" t="s">
        <v>20355</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74</v>
      </c>
      <c r="F5" s="358"/>
      <c r="G5" s="1">
        <v>0</v>
      </c>
      <c r="H5" s="1">
        <v>35</v>
      </c>
      <c r="I5" s="1">
        <v>109</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SUBTOTAL(109,sub_totals119[NW])</f>
        <v>0</v>
      </c>
      <c r="E12" s="1">
        <f>SUBTOTAL(109,sub_totals119[labour cost])</f>
        <v>74</v>
      </c>
      <c r="F12" s="358"/>
      <c r="G12" s="1">
        <f>SUBTOTAL(109,sub_totals119[Vehicle])</f>
        <v>0</v>
      </c>
      <c r="H12" s="1" t="s">
        <v>20682</v>
      </c>
      <c r="I12" s="1" t="s">
        <v>20708</v>
      </c>
    </row>
    <row r="13" spans="1:13" ht="15" customHeight="1">
      <c r="A13" s="1" t="s">
        <v>164</v>
      </c>
      <c r="C13" s="358"/>
      <c r="D13" s="1">
        <v>0</v>
      </c>
      <c r="E13" s="1">
        <v>74</v>
      </c>
      <c r="F13" s="358"/>
      <c r="G13" s="1">
        <v>0</v>
      </c>
    </row>
    <row r="14" spans="1:13" ht="15" customHeight="1">
      <c r="A14" s="1" t="s">
        <v>20284</v>
      </c>
      <c r="C14" s="360"/>
      <c r="D14" s="37">
        <v>0</v>
      </c>
      <c r="E14" s="37">
        <v>35.348615999999986</v>
      </c>
      <c r="F14" s="360"/>
      <c r="G14" s="37">
        <v>0</v>
      </c>
      <c r="I14" s="37">
        <v>7</v>
      </c>
    </row>
    <row r="15" spans="1:13" s="7" customFormat="1" ht="15" customHeight="1" thickBot="1">
      <c r="A15" s="7" t="s">
        <v>20285</v>
      </c>
      <c r="C15" s="360"/>
      <c r="D15" s="37">
        <v>0</v>
      </c>
      <c r="E15" s="37">
        <v>109.34861599999999</v>
      </c>
      <c r="F15" s="360"/>
      <c r="G15" s="37">
        <v>0</v>
      </c>
      <c r="I15" s="45">
        <v>116</v>
      </c>
      <c r="J15" s="44" t="s">
        <v>20341</v>
      </c>
    </row>
    <row r="16" spans="1:13" ht="15" customHeight="1" thickBot="1">
      <c r="A16" s="1" t="s">
        <v>20299</v>
      </c>
      <c r="C16" s="362"/>
      <c r="D16" s="42">
        <v>0</v>
      </c>
      <c r="E16" s="42">
        <v>116</v>
      </c>
      <c r="F16" s="361"/>
      <c r="G16" s="43">
        <v>0</v>
      </c>
      <c r="I16" s="46">
        <v>116</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c r="B20" s="171"/>
      <c r="C20" s="172"/>
      <c r="D20" s="8" t="s">
        <v>20598</v>
      </c>
      <c r="E20" s="9" t="s">
        <v>20598</v>
      </c>
      <c r="F20" s="10">
        <v>0</v>
      </c>
      <c r="G20" s="41">
        <v>0</v>
      </c>
    </row>
    <row r="21" spans="1:7" ht="15" customHeight="1">
      <c r="A21" s="174"/>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0.75</v>
      </c>
      <c r="B26" s="171" t="s">
        <v>20412</v>
      </c>
      <c r="C26" s="172" t="s">
        <v>20416</v>
      </c>
      <c r="D26" s="8" t="s">
        <v>20404</v>
      </c>
      <c r="E26" s="9" t="s">
        <v>20408</v>
      </c>
      <c r="F26" s="10">
        <v>81.52093532897311</v>
      </c>
      <c r="G26" s="41">
        <v>61</v>
      </c>
    </row>
    <row r="27" spans="1:7" ht="15" customHeight="1">
      <c r="A27" s="170">
        <v>0.25</v>
      </c>
      <c r="B27" s="171" t="s">
        <v>20410</v>
      </c>
      <c r="C27" s="173" t="s">
        <v>20420</v>
      </c>
      <c r="D27" s="8" t="s">
        <v>20402</v>
      </c>
      <c r="E27" s="9" t="s">
        <v>20408</v>
      </c>
      <c r="F27" s="10">
        <v>50.869785884589341</v>
      </c>
      <c r="G27" s="41">
        <v>13</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1910" priority="11">
      <formula>ISERROR(B1)</formula>
    </cfRule>
  </conditionalFormatting>
  <conditionalFormatting sqref="D33:D43">
    <cfRule type="expression" dxfId="1909" priority="10">
      <formula>D33=error1</formula>
    </cfRule>
  </conditionalFormatting>
  <conditionalFormatting sqref="D20:D22 D26:D29">
    <cfRule type="expression" dxfId="1908" priority="9">
      <formula>D20=error2</formula>
    </cfRule>
  </conditionalFormatting>
  <conditionalFormatting sqref="E1:G1">
    <cfRule type="expression" dxfId="1907" priority="8">
      <formula>$F$1=error3</formula>
    </cfRule>
  </conditionalFormatting>
  <conditionalFormatting sqref="C13:D13">
    <cfRule type="expression" dxfId="1906" priority="7">
      <formula>NOT(C12=C13)</formula>
    </cfRule>
  </conditionalFormatting>
  <conditionalFormatting sqref="E33:E43 E47:E50 E20:E22 E26:E29">
    <cfRule type="expression" dxfId="1905" priority="6">
      <formula>AND(ISERROR(MATCH(E20,bu_list,0)),A20&lt;&gt;0)</formula>
    </cfRule>
  </conditionalFormatting>
  <conditionalFormatting sqref="D47:D50">
    <cfRule type="expression" dxfId="1904" priority="5">
      <formula>D47=error4</formula>
    </cfRule>
  </conditionalFormatting>
  <conditionalFormatting sqref="E13:F13">
    <cfRule type="expression" dxfId="1903" priority="4">
      <formula>NOT(E12=E13)</formula>
    </cfRule>
  </conditionalFormatting>
  <conditionalFormatting sqref="F1">
    <cfRule type="expression" dxfId="1902" priority="3">
      <formula>$F$1="good"</formula>
    </cfRule>
  </conditionalFormatting>
  <conditionalFormatting sqref="E54:E57">
    <cfRule type="expression" dxfId="1901" priority="2">
      <formula>AND(ISERROR(MATCH(E54,bu_list,0)),A54&lt;&gt;0)</formula>
    </cfRule>
  </conditionalFormatting>
  <conditionalFormatting sqref="D54:D57">
    <cfRule type="expression" dxfId="1900"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20335</v>
      </c>
      <c r="B1" s="1">
        <v>19</v>
      </c>
      <c r="C1" s="1">
        <v>116</v>
      </c>
      <c r="D1" s="1" t="s">
        <v>150</v>
      </c>
      <c r="E1" s="1">
        <v>0</v>
      </c>
      <c r="F1" s="1" t="s">
        <v>20677</v>
      </c>
      <c r="G1" s="35"/>
      <c r="H1" s="35"/>
      <c r="I1" s="35"/>
      <c r="J1" s="35"/>
      <c r="K1" s="35"/>
    </row>
    <row r="2" spans="1:13" ht="15" customHeight="1">
      <c r="A2" s="2" t="s">
        <v>20356</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74</v>
      </c>
      <c r="F5" s="358"/>
      <c r="G5" s="1">
        <v>0</v>
      </c>
      <c r="H5" s="1">
        <v>35</v>
      </c>
      <c r="I5" s="1">
        <v>109</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SUBTOTAL(109,sub_totals125[NW])</f>
        <v>0</v>
      </c>
      <c r="E12" s="1">
        <f>SUBTOTAL(109,sub_totals125[labour cost])</f>
        <v>74</v>
      </c>
      <c r="F12" s="358"/>
      <c r="G12" s="1">
        <f>SUBTOTAL(109,sub_totals125[Vehicle])</f>
        <v>0</v>
      </c>
      <c r="H12" s="1" t="s">
        <v>20682</v>
      </c>
      <c r="I12" s="1" t="s">
        <v>20708</v>
      </c>
    </row>
    <row r="13" spans="1:13" ht="15" customHeight="1">
      <c r="A13" s="1" t="s">
        <v>164</v>
      </c>
      <c r="C13" s="358"/>
      <c r="D13" s="1">
        <v>0</v>
      </c>
      <c r="E13" s="1">
        <v>74</v>
      </c>
      <c r="F13" s="358"/>
      <c r="G13" s="1">
        <v>0</v>
      </c>
    </row>
    <row r="14" spans="1:13" ht="15" customHeight="1">
      <c r="A14" s="1" t="s">
        <v>20284</v>
      </c>
      <c r="C14" s="360"/>
      <c r="D14" s="37">
        <v>0</v>
      </c>
      <c r="E14" s="37">
        <v>35.348615999999986</v>
      </c>
      <c r="F14" s="360"/>
      <c r="G14" s="37">
        <v>0</v>
      </c>
      <c r="I14" s="37">
        <v>7</v>
      </c>
    </row>
    <row r="15" spans="1:13" s="7" customFormat="1" ht="15" customHeight="1" thickBot="1">
      <c r="A15" s="7" t="s">
        <v>20285</v>
      </c>
      <c r="C15" s="360"/>
      <c r="D15" s="37">
        <v>0</v>
      </c>
      <c r="E15" s="37">
        <v>109.34861599999999</v>
      </c>
      <c r="F15" s="360"/>
      <c r="G15" s="37">
        <v>0</v>
      </c>
      <c r="I15" s="45">
        <v>116</v>
      </c>
      <c r="J15" s="44" t="s">
        <v>20341</v>
      </c>
    </row>
    <row r="16" spans="1:13" ht="15" customHeight="1" thickBot="1">
      <c r="A16" s="1" t="s">
        <v>20299</v>
      </c>
      <c r="C16" s="362"/>
      <c r="D16" s="42">
        <v>0</v>
      </c>
      <c r="E16" s="42">
        <v>116</v>
      </c>
      <c r="F16" s="361"/>
      <c r="G16" s="43">
        <v>0</v>
      </c>
      <c r="I16" s="46">
        <v>116</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c r="B20" s="171"/>
      <c r="C20" s="172"/>
      <c r="D20" s="8" t="s">
        <v>20598</v>
      </c>
      <c r="E20" s="9" t="s">
        <v>20598</v>
      </c>
      <c r="F20" s="10">
        <v>0</v>
      </c>
      <c r="G20" s="41">
        <v>0</v>
      </c>
    </row>
    <row r="21" spans="1:7" ht="15" customHeight="1">
      <c r="A21" s="174"/>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0.75</v>
      </c>
      <c r="B26" s="171" t="s">
        <v>20412</v>
      </c>
      <c r="C26" s="172" t="s">
        <v>20416</v>
      </c>
      <c r="D26" s="8" t="s">
        <v>20404</v>
      </c>
      <c r="E26" s="9" t="s">
        <v>20408</v>
      </c>
      <c r="F26" s="10">
        <v>81.52093532897311</v>
      </c>
      <c r="G26" s="41">
        <v>61</v>
      </c>
    </row>
    <row r="27" spans="1:7" ht="15" customHeight="1">
      <c r="A27" s="170">
        <v>0.25</v>
      </c>
      <c r="B27" s="171" t="s">
        <v>20410</v>
      </c>
      <c r="C27" s="173" t="s">
        <v>20420</v>
      </c>
      <c r="D27" s="8" t="s">
        <v>20402</v>
      </c>
      <c r="E27" s="9" t="s">
        <v>20408</v>
      </c>
      <c r="F27" s="10">
        <v>50.869785884589341</v>
      </c>
      <c r="G27" s="41">
        <v>13</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1833" priority="11">
      <formula>ISERROR(B1)</formula>
    </cfRule>
  </conditionalFormatting>
  <conditionalFormatting sqref="D33:D43">
    <cfRule type="expression" dxfId="1832" priority="10">
      <formula>D33=error1</formula>
    </cfRule>
  </conditionalFormatting>
  <conditionalFormatting sqref="D20:D22 D26:D29">
    <cfRule type="expression" dxfId="1831" priority="9">
      <formula>D20=error2</formula>
    </cfRule>
  </conditionalFormatting>
  <conditionalFormatting sqref="E1:G1">
    <cfRule type="expression" dxfId="1830" priority="8">
      <formula>$F$1=error3</formula>
    </cfRule>
  </conditionalFormatting>
  <conditionalFormatting sqref="C13:D13">
    <cfRule type="expression" dxfId="1829" priority="7">
      <formula>NOT(C12=C13)</formula>
    </cfRule>
  </conditionalFormatting>
  <conditionalFormatting sqref="E33:E43 E47:E50 E20:E22 E26:E29">
    <cfRule type="expression" dxfId="1828" priority="6">
      <formula>AND(ISERROR(MATCH(E20,bu_list,0)),A20&lt;&gt;0)</formula>
    </cfRule>
  </conditionalFormatting>
  <conditionalFormatting sqref="D47:D50">
    <cfRule type="expression" dxfId="1827" priority="5">
      <formula>D47=error4</formula>
    </cfRule>
  </conditionalFormatting>
  <conditionalFormatting sqref="E13:F13">
    <cfRule type="expression" dxfId="1826" priority="4">
      <formula>NOT(E12=E13)</formula>
    </cfRule>
  </conditionalFormatting>
  <conditionalFormatting sqref="F1">
    <cfRule type="expression" dxfId="1825" priority="3">
      <formula>$F$1="good"</formula>
    </cfRule>
  </conditionalFormatting>
  <conditionalFormatting sqref="E54:E57">
    <cfRule type="expression" dxfId="1824" priority="2">
      <formula>AND(ISERROR(MATCH(E54,bu_list,0)),A54&lt;&gt;0)</formula>
    </cfRule>
  </conditionalFormatting>
  <conditionalFormatting sqref="D54:D57">
    <cfRule type="expression" dxfId="1823"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20336</v>
      </c>
      <c r="B1" s="1">
        <v>20</v>
      </c>
      <c r="C1" s="1">
        <v>116</v>
      </c>
      <c r="D1" s="1" t="s">
        <v>150</v>
      </c>
      <c r="E1" s="1">
        <v>0</v>
      </c>
      <c r="F1" s="1" t="s">
        <v>20677</v>
      </c>
      <c r="G1" s="35"/>
      <c r="H1" s="35"/>
      <c r="I1" s="35"/>
      <c r="J1" s="35"/>
      <c r="K1" s="35"/>
    </row>
    <row r="2" spans="1:13" ht="15" customHeight="1">
      <c r="A2" s="2" t="s">
        <v>20357</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74</v>
      </c>
      <c r="F5" s="358"/>
      <c r="G5" s="1">
        <v>0</v>
      </c>
      <c r="H5" s="1">
        <v>35</v>
      </c>
      <c r="I5" s="1">
        <v>109</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SUBTOTAL(109,sub_totals131[NW])</f>
        <v>0</v>
      </c>
      <c r="E12" s="1">
        <f>SUBTOTAL(109,sub_totals131[labour cost])</f>
        <v>74</v>
      </c>
      <c r="F12" s="358"/>
      <c r="G12" s="1">
        <f>SUBTOTAL(109,sub_totals131[Vehicle])</f>
        <v>0</v>
      </c>
      <c r="H12" s="1" t="s">
        <v>20682</v>
      </c>
      <c r="I12" s="1" t="s">
        <v>20708</v>
      </c>
    </row>
    <row r="13" spans="1:13" ht="15" customHeight="1">
      <c r="A13" s="1" t="s">
        <v>164</v>
      </c>
      <c r="C13" s="358"/>
      <c r="D13" s="1">
        <v>0</v>
      </c>
      <c r="E13" s="1">
        <v>74</v>
      </c>
      <c r="F13" s="358"/>
      <c r="G13" s="1">
        <v>0</v>
      </c>
    </row>
    <row r="14" spans="1:13" ht="15" customHeight="1">
      <c r="A14" s="1" t="s">
        <v>20284</v>
      </c>
      <c r="C14" s="360"/>
      <c r="D14" s="37">
        <v>0</v>
      </c>
      <c r="E14" s="37">
        <v>35.348615999999986</v>
      </c>
      <c r="F14" s="360"/>
      <c r="G14" s="37">
        <v>0</v>
      </c>
      <c r="I14" s="37">
        <v>7</v>
      </c>
    </row>
    <row r="15" spans="1:13" s="7" customFormat="1" ht="15" customHeight="1" thickBot="1">
      <c r="A15" s="7" t="s">
        <v>20285</v>
      </c>
      <c r="C15" s="360"/>
      <c r="D15" s="37">
        <v>0</v>
      </c>
      <c r="E15" s="37">
        <v>109.34861599999999</v>
      </c>
      <c r="F15" s="360"/>
      <c r="G15" s="37">
        <v>0</v>
      </c>
      <c r="I15" s="45">
        <v>116</v>
      </c>
      <c r="J15" s="44" t="s">
        <v>20341</v>
      </c>
    </row>
    <row r="16" spans="1:13" ht="15" customHeight="1" thickBot="1">
      <c r="A16" s="1" t="s">
        <v>20299</v>
      </c>
      <c r="C16" s="362"/>
      <c r="D16" s="42">
        <v>0</v>
      </c>
      <c r="E16" s="42">
        <v>116</v>
      </c>
      <c r="F16" s="361"/>
      <c r="G16" s="43">
        <v>0</v>
      </c>
      <c r="I16" s="46">
        <v>116</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0.75</v>
      </c>
      <c r="B26" s="171" t="s">
        <v>20412</v>
      </c>
      <c r="C26" s="172" t="s">
        <v>20416</v>
      </c>
      <c r="D26" s="8" t="s">
        <v>20404</v>
      </c>
      <c r="E26" s="9" t="s">
        <v>20408</v>
      </c>
      <c r="F26" s="10">
        <v>81.52093532897311</v>
      </c>
      <c r="G26" s="41">
        <v>61</v>
      </c>
    </row>
    <row r="27" spans="1:7" ht="15" customHeight="1">
      <c r="A27" s="170">
        <v>0.25</v>
      </c>
      <c r="B27" s="171" t="s">
        <v>20410</v>
      </c>
      <c r="C27" s="173" t="s">
        <v>20420</v>
      </c>
      <c r="D27" s="8" t="s">
        <v>20402</v>
      </c>
      <c r="E27" s="9" t="s">
        <v>20408</v>
      </c>
      <c r="F27" s="10">
        <v>50.869785884589341</v>
      </c>
      <c r="G27" s="41">
        <v>13</v>
      </c>
    </row>
    <row r="28" spans="1:7" ht="15" customHeight="1">
      <c r="A28" s="174"/>
      <c r="B28" s="171"/>
      <c r="C28" s="173"/>
      <c r="D28" s="8" t="s">
        <v>20598</v>
      </c>
      <c r="E28" s="9" t="s">
        <v>20598</v>
      </c>
      <c r="F28" s="10">
        <v>0</v>
      </c>
      <c r="G28" s="41">
        <v>0</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13" t="s">
        <v>20598</v>
      </c>
      <c r="E38" s="13" t="s">
        <v>20598</v>
      </c>
      <c r="F38" s="356"/>
      <c r="G38" s="357"/>
    </row>
    <row r="39" spans="1:7" ht="15" customHeight="1">
      <c r="A39" s="174"/>
      <c r="B39" s="173"/>
      <c r="C39" s="172"/>
      <c r="D39" s="13" t="s">
        <v>20598</v>
      </c>
      <c r="E39" s="13" t="s">
        <v>20598</v>
      </c>
      <c r="F39" s="356"/>
      <c r="G39" s="357"/>
    </row>
    <row r="40" spans="1:7" ht="15" customHeight="1">
      <c r="A40" s="174"/>
      <c r="B40" s="173"/>
      <c r="C40" s="172"/>
      <c r="D40" s="13" t="s">
        <v>20598</v>
      </c>
      <c r="E40" s="13" t="s">
        <v>20598</v>
      </c>
      <c r="F40" s="356"/>
      <c r="G40" s="357"/>
    </row>
    <row r="41" spans="1:7" ht="15" customHeight="1">
      <c r="A41" s="174"/>
      <c r="B41" s="173"/>
      <c r="C41" s="172"/>
      <c r="D41" s="13" t="s">
        <v>20598</v>
      </c>
      <c r="E41" s="13" t="s">
        <v>20598</v>
      </c>
      <c r="F41" s="356"/>
      <c r="G41" s="357"/>
    </row>
    <row r="42" spans="1:7" ht="15" customHeight="1">
      <c r="A42" s="174"/>
      <c r="B42" s="173"/>
      <c r="C42" s="172"/>
      <c r="D42" s="13" t="s">
        <v>20598</v>
      </c>
      <c r="E42" s="13" t="s">
        <v>20598</v>
      </c>
      <c r="F42" s="356"/>
      <c r="G42" s="357"/>
    </row>
    <row r="43" spans="1:7" ht="15" customHeight="1">
      <c r="A43" s="174"/>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4"/>
      <c r="B47" s="173"/>
      <c r="C47" s="172"/>
      <c r="D47" s="13"/>
      <c r="E47" s="13"/>
      <c r="F47" s="356"/>
      <c r="G47" s="357"/>
    </row>
    <row r="48" spans="1:7" ht="15" customHeight="1">
      <c r="A48" s="174"/>
      <c r="B48" s="173"/>
      <c r="C48" s="172"/>
      <c r="D48" s="13" t="s">
        <v>20598</v>
      </c>
      <c r="E48" s="13" t="s">
        <v>20598</v>
      </c>
      <c r="F48" s="356"/>
      <c r="G48" s="357"/>
    </row>
    <row r="49" spans="1:7" ht="15" customHeight="1">
      <c r="A49" s="174"/>
      <c r="B49" s="173"/>
      <c r="C49" s="172"/>
      <c r="D49" s="13" t="s">
        <v>20598</v>
      </c>
      <c r="E49" s="13" t="s">
        <v>20598</v>
      </c>
      <c r="F49" s="356"/>
      <c r="G49" s="357"/>
    </row>
    <row r="50" spans="1:7" ht="15" customHeight="1">
      <c r="A50" s="174"/>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c r="B54" s="173"/>
      <c r="C54" s="172"/>
      <c r="D54" s="13" t="s">
        <v>20598</v>
      </c>
      <c r="E54" s="13" t="s">
        <v>20598</v>
      </c>
      <c r="F54" s="179">
        <v>0</v>
      </c>
      <c r="G54" s="180">
        <v>0</v>
      </c>
    </row>
    <row r="55" spans="1:7" ht="15" customHeight="1">
      <c r="A55" s="174"/>
      <c r="B55" s="173"/>
      <c r="C55" s="172"/>
      <c r="D55" s="13" t="s">
        <v>20598</v>
      </c>
      <c r="E55" s="13" t="s">
        <v>20598</v>
      </c>
      <c r="F55" s="179">
        <v>0</v>
      </c>
      <c r="G55" s="180">
        <v>0</v>
      </c>
    </row>
    <row r="56" spans="1:7" ht="15" customHeight="1">
      <c r="A56" s="174"/>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1756" priority="11">
      <formula>ISERROR(B1)</formula>
    </cfRule>
  </conditionalFormatting>
  <conditionalFormatting sqref="D33:D43">
    <cfRule type="expression" dxfId="1755" priority="10">
      <formula>D33=error1</formula>
    </cfRule>
  </conditionalFormatting>
  <conditionalFormatting sqref="D20:D22 D26:D29">
    <cfRule type="expression" dxfId="1754" priority="9">
      <formula>D20=error2</formula>
    </cfRule>
  </conditionalFormatting>
  <conditionalFormatting sqref="E1:G1">
    <cfRule type="expression" dxfId="1753" priority="8">
      <formula>$F$1=error3</formula>
    </cfRule>
  </conditionalFormatting>
  <conditionalFormatting sqref="C13:D13">
    <cfRule type="expression" dxfId="1752" priority="7">
      <formula>NOT(C12=C13)</formula>
    </cfRule>
  </conditionalFormatting>
  <conditionalFormatting sqref="E33:E43 E47:E50 E20:E22 E26:E29">
    <cfRule type="expression" dxfId="1751" priority="6">
      <formula>AND(ISERROR(MATCH(E20,bu_list,0)),A20&lt;&gt;0)</formula>
    </cfRule>
  </conditionalFormatting>
  <conditionalFormatting sqref="D47:D50">
    <cfRule type="expression" dxfId="1750" priority="5">
      <formula>D47=error4</formula>
    </cfRule>
  </conditionalFormatting>
  <conditionalFormatting sqref="E13:F13">
    <cfRule type="expression" dxfId="1749" priority="4">
      <formula>NOT(E12=E13)</formula>
    </cfRule>
  </conditionalFormatting>
  <conditionalFormatting sqref="F1">
    <cfRule type="expression" dxfId="1748" priority="3">
      <formula>$F$1="good"</formula>
    </cfRule>
  </conditionalFormatting>
  <conditionalFormatting sqref="E54:E57">
    <cfRule type="expression" dxfId="1747" priority="2">
      <formula>AND(ISERROR(MATCH(E54,bu_list,0)),A54&lt;&gt;0)</formula>
    </cfRule>
  </conditionalFormatting>
  <conditionalFormatting sqref="D54:D57">
    <cfRule type="expression" dxfId="1746"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20337</v>
      </c>
      <c r="B1" s="1">
        <v>21</v>
      </c>
      <c r="C1" s="1">
        <v>52</v>
      </c>
      <c r="D1" s="1" t="s">
        <v>150</v>
      </c>
      <c r="E1" s="1">
        <v>0</v>
      </c>
      <c r="F1" s="1" t="s">
        <v>20677</v>
      </c>
      <c r="G1" s="35"/>
      <c r="H1" s="35"/>
      <c r="I1" s="35"/>
      <c r="J1" s="35"/>
      <c r="K1" s="35"/>
    </row>
    <row r="2" spans="1:13" ht="15" customHeight="1">
      <c r="A2" s="2" t="s">
        <v>20358</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33</v>
      </c>
      <c r="F5" s="358"/>
      <c r="G5" s="1">
        <v>0</v>
      </c>
      <c r="H5" s="1">
        <v>16</v>
      </c>
      <c r="I5" s="1">
        <v>49</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SUBTOTAL(109,sub_totals137[NW])</f>
        <v>0</v>
      </c>
      <c r="E12" s="1">
        <f>SUBTOTAL(109,sub_totals137[labour cost])</f>
        <v>33</v>
      </c>
      <c r="F12" s="358"/>
      <c r="G12" s="1">
        <f>SUBTOTAL(109,sub_totals137[Vehicle])</f>
        <v>0</v>
      </c>
      <c r="H12" s="1" t="s">
        <v>20709</v>
      </c>
      <c r="I12" s="1" t="s">
        <v>20710</v>
      </c>
    </row>
    <row r="13" spans="1:13" ht="15" customHeight="1">
      <c r="A13" s="1" t="s">
        <v>164</v>
      </c>
      <c r="C13" s="358"/>
      <c r="D13" s="1">
        <v>0</v>
      </c>
      <c r="E13" s="1">
        <v>33</v>
      </c>
      <c r="F13" s="358"/>
      <c r="G13" s="1">
        <v>0</v>
      </c>
    </row>
    <row r="14" spans="1:13" ht="15" customHeight="1">
      <c r="A14" s="1" t="s">
        <v>20284</v>
      </c>
      <c r="C14" s="360"/>
      <c r="D14" s="37">
        <v>0</v>
      </c>
      <c r="E14" s="37">
        <v>15.763571999999993</v>
      </c>
      <c r="F14" s="360"/>
      <c r="G14" s="37">
        <v>0</v>
      </c>
      <c r="I14" s="37">
        <v>3</v>
      </c>
    </row>
    <row r="15" spans="1:13" s="7" customFormat="1" ht="15" customHeight="1" thickBot="1">
      <c r="A15" s="7" t="s">
        <v>20285</v>
      </c>
      <c r="C15" s="360"/>
      <c r="D15" s="37">
        <v>0</v>
      </c>
      <c r="E15" s="37">
        <v>48.763571999999996</v>
      </c>
      <c r="F15" s="360"/>
      <c r="G15" s="37">
        <v>0</v>
      </c>
      <c r="I15" s="45">
        <v>52</v>
      </c>
      <c r="J15" s="44" t="s">
        <v>20341</v>
      </c>
    </row>
    <row r="16" spans="1:13" ht="15" customHeight="1" thickBot="1">
      <c r="A16" s="1" t="s">
        <v>20299</v>
      </c>
      <c r="C16" s="362"/>
      <c r="D16" s="42">
        <v>0</v>
      </c>
      <c r="E16" s="42">
        <v>52</v>
      </c>
      <c r="F16" s="361"/>
      <c r="G16" s="43">
        <v>0</v>
      </c>
      <c r="I16" s="46">
        <v>52</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0.25</v>
      </c>
      <c r="B26" s="171" t="s">
        <v>20412</v>
      </c>
      <c r="C26" s="172" t="s">
        <v>20416</v>
      </c>
      <c r="D26" s="8" t="s">
        <v>20404</v>
      </c>
      <c r="E26" s="9" t="s">
        <v>20408</v>
      </c>
      <c r="F26" s="10">
        <v>81.52093532897311</v>
      </c>
      <c r="G26" s="41">
        <v>20</v>
      </c>
    </row>
    <row r="27" spans="1:7" ht="15" customHeight="1">
      <c r="A27" s="170">
        <v>0.25</v>
      </c>
      <c r="B27" s="171" t="s">
        <v>20410</v>
      </c>
      <c r="C27" s="173" t="s">
        <v>20420</v>
      </c>
      <c r="D27" s="8" t="s">
        <v>20402</v>
      </c>
      <c r="E27" s="9" t="s">
        <v>20408</v>
      </c>
      <c r="F27" s="10">
        <v>50.869785884589341</v>
      </c>
      <c r="G27" s="41">
        <v>13</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c r="E47" s="13"/>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0"/>
      <c r="B57" s="173"/>
      <c r="C57" s="172"/>
      <c r="D57" s="13" t="s">
        <v>20598</v>
      </c>
      <c r="E57" s="13" t="s">
        <v>20598</v>
      </c>
      <c r="F57" s="179">
        <v>0</v>
      </c>
      <c r="G57" s="180">
        <v>0</v>
      </c>
    </row>
  </sheetData>
  <conditionalFormatting sqref="B1">
    <cfRule type="expression" dxfId="1679" priority="11">
      <formula>ISERROR(B1)</formula>
    </cfRule>
  </conditionalFormatting>
  <conditionalFormatting sqref="D33:D43">
    <cfRule type="expression" dxfId="1678" priority="10">
      <formula>D33=error1</formula>
    </cfRule>
  </conditionalFormatting>
  <conditionalFormatting sqref="D20:D22 D26:D29">
    <cfRule type="expression" dxfId="1677" priority="9">
      <formula>D20=error2</formula>
    </cfRule>
  </conditionalFormatting>
  <conditionalFormatting sqref="E1:G1">
    <cfRule type="expression" dxfId="1676" priority="8">
      <formula>$F$1=error3</formula>
    </cfRule>
  </conditionalFormatting>
  <conditionalFormatting sqref="C13:D13">
    <cfRule type="expression" dxfId="1675" priority="7">
      <formula>NOT(C12=C13)</formula>
    </cfRule>
  </conditionalFormatting>
  <conditionalFormatting sqref="E33:E43 E47:E50 E20:E22 E26:E29">
    <cfRule type="expression" dxfId="1674" priority="6">
      <formula>AND(ISERROR(MATCH(E20,bu_list,0)),A20&lt;&gt;0)</formula>
    </cfRule>
  </conditionalFormatting>
  <conditionalFormatting sqref="D47:D50">
    <cfRule type="expression" dxfId="1673" priority="5">
      <formula>D47=error4</formula>
    </cfRule>
  </conditionalFormatting>
  <conditionalFormatting sqref="E13:F13">
    <cfRule type="expression" dxfId="1672" priority="4">
      <formula>NOT(E12=E13)</formula>
    </cfRule>
  </conditionalFormatting>
  <conditionalFormatting sqref="F1">
    <cfRule type="expression" dxfId="1671" priority="3">
      <formula>$F$1="good"</formula>
    </cfRule>
  </conditionalFormatting>
  <conditionalFormatting sqref="E54:E57">
    <cfRule type="expression" dxfId="1670" priority="2">
      <formula>AND(ISERROR(MATCH(E54,bu_list,0)),A54&lt;&gt;0)</formula>
    </cfRule>
  </conditionalFormatting>
  <conditionalFormatting sqref="D54:D57">
    <cfRule type="expression" dxfId="1669"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Z19"/>
  <sheetViews>
    <sheetView workbookViewId="0">
      <selection activeCell="D1" sqref="D1"/>
    </sheetView>
  </sheetViews>
  <sheetFormatPr defaultColWidth="9.140625" defaultRowHeight="14.25" customHeight="1"/>
  <cols>
    <col min="1" max="1" width="27.85546875" style="59" customWidth="1"/>
    <col min="2" max="2" width="30.7109375" style="59" customWidth="1"/>
    <col min="3" max="3" width="14" style="100" customWidth="1"/>
    <col min="4" max="4" width="14" style="59" customWidth="1"/>
    <col min="5" max="5" width="11" style="59" bestFit="1" customWidth="1"/>
    <col min="6" max="6" width="10.7109375" style="59" bestFit="1" customWidth="1"/>
    <col min="7" max="7" width="11" style="59" bestFit="1" customWidth="1"/>
    <col min="8" max="8" width="12.85546875" style="59" customWidth="1"/>
    <col min="9" max="15" width="9.140625" style="59"/>
    <col min="16" max="16" width="2.7109375" style="59" customWidth="1"/>
    <col min="17" max="17" width="24.140625" style="59" bestFit="1" customWidth="1"/>
    <col min="18" max="18" width="14" style="59" bestFit="1" customWidth="1"/>
    <col min="19" max="19" width="13.5703125" style="59" bestFit="1" customWidth="1"/>
    <col min="20" max="16384" width="9.140625" style="59"/>
  </cols>
  <sheetData>
    <row r="1" spans="1:26" ht="14.25" customHeight="1">
      <c r="A1" s="217" t="s">
        <v>20593</v>
      </c>
      <c r="B1" s="185"/>
      <c r="C1" s="186"/>
      <c r="D1" s="185" t="s">
        <v>20568</v>
      </c>
      <c r="E1" s="370" t="s">
        <v>20568</v>
      </c>
      <c r="F1" s="370"/>
      <c r="G1" s="370"/>
      <c r="H1" s="370"/>
      <c r="I1" s="371" t="s">
        <v>20581</v>
      </c>
      <c r="J1" s="371"/>
      <c r="K1" s="371"/>
      <c r="L1" s="371"/>
      <c r="M1" s="371"/>
      <c r="N1" s="371"/>
      <c r="O1" s="371"/>
      <c r="P1" s="221"/>
      <c r="Q1" s="218" t="s">
        <v>20594</v>
      </c>
      <c r="R1" s="224" t="s">
        <v>20568</v>
      </c>
      <c r="S1" s="224"/>
      <c r="T1" s="372" t="s">
        <v>20581</v>
      </c>
      <c r="U1" s="372"/>
      <c r="V1" s="372"/>
      <c r="W1" s="372"/>
      <c r="X1" s="372"/>
      <c r="Y1" s="372"/>
      <c r="Z1" s="372"/>
    </row>
    <row r="2" spans="1:26" ht="27" customHeight="1">
      <c r="A2" s="83" t="s">
        <v>20417</v>
      </c>
      <c r="B2" s="83" t="s">
        <v>0</v>
      </c>
      <c r="C2" s="101" t="s">
        <v>144</v>
      </c>
      <c r="D2" s="83" t="s">
        <v>20409</v>
      </c>
      <c r="E2" s="187" t="s">
        <v>20577</v>
      </c>
      <c r="F2" s="187" t="s">
        <v>20578</v>
      </c>
      <c r="G2" s="187" t="s">
        <v>20579</v>
      </c>
      <c r="H2" s="187" t="s">
        <v>20580</v>
      </c>
      <c r="I2" s="208" t="s">
        <v>20301</v>
      </c>
      <c r="J2" s="208" t="s">
        <v>20302</v>
      </c>
      <c r="K2" s="208" t="s">
        <v>20303</v>
      </c>
      <c r="L2" s="208" t="s">
        <v>20304</v>
      </c>
      <c r="M2" s="208" t="s">
        <v>20305</v>
      </c>
      <c r="N2" s="208" t="s">
        <v>20306</v>
      </c>
      <c r="O2" s="208" t="s">
        <v>20307</v>
      </c>
      <c r="P2" s="222"/>
      <c r="Q2" s="209" t="s">
        <v>20592</v>
      </c>
      <c r="R2" s="219" t="s">
        <v>20596</v>
      </c>
      <c r="S2" s="219" t="s">
        <v>20597</v>
      </c>
      <c r="T2" s="210" t="s">
        <v>20301</v>
      </c>
      <c r="U2" s="210" t="s">
        <v>20302</v>
      </c>
      <c r="V2" s="210" t="s">
        <v>20303</v>
      </c>
      <c r="W2" s="210" t="s">
        <v>20304</v>
      </c>
      <c r="X2" s="210" t="s">
        <v>20305</v>
      </c>
      <c r="Y2" s="210" t="s">
        <v>20306</v>
      </c>
      <c r="Z2" s="211" t="s">
        <v>20307</v>
      </c>
    </row>
    <row r="3" spans="1:26" ht="14.25" customHeight="1">
      <c r="A3" s="157" t="s">
        <v>20410</v>
      </c>
      <c r="B3" s="158" t="s">
        <v>20402</v>
      </c>
      <c r="C3" s="158" t="s">
        <v>20408</v>
      </c>
      <c r="D3" s="159">
        <v>58.94</v>
      </c>
      <c r="E3" s="160">
        <v>10.402909999999999</v>
      </c>
      <c r="F3" s="160">
        <v>69.342909999999989</v>
      </c>
      <c r="G3" s="160">
        <v>17.751784959999998</v>
      </c>
      <c r="H3" s="160">
        <v>87.094694959999984</v>
      </c>
      <c r="I3" s="160">
        <v>91.058047922523471</v>
      </c>
      <c r="J3" s="160">
        <v>91.968628401748703</v>
      </c>
      <c r="K3" s="160">
        <v>92.88831468576619</v>
      </c>
      <c r="L3" s="160">
        <v>93.817197832623847</v>
      </c>
      <c r="M3" s="160">
        <v>94.755369810950086</v>
      </c>
      <c r="N3" s="160">
        <v>95.702923509059588</v>
      </c>
      <c r="O3" s="160">
        <v>96.659952744150189</v>
      </c>
      <c r="P3" s="223"/>
      <c r="Q3" s="212">
        <v>117.88</v>
      </c>
      <c r="R3" s="212">
        <v>30.17728</v>
      </c>
      <c r="S3" s="212">
        <v>148.05727999999999</v>
      </c>
      <c r="T3" s="212">
        <v>154.79481159799997</v>
      </c>
      <c r="U3" s="212">
        <v>156.34275971397997</v>
      </c>
      <c r="V3" s="212">
        <v>157.90618731111977</v>
      </c>
      <c r="W3" s="212">
        <v>159.48524918423095</v>
      </c>
      <c r="X3" s="212">
        <v>161.08010167607327</v>
      </c>
      <c r="Y3" s="212">
        <v>162.69090269283402</v>
      </c>
      <c r="Z3" s="212">
        <v>164.31781171976235</v>
      </c>
    </row>
    <row r="4" spans="1:26" ht="14.25" customHeight="1">
      <c r="A4" s="157" t="s">
        <v>20411</v>
      </c>
      <c r="B4" s="158" t="s">
        <v>20403</v>
      </c>
      <c r="C4" s="158" t="s">
        <v>20408</v>
      </c>
      <c r="D4" s="159">
        <v>102.40180194070008</v>
      </c>
      <c r="E4" s="160">
        <v>18.073918042533563</v>
      </c>
      <c r="F4" s="160">
        <v>120.47571998323365</v>
      </c>
      <c r="G4" s="160">
        <v>30.841784315707812</v>
      </c>
      <c r="H4" s="160">
        <v>151.31750429894146</v>
      </c>
      <c r="I4" s="160">
        <v>158.20339647894514</v>
      </c>
      <c r="J4" s="160">
        <v>159.78543044373458</v>
      </c>
      <c r="K4" s="160">
        <v>161.38328474817192</v>
      </c>
      <c r="L4" s="160">
        <v>162.99711759565363</v>
      </c>
      <c r="M4" s="160">
        <v>164.62708877161018</v>
      </c>
      <c r="N4" s="160">
        <v>166.27335965932627</v>
      </c>
      <c r="O4" s="160">
        <v>167.93609325591953</v>
      </c>
      <c r="P4" s="223"/>
      <c r="Q4" s="206">
        <v>204.80360388140016</v>
      </c>
      <c r="R4" s="206">
        <v>52.429722593638445</v>
      </c>
      <c r="S4" s="206">
        <v>257.23332647503861</v>
      </c>
      <c r="T4" s="206">
        <v>268.93905053794327</v>
      </c>
      <c r="U4" s="206">
        <v>271.62844104332271</v>
      </c>
      <c r="V4" s="206">
        <v>274.34472545375593</v>
      </c>
      <c r="W4" s="206">
        <v>277.08817270829348</v>
      </c>
      <c r="X4" s="206">
        <v>279.85905443537644</v>
      </c>
      <c r="Y4" s="206">
        <v>282.65764497973021</v>
      </c>
      <c r="Z4" s="206">
        <v>285.48422142952751</v>
      </c>
    </row>
    <row r="5" spans="1:26" ht="14.25" customHeight="1">
      <c r="A5" s="157" t="s">
        <v>20412</v>
      </c>
      <c r="B5" s="158" t="s">
        <v>20404</v>
      </c>
      <c r="C5" s="158" t="s">
        <v>20408</v>
      </c>
      <c r="D5" s="159">
        <v>81.52093532897311</v>
      </c>
      <c r="E5" s="160">
        <v>14.388445085563752</v>
      </c>
      <c r="F5" s="160">
        <v>95.909380414536855</v>
      </c>
      <c r="G5" s="160">
        <v>24.552801386121434</v>
      </c>
      <c r="H5" s="160">
        <v>120.46218180065829</v>
      </c>
      <c r="I5" s="160">
        <v>125.94396396122448</v>
      </c>
      <c r="J5" s="160">
        <v>127.20340360083672</v>
      </c>
      <c r="K5" s="160">
        <v>128.4754376368451</v>
      </c>
      <c r="L5" s="160">
        <v>129.76019201321355</v>
      </c>
      <c r="M5" s="160">
        <v>131.05779393334569</v>
      </c>
      <c r="N5" s="160">
        <v>132.36837187267915</v>
      </c>
      <c r="O5" s="160">
        <v>133.69205559140593</v>
      </c>
      <c r="P5" s="223"/>
      <c r="Q5" s="212">
        <v>163.04187065794622</v>
      </c>
      <c r="R5" s="212">
        <v>41.738718888434235</v>
      </c>
      <c r="S5" s="212">
        <v>204.78058954638044</v>
      </c>
      <c r="T5" s="212">
        <v>214.09938624942538</v>
      </c>
      <c r="U5" s="212">
        <v>216.24038011191965</v>
      </c>
      <c r="V5" s="212">
        <v>218.40278391303886</v>
      </c>
      <c r="W5" s="212">
        <v>220.58681175216924</v>
      </c>
      <c r="X5" s="212">
        <v>222.79267986969094</v>
      </c>
      <c r="Y5" s="212">
        <v>225.02060666838784</v>
      </c>
      <c r="Z5" s="212">
        <v>227.27081273507173</v>
      </c>
    </row>
    <row r="6" spans="1:26" ht="14.25" customHeight="1">
      <c r="A6" s="157" t="s">
        <v>20414</v>
      </c>
      <c r="B6" s="158" t="s">
        <v>20405</v>
      </c>
      <c r="C6" s="158" t="s">
        <v>20408</v>
      </c>
      <c r="D6" s="159">
        <v>105.80026900912321</v>
      </c>
      <c r="E6" s="160">
        <v>18.673747480110247</v>
      </c>
      <c r="F6" s="160">
        <v>124.47401648923346</v>
      </c>
      <c r="G6" s="160">
        <v>31.865348221243767</v>
      </c>
      <c r="H6" s="160">
        <v>156.33936471047724</v>
      </c>
      <c r="I6" s="160">
        <v>163.45378292583337</v>
      </c>
      <c r="J6" s="160">
        <v>165.0883207550917</v>
      </c>
      <c r="K6" s="160">
        <v>166.73920396264262</v>
      </c>
      <c r="L6" s="160">
        <v>168.40659600226905</v>
      </c>
      <c r="M6" s="160">
        <v>170.09066196229173</v>
      </c>
      <c r="N6" s="160">
        <v>171.79156858191465</v>
      </c>
      <c r="O6" s="160">
        <v>173.5094842677338</v>
      </c>
      <c r="P6" s="223"/>
      <c r="Q6" s="206">
        <v>211.60053801824643</v>
      </c>
      <c r="R6" s="206">
        <v>54.169737732671088</v>
      </c>
      <c r="S6" s="206">
        <v>265.77027575091751</v>
      </c>
      <c r="T6" s="206">
        <v>277.86448436180768</v>
      </c>
      <c r="U6" s="206">
        <v>280.64312920542574</v>
      </c>
      <c r="V6" s="206">
        <v>283.44956049747998</v>
      </c>
      <c r="W6" s="206">
        <v>286.28405610245477</v>
      </c>
      <c r="X6" s="206">
        <v>289.14689666347931</v>
      </c>
      <c r="Y6" s="206">
        <v>292.03836563011413</v>
      </c>
      <c r="Z6" s="206">
        <v>294.9587492864153</v>
      </c>
    </row>
    <row r="7" spans="1:26" ht="14.25" customHeight="1">
      <c r="A7" s="157" t="s">
        <v>20413</v>
      </c>
      <c r="B7" s="158" t="s">
        <v>20406</v>
      </c>
      <c r="C7" s="158" t="s">
        <v>20408</v>
      </c>
      <c r="D7" s="159">
        <v>98.83</v>
      </c>
      <c r="E7" s="160">
        <v>17.443494999999999</v>
      </c>
      <c r="F7" s="160">
        <v>116.273495</v>
      </c>
      <c r="G7" s="160">
        <v>29.766014720000001</v>
      </c>
      <c r="H7" s="160">
        <v>146.03950972000001</v>
      </c>
      <c r="I7" s="160">
        <v>152.68522015919575</v>
      </c>
      <c r="J7" s="160">
        <v>154.21207236078772</v>
      </c>
      <c r="K7" s="160">
        <v>155.75419308439558</v>
      </c>
      <c r="L7" s="160">
        <v>157.31173501523955</v>
      </c>
      <c r="M7" s="160">
        <v>158.88485236539194</v>
      </c>
      <c r="N7" s="160">
        <v>160.47370088904586</v>
      </c>
      <c r="O7" s="160">
        <v>162.07843789793631</v>
      </c>
      <c r="P7" s="223"/>
      <c r="Q7" s="212">
        <v>197.66</v>
      </c>
      <c r="R7" s="212">
        <v>50.600960000000001</v>
      </c>
      <c r="S7" s="212">
        <v>248.26096000000001</v>
      </c>
      <c r="T7" s="212">
        <v>259.55838531099999</v>
      </c>
      <c r="U7" s="212">
        <v>262.15396916410998</v>
      </c>
      <c r="V7" s="212">
        <v>264.77550885575107</v>
      </c>
      <c r="W7" s="212">
        <v>267.42326394430859</v>
      </c>
      <c r="X7" s="212">
        <v>270.09749658375165</v>
      </c>
      <c r="Y7" s="212">
        <v>272.79847154958918</v>
      </c>
      <c r="Z7" s="212">
        <v>275.52645626508507</v>
      </c>
    </row>
    <row r="8" spans="1:26" ht="14.25" customHeight="1">
      <c r="A8" s="157" t="s">
        <v>20415</v>
      </c>
      <c r="B8" s="158" t="s">
        <v>20407</v>
      </c>
      <c r="C8" s="158" t="s">
        <v>20408</v>
      </c>
      <c r="D8" s="159">
        <v>119.5</v>
      </c>
      <c r="E8" s="160">
        <v>21.091749999999998</v>
      </c>
      <c r="F8" s="160">
        <v>140.59174999999999</v>
      </c>
      <c r="G8" s="160">
        <v>35.991487999999997</v>
      </c>
      <c r="H8" s="160">
        <v>176.58323799999999</v>
      </c>
      <c r="I8" s="160">
        <v>184.61887897423748</v>
      </c>
      <c r="J8" s="160">
        <v>186.46506776397985</v>
      </c>
      <c r="K8" s="160">
        <v>188.32971844161963</v>
      </c>
      <c r="L8" s="160">
        <v>190.21301562603583</v>
      </c>
      <c r="M8" s="160">
        <v>192.1151457822962</v>
      </c>
      <c r="N8" s="160">
        <v>194.03629724011915</v>
      </c>
      <c r="O8" s="160">
        <v>195.97666021252036</v>
      </c>
      <c r="P8" s="223"/>
      <c r="Q8" s="206">
        <v>239</v>
      </c>
      <c r="R8" s="206">
        <v>61.184000000000005</v>
      </c>
      <c r="S8" s="206">
        <v>300.18400000000003</v>
      </c>
      <c r="T8" s="206">
        <v>313.84424815</v>
      </c>
      <c r="U8" s="206">
        <v>316.98269063150002</v>
      </c>
      <c r="V8" s="206">
        <v>320.15251753781502</v>
      </c>
      <c r="W8" s="206">
        <v>323.35404271319317</v>
      </c>
      <c r="X8" s="206">
        <v>326.58758314032508</v>
      </c>
      <c r="Y8" s="206">
        <v>329.85345897172834</v>
      </c>
      <c r="Z8" s="206">
        <v>333.15199356144564</v>
      </c>
    </row>
    <row r="9" spans="1:26" ht="14.25" customHeight="1">
      <c r="A9" s="157"/>
      <c r="B9" s="158"/>
      <c r="C9" s="158"/>
      <c r="D9" s="159"/>
      <c r="E9" s="161"/>
      <c r="F9" s="162"/>
      <c r="G9" s="161"/>
      <c r="H9" s="161"/>
      <c r="I9" s="161"/>
      <c r="J9" s="162"/>
      <c r="K9" s="161"/>
      <c r="L9" s="162"/>
      <c r="M9" s="160"/>
      <c r="N9" s="160"/>
      <c r="O9" s="160"/>
      <c r="P9" s="223"/>
      <c r="Q9" s="212"/>
      <c r="R9" s="207"/>
      <c r="S9" s="207"/>
      <c r="T9" s="207"/>
      <c r="U9" s="213"/>
      <c r="V9" s="207"/>
      <c r="W9" s="213"/>
      <c r="X9" s="212"/>
      <c r="Y9" s="212"/>
      <c r="Z9" s="214"/>
    </row>
    <row r="10" spans="1:26" ht="14.25" customHeight="1">
      <c r="A10" s="157"/>
      <c r="B10" s="158"/>
      <c r="C10" s="158"/>
      <c r="D10" s="159"/>
      <c r="E10" s="161"/>
      <c r="F10" s="162"/>
      <c r="G10" s="161"/>
      <c r="H10" s="161"/>
      <c r="I10" s="161"/>
      <c r="J10" s="162"/>
      <c r="K10" s="161"/>
      <c r="L10" s="162"/>
      <c r="M10" s="160"/>
      <c r="N10" s="160"/>
      <c r="O10" s="160"/>
      <c r="P10" s="223"/>
      <c r="Q10" s="206"/>
      <c r="R10" s="205"/>
      <c r="S10" s="205"/>
      <c r="T10" s="205"/>
      <c r="U10" s="215"/>
      <c r="V10" s="205"/>
      <c r="W10" s="215"/>
      <c r="X10" s="206"/>
      <c r="Y10" s="206"/>
      <c r="Z10" s="216"/>
    </row>
    <row r="12" spans="1:26" ht="29.25" customHeight="1">
      <c r="Q12" s="225" t="s">
        <v>20595</v>
      </c>
      <c r="R12" s="220">
        <v>2</v>
      </c>
    </row>
    <row r="18" spans="22:22" ht="14.25" customHeight="1">
      <c r="V18" s="331">
        <f>(V3-K3)/K3</f>
        <v>0.69995750106247367</v>
      </c>
    </row>
    <row r="19" spans="22:22" ht="14.25" customHeight="1">
      <c r="V19" s="245"/>
    </row>
  </sheetData>
  <mergeCells count="3">
    <mergeCell ref="E1:H1"/>
    <mergeCell ref="I1:O1"/>
    <mergeCell ref="T1:Z1"/>
  </mergeCells>
  <conditionalFormatting sqref="C3:C7 C9:C10">
    <cfRule type="expression" dxfId="3374" priority="2">
      <formula>AND(ISERROR(MATCH(C3,bu_list,0)),A3&lt;&gt;0)</formula>
    </cfRule>
  </conditionalFormatting>
  <conditionalFormatting sqref="C8">
    <cfRule type="expression" dxfId="3373" priority="1">
      <formula>AND(ISERROR(MATCH(C8,bu_list,0)),A8&lt;&gt;0)</formula>
    </cfRule>
  </conditionalFormatting>
  <dataValidations count="1">
    <dataValidation type="list" allowBlank="1" showInputMessage="1" showErrorMessage="1" errorTitle="Error in Business Unit Code" error="This code does not exist in the lookup table on worksheet Overheads" promptTitle="Business Unit Code" prompt="Select from drop-down menu" sqref="C3:C10">
      <formula1>bu_list</formula1>
    </dataValidation>
  </dataValidations>
  <pageMargins left="0.7" right="0.7" top="0.75" bottom="0.75"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20582</v>
      </c>
      <c r="B1" s="1">
        <v>23</v>
      </c>
      <c r="C1" s="1">
        <v>52</v>
      </c>
      <c r="D1" s="1" t="s">
        <v>150</v>
      </c>
      <c r="E1" s="1">
        <v>0</v>
      </c>
      <c r="F1" s="1" t="s">
        <v>20677</v>
      </c>
      <c r="G1" s="35"/>
      <c r="H1" s="35"/>
      <c r="I1" s="35"/>
      <c r="J1" s="35"/>
      <c r="K1" s="35"/>
    </row>
    <row r="2" spans="1:13" ht="15" customHeight="1">
      <c r="A2" s="2" t="s">
        <v>20583</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35" t="s">
        <v>20408</v>
      </c>
      <c r="B5" s="5">
        <v>0.47768399999999978</v>
      </c>
      <c r="C5" s="358"/>
      <c r="D5" s="1">
        <v>0</v>
      </c>
      <c r="E5" s="1">
        <v>0</v>
      </c>
      <c r="F5" s="358"/>
      <c r="G5" s="1">
        <v>0</v>
      </c>
      <c r="H5" s="1">
        <v>0</v>
      </c>
      <c r="I5" s="1">
        <v>0</v>
      </c>
      <c r="K5" s="39"/>
      <c r="L5" s="40"/>
      <c r="M5" s="39"/>
    </row>
    <row r="6" spans="1:13" ht="15" customHeight="1">
      <c r="A6" s="35" t="s">
        <v>20338</v>
      </c>
      <c r="B6" s="5">
        <v>0.25600000000000001</v>
      </c>
      <c r="C6" s="358"/>
      <c r="D6" s="358"/>
      <c r="E6" s="358"/>
      <c r="F6" s="358"/>
      <c r="G6" s="358"/>
      <c r="H6" s="358"/>
      <c r="I6" s="358"/>
      <c r="K6" s="39"/>
      <c r="L6" s="40"/>
      <c r="M6" s="39"/>
    </row>
    <row r="7" spans="1:13" ht="15" customHeight="1">
      <c r="A7" s="35" t="s">
        <v>20298</v>
      </c>
      <c r="B7" s="5">
        <v>0.39918400000000021</v>
      </c>
      <c r="C7" s="358"/>
      <c r="D7" s="358"/>
      <c r="E7" s="358"/>
      <c r="F7" s="358"/>
      <c r="G7" s="358"/>
      <c r="H7" s="358"/>
      <c r="I7" s="360"/>
      <c r="K7" s="39"/>
      <c r="L7" s="40"/>
      <c r="M7" s="39"/>
    </row>
    <row r="8" spans="1:13" ht="15" customHeight="1">
      <c r="A8" s="35" t="s">
        <v>20278</v>
      </c>
      <c r="B8" s="5">
        <v>0.25600000000000001</v>
      </c>
      <c r="C8" s="360"/>
      <c r="D8" s="6">
        <v>0</v>
      </c>
      <c r="E8" s="6">
        <v>0</v>
      </c>
      <c r="F8" s="359"/>
      <c r="G8" s="6">
        <v>0</v>
      </c>
      <c r="H8" s="6">
        <v>0</v>
      </c>
      <c r="I8" s="6">
        <v>0</v>
      </c>
      <c r="K8" s="39"/>
      <c r="L8" s="40"/>
      <c r="M8" s="39"/>
    </row>
    <row r="9" spans="1:13" ht="15" customHeight="1">
      <c r="A9" s="35" t="s">
        <v>20583</v>
      </c>
      <c r="B9" s="5">
        <v>0</v>
      </c>
      <c r="C9" s="360"/>
      <c r="D9" s="6">
        <v>0</v>
      </c>
      <c r="E9" s="6">
        <v>0</v>
      </c>
      <c r="F9" s="359"/>
      <c r="G9" s="6">
        <v>0</v>
      </c>
      <c r="H9" s="6">
        <v>0</v>
      </c>
      <c r="I9" s="6">
        <v>49</v>
      </c>
      <c r="K9" s="39"/>
      <c r="L9" s="40"/>
      <c r="M9" s="39"/>
    </row>
    <row r="10" spans="1:13" ht="15" customHeight="1">
      <c r="A10" s="1" t="s">
        <v>191</v>
      </c>
      <c r="B10" s="5">
        <v>0</v>
      </c>
      <c r="C10" s="358"/>
      <c r="D10" s="1">
        <v>0</v>
      </c>
      <c r="E10" s="1">
        <v>0</v>
      </c>
      <c r="F10" s="358"/>
      <c r="G10" s="1">
        <v>0</v>
      </c>
      <c r="H10" s="1">
        <v>0</v>
      </c>
      <c r="I10" s="6">
        <v>0</v>
      </c>
      <c r="K10" s="39"/>
      <c r="L10" s="39"/>
      <c r="M10" s="39"/>
    </row>
    <row r="11" spans="1:13" ht="15" customHeight="1">
      <c r="A11" s="1" t="s">
        <v>191</v>
      </c>
      <c r="B11" s="5">
        <v>0</v>
      </c>
      <c r="C11" s="358"/>
      <c r="D11" s="1">
        <v>0</v>
      </c>
      <c r="E11" s="1">
        <v>0</v>
      </c>
      <c r="F11" s="358"/>
      <c r="G11" s="1">
        <v>0</v>
      </c>
      <c r="H11" s="1">
        <v>0</v>
      </c>
      <c r="I11" s="6">
        <v>0</v>
      </c>
      <c r="K11" s="39"/>
      <c r="L11" s="39"/>
      <c r="M11" s="39"/>
    </row>
    <row r="12" spans="1:13" ht="15" customHeight="1">
      <c r="A12" s="1" t="s">
        <v>143</v>
      </c>
      <c r="C12" s="358"/>
      <c r="D12" s="1">
        <f>SUBTOTAL(109,sub_totals107[NW])</f>
        <v>0</v>
      </c>
      <c r="E12" s="1">
        <f>SUBTOTAL(109,sub_totals107[labour cost])</f>
        <v>0</v>
      </c>
      <c r="F12" s="358"/>
      <c r="G12" s="1">
        <f>SUBTOTAL(109,sub_totals107[Vehicle])</f>
        <v>0</v>
      </c>
      <c r="H12" s="1" t="s">
        <v>20671</v>
      </c>
      <c r="I12" s="1" t="s">
        <v>20710</v>
      </c>
    </row>
    <row r="13" spans="1:13" ht="15" customHeight="1">
      <c r="A13" s="1" t="s">
        <v>164</v>
      </c>
      <c r="C13" s="358"/>
      <c r="D13" s="1">
        <v>0</v>
      </c>
      <c r="E13" s="1">
        <v>0</v>
      </c>
      <c r="F13" s="358"/>
      <c r="G13" s="1">
        <v>0</v>
      </c>
    </row>
    <row r="14" spans="1:13" ht="15" customHeight="1">
      <c r="A14" s="1" t="s">
        <v>20284</v>
      </c>
      <c r="C14" s="360"/>
      <c r="D14" s="37">
        <v>0</v>
      </c>
      <c r="E14" s="37">
        <v>0</v>
      </c>
      <c r="F14" s="360"/>
      <c r="G14" s="37">
        <v>0</v>
      </c>
      <c r="I14" s="37">
        <v>3</v>
      </c>
    </row>
    <row r="15" spans="1:13" s="7" customFormat="1" ht="15" customHeight="1" thickBot="1">
      <c r="A15" s="7" t="s">
        <v>20285</v>
      </c>
      <c r="C15" s="360"/>
      <c r="D15" s="37">
        <v>0</v>
      </c>
      <c r="E15" s="37">
        <v>0</v>
      </c>
      <c r="F15" s="360"/>
      <c r="G15" s="37">
        <v>0</v>
      </c>
      <c r="I15" s="45">
        <v>52</v>
      </c>
      <c r="J15" s="44" t="s">
        <v>20341</v>
      </c>
    </row>
    <row r="16" spans="1:13" ht="15" customHeight="1" thickBot="1">
      <c r="A16" s="1" t="s">
        <v>20299</v>
      </c>
      <c r="C16" s="362"/>
      <c r="D16" s="42">
        <v>0</v>
      </c>
      <c r="E16" s="42">
        <v>0</v>
      </c>
      <c r="F16" s="361"/>
      <c r="G16" s="43">
        <v>0</v>
      </c>
      <c r="I16" s="46">
        <v>0</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
        <v>20598</v>
      </c>
      <c r="E26" s="9" t="s">
        <v>20598</v>
      </c>
      <c r="F26" s="10">
        <v>0</v>
      </c>
      <c r="G26" s="41">
        <v>0</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t="s">
        <v>20598</v>
      </c>
      <c r="E47" s="13" t="s">
        <v>20598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row r="60" spans="1:7">
      <c r="A60" s="188" t="s">
        <v>20584</v>
      </c>
      <c r="B60" s="189"/>
      <c r="C60" s="189" t="s">
        <v>170</v>
      </c>
      <c r="D60" s="189" t="s">
        <v>0</v>
      </c>
      <c r="E60" s="189" t="s">
        <v>144</v>
      </c>
      <c r="F60" s="189" t="s">
        <v>112</v>
      </c>
      <c r="G60" s="190" t="s">
        <v>119</v>
      </c>
    </row>
    <row r="61" spans="1:7" ht="114.75">
      <c r="A61" s="191" t="s">
        <v>20583</v>
      </c>
      <c r="B61" s="192"/>
      <c r="C61" s="202" t="s">
        <v>20585</v>
      </c>
      <c r="D61" s="203" t="s">
        <v>20586</v>
      </c>
      <c r="E61" s="192" t="s">
        <v>20408</v>
      </c>
      <c r="F61" s="194">
        <v>49</v>
      </c>
      <c r="G61" s="195">
        <v>49</v>
      </c>
    </row>
    <row r="62" spans="1:7">
      <c r="A62" s="196"/>
      <c r="B62" s="197"/>
      <c r="C62" s="198"/>
      <c r="D62" s="197"/>
      <c r="E62" s="197"/>
      <c r="F62" s="199"/>
      <c r="G62" s="200"/>
    </row>
    <row r="63" spans="1:7">
      <c r="A63" s="191"/>
      <c r="B63" s="192"/>
      <c r="C63" s="193"/>
      <c r="D63" s="192"/>
      <c r="E63" s="192"/>
      <c r="F63" s="194"/>
      <c r="G63" s="195"/>
    </row>
    <row r="64" spans="1:7">
      <c r="A64" s="201"/>
      <c r="B64" s="197"/>
      <c r="C64" s="198"/>
      <c r="D64" s="197"/>
      <c r="E64" s="197"/>
      <c r="F64" s="199"/>
      <c r="G64" s="200"/>
    </row>
  </sheetData>
  <conditionalFormatting sqref="B1">
    <cfRule type="expression" dxfId="1602" priority="13">
      <formula>ISERROR(B1)</formula>
    </cfRule>
  </conditionalFormatting>
  <conditionalFormatting sqref="D33:D43">
    <cfRule type="expression" dxfId="1601" priority="12">
      <formula>D33=error1</formula>
    </cfRule>
  </conditionalFormatting>
  <conditionalFormatting sqref="D20:D22 D26:D29">
    <cfRule type="expression" dxfId="1600" priority="11">
      <formula>D20=error2</formula>
    </cfRule>
  </conditionalFormatting>
  <conditionalFormatting sqref="E1:G1">
    <cfRule type="expression" dxfId="1599" priority="10">
      <formula>$F$1=error3</formula>
    </cfRule>
  </conditionalFormatting>
  <conditionalFormatting sqref="C13:D13">
    <cfRule type="expression" dxfId="1598" priority="9">
      <formula>NOT(C12=C13)</formula>
    </cfRule>
  </conditionalFormatting>
  <conditionalFormatting sqref="E33:E43 E20:E22 E26:E29 E47:E50">
    <cfRule type="expression" dxfId="1597" priority="8">
      <formula>AND(ISERROR(MATCH(E20,bu_list,0)),A20&lt;&gt;0)</formula>
    </cfRule>
  </conditionalFormatting>
  <conditionalFormatting sqref="D47:D50">
    <cfRule type="expression" dxfId="1596" priority="7">
      <formula>D47=error4</formula>
    </cfRule>
  </conditionalFormatting>
  <conditionalFormatting sqref="E13:F13">
    <cfRule type="expression" dxfId="1595" priority="6">
      <formula>NOT(E12=E13)</formula>
    </cfRule>
  </conditionalFormatting>
  <conditionalFormatting sqref="F1">
    <cfRule type="expression" dxfId="1594" priority="5">
      <formula>$F$1="good"</formula>
    </cfRule>
  </conditionalFormatting>
  <conditionalFormatting sqref="E54:E57">
    <cfRule type="expression" dxfId="1593" priority="4">
      <formula>AND(ISERROR(MATCH(E54,bu_list,0)),A54&lt;&gt;0)</formula>
    </cfRule>
  </conditionalFormatting>
  <conditionalFormatting sqref="D54:D57">
    <cfRule type="expression" dxfId="1592" priority="3">
      <formula>D54=error4</formula>
    </cfRule>
  </conditionalFormatting>
  <conditionalFormatting sqref="D61:D64">
    <cfRule type="expression" dxfId="1591" priority="1">
      <formula>D61=error4</formula>
    </cfRule>
  </conditionalFormatting>
  <conditionalFormatting sqref="E61:E64">
    <cfRule type="expression" dxfId="1590" priority="2">
      <formula>AND(ISERROR(MATCH(E61,bu_list,0)),A61&lt;&gt;0)</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20500</v>
      </c>
      <c r="B1" s="1">
        <v>24</v>
      </c>
      <c r="C1" s="1">
        <v>788</v>
      </c>
      <c r="D1" s="1" t="s">
        <v>150</v>
      </c>
      <c r="E1" s="1">
        <v>0</v>
      </c>
      <c r="F1" s="1" t="s">
        <v>20677</v>
      </c>
      <c r="G1" s="35"/>
      <c r="H1" s="35"/>
      <c r="I1" s="35"/>
      <c r="J1" s="35"/>
      <c r="K1" s="35"/>
    </row>
    <row r="2" spans="1:13" ht="15" customHeight="1">
      <c r="A2" s="2" t="s">
        <v>20506</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101</v>
      </c>
      <c r="E5" s="1">
        <v>327</v>
      </c>
      <c r="F5" s="358"/>
      <c r="G5" s="1">
        <v>0</v>
      </c>
      <c r="H5" s="1">
        <v>204</v>
      </c>
      <c r="I5" s="1">
        <v>632</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88</v>
      </c>
      <c r="H8" s="6">
        <v>23</v>
      </c>
      <c r="I8" s="6">
        <v>111</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SUBTOTAL(109,sub_totals35263[NW])</f>
        <v>101</v>
      </c>
      <c r="E12" s="1">
        <f>SUBTOTAL(109,sub_totals35263[labour cost])</f>
        <v>327</v>
      </c>
      <c r="F12" s="358"/>
      <c r="G12" s="1">
        <f>SUBTOTAL(109,sub_totals35263[Vehicle])</f>
        <v>88</v>
      </c>
      <c r="H12" s="1" t="s">
        <v>20711</v>
      </c>
      <c r="I12" s="1" t="s">
        <v>20712</v>
      </c>
    </row>
    <row r="13" spans="1:13" ht="15" customHeight="1">
      <c r="A13" s="1" t="s">
        <v>164</v>
      </c>
      <c r="C13" s="358"/>
      <c r="D13" s="1">
        <v>101</v>
      </c>
      <c r="E13" s="1">
        <v>327</v>
      </c>
      <c r="F13" s="358"/>
      <c r="G13" s="1">
        <v>88</v>
      </c>
    </row>
    <row r="14" spans="1:13" ht="15" customHeight="1">
      <c r="A14" s="1" t="s">
        <v>20284</v>
      </c>
      <c r="C14" s="360"/>
      <c r="D14" s="37">
        <v>48.246083999999975</v>
      </c>
      <c r="E14" s="37">
        <v>156.20266799999993</v>
      </c>
      <c r="F14" s="360"/>
      <c r="G14" s="37">
        <v>22.527999999999999</v>
      </c>
      <c r="I14" s="37">
        <v>45</v>
      </c>
    </row>
    <row r="15" spans="1:13" s="7" customFormat="1" ht="15" customHeight="1" thickBot="1">
      <c r="A15" s="7" t="s">
        <v>20285</v>
      </c>
      <c r="C15" s="360"/>
      <c r="D15" s="37">
        <v>149.24608399999997</v>
      </c>
      <c r="E15" s="37">
        <v>483.2026679999999</v>
      </c>
      <c r="F15" s="360"/>
      <c r="G15" s="37">
        <v>110.52799999999999</v>
      </c>
      <c r="I15" s="45">
        <v>788</v>
      </c>
      <c r="J15" s="44" t="s">
        <v>20341</v>
      </c>
    </row>
    <row r="16" spans="1:13" ht="15" customHeight="1" thickBot="1">
      <c r="A16" s="1" t="s">
        <v>20299</v>
      </c>
      <c r="C16" s="362"/>
      <c r="D16" s="42">
        <v>158</v>
      </c>
      <c r="E16" s="42">
        <v>512</v>
      </c>
      <c r="F16" s="361"/>
      <c r="G16" s="43">
        <v>117</v>
      </c>
      <c r="I16" s="46">
        <v>787</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4">
        <v>0.5</v>
      </c>
      <c r="B20" s="171" t="s">
        <v>20410</v>
      </c>
      <c r="C20" s="172" t="s">
        <v>20497</v>
      </c>
      <c r="D20" s="8" t="s">
        <v>20402</v>
      </c>
      <c r="E20" s="9" t="s">
        <v>20408</v>
      </c>
      <c r="F20" s="10">
        <v>50.869785884589341</v>
      </c>
      <c r="G20" s="41">
        <v>25</v>
      </c>
    </row>
    <row r="21" spans="1:7" ht="15" customHeight="1">
      <c r="A21" s="174">
        <v>1.5</v>
      </c>
      <c r="B21" s="171" t="s">
        <v>20410</v>
      </c>
      <c r="C21" s="173" t="s">
        <v>20498</v>
      </c>
      <c r="D21" s="8" t="s">
        <v>20402</v>
      </c>
      <c r="E21" s="9" t="s">
        <v>20408</v>
      </c>
      <c r="F21" s="10">
        <v>50.869785884589341</v>
      </c>
      <c r="G21" s="41">
        <v>76</v>
      </c>
    </row>
    <row r="22" spans="1:7" ht="15" customHeight="1">
      <c r="A22" s="174"/>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4">
        <v>1</v>
      </c>
      <c r="B26" s="171" t="s">
        <v>20412</v>
      </c>
      <c r="C26" s="172" t="s">
        <v>20504</v>
      </c>
      <c r="D26" s="8" t="s">
        <v>20404</v>
      </c>
      <c r="E26" s="9" t="s">
        <v>20408</v>
      </c>
      <c r="F26" s="10">
        <v>81.52093532897311</v>
      </c>
      <c r="G26" s="41">
        <v>82</v>
      </c>
    </row>
    <row r="27" spans="1:7" ht="15" customHeight="1">
      <c r="A27" s="174">
        <v>1</v>
      </c>
      <c r="B27" s="171" t="s">
        <v>20412</v>
      </c>
      <c r="C27" s="173" t="s">
        <v>20505</v>
      </c>
      <c r="D27" s="8" t="s">
        <v>20404</v>
      </c>
      <c r="E27" s="9" t="s">
        <v>20408</v>
      </c>
      <c r="F27" s="10">
        <v>81.52093532897311</v>
      </c>
      <c r="G27" s="41">
        <v>82</v>
      </c>
    </row>
    <row r="28" spans="1:7" ht="15" customHeight="1">
      <c r="A28" s="174">
        <v>2</v>
      </c>
      <c r="B28" s="171" t="s">
        <v>20412</v>
      </c>
      <c r="C28" s="173" t="s">
        <v>20501</v>
      </c>
      <c r="D28" s="8" t="s">
        <v>20404</v>
      </c>
      <c r="E28" s="9" t="s">
        <v>20408</v>
      </c>
      <c r="F28" s="10">
        <v>81.52093532897311</v>
      </c>
      <c r="G28" s="41">
        <v>163</v>
      </c>
    </row>
    <row r="29" spans="1:7" ht="15" customHeight="1">
      <c r="A29" s="174"/>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4"/>
      <c r="B33" s="173"/>
      <c r="C33" s="172"/>
      <c r="D33" s="13" t="s">
        <v>20598</v>
      </c>
      <c r="E33" s="13" t="s">
        <v>20598</v>
      </c>
      <c r="F33" s="356"/>
      <c r="G33" s="357"/>
    </row>
    <row r="34" spans="1:7" ht="15" customHeight="1">
      <c r="A34" s="174"/>
      <c r="B34" s="173"/>
      <c r="C34" s="172"/>
      <c r="D34" s="13" t="s">
        <v>20598</v>
      </c>
      <c r="E34" s="13" t="s">
        <v>20598</v>
      </c>
      <c r="F34" s="356"/>
      <c r="G34" s="357"/>
    </row>
    <row r="35" spans="1:7" ht="15" customHeight="1">
      <c r="A35" s="174"/>
      <c r="B35" s="173"/>
      <c r="C35" s="172"/>
      <c r="D35" s="13" t="s">
        <v>20598</v>
      </c>
      <c r="E35" s="13" t="s">
        <v>20598</v>
      </c>
      <c r="F35" s="356"/>
      <c r="G35" s="357"/>
    </row>
    <row r="36" spans="1:7" ht="15" customHeight="1">
      <c r="A36" s="174"/>
      <c r="B36" s="173"/>
      <c r="C36" s="172"/>
      <c r="D36" s="13" t="s">
        <v>20598</v>
      </c>
      <c r="E36" s="13" t="s">
        <v>20598</v>
      </c>
      <c r="F36" s="356"/>
      <c r="G36" s="357"/>
    </row>
    <row r="37" spans="1:7" ht="15" customHeight="1">
      <c r="A37" s="174"/>
      <c r="B37" s="173"/>
      <c r="C37" s="172"/>
      <c r="D37" s="13" t="s">
        <v>20598</v>
      </c>
      <c r="E37" s="13" t="s">
        <v>20598</v>
      </c>
      <c r="F37" s="356"/>
      <c r="G37" s="357"/>
    </row>
    <row r="38" spans="1:7" ht="15" customHeight="1">
      <c r="A38" s="174"/>
      <c r="B38" s="173"/>
      <c r="C38" s="172"/>
      <c r="D38" s="55" t="s">
        <v>20598</v>
      </c>
      <c r="E38" s="55" t="s">
        <v>20598</v>
      </c>
      <c r="F38" s="356"/>
      <c r="G38" s="357"/>
    </row>
    <row r="39" spans="1:7" ht="15" customHeight="1">
      <c r="A39" s="174"/>
      <c r="B39" s="173"/>
      <c r="C39" s="172"/>
      <c r="D39" s="55" t="s">
        <v>20598</v>
      </c>
      <c r="E39" s="55" t="s">
        <v>20598</v>
      </c>
      <c r="F39" s="356"/>
      <c r="G39" s="357"/>
    </row>
    <row r="40" spans="1:7" ht="15" customHeight="1">
      <c r="A40" s="174"/>
      <c r="B40" s="173"/>
      <c r="C40" s="172"/>
      <c r="D40" s="55" t="s">
        <v>20598</v>
      </c>
      <c r="E40" s="55" t="s">
        <v>20598</v>
      </c>
      <c r="F40" s="356"/>
      <c r="G40" s="357"/>
    </row>
    <row r="41" spans="1:7" ht="15" customHeight="1">
      <c r="A41" s="174"/>
      <c r="B41" s="173"/>
      <c r="C41" s="172"/>
      <c r="D41" s="55" t="s">
        <v>20598</v>
      </c>
      <c r="E41" s="55" t="s">
        <v>20598</v>
      </c>
      <c r="F41" s="356"/>
      <c r="G41" s="357"/>
    </row>
    <row r="42" spans="1:7" ht="15" customHeight="1">
      <c r="A42" s="174"/>
      <c r="B42" s="173"/>
      <c r="C42" s="172"/>
      <c r="D42" s="55" t="s">
        <v>20598</v>
      </c>
      <c r="E42" s="55" t="s">
        <v>20598</v>
      </c>
      <c r="F42" s="356"/>
      <c r="G42" s="357"/>
    </row>
    <row r="43" spans="1:7" ht="15" customHeight="1">
      <c r="A43" s="174"/>
      <c r="B43" s="173"/>
      <c r="C43" s="172"/>
      <c r="D43" s="55" t="s">
        <v>20598</v>
      </c>
      <c r="E43" s="55" t="s">
        <v>20598</v>
      </c>
      <c r="F43" s="356"/>
      <c r="G43" s="357"/>
    </row>
    <row r="44" spans="1:7" ht="15" customHeight="1">
      <c r="A44" s="174"/>
      <c r="B44" s="173"/>
      <c r="C44" s="172"/>
      <c r="D44" s="55" t="s">
        <v>20598</v>
      </c>
      <c r="E44" s="55" t="s">
        <v>20598</v>
      </c>
      <c r="F44" s="356"/>
      <c r="G44" s="357"/>
    </row>
    <row r="45" spans="1:7" ht="15" customHeight="1">
      <c r="A45" s="174"/>
      <c r="B45" s="173"/>
      <c r="C45" s="172"/>
      <c r="D45" s="55" t="s">
        <v>20598</v>
      </c>
      <c r="E45" s="55" t="s">
        <v>20598</v>
      </c>
      <c r="F45" s="356"/>
      <c r="G45" s="357"/>
    </row>
    <row r="46" spans="1:7" ht="15" customHeight="1">
      <c r="A46" s="174"/>
      <c r="B46" s="173"/>
      <c r="C46" s="172"/>
      <c r="D46" s="55" t="s">
        <v>20598</v>
      </c>
      <c r="E46" s="55" t="s">
        <v>20598</v>
      </c>
      <c r="F46" s="356"/>
      <c r="G46" s="357"/>
    </row>
    <row r="47" spans="1:7" ht="15" customHeight="1">
      <c r="A47" s="16"/>
      <c r="B47" s="16"/>
      <c r="C47" s="16"/>
      <c r="F47" s="16"/>
      <c r="G47" s="16"/>
    </row>
    <row r="48" spans="1:7" ht="15" customHeight="1">
      <c r="A48" s="177" t="s">
        <v>171</v>
      </c>
      <c r="B48" s="16"/>
      <c r="C48" s="16"/>
      <c r="F48" s="16"/>
      <c r="G48" s="16"/>
    </row>
    <row r="49" spans="1:7" ht="15" customHeight="1">
      <c r="A49" s="75" t="s">
        <v>194</v>
      </c>
      <c r="B49" s="75" t="s">
        <v>146</v>
      </c>
      <c r="C49" s="75" t="s">
        <v>170</v>
      </c>
      <c r="D49" s="75" t="s">
        <v>0</v>
      </c>
      <c r="E49" s="75" t="s">
        <v>144</v>
      </c>
      <c r="F49" s="75" t="s">
        <v>112</v>
      </c>
      <c r="G49" s="75" t="s">
        <v>119</v>
      </c>
    </row>
    <row r="50" spans="1:7" ht="15" customHeight="1">
      <c r="A50" s="174"/>
      <c r="B50" s="173"/>
      <c r="C50" s="172"/>
      <c r="D50" s="13" t="s">
        <v>20598</v>
      </c>
      <c r="E50" s="13" t="s">
        <v>20598</v>
      </c>
      <c r="F50" s="356"/>
      <c r="G50" s="357"/>
    </row>
    <row r="51" spans="1:7" ht="15" customHeight="1">
      <c r="A51" s="174"/>
      <c r="B51" s="173"/>
      <c r="C51" s="172"/>
      <c r="D51" s="13" t="s">
        <v>20598</v>
      </c>
      <c r="E51" s="13" t="s">
        <v>20598</v>
      </c>
      <c r="F51" s="356"/>
      <c r="G51" s="357"/>
    </row>
    <row r="52" spans="1:7" ht="15" customHeight="1">
      <c r="A52" s="174"/>
      <c r="B52" s="173"/>
      <c r="C52" s="172"/>
      <c r="D52" s="13" t="s">
        <v>20598</v>
      </c>
      <c r="E52" s="13" t="s">
        <v>20598</v>
      </c>
      <c r="F52" s="356"/>
      <c r="G52" s="357"/>
    </row>
    <row r="53" spans="1:7" ht="15" customHeight="1">
      <c r="A53" s="174"/>
      <c r="B53" s="173"/>
      <c r="C53" s="172"/>
      <c r="D53" s="13" t="s">
        <v>20598</v>
      </c>
      <c r="E53" s="13" t="s">
        <v>20598</v>
      </c>
      <c r="F53" s="356"/>
      <c r="G53" s="357"/>
    </row>
    <row r="54" spans="1:7">
      <c r="A54" s="16"/>
      <c r="B54" s="16"/>
      <c r="C54" s="16"/>
      <c r="D54" s="16"/>
      <c r="E54" s="16"/>
      <c r="F54" s="16"/>
      <c r="G54" s="16"/>
    </row>
    <row r="55" spans="1:7" ht="15" customHeight="1">
      <c r="A55" s="177" t="s">
        <v>193</v>
      </c>
      <c r="B55" s="16"/>
      <c r="C55" s="16"/>
      <c r="D55" s="16"/>
      <c r="E55" s="16"/>
      <c r="F55" s="16"/>
      <c r="G55" s="16"/>
    </row>
    <row r="56" spans="1:7" ht="15" customHeight="1">
      <c r="A56" s="75" t="s">
        <v>194</v>
      </c>
      <c r="B56" s="75" t="s">
        <v>146</v>
      </c>
      <c r="C56" s="75" t="s">
        <v>170</v>
      </c>
      <c r="D56" s="75" t="s">
        <v>0</v>
      </c>
      <c r="E56" s="75" t="s">
        <v>144</v>
      </c>
      <c r="F56" s="75" t="s">
        <v>112</v>
      </c>
      <c r="G56" s="75" t="s">
        <v>119</v>
      </c>
    </row>
    <row r="57" spans="1:7" ht="15" customHeight="1">
      <c r="A57" s="174">
        <v>2</v>
      </c>
      <c r="B57" s="173">
        <v>999</v>
      </c>
      <c r="C57" s="172" t="s">
        <v>20503</v>
      </c>
      <c r="D57" s="13" t="s">
        <v>425</v>
      </c>
      <c r="E57" s="13" t="s">
        <v>20278</v>
      </c>
      <c r="F57" s="179">
        <v>21.97</v>
      </c>
      <c r="G57" s="180">
        <v>44</v>
      </c>
    </row>
    <row r="58" spans="1:7" ht="15" customHeight="1">
      <c r="A58" s="174">
        <v>2</v>
      </c>
      <c r="B58" s="173">
        <v>999</v>
      </c>
      <c r="C58" s="172" t="s">
        <v>20502</v>
      </c>
      <c r="D58" s="13" t="s">
        <v>425</v>
      </c>
      <c r="E58" s="13" t="s">
        <v>20278</v>
      </c>
      <c r="F58" s="35">
        <v>21.97</v>
      </c>
      <c r="G58" s="41">
        <v>44</v>
      </c>
    </row>
    <row r="59" spans="1:7" ht="15" customHeight="1">
      <c r="A59" s="174"/>
      <c r="B59" s="173"/>
      <c r="C59" s="172"/>
      <c r="D59" s="13" t="s">
        <v>20598</v>
      </c>
      <c r="E59" s="13" t="s">
        <v>20598</v>
      </c>
      <c r="F59" s="35">
        <v>0</v>
      </c>
      <c r="G59" s="41">
        <v>0</v>
      </c>
    </row>
    <row r="60" spans="1:7" ht="15" customHeight="1">
      <c r="A60" s="174"/>
      <c r="B60" s="173"/>
      <c r="C60" s="172"/>
      <c r="D60" s="13" t="s">
        <v>20598</v>
      </c>
      <c r="E60" s="13" t="s">
        <v>20598</v>
      </c>
      <c r="F60" s="35">
        <v>0</v>
      </c>
      <c r="G60" s="41">
        <v>0</v>
      </c>
    </row>
  </sheetData>
  <conditionalFormatting sqref="B1">
    <cfRule type="expression" dxfId="1523" priority="11">
      <formula>ISERROR(B1)</formula>
    </cfRule>
  </conditionalFormatting>
  <conditionalFormatting sqref="D33:D46">
    <cfRule type="expression" dxfId="1522" priority="10">
      <formula>D33=error1</formula>
    </cfRule>
  </conditionalFormatting>
  <conditionalFormatting sqref="D20:D22 D26:D29">
    <cfRule type="expression" dxfId="1521" priority="9">
      <formula>D20=error2</formula>
    </cfRule>
  </conditionalFormatting>
  <conditionalFormatting sqref="E1:G1">
    <cfRule type="expression" dxfId="1520" priority="8">
      <formula>$F$1=error3</formula>
    </cfRule>
  </conditionalFormatting>
  <conditionalFormatting sqref="C13:D13">
    <cfRule type="expression" dxfId="1519" priority="7">
      <formula>NOT(C12=C13)</formula>
    </cfRule>
  </conditionalFormatting>
  <conditionalFormatting sqref="E50:E53 E20:E22 E26:E29 E33:E46">
    <cfRule type="expression" dxfId="1518" priority="6">
      <formula>AND(ISERROR(MATCH(E20,bu_list,0)),A20&lt;&gt;0)</formula>
    </cfRule>
  </conditionalFormatting>
  <conditionalFormatting sqref="D50:D53">
    <cfRule type="expression" dxfId="1517" priority="5">
      <formula>D50=error4</formula>
    </cfRule>
  </conditionalFormatting>
  <conditionalFormatting sqref="E13:F13">
    <cfRule type="expression" dxfId="1516" priority="4">
      <formula>NOT(E12=E13)</formula>
    </cfRule>
  </conditionalFormatting>
  <conditionalFormatting sqref="F1">
    <cfRule type="expression" dxfId="1515" priority="3">
      <formula>$F$1="good"</formula>
    </cfRule>
  </conditionalFormatting>
  <conditionalFormatting sqref="E57:E60">
    <cfRule type="expression" dxfId="1514" priority="2">
      <formula>AND(ISERROR(MATCH(E57,bu_list,0)),A57&lt;&gt;0)</formula>
    </cfRule>
  </conditionalFormatting>
  <conditionalFormatting sqref="D57:D60">
    <cfRule type="expression" dxfId="1513" priority="1">
      <formula>D57=error4</formula>
    </cfRule>
  </conditionalFormatting>
  <dataValidations count="11">
    <dataValidation type="decimal" showInputMessage="1" showErrorMessage="1" errorTitle="Input Error" error="You must enter a number" sqref="A50:A53 A57:A60 A33:A46">
      <formula1>0</formula1>
      <formula2>9999</formula2>
    </dataValidation>
    <dataValidation type="list" showInputMessage="1" showErrorMessage="1" sqref="A30:B3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decimal" allowBlank="1" showInputMessage="1" showErrorMessage="1" sqref="A30">
      <formula1>0</formula1>
      <formula2>99999</formula2>
    </dataValidation>
    <dataValidation type="decimal" operator="greaterThanOrEqual" allowBlank="1" showInputMessage="1" showErrorMessage="1" sqref="A20:A22 A26:A29">
      <formula1>0</formula1>
    </dataValidation>
    <dataValidation type="list" showInputMessage="1" showErrorMessage="1" errorTitle="Invalid Code" error="The Code you entered does not exist in the look-up table on the Contractors worksheet" promptTitle="Contractor Code" prompt="Choose a code from the drop-down menu" sqref="B50:B53">
      <formula1>contractor_list</formula1>
    </dataValidation>
    <dataValidation type="list" showInputMessage="1" showErrorMessage="1" errorTitle="Invalid Code" error="The Code you entered does not exist in the look-up table on the Contractors worksheet" promptTitle="Vehicle Code" prompt="Choose a code from the drop-down menu" sqref="B57:B60">
      <formula1>vehicles_list</formula1>
    </dataValidation>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Materials worksheet" promptTitle="Materials Code" prompt="Choose a code from the drop-down menu" sqref="B33:B46">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20308</v>
      </c>
      <c r="B1" s="1">
        <v>22</v>
      </c>
      <c r="C1" s="1">
        <v>128</v>
      </c>
      <c r="D1" s="1" t="s">
        <v>150</v>
      </c>
      <c r="E1" s="1">
        <v>0</v>
      </c>
      <c r="F1" s="1" t="s">
        <v>20677</v>
      </c>
      <c r="G1" s="35"/>
      <c r="H1" s="35"/>
      <c r="I1" s="35"/>
      <c r="J1" s="35"/>
      <c r="K1" s="35"/>
    </row>
    <row r="2" spans="1:13" ht="15" customHeight="1">
      <c r="A2" s="2" t="s">
        <v>20359</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82</v>
      </c>
      <c r="F5" s="358"/>
      <c r="G5" s="1">
        <v>0</v>
      </c>
      <c r="H5" s="1">
        <v>39</v>
      </c>
      <c r="I5" s="1">
        <v>121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SUBTOTAL(109,sub_totals149[NW])</f>
        <v>0</v>
      </c>
      <c r="E12" s="1">
        <f>SUBTOTAL(109,sub_totals149[labour cost])</f>
        <v>82</v>
      </c>
      <c r="F12" s="358"/>
      <c r="G12" s="1">
        <f>SUBTOTAL(109,sub_totals149[Vehicle])</f>
        <v>0</v>
      </c>
      <c r="H12" s="1" t="s">
        <v>20706</v>
      </c>
      <c r="I12" s="1" t="s">
        <v>20707</v>
      </c>
    </row>
    <row r="13" spans="1:13" ht="15" customHeight="1">
      <c r="A13" s="1" t="s">
        <v>164</v>
      </c>
      <c r="C13" s="358"/>
      <c r="D13" s="1">
        <v>0</v>
      </c>
      <c r="E13" s="1">
        <v>82</v>
      </c>
      <c r="F13" s="358"/>
      <c r="G13" s="1">
        <v>0</v>
      </c>
    </row>
    <row r="14" spans="1:13" ht="15" customHeight="1">
      <c r="A14" s="1" t="s">
        <v>20284</v>
      </c>
      <c r="C14" s="360"/>
      <c r="D14" s="37">
        <v>0</v>
      </c>
      <c r="E14" s="37">
        <v>39.170087999999978</v>
      </c>
      <c r="F14" s="360"/>
      <c r="G14" s="37">
        <v>0</v>
      </c>
      <c r="I14" s="37">
        <v>7</v>
      </c>
    </row>
    <row r="15" spans="1:13" s="7" customFormat="1" ht="15" customHeight="1" thickBot="1">
      <c r="A15" s="7" t="s">
        <v>20285</v>
      </c>
      <c r="C15" s="360"/>
      <c r="D15" s="37">
        <v>0</v>
      </c>
      <c r="E15" s="37">
        <v>121.17008799999998</v>
      </c>
      <c r="F15" s="360"/>
      <c r="G15" s="37">
        <v>0</v>
      </c>
      <c r="I15" s="45">
        <v>128</v>
      </c>
      <c r="J15" s="44" t="s">
        <v>20341</v>
      </c>
    </row>
    <row r="16" spans="1:13" ht="15" customHeight="1" thickBot="1">
      <c r="A16" s="1" t="s">
        <v>20299</v>
      </c>
      <c r="C16" s="362"/>
      <c r="D16" s="42">
        <v>0</v>
      </c>
      <c r="E16" s="42">
        <v>128</v>
      </c>
      <c r="F16" s="361"/>
      <c r="G16" s="43">
        <v>0</v>
      </c>
      <c r="I16" s="46">
        <v>128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1</v>
      </c>
      <c r="B26" s="171" t="s">
        <v>20412</v>
      </c>
      <c r="C26" s="172" t="s">
        <v>20416</v>
      </c>
      <c r="D26" s="8" t="s">
        <v>20404</v>
      </c>
      <c r="E26" s="9" t="s">
        <v>20408</v>
      </c>
      <c r="F26" s="10">
        <v>81.52093532897311</v>
      </c>
      <c r="G26" s="41">
        <v>82</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c r="E47" s="13"/>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0"/>
      <c r="B57" s="173"/>
      <c r="C57" s="172"/>
      <c r="D57" s="13" t="s">
        <v>20598</v>
      </c>
      <c r="E57" s="13" t="s">
        <v>20598</v>
      </c>
      <c r="F57" s="179">
        <v>0</v>
      </c>
      <c r="G57" s="180">
        <v>0</v>
      </c>
    </row>
  </sheetData>
  <conditionalFormatting sqref="B1">
    <cfRule type="expression" dxfId="1446" priority="11">
      <formula>ISERROR(B1)</formula>
    </cfRule>
  </conditionalFormatting>
  <conditionalFormatting sqref="D33:D43">
    <cfRule type="expression" dxfId="1445" priority="10">
      <formula>D33=error1</formula>
    </cfRule>
  </conditionalFormatting>
  <conditionalFormatting sqref="D20:D22 D26:D29">
    <cfRule type="expression" dxfId="1444" priority="9">
      <formula>D20=error2</formula>
    </cfRule>
  </conditionalFormatting>
  <conditionalFormatting sqref="E1:G1">
    <cfRule type="expression" dxfId="1443" priority="8">
      <formula>$F$1=error3</formula>
    </cfRule>
  </conditionalFormatting>
  <conditionalFormatting sqref="C13:D13">
    <cfRule type="expression" dxfId="1442" priority="7">
      <formula>NOT(C12=C13)</formula>
    </cfRule>
  </conditionalFormatting>
  <conditionalFormatting sqref="E33:E43 E47:E50 E20:E22 E26:E29">
    <cfRule type="expression" dxfId="1441" priority="6">
      <formula>AND(ISERROR(MATCH(E20,bu_list,0)),A20&lt;&gt;0)</formula>
    </cfRule>
  </conditionalFormatting>
  <conditionalFormatting sqref="D47:D50">
    <cfRule type="expression" dxfId="1440" priority="5">
      <formula>D47=error4</formula>
    </cfRule>
  </conditionalFormatting>
  <conditionalFormatting sqref="E13:F13">
    <cfRule type="expression" dxfId="1439" priority="4">
      <formula>NOT(E12=E13)</formula>
    </cfRule>
  </conditionalFormatting>
  <conditionalFormatting sqref="F1">
    <cfRule type="expression" dxfId="1438" priority="3">
      <formula>$F$1="good"</formula>
    </cfRule>
  </conditionalFormatting>
  <conditionalFormatting sqref="E54:E57">
    <cfRule type="expression" dxfId="1437" priority="2">
      <formula>AND(ISERROR(MATCH(E54,bu_list,0)),A54&lt;&gt;0)</formula>
    </cfRule>
  </conditionalFormatting>
  <conditionalFormatting sqref="D54:D57">
    <cfRule type="expression" dxfId="1436"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20310</v>
      </c>
      <c r="B1" s="1">
        <v>26</v>
      </c>
      <c r="C1" s="1">
        <v>160</v>
      </c>
      <c r="D1" s="1" t="s">
        <v>150</v>
      </c>
      <c r="E1" s="1">
        <v>0</v>
      </c>
      <c r="F1" s="1" t="s">
        <v>20677</v>
      </c>
      <c r="G1" s="35"/>
      <c r="H1" s="35"/>
      <c r="I1" s="35"/>
      <c r="J1" s="35"/>
      <c r="K1" s="35"/>
    </row>
    <row r="2" spans="1:13" ht="15" customHeight="1">
      <c r="A2" s="2" t="s">
        <v>20361</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102</v>
      </c>
      <c r="E5" s="1">
        <v>0</v>
      </c>
      <c r="F5" s="358"/>
      <c r="G5" s="1">
        <v>0</v>
      </c>
      <c r="H5" s="1">
        <v>49</v>
      </c>
      <c r="I5" s="1">
        <v>151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SUBTOTAL(109,sub_totals155[NW])</f>
        <v>102</v>
      </c>
      <c r="E12" s="1">
        <f>SUBTOTAL(109,sub_totals155[labour cost])</f>
        <v>0</v>
      </c>
      <c r="F12" s="358"/>
      <c r="G12" s="1">
        <f>SUBTOTAL(109,sub_totals155[Vehicle])</f>
        <v>0</v>
      </c>
      <c r="H12" s="1" t="s">
        <v>20710</v>
      </c>
      <c r="I12" s="1" t="s">
        <v>20713</v>
      </c>
    </row>
    <row r="13" spans="1:13" ht="15" customHeight="1">
      <c r="A13" s="1" t="s">
        <v>164</v>
      </c>
      <c r="C13" s="358"/>
      <c r="D13" s="1">
        <v>102</v>
      </c>
      <c r="E13" s="1">
        <v>0</v>
      </c>
      <c r="F13" s="358"/>
      <c r="G13" s="1">
        <v>0</v>
      </c>
    </row>
    <row r="14" spans="1:13" ht="15" customHeight="1">
      <c r="A14" s="1" t="s">
        <v>20284</v>
      </c>
      <c r="C14" s="360"/>
      <c r="D14" s="37">
        <v>48.723767999999978</v>
      </c>
      <c r="E14" s="37">
        <v>0</v>
      </c>
      <c r="F14" s="360"/>
      <c r="G14" s="37">
        <v>0</v>
      </c>
      <c r="I14" s="37">
        <v>9</v>
      </c>
    </row>
    <row r="15" spans="1:13" s="7" customFormat="1" ht="15" customHeight="1" thickBot="1">
      <c r="A15" s="7" t="s">
        <v>20285</v>
      </c>
      <c r="C15" s="360"/>
      <c r="D15" s="37">
        <v>150.72376799999998</v>
      </c>
      <c r="E15" s="37">
        <v>0</v>
      </c>
      <c r="F15" s="360"/>
      <c r="G15" s="37">
        <v>0</v>
      </c>
      <c r="I15" s="45">
        <v>160</v>
      </c>
      <c r="J15" s="44" t="s">
        <v>20341</v>
      </c>
    </row>
    <row r="16" spans="1:13" ht="15" customHeight="1" thickBot="1">
      <c r="A16" s="1" t="s">
        <v>20299</v>
      </c>
      <c r="C16" s="362"/>
      <c r="D16" s="42">
        <v>160</v>
      </c>
      <c r="E16" s="42">
        <v>0</v>
      </c>
      <c r="F16" s="361"/>
      <c r="G16" s="43">
        <v>0</v>
      </c>
      <c r="I16" s="46">
        <v>160</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v>1</v>
      </c>
      <c r="B20" s="171" t="s">
        <v>20411</v>
      </c>
      <c r="C20" s="172" t="s">
        <v>20403</v>
      </c>
      <c r="D20" s="8" t="s">
        <v>20403</v>
      </c>
      <c r="E20" s="9" t="s">
        <v>20408</v>
      </c>
      <c r="F20" s="10">
        <v>101.74555785836257</v>
      </c>
      <c r="G20" s="41">
        <v>102</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
        <v>20598</v>
      </c>
      <c r="E26" s="9" t="s">
        <v>20598</v>
      </c>
      <c r="F26" s="10">
        <v>0</v>
      </c>
      <c r="G26" s="41">
        <v>0</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c r="E47" s="13"/>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0"/>
      <c r="B57" s="173"/>
      <c r="C57" s="172"/>
      <c r="D57" s="13" t="s">
        <v>20598</v>
      </c>
      <c r="E57" s="13" t="s">
        <v>20598</v>
      </c>
      <c r="F57" s="179">
        <v>0</v>
      </c>
      <c r="G57" s="180">
        <v>0</v>
      </c>
    </row>
  </sheetData>
  <conditionalFormatting sqref="B1">
    <cfRule type="expression" dxfId="1373" priority="11">
      <formula>ISERROR(B1)</formula>
    </cfRule>
  </conditionalFormatting>
  <conditionalFormatting sqref="D33:D43">
    <cfRule type="expression" dxfId="1372" priority="10">
      <formula>D33=error1</formula>
    </cfRule>
  </conditionalFormatting>
  <conditionalFormatting sqref="D20:D22 D26:D29">
    <cfRule type="expression" dxfId="1371" priority="9">
      <formula>D20=error2</formula>
    </cfRule>
  </conditionalFormatting>
  <conditionalFormatting sqref="E1:G1">
    <cfRule type="expression" dxfId="1370" priority="8">
      <formula>$F$1=error3</formula>
    </cfRule>
  </conditionalFormatting>
  <conditionalFormatting sqref="C13:D13">
    <cfRule type="expression" dxfId="1369" priority="7">
      <formula>NOT(C12=C13)</formula>
    </cfRule>
  </conditionalFormatting>
  <conditionalFormatting sqref="E33:E43 E47:E50 E20:E22 E26:E29">
    <cfRule type="expression" dxfId="1368" priority="6">
      <formula>AND(ISERROR(MATCH(E20,bu_list,0)),A20&lt;&gt;0)</formula>
    </cfRule>
  </conditionalFormatting>
  <conditionalFormatting sqref="D47:D50">
    <cfRule type="expression" dxfId="1367" priority="5">
      <formula>D47=error4</formula>
    </cfRule>
  </conditionalFormatting>
  <conditionalFormatting sqref="E13:F13">
    <cfRule type="expression" dxfId="1366" priority="4">
      <formula>NOT(E12=E13)</formula>
    </cfRule>
  </conditionalFormatting>
  <conditionalFormatting sqref="F1">
    <cfRule type="expression" dxfId="1365" priority="3">
      <formula>$F$1="good"</formula>
    </cfRule>
  </conditionalFormatting>
  <conditionalFormatting sqref="E54:E57">
    <cfRule type="expression" dxfId="1364" priority="2">
      <formula>AND(ISERROR(MATCH(E54,bu_list,0)),A54&lt;&gt;0)</formula>
    </cfRule>
  </conditionalFormatting>
  <conditionalFormatting sqref="D54:D57">
    <cfRule type="expression" dxfId="1363"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20311</v>
      </c>
      <c r="B1" s="1">
        <v>27</v>
      </c>
      <c r="C1" s="1">
        <v>318</v>
      </c>
      <c r="D1" s="1" t="s">
        <v>150</v>
      </c>
      <c r="E1" s="1">
        <v>0</v>
      </c>
      <c r="F1" s="1" t="s">
        <v>20677</v>
      </c>
      <c r="G1" s="35"/>
      <c r="H1" s="35"/>
      <c r="I1" s="35"/>
      <c r="J1" s="35"/>
      <c r="K1" s="35"/>
    </row>
    <row r="2" spans="1:13" ht="15" customHeight="1">
      <c r="A2" s="2" t="s">
        <v>20362</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203</v>
      </c>
      <c r="E5" s="1">
        <v>0</v>
      </c>
      <c r="F5" s="358"/>
      <c r="G5" s="1">
        <v>0</v>
      </c>
      <c r="H5" s="1">
        <v>97</v>
      </c>
      <c r="I5" s="1">
        <v>300</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SUBTOTAL(109,sub_totals161[NW])</f>
        <v>203</v>
      </c>
      <c r="E12" s="1">
        <f>SUBTOTAL(109,sub_totals161[labour cost])</f>
        <v>0</v>
      </c>
      <c r="F12" s="358"/>
      <c r="G12" s="1">
        <f>SUBTOTAL(109,sub_totals161[Vehicle])</f>
        <v>0</v>
      </c>
      <c r="H12" s="1" t="s">
        <v>20714</v>
      </c>
      <c r="I12" s="1" t="s">
        <v>20715</v>
      </c>
    </row>
    <row r="13" spans="1:13" ht="15" customHeight="1">
      <c r="A13" s="1" t="s">
        <v>164</v>
      </c>
      <c r="C13" s="358"/>
      <c r="D13" s="1">
        <v>203</v>
      </c>
      <c r="E13" s="1">
        <v>0</v>
      </c>
      <c r="F13" s="358"/>
      <c r="G13" s="1">
        <v>0</v>
      </c>
    </row>
    <row r="14" spans="1:13" ht="15" customHeight="1">
      <c r="A14" s="1" t="s">
        <v>20284</v>
      </c>
      <c r="C14" s="360"/>
      <c r="D14" s="37">
        <v>96.96985199999996</v>
      </c>
      <c r="E14" s="37">
        <v>0</v>
      </c>
      <c r="F14" s="360"/>
      <c r="G14" s="37">
        <v>0</v>
      </c>
      <c r="I14" s="37">
        <v>18</v>
      </c>
    </row>
    <row r="15" spans="1:13" s="7" customFormat="1" ht="15" customHeight="1" thickBot="1">
      <c r="A15" s="7" t="s">
        <v>20285</v>
      </c>
      <c r="C15" s="360"/>
      <c r="D15" s="37">
        <v>299.96985199999995</v>
      </c>
      <c r="E15" s="37">
        <v>0</v>
      </c>
      <c r="F15" s="360"/>
      <c r="G15" s="37">
        <v>0</v>
      </c>
      <c r="I15" s="45">
        <v>318</v>
      </c>
      <c r="J15" s="44" t="s">
        <v>20341</v>
      </c>
    </row>
    <row r="16" spans="1:13" ht="15" customHeight="1" thickBot="1">
      <c r="A16" s="1" t="s">
        <v>20299</v>
      </c>
      <c r="C16" s="362"/>
      <c r="D16" s="42">
        <v>318</v>
      </c>
      <c r="E16" s="42">
        <v>0</v>
      </c>
      <c r="F16" s="361"/>
      <c r="G16" s="43">
        <v>0</v>
      </c>
      <c r="I16" s="46">
        <v>318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v>2</v>
      </c>
      <c r="B20" s="171" t="s">
        <v>20411</v>
      </c>
      <c r="C20" s="172" t="s">
        <v>20403</v>
      </c>
      <c r="D20" s="8" t="s">
        <v>20403</v>
      </c>
      <c r="E20" s="9" t="s">
        <v>20408</v>
      </c>
      <c r="F20" s="10">
        <v>101.74555785836257</v>
      </c>
      <c r="G20" s="41">
        <v>203</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
        <v>20598</v>
      </c>
      <c r="E26" s="9" t="s">
        <v>20598</v>
      </c>
      <c r="F26" s="10">
        <v>0</v>
      </c>
      <c r="G26" s="41">
        <v>0</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c r="E47" s="13"/>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0"/>
      <c r="B57" s="173"/>
      <c r="C57" s="172"/>
      <c r="D57" s="13" t="s">
        <v>20598</v>
      </c>
      <c r="E57" s="13" t="s">
        <v>20598</v>
      </c>
      <c r="F57" s="179">
        <v>0</v>
      </c>
      <c r="G57" s="180">
        <v>0</v>
      </c>
    </row>
  </sheetData>
  <conditionalFormatting sqref="B1">
    <cfRule type="expression" dxfId="1300" priority="11">
      <formula>ISERROR(B1)</formula>
    </cfRule>
  </conditionalFormatting>
  <conditionalFormatting sqref="D33:D43">
    <cfRule type="expression" dxfId="1299" priority="10">
      <formula>D33=error1</formula>
    </cfRule>
  </conditionalFormatting>
  <conditionalFormatting sqref="D20:D22 D26:D29">
    <cfRule type="expression" dxfId="1298" priority="9">
      <formula>D20=error2</formula>
    </cfRule>
  </conditionalFormatting>
  <conditionalFormatting sqref="E1:G1">
    <cfRule type="expression" dxfId="1297" priority="8">
      <formula>$F$1=error3</formula>
    </cfRule>
  </conditionalFormatting>
  <conditionalFormatting sqref="C13:D13">
    <cfRule type="expression" dxfId="1296" priority="7">
      <formula>NOT(C12=C13)</formula>
    </cfRule>
  </conditionalFormatting>
  <conditionalFormatting sqref="E33:E43 E47:E50 E20:E22 E26:E29">
    <cfRule type="expression" dxfId="1295" priority="6">
      <formula>AND(ISERROR(MATCH(E20,bu_list,0)),A20&lt;&gt;0)</formula>
    </cfRule>
  </conditionalFormatting>
  <conditionalFormatting sqref="D47:D50">
    <cfRule type="expression" dxfId="1294" priority="5">
      <formula>D47=error4</formula>
    </cfRule>
  </conditionalFormatting>
  <conditionalFormatting sqref="E13:F13">
    <cfRule type="expression" dxfId="1293" priority="4">
      <formula>NOT(E12=E13)</formula>
    </cfRule>
  </conditionalFormatting>
  <conditionalFormatting sqref="F1">
    <cfRule type="expression" dxfId="1292" priority="3">
      <formula>$F$1="good"</formula>
    </cfRule>
  </conditionalFormatting>
  <conditionalFormatting sqref="E54:E57">
    <cfRule type="expression" dxfId="1291" priority="2">
      <formula>AND(ISERROR(MATCH(E54,bu_list,0)),A54&lt;&gt;0)</formula>
    </cfRule>
  </conditionalFormatting>
  <conditionalFormatting sqref="D54:D57">
    <cfRule type="expression" dxfId="1290"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20312</v>
      </c>
      <c r="B1" s="1">
        <v>28</v>
      </c>
      <c r="C1" s="1">
        <v>478</v>
      </c>
      <c r="D1" s="1" t="s">
        <v>150</v>
      </c>
      <c r="E1" s="1">
        <v>0</v>
      </c>
      <c r="F1" s="1" t="s">
        <v>20677</v>
      </c>
      <c r="G1" s="35"/>
      <c r="H1" s="35"/>
      <c r="I1" s="35"/>
      <c r="J1" s="35"/>
      <c r="K1" s="35"/>
    </row>
    <row r="2" spans="1:13" ht="15" customHeight="1">
      <c r="A2" s="2" t="s">
        <v>20363</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305</v>
      </c>
      <c r="E5" s="1">
        <v>0</v>
      </c>
      <c r="F5" s="358"/>
      <c r="G5" s="1">
        <v>0</v>
      </c>
      <c r="H5" s="1">
        <v>146</v>
      </c>
      <c r="I5" s="1">
        <v>451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SUBTOTAL(109,sub_totals167[NW])</f>
        <v>305</v>
      </c>
      <c r="E12" s="1">
        <f>SUBTOTAL(109,sub_totals167[labour cost])</f>
        <v>0</v>
      </c>
      <c r="F12" s="358"/>
      <c r="G12" s="1">
        <f>SUBTOTAL(109,sub_totals167[Vehicle])</f>
        <v>0</v>
      </c>
      <c r="H12" s="1" t="s">
        <v>20716</v>
      </c>
      <c r="I12" s="1" t="s">
        <v>20717</v>
      </c>
    </row>
    <row r="13" spans="1:13" ht="15" customHeight="1">
      <c r="A13" s="1" t="s">
        <v>164</v>
      </c>
      <c r="C13" s="358"/>
      <c r="D13" s="1">
        <v>305</v>
      </c>
      <c r="E13" s="1">
        <v>0</v>
      </c>
      <c r="F13" s="358"/>
      <c r="G13" s="1">
        <v>0</v>
      </c>
    </row>
    <row r="14" spans="1:13" ht="15" customHeight="1">
      <c r="A14" s="1" t="s">
        <v>20284</v>
      </c>
      <c r="C14" s="360"/>
      <c r="D14" s="37">
        <v>145.69361999999992</v>
      </c>
      <c r="E14" s="37">
        <v>0</v>
      </c>
      <c r="F14" s="360"/>
      <c r="G14" s="37">
        <v>0</v>
      </c>
      <c r="I14" s="37">
        <v>27</v>
      </c>
    </row>
    <row r="15" spans="1:13" s="7" customFormat="1" ht="15" customHeight="1" thickBot="1">
      <c r="A15" s="7" t="s">
        <v>20285</v>
      </c>
      <c r="C15" s="360"/>
      <c r="D15" s="37">
        <v>450.6936199999999</v>
      </c>
      <c r="E15" s="37">
        <v>0</v>
      </c>
      <c r="F15" s="360"/>
      <c r="G15" s="37">
        <v>0</v>
      </c>
      <c r="I15" s="45">
        <v>478</v>
      </c>
      <c r="J15" s="44" t="s">
        <v>20341</v>
      </c>
    </row>
    <row r="16" spans="1:13" ht="15" customHeight="1" thickBot="1">
      <c r="A16" s="1" t="s">
        <v>20299</v>
      </c>
      <c r="C16" s="362"/>
      <c r="D16" s="42">
        <v>478</v>
      </c>
      <c r="E16" s="42">
        <v>0</v>
      </c>
      <c r="F16" s="361"/>
      <c r="G16" s="43">
        <v>0</v>
      </c>
      <c r="I16" s="46">
        <v>478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v>3</v>
      </c>
      <c r="B20" s="171" t="s">
        <v>20414</v>
      </c>
      <c r="C20" s="172" t="s">
        <v>20421</v>
      </c>
      <c r="D20" s="8" t="s">
        <v>20405</v>
      </c>
      <c r="E20" s="9" t="s">
        <v>20408</v>
      </c>
      <c r="F20" s="10">
        <v>101.74555785836257</v>
      </c>
      <c r="G20" s="41">
        <v>305</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
        <v>20598</v>
      </c>
      <c r="E26" s="9" t="s">
        <v>20598</v>
      </c>
      <c r="F26" s="10">
        <v>0</v>
      </c>
      <c r="G26" s="41">
        <v>0</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c r="E47" s="13"/>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0"/>
      <c r="B57" s="173"/>
      <c r="C57" s="172"/>
      <c r="D57" s="13" t="s">
        <v>20598</v>
      </c>
      <c r="E57" s="13" t="s">
        <v>20598</v>
      </c>
      <c r="F57" s="179">
        <v>0</v>
      </c>
      <c r="G57" s="180">
        <v>0</v>
      </c>
    </row>
  </sheetData>
  <conditionalFormatting sqref="B1">
    <cfRule type="expression" dxfId="1227" priority="11">
      <formula>ISERROR(B1)</formula>
    </cfRule>
  </conditionalFormatting>
  <conditionalFormatting sqref="D33:D43">
    <cfRule type="expression" dxfId="1226" priority="10">
      <formula>D33=error1</formula>
    </cfRule>
  </conditionalFormatting>
  <conditionalFormatting sqref="D20:D22 D26:D29">
    <cfRule type="expression" dxfId="1225" priority="9">
      <formula>D20=error2</formula>
    </cfRule>
  </conditionalFormatting>
  <conditionalFormatting sqref="E1:G1">
    <cfRule type="expression" dxfId="1224" priority="8">
      <formula>$F$1=error3</formula>
    </cfRule>
  </conditionalFormatting>
  <conditionalFormatting sqref="C13:D13">
    <cfRule type="expression" dxfId="1223" priority="7">
      <formula>NOT(C12=C13)</formula>
    </cfRule>
  </conditionalFormatting>
  <conditionalFormatting sqref="E33:E43 E47:E50 E20:E22 E26:E29">
    <cfRule type="expression" dxfId="1222" priority="6">
      <formula>AND(ISERROR(MATCH(E20,bu_list,0)),A20&lt;&gt;0)</formula>
    </cfRule>
  </conditionalFormatting>
  <conditionalFormatting sqref="D47:D50">
    <cfRule type="expression" dxfId="1221" priority="5">
      <formula>D47=error4</formula>
    </cfRule>
  </conditionalFormatting>
  <conditionalFormatting sqref="E13:F13">
    <cfRule type="expression" dxfId="1220" priority="4">
      <formula>NOT(E12=E13)</formula>
    </cfRule>
  </conditionalFormatting>
  <conditionalFormatting sqref="F1">
    <cfRule type="expression" dxfId="1219" priority="3">
      <formula>$F$1="good"</formula>
    </cfRule>
  </conditionalFormatting>
  <conditionalFormatting sqref="E54:E57">
    <cfRule type="expression" dxfId="1218" priority="2">
      <formula>AND(ISERROR(MATCH(E54,bu_list,0)),A54&lt;&gt;0)</formula>
    </cfRule>
  </conditionalFormatting>
  <conditionalFormatting sqref="D54:D57">
    <cfRule type="expression" dxfId="1217"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20313</v>
      </c>
      <c r="B1" s="1">
        <v>29</v>
      </c>
      <c r="C1" s="1">
        <v>13</v>
      </c>
      <c r="D1" s="1" t="s">
        <v>150</v>
      </c>
      <c r="E1" s="1">
        <v>0</v>
      </c>
      <c r="F1" s="1" t="s">
        <v>20677</v>
      </c>
      <c r="G1" s="35"/>
      <c r="H1" s="35"/>
      <c r="I1" s="35"/>
      <c r="J1" s="35"/>
      <c r="K1" s="35"/>
    </row>
    <row r="2" spans="1:13" ht="15" customHeight="1">
      <c r="A2" s="2" t="s">
        <v>20364</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2</v>
      </c>
      <c r="F5" s="358"/>
      <c r="G5" s="1">
        <v>0</v>
      </c>
      <c r="H5" s="1">
        <v>1</v>
      </c>
      <c r="I5" s="1">
        <v>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SUBTOTAL(109,sub_totals257[NW])</f>
        <v>0</v>
      </c>
      <c r="E12" s="1">
        <f>SUBTOTAL(109,sub_totals257[labour cost])</f>
        <v>2</v>
      </c>
      <c r="F12" s="358"/>
      <c r="G12" s="1">
        <f>SUBTOTAL(109,sub_totals257[Vehicle])</f>
        <v>0</v>
      </c>
      <c r="H12" s="1" t="s">
        <v>20718</v>
      </c>
      <c r="I12" s="1" t="s">
        <v>20719</v>
      </c>
    </row>
    <row r="13" spans="1:13" ht="15" customHeight="1">
      <c r="A13" s="1" t="s">
        <v>164</v>
      </c>
      <c r="C13" s="358"/>
      <c r="D13" s="1">
        <v>0</v>
      </c>
      <c r="E13" s="1">
        <v>2</v>
      </c>
      <c r="F13" s="358"/>
      <c r="G13" s="1">
        <v>0</v>
      </c>
    </row>
    <row r="14" spans="1:13" ht="15" customHeight="1">
      <c r="A14" s="1" t="s">
        <v>20284</v>
      </c>
      <c r="C14" s="360"/>
      <c r="D14" s="37">
        <v>0</v>
      </c>
      <c r="E14" s="37">
        <v>0.95536799999999955</v>
      </c>
      <c r="F14" s="360"/>
      <c r="G14" s="37">
        <v>0</v>
      </c>
      <c r="I14" s="37">
        <v>1</v>
      </c>
    </row>
    <row r="15" spans="1:13" s="7" customFormat="1" ht="15" customHeight="1" thickBot="1">
      <c r="A15" s="7" t="s">
        <v>20285</v>
      </c>
      <c r="C15" s="360"/>
      <c r="D15" s="37">
        <v>0</v>
      </c>
      <c r="E15" s="37">
        <v>2.9553679999999996</v>
      </c>
      <c r="F15" s="360"/>
      <c r="G15" s="37">
        <v>0</v>
      </c>
      <c r="I15" s="45">
        <v>13</v>
      </c>
      <c r="J15" s="44" t="s">
        <v>20341</v>
      </c>
    </row>
    <row r="16" spans="1:13" ht="15" customHeight="1" thickBot="1">
      <c r="A16" s="1" t="s">
        <v>20299</v>
      </c>
      <c r="C16" s="362"/>
      <c r="D16" s="42">
        <v>0</v>
      </c>
      <c r="E16" s="42">
        <v>3</v>
      </c>
      <c r="F16" s="361"/>
      <c r="G16" s="43">
        <v>0</v>
      </c>
      <c r="I16" s="46">
        <v>12</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0.04</v>
      </c>
      <c r="B26" s="171" t="s">
        <v>20410</v>
      </c>
      <c r="C26" s="172" t="s">
        <v>20422</v>
      </c>
      <c r="D26" s="8" t="s">
        <v>20402</v>
      </c>
      <c r="E26" s="9" t="s">
        <v>20408</v>
      </c>
      <c r="F26" s="10">
        <v>50.869785884589341</v>
      </c>
      <c r="G26" s="41">
        <v>2</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v>1</v>
      </c>
      <c r="B47" s="173" t="s">
        <v>168</v>
      </c>
      <c r="C47" s="172" t="s">
        <v>20394</v>
      </c>
      <c r="D47" s="13" t="s">
        <v>20397</v>
      </c>
      <c r="E47" s="13" t="s">
        <v>20338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1154" priority="11">
      <formula>ISERROR(B1)</formula>
    </cfRule>
  </conditionalFormatting>
  <conditionalFormatting sqref="D33:D43">
    <cfRule type="expression" dxfId="1153" priority="10">
      <formula>D33=error1</formula>
    </cfRule>
  </conditionalFormatting>
  <conditionalFormatting sqref="D20:D22 D26:D29">
    <cfRule type="expression" dxfId="1152" priority="9">
      <formula>D20=error2</formula>
    </cfRule>
  </conditionalFormatting>
  <conditionalFormatting sqref="E1:G1">
    <cfRule type="expression" dxfId="1151" priority="8">
      <formula>$F$1=error3</formula>
    </cfRule>
  </conditionalFormatting>
  <conditionalFormatting sqref="C13:D13">
    <cfRule type="expression" dxfId="1150" priority="7">
      <formula>NOT(C12=C13)</formula>
    </cfRule>
  </conditionalFormatting>
  <conditionalFormatting sqref="E33:E43 E20:E22 E26:E29 E47:E50">
    <cfRule type="expression" dxfId="1149" priority="6">
      <formula>AND(ISERROR(MATCH(E20,bu_list,0)),A20&lt;&gt;0)</formula>
    </cfRule>
  </conditionalFormatting>
  <conditionalFormatting sqref="D47:D50">
    <cfRule type="expression" dxfId="1148" priority="5">
      <formula>D47=error4</formula>
    </cfRule>
  </conditionalFormatting>
  <conditionalFormatting sqref="E13:F13">
    <cfRule type="expression" dxfId="1147" priority="4">
      <formula>NOT(E12=E13)</formula>
    </cfRule>
  </conditionalFormatting>
  <conditionalFormatting sqref="F1">
    <cfRule type="expression" dxfId="1146" priority="3">
      <formula>$F$1="good"</formula>
    </cfRule>
  </conditionalFormatting>
  <conditionalFormatting sqref="E54:E57">
    <cfRule type="expression" dxfId="1145" priority="2">
      <formula>AND(ISERROR(MATCH(E54,bu_list,0)),A54&lt;&gt;0)</formula>
    </cfRule>
  </conditionalFormatting>
  <conditionalFormatting sqref="D54:D57">
    <cfRule type="expression" dxfId="1144"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J22" sqref="J2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20314</v>
      </c>
      <c r="B1" s="1">
        <v>30</v>
      </c>
      <c r="C1" s="1">
        <v>85</v>
      </c>
      <c r="D1" s="1" t="s">
        <v>150</v>
      </c>
      <c r="E1" s="1">
        <v>0</v>
      </c>
      <c r="F1" s="1" t="s">
        <v>20677</v>
      </c>
      <c r="G1" s="35"/>
      <c r="H1" s="35"/>
      <c r="I1" s="35"/>
      <c r="J1" s="35"/>
      <c r="K1" s="35"/>
    </row>
    <row r="2" spans="1:13" ht="15" customHeight="1">
      <c r="A2" s="2" t="s">
        <v>20365</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2</v>
      </c>
      <c r="F5" s="358"/>
      <c r="G5" s="1">
        <v>0</v>
      </c>
      <c r="H5" s="1">
        <v>1</v>
      </c>
      <c r="I5" s="1">
        <v>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SUBTOTAL(109,sub_totals143[NW])</f>
        <v>0</v>
      </c>
      <c r="E12" s="1">
        <f>SUBTOTAL(109,sub_totals143[labour cost])</f>
        <v>2</v>
      </c>
      <c r="F12" s="358"/>
      <c r="G12" s="1">
        <f>SUBTOTAL(109,sub_totals143[Vehicle])</f>
        <v>0</v>
      </c>
      <c r="H12" s="1" t="s">
        <v>20720</v>
      </c>
      <c r="I12" s="1" t="s">
        <v>20721</v>
      </c>
    </row>
    <row r="13" spans="1:13" ht="15" customHeight="1">
      <c r="A13" s="1" t="s">
        <v>164</v>
      </c>
      <c r="C13" s="358"/>
      <c r="D13" s="1">
        <v>0</v>
      </c>
      <c r="E13" s="1">
        <v>2</v>
      </c>
      <c r="F13" s="358"/>
      <c r="G13" s="1">
        <v>0</v>
      </c>
    </row>
    <row r="14" spans="1:13" ht="15" customHeight="1">
      <c r="A14" s="1" t="s">
        <v>20284</v>
      </c>
      <c r="C14" s="360"/>
      <c r="D14" s="37">
        <v>0</v>
      </c>
      <c r="E14" s="37">
        <v>0.95536799999999955</v>
      </c>
      <c r="F14" s="360"/>
      <c r="G14" s="37">
        <v>0</v>
      </c>
      <c r="I14" s="37">
        <v>5</v>
      </c>
    </row>
    <row r="15" spans="1:13" s="7" customFormat="1" ht="15" customHeight="1" thickBot="1">
      <c r="A15" s="7" t="s">
        <v>20285</v>
      </c>
      <c r="C15" s="360"/>
      <c r="D15" s="37">
        <v>0</v>
      </c>
      <c r="E15" s="37">
        <v>2.9553679999999996</v>
      </c>
      <c r="F15" s="360"/>
      <c r="G15" s="37">
        <v>0</v>
      </c>
      <c r="I15" s="45">
        <v>85</v>
      </c>
      <c r="J15" s="44" t="s">
        <v>20341</v>
      </c>
    </row>
    <row r="16" spans="1:13" ht="15" customHeight="1" thickBot="1">
      <c r="A16" s="1" t="s">
        <v>20299</v>
      </c>
      <c r="C16" s="362"/>
      <c r="D16" s="42">
        <v>0</v>
      </c>
      <c r="E16" s="42">
        <v>3</v>
      </c>
      <c r="F16" s="361"/>
      <c r="G16" s="43">
        <v>0</v>
      </c>
      <c r="I16" s="46">
        <v>84</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0.04</v>
      </c>
      <c r="B26" s="171" t="s">
        <v>20410</v>
      </c>
      <c r="C26" s="172" t="s">
        <v>20423</v>
      </c>
      <c r="D26" s="8" t="s">
        <v>20402</v>
      </c>
      <c r="E26" s="9" t="s">
        <v>20408</v>
      </c>
      <c r="F26" s="10">
        <v>50.869785884589341</v>
      </c>
      <c r="G26" s="41">
        <v>2</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v>1</v>
      </c>
      <c r="B47" s="173" t="s">
        <v>169</v>
      </c>
      <c r="C47" s="172" t="s">
        <v>20394</v>
      </c>
      <c r="D47" s="13" t="s">
        <v>20494</v>
      </c>
      <c r="E47" s="13" t="s">
        <v>20338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1077" priority="11">
      <formula>ISERROR(B1)</formula>
    </cfRule>
  </conditionalFormatting>
  <conditionalFormatting sqref="D33:D43">
    <cfRule type="expression" dxfId="1076" priority="10">
      <formula>D33=error1</formula>
    </cfRule>
  </conditionalFormatting>
  <conditionalFormatting sqref="D20:D22 D26:D29">
    <cfRule type="expression" dxfId="1075" priority="9">
      <formula>D20=error2</formula>
    </cfRule>
  </conditionalFormatting>
  <conditionalFormatting sqref="E1:G1">
    <cfRule type="expression" dxfId="1074" priority="8">
      <formula>$F$1=error3</formula>
    </cfRule>
  </conditionalFormatting>
  <conditionalFormatting sqref="C13:D13">
    <cfRule type="expression" dxfId="1073" priority="7">
      <formula>NOT(C12=C13)</formula>
    </cfRule>
  </conditionalFormatting>
  <conditionalFormatting sqref="E33:E43 E20:E22 E26:E29 E47:E50">
    <cfRule type="expression" dxfId="1072" priority="6">
      <formula>AND(ISERROR(MATCH(E20,bu_list,0)),A20&lt;&gt;0)</formula>
    </cfRule>
  </conditionalFormatting>
  <conditionalFormatting sqref="D47:D50">
    <cfRule type="expression" dxfId="1071" priority="5">
      <formula>D47=error4</formula>
    </cfRule>
  </conditionalFormatting>
  <conditionalFormatting sqref="E13:F13">
    <cfRule type="expression" dxfId="1070" priority="4">
      <formula>NOT(E12=E13)</formula>
    </cfRule>
  </conditionalFormatting>
  <conditionalFormatting sqref="F1">
    <cfRule type="expression" dxfId="1069" priority="3">
      <formula>$F$1="good"</formula>
    </cfRule>
  </conditionalFormatting>
  <conditionalFormatting sqref="E54:E57">
    <cfRule type="expression" dxfId="1068" priority="2">
      <formula>AND(ISERROR(MATCH(E54,bu_list,0)),A54&lt;&gt;0)</formula>
    </cfRule>
  </conditionalFormatting>
  <conditionalFormatting sqref="D54:D57">
    <cfRule type="expression" dxfId="1067"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20315</v>
      </c>
      <c r="B1" s="1">
        <v>31</v>
      </c>
      <c r="C1" s="1">
        <v>12</v>
      </c>
      <c r="D1" s="1" t="s">
        <v>150</v>
      </c>
      <c r="E1" s="1">
        <v>0</v>
      </c>
      <c r="F1" s="1" t="s">
        <v>20677</v>
      </c>
      <c r="G1" s="35"/>
      <c r="H1" s="35"/>
      <c r="I1" s="35"/>
      <c r="J1" s="35"/>
      <c r="K1" s="35"/>
    </row>
    <row r="2" spans="1:13" ht="15" customHeight="1">
      <c r="A2" s="2" t="s">
        <v>20366</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2</v>
      </c>
      <c r="F5" s="358"/>
      <c r="G5" s="1">
        <v>0</v>
      </c>
      <c r="H5" s="1">
        <v>1</v>
      </c>
      <c r="I5" s="1">
        <v>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SUBTOTAL(109,sub_totals173[NW])</f>
        <v>0</v>
      </c>
      <c r="E12" s="1">
        <f>SUBTOTAL(109,sub_totals173[labour cost])</f>
        <v>2</v>
      </c>
      <c r="F12" s="358"/>
      <c r="G12" s="1">
        <f>SUBTOTAL(109,sub_totals173[Vehicle])</f>
        <v>0</v>
      </c>
      <c r="H12" s="1" t="s">
        <v>20718</v>
      </c>
      <c r="I12" s="1" t="s">
        <v>20722</v>
      </c>
    </row>
    <row r="13" spans="1:13" ht="15" customHeight="1">
      <c r="A13" s="1" t="s">
        <v>164</v>
      </c>
      <c r="C13" s="358"/>
      <c r="D13" s="1">
        <v>0</v>
      </c>
      <c r="E13" s="1">
        <v>2</v>
      </c>
      <c r="F13" s="358"/>
      <c r="G13" s="1">
        <v>0</v>
      </c>
    </row>
    <row r="14" spans="1:13" ht="15" customHeight="1">
      <c r="A14" s="1" t="s">
        <v>20284</v>
      </c>
      <c r="C14" s="360"/>
      <c r="D14" s="37">
        <v>0</v>
      </c>
      <c r="E14" s="37">
        <v>0.95536799999999955</v>
      </c>
      <c r="F14" s="360"/>
      <c r="G14" s="37">
        <v>0</v>
      </c>
      <c r="I14" s="37">
        <v>1</v>
      </c>
    </row>
    <row r="15" spans="1:13" s="7" customFormat="1" ht="15" customHeight="1" thickBot="1">
      <c r="A15" s="7" t="s">
        <v>20285</v>
      </c>
      <c r="C15" s="360"/>
      <c r="D15" s="37">
        <v>0</v>
      </c>
      <c r="E15" s="37">
        <v>2.9553679999999996</v>
      </c>
      <c r="F15" s="360"/>
      <c r="G15" s="37">
        <v>0</v>
      </c>
      <c r="I15" s="45">
        <v>12</v>
      </c>
      <c r="J15" s="44" t="s">
        <v>20341</v>
      </c>
    </row>
    <row r="16" spans="1:13" ht="15" customHeight="1" thickBot="1">
      <c r="A16" s="1" t="s">
        <v>20299</v>
      </c>
      <c r="C16" s="362"/>
      <c r="D16" s="42">
        <v>0</v>
      </c>
      <c r="E16" s="42">
        <v>3</v>
      </c>
      <c r="F16" s="361"/>
      <c r="G16" s="43">
        <v>0</v>
      </c>
      <c r="I16" s="46">
        <v>11</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0.04</v>
      </c>
      <c r="B26" s="171" t="s">
        <v>20410</v>
      </c>
      <c r="C26" s="172" t="s">
        <v>20423</v>
      </c>
      <c r="D26" s="8" t="s">
        <v>20402</v>
      </c>
      <c r="E26" s="9" t="s">
        <v>20408</v>
      </c>
      <c r="F26" s="10">
        <v>50.869785884589341</v>
      </c>
      <c r="G26" s="41">
        <v>2</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v>1</v>
      </c>
      <c r="B47" s="173" t="s">
        <v>20398</v>
      </c>
      <c r="C47" s="172" t="s">
        <v>20394</v>
      </c>
      <c r="D47" s="13" t="s">
        <v>20399</v>
      </c>
      <c r="E47" s="13" t="s">
        <v>20338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1000" priority="11">
      <formula>ISERROR(B1)</formula>
    </cfRule>
  </conditionalFormatting>
  <conditionalFormatting sqref="D33:D43">
    <cfRule type="expression" dxfId="999" priority="10">
      <formula>D33=error1</formula>
    </cfRule>
  </conditionalFormatting>
  <conditionalFormatting sqref="D20:D22 D26:D29">
    <cfRule type="expression" dxfId="998" priority="9">
      <formula>D20=error2</formula>
    </cfRule>
  </conditionalFormatting>
  <conditionalFormatting sqref="E1:G1">
    <cfRule type="expression" dxfId="997" priority="8">
      <formula>$F$1=error3</formula>
    </cfRule>
  </conditionalFormatting>
  <conditionalFormatting sqref="C13:D13">
    <cfRule type="expression" dxfId="996" priority="7">
      <formula>NOT(C12=C13)</formula>
    </cfRule>
  </conditionalFormatting>
  <conditionalFormatting sqref="E33:E43 E20:E22 E26:E29 E47:E50">
    <cfRule type="expression" dxfId="995" priority="6">
      <formula>AND(ISERROR(MATCH(E20,bu_list,0)),A20&lt;&gt;0)</formula>
    </cfRule>
  </conditionalFormatting>
  <conditionalFormatting sqref="D47:D50">
    <cfRule type="expression" dxfId="994" priority="5">
      <formula>D47=error4</formula>
    </cfRule>
  </conditionalFormatting>
  <conditionalFormatting sqref="E13:F13">
    <cfRule type="expression" dxfId="993" priority="4">
      <formula>NOT(E12=E13)</formula>
    </cfRule>
  </conditionalFormatting>
  <conditionalFormatting sqref="F1">
    <cfRule type="expression" dxfId="992" priority="3">
      <formula>$F$1="good"</formula>
    </cfRule>
  </conditionalFormatting>
  <conditionalFormatting sqref="E54:E57">
    <cfRule type="expression" dxfId="991" priority="2">
      <formula>AND(ISERROR(MATCH(E54,bu_list,0)),A54&lt;&gt;0)</formula>
    </cfRule>
  </conditionalFormatting>
  <conditionalFormatting sqref="D54:D57">
    <cfRule type="expression" dxfId="990"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20316</v>
      </c>
      <c r="B1" s="1">
        <v>32</v>
      </c>
      <c r="C1" s="1">
        <v>13</v>
      </c>
      <c r="D1" s="1" t="s">
        <v>150</v>
      </c>
      <c r="E1" s="1">
        <v>0</v>
      </c>
      <c r="F1" s="1" t="s">
        <v>20677</v>
      </c>
      <c r="G1" s="35"/>
      <c r="H1" s="35"/>
      <c r="I1" s="35"/>
      <c r="J1" s="35"/>
      <c r="K1" s="35"/>
    </row>
    <row r="2" spans="1:13" ht="15" customHeight="1">
      <c r="A2" s="2" t="s">
        <v>20367</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2</v>
      </c>
      <c r="F5" s="358"/>
      <c r="G5" s="1">
        <v>0</v>
      </c>
      <c r="H5" s="1">
        <v>1</v>
      </c>
      <c r="I5" s="1">
        <v>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SUBTOTAL(109,sub_totals179[NW])</f>
        <v>0</v>
      </c>
      <c r="E12" s="1">
        <f>SUBTOTAL(109,sub_totals179[labour cost])</f>
        <v>2</v>
      </c>
      <c r="F12" s="358"/>
      <c r="G12" s="1">
        <f>SUBTOTAL(109,sub_totals179[Vehicle])</f>
        <v>0</v>
      </c>
      <c r="H12" s="1" t="s">
        <v>20718</v>
      </c>
      <c r="I12" s="1" t="s">
        <v>20719</v>
      </c>
    </row>
    <row r="13" spans="1:13" ht="15" customHeight="1">
      <c r="A13" s="1" t="s">
        <v>164</v>
      </c>
      <c r="C13" s="358"/>
      <c r="D13" s="1">
        <v>0</v>
      </c>
      <c r="E13" s="1">
        <v>2</v>
      </c>
      <c r="F13" s="358"/>
      <c r="G13" s="1">
        <v>0</v>
      </c>
    </row>
    <row r="14" spans="1:13" ht="15" customHeight="1">
      <c r="A14" s="1" t="s">
        <v>20284</v>
      </c>
      <c r="C14" s="360"/>
      <c r="D14" s="37">
        <v>0</v>
      </c>
      <c r="E14" s="37">
        <v>0.95536799999999955</v>
      </c>
      <c r="F14" s="360"/>
      <c r="G14" s="37">
        <v>0</v>
      </c>
      <c r="I14" s="37">
        <v>1</v>
      </c>
    </row>
    <row r="15" spans="1:13" s="7" customFormat="1" ht="15" customHeight="1" thickBot="1">
      <c r="A15" s="7" t="s">
        <v>20285</v>
      </c>
      <c r="C15" s="360"/>
      <c r="D15" s="37">
        <v>0</v>
      </c>
      <c r="E15" s="37">
        <v>2.9553679999999996</v>
      </c>
      <c r="F15" s="360"/>
      <c r="G15" s="37">
        <v>0</v>
      </c>
      <c r="I15" s="45">
        <v>13</v>
      </c>
      <c r="J15" s="44" t="s">
        <v>20341</v>
      </c>
    </row>
    <row r="16" spans="1:13" ht="15" customHeight="1" thickBot="1">
      <c r="A16" s="1" t="s">
        <v>20299</v>
      </c>
      <c r="C16" s="362"/>
      <c r="D16" s="42">
        <v>0</v>
      </c>
      <c r="E16" s="42">
        <v>3</v>
      </c>
      <c r="F16" s="361"/>
      <c r="G16" s="43">
        <v>0</v>
      </c>
      <c r="I16" s="46">
        <v>12</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0.04</v>
      </c>
      <c r="B26" s="171" t="s">
        <v>20410</v>
      </c>
      <c r="C26" s="172" t="s">
        <v>20423</v>
      </c>
      <c r="D26" s="8" t="s">
        <v>20402</v>
      </c>
      <c r="E26" s="9" t="s">
        <v>20408</v>
      </c>
      <c r="F26" s="10">
        <v>50.869785884589341</v>
      </c>
      <c r="G26" s="41">
        <v>2</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v>1</v>
      </c>
      <c r="B47" s="173" t="s">
        <v>20400</v>
      </c>
      <c r="C47" s="172" t="s">
        <v>20394</v>
      </c>
      <c r="D47" s="13" t="s">
        <v>20401</v>
      </c>
      <c r="E47" s="13" t="s">
        <v>20338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923" priority="11">
      <formula>ISERROR(B1)</formula>
    </cfRule>
  </conditionalFormatting>
  <conditionalFormatting sqref="D33:D43">
    <cfRule type="expression" dxfId="922" priority="10">
      <formula>D33=error1</formula>
    </cfRule>
  </conditionalFormatting>
  <conditionalFormatting sqref="D20:D22 D26:D29">
    <cfRule type="expression" dxfId="921" priority="9">
      <formula>D20=error2</formula>
    </cfRule>
  </conditionalFormatting>
  <conditionalFormatting sqref="E1:G1">
    <cfRule type="expression" dxfId="920" priority="8">
      <formula>$F$1=error3</formula>
    </cfRule>
  </conditionalFormatting>
  <conditionalFormatting sqref="C13:D13">
    <cfRule type="expression" dxfId="919" priority="7">
      <formula>NOT(C12=C13)</formula>
    </cfRule>
  </conditionalFormatting>
  <conditionalFormatting sqref="E33:E43 E20:E22 E26:E29 E47:E50">
    <cfRule type="expression" dxfId="918" priority="6">
      <formula>AND(ISERROR(MATCH(E20,bu_list,0)),A20&lt;&gt;0)</formula>
    </cfRule>
  </conditionalFormatting>
  <conditionalFormatting sqref="D47:D50">
    <cfRule type="expression" dxfId="917" priority="5">
      <formula>D47=error4</formula>
    </cfRule>
  </conditionalFormatting>
  <conditionalFormatting sqref="E13:F13">
    <cfRule type="expression" dxfId="916" priority="4">
      <formula>NOT(E12=E13)</formula>
    </cfRule>
  </conditionalFormatting>
  <conditionalFormatting sqref="F1">
    <cfRule type="expression" dxfId="915" priority="3">
      <formula>$F$1="good"</formula>
    </cfRule>
  </conditionalFormatting>
  <conditionalFormatting sqref="E54:E57">
    <cfRule type="expression" dxfId="914" priority="2">
      <formula>AND(ISERROR(MATCH(E54,bu_list,0)),A54&lt;&gt;0)</formula>
    </cfRule>
  </conditionalFormatting>
  <conditionalFormatting sqref="D54:D57">
    <cfRule type="expression" dxfId="913"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F240"/>
  <sheetViews>
    <sheetView topLeftCell="B1" zoomScaleNormal="100" workbookViewId="0">
      <pane xSplit="1" ySplit="2" topLeftCell="C3" activePane="bottomRight" state="frozen"/>
      <selection activeCell="D1" sqref="D1"/>
      <selection pane="topRight" activeCell="D1" sqref="D1"/>
      <selection pane="bottomLeft" activeCell="D1" sqref="D1"/>
      <selection pane="bottomRight" activeCell="D1" sqref="D1"/>
    </sheetView>
  </sheetViews>
  <sheetFormatPr defaultColWidth="9.140625" defaultRowHeight="13.5" customHeight="1" outlineLevelCol="1"/>
  <cols>
    <col min="1" max="1" width="2.28515625" style="17" customWidth="1"/>
    <col min="3" max="3" width="67.140625" customWidth="1"/>
    <col min="4" max="5" width="9.5703125" style="17" customWidth="1" outlineLevel="1"/>
    <col min="6" max="11" width="11.28515625" style="17" customWidth="1"/>
    <col min="12" max="12" width="10.7109375" style="17" customWidth="1"/>
    <col min="13" max="13" width="16" style="17" customWidth="1"/>
    <col min="14" max="14" width="8" style="17" customWidth="1"/>
    <col min="15" max="23" width="10.7109375" style="17" customWidth="1"/>
    <col min="24" max="24" width="10.85546875" style="17" customWidth="1"/>
    <col min="25" max="28" width="10.85546875" customWidth="1"/>
    <col min="29" max="32" width="9.140625" style="53"/>
    <col min="33" max="33" width="10" style="17" customWidth="1"/>
    <col min="34" max="34" width="10.28515625" style="17" bestFit="1" customWidth="1"/>
    <col min="35" max="16384" width="9.140625" style="17"/>
  </cols>
  <sheetData>
    <row r="1" spans="2:32" ht="13.5" customHeight="1">
      <c r="B1" s="373" t="s">
        <v>20640</v>
      </c>
      <c r="C1" s="374"/>
      <c r="D1" s="124"/>
      <c r="E1" s="112"/>
      <c r="F1" s="368" t="s">
        <v>20297</v>
      </c>
      <c r="G1" s="368"/>
      <c r="H1" s="368"/>
      <c r="I1" s="368"/>
      <c r="J1" s="368"/>
      <c r="K1" s="368"/>
      <c r="L1" s="113"/>
      <c r="M1" s="368" t="s">
        <v>20391</v>
      </c>
      <c r="N1" s="368"/>
      <c r="O1" s="368"/>
      <c r="P1" s="368" t="s">
        <v>20395</v>
      </c>
      <c r="Q1" s="368"/>
      <c r="R1" s="368"/>
      <c r="S1" s="368"/>
      <c r="T1" s="368"/>
      <c r="U1" s="368"/>
      <c r="V1" s="368" t="s">
        <v>20396</v>
      </c>
      <c r="W1" s="368"/>
      <c r="X1" s="368"/>
      <c r="Y1" s="368"/>
      <c r="Z1" s="368"/>
      <c r="AA1" s="368"/>
      <c r="AB1" s="369"/>
      <c r="AC1" s="21"/>
      <c r="AD1" s="21"/>
      <c r="AE1" s="21"/>
      <c r="AF1" s="21"/>
    </row>
    <row r="2" spans="2:32" s="18" customFormat="1" ht="36" customHeight="1">
      <c r="B2" s="114" t="s">
        <v>122</v>
      </c>
      <c r="C2" s="115" t="s">
        <v>0</v>
      </c>
      <c r="D2" s="116" t="s">
        <v>141</v>
      </c>
      <c r="E2" s="117" t="s">
        <v>163</v>
      </c>
      <c r="F2" s="121" t="s">
        <v>20298</v>
      </c>
      <c r="G2" s="121" t="s">
        <v>20279</v>
      </c>
      <c r="H2" s="121" t="s">
        <v>20295</v>
      </c>
      <c r="I2" s="121" t="s">
        <v>20296</v>
      </c>
      <c r="J2" s="121" t="s">
        <v>20278</v>
      </c>
      <c r="K2" s="121" t="s">
        <v>143</v>
      </c>
      <c r="L2" s="118" t="s">
        <v>20576</v>
      </c>
      <c r="M2" s="119" t="s">
        <v>186</v>
      </c>
      <c r="N2" s="119" t="s">
        <v>20300</v>
      </c>
      <c r="O2" s="120" t="s">
        <v>20568</v>
      </c>
      <c r="P2" s="121" t="s">
        <v>20385</v>
      </c>
      <c r="Q2" s="121" t="s">
        <v>20386</v>
      </c>
      <c r="R2" s="121" t="s">
        <v>20387</v>
      </c>
      <c r="S2" s="121" t="s">
        <v>20388</v>
      </c>
      <c r="T2" s="121" t="s">
        <v>20389</v>
      </c>
      <c r="U2" s="121" t="s">
        <v>20390</v>
      </c>
      <c r="V2" s="122" t="s">
        <v>20301</v>
      </c>
      <c r="W2" s="122" t="s">
        <v>20302</v>
      </c>
      <c r="X2" s="122" t="s">
        <v>20303</v>
      </c>
      <c r="Y2" s="122" t="s">
        <v>20304</v>
      </c>
      <c r="Z2" s="122" t="s">
        <v>20305</v>
      </c>
      <c r="AA2" s="122" t="s">
        <v>20306</v>
      </c>
      <c r="AB2" s="123" t="s">
        <v>20307</v>
      </c>
      <c r="AC2" s="52"/>
      <c r="AD2" s="52"/>
      <c r="AE2" s="52"/>
      <c r="AF2" s="52"/>
    </row>
    <row r="3" spans="2:32" ht="13.5" customHeight="1">
      <c r="B3" s="107" t="s">
        <v>129</v>
      </c>
      <c r="C3" s="57" t="s">
        <v>20507</v>
      </c>
      <c r="D3" s="110" t="b">
        <v>1</v>
      </c>
      <c r="E3" s="111" t="b">
        <v>0</v>
      </c>
      <c r="F3" s="303"/>
      <c r="G3" s="51">
        <v>183</v>
      </c>
      <c r="H3" s="51">
        <v>522</v>
      </c>
      <c r="I3" s="303"/>
      <c r="J3" s="51">
        <v>47</v>
      </c>
      <c r="K3" s="51">
        <v>1238</v>
      </c>
      <c r="L3" s="79">
        <v>282</v>
      </c>
      <c r="M3" s="38" t="s">
        <v>142</v>
      </c>
      <c r="N3" s="58">
        <v>1</v>
      </c>
      <c r="O3" s="105">
        <v>1238</v>
      </c>
      <c r="P3" s="304">
        <v>4.2164781906299797E-3</v>
      </c>
      <c r="Q3" s="304">
        <v>4.2164781906299797E-3</v>
      </c>
      <c r="R3" s="304">
        <v>4.2164781906299797E-3</v>
      </c>
      <c r="S3" s="304">
        <v>4.2164781906299797E-3</v>
      </c>
      <c r="T3" s="304">
        <v>4.2164781906299797E-3</v>
      </c>
      <c r="U3" s="304">
        <v>4.2164781906299797E-3</v>
      </c>
      <c r="V3" s="56">
        <v>1265.855</v>
      </c>
      <c r="W3" s="56">
        <v>1271.19245</v>
      </c>
      <c r="X3" s="56">
        <v>1276.5524052415185</v>
      </c>
      <c r="Y3" s="56">
        <v>1281.9349606174155</v>
      </c>
      <c r="Z3" s="56">
        <v>1287.3402114206649</v>
      </c>
      <c r="AA3" s="56">
        <v>1292.7682533460411</v>
      </c>
      <c r="AB3" s="108">
        <v>1298.2191824918134</v>
      </c>
    </row>
    <row r="4" spans="2:32" ht="13.5" customHeight="1">
      <c r="B4" s="107" t="s">
        <v>130</v>
      </c>
      <c r="C4" s="57" t="s">
        <v>131</v>
      </c>
      <c r="D4" s="110" t="b">
        <v>1</v>
      </c>
      <c r="E4" s="111" t="b">
        <v>0</v>
      </c>
      <c r="F4" s="303"/>
      <c r="G4" s="51">
        <v>183</v>
      </c>
      <c r="H4" s="51">
        <v>542</v>
      </c>
      <c r="I4" s="303"/>
      <c r="J4" s="51">
        <v>63</v>
      </c>
      <c r="K4" s="51">
        <v>1274</v>
      </c>
      <c r="L4" s="79">
        <v>544</v>
      </c>
      <c r="M4" s="38" t="s">
        <v>142</v>
      </c>
      <c r="N4" s="58">
        <v>1</v>
      </c>
      <c r="O4" s="106">
        <v>1274</v>
      </c>
      <c r="P4" s="38">
        <v>4.2543171114599598E-3</v>
      </c>
      <c r="Q4" s="38">
        <v>4.2543171114599598E-3</v>
      </c>
      <c r="R4" s="38">
        <v>4.2543171114599598E-3</v>
      </c>
      <c r="S4" s="38">
        <v>4.2543171114599598E-3</v>
      </c>
      <c r="T4" s="38">
        <v>4.2543171114599598E-3</v>
      </c>
      <c r="U4" s="38">
        <v>4.2543171114599598E-3</v>
      </c>
      <c r="V4" s="51">
        <v>1302.665</v>
      </c>
      <c r="W4" s="51">
        <v>1308.20695</v>
      </c>
      <c r="X4" s="51">
        <v>1313.7724772127158</v>
      </c>
      <c r="Y4" s="56">
        <v>1319.361681943087</v>
      </c>
      <c r="Z4" s="51">
        <v>1324.974664922782</v>
      </c>
      <c r="AA4" s="51">
        <v>1330.611527312014</v>
      </c>
      <c r="AB4" s="109">
        <v>1336.2723707013633</v>
      </c>
    </row>
    <row r="5" spans="2:32" ht="13.5" customHeight="1">
      <c r="B5" s="107" t="s">
        <v>132</v>
      </c>
      <c r="C5" s="57" t="s">
        <v>133</v>
      </c>
      <c r="D5" s="110" t="b">
        <v>1</v>
      </c>
      <c r="E5" s="111" t="b">
        <v>0</v>
      </c>
      <c r="F5" s="303"/>
      <c r="G5" s="51">
        <v>183</v>
      </c>
      <c r="H5" s="51">
        <v>309</v>
      </c>
      <c r="I5" s="303"/>
      <c r="J5" s="51">
        <v>41</v>
      </c>
      <c r="K5" s="51">
        <v>533</v>
      </c>
      <c r="L5" s="79">
        <v>118</v>
      </c>
      <c r="M5" s="38" t="s">
        <v>142</v>
      </c>
      <c r="N5" s="58">
        <v>1</v>
      </c>
      <c r="O5" s="106">
        <v>533</v>
      </c>
      <c r="P5" s="38">
        <v>5.7973733583487341E-3</v>
      </c>
      <c r="Q5" s="38">
        <v>5.7973733583487341E-3</v>
      </c>
      <c r="R5" s="38">
        <v>5.7973733583487341E-3</v>
      </c>
      <c r="S5" s="38">
        <v>5.7973733583487341E-3</v>
      </c>
      <c r="T5" s="38">
        <v>5.7973733583487341E-3</v>
      </c>
      <c r="U5" s="38">
        <v>5.7973733583487341E-3</v>
      </c>
      <c r="V5" s="51">
        <v>544.99249999999995</v>
      </c>
      <c r="W5" s="51">
        <v>548.15202499999987</v>
      </c>
      <c r="X5" s="51">
        <v>551.32986694605972</v>
      </c>
      <c r="Y5" s="56">
        <v>554.52613202835471</v>
      </c>
      <c r="Z5" s="51">
        <v>557.74092705268401</v>
      </c>
      <c r="AA5" s="51">
        <v>560.97435944403992</v>
      </c>
      <c r="AB5" s="109">
        <v>564.22653725019757</v>
      </c>
    </row>
    <row r="6" spans="2:32" ht="13.5" customHeight="1">
      <c r="B6" s="107" t="s">
        <v>134</v>
      </c>
      <c r="C6" s="57" t="s">
        <v>135</v>
      </c>
      <c r="D6" s="110" t="b">
        <v>1</v>
      </c>
      <c r="E6" s="111" t="b">
        <v>0</v>
      </c>
      <c r="F6" s="303"/>
      <c r="G6" s="51">
        <v>183</v>
      </c>
      <c r="H6" s="51">
        <v>522</v>
      </c>
      <c r="I6" s="303"/>
      <c r="J6" s="51">
        <v>63</v>
      </c>
      <c r="K6" s="51">
        <v>1254</v>
      </c>
      <c r="L6" s="79">
        <v>436</v>
      </c>
      <c r="M6" s="38" t="s">
        <v>142</v>
      </c>
      <c r="N6" s="58">
        <v>1</v>
      </c>
      <c r="O6" s="106">
        <v>1254</v>
      </c>
      <c r="P6" s="38">
        <v>4.1626794258373678E-3</v>
      </c>
      <c r="Q6" s="38">
        <v>4.1626794258373678E-3</v>
      </c>
      <c r="R6" s="38">
        <v>4.1626794258373678E-3</v>
      </c>
      <c r="S6" s="38">
        <v>4.1626794258373678E-3</v>
      </c>
      <c r="T6" s="38">
        <v>4.1626794258373678E-3</v>
      </c>
      <c r="U6" s="38">
        <v>4.1626794258373678E-3</v>
      </c>
      <c r="V6" s="51">
        <v>1282.2149999999999</v>
      </c>
      <c r="W6" s="51">
        <v>1287.5524499999999</v>
      </c>
      <c r="X6" s="51">
        <v>1292.9121180933014</v>
      </c>
      <c r="Y6" s="56">
        <v>1298.2940967667041</v>
      </c>
      <c r="Z6" s="51">
        <v>1303.698478892001</v>
      </c>
      <c r="AA6" s="51">
        <v>1309.1253577275802</v>
      </c>
      <c r="AB6" s="109">
        <v>1314.5748269200349</v>
      </c>
    </row>
    <row r="7" spans="2:32" ht="13.5" customHeight="1">
      <c r="B7" s="107" t="s">
        <v>126</v>
      </c>
      <c r="C7" s="57" t="s">
        <v>20343</v>
      </c>
      <c r="D7" s="110" t="b">
        <v>1</v>
      </c>
      <c r="E7" s="111" t="b">
        <v>0</v>
      </c>
      <c r="F7" s="303"/>
      <c r="G7" s="51">
        <v>183</v>
      </c>
      <c r="H7" s="51">
        <v>437</v>
      </c>
      <c r="I7" s="303"/>
      <c r="J7" s="51">
        <v>53</v>
      </c>
      <c r="K7" s="51">
        <v>1121</v>
      </c>
      <c r="L7" s="79">
        <v>824</v>
      </c>
      <c r="M7" s="38" t="s">
        <v>142</v>
      </c>
      <c r="N7" s="58">
        <v>1</v>
      </c>
      <c r="O7" s="106">
        <v>1121</v>
      </c>
      <c r="P7" s="38">
        <v>3.8983050847456457E-3</v>
      </c>
      <c r="Q7" s="38">
        <v>3.8983050847456457E-3</v>
      </c>
      <c r="R7" s="38">
        <v>3.8983050847456457E-3</v>
      </c>
      <c r="S7" s="38">
        <v>3.8983050847456457E-3</v>
      </c>
      <c r="T7" s="38">
        <v>3.8983050847456457E-3</v>
      </c>
      <c r="U7" s="38">
        <v>3.8983050847456457E-3</v>
      </c>
      <c r="V7" s="51">
        <v>1146.2224999999999</v>
      </c>
      <c r="W7" s="51">
        <v>1150.6908249999997</v>
      </c>
      <c r="X7" s="51">
        <v>1155.1765688940673</v>
      </c>
      <c r="Y7" s="56">
        <v>1159.679799586366</v>
      </c>
      <c r="Z7" s="51">
        <v>1164.2005852457703</v>
      </c>
      <c r="AA7" s="51">
        <v>1168.7389943068977</v>
      </c>
      <c r="AB7" s="109">
        <v>1173.2950954711448</v>
      </c>
    </row>
    <row r="8" spans="2:32" ht="13.5" customHeight="1">
      <c r="B8" s="107" t="s">
        <v>127</v>
      </c>
      <c r="C8" s="57" t="s">
        <v>128</v>
      </c>
      <c r="D8" s="110" t="b">
        <v>1</v>
      </c>
      <c r="E8" s="111" t="b">
        <v>0</v>
      </c>
      <c r="F8" s="303"/>
      <c r="G8" s="51">
        <v>183</v>
      </c>
      <c r="H8" s="51">
        <v>246</v>
      </c>
      <c r="I8" s="303"/>
      <c r="J8" s="51">
        <v>33</v>
      </c>
      <c r="K8" s="51">
        <v>462</v>
      </c>
      <c r="L8" s="79">
        <v>326</v>
      </c>
      <c r="M8" s="38" t="s">
        <v>142</v>
      </c>
      <c r="N8" s="58">
        <v>1</v>
      </c>
      <c r="O8" s="106">
        <v>462</v>
      </c>
      <c r="P8" s="38">
        <v>5.3246753246753986E-3</v>
      </c>
      <c r="Q8" s="38">
        <v>5.3246753246753986E-3</v>
      </c>
      <c r="R8" s="38">
        <v>5.3246753246753986E-3</v>
      </c>
      <c r="S8" s="38">
        <v>5.3246753246753986E-3</v>
      </c>
      <c r="T8" s="38">
        <v>5.3246753246753986E-3</v>
      </c>
      <c r="U8" s="38">
        <v>5.3246753246753986E-3</v>
      </c>
      <c r="V8" s="51">
        <v>472.39499999999998</v>
      </c>
      <c r="W8" s="51">
        <v>474.91034999999999</v>
      </c>
      <c r="X8" s="51">
        <v>477.43909342207797</v>
      </c>
      <c r="Y8" s="56">
        <v>479.98130158185791</v>
      </c>
      <c r="Z8" s="51">
        <v>482.5370461746964</v>
      </c>
      <c r="AA8" s="51">
        <v>485.10639927770455</v>
      </c>
      <c r="AB8" s="109">
        <v>487.68943335178068</v>
      </c>
    </row>
    <row r="9" spans="2:32" ht="13.5" customHeight="1">
      <c r="B9" s="107" t="s">
        <v>136</v>
      </c>
      <c r="C9" s="57" t="s">
        <v>20344</v>
      </c>
      <c r="D9" s="110" t="b">
        <v>1</v>
      </c>
      <c r="E9" s="111" t="b">
        <v>0</v>
      </c>
      <c r="F9" s="303"/>
      <c r="G9" s="51">
        <v>183</v>
      </c>
      <c r="H9" s="51">
        <v>384</v>
      </c>
      <c r="I9" s="303"/>
      <c r="J9" s="51">
        <v>47</v>
      </c>
      <c r="K9" s="51">
        <v>614</v>
      </c>
      <c r="L9" s="79">
        <v>270</v>
      </c>
      <c r="M9" s="38" t="s">
        <v>142</v>
      </c>
      <c r="N9" s="58">
        <v>1</v>
      </c>
      <c r="O9" s="106">
        <v>614</v>
      </c>
      <c r="P9" s="38">
        <v>6.2540716612378144E-3</v>
      </c>
      <c r="Q9" s="38">
        <v>6.2540716612378144E-3</v>
      </c>
      <c r="R9" s="38">
        <v>6.2540716612378144E-3</v>
      </c>
      <c r="S9" s="38">
        <v>6.2540716612378144E-3</v>
      </c>
      <c r="T9" s="38">
        <v>6.2540716612378144E-3</v>
      </c>
      <c r="U9" s="38">
        <v>6.2540716612378144E-3</v>
      </c>
      <c r="V9" s="51">
        <v>627.81499999999994</v>
      </c>
      <c r="W9" s="51">
        <v>631.7414</v>
      </c>
      <c r="X9" s="51">
        <v>635.69235598697071</v>
      </c>
      <c r="Y9" s="56">
        <v>639.66802153581432</v>
      </c>
      <c r="Z9" s="51">
        <v>643.66855118190153</v>
      </c>
      <c r="AA9" s="51">
        <v>647.6941004270783</v>
      </c>
      <c r="AB9" s="109">
        <v>651.74482574571016</v>
      </c>
    </row>
    <row r="10" spans="2:32" ht="13.5" customHeight="1">
      <c r="B10" s="107" t="s">
        <v>137</v>
      </c>
      <c r="C10" s="57" t="s">
        <v>20345</v>
      </c>
      <c r="D10" s="110" t="b">
        <v>1</v>
      </c>
      <c r="E10" s="111" t="b">
        <v>0</v>
      </c>
      <c r="F10" s="303"/>
      <c r="G10" s="51">
        <v>183</v>
      </c>
      <c r="H10" s="51">
        <v>746</v>
      </c>
      <c r="I10" s="303"/>
      <c r="J10" s="51">
        <v>88</v>
      </c>
      <c r="K10" s="51">
        <v>1017</v>
      </c>
      <c r="L10" s="79">
        <v>540</v>
      </c>
      <c r="M10" s="38" t="s">
        <v>142</v>
      </c>
      <c r="N10" s="58">
        <v>1</v>
      </c>
      <c r="O10" s="106">
        <v>1017</v>
      </c>
      <c r="P10" s="38">
        <v>7.3352999016715881E-3</v>
      </c>
      <c r="Q10" s="38">
        <v>7.3352999016715881E-3</v>
      </c>
      <c r="R10" s="38">
        <v>7.3352999016715881E-3</v>
      </c>
      <c r="S10" s="38">
        <v>7.3352999016715881E-3</v>
      </c>
      <c r="T10" s="38">
        <v>7.3352999016715881E-3</v>
      </c>
      <c r="U10" s="38">
        <v>7.3352999016715881E-3</v>
      </c>
      <c r="V10" s="51">
        <v>1039.8824999999999</v>
      </c>
      <c r="W10" s="51">
        <v>1047.51035</v>
      </c>
      <c r="X10" s="51">
        <v>1055.1941525673549</v>
      </c>
      <c r="Y10" s="56">
        <v>1062.9343181309266</v>
      </c>
      <c r="Z10" s="51">
        <v>1070.7312601301958</v>
      </c>
      <c r="AA10" s="51">
        <v>1078.5853950373455</v>
      </c>
      <c r="AB10" s="109">
        <v>1086.4971423795073</v>
      </c>
    </row>
    <row r="11" spans="2:32" ht="13.5" customHeight="1">
      <c r="B11" s="107" t="s">
        <v>138</v>
      </c>
      <c r="C11" s="57" t="s">
        <v>20346</v>
      </c>
      <c r="D11" s="110" t="b">
        <v>1</v>
      </c>
      <c r="E11" s="111" t="b">
        <v>0</v>
      </c>
      <c r="F11" s="303"/>
      <c r="G11" s="51">
        <v>183</v>
      </c>
      <c r="H11" s="51">
        <v>235</v>
      </c>
      <c r="I11" s="303"/>
      <c r="J11" s="51">
        <v>32</v>
      </c>
      <c r="K11" s="51">
        <v>450</v>
      </c>
      <c r="L11" s="79">
        <v>250</v>
      </c>
      <c r="M11" s="38" t="s">
        <v>142</v>
      </c>
      <c r="N11" s="58">
        <v>1</v>
      </c>
      <c r="O11" s="106">
        <v>450</v>
      </c>
      <c r="P11" s="38">
        <v>5.2222222222222392E-3</v>
      </c>
      <c r="Q11" s="38">
        <v>5.2222222222222392E-3</v>
      </c>
      <c r="R11" s="38">
        <v>5.2222222222222392E-3</v>
      </c>
      <c r="S11" s="38">
        <v>5.2222222222222392E-3</v>
      </c>
      <c r="T11" s="38">
        <v>5.2222222222222392E-3</v>
      </c>
      <c r="U11" s="38">
        <v>5.2222222222222392E-3</v>
      </c>
      <c r="V11" s="51">
        <v>460.125</v>
      </c>
      <c r="W11" s="51">
        <v>462.52787499999999</v>
      </c>
      <c r="X11" s="51">
        <v>464.9432983472222</v>
      </c>
      <c r="Y11" s="56">
        <v>467.37133557192436</v>
      </c>
      <c r="Z11" s="51">
        <v>469.81205254657777</v>
      </c>
      <c r="AA11" s="51">
        <v>472.26551548765434</v>
      </c>
      <c r="AB11" s="109">
        <v>474.73179095742319</v>
      </c>
    </row>
    <row r="12" spans="2:32" ht="13.5" customHeight="1">
      <c r="B12" s="107" t="s">
        <v>20326</v>
      </c>
      <c r="C12" s="57" t="s">
        <v>20347</v>
      </c>
      <c r="D12" s="110" t="b">
        <v>1</v>
      </c>
      <c r="E12" s="111" t="b">
        <v>0</v>
      </c>
      <c r="F12" s="303"/>
      <c r="G12" s="51">
        <v>3208</v>
      </c>
      <c r="H12" s="51">
        <v>0</v>
      </c>
      <c r="I12" s="303"/>
      <c r="J12" s="51">
        <v>0</v>
      </c>
      <c r="K12" s="51">
        <v>3208</v>
      </c>
      <c r="L12" s="79">
        <v>1930</v>
      </c>
      <c r="M12" s="38" t="s">
        <v>142</v>
      </c>
      <c r="N12" s="58">
        <v>1</v>
      </c>
      <c r="O12" s="106">
        <v>3208</v>
      </c>
      <c r="P12" s="38">
        <v>0</v>
      </c>
      <c r="Q12" s="38">
        <v>0</v>
      </c>
      <c r="R12" s="38">
        <v>0</v>
      </c>
      <c r="S12" s="38">
        <v>0</v>
      </c>
      <c r="T12" s="38">
        <v>0</v>
      </c>
      <c r="U12" s="38">
        <v>0</v>
      </c>
      <c r="V12" s="51">
        <v>3280.18</v>
      </c>
      <c r="W12" s="51">
        <v>3280.18</v>
      </c>
      <c r="X12" s="51">
        <v>3280.18</v>
      </c>
      <c r="Y12" s="56">
        <v>3280.18</v>
      </c>
      <c r="Z12" s="51">
        <v>3280.18</v>
      </c>
      <c r="AA12" s="51">
        <v>3280.18</v>
      </c>
      <c r="AB12" s="109">
        <v>3280.18</v>
      </c>
    </row>
    <row r="13" spans="2:32" ht="13.5" customHeight="1">
      <c r="B13" s="107" t="s">
        <v>20327</v>
      </c>
      <c r="C13" s="57" t="s">
        <v>20348</v>
      </c>
      <c r="D13" s="110" t="b">
        <v>1</v>
      </c>
      <c r="E13" s="111" t="b">
        <v>0</v>
      </c>
      <c r="F13" s="303"/>
      <c r="G13" s="51">
        <v>5614</v>
      </c>
      <c r="H13" s="51">
        <v>0</v>
      </c>
      <c r="I13" s="303"/>
      <c r="J13" s="51">
        <v>0</v>
      </c>
      <c r="K13" s="51">
        <v>5614</v>
      </c>
      <c r="L13" s="79">
        <v>3200</v>
      </c>
      <c r="M13" s="38" t="s">
        <v>142</v>
      </c>
      <c r="N13" s="58">
        <v>1</v>
      </c>
      <c r="O13" s="106">
        <v>5614</v>
      </c>
      <c r="P13" s="38">
        <v>0</v>
      </c>
      <c r="Q13" s="38">
        <v>0</v>
      </c>
      <c r="R13" s="38">
        <v>0</v>
      </c>
      <c r="S13" s="38">
        <v>0</v>
      </c>
      <c r="T13" s="38">
        <v>0</v>
      </c>
      <c r="U13" s="38">
        <v>0</v>
      </c>
      <c r="V13" s="51">
        <v>5740.3149999999996</v>
      </c>
      <c r="W13" s="51">
        <v>5740.3149999999996</v>
      </c>
      <c r="X13" s="51">
        <v>5740.3149999999996</v>
      </c>
      <c r="Y13" s="56">
        <v>5740.3149999999996</v>
      </c>
      <c r="Z13" s="51">
        <v>5740.3149999999996</v>
      </c>
      <c r="AA13" s="51">
        <v>5740.3149999999996</v>
      </c>
      <c r="AB13" s="109">
        <v>5740.3149999999996</v>
      </c>
    </row>
    <row r="14" spans="2:32" ht="13.5" customHeight="1">
      <c r="B14" s="107" t="s">
        <v>20328</v>
      </c>
      <c r="C14" s="57" t="s">
        <v>20349</v>
      </c>
      <c r="D14" s="110" t="b">
        <v>1</v>
      </c>
      <c r="E14" s="111" t="b">
        <v>0</v>
      </c>
      <c r="F14" s="303"/>
      <c r="G14" s="51">
        <v>384</v>
      </c>
      <c r="H14" s="51">
        <v>0</v>
      </c>
      <c r="I14" s="303"/>
      <c r="J14" s="51">
        <v>0</v>
      </c>
      <c r="K14" s="51">
        <v>384</v>
      </c>
      <c r="L14" s="79">
        <v>331</v>
      </c>
      <c r="M14" s="38" t="s">
        <v>142</v>
      </c>
      <c r="N14" s="58">
        <v>1</v>
      </c>
      <c r="O14" s="106">
        <v>384</v>
      </c>
      <c r="P14" s="38">
        <v>0</v>
      </c>
      <c r="Q14" s="38">
        <v>0</v>
      </c>
      <c r="R14" s="38">
        <v>0</v>
      </c>
      <c r="S14" s="38">
        <v>0</v>
      </c>
      <c r="T14" s="38">
        <v>0</v>
      </c>
      <c r="U14" s="38">
        <v>0</v>
      </c>
      <c r="V14" s="51">
        <v>392.64</v>
      </c>
      <c r="W14" s="51">
        <v>392.64</v>
      </c>
      <c r="X14" s="51">
        <v>392.64</v>
      </c>
      <c r="Y14" s="56">
        <v>392.64</v>
      </c>
      <c r="Z14" s="51">
        <v>392.64</v>
      </c>
      <c r="AA14" s="51">
        <v>392.64</v>
      </c>
      <c r="AB14" s="109">
        <v>392.64</v>
      </c>
    </row>
    <row r="15" spans="2:32" ht="13.5" customHeight="1">
      <c r="B15" s="107" t="s">
        <v>20329</v>
      </c>
      <c r="C15" s="57" t="s">
        <v>20350</v>
      </c>
      <c r="D15" s="110" t="b">
        <v>1</v>
      </c>
      <c r="E15" s="111" t="b">
        <v>0</v>
      </c>
      <c r="F15" s="303"/>
      <c r="G15" s="51">
        <v>128</v>
      </c>
      <c r="H15" s="51">
        <v>0</v>
      </c>
      <c r="I15" s="303"/>
      <c r="J15" s="51">
        <v>0</v>
      </c>
      <c r="K15" s="51">
        <v>128</v>
      </c>
      <c r="L15" s="79">
        <v>108</v>
      </c>
      <c r="M15" s="38" t="s">
        <v>142</v>
      </c>
      <c r="N15" s="58">
        <v>1</v>
      </c>
      <c r="O15" s="106">
        <v>128</v>
      </c>
      <c r="P15" s="38">
        <v>0</v>
      </c>
      <c r="Q15" s="38">
        <v>0</v>
      </c>
      <c r="R15" s="38">
        <v>0</v>
      </c>
      <c r="S15" s="38">
        <v>0</v>
      </c>
      <c r="T15" s="38">
        <v>0</v>
      </c>
      <c r="U15" s="38">
        <v>0</v>
      </c>
      <c r="V15" s="51">
        <v>130.88</v>
      </c>
      <c r="W15" s="51">
        <v>130.88</v>
      </c>
      <c r="X15" s="51">
        <v>130.88</v>
      </c>
      <c r="Y15" s="56">
        <v>130.88</v>
      </c>
      <c r="Z15" s="51">
        <v>130.88</v>
      </c>
      <c r="AA15" s="51">
        <v>130.88</v>
      </c>
      <c r="AB15" s="109">
        <v>130.88</v>
      </c>
    </row>
    <row r="16" spans="2:32" ht="13.5" customHeight="1">
      <c r="B16" s="107" t="s">
        <v>20330</v>
      </c>
      <c r="C16" s="57" t="s">
        <v>20351</v>
      </c>
      <c r="D16" s="110" t="b">
        <v>1</v>
      </c>
      <c r="E16" s="111" t="b">
        <v>0</v>
      </c>
      <c r="F16" s="303"/>
      <c r="G16" s="51">
        <v>128</v>
      </c>
      <c r="H16" s="51">
        <v>0</v>
      </c>
      <c r="I16" s="303"/>
      <c r="J16" s="51">
        <v>0</v>
      </c>
      <c r="K16" s="51">
        <v>128</v>
      </c>
      <c r="L16" s="79">
        <v>130</v>
      </c>
      <c r="M16" s="38" t="s">
        <v>142</v>
      </c>
      <c r="N16" s="58">
        <v>1</v>
      </c>
      <c r="O16" s="106">
        <v>128</v>
      </c>
      <c r="P16" s="38">
        <v>0</v>
      </c>
      <c r="Q16" s="38">
        <v>0</v>
      </c>
      <c r="R16" s="38">
        <v>0</v>
      </c>
      <c r="S16" s="38">
        <v>0</v>
      </c>
      <c r="T16" s="38">
        <v>0</v>
      </c>
      <c r="U16" s="38">
        <v>0</v>
      </c>
      <c r="V16" s="51">
        <v>130.88</v>
      </c>
      <c r="W16" s="51">
        <v>130.88</v>
      </c>
      <c r="X16" s="51">
        <v>130.88</v>
      </c>
      <c r="Y16" s="56">
        <v>130.88</v>
      </c>
      <c r="Z16" s="51">
        <v>130.88</v>
      </c>
      <c r="AA16" s="51">
        <v>130.88</v>
      </c>
      <c r="AB16" s="109">
        <v>130.88</v>
      </c>
    </row>
    <row r="17" spans="2:28" ht="13.5" customHeight="1">
      <c r="B17" s="107" t="s">
        <v>20331</v>
      </c>
      <c r="C17" s="57" t="s">
        <v>20352</v>
      </c>
      <c r="D17" s="110" t="b">
        <v>1</v>
      </c>
      <c r="E17" s="111" t="b">
        <v>0</v>
      </c>
      <c r="F17" s="303"/>
      <c r="G17" s="51">
        <v>0</v>
      </c>
      <c r="H17" s="51">
        <v>119</v>
      </c>
      <c r="I17" s="303"/>
      <c r="J17" s="51">
        <v>0</v>
      </c>
      <c r="K17" s="51">
        <v>119</v>
      </c>
      <c r="L17" s="79">
        <v>137</v>
      </c>
      <c r="M17" s="38" t="s">
        <v>142</v>
      </c>
      <c r="N17" s="58">
        <v>1</v>
      </c>
      <c r="O17" s="106">
        <v>119</v>
      </c>
      <c r="P17" s="38">
        <v>1.0000000000000009E-2</v>
      </c>
      <c r="Q17" s="38">
        <v>1.0000000000000009E-2</v>
      </c>
      <c r="R17" s="38">
        <v>1.0000000000000009E-2</v>
      </c>
      <c r="S17" s="38">
        <v>1.0000000000000009E-2</v>
      </c>
      <c r="T17" s="38">
        <v>1.0000000000000009E-2</v>
      </c>
      <c r="U17" s="38">
        <v>1.0000000000000009E-2</v>
      </c>
      <c r="V17" s="51">
        <v>121.67749999999999</v>
      </c>
      <c r="W17" s="51">
        <v>122.89427499999999</v>
      </c>
      <c r="X17" s="51">
        <v>124.12321774999999</v>
      </c>
      <c r="Y17" s="56">
        <v>125.36444992749999</v>
      </c>
      <c r="Z17" s="51">
        <v>126.61809442677499</v>
      </c>
      <c r="AA17" s="51">
        <v>127.88427537104273</v>
      </c>
      <c r="AB17" s="109">
        <v>129.16311812475317</v>
      </c>
    </row>
    <row r="18" spans="2:28" ht="13.5" customHeight="1">
      <c r="B18" s="107" t="s">
        <v>20332</v>
      </c>
      <c r="C18" s="57" t="s">
        <v>20353</v>
      </c>
      <c r="D18" s="110" t="b">
        <v>0</v>
      </c>
      <c r="E18" s="111" t="b">
        <v>0</v>
      </c>
      <c r="F18" s="303"/>
      <c r="G18" s="51" t="s">
        <v>20598</v>
      </c>
      <c r="H18" s="51" t="s">
        <v>20598</v>
      </c>
      <c r="I18" s="303"/>
      <c r="J18" s="51" t="s">
        <v>20598</v>
      </c>
      <c r="K18" s="51" t="s">
        <v>20599</v>
      </c>
      <c r="L18" s="79">
        <v>0</v>
      </c>
      <c r="M18" s="38" t="s">
        <v>188</v>
      </c>
      <c r="N18" s="58">
        <v>2</v>
      </c>
      <c r="O18" s="106">
        <v>0</v>
      </c>
      <c r="P18" s="38">
        <v>0</v>
      </c>
      <c r="Q18" s="38">
        <v>0</v>
      </c>
      <c r="R18" s="38">
        <v>0</v>
      </c>
      <c r="S18" s="38">
        <v>0</v>
      </c>
      <c r="T18" s="38">
        <v>0</v>
      </c>
      <c r="U18" s="38">
        <v>0</v>
      </c>
      <c r="V18" s="51">
        <v>0</v>
      </c>
      <c r="W18" s="51">
        <v>0</v>
      </c>
      <c r="X18" s="51">
        <v>0</v>
      </c>
      <c r="Y18" s="56">
        <v>0</v>
      </c>
      <c r="Z18" s="51">
        <v>0</v>
      </c>
      <c r="AA18" s="51">
        <v>0</v>
      </c>
      <c r="AB18" s="109">
        <v>0</v>
      </c>
    </row>
    <row r="19" spans="2:28" ht="13.5" customHeight="1">
      <c r="B19" s="107" t="s">
        <v>20333</v>
      </c>
      <c r="C19" s="57" t="s">
        <v>20354</v>
      </c>
      <c r="D19" s="110" t="b">
        <v>1</v>
      </c>
      <c r="E19" s="111" t="b">
        <v>0</v>
      </c>
      <c r="F19" s="303"/>
      <c r="G19" s="51">
        <v>0</v>
      </c>
      <c r="H19" s="51">
        <v>119</v>
      </c>
      <c r="I19" s="303"/>
      <c r="J19" s="51">
        <v>0</v>
      </c>
      <c r="K19" s="51">
        <v>119</v>
      </c>
      <c r="L19" s="79">
        <v>137</v>
      </c>
      <c r="M19" s="38" t="s">
        <v>142</v>
      </c>
      <c r="N19" s="58">
        <v>1</v>
      </c>
      <c r="O19" s="106">
        <v>119</v>
      </c>
      <c r="P19" s="38">
        <v>1.0000000000000009E-2</v>
      </c>
      <c r="Q19" s="38">
        <v>1.0000000000000009E-2</v>
      </c>
      <c r="R19" s="38">
        <v>1.0000000000000009E-2</v>
      </c>
      <c r="S19" s="38">
        <v>1.0000000000000009E-2</v>
      </c>
      <c r="T19" s="38">
        <v>1.0000000000000009E-2</v>
      </c>
      <c r="U19" s="38">
        <v>1.0000000000000009E-2</v>
      </c>
      <c r="V19" s="51">
        <v>121.67749999999999</v>
      </c>
      <c r="W19" s="51">
        <v>122.89427499999999</v>
      </c>
      <c r="X19" s="51">
        <v>124.12321774999999</v>
      </c>
      <c r="Y19" s="56">
        <v>125.36444992749999</v>
      </c>
      <c r="Z19" s="51">
        <v>126.61809442677499</v>
      </c>
      <c r="AA19" s="51">
        <v>127.88427537104273</v>
      </c>
      <c r="AB19" s="109">
        <v>129.16311812475317</v>
      </c>
    </row>
    <row r="20" spans="2:28" ht="13.5" customHeight="1">
      <c r="B20" s="107" t="s">
        <v>20334</v>
      </c>
      <c r="C20" s="57" t="s">
        <v>20355</v>
      </c>
      <c r="D20" s="110" t="b">
        <v>1</v>
      </c>
      <c r="E20" s="111" t="b">
        <v>0</v>
      </c>
      <c r="F20" s="303"/>
      <c r="G20" s="51">
        <v>0</v>
      </c>
      <c r="H20" s="51">
        <v>119</v>
      </c>
      <c r="I20" s="303"/>
      <c r="J20" s="51">
        <v>0</v>
      </c>
      <c r="K20" s="51">
        <v>119</v>
      </c>
      <c r="L20" s="79">
        <v>0</v>
      </c>
      <c r="M20" s="38" t="s">
        <v>188</v>
      </c>
      <c r="N20" s="58">
        <v>2</v>
      </c>
      <c r="O20" s="106">
        <v>0</v>
      </c>
      <c r="P20" s="38">
        <v>0</v>
      </c>
      <c r="Q20" s="38">
        <v>0</v>
      </c>
      <c r="R20" s="38">
        <v>0</v>
      </c>
      <c r="S20" s="38">
        <v>0</v>
      </c>
      <c r="T20" s="38">
        <v>0</v>
      </c>
      <c r="U20" s="38">
        <v>0</v>
      </c>
      <c r="V20" s="51">
        <v>0</v>
      </c>
      <c r="W20" s="51">
        <v>0</v>
      </c>
      <c r="X20" s="51">
        <v>0</v>
      </c>
      <c r="Y20" s="56">
        <v>0</v>
      </c>
      <c r="Z20" s="51">
        <v>0</v>
      </c>
      <c r="AA20" s="51">
        <v>0</v>
      </c>
      <c r="AB20" s="109">
        <v>0</v>
      </c>
    </row>
    <row r="21" spans="2:28" ht="13.5" customHeight="1">
      <c r="B21" s="107" t="s">
        <v>20335</v>
      </c>
      <c r="C21" s="57" t="s">
        <v>20356</v>
      </c>
      <c r="D21" s="110" t="b">
        <v>1</v>
      </c>
      <c r="E21" s="111" t="b">
        <v>0</v>
      </c>
      <c r="F21" s="303"/>
      <c r="G21" s="51">
        <v>0</v>
      </c>
      <c r="H21" s="51">
        <v>119</v>
      </c>
      <c r="I21" s="303"/>
      <c r="J21" s="51">
        <v>0</v>
      </c>
      <c r="K21" s="51">
        <v>119</v>
      </c>
      <c r="L21" s="79">
        <v>137</v>
      </c>
      <c r="M21" s="38" t="s">
        <v>142</v>
      </c>
      <c r="N21" s="58">
        <v>1</v>
      </c>
      <c r="O21" s="106">
        <v>119</v>
      </c>
      <c r="P21" s="38">
        <v>1.0000000000000009E-2</v>
      </c>
      <c r="Q21" s="38">
        <v>1.0000000000000009E-2</v>
      </c>
      <c r="R21" s="38">
        <v>1.0000000000000009E-2</v>
      </c>
      <c r="S21" s="38">
        <v>1.0000000000000009E-2</v>
      </c>
      <c r="T21" s="38">
        <v>1.0000000000000009E-2</v>
      </c>
      <c r="U21" s="38">
        <v>1.0000000000000009E-2</v>
      </c>
      <c r="V21" s="51">
        <v>121.67749999999999</v>
      </c>
      <c r="W21" s="51">
        <v>122.89427499999999</v>
      </c>
      <c r="X21" s="51">
        <v>124.12321774999999</v>
      </c>
      <c r="Y21" s="56">
        <v>125.36444992749999</v>
      </c>
      <c r="Z21" s="51">
        <v>126.61809442677499</v>
      </c>
      <c r="AA21" s="51">
        <v>127.88427537104273</v>
      </c>
      <c r="AB21" s="109">
        <v>129.16311812475317</v>
      </c>
    </row>
    <row r="22" spans="2:28" ht="13.5" customHeight="1">
      <c r="B22" s="107" t="s">
        <v>20336</v>
      </c>
      <c r="C22" s="57" t="s">
        <v>20357</v>
      </c>
      <c r="D22" s="110" t="b">
        <v>1</v>
      </c>
      <c r="E22" s="111" t="b">
        <v>0</v>
      </c>
      <c r="F22" s="303"/>
      <c r="G22" s="51">
        <v>0</v>
      </c>
      <c r="H22" s="51">
        <v>119</v>
      </c>
      <c r="I22" s="303"/>
      <c r="J22" s="51">
        <v>0</v>
      </c>
      <c r="K22" s="51">
        <v>119</v>
      </c>
      <c r="L22" s="79">
        <v>137</v>
      </c>
      <c r="M22" s="38" t="s">
        <v>142</v>
      </c>
      <c r="N22" s="58">
        <v>1</v>
      </c>
      <c r="O22" s="106">
        <v>119</v>
      </c>
      <c r="P22" s="38">
        <v>1.0000000000000009E-2</v>
      </c>
      <c r="Q22" s="38">
        <v>1.0000000000000009E-2</v>
      </c>
      <c r="R22" s="38">
        <v>1.0000000000000009E-2</v>
      </c>
      <c r="S22" s="38">
        <v>1.0000000000000009E-2</v>
      </c>
      <c r="T22" s="38">
        <v>1.0000000000000009E-2</v>
      </c>
      <c r="U22" s="38">
        <v>1.0000000000000009E-2</v>
      </c>
      <c r="V22" s="51">
        <v>121.67749999999999</v>
      </c>
      <c r="W22" s="51">
        <v>122.89427499999999</v>
      </c>
      <c r="X22" s="51">
        <v>124.12321774999999</v>
      </c>
      <c r="Y22" s="56">
        <v>125.36444992749999</v>
      </c>
      <c r="Z22" s="51">
        <v>126.61809442677499</v>
      </c>
      <c r="AA22" s="51">
        <v>127.88427537104273</v>
      </c>
      <c r="AB22" s="109">
        <v>129.16311812475317</v>
      </c>
    </row>
    <row r="23" spans="2:28" ht="13.5" customHeight="1">
      <c r="B23" s="107" t="s">
        <v>20337</v>
      </c>
      <c r="C23" s="57" t="s">
        <v>20358</v>
      </c>
      <c r="D23" s="110" t="b">
        <v>1</v>
      </c>
      <c r="E23" s="111" t="b">
        <v>0</v>
      </c>
      <c r="F23" s="303"/>
      <c r="G23" s="51">
        <v>0</v>
      </c>
      <c r="H23" s="51">
        <v>55</v>
      </c>
      <c r="I23" s="303"/>
      <c r="J23" s="51">
        <v>0</v>
      </c>
      <c r="K23" s="51">
        <v>55</v>
      </c>
      <c r="L23" s="79">
        <v>36</v>
      </c>
      <c r="M23" s="38" t="s">
        <v>142</v>
      </c>
      <c r="N23" s="58">
        <v>1</v>
      </c>
      <c r="O23" s="106">
        <v>55</v>
      </c>
      <c r="P23" s="38">
        <v>1.0000000000000009E-2</v>
      </c>
      <c r="Q23" s="38">
        <v>1.0000000000000009E-2</v>
      </c>
      <c r="R23" s="38">
        <v>1.0000000000000009E-2</v>
      </c>
      <c r="S23" s="38">
        <v>1.0000000000000009E-2</v>
      </c>
      <c r="T23" s="38">
        <v>1.0000000000000009E-2</v>
      </c>
      <c r="U23" s="38">
        <v>1.0000000000000009E-2</v>
      </c>
      <c r="V23" s="51">
        <v>56.237499999999997</v>
      </c>
      <c r="W23" s="51">
        <v>56.799875</v>
      </c>
      <c r="X23" s="51">
        <v>57.367873750000001</v>
      </c>
      <c r="Y23" s="56">
        <v>57.941552487500005</v>
      </c>
      <c r="Z23" s="51">
        <v>58.520968012375008</v>
      </c>
      <c r="AA23" s="51">
        <v>59.106177692498761</v>
      </c>
      <c r="AB23" s="109">
        <v>59.697239469423749</v>
      </c>
    </row>
    <row r="24" spans="2:28" ht="13.5" customHeight="1">
      <c r="B24" s="107" t="s">
        <v>20308</v>
      </c>
      <c r="C24" s="57" t="s">
        <v>20359</v>
      </c>
      <c r="D24" s="110" t="b">
        <v>0</v>
      </c>
      <c r="E24" s="111" t="b">
        <v>0</v>
      </c>
      <c r="F24" s="303"/>
      <c r="G24" s="51" t="s">
        <v>20598</v>
      </c>
      <c r="H24" s="51" t="s">
        <v>20598</v>
      </c>
      <c r="I24" s="303"/>
      <c r="J24" s="51" t="s">
        <v>20598</v>
      </c>
      <c r="K24" s="51" t="s">
        <v>20599</v>
      </c>
      <c r="L24" s="79">
        <v>0</v>
      </c>
      <c r="M24" s="38" t="s">
        <v>188</v>
      </c>
      <c r="N24" s="58">
        <v>2</v>
      </c>
      <c r="O24" s="106">
        <v>0</v>
      </c>
      <c r="P24" s="38">
        <v>0</v>
      </c>
      <c r="Q24" s="38">
        <v>0</v>
      </c>
      <c r="R24" s="38">
        <v>0</v>
      </c>
      <c r="S24" s="38">
        <v>0</v>
      </c>
      <c r="T24" s="38">
        <v>0</v>
      </c>
      <c r="U24" s="38">
        <v>0</v>
      </c>
      <c r="V24" s="51">
        <v>0</v>
      </c>
      <c r="W24" s="51">
        <v>0</v>
      </c>
      <c r="X24" s="51">
        <v>0</v>
      </c>
      <c r="Y24" s="56">
        <v>0</v>
      </c>
      <c r="Z24" s="51">
        <v>0</v>
      </c>
      <c r="AA24" s="51">
        <v>0</v>
      </c>
      <c r="AB24" s="109">
        <v>0</v>
      </c>
    </row>
    <row r="25" spans="2:28" ht="13.5" customHeight="1">
      <c r="B25" s="107" t="s">
        <v>20582</v>
      </c>
      <c r="C25" s="57" t="s">
        <v>20583</v>
      </c>
      <c r="D25" s="110" t="b">
        <v>1</v>
      </c>
      <c r="E25" s="111" t="b">
        <v>0</v>
      </c>
      <c r="F25" s="303"/>
      <c r="G25" s="51">
        <v>0</v>
      </c>
      <c r="H25" s="51">
        <v>0</v>
      </c>
      <c r="I25" s="303"/>
      <c r="J25" s="51">
        <v>0</v>
      </c>
      <c r="K25" s="51">
        <v>0</v>
      </c>
      <c r="L25" s="79">
        <v>49</v>
      </c>
      <c r="M25" s="38" t="s">
        <v>188</v>
      </c>
      <c r="N25" s="58">
        <v>2</v>
      </c>
      <c r="O25" s="106">
        <v>49</v>
      </c>
      <c r="P25" s="38">
        <v>0</v>
      </c>
      <c r="Q25" s="38">
        <v>0</v>
      </c>
      <c r="R25" s="38">
        <v>0</v>
      </c>
      <c r="S25" s="38">
        <v>0</v>
      </c>
      <c r="T25" s="38">
        <v>0</v>
      </c>
      <c r="U25" s="38">
        <v>0</v>
      </c>
      <c r="V25" s="51">
        <v>50.102499999999999</v>
      </c>
      <c r="W25" s="51">
        <v>50.102499999999999</v>
      </c>
      <c r="X25" s="51">
        <v>50.102499999999999</v>
      </c>
      <c r="Y25" s="56">
        <v>50.102499999999999</v>
      </c>
      <c r="Z25" s="51">
        <v>50.102499999999999</v>
      </c>
      <c r="AA25" s="51">
        <v>50.102499999999999</v>
      </c>
      <c r="AB25" s="109">
        <v>50.102499999999999</v>
      </c>
    </row>
    <row r="26" spans="2:28" ht="13.5" customHeight="1">
      <c r="B26" s="107" t="s">
        <v>20500</v>
      </c>
      <c r="C26" s="57" t="s">
        <v>20506</v>
      </c>
      <c r="D26" s="110" t="b">
        <v>1</v>
      </c>
      <c r="E26" s="111" t="b">
        <v>0</v>
      </c>
      <c r="F26" s="303"/>
      <c r="G26" s="51">
        <v>183</v>
      </c>
      <c r="H26" s="51">
        <v>512</v>
      </c>
      <c r="I26" s="303"/>
      <c r="J26" s="51">
        <v>117</v>
      </c>
      <c r="K26" s="51">
        <v>812</v>
      </c>
      <c r="L26" s="79">
        <v>400</v>
      </c>
      <c r="M26" s="38" t="s">
        <v>142</v>
      </c>
      <c r="N26" s="58">
        <v>1</v>
      </c>
      <c r="O26" s="106">
        <v>812</v>
      </c>
      <c r="P26" s="38">
        <v>6.3054187192117528E-3</v>
      </c>
      <c r="Q26" s="38">
        <v>6.3054187192117528E-3</v>
      </c>
      <c r="R26" s="38">
        <v>6.3054187192117528E-3</v>
      </c>
      <c r="S26" s="38">
        <v>6.3054187192117528E-3</v>
      </c>
      <c r="T26" s="38">
        <v>6.3054187192117528E-3</v>
      </c>
      <c r="U26" s="38">
        <v>6.3054187192117528E-3</v>
      </c>
      <c r="V26" s="51">
        <v>830.27</v>
      </c>
      <c r="W26" s="51">
        <v>835.50519999999995</v>
      </c>
      <c r="X26" s="51">
        <v>840.77341012807869</v>
      </c>
      <c r="Y26" s="56">
        <v>846.07483852691576</v>
      </c>
      <c r="Z26" s="51">
        <v>851.40969465161743</v>
      </c>
      <c r="AA26" s="51">
        <v>856.77818927799206</v>
      </c>
      <c r="AB26" s="109">
        <v>862.18053451087781</v>
      </c>
    </row>
    <row r="27" spans="2:28" ht="13.5" customHeight="1">
      <c r="B27" s="107" t="s">
        <v>20309</v>
      </c>
      <c r="C27" s="57" t="s">
        <v>20360</v>
      </c>
      <c r="D27" s="110" t="b">
        <v>1</v>
      </c>
      <c r="E27" s="111" t="b">
        <v>0</v>
      </c>
      <c r="F27" s="303"/>
      <c r="G27" s="51">
        <v>0</v>
      </c>
      <c r="H27" s="51">
        <v>128</v>
      </c>
      <c r="I27" s="303"/>
      <c r="J27" s="51">
        <v>0</v>
      </c>
      <c r="K27" s="51">
        <v>128</v>
      </c>
      <c r="L27" s="79">
        <v>0</v>
      </c>
      <c r="M27" s="38" t="s">
        <v>142</v>
      </c>
      <c r="N27" s="58">
        <v>1</v>
      </c>
      <c r="O27" s="106">
        <v>128</v>
      </c>
      <c r="P27" s="38">
        <v>1.0000000000000009E-2</v>
      </c>
      <c r="Q27" s="38">
        <v>1.0000000000000009E-2</v>
      </c>
      <c r="R27" s="38">
        <v>1.0000000000000009E-2</v>
      </c>
      <c r="S27" s="38">
        <v>1.0000000000000009E-2</v>
      </c>
      <c r="T27" s="38">
        <v>1.0000000000000009E-2</v>
      </c>
      <c r="U27" s="38">
        <v>1.0000000000000009E-2</v>
      </c>
      <c r="V27" s="51">
        <v>130.88</v>
      </c>
      <c r="W27" s="51">
        <v>132.18879999999999</v>
      </c>
      <c r="X27" s="51">
        <v>133.51068799999999</v>
      </c>
      <c r="Y27" s="56">
        <v>134.84579488</v>
      </c>
      <c r="Z27" s="51">
        <v>136.19425282879999</v>
      </c>
      <c r="AA27" s="51">
        <v>137.556195357088</v>
      </c>
      <c r="AB27" s="109">
        <v>138.9317573106589</v>
      </c>
    </row>
    <row r="28" spans="2:28" ht="13.5" customHeight="1">
      <c r="B28" s="107" t="s">
        <v>20310</v>
      </c>
      <c r="C28" s="57" t="s">
        <v>20361</v>
      </c>
      <c r="D28" s="110" t="b">
        <v>1</v>
      </c>
      <c r="E28" s="111" t="b">
        <v>0</v>
      </c>
      <c r="F28" s="303"/>
      <c r="G28" s="51">
        <v>160</v>
      </c>
      <c r="H28" s="51">
        <v>0</v>
      </c>
      <c r="I28" s="303"/>
      <c r="J28" s="51">
        <v>0</v>
      </c>
      <c r="K28" s="51">
        <v>160</v>
      </c>
      <c r="L28" s="79">
        <v>87</v>
      </c>
      <c r="M28" s="38" t="s">
        <v>142</v>
      </c>
      <c r="N28" s="58">
        <v>1</v>
      </c>
      <c r="O28" s="106">
        <v>160</v>
      </c>
      <c r="P28" s="38">
        <v>0</v>
      </c>
      <c r="Q28" s="38">
        <v>0</v>
      </c>
      <c r="R28" s="38">
        <v>0</v>
      </c>
      <c r="S28" s="38">
        <v>0</v>
      </c>
      <c r="T28" s="38">
        <v>0</v>
      </c>
      <c r="U28" s="38">
        <v>0</v>
      </c>
      <c r="V28" s="51">
        <v>163.6</v>
      </c>
      <c r="W28" s="51">
        <v>163.6</v>
      </c>
      <c r="X28" s="51">
        <v>163.6</v>
      </c>
      <c r="Y28" s="56">
        <v>163.6</v>
      </c>
      <c r="Z28" s="51">
        <v>163.6</v>
      </c>
      <c r="AA28" s="51">
        <v>163.6</v>
      </c>
      <c r="AB28" s="109">
        <v>163.6</v>
      </c>
    </row>
    <row r="29" spans="2:28" ht="13.5" customHeight="1">
      <c r="B29" s="107" t="s">
        <v>20311</v>
      </c>
      <c r="C29" s="57" t="s">
        <v>20362</v>
      </c>
      <c r="D29" s="110" t="b">
        <v>1</v>
      </c>
      <c r="E29" s="111" t="b">
        <v>0</v>
      </c>
      <c r="F29" s="303"/>
      <c r="G29" s="51">
        <v>321</v>
      </c>
      <c r="H29" s="51">
        <v>0</v>
      </c>
      <c r="I29" s="303"/>
      <c r="J29" s="51">
        <v>0</v>
      </c>
      <c r="K29" s="51">
        <v>321</v>
      </c>
      <c r="L29" s="79">
        <v>141</v>
      </c>
      <c r="M29" s="38" t="s">
        <v>142</v>
      </c>
      <c r="N29" s="58">
        <v>1</v>
      </c>
      <c r="O29" s="106">
        <v>321</v>
      </c>
      <c r="P29" s="38">
        <v>0</v>
      </c>
      <c r="Q29" s="38">
        <v>0</v>
      </c>
      <c r="R29" s="38">
        <v>0</v>
      </c>
      <c r="S29" s="38">
        <v>0</v>
      </c>
      <c r="T29" s="38">
        <v>0</v>
      </c>
      <c r="U29" s="38">
        <v>0</v>
      </c>
      <c r="V29" s="51">
        <v>328.22249999999997</v>
      </c>
      <c r="W29" s="51">
        <v>328.22249999999997</v>
      </c>
      <c r="X29" s="51">
        <v>328.22249999999997</v>
      </c>
      <c r="Y29" s="56">
        <v>328.22249999999997</v>
      </c>
      <c r="Z29" s="51">
        <v>328.22249999999997</v>
      </c>
      <c r="AA29" s="51">
        <v>328.22249999999997</v>
      </c>
      <c r="AB29" s="109">
        <v>328.22249999999997</v>
      </c>
    </row>
    <row r="30" spans="2:28" ht="13.5" customHeight="1">
      <c r="B30" s="107" t="s">
        <v>20312</v>
      </c>
      <c r="C30" s="57" t="s">
        <v>20363</v>
      </c>
      <c r="D30" s="110" t="b">
        <v>1</v>
      </c>
      <c r="E30" s="111" t="b">
        <v>0</v>
      </c>
      <c r="F30" s="303"/>
      <c r="G30" s="51">
        <v>497</v>
      </c>
      <c r="H30" s="51">
        <v>0</v>
      </c>
      <c r="I30" s="303"/>
      <c r="J30" s="51">
        <v>0</v>
      </c>
      <c r="K30" s="51">
        <v>497</v>
      </c>
      <c r="L30" s="79">
        <v>286</v>
      </c>
      <c r="M30" s="38" t="s">
        <v>142</v>
      </c>
      <c r="N30" s="58">
        <v>1</v>
      </c>
      <c r="O30" s="106">
        <v>497</v>
      </c>
      <c r="P30" s="38">
        <v>0</v>
      </c>
      <c r="Q30" s="38">
        <v>0</v>
      </c>
      <c r="R30" s="38">
        <v>0</v>
      </c>
      <c r="S30" s="38">
        <v>0</v>
      </c>
      <c r="T30" s="38">
        <v>0</v>
      </c>
      <c r="U30" s="38">
        <v>0</v>
      </c>
      <c r="V30" s="51">
        <v>508.1825</v>
      </c>
      <c r="W30" s="51">
        <v>508.1825</v>
      </c>
      <c r="X30" s="51">
        <v>508.1825</v>
      </c>
      <c r="Y30" s="56">
        <v>508.1825</v>
      </c>
      <c r="Z30" s="51">
        <v>508.1825</v>
      </c>
      <c r="AA30" s="51">
        <v>508.1825</v>
      </c>
      <c r="AB30" s="109">
        <v>508.1825</v>
      </c>
    </row>
    <row r="31" spans="2:28" ht="13.5" customHeight="1">
      <c r="B31" s="107" t="s">
        <v>20313</v>
      </c>
      <c r="C31" s="57" t="s">
        <v>20364</v>
      </c>
      <c r="D31" s="110" t="b">
        <v>1</v>
      </c>
      <c r="E31" s="111" t="b">
        <v>0</v>
      </c>
      <c r="F31" s="303"/>
      <c r="G31" s="51">
        <v>0</v>
      </c>
      <c r="H31" s="51">
        <v>3</v>
      </c>
      <c r="I31" s="303"/>
      <c r="J31" s="51">
        <v>0</v>
      </c>
      <c r="K31" s="51">
        <v>12</v>
      </c>
      <c r="L31" s="79">
        <v>14.2</v>
      </c>
      <c r="M31" s="38" t="s">
        <v>142</v>
      </c>
      <c r="N31" s="58">
        <v>1</v>
      </c>
      <c r="O31" s="106">
        <v>12</v>
      </c>
      <c r="P31" s="38">
        <v>1.0000000000000009E-2</v>
      </c>
      <c r="Q31" s="38">
        <v>1.0000000000000009E-2</v>
      </c>
      <c r="R31" s="38">
        <v>1.0000000000000009E-2</v>
      </c>
      <c r="S31" s="38">
        <v>1.0000000000000009E-2</v>
      </c>
      <c r="T31" s="38">
        <v>1.0000000000000009E-2</v>
      </c>
      <c r="U31" s="38">
        <v>1.0000000000000009E-2</v>
      </c>
      <c r="V31" s="51">
        <v>12.27</v>
      </c>
      <c r="W31" s="51">
        <v>12.3927</v>
      </c>
      <c r="X31" s="51">
        <v>12.516627</v>
      </c>
      <c r="Y31" s="56">
        <v>12.641793269999999</v>
      </c>
      <c r="Z31" s="51">
        <v>12.7682112027</v>
      </c>
      <c r="AA31" s="51">
        <v>12.895893314726999</v>
      </c>
      <c r="AB31" s="109">
        <v>13.02485224787427</v>
      </c>
    </row>
    <row r="32" spans="2:28" ht="13.5" customHeight="1">
      <c r="B32" s="107" t="s">
        <v>20314</v>
      </c>
      <c r="C32" s="57" t="s">
        <v>20365</v>
      </c>
      <c r="D32" s="110" t="b">
        <v>1</v>
      </c>
      <c r="E32" s="111" t="b">
        <v>0</v>
      </c>
      <c r="F32" s="303"/>
      <c r="G32" s="51">
        <v>0</v>
      </c>
      <c r="H32" s="51">
        <v>3</v>
      </c>
      <c r="I32" s="303"/>
      <c r="J32" s="51">
        <v>0</v>
      </c>
      <c r="K32" s="51">
        <v>84</v>
      </c>
      <c r="L32" s="79">
        <v>90.6</v>
      </c>
      <c r="M32" s="38" t="s">
        <v>142</v>
      </c>
      <c r="N32" s="58">
        <v>1</v>
      </c>
      <c r="O32" s="106">
        <v>84</v>
      </c>
      <c r="P32" s="38">
        <v>1.0000000000000009E-2</v>
      </c>
      <c r="Q32" s="38">
        <v>1.0000000000000009E-2</v>
      </c>
      <c r="R32" s="38">
        <v>1.0000000000000009E-2</v>
      </c>
      <c r="S32" s="38">
        <v>1.0000000000000009E-2</v>
      </c>
      <c r="T32" s="38">
        <v>1.0000000000000009E-2</v>
      </c>
      <c r="U32" s="38">
        <v>1.0000000000000009E-2</v>
      </c>
      <c r="V32" s="51">
        <v>85.89</v>
      </c>
      <c r="W32" s="51">
        <v>86.748900000000006</v>
      </c>
      <c r="X32" s="51">
        <v>87.616389000000012</v>
      </c>
      <c r="Y32" s="56">
        <v>88.492552890000013</v>
      </c>
      <c r="Z32" s="51">
        <v>89.377478418900012</v>
      </c>
      <c r="AA32" s="51">
        <v>90.271253203089017</v>
      </c>
      <c r="AB32" s="109">
        <v>91.173965735119907</v>
      </c>
    </row>
    <row r="33" spans="2:28" ht="13.5" customHeight="1">
      <c r="B33" s="107" t="s">
        <v>20315</v>
      </c>
      <c r="C33" s="57" t="s">
        <v>20366</v>
      </c>
      <c r="D33" s="110" t="b">
        <v>1</v>
      </c>
      <c r="E33" s="111" t="b">
        <v>0</v>
      </c>
      <c r="F33" s="303"/>
      <c r="G33" s="51">
        <v>0</v>
      </c>
      <c r="H33" s="51">
        <v>3</v>
      </c>
      <c r="I33" s="303"/>
      <c r="J33" s="51">
        <v>0</v>
      </c>
      <c r="K33" s="51">
        <v>11</v>
      </c>
      <c r="L33" s="79">
        <v>14.2</v>
      </c>
      <c r="M33" s="38" t="s">
        <v>142</v>
      </c>
      <c r="N33" s="58">
        <v>1</v>
      </c>
      <c r="O33" s="106">
        <v>11</v>
      </c>
      <c r="P33" s="38">
        <v>1.0000000000000009E-2</v>
      </c>
      <c r="Q33" s="38">
        <v>1.0000000000000009E-2</v>
      </c>
      <c r="R33" s="38">
        <v>1.0000000000000009E-2</v>
      </c>
      <c r="S33" s="38">
        <v>1.0000000000000009E-2</v>
      </c>
      <c r="T33" s="38">
        <v>1.0000000000000009E-2</v>
      </c>
      <c r="U33" s="38">
        <v>1.0000000000000009E-2</v>
      </c>
      <c r="V33" s="51">
        <v>11.247499999999999</v>
      </c>
      <c r="W33" s="51">
        <v>11.359974999999999</v>
      </c>
      <c r="X33" s="51">
        <v>11.473574749999999</v>
      </c>
      <c r="Y33" s="56">
        <v>11.588310497499998</v>
      </c>
      <c r="Z33" s="51">
        <v>11.704193602474998</v>
      </c>
      <c r="AA33" s="51">
        <v>11.821235538499748</v>
      </c>
      <c r="AB33" s="109">
        <v>11.939447893884745</v>
      </c>
    </row>
    <row r="34" spans="2:28" ht="13.5" customHeight="1">
      <c r="B34" s="107" t="s">
        <v>20316</v>
      </c>
      <c r="C34" s="57" t="s">
        <v>20367</v>
      </c>
      <c r="D34" s="110" t="b">
        <v>1</v>
      </c>
      <c r="E34" s="111" t="b">
        <v>0</v>
      </c>
      <c r="F34" s="303"/>
      <c r="G34" s="51">
        <v>0</v>
      </c>
      <c r="H34" s="51">
        <v>3</v>
      </c>
      <c r="I34" s="303"/>
      <c r="J34" s="51">
        <v>0</v>
      </c>
      <c r="K34" s="51">
        <v>12</v>
      </c>
      <c r="L34" s="79">
        <v>14.2</v>
      </c>
      <c r="M34" s="38" t="s">
        <v>142</v>
      </c>
      <c r="N34" s="58">
        <v>1</v>
      </c>
      <c r="O34" s="106">
        <v>12</v>
      </c>
      <c r="P34" s="38">
        <v>1.0000000000000009E-2</v>
      </c>
      <c r="Q34" s="38">
        <v>1.0000000000000009E-2</v>
      </c>
      <c r="R34" s="38">
        <v>1.0000000000000009E-2</v>
      </c>
      <c r="S34" s="38">
        <v>1.0000000000000009E-2</v>
      </c>
      <c r="T34" s="38">
        <v>1.0000000000000009E-2</v>
      </c>
      <c r="U34" s="38">
        <v>1.0000000000000009E-2</v>
      </c>
      <c r="V34" s="51">
        <v>12.27</v>
      </c>
      <c r="W34" s="51">
        <v>12.3927</v>
      </c>
      <c r="X34" s="51">
        <v>12.516627</v>
      </c>
      <c r="Y34" s="56">
        <v>12.641793269999999</v>
      </c>
      <c r="Z34" s="51">
        <v>12.7682112027</v>
      </c>
      <c r="AA34" s="51">
        <v>12.895893314726999</v>
      </c>
      <c r="AB34" s="109">
        <v>13.02485224787427</v>
      </c>
    </row>
    <row r="35" spans="2:28" ht="13.5" customHeight="1">
      <c r="B35" s="107" t="s">
        <v>20317</v>
      </c>
      <c r="C35" s="57" t="s">
        <v>20368</v>
      </c>
      <c r="D35" s="110" t="b">
        <v>1</v>
      </c>
      <c r="E35" s="111" t="b">
        <v>0</v>
      </c>
      <c r="F35" s="303"/>
      <c r="G35" s="51">
        <v>321</v>
      </c>
      <c r="H35" s="51">
        <v>0</v>
      </c>
      <c r="I35" s="303"/>
      <c r="J35" s="51">
        <v>0</v>
      </c>
      <c r="K35" s="51">
        <v>321</v>
      </c>
      <c r="L35" s="79">
        <v>238</v>
      </c>
      <c r="M35" s="38" t="s">
        <v>142</v>
      </c>
      <c r="N35" s="58">
        <v>1</v>
      </c>
      <c r="O35" s="106">
        <v>321</v>
      </c>
      <c r="P35" s="38">
        <v>0</v>
      </c>
      <c r="Q35" s="38">
        <v>0</v>
      </c>
      <c r="R35" s="38">
        <v>0</v>
      </c>
      <c r="S35" s="38">
        <v>0</v>
      </c>
      <c r="T35" s="38">
        <v>0</v>
      </c>
      <c r="U35" s="38">
        <v>0</v>
      </c>
      <c r="V35" s="51">
        <v>328.22249999999997</v>
      </c>
      <c r="W35" s="51">
        <v>328.22249999999997</v>
      </c>
      <c r="X35" s="51">
        <v>328.22249999999997</v>
      </c>
      <c r="Y35" s="56">
        <v>328.22249999999997</v>
      </c>
      <c r="Z35" s="51">
        <v>328.22249999999997</v>
      </c>
      <c r="AA35" s="51">
        <v>328.22249999999997</v>
      </c>
      <c r="AB35" s="109">
        <v>328.22249999999997</v>
      </c>
    </row>
    <row r="36" spans="2:28" ht="13.5" customHeight="1">
      <c r="B36" s="107" t="s">
        <v>20318</v>
      </c>
      <c r="C36" s="57" t="s">
        <v>20369</v>
      </c>
      <c r="D36" s="110" t="b">
        <v>0</v>
      </c>
      <c r="E36" s="111" t="b">
        <v>0</v>
      </c>
      <c r="F36" s="303"/>
      <c r="G36" s="51" t="s">
        <v>20598</v>
      </c>
      <c r="H36" s="51" t="s">
        <v>20598</v>
      </c>
      <c r="I36" s="303"/>
      <c r="J36" s="51" t="s">
        <v>20598</v>
      </c>
      <c r="K36" s="51" t="s">
        <v>20599</v>
      </c>
      <c r="L36" s="79">
        <v>198</v>
      </c>
      <c r="M36" s="38" t="s">
        <v>188</v>
      </c>
      <c r="N36" s="58">
        <v>2</v>
      </c>
      <c r="O36" s="106">
        <v>198</v>
      </c>
      <c r="P36" s="38">
        <v>0</v>
      </c>
      <c r="Q36" s="38">
        <v>0</v>
      </c>
      <c r="R36" s="38">
        <v>0</v>
      </c>
      <c r="S36" s="38">
        <v>0</v>
      </c>
      <c r="T36" s="38">
        <v>0</v>
      </c>
      <c r="U36" s="38">
        <v>0</v>
      </c>
      <c r="V36" s="51">
        <v>202.45499999999998</v>
      </c>
      <c r="W36" s="51">
        <v>202.45499999999998</v>
      </c>
      <c r="X36" s="51">
        <v>202.45499999999998</v>
      </c>
      <c r="Y36" s="56">
        <v>202.45499999999998</v>
      </c>
      <c r="Z36" s="51">
        <v>202.45499999999998</v>
      </c>
      <c r="AA36" s="51">
        <v>202.45499999999998</v>
      </c>
      <c r="AB36" s="109">
        <v>202.45499999999998</v>
      </c>
    </row>
    <row r="37" spans="2:28" ht="13.5" customHeight="1">
      <c r="B37" s="107" t="s">
        <v>20319</v>
      </c>
      <c r="C37" s="57" t="s">
        <v>20370</v>
      </c>
      <c r="D37" s="110" t="b">
        <v>1</v>
      </c>
      <c r="E37" s="111" t="b">
        <v>0</v>
      </c>
      <c r="F37" s="303"/>
      <c r="G37" s="51">
        <v>0</v>
      </c>
      <c r="H37" s="51">
        <v>3</v>
      </c>
      <c r="I37" s="303"/>
      <c r="J37" s="51">
        <v>0</v>
      </c>
      <c r="K37" s="51">
        <v>84</v>
      </c>
      <c r="L37" s="79">
        <v>38.299999999999997</v>
      </c>
      <c r="M37" s="38" t="s">
        <v>142</v>
      </c>
      <c r="N37" s="58">
        <v>1</v>
      </c>
      <c r="O37" s="106">
        <v>84</v>
      </c>
      <c r="P37" s="38">
        <v>1.0000000000000009E-2</v>
      </c>
      <c r="Q37" s="38">
        <v>1.0000000000000009E-2</v>
      </c>
      <c r="R37" s="38">
        <v>1.0000000000000009E-2</v>
      </c>
      <c r="S37" s="38">
        <v>1.0000000000000009E-2</v>
      </c>
      <c r="T37" s="38">
        <v>1.0000000000000009E-2</v>
      </c>
      <c r="U37" s="38">
        <v>1.0000000000000009E-2</v>
      </c>
      <c r="V37" s="51">
        <v>85.89</v>
      </c>
      <c r="W37" s="51">
        <v>86.748900000000006</v>
      </c>
      <c r="X37" s="51">
        <v>87.616389000000012</v>
      </c>
      <c r="Y37" s="56">
        <v>88.492552890000013</v>
      </c>
      <c r="Z37" s="51">
        <v>89.377478418900012</v>
      </c>
      <c r="AA37" s="51">
        <v>90.271253203089017</v>
      </c>
      <c r="AB37" s="109">
        <v>91.173965735119907</v>
      </c>
    </row>
    <row r="38" spans="2:28" ht="13.5" customHeight="1">
      <c r="B38" s="107" t="s">
        <v>20320</v>
      </c>
      <c r="C38" s="57" t="s">
        <v>20371</v>
      </c>
      <c r="D38" s="110" t="b">
        <v>1</v>
      </c>
      <c r="E38" s="111" t="b">
        <v>0</v>
      </c>
      <c r="F38" s="303"/>
      <c r="G38" s="51">
        <v>0</v>
      </c>
      <c r="H38" s="51">
        <v>3</v>
      </c>
      <c r="I38" s="303"/>
      <c r="J38" s="51">
        <v>0</v>
      </c>
      <c r="K38" s="51">
        <v>84</v>
      </c>
      <c r="L38" s="79">
        <v>38.299999999999997</v>
      </c>
      <c r="M38" s="38" t="s">
        <v>142</v>
      </c>
      <c r="N38" s="58">
        <v>1</v>
      </c>
      <c r="O38" s="106">
        <v>84</v>
      </c>
      <c r="P38" s="38">
        <v>1.0000000000000009E-2</v>
      </c>
      <c r="Q38" s="38">
        <v>1.0000000000000009E-2</v>
      </c>
      <c r="R38" s="38">
        <v>1.0000000000000009E-2</v>
      </c>
      <c r="S38" s="38">
        <v>1.0000000000000009E-2</v>
      </c>
      <c r="T38" s="38">
        <v>1.0000000000000009E-2</v>
      </c>
      <c r="U38" s="38">
        <v>1.0000000000000009E-2</v>
      </c>
      <c r="V38" s="51">
        <v>85.89</v>
      </c>
      <c r="W38" s="51">
        <v>86.748900000000006</v>
      </c>
      <c r="X38" s="51">
        <v>87.616389000000012</v>
      </c>
      <c r="Y38" s="56">
        <v>88.492552890000013</v>
      </c>
      <c r="Z38" s="51">
        <v>89.377478418900012</v>
      </c>
      <c r="AA38" s="51">
        <v>90.271253203089017</v>
      </c>
      <c r="AB38" s="109">
        <v>91.173965735119907</v>
      </c>
    </row>
    <row r="39" spans="2:28" ht="13.5" customHeight="1">
      <c r="B39" s="107" t="s">
        <v>20321</v>
      </c>
      <c r="C39" s="57" t="s">
        <v>20372</v>
      </c>
      <c r="D39" s="110" t="b">
        <v>1</v>
      </c>
      <c r="E39" s="111" t="b">
        <v>0</v>
      </c>
      <c r="F39" s="303"/>
      <c r="G39" s="51">
        <v>0</v>
      </c>
      <c r="H39" s="51">
        <v>3</v>
      </c>
      <c r="I39" s="303"/>
      <c r="J39" s="51">
        <v>0</v>
      </c>
      <c r="K39" s="51">
        <v>84</v>
      </c>
      <c r="L39" s="79">
        <v>90.6</v>
      </c>
      <c r="M39" s="38" t="s">
        <v>142</v>
      </c>
      <c r="N39" s="58">
        <v>1</v>
      </c>
      <c r="O39" s="106">
        <v>84</v>
      </c>
      <c r="P39" s="38">
        <v>1.0000000000000009E-2</v>
      </c>
      <c r="Q39" s="38">
        <v>1.0000000000000009E-2</v>
      </c>
      <c r="R39" s="38">
        <v>1.0000000000000009E-2</v>
      </c>
      <c r="S39" s="38">
        <v>1.0000000000000009E-2</v>
      </c>
      <c r="T39" s="38">
        <v>1.0000000000000009E-2</v>
      </c>
      <c r="U39" s="38">
        <v>1.0000000000000009E-2</v>
      </c>
      <c r="V39" s="51">
        <v>85.89</v>
      </c>
      <c r="W39" s="51">
        <v>86.748900000000006</v>
      </c>
      <c r="X39" s="51">
        <v>87.616389000000012</v>
      </c>
      <c r="Y39" s="56">
        <v>88.492552890000013</v>
      </c>
      <c r="Z39" s="51">
        <v>89.377478418900012</v>
      </c>
      <c r="AA39" s="51">
        <v>90.271253203089017</v>
      </c>
      <c r="AB39" s="109">
        <v>91.173965735119907</v>
      </c>
    </row>
    <row r="40" spans="2:28" ht="13.5" customHeight="1">
      <c r="B40" s="107" t="s">
        <v>20322</v>
      </c>
      <c r="C40" s="57" t="s">
        <v>20373</v>
      </c>
      <c r="D40" s="110" t="b">
        <v>1</v>
      </c>
      <c r="E40" s="111" t="b">
        <v>0</v>
      </c>
      <c r="F40" s="303"/>
      <c r="G40" s="51">
        <v>1945</v>
      </c>
      <c r="H40" s="51">
        <v>0</v>
      </c>
      <c r="I40" s="303"/>
      <c r="J40" s="51">
        <v>0</v>
      </c>
      <c r="K40" s="51">
        <v>1945</v>
      </c>
      <c r="L40" s="79">
        <v>1279</v>
      </c>
      <c r="M40" s="38" t="s">
        <v>142</v>
      </c>
      <c r="N40" s="58">
        <v>1</v>
      </c>
      <c r="O40" s="106">
        <v>1945</v>
      </c>
      <c r="P40" s="38">
        <v>0</v>
      </c>
      <c r="Q40" s="38">
        <v>0</v>
      </c>
      <c r="R40" s="38">
        <v>0</v>
      </c>
      <c r="S40" s="38">
        <v>0</v>
      </c>
      <c r="T40" s="38">
        <v>0</v>
      </c>
      <c r="U40" s="38">
        <v>0</v>
      </c>
      <c r="V40" s="51">
        <v>1988.7624999999998</v>
      </c>
      <c r="W40" s="51">
        <v>1988.7624999999998</v>
      </c>
      <c r="X40" s="51">
        <v>1988.7624999999998</v>
      </c>
      <c r="Y40" s="56">
        <v>1988.7624999999998</v>
      </c>
      <c r="Z40" s="51">
        <v>1988.7624999999998</v>
      </c>
      <c r="AA40" s="51">
        <v>1988.7624999999998</v>
      </c>
      <c r="AB40" s="109">
        <v>1988.7624999999998</v>
      </c>
    </row>
    <row r="41" spans="2:28" ht="13.5" customHeight="1">
      <c r="B41" s="107" t="s">
        <v>20323</v>
      </c>
      <c r="C41" s="57" t="s">
        <v>20374</v>
      </c>
      <c r="D41" s="110" t="b">
        <v>1</v>
      </c>
      <c r="E41" s="111" t="b">
        <v>0</v>
      </c>
      <c r="F41" s="303"/>
      <c r="G41" s="51">
        <v>3661</v>
      </c>
      <c r="H41" s="51">
        <v>0</v>
      </c>
      <c r="I41" s="303"/>
      <c r="J41" s="51">
        <v>0</v>
      </c>
      <c r="K41" s="51">
        <v>3661</v>
      </c>
      <c r="L41" s="79">
        <v>2670</v>
      </c>
      <c r="M41" s="38" t="s">
        <v>142</v>
      </c>
      <c r="N41" s="58">
        <v>1</v>
      </c>
      <c r="O41" s="106">
        <v>3661</v>
      </c>
      <c r="P41" s="38">
        <v>0</v>
      </c>
      <c r="Q41" s="38">
        <v>0</v>
      </c>
      <c r="R41" s="38">
        <v>0</v>
      </c>
      <c r="S41" s="38">
        <v>0</v>
      </c>
      <c r="T41" s="38">
        <v>0</v>
      </c>
      <c r="U41" s="38">
        <v>0</v>
      </c>
      <c r="V41" s="51">
        <v>3743.3724999999999</v>
      </c>
      <c r="W41" s="51">
        <v>3743.3724999999999</v>
      </c>
      <c r="X41" s="51">
        <v>3743.3724999999999</v>
      </c>
      <c r="Y41" s="56">
        <v>3743.3724999999999</v>
      </c>
      <c r="Z41" s="51">
        <v>3743.3724999999999</v>
      </c>
      <c r="AA41" s="51">
        <v>3743.3724999999999</v>
      </c>
      <c r="AB41" s="109">
        <v>3743.3724999999999</v>
      </c>
    </row>
    <row r="42" spans="2:28" ht="13.5" customHeight="1">
      <c r="B42" s="107" t="s">
        <v>20324</v>
      </c>
      <c r="C42" s="57" t="s">
        <v>20375</v>
      </c>
      <c r="D42" s="110" t="b">
        <v>1</v>
      </c>
      <c r="E42" s="111" t="b">
        <v>0</v>
      </c>
      <c r="F42" s="303"/>
      <c r="G42" s="51">
        <v>2588</v>
      </c>
      <c r="H42" s="51">
        <v>0</v>
      </c>
      <c r="I42" s="303"/>
      <c r="J42" s="51">
        <v>0</v>
      </c>
      <c r="K42" s="51">
        <v>2588</v>
      </c>
      <c r="L42" s="79">
        <v>1706</v>
      </c>
      <c r="M42" s="38" t="s">
        <v>142</v>
      </c>
      <c r="N42" s="58">
        <v>1</v>
      </c>
      <c r="O42" s="106">
        <v>2588</v>
      </c>
      <c r="P42" s="38">
        <v>0</v>
      </c>
      <c r="Q42" s="38">
        <v>0</v>
      </c>
      <c r="R42" s="38">
        <v>0</v>
      </c>
      <c r="S42" s="38">
        <v>0</v>
      </c>
      <c r="T42" s="38">
        <v>0</v>
      </c>
      <c r="U42" s="38">
        <v>0</v>
      </c>
      <c r="V42" s="51">
        <v>2646.23</v>
      </c>
      <c r="W42" s="51">
        <v>2646.23</v>
      </c>
      <c r="X42" s="51">
        <v>2646.23</v>
      </c>
      <c r="Y42" s="56">
        <v>2646.23</v>
      </c>
      <c r="Z42" s="51">
        <v>2646.23</v>
      </c>
      <c r="AA42" s="51">
        <v>2646.23</v>
      </c>
      <c r="AB42" s="109">
        <v>2646.23</v>
      </c>
    </row>
    <row r="43" spans="2:28" ht="13.5" customHeight="1">
      <c r="B43" s="107" t="s">
        <v>20325</v>
      </c>
      <c r="C43" s="57" t="s">
        <v>20376</v>
      </c>
      <c r="D43" s="110" t="b">
        <v>1</v>
      </c>
      <c r="E43" s="111" t="b">
        <v>0</v>
      </c>
      <c r="F43" s="303"/>
      <c r="G43" s="51">
        <v>497</v>
      </c>
      <c r="H43" s="51">
        <v>0</v>
      </c>
      <c r="I43" s="303"/>
      <c r="J43" s="51">
        <v>0</v>
      </c>
      <c r="K43" s="51">
        <v>497</v>
      </c>
      <c r="L43" s="79">
        <v>286</v>
      </c>
      <c r="M43" s="38" t="s">
        <v>142</v>
      </c>
      <c r="N43" s="58">
        <v>1</v>
      </c>
      <c r="O43" s="106">
        <v>497</v>
      </c>
      <c r="P43" s="38">
        <v>0</v>
      </c>
      <c r="Q43" s="38">
        <v>0</v>
      </c>
      <c r="R43" s="38">
        <v>0</v>
      </c>
      <c r="S43" s="38">
        <v>0</v>
      </c>
      <c r="T43" s="38">
        <v>0</v>
      </c>
      <c r="U43" s="38">
        <v>0</v>
      </c>
      <c r="V43" s="51">
        <v>508.1825</v>
      </c>
      <c r="W43" s="51">
        <v>508.1825</v>
      </c>
      <c r="X43" s="51">
        <v>508.1825</v>
      </c>
      <c r="Y43" s="56">
        <v>508.1825</v>
      </c>
      <c r="Z43" s="51">
        <v>508.1825</v>
      </c>
      <c r="AA43" s="51">
        <v>508.1825</v>
      </c>
      <c r="AB43" s="109">
        <v>508.1825</v>
      </c>
    </row>
    <row r="44" spans="2:28" ht="13.5" customHeight="1">
      <c r="B44" s="107" t="s">
        <v>139</v>
      </c>
      <c r="C44" s="57" t="s">
        <v>20377</v>
      </c>
      <c r="D44" s="110" t="b">
        <v>1</v>
      </c>
      <c r="E44" s="111" t="b">
        <v>0</v>
      </c>
      <c r="F44" s="303"/>
      <c r="G44" s="51">
        <v>183</v>
      </c>
      <c r="H44" s="51">
        <v>746</v>
      </c>
      <c r="I44" s="303"/>
      <c r="J44" s="51">
        <v>91</v>
      </c>
      <c r="K44" s="51">
        <v>1020</v>
      </c>
      <c r="L44" s="79">
        <v>540</v>
      </c>
      <c r="M44" s="38" t="s">
        <v>142</v>
      </c>
      <c r="N44" s="58">
        <v>1</v>
      </c>
      <c r="O44" s="106">
        <v>1020</v>
      </c>
      <c r="P44" s="38">
        <v>7.3137254901960436E-3</v>
      </c>
      <c r="Q44" s="38">
        <v>7.3137254901960436E-3</v>
      </c>
      <c r="R44" s="38">
        <v>7.3137254901960436E-3</v>
      </c>
      <c r="S44" s="38">
        <v>7.3137254901960436E-3</v>
      </c>
      <c r="T44" s="38">
        <v>7.3137254901960436E-3</v>
      </c>
      <c r="U44" s="38">
        <v>7.3137254901960436E-3</v>
      </c>
      <c r="V44" s="51">
        <v>1042.95</v>
      </c>
      <c r="W44" s="51">
        <v>1050.5778499999999</v>
      </c>
      <c r="X44" s="51">
        <v>1058.2614880009803</v>
      </c>
      <c r="Y44" s="56">
        <v>1066.0013220210658</v>
      </c>
      <c r="Z44" s="51">
        <v>1073.7977630625139</v>
      </c>
      <c r="AA44" s="51">
        <v>1081.6512251335398</v>
      </c>
      <c r="AB44" s="109">
        <v>1089.5621252703008</v>
      </c>
    </row>
    <row r="45" spans="2:28" ht="13.5" customHeight="1">
      <c r="B45" s="107" t="s">
        <v>140</v>
      </c>
      <c r="C45" s="57" t="s">
        <v>20378</v>
      </c>
      <c r="D45" s="110" t="b">
        <v>1</v>
      </c>
      <c r="E45" s="111" t="b">
        <v>0</v>
      </c>
      <c r="F45" s="303"/>
      <c r="G45" s="51">
        <v>183</v>
      </c>
      <c r="H45" s="51">
        <v>235</v>
      </c>
      <c r="I45" s="303"/>
      <c r="J45" s="51">
        <v>32</v>
      </c>
      <c r="K45" s="51">
        <v>450</v>
      </c>
      <c r="L45" s="79">
        <v>250</v>
      </c>
      <c r="M45" s="38" t="s">
        <v>142</v>
      </c>
      <c r="N45" s="58">
        <v>1</v>
      </c>
      <c r="O45" s="106">
        <v>450</v>
      </c>
      <c r="P45" s="38">
        <v>5.2222222222222392E-3</v>
      </c>
      <c r="Q45" s="38">
        <v>5.2222222222222392E-3</v>
      </c>
      <c r="R45" s="38">
        <v>5.2222222222222392E-3</v>
      </c>
      <c r="S45" s="38">
        <v>5.2222222222222392E-3</v>
      </c>
      <c r="T45" s="38">
        <v>5.2222222222222392E-3</v>
      </c>
      <c r="U45" s="38">
        <v>5.2222222222222392E-3</v>
      </c>
      <c r="V45" s="51">
        <v>460.125</v>
      </c>
      <c r="W45" s="51">
        <v>462.52787499999999</v>
      </c>
      <c r="X45" s="51">
        <v>464.9432983472222</v>
      </c>
      <c r="Y45" s="56">
        <v>467.37133557192436</v>
      </c>
      <c r="Z45" s="51">
        <v>469.81205254657777</v>
      </c>
      <c r="AA45" s="51">
        <v>472.26551548765434</v>
      </c>
      <c r="AB45" s="109">
        <v>474.73179095742319</v>
      </c>
    </row>
    <row r="46" spans="2:28" ht="13.5" customHeight="1">
      <c r="B46" s="107">
        <v>0</v>
      </c>
      <c r="C46" s="57">
        <v>0</v>
      </c>
      <c r="D46" s="110" t="b">
        <v>0</v>
      </c>
      <c r="E46" s="111" t="b">
        <v>0</v>
      </c>
      <c r="F46" s="51" t="s">
        <v>20598</v>
      </c>
      <c r="G46" s="51" t="s">
        <v>20598</v>
      </c>
      <c r="H46" s="51" t="s">
        <v>20598</v>
      </c>
      <c r="I46" s="51" t="s">
        <v>20598</v>
      </c>
      <c r="J46" s="51" t="s">
        <v>20598</v>
      </c>
      <c r="K46" s="51" t="s">
        <v>20599</v>
      </c>
      <c r="L46" s="79">
        <v>0</v>
      </c>
      <c r="M46" s="38">
        <v>0</v>
      </c>
      <c r="N46" s="58" t="e">
        <v>#N/A</v>
      </c>
      <c r="O46" s="106" t="e">
        <v>#N/A</v>
      </c>
      <c r="P46" s="38" t="e">
        <v>#N/A</v>
      </c>
      <c r="Q46" s="38" t="e">
        <v>#N/A</v>
      </c>
      <c r="R46" s="38" t="e">
        <v>#N/A</v>
      </c>
      <c r="S46" s="38" t="e">
        <v>#N/A</v>
      </c>
      <c r="T46" s="38" t="e">
        <v>#N/A</v>
      </c>
      <c r="U46" s="38" t="e">
        <v>#N/A</v>
      </c>
      <c r="V46" s="51" t="e">
        <v>#N/A</v>
      </c>
      <c r="W46" s="51" t="e">
        <v>#N/A</v>
      </c>
      <c r="X46" s="51" t="e">
        <v>#N/A</v>
      </c>
      <c r="Y46" s="56" t="e">
        <v>#N/A</v>
      </c>
      <c r="Z46" s="51" t="e">
        <v>#N/A</v>
      </c>
      <c r="AA46" s="51" t="e">
        <v>#N/A</v>
      </c>
      <c r="AB46" s="109" t="e">
        <v>#N/A</v>
      </c>
    </row>
    <row r="47" spans="2:28" ht="13.5" customHeight="1">
      <c r="B47" s="107">
        <v>0</v>
      </c>
      <c r="C47" s="57">
        <v>0</v>
      </c>
      <c r="D47" s="110" t="b">
        <v>0</v>
      </c>
      <c r="E47" s="111" t="b">
        <v>0</v>
      </c>
      <c r="F47" s="51" t="s">
        <v>20598</v>
      </c>
      <c r="G47" s="51" t="s">
        <v>20598</v>
      </c>
      <c r="H47" s="51" t="s">
        <v>20598</v>
      </c>
      <c r="I47" s="51" t="s">
        <v>20598</v>
      </c>
      <c r="J47" s="51" t="s">
        <v>20598</v>
      </c>
      <c r="K47" s="51" t="s">
        <v>20599</v>
      </c>
      <c r="L47" s="79">
        <v>0</v>
      </c>
      <c r="M47" s="38">
        <v>0</v>
      </c>
      <c r="N47" s="58" t="e">
        <v>#N/A</v>
      </c>
      <c r="O47" s="106" t="e">
        <v>#N/A</v>
      </c>
      <c r="P47" s="38" t="e">
        <v>#N/A</v>
      </c>
      <c r="Q47" s="38" t="e">
        <v>#N/A</v>
      </c>
      <c r="R47" s="38" t="e">
        <v>#N/A</v>
      </c>
      <c r="S47" s="38" t="e">
        <v>#N/A</v>
      </c>
      <c r="T47" s="38" t="e">
        <v>#N/A</v>
      </c>
      <c r="U47" s="38" t="e">
        <v>#N/A</v>
      </c>
      <c r="V47" s="51" t="e">
        <v>#N/A</v>
      </c>
      <c r="W47" s="51" t="e">
        <v>#N/A</v>
      </c>
      <c r="X47" s="51" t="e">
        <v>#N/A</v>
      </c>
      <c r="Y47" s="56" t="e">
        <v>#N/A</v>
      </c>
      <c r="Z47" s="51" t="e">
        <v>#N/A</v>
      </c>
      <c r="AA47" s="51" t="e">
        <v>#N/A</v>
      </c>
      <c r="AB47" s="109" t="e">
        <v>#N/A</v>
      </c>
    </row>
    <row r="48" spans="2:28" ht="13.5" customHeight="1">
      <c r="B48" s="107">
        <v>0</v>
      </c>
      <c r="C48" s="57">
        <v>0</v>
      </c>
      <c r="D48" s="110" t="b">
        <v>0</v>
      </c>
      <c r="E48" s="111" t="b">
        <v>0</v>
      </c>
      <c r="F48" s="51" t="s">
        <v>20598</v>
      </c>
      <c r="G48" s="51" t="s">
        <v>20598</v>
      </c>
      <c r="H48" s="51" t="s">
        <v>20598</v>
      </c>
      <c r="I48" s="51" t="s">
        <v>20598</v>
      </c>
      <c r="J48" s="51" t="s">
        <v>20598</v>
      </c>
      <c r="K48" s="51" t="s">
        <v>20599</v>
      </c>
      <c r="L48" s="79">
        <v>0</v>
      </c>
      <c r="M48" s="38">
        <v>0</v>
      </c>
      <c r="N48" s="58" t="e">
        <v>#N/A</v>
      </c>
      <c r="O48" s="106" t="e">
        <v>#N/A</v>
      </c>
      <c r="P48" s="38" t="e">
        <v>#N/A</v>
      </c>
      <c r="Q48" s="38" t="e">
        <v>#N/A</v>
      </c>
      <c r="R48" s="38" t="e">
        <v>#N/A</v>
      </c>
      <c r="S48" s="38" t="e">
        <v>#N/A</v>
      </c>
      <c r="T48" s="38" t="e">
        <v>#N/A</v>
      </c>
      <c r="U48" s="38" t="e">
        <v>#N/A</v>
      </c>
      <c r="V48" s="51" t="e">
        <v>#N/A</v>
      </c>
      <c r="W48" s="51" t="e">
        <v>#N/A</v>
      </c>
      <c r="X48" s="51" t="e">
        <v>#N/A</v>
      </c>
      <c r="Y48" s="56" t="e">
        <v>#N/A</v>
      </c>
      <c r="Z48" s="51" t="e">
        <v>#N/A</v>
      </c>
      <c r="AA48" s="51" t="e">
        <v>#N/A</v>
      </c>
      <c r="AB48" s="109" t="e">
        <v>#N/A</v>
      </c>
    </row>
    <row r="49" spans="2:32" ht="13.5" customHeight="1">
      <c r="B49" s="107">
        <v>0</v>
      </c>
      <c r="C49" s="57">
        <v>0</v>
      </c>
      <c r="D49" s="110" t="b">
        <v>0</v>
      </c>
      <c r="E49" s="111" t="b">
        <v>0</v>
      </c>
      <c r="F49" s="51" t="s">
        <v>20598</v>
      </c>
      <c r="G49" s="51" t="s">
        <v>20598</v>
      </c>
      <c r="H49" s="51" t="s">
        <v>20598</v>
      </c>
      <c r="I49" s="51" t="s">
        <v>20598</v>
      </c>
      <c r="J49" s="51" t="s">
        <v>20598</v>
      </c>
      <c r="K49" s="51" t="s">
        <v>20599</v>
      </c>
      <c r="L49" s="79">
        <v>0</v>
      </c>
      <c r="M49" s="38">
        <v>0</v>
      </c>
      <c r="N49" s="58" t="e">
        <v>#N/A</v>
      </c>
      <c r="O49" s="106" t="e">
        <v>#N/A</v>
      </c>
      <c r="P49" s="38" t="e">
        <v>#N/A</v>
      </c>
      <c r="Q49" s="38" t="e">
        <v>#N/A</v>
      </c>
      <c r="R49" s="38" t="e">
        <v>#N/A</v>
      </c>
      <c r="S49" s="38" t="e">
        <v>#N/A</v>
      </c>
      <c r="T49" s="38" t="e">
        <v>#N/A</v>
      </c>
      <c r="U49" s="38" t="e">
        <v>#N/A</v>
      </c>
      <c r="V49" s="51" t="e">
        <v>#N/A</v>
      </c>
      <c r="W49" s="51" t="e">
        <v>#N/A</v>
      </c>
      <c r="X49" s="51" t="e">
        <v>#N/A</v>
      </c>
      <c r="Y49" s="56" t="e">
        <v>#N/A</v>
      </c>
      <c r="Z49" s="51" t="e">
        <v>#N/A</v>
      </c>
      <c r="AA49" s="51" t="e">
        <v>#N/A</v>
      </c>
      <c r="AB49" s="109" t="e">
        <v>#N/A</v>
      </c>
    </row>
    <row r="50" spans="2:32" ht="13.5" customHeight="1">
      <c r="B50" s="36"/>
      <c r="C50" s="36"/>
      <c r="D50" s="19"/>
      <c r="E50" s="19"/>
      <c r="F50" s="19"/>
      <c r="G50" s="19"/>
      <c r="H50" s="19"/>
      <c r="I50" s="19"/>
      <c r="J50" s="19"/>
      <c r="K50" s="19"/>
      <c r="L50" s="19"/>
      <c r="M50" s="19"/>
      <c r="N50" s="19"/>
      <c r="O50" s="19"/>
      <c r="P50" s="19"/>
      <c r="Q50" s="19"/>
      <c r="R50" s="19"/>
      <c r="S50" s="19"/>
      <c r="T50" s="19"/>
      <c r="U50" s="19"/>
      <c r="V50" s="19"/>
      <c r="W50" s="19"/>
      <c r="X50" s="19"/>
      <c r="Y50" s="36"/>
      <c r="Z50" s="36"/>
      <c r="AA50" s="36"/>
      <c r="AB50" s="36"/>
      <c r="AC50" s="54"/>
      <c r="AD50" s="54"/>
      <c r="AE50" s="54"/>
      <c r="AF50" s="54"/>
    </row>
    <row r="51" spans="2:32" ht="13.5" customHeight="1">
      <c r="B51" s="36"/>
      <c r="C51" s="36"/>
      <c r="D51" s="19"/>
      <c r="E51" s="19"/>
      <c r="F51" s="19"/>
      <c r="G51" s="19"/>
      <c r="H51" s="19"/>
      <c r="I51" s="19"/>
      <c r="J51" s="19"/>
      <c r="K51" s="19"/>
      <c r="L51" s="19"/>
      <c r="M51" s="19"/>
      <c r="N51" s="19"/>
      <c r="O51" s="19"/>
      <c r="P51" s="19"/>
      <c r="Q51" s="19"/>
      <c r="R51" s="19"/>
      <c r="S51" s="19"/>
      <c r="T51" s="19"/>
      <c r="U51" s="19"/>
      <c r="V51" s="19"/>
      <c r="W51" s="19"/>
      <c r="X51" s="19"/>
      <c r="Y51" s="36"/>
      <c r="Z51" s="36"/>
      <c r="AA51" s="36"/>
      <c r="AB51" s="36"/>
      <c r="AC51" s="54"/>
      <c r="AD51" s="54"/>
      <c r="AE51" s="54"/>
      <c r="AF51" s="54"/>
    </row>
    <row r="52" spans="2:32" ht="13.5" customHeight="1">
      <c r="B52" s="36"/>
      <c r="C52" s="36"/>
      <c r="D52" s="19"/>
      <c r="E52" s="19"/>
      <c r="F52" s="19"/>
      <c r="G52" s="19"/>
      <c r="H52" s="19"/>
      <c r="I52" s="19"/>
      <c r="J52" s="19"/>
      <c r="K52" s="19"/>
      <c r="L52" s="19"/>
      <c r="M52" s="19"/>
      <c r="N52" s="19"/>
      <c r="O52" s="19"/>
      <c r="P52" s="19"/>
      <c r="Q52" s="19"/>
      <c r="R52" s="19"/>
      <c r="S52" s="19"/>
      <c r="T52" s="19"/>
      <c r="U52" s="19"/>
      <c r="V52" s="19"/>
      <c r="W52" s="19"/>
      <c r="X52" s="19"/>
      <c r="Y52" s="36"/>
      <c r="Z52" s="36"/>
      <c r="AA52" s="36"/>
      <c r="AB52" s="36"/>
      <c r="AC52" s="54"/>
      <c r="AD52" s="54"/>
      <c r="AE52" s="54"/>
      <c r="AF52" s="54"/>
    </row>
    <row r="53" spans="2:32" ht="13.5" customHeight="1">
      <c r="B53" s="36"/>
      <c r="C53" s="36"/>
      <c r="D53" s="19"/>
      <c r="E53" s="19"/>
      <c r="F53" s="19"/>
      <c r="G53" s="19"/>
      <c r="H53" s="19"/>
      <c r="I53" s="19"/>
      <c r="J53" s="19"/>
      <c r="K53" s="19"/>
      <c r="L53" s="19"/>
      <c r="M53" s="19"/>
      <c r="N53" s="19"/>
      <c r="O53" s="19"/>
      <c r="P53" s="19"/>
      <c r="Q53" s="19"/>
      <c r="R53" s="19"/>
      <c r="S53" s="19"/>
      <c r="T53" s="19"/>
      <c r="U53" s="19"/>
      <c r="V53" s="19"/>
      <c r="W53" s="19"/>
      <c r="X53" s="19"/>
      <c r="Y53" s="36"/>
      <c r="Z53" s="36"/>
      <c r="AA53" s="36"/>
      <c r="AB53" s="36"/>
      <c r="AC53" s="54"/>
      <c r="AD53" s="54"/>
      <c r="AE53" s="54"/>
      <c r="AF53" s="54"/>
    </row>
    <row r="54" spans="2:32" ht="13.5" customHeight="1">
      <c r="B54" s="36"/>
      <c r="C54" s="36"/>
      <c r="D54" s="19"/>
      <c r="E54" s="19"/>
      <c r="F54" s="19"/>
      <c r="G54" s="19"/>
      <c r="H54" s="19"/>
      <c r="I54" s="19"/>
      <c r="J54" s="19"/>
      <c r="K54" s="19"/>
      <c r="L54" s="19"/>
      <c r="M54" s="19"/>
      <c r="N54" s="19"/>
      <c r="O54" s="19"/>
      <c r="P54" s="19"/>
      <c r="Q54" s="19"/>
      <c r="R54" s="19"/>
      <c r="S54" s="19"/>
      <c r="T54" s="19"/>
      <c r="U54" s="19"/>
      <c r="V54" s="19"/>
      <c r="W54" s="19"/>
      <c r="X54" s="19"/>
      <c r="Y54" s="36"/>
      <c r="Z54" s="36"/>
      <c r="AA54" s="36"/>
      <c r="AB54" s="36"/>
      <c r="AC54" s="54"/>
      <c r="AD54" s="54"/>
      <c r="AE54" s="54"/>
      <c r="AF54" s="54"/>
    </row>
    <row r="55" spans="2:32" ht="13.5" customHeight="1">
      <c r="B55" s="36"/>
      <c r="C55" s="36"/>
      <c r="D55" s="19"/>
      <c r="E55" s="19"/>
      <c r="F55" s="19"/>
      <c r="G55" s="19"/>
      <c r="H55" s="19"/>
      <c r="I55" s="19"/>
      <c r="J55" s="19"/>
      <c r="K55" s="19"/>
      <c r="L55" s="19"/>
      <c r="M55" s="19"/>
      <c r="N55" s="19"/>
      <c r="O55" s="19"/>
      <c r="P55" s="19"/>
      <c r="Q55" s="19"/>
      <c r="R55" s="19"/>
      <c r="S55" s="19"/>
      <c r="T55" s="19"/>
      <c r="U55" s="19"/>
      <c r="V55" s="19"/>
      <c r="W55" s="19"/>
      <c r="X55" s="19"/>
      <c r="Y55" s="36"/>
      <c r="Z55" s="36"/>
      <c r="AA55" s="36"/>
      <c r="AB55" s="36"/>
      <c r="AC55" s="54"/>
      <c r="AD55" s="54"/>
      <c r="AE55" s="54"/>
      <c r="AF55" s="54"/>
    </row>
    <row r="56" spans="2:32" ht="13.5" customHeight="1">
      <c r="B56" s="36"/>
      <c r="C56" s="36"/>
      <c r="D56" s="19"/>
      <c r="E56" s="19"/>
      <c r="F56" s="19"/>
      <c r="G56" s="19"/>
      <c r="H56" s="19"/>
      <c r="I56" s="19"/>
      <c r="J56" s="19"/>
      <c r="K56" s="19"/>
      <c r="L56" s="19"/>
      <c r="M56" s="19"/>
      <c r="N56" s="19"/>
      <c r="O56" s="19"/>
      <c r="P56" s="19"/>
      <c r="Q56" s="19"/>
      <c r="R56" s="19"/>
      <c r="S56" s="19"/>
      <c r="T56" s="19"/>
      <c r="U56" s="19"/>
      <c r="V56" s="19"/>
      <c r="W56" s="19"/>
      <c r="X56" s="19"/>
      <c r="Y56" s="36"/>
      <c r="Z56" s="36"/>
      <c r="AA56" s="36"/>
      <c r="AB56" s="36"/>
      <c r="AC56" s="54"/>
      <c r="AD56" s="54"/>
      <c r="AE56" s="54"/>
      <c r="AF56" s="54"/>
    </row>
    <row r="57" spans="2:32" ht="13.5" customHeight="1">
      <c r="B57" s="36"/>
      <c r="C57" s="36"/>
      <c r="D57" s="19"/>
      <c r="E57" s="19"/>
      <c r="F57" s="19"/>
      <c r="G57" s="19"/>
      <c r="H57" s="19"/>
      <c r="I57" s="19"/>
      <c r="J57" s="19"/>
      <c r="K57" s="19"/>
      <c r="L57" s="19"/>
      <c r="M57" s="19"/>
      <c r="N57" s="19"/>
      <c r="O57" s="19"/>
      <c r="P57" s="19"/>
      <c r="Q57" s="19"/>
      <c r="R57" s="19"/>
      <c r="S57" s="19"/>
      <c r="T57" s="19"/>
      <c r="U57" s="19"/>
      <c r="V57" s="19"/>
      <c r="W57" s="19"/>
      <c r="X57" s="19"/>
      <c r="Y57" s="36"/>
      <c r="Z57" s="36"/>
      <c r="AA57" s="36"/>
      <c r="AB57" s="36"/>
      <c r="AC57" s="54"/>
      <c r="AD57" s="54"/>
      <c r="AE57" s="54"/>
      <c r="AF57" s="54"/>
    </row>
    <row r="58" spans="2:32" ht="13.5" customHeight="1">
      <c r="B58" s="36"/>
      <c r="C58" s="36"/>
      <c r="D58" s="19"/>
      <c r="E58" s="19"/>
      <c r="F58" s="19"/>
      <c r="G58" s="19"/>
      <c r="H58" s="19"/>
      <c r="I58" s="19"/>
      <c r="J58" s="19"/>
      <c r="K58" s="19"/>
      <c r="L58" s="19"/>
      <c r="M58" s="19"/>
      <c r="N58" s="19"/>
      <c r="O58" s="19"/>
      <c r="P58" s="19"/>
      <c r="Q58" s="19"/>
      <c r="R58" s="19"/>
      <c r="S58" s="19"/>
      <c r="T58" s="19"/>
      <c r="U58" s="19"/>
      <c r="V58" s="19"/>
      <c r="W58" s="19"/>
      <c r="X58" s="19"/>
      <c r="Y58" s="36"/>
      <c r="Z58" s="36"/>
      <c r="AA58" s="36"/>
      <c r="AB58" s="36"/>
      <c r="AC58" s="54"/>
      <c r="AD58" s="54"/>
      <c r="AE58" s="54"/>
      <c r="AF58" s="54"/>
    </row>
    <row r="59" spans="2:32" ht="13.5" customHeight="1">
      <c r="B59" s="36"/>
      <c r="C59" s="36"/>
      <c r="D59" s="19"/>
      <c r="E59" s="19"/>
      <c r="F59" s="19"/>
      <c r="G59" s="19"/>
      <c r="H59" s="19"/>
      <c r="I59" s="19"/>
      <c r="J59" s="19"/>
      <c r="K59" s="19"/>
      <c r="L59" s="19"/>
      <c r="M59" s="19"/>
      <c r="N59" s="19"/>
      <c r="O59" s="19"/>
      <c r="P59" s="19"/>
      <c r="Q59" s="19"/>
      <c r="R59" s="19"/>
      <c r="S59" s="19"/>
      <c r="T59" s="19"/>
      <c r="U59" s="19"/>
      <c r="V59" s="19"/>
      <c r="W59" s="19"/>
      <c r="X59" s="19"/>
      <c r="Y59" s="36"/>
      <c r="Z59" s="36"/>
      <c r="AA59" s="36"/>
      <c r="AB59" s="36"/>
      <c r="AC59" s="54"/>
      <c r="AD59" s="54"/>
      <c r="AE59" s="54"/>
      <c r="AF59" s="54"/>
    </row>
    <row r="60" spans="2:32" ht="13.5" customHeight="1">
      <c r="B60" s="36"/>
      <c r="C60" s="36"/>
      <c r="D60" s="19"/>
      <c r="E60" s="19"/>
      <c r="F60" s="19"/>
      <c r="G60" s="19"/>
      <c r="H60" s="19"/>
      <c r="I60" s="19"/>
      <c r="J60" s="19"/>
      <c r="K60" s="19"/>
      <c r="L60" s="19"/>
      <c r="M60" s="19"/>
      <c r="N60" s="19"/>
      <c r="O60" s="19"/>
      <c r="P60" s="19"/>
      <c r="Q60" s="19"/>
      <c r="R60" s="19"/>
      <c r="S60" s="19"/>
      <c r="T60" s="19"/>
      <c r="U60" s="19"/>
      <c r="V60" s="19"/>
      <c r="W60" s="19"/>
      <c r="X60" s="19"/>
      <c r="Y60" s="36"/>
      <c r="Z60" s="36"/>
      <c r="AA60" s="36"/>
      <c r="AB60" s="36"/>
      <c r="AC60" s="54"/>
      <c r="AD60" s="54"/>
      <c r="AE60" s="54"/>
      <c r="AF60" s="54"/>
    </row>
    <row r="61" spans="2:32" ht="13.5" customHeight="1">
      <c r="B61" s="36"/>
      <c r="C61" s="36"/>
      <c r="D61" s="19"/>
      <c r="E61" s="19"/>
      <c r="F61" s="19"/>
      <c r="G61" s="19"/>
      <c r="H61" s="19"/>
      <c r="I61" s="19"/>
      <c r="J61" s="19"/>
      <c r="K61" s="19"/>
      <c r="L61" s="19"/>
      <c r="M61" s="19"/>
      <c r="N61" s="19"/>
      <c r="O61" s="19"/>
      <c r="P61" s="19"/>
      <c r="Q61" s="19"/>
      <c r="R61" s="19"/>
      <c r="S61" s="19"/>
      <c r="T61" s="19"/>
      <c r="U61" s="19"/>
      <c r="V61" s="19"/>
      <c r="W61" s="19"/>
      <c r="X61" s="19"/>
      <c r="Y61" s="36"/>
      <c r="Z61" s="36"/>
      <c r="AA61" s="36"/>
      <c r="AB61" s="36"/>
      <c r="AC61" s="54"/>
      <c r="AD61" s="54"/>
      <c r="AE61" s="54"/>
      <c r="AF61" s="54"/>
    </row>
    <row r="62" spans="2:32" ht="13.5" customHeight="1">
      <c r="B62" s="36"/>
      <c r="C62" s="36"/>
      <c r="D62" s="19"/>
      <c r="E62" s="19"/>
      <c r="F62" s="19"/>
      <c r="G62" s="19"/>
      <c r="H62" s="19"/>
      <c r="I62" s="19"/>
      <c r="J62" s="19"/>
      <c r="K62" s="19"/>
      <c r="L62" s="19"/>
      <c r="M62" s="19"/>
      <c r="N62" s="19"/>
      <c r="O62" s="19"/>
      <c r="P62" s="19"/>
      <c r="Q62" s="19"/>
      <c r="R62" s="19"/>
      <c r="S62" s="19"/>
      <c r="T62" s="19"/>
      <c r="U62" s="19"/>
      <c r="V62" s="19"/>
      <c r="W62" s="19"/>
      <c r="X62" s="19"/>
      <c r="Y62" s="36"/>
      <c r="Z62" s="36"/>
      <c r="AA62" s="36"/>
      <c r="AB62" s="36"/>
      <c r="AC62" s="54"/>
      <c r="AD62" s="54"/>
      <c r="AE62" s="54"/>
      <c r="AF62" s="54"/>
    </row>
    <row r="63" spans="2:32" ht="13.5" customHeight="1">
      <c r="B63" s="36"/>
      <c r="C63" s="36"/>
      <c r="D63" s="19"/>
      <c r="E63" s="19"/>
      <c r="F63" s="19"/>
      <c r="G63" s="19"/>
      <c r="H63" s="19"/>
      <c r="I63" s="19"/>
      <c r="J63" s="19"/>
      <c r="K63" s="19"/>
      <c r="L63" s="19"/>
      <c r="M63" s="19"/>
      <c r="N63" s="19"/>
      <c r="O63" s="19"/>
      <c r="P63" s="19"/>
      <c r="Q63" s="19"/>
      <c r="R63" s="19"/>
      <c r="S63" s="19"/>
      <c r="T63" s="19"/>
      <c r="U63" s="19"/>
      <c r="V63" s="19"/>
      <c r="W63" s="19"/>
      <c r="X63" s="19"/>
      <c r="Y63" s="36"/>
      <c r="Z63" s="36"/>
      <c r="AA63" s="36"/>
      <c r="AB63" s="36"/>
      <c r="AC63" s="54"/>
      <c r="AD63" s="54"/>
      <c r="AE63" s="54"/>
      <c r="AF63" s="54"/>
    </row>
    <row r="64" spans="2:32" ht="13.5" customHeight="1">
      <c r="B64" s="36"/>
      <c r="C64" s="36"/>
      <c r="D64" s="19"/>
      <c r="E64" s="19"/>
      <c r="F64" s="19"/>
      <c r="G64" s="19"/>
      <c r="H64" s="19"/>
      <c r="I64" s="19"/>
      <c r="J64" s="19"/>
      <c r="K64" s="19"/>
      <c r="L64" s="19"/>
      <c r="M64" s="19"/>
      <c r="N64" s="19"/>
      <c r="O64" s="19"/>
      <c r="P64" s="19"/>
      <c r="Q64" s="19"/>
      <c r="R64" s="19"/>
      <c r="S64" s="19"/>
      <c r="T64" s="19"/>
      <c r="U64" s="19"/>
      <c r="V64" s="19"/>
      <c r="W64" s="19"/>
      <c r="X64" s="19"/>
      <c r="Y64" s="36"/>
      <c r="Z64" s="36"/>
      <c r="AA64" s="36"/>
      <c r="AB64" s="36"/>
      <c r="AC64" s="54"/>
      <c r="AD64" s="54"/>
      <c r="AE64" s="54"/>
      <c r="AF64" s="54"/>
    </row>
    <row r="65" spans="2:32" ht="13.5" customHeight="1">
      <c r="B65" s="36"/>
      <c r="C65" s="36"/>
      <c r="D65" s="19"/>
      <c r="E65" s="19"/>
      <c r="F65" s="19"/>
      <c r="G65" s="19"/>
      <c r="H65" s="19"/>
      <c r="I65" s="19"/>
      <c r="J65" s="19"/>
      <c r="K65" s="19"/>
      <c r="L65" s="19"/>
      <c r="M65" s="19"/>
      <c r="N65" s="19"/>
      <c r="O65" s="19"/>
      <c r="P65" s="19"/>
      <c r="Q65" s="19"/>
      <c r="R65" s="19"/>
      <c r="S65" s="19"/>
      <c r="T65" s="19"/>
      <c r="U65" s="19"/>
      <c r="V65" s="19"/>
      <c r="W65" s="19"/>
      <c r="X65" s="19"/>
      <c r="Y65" s="36"/>
      <c r="Z65" s="36"/>
      <c r="AA65" s="36"/>
      <c r="AB65" s="36"/>
      <c r="AC65" s="54"/>
      <c r="AD65" s="54"/>
      <c r="AE65" s="54"/>
      <c r="AF65" s="54"/>
    </row>
    <row r="66" spans="2:32" ht="13.5" customHeight="1">
      <c r="B66" s="36"/>
      <c r="C66" s="36"/>
      <c r="D66" s="19"/>
      <c r="E66" s="19"/>
      <c r="F66" s="19"/>
      <c r="G66" s="19"/>
      <c r="H66" s="19"/>
      <c r="I66" s="19"/>
      <c r="J66" s="19"/>
      <c r="K66" s="19"/>
      <c r="L66" s="19"/>
      <c r="M66" s="19"/>
      <c r="N66" s="19"/>
      <c r="O66" s="19"/>
      <c r="P66" s="19"/>
      <c r="Q66" s="19"/>
      <c r="R66" s="19"/>
      <c r="S66" s="19"/>
      <c r="T66" s="19"/>
      <c r="U66" s="19"/>
      <c r="V66" s="19"/>
      <c r="W66" s="19"/>
      <c r="X66" s="19"/>
      <c r="Y66" s="36"/>
      <c r="Z66" s="36"/>
      <c r="AA66" s="36"/>
      <c r="AB66" s="36"/>
      <c r="AC66" s="54"/>
      <c r="AD66" s="54"/>
      <c r="AE66" s="54"/>
      <c r="AF66" s="54"/>
    </row>
    <row r="67" spans="2:32" ht="13.5" customHeight="1">
      <c r="B67" s="36"/>
      <c r="C67" s="36"/>
      <c r="D67" s="19"/>
      <c r="E67" s="19"/>
      <c r="F67" s="19"/>
      <c r="G67" s="19"/>
      <c r="H67" s="19"/>
      <c r="I67" s="19"/>
      <c r="J67" s="19"/>
      <c r="K67" s="19"/>
      <c r="L67" s="19"/>
      <c r="M67" s="19"/>
      <c r="N67" s="19"/>
      <c r="O67" s="19"/>
      <c r="P67" s="19"/>
      <c r="Q67" s="19"/>
      <c r="R67" s="19"/>
      <c r="S67" s="19"/>
      <c r="T67" s="19"/>
      <c r="U67" s="19"/>
      <c r="V67" s="19"/>
      <c r="W67" s="19"/>
      <c r="X67" s="19"/>
      <c r="Y67" s="36"/>
      <c r="Z67" s="36"/>
      <c r="AA67" s="36"/>
      <c r="AB67" s="36"/>
      <c r="AC67" s="54"/>
      <c r="AD67" s="54"/>
      <c r="AE67" s="54"/>
      <c r="AF67" s="54"/>
    </row>
    <row r="68" spans="2:32" ht="13.5" customHeight="1">
      <c r="B68" s="36"/>
      <c r="C68" s="36"/>
      <c r="D68" s="19"/>
      <c r="E68" s="19"/>
      <c r="F68" s="19"/>
      <c r="G68" s="19"/>
      <c r="H68" s="19"/>
      <c r="I68" s="19"/>
      <c r="J68" s="19"/>
      <c r="K68" s="19"/>
      <c r="L68" s="19"/>
      <c r="M68" s="19"/>
      <c r="N68" s="19"/>
      <c r="O68" s="19"/>
      <c r="P68" s="19"/>
      <c r="Q68" s="19"/>
      <c r="R68" s="19"/>
      <c r="S68" s="19"/>
      <c r="T68" s="19"/>
      <c r="U68" s="19"/>
      <c r="V68" s="19"/>
      <c r="W68" s="19"/>
      <c r="X68" s="19"/>
      <c r="Y68" s="36"/>
      <c r="Z68" s="36"/>
      <c r="AA68" s="36"/>
      <c r="AB68" s="36"/>
      <c r="AC68" s="54"/>
      <c r="AD68" s="54"/>
      <c r="AE68" s="54"/>
      <c r="AF68" s="54"/>
    </row>
    <row r="69" spans="2:32" ht="13.5" customHeight="1">
      <c r="B69" s="36"/>
      <c r="C69" s="36"/>
      <c r="D69" s="19"/>
      <c r="E69" s="19"/>
      <c r="F69" s="19"/>
      <c r="G69" s="19"/>
      <c r="H69" s="19"/>
      <c r="I69" s="19"/>
      <c r="J69" s="19"/>
      <c r="K69" s="19"/>
      <c r="L69" s="19"/>
      <c r="M69" s="19"/>
      <c r="N69" s="19"/>
      <c r="O69" s="19"/>
      <c r="P69" s="19"/>
      <c r="Q69" s="19"/>
      <c r="R69" s="19"/>
      <c r="S69" s="19"/>
      <c r="T69" s="19"/>
      <c r="U69" s="19"/>
      <c r="V69" s="19"/>
      <c r="W69" s="19"/>
      <c r="X69" s="19"/>
      <c r="Y69" s="36"/>
      <c r="Z69" s="36"/>
      <c r="AA69" s="36"/>
      <c r="AB69" s="36"/>
      <c r="AC69" s="54"/>
      <c r="AD69" s="54"/>
      <c r="AE69" s="54"/>
      <c r="AF69" s="54"/>
    </row>
    <row r="70" spans="2:32" ht="13.5" customHeight="1">
      <c r="B70" s="36"/>
      <c r="C70" s="36"/>
      <c r="D70" s="19"/>
      <c r="E70" s="19"/>
      <c r="F70" s="19"/>
      <c r="G70" s="19"/>
      <c r="H70" s="19"/>
      <c r="I70" s="19"/>
      <c r="J70" s="19"/>
      <c r="K70" s="19"/>
      <c r="L70" s="19"/>
      <c r="M70" s="19"/>
      <c r="N70" s="19"/>
      <c r="O70" s="19"/>
      <c r="P70" s="19"/>
      <c r="Q70" s="19"/>
      <c r="R70" s="19"/>
      <c r="S70" s="19"/>
      <c r="T70" s="19"/>
      <c r="U70" s="19"/>
      <c r="V70" s="19"/>
      <c r="W70" s="19"/>
      <c r="X70" s="19"/>
      <c r="Y70" s="36"/>
      <c r="Z70" s="36"/>
      <c r="AA70" s="36"/>
      <c r="AB70" s="36"/>
      <c r="AC70" s="54"/>
      <c r="AD70" s="54"/>
      <c r="AE70" s="54"/>
      <c r="AF70" s="54"/>
    </row>
    <row r="71" spans="2:32" ht="13.5" customHeight="1">
      <c r="B71" s="36"/>
      <c r="C71" s="36"/>
      <c r="D71" s="19"/>
      <c r="E71" s="19"/>
      <c r="F71" s="19"/>
      <c r="G71" s="19"/>
      <c r="H71" s="19"/>
      <c r="I71" s="19"/>
      <c r="J71" s="19"/>
      <c r="K71" s="19"/>
      <c r="L71" s="19"/>
      <c r="M71" s="19"/>
      <c r="N71" s="19"/>
      <c r="O71" s="19"/>
      <c r="P71" s="19"/>
      <c r="Q71" s="19"/>
      <c r="R71" s="19"/>
      <c r="S71" s="19"/>
      <c r="T71" s="19"/>
      <c r="U71" s="19"/>
      <c r="V71" s="19"/>
      <c r="W71" s="19"/>
      <c r="X71" s="19"/>
      <c r="Y71" s="36"/>
      <c r="Z71" s="36"/>
      <c r="AA71" s="36"/>
      <c r="AB71" s="36"/>
      <c r="AC71" s="54"/>
      <c r="AD71" s="54"/>
      <c r="AE71" s="54"/>
      <c r="AF71" s="54"/>
    </row>
    <row r="72" spans="2:32" ht="13.5" customHeight="1">
      <c r="B72" s="36"/>
      <c r="C72" s="36"/>
      <c r="D72" s="19"/>
      <c r="E72" s="19"/>
      <c r="F72" s="19"/>
      <c r="G72" s="19"/>
      <c r="H72" s="19"/>
      <c r="I72" s="19"/>
      <c r="J72" s="19"/>
      <c r="K72" s="19"/>
      <c r="L72" s="19"/>
      <c r="M72" s="19"/>
      <c r="N72" s="19"/>
      <c r="O72" s="19"/>
      <c r="P72" s="19"/>
      <c r="Q72" s="19"/>
      <c r="R72" s="19"/>
      <c r="S72" s="19"/>
      <c r="T72" s="19"/>
      <c r="U72" s="19"/>
      <c r="V72" s="19"/>
      <c r="W72" s="19"/>
      <c r="X72" s="19"/>
      <c r="Y72" s="36"/>
      <c r="Z72" s="36"/>
      <c r="AA72" s="36"/>
      <c r="AB72" s="36"/>
      <c r="AC72" s="54"/>
      <c r="AD72" s="54"/>
      <c r="AE72" s="54"/>
      <c r="AF72" s="54"/>
    </row>
    <row r="73" spans="2:32" ht="13.5" customHeight="1">
      <c r="B73" s="36"/>
      <c r="C73" s="36"/>
      <c r="D73" s="19"/>
      <c r="E73" s="19"/>
      <c r="F73" s="19"/>
      <c r="G73" s="19"/>
      <c r="H73" s="19"/>
      <c r="I73" s="19"/>
      <c r="J73" s="19"/>
      <c r="K73" s="19"/>
      <c r="L73" s="19"/>
      <c r="M73" s="19"/>
      <c r="N73" s="19"/>
      <c r="O73" s="19"/>
      <c r="P73" s="19"/>
      <c r="Q73" s="19"/>
      <c r="R73" s="19"/>
      <c r="S73" s="19"/>
      <c r="T73" s="19"/>
      <c r="U73" s="19"/>
      <c r="V73" s="19"/>
      <c r="W73" s="19"/>
      <c r="X73" s="19"/>
      <c r="Y73" s="36"/>
      <c r="Z73" s="36"/>
      <c r="AA73" s="36"/>
      <c r="AB73" s="36"/>
      <c r="AC73" s="54"/>
      <c r="AD73" s="54"/>
      <c r="AE73" s="54"/>
      <c r="AF73" s="54"/>
    </row>
    <row r="74" spans="2:32" ht="13.5" customHeight="1">
      <c r="B74" s="36"/>
      <c r="C74" s="36"/>
      <c r="D74" s="19"/>
      <c r="E74" s="19"/>
      <c r="F74" s="19"/>
      <c r="G74" s="19"/>
      <c r="H74" s="19"/>
      <c r="I74" s="19"/>
      <c r="J74" s="19"/>
      <c r="K74" s="19"/>
      <c r="L74" s="19"/>
      <c r="M74" s="19"/>
      <c r="N74" s="19"/>
      <c r="O74" s="19"/>
      <c r="P74" s="19"/>
      <c r="Q74" s="19"/>
      <c r="R74" s="19"/>
      <c r="S74" s="19"/>
      <c r="T74" s="19"/>
      <c r="U74" s="19"/>
      <c r="V74" s="19"/>
      <c r="W74" s="19"/>
      <c r="X74" s="19"/>
      <c r="Y74" s="36"/>
      <c r="Z74" s="36"/>
      <c r="AA74" s="36"/>
      <c r="AB74" s="36"/>
      <c r="AC74" s="54"/>
      <c r="AD74" s="54"/>
      <c r="AE74" s="54"/>
      <c r="AF74" s="54"/>
    </row>
    <row r="75" spans="2:32" ht="13.5" customHeight="1">
      <c r="B75" s="36"/>
      <c r="C75" s="36"/>
      <c r="D75" s="19"/>
      <c r="E75" s="19"/>
      <c r="F75" s="19"/>
      <c r="G75" s="19"/>
      <c r="H75" s="19"/>
      <c r="I75" s="19"/>
      <c r="J75" s="19"/>
      <c r="K75" s="19"/>
      <c r="L75" s="19"/>
      <c r="M75" s="19"/>
      <c r="N75" s="19"/>
      <c r="O75" s="19"/>
      <c r="P75" s="19"/>
      <c r="Q75" s="19"/>
      <c r="R75" s="19"/>
      <c r="S75" s="19"/>
      <c r="T75" s="19"/>
      <c r="U75" s="19"/>
      <c r="V75" s="19"/>
      <c r="W75" s="19"/>
      <c r="X75" s="19"/>
      <c r="Y75" s="36"/>
      <c r="Z75" s="36"/>
      <c r="AA75" s="36"/>
      <c r="AB75" s="36"/>
      <c r="AC75" s="54"/>
      <c r="AD75" s="54"/>
      <c r="AE75" s="54"/>
      <c r="AF75" s="54"/>
    </row>
    <row r="76" spans="2:32" ht="13.5" customHeight="1">
      <c r="B76" s="36"/>
      <c r="C76" s="36"/>
      <c r="D76" s="19"/>
      <c r="E76" s="19"/>
      <c r="F76" s="19"/>
      <c r="G76" s="19"/>
      <c r="H76" s="19"/>
      <c r="I76" s="19"/>
      <c r="J76" s="19"/>
      <c r="K76" s="19"/>
      <c r="L76" s="19"/>
      <c r="M76" s="19"/>
      <c r="N76" s="19"/>
      <c r="O76" s="19"/>
      <c r="P76" s="19"/>
      <c r="Q76" s="19"/>
      <c r="R76" s="19"/>
      <c r="S76" s="19"/>
      <c r="T76" s="19"/>
      <c r="U76" s="19"/>
      <c r="V76" s="19"/>
      <c r="W76" s="19"/>
      <c r="X76" s="19"/>
      <c r="Y76" s="36"/>
      <c r="Z76" s="36"/>
      <c r="AA76" s="36"/>
      <c r="AB76" s="36"/>
      <c r="AC76" s="54"/>
      <c r="AD76" s="54"/>
      <c r="AE76" s="54"/>
      <c r="AF76" s="54"/>
    </row>
    <row r="77" spans="2:32" ht="13.5" customHeight="1">
      <c r="B77" s="36"/>
      <c r="C77" s="36"/>
      <c r="D77" s="19"/>
      <c r="E77" s="19"/>
      <c r="F77" s="19"/>
      <c r="G77" s="19"/>
      <c r="H77" s="19"/>
      <c r="I77" s="19"/>
      <c r="J77" s="19"/>
      <c r="K77" s="19"/>
      <c r="L77" s="19"/>
      <c r="M77" s="19"/>
      <c r="N77" s="19"/>
      <c r="O77" s="19"/>
      <c r="P77" s="19"/>
      <c r="Q77" s="19"/>
      <c r="R77" s="19"/>
      <c r="S77" s="19"/>
      <c r="T77" s="19"/>
      <c r="U77" s="19"/>
      <c r="V77" s="19"/>
      <c r="W77" s="19"/>
      <c r="X77" s="19"/>
      <c r="Y77" s="36"/>
      <c r="Z77" s="36"/>
      <c r="AA77" s="36"/>
      <c r="AB77" s="36"/>
      <c r="AC77" s="54"/>
      <c r="AD77" s="54"/>
      <c r="AE77" s="54"/>
      <c r="AF77" s="54"/>
    </row>
    <row r="78" spans="2:32" ht="13.5" customHeight="1">
      <c r="B78" s="36"/>
      <c r="C78" s="36"/>
      <c r="D78" s="19"/>
      <c r="E78" s="19"/>
      <c r="F78" s="19"/>
      <c r="G78" s="19"/>
      <c r="H78" s="19"/>
      <c r="I78" s="19"/>
      <c r="J78" s="19"/>
      <c r="K78" s="19"/>
      <c r="L78" s="19"/>
      <c r="M78" s="19"/>
      <c r="N78" s="19"/>
      <c r="O78" s="19"/>
      <c r="P78" s="19"/>
      <c r="Q78" s="19"/>
      <c r="R78" s="19"/>
      <c r="S78" s="19"/>
      <c r="T78" s="19"/>
      <c r="U78" s="19"/>
      <c r="V78" s="19"/>
      <c r="W78" s="19"/>
      <c r="X78" s="19"/>
      <c r="Y78" s="36"/>
      <c r="Z78" s="36"/>
      <c r="AA78" s="36"/>
      <c r="AB78" s="36"/>
      <c r="AC78" s="54"/>
      <c r="AD78" s="54"/>
      <c r="AE78" s="54"/>
      <c r="AF78" s="54"/>
    </row>
    <row r="79" spans="2:32" ht="13.5" customHeight="1">
      <c r="B79" s="36"/>
      <c r="C79" s="36"/>
      <c r="D79" s="19"/>
      <c r="E79" s="19"/>
      <c r="F79" s="19"/>
      <c r="G79" s="19"/>
      <c r="H79" s="19"/>
      <c r="I79" s="19"/>
      <c r="J79" s="19"/>
      <c r="K79" s="19"/>
      <c r="L79" s="19"/>
      <c r="M79" s="19"/>
      <c r="N79" s="19"/>
      <c r="O79" s="19"/>
      <c r="P79" s="19"/>
      <c r="Q79" s="19"/>
      <c r="R79" s="19"/>
      <c r="S79" s="19"/>
      <c r="T79" s="19"/>
      <c r="U79" s="19"/>
      <c r="V79" s="19"/>
      <c r="W79" s="19"/>
      <c r="X79" s="19"/>
      <c r="Y79" s="36"/>
      <c r="Z79" s="36"/>
      <c r="AA79" s="36"/>
      <c r="AB79" s="36"/>
      <c r="AC79" s="54"/>
      <c r="AD79" s="54"/>
      <c r="AE79" s="54"/>
      <c r="AF79" s="54"/>
    </row>
    <row r="80" spans="2:32" ht="13.5" customHeight="1">
      <c r="B80" s="36"/>
      <c r="C80" s="36"/>
      <c r="D80" s="19"/>
      <c r="E80" s="19"/>
      <c r="F80" s="19"/>
      <c r="G80" s="19"/>
      <c r="H80" s="19"/>
      <c r="I80" s="19"/>
      <c r="J80" s="19"/>
      <c r="K80" s="19"/>
      <c r="L80" s="19"/>
      <c r="M80" s="19"/>
      <c r="N80" s="19"/>
      <c r="O80" s="19"/>
      <c r="P80" s="19"/>
      <c r="Q80" s="19"/>
      <c r="R80" s="19"/>
      <c r="S80" s="19"/>
      <c r="T80" s="19"/>
      <c r="U80" s="19"/>
      <c r="V80" s="19"/>
      <c r="W80" s="19"/>
      <c r="X80" s="19"/>
      <c r="Y80" s="36"/>
      <c r="Z80" s="36"/>
      <c r="AA80" s="36"/>
      <c r="AB80" s="36"/>
      <c r="AC80" s="54"/>
      <c r="AD80" s="54"/>
      <c r="AE80" s="54"/>
      <c r="AF80" s="54"/>
    </row>
    <row r="81" spans="2:32" ht="13.5" customHeight="1">
      <c r="B81" s="36"/>
      <c r="C81" s="36"/>
      <c r="D81" s="19"/>
      <c r="E81" s="19"/>
      <c r="F81" s="19"/>
      <c r="G81" s="19"/>
      <c r="H81" s="19"/>
      <c r="I81" s="19"/>
      <c r="J81" s="19"/>
      <c r="K81" s="19"/>
      <c r="L81" s="19"/>
      <c r="M81" s="19"/>
      <c r="N81" s="19"/>
      <c r="O81" s="19"/>
      <c r="P81" s="19"/>
      <c r="Q81" s="19"/>
      <c r="R81" s="19"/>
      <c r="S81" s="19"/>
      <c r="T81" s="19"/>
      <c r="U81" s="19"/>
      <c r="V81" s="19"/>
      <c r="W81" s="19"/>
      <c r="X81" s="19"/>
      <c r="Y81" s="36"/>
      <c r="Z81" s="36"/>
      <c r="AA81" s="36"/>
      <c r="AB81" s="36"/>
      <c r="AC81" s="54"/>
      <c r="AD81" s="54"/>
      <c r="AE81" s="54"/>
      <c r="AF81" s="54"/>
    </row>
    <row r="82" spans="2:32" ht="13.5" customHeight="1">
      <c r="B82" s="36"/>
      <c r="C82" s="36"/>
      <c r="D82" s="19"/>
      <c r="E82" s="19"/>
      <c r="F82" s="19"/>
      <c r="G82" s="19"/>
      <c r="H82" s="19"/>
      <c r="I82" s="19"/>
      <c r="J82" s="19"/>
      <c r="K82" s="19"/>
      <c r="L82" s="19"/>
      <c r="M82" s="19"/>
      <c r="N82" s="19"/>
      <c r="O82" s="19"/>
      <c r="P82" s="19"/>
      <c r="Q82" s="19"/>
      <c r="R82" s="19"/>
      <c r="S82" s="19"/>
      <c r="T82" s="19"/>
      <c r="U82" s="19"/>
      <c r="V82" s="19"/>
      <c r="W82" s="19"/>
      <c r="X82" s="19"/>
      <c r="Y82" s="36"/>
      <c r="Z82" s="36"/>
      <c r="AA82" s="36"/>
      <c r="AB82" s="36"/>
      <c r="AC82" s="54"/>
      <c r="AD82" s="54"/>
      <c r="AE82" s="54"/>
      <c r="AF82" s="54"/>
    </row>
    <row r="83" spans="2:32" ht="13.5" customHeight="1">
      <c r="B83" s="36"/>
      <c r="C83" s="36"/>
      <c r="D83" s="19"/>
      <c r="E83" s="19"/>
      <c r="F83" s="19"/>
      <c r="G83" s="19"/>
      <c r="H83" s="19"/>
      <c r="I83" s="19"/>
      <c r="J83" s="19"/>
      <c r="K83" s="19"/>
      <c r="L83" s="19"/>
      <c r="M83" s="19"/>
      <c r="N83" s="19"/>
      <c r="O83" s="19"/>
      <c r="P83" s="19"/>
      <c r="Q83" s="19"/>
      <c r="R83" s="19"/>
      <c r="S83" s="19"/>
      <c r="T83" s="19"/>
      <c r="U83" s="19"/>
      <c r="V83" s="19"/>
      <c r="W83" s="19"/>
      <c r="X83" s="19"/>
      <c r="Y83" s="36"/>
      <c r="Z83" s="36"/>
      <c r="AA83" s="36"/>
      <c r="AB83" s="36"/>
      <c r="AC83" s="54"/>
      <c r="AD83" s="54"/>
      <c r="AE83" s="54"/>
      <c r="AF83" s="54"/>
    </row>
    <row r="84" spans="2:32" ht="13.5" customHeight="1">
      <c r="B84" s="36"/>
      <c r="C84" s="36"/>
      <c r="D84" s="19"/>
      <c r="E84" s="19"/>
      <c r="F84" s="19"/>
      <c r="G84" s="19"/>
      <c r="H84" s="19"/>
      <c r="I84" s="19"/>
      <c r="J84" s="19"/>
      <c r="K84" s="19"/>
      <c r="L84" s="19"/>
      <c r="M84" s="19"/>
      <c r="N84" s="19"/>
      <c r="O84" s="19"/>
      <c r="P84" s="19"/>
      <c r="Q84" s="19"/>
      <c r="R84" s="19"/>
      <c r="S84" s="19"/>
      <c r="T84" s="19"/>
      <c r="U84" s="19"/>
      <c r="V84" s="19"/>
      <c r="W84" s="19"/>
      <c r="X84" s="19"/>
      <c r="Y84" s="36"/>
      <c r="Z84" s="36"/>
      <c r="AA84" s="36"/>
      <c r="AB84" s="36"/>
      <c r="AC84" s="54"/>
      <c r="AD84" s="54"/>
      <c r="AE84" s="54"/>
      <c r="AF84" s="54"/>
    </row>
    <row r="85" spans="2:32" ht="13.5" customHeight="1">
      <c r="B85" s="36"/>
      <c r="C85" s="36"/>
      <c r="D85" s="19"/>
      <c r="E85" s="19"/>
      <c r="F85" s="19"/>
      <c r="G85" s="19"/>
      <c r="H85" s="19"/>
      <c r="I85" s="19"/>
      <c r="J85" s="19"/>
      <c r="K85" s="19"/>
      <c r="L85" s="19"/>
      <c r="M85" s="19"/>
      <c r="N85" s="19"/>
      <c r="O85" s="19"/>
      <c r="P85" s="19"/>
      <c r="Q85" s="19"/>
      <c r="R85" s="19"/>
      <c r="S85" s="19"/>
      <c r="T85" s="19"/>
      <c r="U85" s="19"/>
      <c r="V85" s="19"/>
      <c r="W85" s="19"/>
      <c r="X85" s="19"/>
      <c r="Y85" s="36"/>
      <c r="Z85" s="36"/>
      <c r="AA85" s="36"/>
      <c r="AB85" s="36"/>
      <c r="AC85" s="54"/>
      <c r="AD85" s="54"/>
      <c r="AE85" s="54"/>
      <c r="AF85" s="54"/>
    </row>
    <row r="86" spans="2:32" ht="13.5" customHeight="1">
      <c r="B86" s="36"/>
      <c r="C86" s="36"/>
      <c r="D86" s="19"/>
      <c r="E86" s="19"/>
      <c r="F86" s="19"/>
      <c r="G86" s="19"/>
      <c r="H86" s="19"/>
      <c r="I86" s="19"/>
      <c r="J86" s="19"/>
      <c r="K86" s="19"/>
      <c r="L86" s="19"/>
      <c r="M86" s="19"/>
      <c r="N86" s="19"/>
      <c r="O86" s="19"/>
      <c r="P86" s="19"/>
      <c r="Q86" s="19"/>
      <c r="R86" s="19"/>
      <c r="S86" s="19"/>
      <c r="T86" s="19"/>
      <c r="U86" s="19"/>
      <c r="V86" s="19"/>
      <c r="W86" s="19"/>
      <c r="X86" s="19"/>
      <c r="Y86" s="36"/>
      <c r="Z86" s="36"/>
      <c r="AA86" s="36"/>
      <c r="AB86" s="36"/>
      <c r="AC86" s="54"/>
      <c r="AD86" s="54"/>
      <c r="AE86" s="54"/>
      <c r="AF86" s="54"/>
    </row>
    <row r="87" spans="2:32" ht="13.5" customHeight="1">
      <c r="B87" s="36"/>
      <c r="C87" s="36"/>
      <c r="D87" s="19"/>
      <c r="E87" s="19"/>
      <c r="F87" s="19"/>
      <c r="G87" s="19"/>
      <c r="H87" s="19"/>
      <c r="I87" s="19"/>
      <c r="J87" s="19"/>
      <c r="K87" s="19"/>
      <c r="L87" s="19"/>
      <c r="M87" s="19"/>
      <c r="N87" s="19"/>
      <c r="O87" s="19"/>
      <c r="P87" s="19"/>
      <c r="Q87" s="19"/>
      <c r="R87" s="19"/>
      <c r="S87" s="19"/>
      <c r="T87" s="19"/>
      <c r="U87" s="19"/>
      <c r="V87" s="19"/>
      <c r="W87" s="19"/>
      <c r="X87" s="19"/>
      <c r="Y87" s="36"/>
      <c r="Z87" s="36"/>
      <c r="AA87" s="36"/>
      <c r="AB87" s="36"/>
      <c r="AC87" s="54"/>
      <c r="AD87" s="54"/>
      <c r="AE87" s="54"/>
      <c r="AF87" s="54"/>
    </row>
    <row r="88" spans="2:32" ht="13.5" customHeight="1">
      <c r="B88" s="36"/>
      <c r="C88" s="36"/>
      <c r="D88" s="19"/>
      <c r="E88" s="19"/>
      <c r="F88" s="19"/>
      <c r="G88" s="19"/>
      <c r="H88" s="19"/>
      <c r="I88" s="19"/>
      <c r="J88" s="19"/>
      <c r="K88" s="19"/>
      <c r="L88" s="19"/>
      <c r="M88" s="19"/>
      <c r="N88" s="19"/>
      <c r="O88" s="19"/>
      <c r="P88" s="19"/>
      <c r="Q88" s="19"/>
      <c r="R88" s="19"/>
      <c r="S88" s="19"/>
      <c r="T88" s="19"/>
      <c r="U88" s="19"/>
      <c r="V88" s="19"/>
      <c r="W88" s="19"/>
      <c r="X88" s="19"/>
      <c r="Y88" s="36"/>
      <c r="Z88" s="36"/>
      <c r="AA88" s="36"/>
      <c r="AB88" s="36"/>
      <c r="AC88" s="54"/>
      <c r="AD88" s="54"/>
      <c r="AE88" s="54"/>
      <c r="AF88" s="54"/>
    </row>
    <row r="89" spans="2:32" ht="13.5" customHeight="1">
      <c r="B89" s="36"/>
      <c r="C89" s="36"/>
      <c r="D89" s="19"/>
      <c r="E89" s="19"/>
      <c r="F89" s="19"/>
      <c r="G89" s="19"/>
      <c r="H89" s="19"/>
      <c r="I89" s="19"/>
      <c r="J89" s="19"/>
      <c r="K89" s="19"/>
      <c r="L89" s="19"/>
      <c r="M89" s="19"/>
      <c r="N89" s="19"/>
      <c r="O89" s="19"/>
      <c r="P89" s="19"/>
      <c r="Q89" s="19"/>
      <c r="R89" s="19"/>
      <c r="S89" s="19"/>
      <c r="T89" s="19"/>
      <c r="U89" s="19"/>
      <c r="V89" s="19"/>
      <c r="W89" s="19"/>
      <c r="X89" s="19"/>
      <c r="Y89" s="36"/>
      <c r="Z89" s="36"/>
      <c r="AA89" s="36"/>
      <c r="AB89" s="36"/>
      <c r="AC89" s="54"/>
      <c r="AD89" s="54"/>
      <c r="AE89" s="54"/>
      <c r="AF89" s="54"/>
    </row>
    <row r="90" spans="2:32" ht="13.5" customHeight="1">
      <c r="B90" s="36"/>
      <c r="C90" s="36"/>
      <c r="D90" s="19"/>
      <c r="E90" s="19"/>
      <c r="F90" s="19"/>
      <c r="G90" s="19"/>
      <c r="H90" s="19"/>
      <c r="I90" s="19"/>
      <c r="J90" s="19"/>
      <c r="K90" s="19"/>
      <c r="L90" s="19"/>
      <c r="M90" s="19"/>
      <c r="N90" s="19"/>
      <c r="O90" s="19"/>
      <c r="P90" s="19"/>
      <c r="Q90" s="19"/>
      <c r="R90" s="19"/>
      <c r="S90" s="19"/>
      <c r="T90" s="19"/>
      <c r="U90" s="19"/>
      <c r="V90" s="19"/>
      <c r="W90" s="19"/>
      <c r="X90" s="19"/>
      <c r="Y90" s="36"/>
      <c r="Z90" s="36"/>
      <c r="AA90" s="36"/>
      <c r="AB90" s="36"/>
      <c r="AC90" s="54"/>
      <c r="AD90" s="54"/>
      <c r="AE90" s="54"/>
      <c r="AF90" s="54"/>
    </row>
    <row r="91" spans="2:32" ht="13.5" customHeight="1">
      <c r="B91" s="36"/>
      <c r="C91" s="36"/>
      <c r="D91" s="19"/>
      <c r="E91" s="19"/>
      <c r="F91" s="19"/>
      <c r="G91" s="19"/>
      <c r="H91" s="19"/>
      <c r="I91" s="19"/>
      <c r="J91" s="19"/>
      <c r="K91" s="19"/>
      <c r="L91" s="19"/>
      <c r="M91" s="19"/>
      <c r="N91" s="19"/>
      <c r="O91" s="19"/>
      <c r="P91" s="19"/>
      <c r="Q91" s="19"/>
      <c r="R91" s="19"/>
      <c r="S91" s="19"/>
      <c r="T91" s="19"/>
      <c r="U91" s="19"/>
      <c r="V91" s="19"/>
      <c r="W91" s="19"/>
      <c r="X91" s="19"/>
      <c r="Y91" s="36"/>
      <c r="Z91" s="36"/>
      <c r="AA91" s="36"/>
      <c r="AB91" s="36"/>
      <c r="AC91" s="54"/>
      <c r="AD91" s="54"/>
      <c r="AE91" s="54"/>
      <c r="AF91" s="54"/>
    </row>
    <row r="92" spans="2:32" ht="13.5" customHeight="1">
      <c r="B92" s="36"/>
      <c r="C92" s="36"/>
      <c r="D92" s="19"/>
      <c r="E92" s="19"/>
      <c r="F92" s="19"/>
      <c r="G92" s="19"/>
      <c r="H92" s="19"/>
      <c r="I92" s="19"/>
      <c r="J92" s="19"/>
      <c r="K92" s="19"/>
      <c r="L92" s="19"/>
      <c r="M92" s="19"/>
      <c r="N92" s="19"/>
      <c r="O92" s="19"/>
      <c r="P92" s="19"/>
      <c r="Q92" s="19"/>
      <c r="R92" s="19"/>
      <c r="S92" s="19"/>
      <c r="T92" s="19"/>
      <c r="U92" s="19"/>
      <c r="V92" s="19"/>
      <c r="W92" s="19"/>
      <c r="X92" s="19"/>
      <c r="Y92" s="36"/>
      <c r="Z92" s="36"/>
      <c r="AA92" s="36"/>
      <c r="AB92" s="36"/>
      <c r="AC92" s="54"/>
      <c r="AD92" s="54"/>
      <c r="AE92" s="54"/>
      <c r="AF92" s="54"/>
    </row>
    <row r="93" spans="2:32" ht="13.5" customHeight="1">
      <c r="B93" s="36"/>
      <c r="C93" s="36"/>
      <c r="D93" s="19"/>
      <c r="E93" s="19"/>
      <c r="F93" s="19"/>
      <c r="G93" s="19"/>
      <c r="H93" s="19"/>
      <c r="I93" s="19"/>
      <c r="J93" s="19"/>
      <c r="K93" s="19"/>
      <c r="L93" s="19"/>
      <c r="M93" s="19"/>
      <c r="N93" s="19"/>
      <c r="O93" s="19"/>
      <c r="P93" s="19"/>
      <c r="Q93" s="19"/>
      <c r="R93" s="19"/>
      <c r="S93" s="19"/>
      <c r="T93" s="19"/>
      <c r="U93" s="19"/>
      <c r="V93" s="19"/>
      <c r="W93" s="19"/>
      <c r="X93" s="19"/>
      <c r="Y93" s="36"/>
      <c r="Z93" s="36"/>
      <c r="AA93" s="36"/>
      <c r="AB93" s="36"/>
      <c r="AC93" s="54"/>
      <c r="AD93" s="54"/>
      <c r="AE93" s="54"/>
      <c r="AF93" s="54"/>
    </row>
    <row r="94" spans="2:32" ht="13.5" customHeight="1">
      <c r="B94" s="36"/>
      <c r="C94" s="36"/>
      <c r="D94" s="19"/>
      <c r="E94" s="19"/>
      <c r="F94" s="19"/>
      <c r="G94" s="19"/>
      <c r="H94" s="19"/>
      <c r="I94" s="19"/>
      <c r="J94" s="19"/>
      <c r="K94" s="19"/>
      <c r="L94" s="19"/>
      <c r="M94" s="19"/>
      <c r="N94" s="19"/>
      <c r="O94" s="19"/>
      <c r="P94" s="19"/>
      <c r="Q94" s="19"/>
      <c r="R94" s="19"/>
      <c r="S94" s="19"/>
      <c r="T94" s="19"/>
      <c r="U94" s="19"/>
      <c r="V94" s="19"/>
      <c r="W94" s="19"/>
      <c r="X94" s="19"/>
      <c r="Y94" s="36"/>
      <c r="Z94" s="36"/>
      <c r="AA94" s="36"/>
      <c r="AB94" s="36"/>
      <c r="AC94" s="54"/>
      <c r="AD94" s="54"/>
      <c r="AE94" s="54"/>
      <c r="AF94" s="54"/>
    </row>
    <row r="95" spans="2:32" ht="13.5" customHeight="1">
      <c r="B95" s="36"/>
      <c r="C95" s="36"/>
      <c r="D95" s="19"/>
      <c r="E95" s="19"/>
      <c r="F95" s="19"/>
      <c r="G95" s="19"/>
      <c r="H95" s="19"/>
      <c r="I95" s="19"/>
      <c r="J95" s="19"/>
      <c r="K95" s="19"/>
      <c r="L95" s="19"/>
      <c r="M95" s="19"/>
      <c r="N95" s="19"/>
      <c r="O95" s="19"/>
      <c r="P95" s="19"/>
      <c r="Q95" s="19"/>
      <c r="R95" s="19"/>
      <c r="S95" s="19"/>
      <c r="T95" s="19"/>
      <c r="U95" s="19"/>
      <c r="V95" s="19"/>
      <c r="W95" s="19"/>
      <c r="X95" s="19"/>
      <c r="Y95" s="36"/>
      <c r="Z95" s="36"/>
      <c r="AA95" s="36"/>
      <c r="AB95" s="36"/>
      <c r="AC95" s="54"/>
      <c r="AD95" s="54"/>
      <c r="AE95" s="54"/>
      <c r="AF95" s="54"/>
    </row>
    <row r="96" spans="2:32" ht="13.5" customHeight="1">
      <c r="B96" s="36"/>
      <c r="C96" s="36"/>
      <c r="D96" s="19"/>
      <c r="E96" s="19"/>
      <c r="F96" s="19"/>
      <c r="G96" s="19"/>
      <c r="H96" s="19"/>
      <c r="I96" s="19"/>
      <c r="J96" s="19"/>
      <c r="K96" s="19"/>
      <c r="L96" s="19"/>
      <c r="M96" s="19"/>
      <c r="N96" s="19"/>
      <c r="O96" s="19"/>
      <c r="P96" s="19"/>
      <c r="Q96" s="19"/>
      <c r="R96" s="19"/>
      <c r="S96" s="19"/>
      <c r="T96" s="19"/>
      <c r="U96" s="19"/>
      <c r="V96" s="19"/>
      <c r="W96" s="19"/>
      <c r="X96" s="19"/>
      <c r="Y96" s="36"/>
      <c r="Z96" s="36"/>
      <c r="AA96" s="36"/>
      <c r="AB96" s="36"/>
      <c r="AC96" s="54"/>
      <c r="AD96" s="54"/>
      <c r="AE96" s="54"/>
      <c r="AF96" s="54"/>
    </row>
    <row r="97" spans="2:32" ht="13.5" customHeight="1">
      <c r="B97" s="36"/>
      <c r="C97" s="36"/>
      <c r="D97" s="19"/>
      <c r="E97" s="19"/>
      <c r="F97" s="19"/>
      <c r="G97" s="19"/>
      <c r="H97" s="19"/>
      <c r="I97" s="19"/>
      <c r="J97" s="19"/>
      <c r="K97" s="19"/>
      <c r="L97" s="19"/>
      <c r="M97" s="19"/>
      <c r="N97" s="19"/>
      <c r="O97" s="19"/>
      <c r="P97" s="19"/>
      <c r="Q97" s="19"/>
      <c r="R97" s="19"/>
      <c r="S97" s="19"/>
      <c r="T97" s="19"/>
      <c r="U97" s="19"/>
      <c r="V97" s="19"/>
      <c r="W97" s="19"/>
      <c r="X97" s="19"/>
      <c r="Y97" s="36"/>
      <c r="Z97" s="36"/>
      <c r="AA97" s="36"/>
      <c r="AB97" s="36"/>
      <c r="AC97" s="54"/>
      <c r="AD97" s="54"/>
      <c r="AE97" s="54"/>
      <c r="AF97" s="54"/>
    </row>
    <row r="98" spans="2:32" ht="13.5" customHeight="1">
      <c r="B98" s="36"/>
      <c r="C98" s="36"/>
      <c r="D98" s="19"/>
      <c r="E98" s="19"/>
      <c r="F98" s="19"/>
      <c r="G98" s="19"/>
      <c r="H98" s="19"/>
      <c r="I98" s="19"/>
      <c r="J98" s="19"/>
      <c r="K98" s="19"/>
      <c r="L98" s="19"/>
      <c r="M98" s="19"/>
      <c r="N98" s="19"/>
      <c r="O98" s="19"/>
      <c r="P98" s="19"/>
      <c r="Q98" s="19"/>
      <c r="R98" s="19"/>
      <c r="S98" s="19"/>
      <c r="T98" s="19"/>
      <c r="U98" s="19"/>
      <c r="V98" s="19"/>
      <c r="W98" s="19"/>
      <c r="X98" s="19"/>
      <c r="Y98" s="36"/>
      <c r="Z98" s="36"/>
      <c r="AA98" s="36"/>
      <c r="AB98" s="36"/>
      <c r="AC98" s="54"/>
      <c r="AD98" s="54"/>
      <c r="AE98" s="54"/>
      <c r="AF98" s="54"/>
    </row>
    <row r="99" spans="2:32" ht="13.5" customHeight="1">
      <c r="B99" s="36"/>
      <c r="C99" s="36"/>
      <c r="D99" s="19"/>
      <c r="E99" s="19"/>
      <c r="F99" s="19"/>
      <c r="G99" s="19"/>
      <c r="H99" s="19"/>
      <c r="I99" s="19"/>
      <c r="J99" s="19"/>
      <c r="K99" s="19"/>
      <c r="L99" s="19"/>
      <c r="M99" s="19"/>
      <c r="N99" s="19"/>
      <c r="O99" s="19"/>
      <c r="P99" s="19"/>
      <c r="Q99" s="19"/>
      <c r="R99" s="19"/>
      <c r="S99" s="19"/>
      <c r="T99" s="19"/>
      <c r="U99" s="19"/>
      <c r="V99" s="19"/>
      <c r="W99" s="19"/>
      <c r="X99" s="19"/>
      <c r="Y99" s="36"/>
      <c r="Z99" s="36"/>
      <c r="AA99" s="36"/>
      <c r="AB99" s="36"/>
      <c r="AC99" s="54"/>
      <c r="AD99" s="54"/>
      <c r="AE99" s="54"/>
      <c r="AF99" s="54"/>
    </row>
    <row r="100" spans="2:32" ht="13.5" customHeight="1">
      <c r="B100" s="36"/>
      <c r="C100" s="36"/>
      <c r="D100" s="19"/>
      <c r="E100" s="19"/>
      <c r="F100" s="19"/>
      <c r="G100" s="19"/>
      <c r="H100" s="19"/>
      <c r="I100" s="19"/>
      <c r="J100" s="19"/>
      <c r="K100" s="19"/>
      <c r="L100" s="19"/>
      <c r="M100" s="19"/>
      <c r="N100" s="19"/>
      <c r="O100" s="19"/>
      <c r="P100" s="19"/>
      <c r="Q100" s="19"/>
      <c r="R100" s="19"/>
      <c r="S100" s="19"/>
      <c r="T100" s="19"/>
      <c r="U100" s="19"/>
      <c r="V100" s="19"/>
      <c r="W100" s="19"/>
      <c r="X100" s="19"/>
      <c r="Y100" s="36"/>
      <c r="Z100" s="36"/>
      <c r="AA100" s="36"/>
      <c r="AB100" s="36"/>
      <c r="AC100" s="54"/>
      <c r="AD100" s="54"/>
      <c r="AE100" s="54"/>
      <c r="AF100" s="54"/>
    </row>
    <row r="101" spans="2:32" ht="13.5" customHeight="1">
      <c r="B101" s="36"/>
      <c r="C101" s="36"/>
      <c r="D101" s="19"/>
      <c r="E101" s="19"/>
      <c r="F101" s="19"/>
      <c r="G101" s="19"/>
      <c r="H101" s="19"/>
      <c r="I101" s="19"/>
      <c r="J101" s="19"/>
      <c r="K101" s="19"/>
      <c r="L101" s="19"/>
      <c r="M101" s="19"/>
      <c r="N101" s="19"/>
      <c r="O101" s="19"/>
      <c r="P101" s="19"/>
      <c r="Q101" s="19"/>
      <c r="R101" s="19"/>
      <c r="S101" s="19"/>
      <c r="T101" s="19"/>
      <c r="U101" s="19"/>
      <c r="V101" s="19"/>
      <c r="W101" s="19"/>
      <c r="X101" s="19"/>
      <c r="Y101" s="36"/>
      <c r="Z101" s="36"/>
      <c r="AA101" s="36"/>
      <c r="AB101" s="36"/>
      <c r="AC101" s="54"/>
      <c r="AD101" s="54"/>
      <c r="AE101" s="54"/>
      <c r="AF101" s="54"/>
    </row>
    <row r="102" spans="2:32" ht="13.5" customHeight="1">
      <c r="B102" s="36"/>
      <c r="C102" s="36"/>
      <c r="D102" s="19"/>
      <c r="E102" s="19"/>
      <c r="F102" s="19"/>
      <c r="G102" s="19"/>
      <c r="H102" s="19"/>
      <c r="I102" s="19"/>
      <c r="J102" s="19"/>
      <c r="K102" s="19"/>
      <c r="L102" s="19"/>
      <c r="M102" s="19"/>
      <c r="N102" s="19"/>
      <c r="O102" s="19"/>
      <c r="P102" s="19"/>
      <c r="Q102" s="19"/>
      <c r="R102" s="19"/>
      <c r="S102" s="19"/>
      <c r="T102" s="19"/>
      <c r="U102" s="19"/>
      <c r="V102" s="19"/>
      <c r="W102" s="19"/>
      <c r="X102" s="19"/>
      <c r="Y102" s="36"/>
      <c r="Z102" s="36"/>
      <c r="AA102" s="36"/>
      <c r="AB102" s="36"/>
      <c r="AC102" s="54"/>
      <c r="AD102" s="54"/>
      <c r="AE102" s="54"/>
      <c r="AF102" s="54"/>
    </row>
    <row r="103" spans="2:32" ht="13.5" customHeight="1">
      <c r="B103" s="36"/>
      <c r="C103" s="36"/>
      <c r="D103" s="19"/>
      <c r="E103" s="19"/>
      <c r="F103" s="19"/>
      <c r="G103" s="19"/>
      <c r="H103" s="19"/>
      <c r="I103" s="19"/>
      <c r="J103" s="19"/>
      <c r="K103" s="19"/>
      <c r="L103" s="19"/>
      <c r="M103" s="19"/>
      <c r="N103" s="19"/>
      <c r="O103" s="19"/>
      <c r="P103" s="19"/>
      <c r="Q103" s="19"/>
      <c r="R103" s="19"/>
      <c r="S103" s="19"/>
      <c r="T103" s="19"/>
      <c r="U103" s="19"/>
      <c r="V103" s="19"/>
      <c r="W103" s="19"/>
      <c r="X103" s="19"/>
      <c r="Y103" s="36"/>
      <c r="Z103" s="36"/>
      <c r="AA103" s="36"/>
      <c r="AB103" s="36"/>
      <c r="AC103" s="54"/>
      <c r="AD103" s="54"/>
      <c r="AE103" s="54"/>
      <c r="AF103" s="54"/>
    </row>
    <row r="104" spans="2:32" ht="13.5" customHeight="1">
      <c r="B104" s="36"/>
      <c r="C104" s="36"/>
      <c r="D104" s="19"/>
      <c r="E104" s="19"/>
      <c r="F104" s="19"/>
      <c r="G104" s="19"/>
      <c r="H104" s="19"/>
      <c r="I104" s="19"/>
      <c r="J104" s="19"/>
      <c r="K104" s="19"/>
      <c r="L104" s="19"/>
      <c r="M104" s="19"/>
      <c r="N104" s="19"/>
      <c r="O104" s="19"/>
      <c r="P104" s="19"/>
      <c r="Q104" s="19"/>
      <c r="R104" s="19"/>
      <c r="S104" s="19"/>
      <c r="T104" s="19"/>
      <c r="U104" s="19"/>
      <c r="V104" s="19"/>
      <c r="W104" s="19"/>
      <c r="X104" s="19"/>
      <c r="Y104" s="36"/>
      <c r="Z104" s="36"/>
      <c r="AA104" s="36"/>
      <c r="AB104" s="36"/>
      <c r="AC104" s="54"/>
      <c r="AD104" s="54"/>
      <c r="AE104" s="54"/>
      <c r="AF104" s="54"/>
    </row>
    <row r="105" spans="2:32" ht="13.5" customHeight="1">
      <c r="B105" s="36"/>
      <c r="C105" s="36"/>
      <c r="D105" s="19"/>
      <c r="E105" s="19"/>
      <c r="F105" s="19"/>
      <c r="G105" s="19"/>
      <c r="H105" s="19"/>
      <c r="I105" s="19"/>
      <c r="J105" s="19"/>
      <c r="K105" s="19"/>
      <c r="L105" s="19"/>
      <c r="M105" s="19"/>
      <c r="N105" s="19"/>
      <c r="O105" s="19"/>
      <c r="P105" s="19"/>
      <c r="Q105" s="19"/>
      <c r="R105" s="19"/>
      <c r="S105" s="19"/>
      <c r="T105" s="19"/>
      <c r="U105" s="19"/>
      <c r="V105" s="19"/>
      <c r="W105" s="19"/>
      <c r="X105" s="19"/>
      <c r="Y105" s="36"/>
      <c r="Z105" s="36"/>
      <c r="AA105" s="36"/>
      <c r="AB105" s="36"/>
      <c r="AC105" s="54"/>
      <c r="AD105" s="54"/>
      <c r="AE105" s="54"/>
      <c r="AF105" s="54"/>
    </row>
    <row r="106" spans="2:32" ht="13.5" customHeight="1">
      <c r="B106" s="36"/>
      <c r="C106" s="36"/>
      <c r="D106" s="19"/>
      <c r="E106" s="19"/>
      <c r="F106" s="19"/>
      <c r="G106" s="19"/>
      <c r="H106" s="19"/>
      <c r="I106" s="19"/>
      <c r="J106" s="19"/>
      <c r="K106" s="19"/>
      <c r="L106" s="19"/>
      <c r="M106" s="19"/>
      <c r="N106" s="19"/>
      <c r="O106" s="19"/>
      <c r="P106" s="19"/>
      <c r="Q106" s="19"/>
      <c r="R106" s="19"/>
      <c r="S106" s="19"/>
      <c r="T106" s="19"/>
      <c r="U106" s="19"/>
      <c r="V106" s="19"/>
      <c r="W106" s="19"/>
      <c r="X106" s="19"/>
      <c r="Y106" s="36"/>
      <c r="Z106" s="36"/>
      <c r="AA106" s="36"/>
      <c r="AB106" s="36"/>
      <c r="AC106" s="54"/>
      <c r="AD106" s="54"/>
      <c r="AE106" s="54"/>
      <c r="AF106" s="54"/>
    </row>
    <row r="107" spans="2:32" ht="13.5" customHeight="1">
      <c r="B107" s="36"/>
      <c r="C107" s="36"/>
      <c r="D107" s="19"/>
      <c r="E107" s="19"/>
      <c r="F107" s="19"/>
      <c r="G107" s="19"/>
      <c r="H107" s="19"/>
      <c r="I107" s="19"/>
      <c r="J107" s="19"/>
      <c r="K107" s="19"/>
      <c r="L107" s="19"/>
      <c r="M107" s="19"/>
      <c r="N107" s="19"/>
      <c r="O107" s="19"/>
      <c r="P107" s="19"/>
      <c r="Q107" s="19"/>
      <c r="R107" s="19"/>
      <c r="S107" s="19"/>
      <c r="T107" s="19"/>
      <c r="U107" s="19"/>
      <c r="V107" s="19"/>
      <c r="W107" s="19"/>
      <c r="X107" s="19"/>
      <c r="Y107" s="36"/>
      <c r="Z107" s="36"/>
      <c r="AA107" s="36"/>
      <c r="AB107" s="36"/>
      <c r="AC107" s="54"/>
      <c r="AD107" s="54"/>
      <c r="AE107" s="54"/>
      <c r="AF107" s="54"/>
    </row>
    <row r="108" spans="2:32" ht="13.5" customHeight="1">
      <c r="B108" s="36"/>
      <c r="C108" s="36"/>
      <c r="D108" s="19"/>
      <c r="E108" s="19"/>
      <c r="F108" s="19"/>
      <c r="G108" s="19"/>
      <c r="H108" s="19"/>
      <c r="I108" s="19"/>
      <c r="J108" s="19"/>
      <c r="K108" s="19"/>
      <c r="L108" s="19"/>
      <c r="M108" s="19"/>
      <c r="N108" s="19"/>
      <c r="O108" s="19"/>
      <c r="P108" s="19"/>
      <c r="Q108" s="19"/>
      <c r="R108" s="19"/>
      <c r="S108" s="19"/>
      <c r="T108" s="19"/>
      <c r="U108" s="19"/>
      <c r="V108" s="19"/>
      <c r="W108" s="19"/>
      <c r="X108" s="19"/>
      <c r="Y108" s="36"/>
      <c r="Z108" s="36"/>
      <c r="AA108" s="36"/>
      <c r="AB108" s="36"/>
      <c r="AC108" s="54"/>
      <c r="AD108" s="54"/>
      <c r="AE108" s="54"/>
      <c r="AF108" s="54"/>
    </row>
    <row r="109" spans="2:32" ht="13.5" customHeight="1">
      <c r="B109" s="36"/>
      <c r="C109" s="36"/>
      <c r="D109" s="19"/>
      <c r="E109" s="19"/>
      <c r="F109" s="19"/>
      <c r="G109" s="19"/>
      <c r="H109" s="19"/>
      <c r="I109" s="19"/>
      <c r="J109" s="19"/>
      <c r="K109" s="19"/>
      <c r="L109" s="19"/>
      <c r="M109" s="19"/>
      <c r="N109" s="19"/>
      <c r="O109" s="19"/>
      <c r="P109" s="19"/>
      <c r="Q109" s="19"/>
      <c r="R109" s="19"/>
      <c r="S109" s="19"/>
      <c r="T109" s="19"/>
      <c r="U109" s="19"/>
      <c r="V109" s="19"/>
      <c r="W109" s="19"/>
      <c r="X109" s="19"/>
      <c r="Y109" s="36"/>
      <c r="Z109" s="36"/>
      <c r="AA109" s="36"/>
      <c r="AB109" s="36"/>
      <c r="AC109" s="54"/>
      <c r="AD109" s="54"/>
      <c r="AE109" s="54"/>
      <c r="AF109" s="54"/>
    </row>
    <row r="110" spans="2:32" ht="13.5" customHeight="1">
      <c r="B110" s="36"/>
      <c r="C110" s="36"/>
      <c r="D110" s="19"/>
      <c r="E110" s="19"/>
      <c r="F110" s="19"/>
      <c r="G110" s="19"/>
      <c r="H110" s="19"/>
      <c r="I110" s="19"/>
      <c r="J110" s="19"/>
      <c r="K110" s="19"/>
      <c r="L110" s="19"/>
      <c r="M110" s="19"/>
      <c r="N110" s="19"/>
      <c r="O110" s="19"/>
      <c r="P110" s="19"/>
      <c r="Q110" s="19"/>
      <c r="R110" s="19"/>
      <c r="S110" s="19"/>
      <c r="T110" s="19"/>
      <c r="U110" s="19"/>
      <c r="V110" s="19"/>
      <c r="W110" s="19"/>
      <c r="X110" s="19"/>
      <c r="Y110" s="36"/>
      <c r="Z110" s="36"/>
      <c r="AA110" s="36"/>
      <c r="AB110" s="36"/>
      <c r="AC110" s="54"/>
      <c r="AD110" s="54"/>
      <c r="AE110" s="54"/>
      <c r="AF110" s="54"/>
    </row>
    <row r="111" spans="2:32" ht="13.5" customHeight="1">
      <c r="B111" s="36"/>
      <c r="C111" s="36"/>
      <c r="D111" s="19"/>
      <c r="E111" s="19"/>
      <c r="F111" s="19"/>
      <c r="G111" s="19"/>
      <c r="H111" s="19"/>
      <c r="I111" s="19"/>
      <c r="J111" s="19"/>
      <c r="K111" s="19"/>
      <c r="L111" s="19"/>
      <c r="M111" s="19"/>
      <c r="N111" s="19"/>
      <c r="O111" s="19"/>
      <c r="P111" s="19"/>
      <c r="Q111" s="19"/>
      <c r="R111" s="19"/>
      <c r="S111" s="19"/>
      <c r="T111" s="19"/>
      <c r="U111" s="19"/>
      <c r="V111" s="19"/>
      <c r="W111" s="19"/>
      <c r="X111" s="19"/>
      <c r="Y111" s="36"/>
      <c r="Z111" s="36"/>
      <c r="AA111" s="36"/>
      <c r="AB111" s="36"/>
      <c r="AC111" s="54"/>
      <c r="AD111" s="54"/>
      <c r="AE111" s="54"/>
      <c r="AF111" s="54"/>
    </row>
    <row r="112" spans="2:32" ht="13.5" customHeight="1">
      <c r="B112" s="36"/>
      <c r="C112" s="36"/>
      <c r="D112" s="19"/>
      <c r="E112" s="19"/>
      <c r="F112" s="19"/>
      <c r="G112" s="19"/>
      <c r="H112" s="19"/>
      <c r="I112" s="19"/>
      <c r="J112" s="19"/>
      <c r="K112" s="19"/>
      <c r="L112" s="19"/>
      <c r="M112" s="19"/>
      <c r="N112" s="19"/>
      <c r="O112" s="19"/>
      <c r="P112" s="19"/>
      <c r="Q112" s="19"/>
      <c r="R112" s="19"/>
      <c r="S112" s="19"/>
      <c r="T112" s="19"/>
      <c r="U112" s="19"/>
      <c r="V112" s="19"/>
      <c r="W112" s="19"/>
      <c r="X112" s="19"/>
      <c r="Y112" s="36"/>
      <c r="Z112" s="36"/>
      <c r="AA112" s="36"/>
      <c r="AB112" s="36"/>
      <c r="AC112" s="54"/>
      <c r="AD112" s="54"/>
      <c r="AE112" s="54"/>
      <c r="AF112" s="54"/>
    </row>
    <row r="113" spans="2:32" ht="13.5" customHeight="1">
      <c r="B113" s="36"/>
      <c r="C113" s="36"/>
      <c r="D113" s="19"/>
      <c r="E113" s="19"/>
      <c r="F113" s="19"/>
      <c r="G113" s="19"/>
      <c r="H113" s="19"/>
      <c r="I113" s="19"/>
      <c r="J113" s="19"/>
      <c r="K113" s="19"/>
      <c r="L113" s="19"/>
      <c r="M113" s="19"/>
      <c r="N113" s="19"/>
      <c r="O113" s="19"/>
      <c r="P113" s="19"/>
      <c r="Q113" s="19"/>
      <c r="R113" s="19"/>
      <c r="S113" s="19"/>
      <c r="T113" s="19"/>
      <c r="U113" s="19"/>
      <c r="V113" s="19"/>
      <c r="W113" s="19"/>
      <c r="X113" s="19"/>
      <c r="Y113" s="36"/>
      <c r="Z113" s="36"/>
      <c r="AA113" s="36"/>
      <c r="AB113" s="36"/>
      <c r="AC113" s="54"/>
      <c r="AD113" s="54"/>
      <c r="AE113" s="54"/>
      <c r="AF113" s="54"/>
    </row>
    <row r="114" spans="2:32" ht="13.5" customHeight="1">
      <c r="B114" s="36"/>
      <c r="C114" s="36"/>
      <c r="D114" s="19"/>
      <c r="E114" s="19"/>
      <c r="F114" s="19"/>
      <c r="G114" s="19"/>
      <c r="H114" s="19"/>
      <c r="I114" s="19"/>
      <c r="J114" s="19"/>
      <c r="K114" s="19"/>
      <c r="L114" s="19"/>
      <c r="M114" s="19"/>
      <c r="N114" s="19"/>
      <c r="O114" s="19"/>
      <c r="P114" s="19"/>
      <c r="Q114" s="19"/>
      <c r="R114" s="19"/>
      <c r="S114" s="19"/>
      <c r="T114" s="19"/>
      <c r="U114" s="19"/>
      <c r="V114" s="19"/>
      <c r="W114" s="19"/>
      <c r="X114" s="19"/>
      <c r="Y114" s="36"/>
      <c r="Z114" s="36"/>
      <c r="AA114" s="36"/>
      <c r="AB114" s="36"/>
      <c r="AC114" s="54"/>
      <c r="AD114" s="54"/>
      <c r="AE114" s="54"/>
      <c r="AF114" s="54"/>
    </row>
    <row r="115" spans="2:32" ht="13.5" customHeight="1">
      <c r="B115" s="36"/>
      <c r="C115" s="36"/>
      <c r="D115" s="19"/>
      <c r="E115" s="19"/>
      <c r="F115" s="19"/>
      <c r="G115" s="19"/>
      <c r="H115" s="19"/>
      <c r="I115" s="19"/>
      <c r="J115" s="19"/>
      <c r="K115" s="19"/>
      <c r="L115" s="19"/>
      <c r="M115" s="19"/>
      <c r="N115" s="19"/>
      <c r="O115" s="19"/>
      <c r="P115" s="19"/>
      <c r="Q115" s="19"/>
      <c r="R115" s="19"/>
      <c r="S115" s="19"/>
      <c r="T115" s="19"/>
      <c r="U115" s="19"/>
      <c r="V115" s="19"/>
      <c r="W115" s="19"/>
      <c r="X115" s="19"/>
      <c r="Y115" s="36"/>
      <c r="Z115" s="36"/>
      <c r="AA115" s="36"/>
      <c r="AB115" s="36"/>
      <c r="AC115" s="54"/>
      <c r="AD115" s="54"/>
      <c r="AE115" s="54"/>
      <c r="AF115" s="54"/>
    </row>
    <row r="116" spans="2:32" ht="13.5" customHeight="1">
      <c r="B116" s="36"/>
      <c r="C116" s="36"/>
      <c r="D116" s="19"/>
      <c r="E116" s="19"/>
      <c r="F116" s="19"/>
      <c r="G116" s="19"/>
      <c r="H116" s="19"/>
      <c r="I116" s="19"/>
      <c r="J116" s="19"/>
      <c r="K116" s="19"/>
      <c r="L116" s="19"/>
      <c r="M116" s="19"/>
      <c r="N116" s="19"/>
      <c r="O116" s="19"/>
      <c r="P116" s="19"/>
      <c r="Q116" s="19"/>
      <c r="R116" s="19"/>
      <c r="S116" s="19"/>
      <c r="T116" s="19"/>
      <c r="U116" s="19"/>
      <c r="V116" s="19"/>
      <c r="W116" s="19"/>
      <c r="X116" s="19"/>
      <c r="Y116" s="36"/>
      <c r="Z116" s="36"/>
      <c r="AA116" s="36"/>
      <c r="AB116" s="36"/>
      <c r="AC116" s="54"/>
      <c r="AD116" s="54"/>
      <c r="AE116" s="54"/>
      <c r="AF116" s="54"/>
    </row>
    <row r="117" spans="2:32" ht="13.5" customHeight="1">
      <c r="B117" s="36"/>
      <c r="C117" s="36"/>
      <c r="D117" s="19"/>
      <c r="E117" s="19"/>
      <c r="F117" s="19"/>
      <c r="G117" s="19"/>
      <c r="H117" s="19"/>
      <c r="I117" s="19"/>
      <c r="J117" s="19"/>
      <c r="K117" s="19"/>
      <c r="L117" s="19"/>
      <c r="M117" s="19"/>
      <c r="N117" s="19"/>
      <c r="O117" s="19"/>
      <c r="P117" s="19"/>
      <c r="Q117" s="19"/>
      <c r="R117" s="19"/>
      <c r="S117" s="19"/>
      <c r="T117" s="19"/>
      <c r="U117" s="19"/>
      <c r="V117" s="19"/>
      <c r="W117" s="19"/>
      <c r="X117" s="19"/>
      <c r="Y117" s="36"/>
      <c r="Z117" s="36"/>
      <c r="AA117" s="36"/>
      <c r="AB117" s="36"/>
      <c r="AC117" s="54"/>
      <c r="AD117" s="54"/>
      <c r="AE117" s="54"/>
      <c r="AF117" s="54"/>
    </row>
    <row r="118" spans="2:32" ht="13.5" customHeight="1">
      <c r="B118" s="36"/>
      <c r="C118" s="36"/>
      <c r="D118" s="19"/>
      <c r="E118" s="19"/>
      <c r="F118" s="19"/>
      <c r="G118" s="19"/>
      <c r="H118" s="19"/>
      <c r="I118" s="19"/>
      <c r="J118" s="19"/>
      <c r="K118" s="19"/>
      <c r="L118" s="19"/>
      <c r="M118" s="19"/>
      <c r="N118" s="19"/>
      <c r="O118" s="19"/>
      <c r="P118" s="19"/>
      <c r="Q118" s="19"/>
      <c r="R118" s="19"/>
      <c r="S118" s="19"/>
      <c r="T118" s="19"/>
      <c r="U118" s="19"/>
      <c r="V118" s="19"/>
      <c r="W118" s="19"/>
      <c r="X118" s="19"/>
      <c r="Y118" s="36"/>
      <c r="Z118" s="36"/>
      <c r="AA118" s="36"/>
      <c r="AB118" s="36"/>
      <c r="AC118" s="54"/>
      <c r="AD118" s="54"/>
      <c r="AE118" s="54"/>
      <c r="AF118" s="54"/>
    </row>
    <row r="119" spans="2:32" ht="13.5" customHeight="1">
      <c r="B119" s="36"/>
      <c r="C119" s="36"/>
      <c r="D119" s="19"/>
      <c r="E119" s="19"/>
      <c r="F119" s="19"/>
      <c r="G119" s="19"/>
      <c r="H119" s="19"/>
      <c r="I119" s="19"/>
      <c r="J119" s="19"/>
      <c r="K119" s="19"/>
      <c r="L119" s="19"/>
      <c r="M119" s="19"/>
      <c r="N119" s="19"/>
      <c r="O119" s="19"/>
      <c r="P119" s="19"/>
      <c r="Q119" s="19"/>
      <c r="R119" s="19"/>
      <c r="S119" s="19"/>
      <c r="T119" s="19"/>
      <c r="U119" s="19"/>
      <c r="V119" s="19"/>
      <c r="W119" s="19"/>
      <c r="X119" s="19"/>
      <c r="Y119" s="36"/>
      <c r="Z119" s="36"/>
      <c r="AA119" s="36"/>
      <c r="AB119" s="36"/>
      <c r="AC119" s="54"/>
      <c r="AD119" s="54"/>
      <c r="AE119" s="54"/>
      <c r="AF119" s="54"/>
    </row>
    <row r="120" spans="2:32" ht="13.5" customHeight="1">
      <c r="B120" s="36"/>
      <c r="C120" s="36"/>
      <c r="D120" s="19"/>
      <c r="E120" s="19"/>
      <c r="F120" s="19"/>
      <c r="G120" s="19"/>
      <c r="H120" s="19"/>
      <c r="I120" s="19"/>
      <c r="J120" s="19"/>
      <c r="K120" s="19"/>
      <c r="L120" s="19"/>
      <c r="M120" s="19"/>
      <c r="N120" s="19"/>
      <c r="O120" s="19"/>
      <c r="P120" s="19"/>
      <c r="Q120" s="19"/>
      <c r="R120" s="19"/>
      <c r="S120" s="19"/>
      <c r="T120" s="19"/>
      <c r="U120" s="19"/>
      <c r="V120" s="19"/>
      <c r="W120" s="19"/>
      <c r="X120" s="19"/>
      <c r="Y120" s="36"/>
      <c r="Z120" s="36"/>
      <c r="AA120" s="36"/>
      <c r="AB120" s="36"/>
      <c r="AC120" s="54"/>
      <c r="AD120" s="54"/>
      <c r="AE120" s="54"/>
      <c r="AF120" s="54"/>
    </row>
    <row r="121" spans="2:32" ht="13.5" customHeight="1">
      <c r="B121" s="36"/>
      <c r="C121" s="36"/>
      <c r="D121" s="19"/>
      <c r="E121" s="19"/>
      <c r="F121" s="19"/>
      <c r="G121" s="19"/>
      <c r="H121" s="19"/>
      <c r="I121" s="19"/>
      <c r="J121" s="19"/>
      <c r="K121" s="19"/>
      <c r="L121" s="19"/>
      <c r="M121" s="19"/>
      <c r="N121" s="19"/>
      <c r="O121" s="19"/>
      <c r="P121" s="19"/>
      <c r="Q121" s="19"/>
      <c r="R121" s="19"/>
      <c r="S121" s="19"/>
      <c r="T121" s="19"/>
      <c r="U121" s="19"/>
      <c r="V121" s="19"/>
      <c r="W121" s="19"/>
      <c r="X121" s="19"/>
      <c r="Y121" s="36"/>
      <c r="Z121" s="36"/>
      <c r="AA121" s="36"/>
      <c r="AB121" s="36"/>
      <c r="AC121" s="54"/>
      <c r="AD121" s="54"/>
      <c r="AE121" s="54"/>
      <c r="AF121" s="54"/>
    </row>
    <row r="122" spans="2:32" ht="13.5" customHeight="1">
      <c r="B122" s="36"/>
      <c r="C122" s="36"/>
      <c r="D122" s="19"/>
      <c r="E122" s="19"/>
      <c r="F122" s="19"/>
      <c r="G122" s="19"/>
      <c r="H122" s="19"/>
      <c r="I122" s="19"/>
      <c r="J122" s="19"/>
      <c r="K122" s="19"/>
      <c r="L122" s="19"/>
      <c r="M122" s="19"/>
      <c r="N122" s="19"/>
      <c r="O122" s="19"/>
      <c r="P122" s="19"/>
      <c r="Q122" s="19"/>
      <c r="R122" s="19"/>
      <c r="S122" s="19"/>
      <c r="T122" s="19"/>
      <c r="U122" s="19"/>
      <c r="V122" s="19"/>
      <c r="W122" s="19"/>
      <c r="X122" s="19"/>
      <c r="Y122" s="36"/>
      <c r="Z122" s="36"/>
      <c r="AA122" s="36"/>
      <c r="AB122" s="36"/>
      <c r="AC122" s="54"/>
      <c r="AD122" s="54"/>
      <c r="AE122" s="54"/>
      <c r="AF122" s="54"/>
    </row>
    <row r="123" spans="2:32" ht="13.5" customHeight="1">
      <c r="B123" s="36"/>
      <c r="C123" s="36"/>
      <c r="D123" s="19"/>
      <c r="E123" s="19"/>
      <c r="F123" s="19"/>
      <c r="G123" s="19"/>
      <c r="H123" s="19"/>
      <c r="I123" s="19"/>
      <c r="J123" s="19"/>
      <c r="K123" s="19"/>
      <c r="L123" s="19"/>
      <c r="M123" s="19"/>
      <c r="N123" s="19"/>
      <c r="O123" s="19"/>
      <c r="P123" s="19"/>
      <c r="Q123" s="19"/>
      <c r="R123" s="19"/>
      <c r="S123" s="19"/>
      <c r="T123" s="19"/>
      <c r="U123" s="19"/>
      <c r="V123" s="19"/>
      <c r="W123" s="19"/>
      <c r="X123" s="19"/>
      <c r="Y123" s="36"/>
      <c r="Z123" s="36"/>
      <c r="AA123" s="36"/>
      <c r="AB123" s="36"/>
      <c r="AC123" s="54"/>
      <c r="AD123" s="54"/>
      <c r="AE123" s="54"/>
      <c r="AF123" s="54"/>
    </row>
    <row r="124" spans="2:32" ht="13.5" customHeight="1">
      <c r="B124" s="36"/>
      <c r="C124" s="36"/>
      <c r="D124" s="19"/>
      <c r="E124" s="19"/>
      <c r="F124" s="19"/>
      <c r="G124" s="19"/>
      <c r="H124" s="19"/>
      <c r="I124" s="19"/>
      <c r="J124" s="19"/>
      <c r="K124" s="19"/>
      <c r="L124" s="19"/>
      <c r="M124" s="19"/>
      <c r="N124" s="19"/>
      <c r="O124" s="19"/>
      <c r="P124" s="19"/>
      <c r="Q124" s="19"/>
      <c r="R124" s="19"/>
      <c r="S124" s="19"/>
      <c r="T124" s="19"/>
      <c r="U124" s="19"/>
      <c r="V124" s="19"/>
      <c r="W124" s="19"/>
      <c r="X124" s="19"/>
      <c r="Y124" s="36"/>
      <c r="Z124" s="36"/>
      <c r="AA124" s="36"/>
      <c r="AB124" s="36"/>
      <c r="AC124" s="54"/>
      <c r="AD124" s="54"/>
      <c r="AE124" s="54"/>
      <c r="AF124" s="54"/>
    </row>
    <row r="125" spans="2:32" ht="13.5" customHeight="1">
      <c r="B125" s="36"/>
      <c r="C125" s="36"/>
      <c r="D125" s="19"/>
      <c r="E125" s="19"/>
      <c r="F125" s="19"/>
      <c r="G125" s="19"/>
      <c r="H125" s="19"/>
      <c r="I125" s="19"/>
      <c r="J125" s="19"/>
      <c r="K125" s="19"/>
      <c r="L125" s="19"/>
      <c r="M125" s="19"/>
      <c r="N125" s="19"/>
      <c r="O125" s="19"/>
      <c r="P125" s="19"/>
      <c r="Q125" s="19"/>
      <c r="R125" s="19"/>
      <c r="S125" s="19"/>
      <c r="T125" s="19"/>
      <c r="U125" s="19"/>
      <c r="V125" s="19"/>
      <c r="W125" s="19"/>
      <c r="X125" s="19"/>
      <c r="Y125" s="36"/>
      <c r="Z125" s="36"/>
      <c r="AA125" s="36"/>
      <c r="AB125" s="36"/>
      <c r="AC125" s="54"/>
      <c r="AD125" s="54"/>
      <c r="AE125" s="54"/>
      <c r="AF125" s="54"/>
    </row>
    <row r="126" spans="2:32" ht="13.5" customHeight="1">
      <c r="B126" s="36"/>
      <c r="C126" s="36"/>
      <c r="D126" s="19"/>
      <c r="E126" s="19"/>
      <c r="F126" s="19"/>
      <c r="G126" s="19"/>
      <c r="H126" s="19"/>
      <c r="I126" s="19"/>
      <c r="J126" s="19"/>
      <c r="K126" s="19"/>
      <c r="L126" s="19"/>
      <c r="M126" s="19"/>
      <c r="N126" s="19"/>
      <c r="O126" s="19"/>
      <c r="P126" s="19"/>
      <c r="Q126" s="19"/>
      <c r="R126" s="19"/>
      <c r="S126" s="19"/>
      <c r="T126" s="19"/>
      <c r="U126" s="19"/>
      <c r="V126" s="19"/>
      <c r="W126" s="19"/>
      <c r="X126" s="19"/>
      <c r="Y126" s="36"/>
      <c r="Z126" s="36"/>
      <c r="AA126" s="36"/>
      <c r="AB126" s="36"/>
      <c r="AC126" s="54"/>
      <c r="AD126" s="54"/>
      <c r="AE126" s="54"/>
      <c r="AF126" s="54"/>
    </row>
    <row r="127" spans="2:32" ht="13.5" customHeight="1">
      <c r="B127" s="36"/>
      <c r="C127" s="36"/>
      <c r="D127" s="19"/>
      <c r="E127" s="19"/>
      <c r="F127" s="19"/>
      <c r="G127" s="19"/>
      <c r="H127" s="19"/>
      <c r="I127" s="19"/>
      <c r="J127" s="19"/>
      <c r="K127" s="19"/>
      <c r="L127" s="19"/>
      <c r="M127" s="19"/>
      <c r="N127" s="19"/>
      <c r="O127" s="19"/>
      <c r="P127" s="19"/>
      <c r="Q127" s="19"/>
      <c r="R127" s="19"/>
      <c r="S127" s="19"/>
      <c r="T127" s="19"/>
      <c r="U127" s="19"/>
      <c r="V127" s="19"/>
      <c r="W127" s="19"/>
      <c r="X127" s="19"/>
      <c r="Y127" s="36"/>
      <c r="Z127" s="36"/>
      <c r="AA127" s="36"/>
      <c r="AB127" s="36"/>
      <c r="AC127" s="54"/>
      <c r="AD127" s="54"/>
      <c r="AE127" s="54"/>
      <c r="AF127" s="54"/>
    </row>
    <row r="128" spans="2:32" ht="13.5" customHeight="1">
      <c r="B128" s="36"/>
      <c r="C128" s="36"/>
      <c r="D128" s="19"/>
      <c r="E128" s="19"/>
      <c r="F128" s="19"/>
      <c r="G128" s="19"/>
      <c r="H128" s="19"/>
      <c r="I128" s="19"/>
      <c r="J128" s="19"/>
      <c r="K128" s="19"/>
      <c r="L128" s="19"/>
      <c r="M128" s="19"/>
      <c r="N128" s="19"/>
      <c r="O128" s="19"/>
      <c r="P128" s="19"/>
      <c r="Q128" s="19"/>
      <c r="R128" s="19"/>
      <c r="S128" s="19"/>
      <c r="T128" s="19"/>
      <c r="U128" s="19"/>
      <c r="V128" s="19"/>
      <c r="W128" s="19"/>
      <c r="X128" s="19"/>
      <c r="Y128" s="36"/>
      <c r="Z128" s="36"/>
      <c r="AA128" s="36"/>
      <c r="AB128" s="36"/>
      <c r="AC128" s="54"/>
      <c r="AD128" s="54"/>
      <c r="AE128" s="54"/>
      <c r="AF128" s="54"/>
    </row>
    <row r="129" spans="2:32" ht="13.5" customHeight="1">
      <c r="B129" s="36"/>
      <c r="C129" s="36"/>
      <c r="D129" s="19"/>
      <c r="E129" s="19"/>
      <c r="F129" s="19"/>
      <c r="G129" s="19"/>
      <c r="H129" s="19"/>
      <c r="I129" s="19"/>
      <c r="J129" s="19"/>
      <c r="K129" s="19"/>
      <c r="L129" s="19"/>
      <c r="M129" s="19"/>
      <c r="N129" s="19"/>
      <c r="O129" s="19"/>
      <c r="P129" s="19"/>
      <c r="Q129" s="19"/>
      <c r="R129" s="19"/>
      <c r="S129" s="19"/>
      <c r="T129" s="19"/>
      <c r="U129" s="19"/>
      <c r="V129" s="19"/>
      <c r="W129" s="19"/>
      <c r="X129" s="19"/>
      <c r="Y129" s="36"/>
      <c r="Z129" s="36"/>
      <c r="AA129" s="36"/>
      <c r="AB129" s="36"/>
      <c r="AC129" s="54"/>
      <c r="AD129" s="54"/>
      <c r="AE129" s="54"/>
      <c r="AF129" s="54"/>
    </row>
    <row r="130" spans="2:32" ht="13.5" customHeight="1">
      <c r="B130" s="36"/>
      <c r="C130" s="36"/>
      <c r="D130" s="19"/>
      <c r="E130" s="19"/>
      <c r="F130" s="19"/>
      <c r="G130" s="19"/>
      <c r="H130" s="19"/>
      <c r="I130" s="19"/>
      <c r="J130" s="19"/>
      <c r="K130" s="19"/>
      <c r="L130" s="19"/>
      <c r="M130" s="19"/>
      <c r="N130" s="19"/>
      <c r="O130" s="19"/>
      <c r="P130" s="19"/>
      <c r="Q130" s="19"/>
      <c r="R130" s="19"/>
      <c r="S130" s="19"/>
      <c r="T130" s="19"/>
      <c r="U130" s="19"/>
      <c r="V130" s="19"/>
      <c r="W130" s="19"/>
      <c r="X130" s="19"/>
      <c r="Y130" s="36"/>
      <c r="Z130" s="36"/>
      <c r="AA130" s="36"/>
      <c r="AB130" s="36"/>
      <c r="AC130" s="54"/>
      <c r="AD130" s="54"/>
      <c r="AE130" s="54"/>
      <c r="AF130" s="54"/>
    </row>
    <row r="131" spans="2:32" ht="13.5" customHeight="1">
      <c r="B131" s="36"/>
      <c r="C131" s="36"/>
      <c r="D131" s="19"/>
      <c r="E131" s="19"/>
      <c r="F131" s="19"/>
      <c r="G131" s="19"/>
      <c r="H131" s="19"/>
      <c r="I131" s="19"/>
      <c r="J131" s="19"/>
      <c r="K131" s="19"/>
      <c r="L131" s="19"/>
      <c r="M131" s="19"/>
      <c r="N131" s="19"/>
      <c r="O131" s="19"/>
      <c r="P131" s="19"/>
      <c r="Q131" s="19"/>
      <c r="R131" s="19"/>
      <c r="S131" s="19"/>
      <c r="T131" s="19"/>
      <c r="U131" s="19"/>
      <c r="V131" s="19"/>
      <c r="W131" s="19"/>
      <c r="X131" s="19"/>
      <c r="Y131" s="36"/>
      <c r="Z131" s="36"/>
      <c r="AA131" s="36"/>
      <c r="AB131" s="36"/>
      <c r="AC131" s="54"/>
      <c r="AD131" s="54"/>
      <c r="AE131" s="54"/>
      <c r="AF131" s="54"/>
    </row>
    <row r="132" spans="2:32" ht="13.5" customHeight="1">
      <c r="B132" s="36"/>
      <c r="C132" s="36"/>
      <c r="D132" s="19"/>
      <c r="E132" s="19"/>
      <c r="F132" s="19"/>
      <c r="G132" s="19"/>
      <c r="H132" s="19"/>
      <c r="I132" s="19"/>
      <c r="J132" s="19"/>
      <c r="K132" s="19"/>
      <c r="L132" s="19"/>
      <c r="M132" s="19"/>
      <c r="N132" s="19"/>
      <c r="O132" s="19"/>
      <c r="P132" s="19"/>
      <c r="Q132" s="19"/>
      <c r="R132" s="19"/>
      <c r="S132" s="19"/>
      <c r="T132" s="19"/>
      <c r="U132" s="19"/>
      <c r="V132" s="19"/>
      <c r="W132" s="19"/>
      <c r="X132" s="19"/>
      <c r="Y132" s="36"/>
      <c r="Z132" s="36"/>
      <c r="AA132" s="36"/>
      <c r="AB132" s="36"/>
      <c r="AC132" s="54"/>
      <c r="AD132" s="54"/>
      <c r="AE132" s="54"/>
      <c r="AF132" s="54"/>
    </row>
    <row r="133" spans="2:32" ht="13.5" customHeight="1">
      <c r="B133" s="36"/>
      <c r="C133" s="36"/>
      <c r="D133" s="19"/>
      <c r="E133" s="19"/>
      <c r="F133" s="19"/>
      <c r="G133" s="19"/>
      <c r="H133" s="19"/>
      <c r="I133" s="19"/>
      <c r="J133" s="19"/>
      <c r="K133" s="19"/>
      <c r="L133" s="19"/>
      <c r="M133" s="19"/>
      <c r="N133" s="19"/>
      <c r="O133" s="19"/>
      <c r="P133" s="19"/>
      <c r="Q133" s="19"/>
      <c r="R133" s="19"/>
      <c r="S133" s="19"/>
      <c r="T133" s="19"/>
      <c r="U133" s="19"/>
      <c r="V133" s="19"/>
      <c r="W133" s="19"/>
      <c r="X133" s="19"/>
      <c r="Y133" s="36"/>
      <c r="Z133" s="36"/>
      <c r="AA133" s="36"/>
      <c r="AB133" s="36"/>
      <c r="AC133" s="54"/>
      <c r="AD133" s="54"/>
      <c r="AE133" s="54"/>
      <c r="AF133" s="54"/>
    </row>
    <row r="134" spans="2:32" ht="13.5" customHeight="1">
      <c r="B134" s="36"/>
      <c r="C134" s="36"/>
      <c r="D134" s="19"/>
      <c r="E134" s="19"/>
      <c r="F134" s="19"/>
      <c r="G134" s="19"/>
      <c r="H134" s="19"/>
      <c r="I134" s="19"/>
      <c r="J134" s="19"/>
      <c r="K134" s="19"/>
      <c r="L134" s="19"/>
      <c r="M134" s="19"/>
      <c r="N134" s="19"/>
      <c r="O134" s="19"/>
      <c r="P134" s="19"/>
      <c r="Q134" s="19"/>
      <c r="R134" s="19"/>
      <c r="S134" s="19"/>
      <c r="T134" s="19"/>
      <c r="U134" s="19"/>
      <c r="V134" s="19"/>
      <c r="W134" s="19"/>
      <c r="X134" s="19"/>
      <c r="Y134" s="36"/>
      <c r="Z134" s="36"/>
      <c r="AA134" s="36"/>
      <c r="AB134" s="36"/>
      <c r="AC134" s="54"/>
      <c r="AD134" s="54"/>
      <c r="AE134" s="54"/>
      <c r="AF134" s="54"/>
    </row>
    <row r="135" spans="2:32" ht="13.5" customHeight="1">
      <c r="B135" s="36"/>
      <c r="C135" s="36"/>
      <c r="D135" s="19"/>
      <c r="E135" s="19"/>
      <c r="F135" s="19"/>
      <c r="G135" s="19"/>
      <c r="H135" s="19"/>
      <c r="I135" s="19"/>
      <c r="J135" s="19"/>
      <c r="K135" s="19"/>
      <c r="L135" s="19"/>
      <c r="M135" s="19"/>
      <c r="N135" s="19"/>
      <c r="O135" s="19"/>
      <c r="P135" s="19"/>
      <c r="Q135" s="19"/>
      <c r="R135" s="19"/>
      <c r="S135" s="19"/>
      <c r="T135" s="19"/>
      <c r="U135" s="19"/>
      <c r="V135" s="19"/>
      <c r="W135" s="19"/>
      <c r="X135" s="19"/>
      <c r="Y135" s="36"/>
      <c r="Z135" s="36"/>
      <c r="AA135" s="36"/>
      <c r="AB135" s="36"/>
      <c r="AC135" s="54"/>
      <c r="AD135" s="54"/>
      <c r="AE135" s="54"/>
      <c r="AF135" s="54"/>
    </row>
    <row r="136" spans="2:32" ht="13.5" customHeight="1">
      <c r="B136" s="36"/>
      <c r="C136" s="36"/>
      <c r="D136" s="19"/>
      <c r="E136" s="19"/>
      <c r="F136" s="19"/>
      <c r="G136" s="19"/>
      <c r="H136" s="19"/>
      <c r="I136" s="19"/>
      <c r="J136" s="19"/>
      <c r="K136" s="19"/>
      <c r="L136" s="19"/>
      <c r="M136" s="19"/>
      <c r="N136" s="19"/>
      <c r="O136" s="19"/>
      <c r="P136" s="19"/>
      <c r="Q136" s="19"/>
      <c r="R136" s="19"/>
      <c r="S136" s="19"/>
      <c r="T136" s="19"/>
      <c r="U136" s="19"/>
      <c r="V136" s="19"/>
      <c r="W136" s="19"/>
      <c r="X136" s="19"/>
      <c r="Y136" s="36"/>
      <c r="Z136" s="36"/>
      <c r="AA136" s="36"/>
      <c r="AB136" s="36"/>
      <c r="AC136" s="54"/>
      <c r="AD136" s="54"/>
      <c r="AE136" s="54"/>
      <c r="AF136" s="54"/>
    </row>
    <row r="137" spans="2:32" ht="13.5" customHeight="1">
      <c r="B137" s="36"/>
      <c r="C137" s="36"/>
      <c r="D137" s="19"/>
      <c r="E137" s="19"/>
      <c r="F137" s="19"/>
      <c r="G137" s="19"/>
      <c r="H137" s="19"/>
      <c r="I137" s="19"/>
      <c r="J137" s="19"/>
      <c r="K137" s="19"/>
      <c r="L137" s="19"/>
      <c r="M137" s="19"/>
      <c r="N137" s="19"/>
      <c r="O137" s="19"/>
      <c r="P137" s="19"/>
      <c r="Q137" s="19"/>
      <c r="R137" s="19"/>
      <c r="S137" s="19"/>
      <c r="T137" s="19"/>
      <c r="U137" s="19"/>
      <c r="V137" s="19"/>
      <c r="W137" s="19"/>
      <c r="X137" s="19"/>
      <c r="Y137" s="36"/>
      <c r="Z137" s="36"/>
      <c r="AA137" s="36"/>
      <c r="AB137" s="36"/>
      <c r="AC137" s="54"/>
      <c r="AD137" s="54"/>
      <c r="AE137" s="54"/>
      <c r="AF137" s="54"/>
    </row>
    <row r="138" spans="2:32" ht="13.5" customHeight="1">
      <c r="B138" s="36"/>
      <c r="C138" s="36"/>
      <c r="D138" s="19"/>
      <c r="E138" s="19"/>
      <c r="F138" s="19"/>
      <c r="G138" s="19"/>
      <c r="H138" s="19"/>
      <c r="I138" s="19"/>
      <c r="J138" s="19"/>
      <c r="K138" s="19"/>
      <c r="L138" s="19"/>
      <c r="M138" s="19"/>
      <c r="N138" s="19"/>
      <c r="O138" s="19"/>
      <c r="P138" s="19"/>
      <c r="Q138" s="19"/>
      <c r="R138" s="19"/>
      <c r="S138" s="19"/>
      <c r="T138" s="19"/>
      <c r="U138" s="19"/>
      <c r="V138" s="19"/>
      <c r="W138" s="19"/>
      <c r="X138" s="19"/>
      <c r="Y138" s="36"/>
      <c r="Z138" s="36"/>
      <c r="AA138" s="36"/>
      <c r="AB138" s="36"/>
      <c r="AC138" s="54"/>
      <c r="AD138" s="54"/>
      <c r="AE138" s="54"/>
      <c r="AF138" s="54"/>
    </row>
    <row r="139" spans="2:32" ht="13.5" customHeight="1">
      <c r="B139" s="36"/>
      <c r="C139" s="36"/>
      <c r="D139" s="19"/>
      <c r="E139" s="19"/>
      <c r="F139" s="19"/>
      <c r="G139" s="19"/>
      <c r="H139" s="19"/>
      <c r="I139" s="19"/>
      <c r="J139" s="19"/>
      <c r="K139" s="19"/>
      <c r="L139" s="19"/>
      <c r="M139" s="19"/>
      <c r="N139" s="19"/>
      <c r="O139" s="19"/>
      <c r="P139" s="19"/>
      <c r="Q139" s="19"/>
      <c r="R139" s="19"/>
      <c r="S139" s="19"/>
      <c r="T139" s="19"/>
      <c r="U139" s="19"/>
      <c r="V139" s="19"/>
      <c r="W139" s="19"/>
      <c r="X139" s="19"/>
      <c r="Y139" s="36"/>
      <c r="Z139" s="36"/>
      <c r="AA139" s="36"/>
      <c r="AB139" s="36"/>
      <c r="AC139" s="54"/>
      <c r="AD139" s="54"/>
      <c r="AE139" s="54"/>
      <c r="AF139" s="54"/>
    </row>
    <row r="140" spans="2:32" ht="13.5" customHeight="1">
      <c r="B140" s="36"/>
      <c r="C140" s="36"/>
      <c r="D140" s="19"/>
      <c r="E140" s="19"/>
      <c r="F140" s="19"/>
      <c r="G140" s="19"/>
      <c r="H140" s="19"/>
      <c r="I140" s="19"/>
      <c r="J140" s="19"/>
      <c r="K140" s="19"/>
      <c r="L140" s="19"/>
      <c r="M140" s="19"/>
      <c r="N140" s="19"/>
      <c r="O140" s="19"/>
      <c r="P140" s="19"/>
      <c r="Q140" s="19"/>
      <c r="R140" s="19"/>
      <c r="S140" s="19"/>
      <c r="T140" s="19"/>
      <c r="U140" s="19"/>
      <c r="V140" s="19"/>
      <c r="W140" s="19"/>
      <c r="X140" s="19"/>
      <c r="Y140" s="36"/>
      <c r="Z140" s="36"/>
      <c r="AA140" s="36"/>
      <c r="AB140" s="36"/>
      <c r="AC140" s="54"/>
      <c r="AD140" s="54"/>
      <c r="AE140" s="54"/>
      <c r="AF140" s="54"/>
    </row>
    <row r="141" spans="2:32" ht="13.5" customHeight="1">
      <c r="B141" s="36"/>
      <c r="C141" s="36"/>
      <c r="D141" s="19"/>
      <c r="E141" s="19"/>
      <c r="F141" s="19"/>
      <c r="G141" s="19"/>
      <c r="H141" s="19"/>
      <c r="I141" s="19"/>
      <c r="J141" s="19"/>
      <c r="K141" s="19"/>
      <c r="L141" s="19"/>
      <c r="M141" s="19"/>
      <c r="N141" s="19"/>
      <c r="O141" s="19"/>
      <c r="P141" s="19"/>
      <c r="Q141" s="19"/>
      <c r="R141" s="19"/>
      <c r="S141" s="19"/>
      <c r="T141" s="19"/>
      <c r="U141" s="19"/>
      <c r="V141" s="19"/>
      <c r="W141" s="19"/>
      <c r="X141" s="19"/>
      <c r="Y141" s="36"/>
      <c r="Z141" s="36"/>
      <c r="AA141" s="36"/>
      <c r="AB141" s="36"/>
      <c r="AC141" s="54"/>
      <c r="AD141" s="54"/>
      <c r="AE141" s="54"/>
      <c r="AF141" s="54"/>
    </row>
    <row r="142" spans="2:32" ht="13.5" customHeight="1">
      <c r="B142" s="36"/>
      <c r="C142" s="36"/>
      <c r="D142" s="19"/>
      <c r="E142" s="19"/>
      <c r="F142" s="19"/>
      <c r="G142" s="19"/>
      <c r="H142" s="19"/>
      <c r="I142" s="19"/>
      <c r="J142" s="19"/>
      <c r="K142" s="19"/>
      <c r="L142" s="19"/>
      <c r="M142" s="19"/>
      <c r="N142" s="19"/>
      <c r="O142" s="19"/>
      <c r="P142" s="19"/>
      <c r="Q142" s="19"/>
      <c r="R142" s="19"/>
      <c r="S142" s="19"/>
      <c r="T142" s="19"/>
      <c r="U142" s="19"/>
      <c r="V142" s="19"/>
      <c r="W142" s="19"/>
      <c r="X142" s="19"/>
      <c r="Y142" s="36"/>
      <c r="Z142" s="36"/>
      <c r="AA142" s="36"/>
      <c r="AB142" s="36"/>
      <c r="AC142" s="54"/>
      <c r="AD142" s="54"/>
      <c r="AE142" s="54"/>
      <c r="AF142" s="54"/>
    </row>
    <row r="143" spans="2:32" ht="13.5" customHeight="1">
      <c r="B143" s="36"/>
      <c r="C143" s="36"/>
      <c r="D143" s="19"/>
      <c r="E143" s="19"/>
      <c r="F143" s="19"/>
      <c r="G143" s="19"/>
      <c r="H143" s="19"/>
      <c r="I143" s="19"/>
      <c r="J143" s="19"/>
      <c r="K143" s="19"/>
      <c r="L143" s="19"/>
      <c r="M143" s="19"/>
      <c r="N143" s="19"/>
      <c r="O143" s="19"/>
      <c r="P143" s="19"/>
      <c r="Q143" s="19"/>
      <c r="R143" s="19"/>
      <c r="S143" s="19"/>
      <c r="T143" s="19"/>
      <c r="U143" s="19"/>
      <c r="V143" s="19"/>
      <c r="W143" s="19"/>
      <c r="X143" s="19"/>
      <c r="Y143" s="36"/>
      <c r="Z143" s="36"/>
      <c r="AA143" s="36"/>
      <c r="AB143" s="36"/>
      <c r="AC143" s="54"/>
      <c r="AD143" s="54"/>
      <c r="AE143" s="54"/>
      <c r="AF143" s="54"/>
    </row>
    <row r="144" spans="2:32" ht="13.5" customHeight="1">
      <c r="B144" s="36"/>
      <c r="C144" s="36"/>
      <c r="D144" s="19"/>
      <c r="E144" s="19"/>
      <c r="F144" s="19"/>
      <c r="G144" s="19"/>
      <c r="H144" s="19"/>
      <c r="I144" s="19"/>
      <c r="J144" s="19"/>
      <c r="K144" s="19"/>
      <c r="L144" s="19"/>
      <c r="M144" s="19"/>
      <c r="N144" s="19"/>
      <c r="O144" s="19"/>
      <c r="P144" s="19"/>
      <c r="Q144" s="19"/>
      <c r="R144" s="19"/>
      <c r="S144" s="19"/>
      <c r="T144" s="19"/>
      <c r="U144" s="19"/>
      <c r="V144" s="19"/>
      <c r="W144" s="19"/>
      <c r="X144" s="19"/>
      <c r="Y144" s="36"/>
      <c r="Z144" s="36"/>
      <c r="AA144" s="36"/>
      <c r="AB144" s="36"/>
      <c r="AC144" s="54"/>
      <c r="AD144" s="54"/>
      <c r="AE144" s="54"/>
      <c r="AF144" s="54"/>
    </row>
    <row r="145" spans="2:32" ht="13.5" customHeight="1">
      <c r="B145" s="36"/>
      <c r="C145" s="36"/>
      <c r="D145" s="19"/>
      <c r="E145" s="19"/>
      <c r="F145" s="19"/>
      <c r="G145" s="19"/>
      <c r="H145" s="19"/>
      <c r="I145" s="19"/>
      <c r="J145" s="19"/>
      <c r="K145" s="19"/>
      <c r="L145" s="19"/>
      <c r="M145" s="19"/>
      <c r="N145" s="19"/>
      <c r="O145" s="19"/>
      <c r="P145" s="19"/>
      <c r="Q145" s="19"/>
      <c r="R145" s="19"/>
      <c r="S145" s="19"/>
      <c r="T145" s="19"/>
      <c r="U145" s="19"/>
      <c r="V145" s="19"/>
      <c r="W145" s="19"/>
      <c r="X145" s="19"/>
      <c r="Y145" s="36"/>
      <c r="Z145" s="36"/>
      <c r="AA145" s="36"/>
      <c r="AB145" s="36"/>
      <c r="AC145" s="54"/>
      <c r="AD145" s="54"/>
      <c r="AE145" s="54"/>
      <c r="AF145" s="54"/>
    </row>
    <row r="146" spans="2:32" ht="13.5" customHeight="1">
      <c r="B146" s="36"/>
      <c r="C146" s="36"/>
      <c r="D146" s="19"/>
      <c r="E146" s="19"/>
      <c r="F146" s="19"/>
      <c r="G146" s="19"/>
      <c r="H146" s="19"/>
      <c r="I146" s="19"/>
      <c r="J146" s="19"/>
      <c r="K146" s="19"/>
      <c r="L146" s="19"/>
      <c r="M146" s="19"/>
      <c r="N146" s="19"/>
      <c r="O146" s="19"/>
      <c r="P146" s="19"/>
      <c r="Q146" s="19"/>
      <c r="R146" s="19"/>
      <c r="S146" s="19"/>
      <c r="T146" s="19"/>
      <c r="U146" s="19"/>
      <c r="V146" s="19"/>
      <c r="W146" s="19"/>
      <c r="X146" s="19"/>
      <c r="Y146" s="36"/>
      <c r="Z146" s="36"/>
      <c r="AA146" s="36"/>
      <c r="AB146" s="36"/>
      <c r="AC146" s="54"/>
      <c r="AD146" s="54"/>
      <c r="AE146" s="54"/>
      <c r="AF146" s="54"/>
    </row>
    <row r="147" spans="2:32" ht="13.5" customHeight="1">
      <c r="B147" s="36"/>
      <c r="C147" s="36"/>
      <c r="D147" s="19"/>
      <c r="E147" s="19"/>
      <c r="F147" s="19"/>
      <c r="G147" s="19"/>
      <c r="H147" s="19"/>
      <c r="I147" s="19"/>
      <c r="J147" s="19"/>
      <c r="K147" s="19"/>
      <c r="L147" s="19"/>
      <c r="M147" s="19"/>
      <c r="N147" s="19"/>
      <c r="O147" s="19"/>
      <c r="P147" s="19"/>
      <c r="Q147" s="19"/>
      <c r="R147" s="19"/>
      <c r="S147" s="19"/>
      <c r="T147" s="19"/>
      <c r="U147" s="19"/>
      <c r="V147" s="19"/>
      <c r="W147" s="19"/>
      <c r="X147" s="19"/>
      <c r="Y147" s="36"/>
      <c r="Z147" s="36"/>
      <c r="AA147" s="36"/>
      <c r="AB147" s="36"/>
      <c r="AC147" s="54"/>
      <c r="AD147" s="54"/>
      <c r="AE147" s="54"/>
      <c r="AF147" s="54"/>
    </row>
    <row r="148" spans="2:32" ht="13.5" customHeight="1">
      <c r="B148" s="36"/>
      <c r="C148" s="36"/>
      <c r="D148" s="19"/>
      <c r="E148" s="19"/>
      <c r="F148" s="19"/>
      <c r="G148" s="19"/>
      <c r="H148" s="19"/>
      <c r="I148" s="19"/>
      <c r="J148" s="19"/>
      <c r="K148" s="19"/>
      <c r="L148" s="19"/>
      <c r="M148" s="19"/>
      <c r="N148" s="19"/>
      <c r="O148" s="19"/>
      <c r="P148" s="19"/>
      <c r="Q148" s="19"/>
      <c r="R148" s="19"/>
      <c r="S148" s="19"/>
      <c r="T148" s="19"/>
      <c r="U148" s="19"/>
      <c r="V148" s="19"/>
      <c r="W148" s="19"/>
      <c r="X148" s="19"/>
      <c r="Y148" s="36"/>
      <c r="Z148" s="36"/>
      <c r="AA148" s="36"/>
      <c r="AB148" s="36"/>
      <c r="AC148" s="54"/>
      <c r="AD148" s="54"/>
      <c r="AE148" s="54"/>
      <c r="AF148" s="54"/>
    </row>
    <row r="149" spans="2:32" ht="13.5" customHeight="1">
      <c r="B149" s="36"/>
      <c r="C149" s="36"/>
      <c r="D149" s="19"/>
      <c r="E149" s="19"/>
      <c r="F149" s="19"/>
      <c r="G149" s="19"/>
      <c r="H149" s="19"/>
      <c r="I149" s="19"/>
      <c r="J149" s="19"/>
      <c r="K149" s="19"/>
      <c r="L149" s="19"/>
      <c r="M149" s="19"/>
      <c r="N149" s="19"/>
      <c r="O149" s="19"/>
      <c r="P149" s="19"/>
      <c r="Q149" s="19"/>
      <c r="R149" s="19"/>
      <c r="S149" s="19"/>
      <c r="T149" s="19"/>
      <c r="U149" s="19"/>
      <c r="V149" s="19"/>
      <c r="W149" s="19"/>
      <c r="X149" s="19"/>
      <c r="Y149" s="36"/>
      <c r="Z149" s="36"/>
      <c r="AA149" s="36"/>
      <c r="AB149" s="36"/>
      <c r="AC149" s="54"/>
      <c r="AD149" s="54"/>
      <c r="AE149" s="54"/>
      <c r="AF149" s="54"/>
    </row>
    <row r="150" spans="2:32" ht="13.5" customHeight="1">
      <c r="B150" s="36"/>
      <c r="C150" s="36"/>
      <c r="D150" s="19"/>
      <c r="E150" s="19"/>
      <c r="F150" s="19"/>
      <c r="G150" s="19"/>
      <c r="H150" s="19"/>
      <c r="I150" s="19"/>
      <c r="J150" s="19"/>
      <c r="K150" s="19"/>
      <c r="L150" s="19"/>
      <c r="M150" s="19"/>
      <c r="N150" s="19"/>
      <c r="O150" s="19"/>
      <c r="P150" s="19"/>
      <c r="Q150" s="19"/>
      <c r="R150" s="19"/>
      <c r="S150" s="19"/>
      <c r="T150" s="19"/>
      <c r="U150" s="19"/>
      <c r="V150" s="19"/>
      <c r="W150" s="19"/>
      <c r="X150" s="19"/>
      <c r="Y150" s="36"/>
      <c r="Z150" s="36"/>
      <c r="AA150" s="36"/>
      <c r="AB150" s="36"/>
      <c r="AC150" s="54"/>
      <c r="AD150" s="54"/>
      <c r="AE150" s="54"/>
      <c r="AF150" s="54"/>
    </row>
    <row r="151" spans="2:32" ht="13.5" customHeight="1">
      <c r="B151" s="36"/>
      <c r="C151" s="36"/>
      <c r="D151" s="19"/>
      <c r="E151" s="19"/>
      <c r="F151" s="19"/>
      <c r="G151" s="19"/>
      <c r="H151" s="19"/>
      <c r="I151" s="19"/>
      <c r="J151" s="19"/>
      <c r="K151" s="19"/>
      <c r="L151" s="19"/>
      <c r="M151" s="19"/>
      <c r="N151" s="19"/>
      <c r="O151" s="19"/>
      <c r="P151" s="19"/>
      <c r="Q151" s="19"/>
      <c r="R151" s="19"/>
      <c r="S151" s="19"/>
      <c r="T151" s="19"/>
      <c r="U151" s="19"/>
      <c r="V151" s="19"/>
      <c r="W151" s="19"/>
      <c r="X151" s="19"/>
      <c r="Y151" s="36"/>
      <c r="Z151" s="36"/>
      <c r="AA151" s="36"/>
      <c r="AB151" s="36"/>
      <c r="AC151" s="54"/>
      <c r="AD151" s="54"/>
      <c r="AE151" s="54"/>
      <c r="AF151" s="54"/>
    </row>
    <row r="152" spans="2:32" ht="13.5" customHeight="1">
      <c r="B152" s="36"/>
      <c r="C152" s="36"/>
      <c r="D152" s="19"/>
      <c r="E152" s="19"/>
      <c r="F152" s="19"/>
      <c r="G152" s="19"/>
      <c r="H152" s="19"/>
      <c r="I152" s="19"/>
      <c r="J152" s="19"/>
      <c r="K152" s="19"/>
      <c r="L152" s="19"/>
      <c r="M152" s="19"/>
      <c r="N152" s="19"/>
      <c r="O152" s="19"/>
      <c r="P152" s="19"/>
      <c r="Q152" s="19"/>
      <c r="R152" s="19"/>
      <c r="S152" s="19"/>
      <c r="T152" s="19"/>
      <c r="U152" s="19"/>
      <c r="V152" s="19"/>
      <c r="W152" s="19"/>
      <c r="X152" s="19"/>
      <c r="Y152" s="36"/>
      <c r="Z152" s="36"/>
      <c r="AA152" s="36"/>
      <c r="AB152" s="36"/>
      <c r="AC152" s="54"/>
      <c r="AD152" s="54"/>
      <c r="AE152" s="54"/>
      <c r="AF152" s="54"/>
    </row>
    <row r="153" spans="2:32" ht="13.5" customHeight="1">
      <c r="B153" s="36"/>
      <c r="C153" s="36"/>
      <c r="D153" s="19"/>
      <c r="E153" s="19"/>
      <c r="F153" s="19"/>
      <c r="G153" s="19"/>
      <c r="H153" s="19"/>
      <c r="I153" s="19"/>
      <c r="J153" s="19"/>
      <c r="K153" s="19"/>
      <c r="L153" s="19"/>
      <c r="M153" s="19"/>
      <c r="N153" s="19"/>
      <c r="O153" s="19"/>
      <c r="P153" s="19"/>
      <c r="Q153" s="19"/>
      <c r="R153" s="19"/>
      <c r="S153" s="19"/>
      <c r="T153" s="19"/>
      <c r="U153" s="19"/>
      <c r="V153" s="19"/>
      <c r="W153" s="19"/>
      <c r="X153" s="19"/>
      <c r="Y153" s="36"/>
      <c r="Z153" s="36"/>
      <c r="AA153" s="36"/>
      <c r="AB153" s="36"/>
      <c r="AC153" s="54"/>
      <c r="AD153" s="54"/>
      <c r="AE153" s="54"/>
      <c r="AF153" s="54"/>
    </row>
    <row r="154" spans="2:32" ht="13.5" customHeight="1">
      <c r="B154" s="36"/>
      <c r="C154" s="36"/>
      <c r="D154" s="19"/>
      <c r="E154" s="19"/>
      <c r="F154" s="19"/>
      <c r="G154" s="19"/>
      <c r="H154" s="19"/>
      <c r="I154" s="19"/>
      <c r="J154" s="19"/>
      <c r="K154" s="19"/>
      <c r="L154" s="19"/>
      <c r="M154" s="19"/>
      <c r="N154" s="19"/>
      <c r="O154" s="19"/>
      <c r="P154" s="19"/>
      <c r="Q154" s="19"/>
      <c r="R154" s="19"/>
      <c r="S154" s="19"/>
      <c r="T154" s="19"/>
      <c r="U154" s="19"/>
      <c r="V154" s="19"/>
      <c r="W154" s="19"/>
      <c r="X154" s="19"/>
      <c r="Y154" s="36"/>
      <c r="Z154" s="36"/>
      <c r="AA154" s="36"/>
      <c r="AB154" s="36"/>
      <c r="AC154" s="54"/>
      <c r="AD154" s="54"/>
      <c r="AE154" s="54"/>
      <c r="AF154" s="54"/>
    </row>
    <row r="155" spans="2:32" ht="13.5" customHeight="1">
      <c r="B155" s="36"/>
      <c r="C155" s="36"/>
      <c r="D155" s="19"/>
      <c r="E155" s="19"/>
      <c r="F155" s="19"/>
      <c r="G155" s="19"/>
      <c r="H155" s="19"/>
      <c r="I155" s="19"/>
      <c r="J155" s="19"/>
      <c r="K155" s="19"/>
      <c r="L155" s="19"/>
      <c r="M155" s="19"/>
      <c r="N155" s="19"/>
      <c r="O155" s="19"/>
      <c r="P155" s="19"/>
      <c r="Q155" s="19"/>
      <c r="R155" s="19"/>
      <c r="S155" s="19"/>
      <c r="T155" s="19"/>
      <c r="U155" s="19"/>
      <c r="V155" s="19"/>
      <c r="W155" s="19"/>
      <c r="X155" s="19"/>
      <c r="Y155" s="36"/>
      <c r="Z155" s="36"/>
      <c r="AA155" s="36"/>
      <c r="AB155" s="36"/>
      <c r="AC155" s="54"/>
      <c r="AD155" s="54"/>
      <c r="AE155" s="54"/>
      <c r="AF155" s="54"/>
    </row>
    <row r="156" spans="2:32" ht="13.5" customHeight="1">
      <c r="B156" s="36"/>
      <c r="C156" s="36"/>
      <c r="D156" s="19"/>
      <c r="E156" s="19"/>
      <c r="F156" s="19"/>
      <c r="G156" s="19"/>
      <c r="H156" s="19"/>
      <c r="I156" s="19"/>
      <c r="J156" s="19"/>
      <c r="K156" s="19"/>
      <c r="L156" s="19"/>
      <c r="M156" s="19"/>
      <c r="N156" s="19"/>
      <c r="O156" s="19"/>
      <c r="P156" s="19"/>
      <c r="Q156" s="19"/>
      <c r="R156" s="19"/>
      <c r="S156" s="19"/>
      <c r="T156" s="19"/>
      <c r="U156" s="19"/>
      <c r="V156" s="19"/>
      <c r="W156" s="19"/>
      <c r="X156" s="19"/>
      <c r="Y156" s="36"/>
      <c r="Z156" s="36"/>
      <c r="AA156" s="36"/>
      <c r="AB156" s="36"/>
      <c r="AC156" s="54"/>
      <c r="AD156" s="54"/>
      <c r="AE156" s="54"/>
      <c r="AF156" s="54"/>
    </row>
    <row r="157" spans="2:32" ht="13.5" customHeight="1">
      <c r="B157" s="36"/>
      <c r="C157" s="36"/>
      <c r="D157" s="19"/>
      <c r="E157" s="19"/>
      <c r="F157" s="19"/>
      <c r="G157" s="19"/>
      <c r="H157" s="19"/>
      <c r="I157" s="19"/>
      <c r="J157" s="19"/>
      <c r="K157" s="19"/>
      <c r="L157" s="19"/>
      <c r="M157" s="19"/>
      <c r="N157" s="19"/>
      <c r="O157" s="19"/>
      <c r="P157" s="19"/>
      <c r="Q157" s="19"/>
      <c r="R157" s="19"/>
      <c r="S157" s="19"/>
      <c r="T157" s="19"/>
      <c r="U157" s="19"/>
      <c r="V157" s="19"/>
      <c r="W157" s="19"/>
      <c r="X157" s="19"/>
      <c r="Y157" s="36"/>
      <c r="Z157" s="36"/>
      <c r="AA157" s="36"/>
      <c r="AB157" s="36"/>
      <c r="AC157" s="54"/>
      <c r="AD157" s="54"/>
      <c r="AE157" s="54"/>
      <c r="AF157" s="54"/>
    </row>
    <row r="158" spans="2:32" ht="13.5" customHeight="1">
      <c r="B158" s="36"/>
      <c r="C158" s="36"/>
      <c r="D158" s="19"/>
      <c r="E158" s="19"/>
      <c r="F158" s="19"/>
      <c r="G158" s="19"/>
      <c r="H158" s="19"/>
      <c r="I158" s="19"/>
      <c r="J158" s="19"/>
      <c r="K158" s="19"/>
      <c r="L158" s="19"/>
      <c r="M158" s="19"/>
      <c r="N158" s="19"/>
      <c r="O158" s="19"/>
      <c r="P158" s="19"/>
      <c r="Q158" s="19"/>
      <c r="R158" s="19"/>
      <c r="S158" s="19"/>
      <c r="T158" s="19"/>
      <c r="U158" s="19"/>
      <c r="V158" s="19"/>
      <c r="W158" s="19"/>
      <c r="X158" s="19"/>
      <c r="Y158" s="36"/>
      <c r="Z158" s="36"/>
      <c r="AA158" s="36"/>
      <c r="AB158" s="36"/>
      <c r="AC158" s="54"/>
      <c r="AD158" s="54"/>
      <c r="AE158" s="54"/>
      <c r="AF158" s="54"/>
    </row>
    <row r="159" spans="2:32" ht="13.5" customHeight="1">
      <c r="B159" s="36"/>
      <c r="C159" s="36"/>
      <c r="D159" s="19"/>
      <c r="E159" s="19"/>
      <c r="F159" s="19"/>
      <c r="G159" s="19"/>
      <c r="H159" s="19"/>
      <c r="I159" s="19"/>
      <c r="J159" s="19"/>
      <c r="K159" s="19"/>
      <c r="L159" s="19"/>
      <c r="M159" s="19"/>
      <c r="N159" s="19"/>
      <c r="O159" s="19"/>
      <c r="P159" s="19"/>
      <c r="Q159" s="19"/>
      <c r="R159" s="19"/>
      <c r="S159" s="19"/>
      <c r="T159" s="19"/>
      <c r="U159" s="19"/>
      <c r="V159" s="19"/>
      <c r="W159" s="19"/>
      <c r="X159" s="19"/>
      <c r="Y159" s="36"/>
      <c r="Z159" s="36"/>
      <c r="AA159" s="36"/>
      <c r="AB159" s="36"/>
      <c r="AC159" s="54"/>
      <c r="AD159" s="54"/>
      <c r="AE159" s="54"/>
      <c r="AF159" s="54"/>
    </row>
    <row r="160" spans="2:32" ht="13.5" customHeight="1">
      <c r="B160" s="36"/>
      <c r="C160" s="36"/>
      <c r="D160" s="19"/>
      <c r="E160" s="19"/>
      <c r="F160" s="19"/>
      <c r="G160" s="19"/>
      <c r="H160" s="19"/>
      <c r="I160" s="19"/>
      <c r="J160" s="19"/>
      <c r="K160" s="19"/>
      <c r="L160" s="19"/>
      <c r="M160" s="19"/>
      <c r="N160" s="19"/>
      <c r="O160" s="19"/>
      <c r="P160" s="19"/>
      <c r="Q160" s="19"/>
      <c r="R160" s="19"/>
      <c r="S160" s="19"/>
      <c r="T160" s="19"/>
      <c r="U160" s="19"/>
      <c r="V160" s="19"/>
      <c r="W160" s="19"/>
      <c r="X160" s="19"/>
      <c r="Y160" s="36"/>
      <c r="Z160" s="36"/>
      <c r="AA160" s="36"/>
      <c r="AB160" s="36"/>
      <c r="AC160" s="54"/>
      <c r="AD160" s="54"/>
      <c r="AE160" s="54"/>
      <c r="AF160" s="54"/>
    </row>
    <row r="161" spans="2:32" ht="13.5" customHeight="1">
      <c r="B161" s="36"/>
      <c r="C161" s="36"/>
      <c r="D161" s="19"/>
      <c r="E161" s="19"/>
      <c r="F161" s="19"/>
      <c r="G161" s="19"/>
      <c r="H161" s="19"/>
      <c r="I161" s="19"/>
      <c r="J161" s="19"/>
      <c r="K161" s="19"/>
      <c r="L161" s="19"/>
      <c r="M161" s="19"/>
      <c r="N161" s="19"/>
      <c r="O161" s="19"/>
      <c r="P161" s="19"/>
      <c r="Q161" s="19"/>
      <c r="R161" s="19"/>
      <c r="S161" s="19"/>
      <c r="T161" s="19"/>
      <c r="U161" s="19"/>
      <c r="V161" s="19"/>
      <c r="W161" s="19"/>
      <c r="X161" s="19"/>
      <c r="Y161" s="36"/>
      <c r="Z161" s="36"/>
      <c r="AA161" s="36"/>
      <c r="AB161" s="36"/>
      <c r="AC161" s="54"/>
      <c r="AD161" s="54"/>
      <c r="AE161" s="54"/>
      <c r="AF161" s="54"/>
    </row>
    <row r="162" spans="2:32" ht="13.5" customHeight="1">
      <c r="B162" s="36"/>
      <c r="C162" s="36"/>
      <c r="D162" s="19"/>
      <c r="E162" s="19"/>
      <c r="F162" s="19"/>
      <c r="G162" s="19"/>
      <c r="H162" s="19"/>
      <c r="I162" s="19"/>
      <c r="J162" s="19"/>
      <c r="K162" s="19"/>
      <c r="L162" s="19"/>
      <c r="M162" s="19"/>
      <c r="N162" s="19"/>
      <c r="O162" s="19"/>
      <c r="P162" s="19"/>
      <c r="Q162" s="19"/>
      <c r="R162" s="19"/>
      <c r="S162" s="19"/>
      <c r="T162" s="19"/>
      <c r="U162" s="19"/>
      <c r="V162" s="19"/>
      <c r="W162" s="19"/>
      <c r="X162" s="19"/>
      <c r="Y162" s="36"/>
      <c r="Z162" s="36"/>
      <c r="AA162" s="36"/>
      <c r="AB162" s="36"/>
      <c r="AC162" s="54"/>
      <c r="AD162" s="54"/>
      <c r="AE162" s="54"/>
      <c r="AF162" s="54"/>
    </row>
    <row r="163" spans="2:32" ht="13.5" customHeight="1">
      <c r="B163" s="36"/>
      <c r="C163" s="36"/>
      <c r="D163" s="19"/>
      <c r="E163" s="19"/>
      <c r="F163" s="19"/>
      <c r="G163" s="19"/>
      <c r="H163" s="19"/>
      <c r="I163" s="19"/>
      <c r="J163" s="19"/>
      <c r="K163" s="19"/>
      <c r="L163" s="19"/>
      <c r="M163" s="19"/>
      <c r="N163" s="19"/>
      <c r="O163" s="19"/>
      <c r="P163" s="19"/>
      <c r="Q163" s="19"/>
      <c r="R163" s="19"/>
      <c r="S163" s="19"/>
      <c r="T163" s="19"/>
      <c r="U163" s="19"/>
      <c r="V163" s="19"/>
      <c r="W163" s="19"/>
      <c r="X163" s="19"/>
      <c r="Y163" s="36"/>
      <c r="Z163" s="36"/>
      <c r="AA163" s="36"/>
      <c r="AB163" s="36"/>
      <c r="AC163" s="54"/>
      <c r="AD163" s="54"/>
      <c r="AE163" s="54"/>
      <c r="AF163" s="54"/>
    </row>
    <row r="164" spans="2:32" ht="13.5" customHeight="1">
      <c r="B164" s="36"/>
      <c r="C164" s="36"/>
      <c r="D164" s="19"/>
      <c r="E164" s="19"/>
      <c r="F164" s="19"/>
      <c r="G164" s="19"/>
      <c r="H164" s="19"/>
      <c r="I164" s="19"/>
      <c r="J164" s="19"/>
      <c r="K164" s="19"/>
      <c r="L164" s="19"/>
      <c r="M164" s="19"/>
      <c r="N164" s="19"/>
      <c r="O164" s="19"/>
      <c r="P164" s="19"/>
      <c r="Q164" s="19"/>
      <c r="R164" s="19"/>
      <c r="S164" s="19"/>
      <c r="T164" s="19"/>
      <c r="U164" s="19"/>
      <c r="V164" s="19"/>
      <c r="W164" s="19"/>
      <c r="X164" s="19"/>
      <c r="Y164" s="36"/>
      <c r="Z164" s="36"/>
      <c r="AA164" s="36"/>
      <c r="AB164" s="36"/>
      <c r="AC164" s="54"/>
      <c r="AD164" s="54"/>
      <c r="AE164" s="54"/>
      <c r="AF164" s="54"/>
    </row>
    <row r="165" spans="2:32" ht="13.5" customHeight="1">
      <c r="B165" s="36"/>
      <c r="C165" s="36"/>
      <c r="D165" s="19"/>
      <c r="E165" s="19"/>
      <c r="F165" s="19"/>
      <c r="G165" s="19"/>
      <c r="H165" s="19"/>
      <c r="I165" s="19"/>
      <c r="J165" s="19"/>
      <c r="K165" s="19"/>
      <c r="L165" s="19"/>
      <c r="M165" s="19"/>
      <c r="N165" s="19"/>
      <c r="O165" s="19"/>
      <c r="P165" s="19"/>
      <c r="Q165" s="19"/>
      <c r="R165" s="19"/>
      <c r="S165" s="19"/>
      <c r="T165" s="19"/>
      <c r="U165" s="19"/>
      <c r="V165" s="19"/>
      <c r="W165" s="19"/>
      <c r="X165" s="19"/>
      <c r="Y165" s="36"/>
      <c r="Z165" s="36"/>
      <c r="AA165" s="36"/>
      <c r="AB165" s="36"/>
      <c r="AC165" s="54"/>
      <c r="AD165" s="54"/>
      <c r="AE165" s="54"/>
      <c r="AF165" s="54"/>
    </row>
    <row r="166" spans="2:32" ht="13.5" customHeight="1">
      <c r="B166" s="36"/>
      <c r="C166" s="36"/>
      <c r="D166" s="19"/>
      <c r="E166" s="19"/>
      <c r="F166" s="19"/>
      <c r="G166" s="19"/>
      <c r="H166" s="19"/>
      <c r="I166" s="19"/>
      <c r="J166" s="19"/>
      <c r="K166" s="19"/>
      <c r="L166" s="19"/>
      <c r="M166" s="19"/>
      <c r="N166" s="19"/>
      <c r="O166" s="19"/>
      <c r="P166" s="19"/>
      <c r="Q166" s="19"/>
      <c r="R166" s="19"/>
      <c r="S166" s="19"/>
      <c r="T166" s="19"/>
      <c r="U166" s="19"/>
      <c r="V166" s="19"/>
      <c r="W166" s="19"/>
      <c r="X166" s="19"/>
      <c r="Y166" s="36"/>
      <c r="Z166" s="36"/>
      <c r="AA166" s="36"/>
      <c r="AB166" s="36"/>
      <c r="AC166" s="54"/>
      <c r="AD166" s="54"/>
      <c r="AE166" s="54"/>
      <c r="AF166" s="54"/>
    </row>
    <row r="167" spans="2:32" ht="13.5" customHeight="1">
      <c r="B167" s="36"/>
      <c r="C167" s="36"/>
      <c r="D167" s="19"/>
      <c r="E167" s="19"/>
      <c r="F167" s="19"/>
      <c r="G167" s="19"/>
      <c r="H167" s="19"/>
      <c r="I167" s="19"/>
      <c r="J167" s="19"/>
      <c r="K167" s="19"/>
      <c r="L167" s="19"/>
      <c r="M167" s="19"/>
      <c r="N167" s="19"/>
      <c r="O167" s="19"/>
      <c r="P167" s="19"/>
      <c r="Q167" s="19"/>
      <c r="R167" s="19"/>
      <c r="S167" s="19"/>
      <c r="T167" s="19"/>
      <c r="U167" s="19"/>
      <c r="V167" s="19"/>
      <c r="W167" s="19"/>
      <c r="X167" s="19"/>
      <c r="Y167" s="36"/>
      <c r="Z167" s="36"/>
      <c r="AA167" s="36"/>
      <c r="AB167" s="36"/>
      <c r="AC167" s="54"/>
      <c r="AD167" s="54"/>
      <c r="AE167" s="54"/>
      <c r="AF167" s="54"/>
    </row>
    <row r="168" spans="2:32" ht="13.5" customHeight="1">
      <c r="B168" s="36"/>
      <c r="C168" s="36"/>
      <c r="D168" s="19"/>
      <c r="E168" s="19"/>
      <c r="F168" s="19"/>
      <c r="G168" s="19"/>
      <c r="H168" s="19"/>
      <c r="I168" s="19"/>
      <c r="J168" s="19"/>
      <c r="K168" s="19"/>
      <c r="L168" s="19"/>
      <c r="M168" s="19"/>
      <c r="N168" s="19"/>
      <c r="O168" s="19"/>
      <c r="P168" s="19"/>
      <c r="Q168" s="19"/>
      <c r="R168" s="19"/>
      <c r="S168" s="19"/>
      <c r="T168" s="19"/>
      <c r="U168" s="19"/>
      <c r="V168" s="19"/>
      <c r="W168" s="19"/>
      <c r="X168" s="19"/>
      <c r="Y168" s="36"/>
      <c r="Z168" s="36"/>
      <c r="AA168" s="36"/>
      <c r="AB168" s="36"/>
      <c r="AC168" s="54"/>
      <c r="AD168" s="54"/>
      <c r="AE168" s="54"/>
      <c r="AF168" s="54"/>
    </row>
    <row r="169" spans="2:32" ht="13.5" customHeight="1">
      <c r="B169" s="36"/>
      <c r="C169" s="36"/>
      <c r="D169" s="19"/>
      <c r="E169" s="19"/>
      <c r="F169" s="19"/>
      <c r="G169" s="19"/>
      <c r="H169" s="19"/>
      <c r="I169" s="19"/>
      <c r="J169" s="19"/>
      <c r="K169" s="19"/>
      <c r="L169" s="19"/>
      <c r="M169" s="19"/>
      <c r="N169" s="19"/>
      <c r="O169" s="19"/>
      <c r="P169" s="19"/>
      <c r="Q169" s="19"/>
      <c r="R169" s="19"/>
      <c r="S169" s="19"/>
      <c r="T169" s="19"/>
      <c r="U169" s="19"/>
      <c r="V169" s="19"/>
      <c r="W169" s="19"/>
      <c r="X169" s="19"/>
      <c r="Y169" s="36"/>
      <c r="Z169" s="36"/>
      <c r="AA169" s="36"/>
      <c r="AB169" s="36"/>
      <c r="AC169" s="54"/>
      <c r="AD169" s="54"/>
      <c r="AE169" s="54"/>
      <c r="AF169" s="54"/>
    </row>
    <row r="170" spans="2:32" ht="13.5" customHeight="1">
      <c r="B170" s="36"/>
      <c r="C170" s="36"/>
      <c r="D170" s="19"/>
      <c r="E170" s="19"/>
      <c r="F170" s="19"/>
      <c r="G170" s="19"/>
      <c r="H170" s="19"/>
      <c r="I170" s="19"/>
      <c r="J170" s="19"/>
      <c r="K170" s="19"/>
      <c r="L170" s="19"/>
      <c r="M170" s="19"/>
      <c r="N170" s="19"/>
      <c r="O170" s="19"/>
      <c r="P170" s="19"/>
      <c r="Q170" s="19"/>
      <c r="R170" s="19"/>
      <c r="S170" s="19"/>
      <c r="T170" s="19"/>
      <c r="U170" s="19"/>
      <c r="V170" s="19"/>
      <c r="W170" s="19"/>
      <c r="X170" s="19"/>
      <c r="Y170" s="36"/>
      <c r="Z170" s="36"/>
      <c r="AA170" s="36"/>
      <c r="AB170" s="36"/>
      <c r="AC170" s="54"/>
      <c r="AD170" s="54"/>
      <c r="AE170" s="54"/>
      <c r="AF170" s="54"/>
    </row>
    <row r="171" spans="2:32" ht="13.5" customHeight="1">
      <c r="B171" s="36"/>
      <c r="C171" s="36"/>
      <c r="D171" s="19"/>
      <c r="E171" s="19"/>
      <c r="F171" s="19"/>
      <c r="G171" s="19"/>
      <c r="H171" s="19"/>
      <c r="I171" s="19"/>
      <c r="J171" s="19"/>
      <c r="K171" s="19"/>
      <c r="L171" s="19"/>
      <c r="M171" s="19"/>
      <c r="N171" s="19"/>
      <c r="O171" s="19"/>
      <c r="P171" s="19"/>
      <c r="Q171" s="19"/>
      <c r="R171" s="19"/>
      <c r="S171" s="19"/>
      <c r="T171" s="19"/>
      <c r="U171" s="19"/>
      <c r="V171" s="19"/>
      <c r="W171" s="19"/>
      <c r="X171" s="19"/>
      <c r="Y171" s="36"/>
      <c r="Z171" s="36"/>
      <c r="AA171" s="36"/>
      <c r="AB171" s="36"/>
      <c r="AC171" s="54"/>
      <c r="AD171" s="54"/>
      <c r="AE171" s="54"/>
      <c r="AF171" s="54"/>
    </row>
    <row r="172" spans="2:32" ht="13.5" customHeight="1">
      <c r="B172" s="36"/>
      <c r="C172" s="36"/>
      <c r="D172" s="19"/>
      <c r="E172" s="19"/>
      <c r="F172" s="19"/>
      <c r="G172" s="19"/>
      <c r="H172" s="19"/>
      <c r="I172" s="19"/>
      <c r="J172" s="19"/>
      <c r="K172" s="19"/>
      <c r="L172" s="19"/>
      <c r="M172" s="19"/>
      <c r="N172" s="19"/>
      <c r="O172" s="19"/>
      <c r="P172" s="19"/>
      <c r="Q172" s="19"/>
      <c r="R172" s="19"/>
      <c r="S172" s="19"/>
      <c r="T172" s="19"/>
      <c r="U172" s="19"/>
      <c r="V172" s="19"/>
      <c r="W172" s="19"/>
      <c r="X172" s="19"/>
      <c r="Y172" s="36"/>
      <c r="Z172" s="36"/>
      <c r="AA172" s="36"/>
      <c r="AB172" s="36"/>
      <c r="AC172" s="54"/>
      <c r="AD172" s="54"/>
      <c r="AE172" s="54"/>
      <c r="AF172" s="54"/>
    </row>
    <row r="173" spans="2:32" ht="13.5" customHeight="1">
      <c r="B173" s="36"/>
      <c r="C173" s="36"/>
      <c r="D173" s="19"/>
      <c r="E173" s="19"/>
      <c r="F173" s="19"/>
      <c r="G173" s="19"/>
      <c r="H173" s="19"/>
      <c r="I173" s="19"/>
      <c r="J173" s="19"/>
      <c r="K173" s="19"/>
      <c r="L173" s="19"/>
      <c r="M173" s="19"/>
      <c r="N173" s="19"/>
      <c r="O173" s="19"/>
      <c r="P173" s="19"/>
      <c r="Q173" s="19"/>
      <c r="R173" s="19"/>
      <c r="S173" s="19"/>
      <c r="T173" s="19"/>
      <c r="U173" s="19"/>
      <c r="V173" s="19"/>
      <c r="W173" s="19"/>
      <c r="X173" s="19"/>
      <c r="Y173" s="36"/>
      <c r="Z173" s="36"/>
      <c r="AA173" s="36"/>
      <c r="AB173" s="36"/>
      <c r="AC173" s="54"/>
      <c r="AD173" s="54"/>
      <c r="AE173" s="54"/>
      <c r="AF173" s="54"/>
    </row>
    <row r="174" spans="2:32" ht="13.5" customHeight="1">
      <c r="B174" s="36"/>
      <c r="C174" s="36"/>
      <c r="D174" s="19"/>
      <c r="E174" s="19"/>
      <c r="F174" s="19"/>
      <c r="G174" s="19"/>
      <c r="H174" s="19"/>
      <c r="I174" s="19"/>
      <c r="J174" s="19"/>
      <c r="K174" s="19"/>
      <c r="L174" s="19"/>
      <c r="M174" s="19"/>
      <c r="N174" s="19"/>
      <c r="O174" s="19"/>
      <c r="P174" s="19"/>
      <c r="Q174" s="19"/>
      <c r="R174" s="19"/>
      <c r="S174" s="19"/>
      <c r="T174" s="19"/>
      <c r="U174" s="19"/>
      <c r="V174" s="19"/>
      <c r="W174" s="19"/>
      <c r="X174" s="19"/>
      <c r="Y174" s="36"/>
      <c r="Z174" s="36"/>
      <c r="AA174" s="36"/>
      <c r="AB174" s="36"/>
      <c r="AC174" s="54"/>
      <c r="AD174" s="54"/>
      <c r="AE174" s="54"/>
      <c r="AF174" s="54"/>
    </row>
    <row r="175" spans="2:32" ht="13.5" customHeight="1">
      <c r="B175" s="36"/>
      <c r="C175" s="36"/>
      <c r="D175" s="19"/>
      <c r="E175" s="19"/>
      <c r="F175" s="19"/>
      <c r="G175" s="19"/>
      <c r="H175" s="19"/>
      <c r="I175" s="19"/>
      <c r="J175" s="19"/>
      <c r="K175" s="19"/>
      <c r="L175" s="19"/>
      <c r="M175" s="19"/>
      <c r="N175" s="19"/>
      <c r="O175" s="19"/>
      <c r="P175" s="19"/>
      <c r="Q175" s="19"/>
      <c r="R175" s="19"/>
      <c r="S175" s="19"/>
      <c r="T175" s="19"/>
      <c r="U175" s="19"/>
      <c r="V175" s="19"/>
      <c r="W175" s="19"/>
      <c r="X175" s="19"/>
      <c r="Y175" s="36"/>
      <c r="Z175" s="36"/>
      <c r="AA175" s="36"/>
      <c r="AB175" s="36"/>
      <c r="AC175" s="54"/>
      <c r="AD175" s="54"/>
      <c r="AE175" s="54"/>
      <c r="AF175" s="54"/>
    </row>
    <row r="176" spans="2:32" ht="13.5" customHeight="1">
      <c r="B176" s="36"/>
      <c r="C176" s="36"/>
      <c r="D176" s="19"/>
      <c r="E176" s="19"/>
      <c r="F176" s="19"/>
      <c r="G176" s="19"/>
      <c r="H176" s="19"/>
      <c r="I176" s="19"/>
      <c r="J176" s="19"/>
      <c r="K176" s="19"/>
      <c r="L176" s="19"/>
      <c r="M176" s="19"/>
      <c r="N176" s="19"/>
      <c r="O176" s="19"/>
      <c r="P176" s="19"/>
      <c r="Q176" s="19"/>
      <c r="R176" s="19"/>
      <c r="S176" s="19"/>
      <c r="T176" s="19"/>
      <c r="U176" s="19"/>
      <c r="V176" s="19"/>
      <c r="W176" s="19"/>
      <c r="X176" s="19"/>
      <c r="Y176" s="36"/>
      <c r="Z176" s="36"/>
      <c r="AA176" s="36"/>
      <c r="AB176" s="36"/>
      <c r="AC176" s="54"/>
      <c r="AD176" s="54"/>
      <c r="AE176" s="54"/>
      <c r="AF176" s="54"/>
    </row>
    <row r="177" spans="2:32" ht="13.5" customHeight="1">
      <c r="B177" s="36"/>
      <c r="C177" s="36"/>
      <c r="D177" s="19"/>
      <c r="E177" s="19"/>
      <c r="F177" s="19"/>
      <c r="G177" s="19"/>
      <c r="H177" s="19"/>
      <c r="I177" s="19"/>
      <c r="J177" s="19"/>
      <c r="K177" s="19"/>
      <c r="L177" s="19"/>
      <c r="M177" s="19"/>
      <c r="N177" s="19"/>
      <c r="O177" s="19"/>
      <c r="P177" s="19"/>
      <c r="Q177" s="19"/>
      <c r="R177" s="19"/>
      <c r="S177" s="19"/>
      <c r="T177" s="19"/>
      <c r="U177" s="19"/>
      <c r="V177" s="19"/>
      <c r="W177" s="19"/>
      <c r="X177" s="19"/>
      <c r="Y177" s="36"/>
      <c r="Z177" s="36"/>
      <c r="AA177" s="36"/>
      <c r="AB177" s="36"/>
      <c r="AC177" s="54"/>
      <c r="AD177" s="54"/>
      <c r="AE177" s="54"/>
      <c r="AF177" s="54"/>
    </row>
    <row r="178" spans="2:32" ht="13.5" customHeight="1">
      <c r="B178" s="36"/>
      <c r="C178" s="36"/>
      <c r="D178" s="19"/>
      <c r="E178" s="19"/>
      <c r="F178" s="19"/>
      <c r="G178" s="19"/>
      <c r="H178" s="19"/>
      <c r="I178" s="19"/>
      <c r="J178" s="19"/>
      <c r="K178" s="19"/>
      <c r="L178" s="19"/>
      <c r="M178" s="19"/>
      <c r="N178" s="19"/>
      <c r="O178" s="19"/>
      <c r="P178" s="19"/>
      <c r="Q178" s="19"/>
      <c r="R178" s="19"/>
      <c r="S178" s="19"/>
      <c r="T178" s="19"/>
      <c r="U178" s="19"/>
      <c r="V178" s="19"/>
      <c r="W178" s="19"/>
      <c r="X178" s="19"/>
      <c r="Y178" s="36"/>
      <c r="Z178" s="36"/>
      <c r="AA178" s="36"/>
      <c r="AB178" s="36"/>
      <c r="AC178" s="54"/>
      <c r="AD178" s="54"/>
      <c r="AE178" s="54"/>
      <c r="AF178" s="54"/>
    </row>
    <row r="179" spans="2:32" ht="13.5" customHeight="1">
      <c r="B179" s="36"/>
      <c r="C179" s="36"/>
      <c r="D179" s="19"/>
      <c r="E179" s="19"/>
      <c r="F179" s="19"/>
      <c r="G179" s="19"/>
      <c r="H179" s="19"/>
      <c r="I179" s="19"/>
      <c r="J179" s="19"/>
      <c r="K179" s="19"/>
      <c r="L179" s="19"/>
      <c r="M179" s="19"/>
      <c r="N179" s="19"/>
      <c r="O179" s="19"/>
      <c r="P179" s="19"/>
      <c r="Q179" s="19"/>
      <c r="R179" s="19"/>
      <c r="S179" s="19"/>
      <c r="T179" s="19"/>
      <c r="U179" s="19"/>
      <c r="V179" s="19"/>
      <c r="W179" s="19"/>
      <c r="X179" s="19"/>
      <c r="Y179" s="36"/>
      <c r="Z179" s="36"/>
      <c r="AA179" s="36"/>
      <c r="AB179" s="36"/>
      <c r="AC179" s="54"/>
      <c r="AD179" s="54"/>
      <c r="AE179" s="54"/>
      <c r="AF179" s="54"/>
    </row>
    <row r="180" spans="2:32" ht="13.5" customHeight="1">
      <c r="B180" s="36"/>
      <c r="C180" s="36"/>
      <c r="D180" s="19"/>
      <c r="E180" s="19"/>
      <c r="F180" s="19"/>
      <c r="G180" s="19"/>
      <c r="H180" s="19"/>
      <c r="I180" s="19"/>
      <c r="J180" s="19"/>
      <c r="K180" s="19"/>
      <c r="L180" s="19"/>
      <c r="M180" s="19"/>
      <c r="N180" s="19"/>
      <c r="O180" s="19"/>
      <c r="P180" s="19"/>
      <c r="Q180" s="19"/>
      <c r="R180" s="19"/>
      <c r="S180" s="19"/>
      <c r="T180" s="19"/>
      <c r="U180" s="19"/>
      <c r="V180" s="19"/>
      <c r="W180" s="19"/>
      <c r="X180" s="19"/>
      <c r="Y180" s="36"/>
      <c r="Z180" s="36"/>
      <c r="AA180" s="36"/>
      <c r="AB180" s="36"/>
      <c r="AC180" s="54"/>
      <c r="AD180" s="54"/>
      <c r="AE180" s="54"/>
      <c r="AF180" s="54"/>
    </row>
    <row r="181" spans="2:32" ht="13.5" customHeight="1">
      <c r="B181" s="36"/>
      <c r="C181" s="36"/>
      <c r="D181" s="19"/>
      <c r="E181" s="19"/>
      <c r="F181" s="19"/>
      <c r="G181" s="19"/>
      <c r="H181" s="19"/>
      <c r="I181" s="19"/>
      <c r="J181" s="19"/>
      <c r="K181" s="19"/>
      <c r="L181" s="19"/>
      <c r="M181" s="19"/>
      <c r="N181" s="19"/>
      <c r="O181" s="19"/>
      <c r="P181" s="19"/>
      <c r="Q181" s="19"/>
      <c r="R181" s="19"/>
      <c r="S181" s="19"/>
      <c r="T181" s="19"/>
      <c r="U181" s="19"/>
      <c r="V181" s="19"/>
      <c r="W181" s="19"/>
      <c r="X181" s="19"/>
      <c r="Y181" s="36"/>
      <c r="Z181" s="36"/>
      <c r="AA181" s="36"/>
      <c r="AB181" s="36"/>
      <c r="AC181" s="54"/>
      <c r="AD181" s="54"/>
      <c r="AE181" s="54"/>
      <c r="AF181" s="54"/>
    </row>
    <row r="182" spans="2:32" ht="13.5" customHeight="1">
      <c r="B182" s="36"/>
      <c r="C182" s="36"/>
      <c r="D182" s="19"/>
      <c r="E182" s="19"/>
      <c r="F182" s="19"/>
      <c r="G182" s="19"/>
      <c r="H182" s="19"/>
      <c r="I182" s="19"/>
      <c r="J182" s="19"/>
      <c r="K182" s="19"/>
      <c r="L182" s="19"/>
      <c r="M182" s="19"/>
      <c r="N182" s="19"/>
      <c r="O182" s="19"/>
      <c r="P182" s="19"/>
      <c r="Q182" s="19"/>
      <c r="R182" s="19"/>
      <c r="S182" s="19"/>
      <c r="T182" s="19"/>
      <c r="U182" s="19"/>
      <c r="V182" s="19"/>
      <c r="W182" s="19"/>
      <c r="X182" s="19"/>
      <c r="Y182" s="36"/>
      <c r="Z182" s="36"/>
      <c r="AA182" s="36"/>
      <c r="AB182" s="36"/>
      <c r="AC182" s="54"/>
      <c r="AD182" s="54"/>
      <c r="AE182" s="54"/>
      <c r="AF182" s="54"/>
    </row>
    <row r="183" spans="2:32" ht="13.5" customHeight="1">
      <c r="B183" s="36"/>
      <c r="C183" s="36"/>
      <c r="D183" s="19"/>
      <c r="E183" s="19"/>
      <c r="F183" s="19"/>
      <c r="G183" s="19"/>
      <c r="H183" s="19"/>
      <c r="I183" s="19"/>
      <c r="J183" s="19"/>
      <c r="K183" s="19"/>
      <c r="L183" s="19"/>
      <c r="M183" s="19"/>
      <c r="N183" s="19"/>
      <c r="O183" s="19"/>
      <c r="P183" s="19"/>
      <c r="Q183" s="19"/>
      <c r="R183" s="19"/>
      <c r="S183" s="19"/>
      <c r="T183" s="19"/>
      <c r="U183" s="19"/>
      <c r="V183" s="19"/>
      <c r="W183" s="19"/>
      <c r="X183" s="19"/>
      <c r="Y183" s="36"/>
      <c r="Z183" s="36"/>
      <c r="AA183" s="36"/>
      <c r="AB183" s="36"/>
      <c r="AC183" s="54"/>
      <c r="AD183" s="54"/>
      <c r="AE183" s="54"/>
      <c r="AF183" s="54"/>
    </row>
    <row r="184" spans="2:32" ht="13.5" customHeight="1">
      <c r="B184" s="36"/>
      <c r="C184" s="36"/>
      <c r="D184" s="19"/>
      <c r="E184" s="19"/>
      <c r="F184" s="19"/>
      <c r="G184" s="19"/>
      <c r="H184" s="19"/>
      <c r="I184" s="19"/>
      <c r="J184" s="19"/>
      <c r="K184" s="19"/>
      <c r="L184" s="19"/>
      <c r="M184" s="19"/>
      <c r="N184" s="19"/>
      <c r="O184" s="19"/>
      <c r="P184" s="19"/>
      <c r="Q184" s="19"/>
      <c r="R184" s="19"/>
      <c r="S184" s="19"/>
      <c r="T184" s="19"/>
      <c r="U184" s="19"/>
      <c r="V184" s="19"/>
      <c r="W184" s="19"/>
      <c r="X184" s="19"/>
      <c r="Y184" s="36"/>
      <c r="Z184" s="36"/>
      <c r="AA184" s="36"/>
      <c r="AB184" s="36"/>
      <c r="AC184" s="54"/>
      <c r="AD184" s="54"/>
      <c r="AE184" s="54"/>
      <c r="AF184" s="54"/>
    </row>
    <row r="185" spans="2:32" ht="13.5" customHeight="1">
      <c r="B185" s="36"/>
      <c r="C185" s="36"/>
      <c r="D185" s="19"/>
      <c r="E185" s="19"/>
      <c r="F185" s="19"/>
      <c r="G185" s="19"/>
      <c r="H185" s="19"/>
      <c r="I185" s="19"/>
      <c r="J185" s="19"/>
      <c r="K185" s="19"/>
      <c r="L185" s="19"/>
      <c r="M185" s="19"/>
      <c r="N185" s="19"/>
      <c r="O185" s="19"/>
      <c r="P185" s="19"/>
      <c r="Q185" s="19"/>
      <c r="R185" s="19"/>
      <c r="S185" s="19"/>
      <c r="T185" s="19"/>
      <c r="U185" s="19"/>
      <c r="V185" s="19"/>
      <c r="W185" s="19"/>
      <c r="X185" s="19"/>
      <c r="Y185" s="36"/>
      <c r="Z185" s="36"/>
      <c r="AA185" s="36"/>
      <c r="AB185" s="36"/>
      <c r="AC185" s="54"/>
      <c r="AD185" s="54"/>
      <c r="AE185" s="54"/>
      <c r="AF185" s="54"/>
    </row>
    <row r="186" spans="2:32" ht="13.5" customHeight="1">
      <c r="B186" s="36"/>
      <c r="C186" s="36"/>
      <c r="D186" s="19"/>
      <c r="E186" s="19"/>
      <c r="F186" s="19"/>
      <c r="G186" s="19"/>
      <c r="H186" s="19"/>
      <c r="I186" s="19"/>
      <c r="J186" s="19"/>
      <c r="K186" s="19"/>
      <c r="L186" s="19"/>
      <c r="M186" s="19"/>
      <c r="N186" s="19"/>
      <c r="O186" s="19"/>
      <c r="P186" s="19"/>
      <c r="Q186" s="19"/>
      <c r="R186" s="19"/>
      <c r="S186" s="19"/>
      <c r="T186" s="19"/>
      <c r="U186" s="19"/>
      <c r="V186" s="19"/>
      <c r="W186" s="19"/>
      <c r="X186" s="19"/>
      <c r="Y186" s="36"/>
      <c r="Z186" s="36"/>
      <c r="AA186" s="36"/>
      <c r="AB186" s="36"/>
      <c r="AC186" s="54"/>
      <c r="AD186" s="54"/>
      <c r="AE186" s="54"/>
      <c r="AF186" s="54"/>
    </row>
    <row r="187" spans="2:32" ht="13.5" customHeight="1">
      <c r="B187" s="36"/>
      <c r="C187" s="36"/>
      <c r="D187" s="19"/>
      <c r="E187" s="19"/>
      <c r="F187" s="19"/>
      <c r="G187" s="19"/>
      <c r="H187" s="19"/>
      <c r="I187" s="19"/>
      <c r="J187" s="19"/>
      <c r="K187" s="19"/>
      <c r="L187" s="19"/>
      <c r="M187" s="19"/>
      <c r="N187" s="19"/>
      <c r="O187" s="19"/>
      <c r="P187" s="19"/>
      <c r="Q187" s="19"/>
      <c r="R187" s="19"/>
      <c r="S187" s="19"/>
      <c r="T187" s="19"/>
      <c r="U187" s="19"/>
      <c r="V187" s="19"/>
      <c r="W187" s="19"/>
      <c r="X187" s="19"/>
      <c r="Y187" s="36"/>
      <c r="Z187" s="36"/>
      <c r="AA187" s="36"/>
      <c r="AB187" s="36"/>
      <c r="AC187" s="54"/>
      <c r="AD187" s="54"/>
      <c r="AE187" s="54"/>
      <c r="AF187" s="54"/>
    </row>
    <row r="188" spans="2:32" ht="13.5" customHeight="1">
      <c r="B188" s="36"/>
      <c r="C188" s="36"/>
      <c r="D188" s="19"/>
      <c r="E188" s="19"/>
      <c r="F188" s="19"/>
      <c r="G188" s="19"/>
      <c r="H188" s="19"/>
      <c r="I188" s="19"/>
      <c r="J188" s="19"/>
      <c r="K188" s="19"/>
      <c r="L188" s="19"/>
      <c r="M188" s="19"/>
      <c r="N188" s="19"/>
      <c r="O188" s="19"/>
      <c r="P188" s="19"/>
      <c r="Q188" s="19"/>
      <c r="R188" s="19"/>
      <c r="S188" s="19"/>
      <c r="T188" s="19"/>
      <c r="U188" s="19"/>
      <c r="V188" s="19"/>
      <c r="W188" s="19"/>
      <c r="X188" s="19"/>
      <c r="Y188" s="36"/>
      <c r="Z188" s="36"/>
      <c r="AA188" s="36"/>
      <c r="AB188" s="36"/>
      <c r="AC188" s="54"/>
      <c r="AD188" s="54"/>
      <c r="AE188" s="54"/>
      <c r="AF188" s="54"/>
    </row>
    <row r="189" spans="2:32" ht="13.5" customHeight="1">
      <c r="B189" s="36"/>
      <c r="C189" s="36"/>
      <c r="D189" s="19"/>
      <c r="E189" s="19"/>
      <c r="F189" s="19"/>
      <c r="G189" s="19"/>
      <c r="H189" s="19"/>
      <c r="I189" s="19"/>
      <c r="J189" s="19"/>
      <c r="K189" s="19"/>
      <c r="L189" s="19"/>
      <c r="M189" s="19"/>
      <c r="N189" s="19"/>
      <c r="O189" s="19"/>
      <c r="P189" s="19"/>
      <c r="Q189" s="19"/>
      <c r="R189" s="19"/>
      <c r="S189" s="19"/>
      <c r="T189" s="19"/>
      <c r="U189" s="19"/>
      <c r="V189" s="19"/>
      <c r="W189" s="19"/>
      <c r="X189" s="19"/>
      <c r="Y189" s="36"/>
      <c r="Z189" s="36"/>
      <c r="AA189" s="36"/>
      <c r="AB189" s="36"/>
      <c r="AC189" s="54"/>
      <c r="AD189" s="54"/>
      <c r="AE189" s="54"/>
      <c r="AF189" s="54"/>
    </row>
    <row r="190" spans="2:32" ht="13.5" customHeight="1">
      <c r="B190" s="36"/>
      <c r="C190" s="36"/>
      <c r="D190" s="19"/>
      <c r="E190" s="19"/>
      <c r="F190" s="19"/>
      <c r="G190" s="19"/>
      <c r="H190" s="19"/>
      <c r="I190" s="19"/>
      <c r="J190" s="19"/>
      <c r="K190" s="19"/>
      <c r="L190" s="19"/>
      <c r="M190" s="19"/>
      <c r="N190" s="19"/>
      <c r="O190" s="19"/>
      <c r="P190" s="19"/>
      <c r="Q190" s="19"/>
      <c r="R190" s="19"/>
      <c r="S190" s="19"/>
      <c r="T190" s="19"/>
      <c r="U190" s="19"/>
      <c r="V190" s="19"/>
      <c r="W190" s="19"/>
      <c r="X190" s="19"/>
      <c r="Y190" s="36"/>
      <c r="Z190" s="36"/>
      <c r="AA190" s="36"/>
      <c r="AB190" s="36"/>
      <c r="AC190" s="54"/>
      <c r="AD190" s="54"/>
      <c r="AE190" s="54"/>
      <c r="AF190" s="54"/>
    </row>
    <row r="191" spans="2:32" ht="13.5" customHeight="1">
      <c r="B191" s="36"/>
      <c r="C191" s="36"/>
      <c r="D191" s="19"/>
      <c r="E191" s="19"/>
      <c r="F191" s="19"/>
      <c r="G191" s="19"/>
      <c r="H191" s="19"/>
      <c r="I191" s="19"/>
      <c r="J191" s="19"/>
      <c r="K191" s="19"/>
      <c r="L191" s="19"/>
      <c r="M191" s="19"/>
      <c r="N191" s="19"/>
      <c r="O191" s="19"/>
      <c r="P191" s="19"/>
      <c r="Q191" s="19"/>
      <c r="R191" s="19"/>
      <c r="S191" s="19"/>
      <c r="T191" s="19"/>
      <c r="U191" s="19"/>
      <c r="V191" s="19"/>
      <c r="W191" s="19"/>
      <c r="X191" s="19"/>
      <c r="Y191" s="36"/>
      <c r="Z191" s="36"/>
      <c r="AA191" s="36"/>
      <c r="AB191" s="36"/>
      <c r="AC191" s="54"/>
      <c r="AD191" s="54"/>
      <c r="AE191" s="54"/>
      <c r="AF191" s="54"/>
    </row>
    <row r="192" spans="2:32" ht="13.5" customHeight="1">
      <c r="B192" s="36"/>
      <c r="C192" s="36"/>
      <c r="D192" s="19"/>
      <c r="E192" s="19"/>
      <c r="F192" s="19"/>
      <c r="G192" s="19"/>
      <c r="H192" s="19"/>
      <c r="I192" s="19"/>
      <c r="J192" s="19"/>
      <c r="K192" s="19"/>
      <c r="L192" s="19"/>
      <c r="M192" s="19"/>
      <c r="N192" s="19"/>
      <c r="O192" s="19"/>
      <c r="P192" s="19"/>
      <c r="Q192" s="19"/>
      <c r="R192" s="19"/>
      <c r="S192" s="19"/>
      <c r="T192" s="19"/>
      <c r="U192" s="19"/>
      <c r="V192" s="19"/>
      <c r="W192" s="19"/>
      <c r="X192" s="19"/>
      <c r="Y192" s="36"/>
      <c r="Z192" s="36"/>
      <c r="AA192" s="36"/>
      <c r="AB192" s="36"/>
      <c r="AC192" s="54"/>
      <c r="AD192" s="54"/>
      <c r="AE192" s="54"/>
      <c r="AF192" s="54"/>
    </row>
    <row r="193" spans="2:32" ht="13.5" customHeight="1">
      <c r="B193" s="36"/>
      <c r="C193" s="36"/>
      <c r="D193" s="19"/>
      <c r="E193" s="19"/>
      <c r="F193" s="19"/>
      <c r="G193" s="19"/>
      <c r="H193" s="19"/>
      <c r="I193" s="19"/>
      <c r="J193" s="19"/>
      <c r="K193" s="19"/>
      <c r="L193" s="19"/>
      <c r="M193" s="19"/>
      <c r="N193" s="19"/>
      <c r="O193" s="19"/>
      <c r="P193" s="19"/>
      <c r="Q193" s="19"/>
      <c r="R193" s="19"/>
      <c r="S193" s="19"/>
      <c r="T193" s="19"/>
      <c r="U193" s="19"/>
      <c r="V193" s="19"/>
      <c r="W193" s="19"/>
      <c r="X193" s="19"/>
      <c r="Y193" s="36"/>
      <c r="Z193" s="36"/>
      <c r="AA193" s="36"/>
      <c r="AB193" s="36"/>
      <c r="AC193" s="54"/>
      <c r="AD193" s="54"/>
      <c r="AE193" s="54"/>
      <c r="AF193" s="54"/>
    </row>
    <row r="194" spans="2:32" ht="13.5" customHeight="1">
      <c r="B194" s="36"/>
      <c r="C194" s="36"/>
      <c r="D194" s="19"/>
      <c r="E194" s="19"/>
      <c r="F194" s="19"/>
      <c r="G194" s="19"/>
      <c r="H194" s="19"/>
      <c r="I194" s="19"/>
      <c r="J194" s="19"/>
      <c r="K194" s="19"/>
      <c r="L194" s="19"/>
      <c r="M194" s="19"/>
      <c r="N194" s="19"/>
      <c r="O194" s="19"/>
      <c r="P194" s="19"/>
      <c r="Q194" s="19"/>
      <c r="R194" s="19"/>
      <c r="S194" s="19"/>
      <c r="T194" s="19"/>
      <c r="U194" s="19"/>
      <c r="V194" s="19"/>
      <c r="W194" s="19"/>
      <c r="X194" s="19"/>
      <c r="Y194" s="36"/>
      <c r="Z194" s="36"/>
      <c r="AA194" s="36"/>
      <c r="AB194" s="36"/>
      <c r="AC194" s="54"/>
      <c r="AD194" s="54"/>
      <c r="AE194" s="54"/>
      <c r="AF194" s="54"/>
    </row>
    <row r="195" spans="2:32" ht="13.5" customHeight="1">
      <c r="B195" s="36"/>
      <c r="C195" s="36"/>
      <c r="D195" s="19"/>
      <c r="E195" s="19"/>
      <c r="F195" s="19"/>
      <c r="G195" s="19"/>
      <c r="H195" s="19"/>
      <c r="I195" s="19"/>
      <c r="J195" s="19"/>
      <c r="K195" s="19"/>
      <c r="L195" s="19"/>
      <c r="M195" s="19"/>
      <c r="N195" s="19"/>
      <c r="O195" s="19"/>
      <c r="P195" s="19"/>
      <c r="Q195" s="19"/>
      <c r="R195" s="19"/>
      <c r="S195" s="19"/>
      <c r="T195" s="19"/>
      <c r="U195" s="19"/>
      <c r="V195" s="19"/>
      <c r="W195" s="19"/>
      <c r="X195" s="19"/>
      <c r="Y195" s="36"/>
      <c r="Z195" s="36"/>
      <c r="AA195" s="36"/>
      <c r="AB195" s="36"/>
      <c r="AC195" s="54"/>
      <c r="AD195" s="54"/>
      <c r="AE195" s="54"/>
      <c r="AF195" s="54"/>
    </row>
    <row r="196" spans="2:32" ht="13.5" customHeight="1">
      <c r="B196" s="36"/>
      <c r="C196" s="36"/>
      <c r="D196" s="19"/>
      <c r="E196" s="19"/>
      <c r="F196" s="19"/>
      <c r="G196" s="19"/>
      <c r="H196" s="19"/>
      <c r="I196" s="19"/>
      <c r="J196" s="19"/>
      <c r="K196" s="19"/>
      <c r="L196" s="19"/>
      <c r="M196" s="19"/>
      <c r="N196" s="19"/>
      <c r="O196" s="19"/>
      <c r="P196" s="19"/>
      <c r="Q196" s="19"/>
      <c r="R196" s="19"/>
      <c r="S196" s="19"/>
      <c r="T196" s="19"/>
      <c r="U196" s="19"/>
      <c r="V196" s="19"/>
      <c r="W196" s="19"/>
      <c r="X196" s="19"/>
      <c r="Y196" s="36"/>
      <c r="Z196" s="36"/>
      <c r="AA196" s="36"/>
      <c r="AB196" s="36"/>
      <c r="AC196" s="54"/>
      <c r="AD196" s="54"/>
      <c r="AE196" s="54"/>
      <c r="AF196" s="54"/>
    </row>
    <row r="197" spans="2:32" ht="13.5" customHeight="1">
      <c r="B197" s="36"/>
      <c r="C197" s="36"/>
      <c r="D197" s="19"/>
      <c r="E197" s="19"/>
      <c r="F197" s="19"/>
      <c r="G197" s="19"/>
      <c r="H197" s="19"/>
      <c r="I197" s="19"/>
      <c r="J197" s="19"/>
      <c r="K197" s="19"/>
      <c r="L197" s="19"/>
      <c r="M197" s="19"/>
      <c r="N197" s="19"/>
      <c r="O197" s="19"/>
      <c r="P197" s="19"/>
      <c r="Q197" s="19"/>
      <c r="R197" s="19"/>
      <c r="S197" s="19"/>
      <c r="T197" s="19"/>
      <c r="U197" s="19"/>
      <c r="V197" s="19"/>
      <c r="W197" s="19"/>
      <c r="X197" s="19"/>
      <c r="Y197" s="36"/>
      <c r="Z197" s="36"/>
      <c r="AA197" s="36"/>
      <c r="AB197" s="36"/>
      <c r="AC197" s="54"/>
      <c r="AD197" s="54"/>
      <c r="AE197" s="54"/>
      <c r="AF197" s="54"/>
    </row>
    <row r="198" spans="2:32" ht="13.5" customHeight="1">
      <c r="B198" s="36"/>
      <c r="C198" s="36"/>
      <c r="D198" s="19"/>
      <c r="E198" s="19"/>
      <c r="F198" s="19"/>
      <c r="G198" s="19"/>
      <c r="H198" s="19"/>
      <c r="I198" s="19"/>
      <c r="J198" s="19"/>
      <c r="K198" s="19"/>
      <c r="L198" s="19"/>
      <c r="M198" s="19"/>
      <c r="N198" s="19"/>
      <c r="O198" s="19"/>
      <c r="P198" s="19"/>
      <c r="Q198" s="19"/>
      <c r="R198" s="19"/>
      <c r="S198" s="19"/>
      <c r="T198" s="19"/>
      <c r="U198" s="19"/>
      <c r="V198" s="19"/>
      <c r="W198" s="19"/>
      <c r="X198" s="19"/>
      <c r="Y198" s="36"/>
      <c r="Z198" s="36"/>
      <c r="AA198" s="36"/>
      <c r="AB198" s="36"/>
      <c r="AC198" s="54"/>
      <c r="AD198" s="54"/>
      <c r="AE198" s="54"/>
      <c r="AF198" s="54"/>
    </row>
    <row r="199" spans="2:32" ht="13.5" customHeight="1">
      <c r="B199" s="36"/>
      <c r="C199" s="36"/>
      <c r="D199" s="19"/>
      <c r="E199" s="19"/>
      <c r="F199" s="19"/>
      <c r="G199" s="19"/>
      <c r="H199" s="19"/>
      <c r="I199" s="19"/>
      <c r="J199" s="19"/>
      <c r="K199" s="19"/>
      <c r="L199" s="19"/>
      <c r="M199" s="19"/>
      <c r="N199" s="19"/>
      <c r="O199" s="19"/>
      <c r="P199" s="19"/>
      <c r="Q199" s="19"/>
      <c r="R199" s="19"/>
      <c r="S199" s="19"/>
      <c r="T199" s="19"/>
      <c r="U199" s="19"/>
      <c r="V199" s="19"/>
      <c r="W199" s="19"/>
      <c r="X199" s="19"/>
      <c r="Y199" s="36"/>
      <c r="Z199" s="36"/>
      <c r="AA199" s="36"/>
      <c r="AB199" s="36"/>
      <c r="AC199" s="54"/>
      <c r="AD199" s="54"/>
      <c r="AE199" s="54"/>
      <c r="AF199" s="54"/>
    </row>
    <row r="200" spans="2:32" ht="13.5" customHeight="1">
      <c r="B200" s="36"/>
      <c r="C200" s="36"/>
      <c r="D200" s="19"/>
      <c r="E200" s="19"/>
      <c r="F200" s="19"/>
      <c r="G200" s="19"/>
      <c r="H200" s="19"/>
      <c r="I200" s="19"/>
      <c r="J200" s="19"/>
      <c r="K200" s="19"/>
      <c r="L200" s="19"/>
      <c r="M200" s="19"/>
      <c r="N200" s="19"/>
      <c r="O200" s="19"/>
      <c r="P200" s="19"/>
      <c r="Q200" s="19"/>
      <c r="R200" s="19"/>
      <c r="S200" s="19"/>
      <c r="T200" s="19"/>
      <c r="U200" s="19"/>
      <c r="V200" s="19"/>
      <c r="W200" s="19"/>
      <c r="X200" s="19"/>
      <c r="Y200" s="36"/>
      <c r="Z200" s="36"/>
      <c r="AA200" s="36"/>
      <c r="AB200" s="36"/>
      <c r="AC200" s="54"/>
      <c r="AD200" s="54"/>
      <c r="AE200" s="54"/>
      <c r="AF200" s="54"/>
    </row>
    <row r="201" spans="2:32" ht="13.5" customHeight="1">
      <c r="B201" s="36"/>
      <c r="C201" s="36"/>
      <c r="D201" s="19"/>
      <c r="E201" s="19"/>
      <c r="F201" s="19"/>
      <c r="G201" s="19"/>
      <c r="H201" s="19"/>
      <c r="I201" s="19"/>
      <c r="J201" s="19"/>
      <c r="K201" s="19"/>
      <c r="L201" s="19"/>
      <c r="M201" s="19"/>
      <c r="N201" s="19"/>
      <c r="O201" s="19"/>
      <c r="P201" s="19"/>
      <c r="Q201" s="19"/>
      <c r="R201" s="19"/>
      <c r="S201" s="19"/>
      <c r="T201" s="19"/>
      <c r="U201" s="19"/>
      <c r="V201" s="19"/>
      <c r="W201" s="19"/>
      <c r="X201" s="19"/>
      <c r="Y201" s="36"/>
      <c r="Z201" s="36"/>
      <c r="AA201" s="36"/>
      <c r="AB201" s="36"/>
      <c r="AC201" s="54"/>
      <c r="AD201" s="54"/>
      <c r="AE201" s="54"/>
      <c r="AF201" s="54"/>
    </row>
    <row r="202" spans="2:32" ht="13.5" customHeight="1">
      <c r="B202" s="36"/>
      <c r="C202" s="36"/>
      <c r="D202" s="19"/>
      <c r="E202" s="19"/>
      <c r="F202" s="19"/>
      <c r="G202" s="19"/>
      <c r="H202" s="19"/>
      <c r="I202" s="19"/>
      <c r="J202" s="19"/>
      <c r="K202" s="19"/>
      <c r="L202" s="19"/>
      <c r="M202" s="19"/>
      <c r="N202" s="19"/>
      <c r="O202" s="19"/>
      <c r="P202" s="19"/>
      <c r="Q202" s="19"/>
      <c r="R202" s="19"/>
      <c r="S202" s="19"/>
      <c r="T202" s="19"/>
      <c r="U202" s="19"/>
      <c r="V202" s="19"/>
      <c r="W202" s="19"/>
      <c r="X202" s="19"/>
      <c r="Y202" s="36"/>
      <c r="Z202" s="36"/>
      <c r="AA202" s="36"/>
      <c r="AB202" s="36"/>
      <c r="AC202" s="54"/>
      <c r="AD202" s="54"/>
      <c r="AE202" s="54"/>
      <c r="AF202" s="54"/>
    </row>
    <row r="203" spans="2:32" ht="13.5" customHeight="1">
      <c r="B203" s="36"/>
      <c r="C203" s="36"/>
      <c r="D203" s="19"/>
      <c r="E203" s="19"/>
      <c r="F203" s="19"/>
      <c r="G203" s="19"/>
      <c r="H203" s="19"/>
      <c r="I203" s="19"/>
      <c r="J203" s="19"/>
      <c r="K203" s="19"/>
      <c r="L203" s="19"/>
      <c r="M203" s="19"/>
      <c r="N203" s="19"/>
      <c r="O203" s="19"/>
      <c r="P203" s="19"/>
      <c r="Q203" s="19"/>
      <c r="R203" s="19"/>
      <c r="S203" s="19"/>
      <c r="T203" s="19"/>
      <c r="U203" s="19"/>
      <c r="V203" s="19"/>
      <c r="W203" s="19"/>
      <c r="X203" s="19"/>
      <c r="Y203" s="36"/>
      <c r="Z203" s="36"/>
      <c r="AA203" s="36"/>
      <c r="AB203" s="36"/>
      <c r="AC203" s="54"/>
      <c r="AD203" s="54"/>
      <c r="AE203" s="54"/>
      <c r="AF203" s="54"/>
    </row>
    <row r="204" spans="2:32" ht="13.5" customHeight="1">
      <c r="B204" s="36"/>
      <c r="C204" s="36"/>
      <c r="D204" s="19"/>
      <c r="E204" s="19"/>
      <c r="F204" s="19"/>
      <c r="G204" s="19"/>
      <c r="H204" s="19"/>
      <c r="I204" s="19"/>
      <c r="J204" s="19"/>
      <c r="K204" s="19"/>
      <c r="L204" s="19"/>
      <c r="M204" s="19"/>
      <c r="N204" s="19"/>
      <c r="O204" s="19"/>
      <c r="P204" s="19"/>
      <c r="Q204" s="19"/>
      <c r="R204" s="19"/>
      <c r="S204" s="19"/>
      <c r="T204" s="19"/>
      <c r="U204" s="19"/>
      <c r="V204" s="19"/>
      <c r="W204" s="19"/>
      <c r="X204" s="19"/>
      <c r="Y204" s="36"/>
      <c r="Z204" s="36"/>
      <c r="AA204" s="36"/>
      <c r="AB204" s="36"/>
      <c r="AC204" s="54"/>
      <c r="AD204" s="54"/>
      <c r="AE204" s="54"/>
      <c r="AF204" s="54"/>
    </row>
    <row r="205" spans="2:32" ht="13.5" customHeight="1">
      <c r="B205" s="36"/>
      <c r="C205" s="36"/>
      <c r="D205" s="19"/>
      <c r="E205" s="19"/>
      <c r="F205" s="19"/>
      <c r="G205" s="19"/>
      <c r="H205" s="19"/>
      <c r="I205" s="19"/>
      <c r="J205" s="19"/>
      <c r="K205" s="19"/>
      <c r="L205" s="19"/>
      <c r="M205" s="19"/>
      <c r="N205" s="19"/>
      <c r="O205" s="19"/>
      <c r="P205" s="19"/>
      <c r="Q205" s="19"/>
      <c r="R205" s="19"/>
      <c r="S205" s="19"/>
      <c r="T205" s="19"/>
      <c r="U205" s="19"/>
      <c r="V205" s="19"/>
      <c r="W205" s="19"/>
      <c r="X205" s="19"/>
      <c r="Y205" s="36"/>
      <c r="Z205" s="36"/>
      <c r="AA205" s="36"/>
      <c r="AB205" s="36"/>
      <c r="AC205" s="54"/>
      <c r="AD205" s="54"/>
      <c r="AE205" s="54"/>
      <c r="AF205" s="54"/>
    </row>
    <row r="206" spans="2:32" ht="13.5" customHeight="1">
      <c r="B206" s="36"/>
      <c r="C206" s="36"/>
      <c r="D206" s="19"/>
      <c r="E206" s="19"/>
      <c r="F206" s="19"/>
      <c r="G206" s="19"/>
      <c r="H206" s="19"/>
      <c r="I206" s="19"/>
      <c r="J206" s="19"/>
      <c r="K206" s="19"/>
      <c r="L206" s="19"/>
      <c r="M206" s="19"/>
      <c r="N206" s="19"/>
      <c r="O206" s="19"/>
      <c r="P206" s="19"/>
      <c r="Q206" s="19"/>
      <c r="R206" s="19"/>
      <c r="S206" s="19"/>
      <c r="T206" s="19"/>
      <c r="U206" s="19"/>
      <c r="V206" s="19"/>
      <c r="W206" s="19"/>
      <c r="X206" s="19"/>
      <c r="Y206" s="36"/>
      <c r="Z206" s="36"/>
      <c r="AA206" s="36"/>
      <c r="AB206" s="36"/>
      <c r="AC206" s="54"/>
      <c r="AD206" s="54"/>
      <c r="AE206" s="54"/>
      <c r="AF206" s="54"/>
    </row>
    <row r="207" spans="2:32" ht="13.5" customHeight="1">
      <c r="B207" s="36"/>
      <c r="C207" s="36"/>
      <c r="D207" s="19"/>
      <c r="E207" s="19"/>
      <c r="F207" s="19"/>
      <c r="G207" s="19"/>
      <c r="H207" s="19"/>
      <c r="I207" s="19"/>
      <c r="J207" s="19"/>
      <c r="K207" s="19"/>
      <c r="L207" s="19"/>
      <c r="M207" s="19"/>
      <c r="N207" s="19"/>
      <c r="O207" s="19"/>
      <c r="P207" s="19"/>
      <c r="Q207" s="19"/>
      <c r="R207" s="19"/>
      <c r="S207" s="19"/>
      <c r="T207" s="19"/>
      <c r="U207" s="19"/>
      <c r="V207" s="19"/>
      <c r="W207" s="19"/>
      <c r="X207" s="19"/>
      <c r="Y207" s="36"/>
      <c r="Z207" s="36"/>
      <c r="AA207" s="36"/>
      <c r="AB207" s="36"/>
      <c r="AC207" s="54"/>
      <c r="AD207" s="54"/>
      <c r="AE207" s="54"/>
      <c r="AF207" s="54"/>
    </row>
    <row r="208" spans="2:32" ht="13.5" customHeight="1">
      <c r="B208" s="36"/>
      <c r="C208" s="36"/>
      <c r="D208" s="19"/>
      <c r="E208" s="19"/>
      <c r="F208" s="19"/>
      <c r="G208" s="19"/>
      <c r="H208" s="19"/>
      <c r="I208" s="19"/>
      <c r="J208" s="19"/>
      <c r="K208" s="19"/>
      <c r="L208" s="19"/>
      <c r="M208" s="19"/>
      <c r="N208" s="19"/>
      <c r="O208" s="19"/>
      <c r="P208" s="19"/>
      <c r="Q208" s="19"/>
      <c r="R208" s="19"/>
      <c r="S208" s="19"/>
      <c r="T208" s="19"/>
      <c r="U208" s="19"/>
      <c r="V208" s="19"/>
      <c r="W208" s="19"/>
      <c r="X208" s="19"/>
      <c r="Y208" s="36"/>
      <c r="Z208" s="36"/>
      <c r="AA208" s="36"/>
      <c r="AB208" s="36"/>
      <c r="AC208" s="54"/>
      <c r="AD208" s="54"/>
      <c r="AE208" s="54"/>
      <c r="AF208" s="54"/>
    </row>
    <row r="209" spans="2:32" ht="13.5" customHeight="1">
      <c r="B209" s="36"/>
      <c r="C209" s="36"/>
      <c r="D209" s="19"/>
      <c r="E209" s="19"/>
      <c r="F209" s="19"/>
      <c r="G209" s="19"/>
      <c r="H209" s="19"/>
      <c r="I209" s="19"/>
      <c r="J209" s="19"/>
      <c r="K209" s="19"/>
      <c r="L209" s="19"/>
      <c r="M209" s="19"/>
      <c r="N209" s="19"/>
      <c r="O209" s="19"/>
      <c r="P209" s="19"/>
      <c r="Q209" s="19"/>
      <c r="R209" s="19"/>
      <c r="S209" s="19"/>
      <c r="T209" s="19"/>
      <c r="U209" s="19"/>
      <c r="V209" s="19"/>
      <c r="W209" s="19"/>
      <c r="X209" s="19"/>
      <c r="Y209" s="36"/>
      <c r="Z209" s="36"/>
      <c r="AA209" s="36"/>
      <c r="AB209" s="36"/>
      <c r="AC209" s="54"/>
      <c r="AD209" s="54"/>
      <c r="AE209" s="54"/>
      <c r="AF209" s="54"/>
    </row>
    <row r="210" spans="2:32" ht="13.5" customHeight="1">
      <c r="B210" s="36"/>
      <c r="C210" s="36"/>
      <c r="D210" s="19"/>
      <c r="E210" s="19"/>
      <c r="F210" s="19"/>
      <c r="G210" s="19"/>
      <c r="H210" s="19"/>
      <c r="I210" s="19"/>
      <c r="J210" s="19"/>
      <c r="K210" s="19"/>
      <c r="L210" s="19"/>
      <c r="M210" s="19"/>
      <c r="N210" s="19"/>
      <c r="O210" s="19"/>
      <c r="P210" s="19"/>
      <c r="Q210" s="19"/>
      <c r="R210" s="19"/>
      <c r="S210" s="19"/>
      <c r="T210" s="19"/>
      <c r="U210" s="19"/>
      <c r="V210" s="19"/>
      <c r="W210" s="19"/>
      <c r="X210" s="19"/>
      <c r="Y210" s="36"/>
      <c r="Z210" s="36"/>
      <c r="AA210" s="36"/>
      <c r="AB210" s="36"/>
      <c r="AC210" s="54"/>
      <c r="AD210" s="54"/>
      <c r="AE210" s="54"/>
      <c r="AF210" s="54"/>
    </row>
    <row r="211" spans="2:32" ht="13.5" customHeight="1">
      <c r="B211" s="36"/>
      <c r="C211" s="36"/>
      <c r="D211" s="19"/>
      <c r="E211" s="19"/>
      <c r="F211" s="19"/>
      <c r="G211" s="19"/>
      <c r="H211" s="19"/>
      <c r="I211" s="19"/>
      <c r="J211" s="19"/>
      <c r="K211" s="19"/>
      <c r="L211" s="19"/>
      <c r="M211" s="19"/>
      <c r="N211" s="19"/>
      <c r="O211" s="19"/>
      <c r="P211" s="19"/>
      <c r="Q211" s="19"/>
      <c r="R211" s="19"/>
      <c r="S211" s="19"/>
      <c r="T211" s="19"/>
      <c r="U211" s="19"/>
      <c r="V211" s="19"/>
      <c r="W211" s="19"/>
      <c r="X211" s="19"/>
      <c r="Y211" s="36"/>
      <c r="Z211" s="36"/>
      <c r="AA211" s="36"/>
      <c r="AB211" s="36"/>
      <c r="AC211" s="54"/>
      <c r="AD211" s="54"/>
      <c r="AE211" s="54"/>
      <c r="AF211" s="54"/>
    </row>
    <row r="212" spans="2:32" ht="13.5" customHeight="1">
      <c r="B212" s="36"/>
      <c r="C212" s="36"/>
      <c r="D212" s="19"/>
      <c r="E212" s="19"/>
      <c r="F212" s="19"/>
      <c r="G212" s="19"/>
      <c r="H212" s="19"/>
      <c r="I212" s="19"/>
      <c r="J212" s="19"/>
      <c r="K212" s="19"/>
      <c r="L212" s="19"/>
      <c r="M212" s="19"/>
      <c r="N212" s="19"/>
      <c r="O212" s="19"/>
      <c r="P212" s="19"/>
      <c r="Q212" s="19"/>
      <c r="R212" s="19"/>
      <c r="S212" s="19"/>
      <c r="T212" s="19"/>
      <c r="U212" s="19"/>
      <c r="V212" s="19"/>
      <c r="W212" s="19"/>
      <c r="X212" s="19"/>
      <c r="Y212" s="36"/>
      <c r="Z212" s="36"/>
      <c r="AA212" s="36"/>
      <c r="AB212" s="36"/>
      <c r="AC212" s="54"/>
      <c r="AD212" s="54"/>
      <c r="AE212" s="54"/>
      <c r="AF212" s="54"/>
    </row>
    <row r="213" spans="2:32" ht="13.5" customHeight="1">
      <c r="B213" s="36"/>
      <c r="C213" s="36"/>
      <c r="D213" s="19"/>
      <c r="E213" s="19"/>
      <c r="F213" s="19"/>
      <c r="G213" s="19"/>
      <c r="H213" s="19"/>
      <c r="I213" s="19"/>
      <c r="J213" s="19"/>
      <c r="K213" s="19"/>
      <c r="L213" s="19"/>
      <c r="M213" s="19"/>
      <c r="N213" s="19"/>
      <c r="O213" s="19"/>
      <c r="P213" s="19"/>
      <c r="Q213" s="19"/>
      <c r="R213" s="19"/>
      <c r="S213" s="19"/>
      <c r="T213" s="19"/>
      <c r="U213" s="19"/>
      <c r="V213" s="19"/>
      <c r="W213" s="19"/>
      <c r="X213" s="19"/>
      <c r="Y213" s="36"/>
      <c r="Z213" s="36"/>
      <c r="AA213" s="36"/>
      <c r="AB213" s="36"/>
      <c r="AC213" s="54"/>
      <c r="AD213" s="54"/>
      <c r="AE213" s="54"/>
      <c r="AF213" s="54"/>
    </row>
    <row r="214" spans="2:32" ht="13.5" customHeight="1">
      <c r="B214" s="36"/>
      <c r="C214" s="36"/>
      <c r="D214" s="19"/>
      <c r="E214" s="19"/>
      <c r="F214" s="19"/>
      <c r="G214" s="19"/>
      <c r="H214" s="19"/>
      <c r="I214" s="19"/>
      <c r="J214" s="19"/>
      <c r="K214" s="19"/>
      <c r="L214" s="19"/>
      <c r="M214" s="19"/>
      <c r="N214" s="19"/>
      <c r="O214" s="19"/>
      <c r="P214" s="19"/>
      <c r="Q214" s="19"/>
      <c r="R214" s="19"/>
      <c r="S214" s="19"/>
      <c r="T214" s="19"/>
      <c r="U214" s="19"/>
      <c r="V214" s="19"/>
      <c r="W214" s="19"/>
      <c r="X214" s="19"/>
      <c r="Y214" s="36"/>
      <c r="Z214" s="36"/>
      <c r="AA214" s="36"/>
      <c r="AB214" s="36"/>
      <c r="AC214" s="54"/>
      <c r="AD214" s="54"/>
      <c r="AE214" s="54"/>
      <c r="AF214" s="54"/>
    </row>
    <row r="215" spans="2:32" ht="13.5" customHeight="1">
      <c r="B215" s="36"/>
      <c r="C215" s="36"/>
      <c r="D215" s="19"/>
      <c r="E215" s="19"/>
      <c r="F215" s="19"/>
      <c r="G215" s="19"/>
      <c r="H215" s="19"/>
      <c r="I215" s="19"/>
      <c r="J215" s="19"/>
      <c r="K215" s="19"/>
      <c r="L215" s="19"/>
      <c r="M215" s="19"/>
      <c r="N215" s="19"/>
      <c r="O215" s="19"/>
      <c r="P215" s="19"/>
      <c r="Q215" s="19"/>
      <c r="R215" s="19"/>
      <c r="S215" s="19"/>
      <c r="T215" s="19"/>
      <c r="U215" s="19"/>
      <c r="V215" s="19"/>
      <c r="W215" s="19"/>
      <c r="X215" s="19"/>
      <c r="Y215" s="36"/>
      <c r="Z215" s="36"/>
      <c r="AA215" s="36"/>
      <c r="AB215" s="36"/>
      <c r="AC215" s="54"/>
      <c r="AD215" s="54"/>
      <c r="AE215" s="54"/>
      <c r="AF215" s="54"/>
    </row>
    <row r="216" spans="2:32" ht="13.5" customHeight="1">
      <c r="B216" s="36"/>
      <c r="C216" s="36"/>
      <c r="D216" s="19"/>
      <c r="E216" s="19"/>
      <c r="F216" s="19"/>
      <c r="G216" s="19"/>
      <c r="H216" s="19"/>
      <c r="I216" s="19"/>
      <c r="J216" s="19"/>
      <c r="K216" s="19"/>
      <c r="L216" s="19"/>
      <c r="M216" s="19"/>
      <c r="N216" s="19"/>
      <c r="O216" s="19"/>
      <c r="P216" s="19"/>
      <c r="Q216" s="19"/>
      <c r="R216" s="19"/>
      <c r="S216" s="19"/>
      <c r="T216" s="19"/>
      <c r="U216" s="19"/>
      <c r="V216" s="19"/>
      <c r="W216" s="19"/>
      <c r="X216" s="19"/>
      <c r="Y216" s="36"/>
      <c r="Z216" s="36"/>
      <c r="AA216" s="36"/>
      <c r="AB216" s="36"/>
      <c r="AC216" s="54"/>
      <c r="AD216" s="54"/>
      <c r="AE216" s="54"/>
      <c r="AF216" s="54"/>
    </row>
    <row r="217" spans="2:32" ht="13.5" customHeight="1">
      <c r="B217" s="36"/>
      <c r="C217" s="36"/>
      <c r="D217" s="19"/>
      <c r="E217" s="19"/>
      <c r="F217" s="19"/>
      <c r="G217" s="19"/>
      <c r="H217" s="19"/>
      <c r="I217" s="19"/>
      <c r="J217" s="19"/>
      <c r="K217" s="19"/>
      <c r="L217" s="19"/>
      <c r="M217" s="19"/>
      <c r="N217" s="19"/>
      <c r="O217" s="19"/>
      <c r="P217" s="19"/>
      <c r="Q217" s="19"/>
      <c r="R217" s="19"/>
      <c r="S217" s="19"/>
      <c r="T217" s="19"/>
      <c r="U217" s="19"/>
      <c r="V217" s="19"/>
      <c r="W217" s="19"/>
      <c r="X217" s="19"/>
      <c r="Y217" s="36"/>
      <c r="Z217" s="36"/>
      <c r="AA217" s="36"/>
      <c r="AB217" s="36"/>
      <c r="AC217" s="54"/>
      <c r="AD217" s="54"/>
      <c r="AE217" s="54"/>
      <c r="AF217" s="54"/>
    </row>
    <row r="218" spans="2:32" ht="13.5" customHeight="1">
      <c r="B218" s="36"/>
      <c r="C218" s="36"/>
      <c r="D218" s="19"/>
      <c r="E218" s="19"/>
      <c r="F218" s="19"/>
      <c r="G218" s="19"/>
      <c r="H218" s="19"/>
      <c r="I218" s="19"/>
      <c r="J218" s="19"/>
      <c r="K218" s="19"/>
      <c r="L218" s="19"/>
      <c r="M218" s="19"/>
      <c r="N218" s="19"/>
      <c r="O218" s="19"/>
      <c r="P218" s="19"/>
      <c r="Q218" s="19"/>
      <c r="R218" s="19"/>
      <c r="S218" s="19"/>
      <c r="T218" s="19"/>
      <c r="U218" s="19"/>
      <c r="V218" s="19"/>
      <c r="W218" s="19"/>
      <c r="X218" s="19"/>
      <c r="Y218" s="36"/>
      <c r="Z218" s="36"/>
      <c r="AA218" s="36"/>
      <c r="AB218" s="36"/>
      <c r="AC218" s="54"/>
      <c r="AD218" s="54"/>
      <c r="AE218" s="54"/>
      <c r="AF218" s="54"/>
    </row>
    <row r="219" spans="2:32" ht="13.5" customHeight="1">
      <c r="B219" s="36"/>
      <c r="C219" s="36"/>
      <c r="D219" s="19"/>
      <c r="E219" s="19"/>
      <c r="F219" s="19"/>
      <c r="G219" s="19"/>
      <c r="H219" s="19"/>
      <c r="I219" s="19"/>
      <c r="J219" s="19"/>
      <c r="K219" s="19"/>
      <c r="L219" s="19"/>
      <c r="M219" s="19"/>
      <c r="N219" s="19"/>
      <c r="O219" s="19"/>
      <c r="P219" s="19"/>
      <c r="Q219" s="19"/>
      <c r="R219" s="19"/>
      <c r="S219" s="19"/>
      <c r="T219" s="19"/>
      <c r="U219" s="19"/>
      <c r="V219" s="19"/>
      <c r="W219" s="19"/>
      <c r="X219" s="19"/>
      <c r="Y219" s="36"/>
      <c r="Z219" s="36"/>
      <c r="AA219" s="36"/>
      <c r="AB219" s="36"/>
      <c r="AC219" s="54"/>
      <c r="AD219" s="54"/>
      <c r="AE219" s="54"/>
      <c r="AF219" s="54"/>
    </row>
    <row r="220" spans="2:32" ht="13.5" customHeight="1">
      <c r="B220" s="36"/>
      <c r="C220" s="36"/>
      <c r="D220" s="19"/>
      <c r="E220" s="19"/>
      <c r="F220" s="19"/>
      <c r="G220" s="19"/>
      <c r="H220" s="19"/>
      <c r="I220" s="19"/>
      <c r="J220" s="19"/>
      <c r="K220" s="19"/>
      <c r="L220" s="19"/>
      <c r="M220" s="19"/>
      <c r="N220" s="19"/>
      <c r="O220" s="19"/>
      <c r="P220" s="19"/>
      <c r="Q220" s="19"/>
      <c r="R220" s="19"/>
      <c r="S220" s="19"/>
      <c r="T220" s="19"/>
      <c r="U220" s="19"/>
      <c r="V220" s="19"/>
      <c r="W220" s="19"/>
      <c r="X220" s="19"/>
      <c r="Y220" s="36"/>
      <c r="Z220" s="36"/>
      <c r="AA220" s="36"/>
      <c r="AB220" s="36"/>
      <c r="AC220" s="54"/>
      <c r="AD220" s="54"/>
      <c r="AE220" s="54"/>
      <c r="AF220" s="54"/>
    </row>
    <row r="221" spans="2:32" ht="13.5" customHeight="1">
      <c r="B221" s="36"/>
      <c r="C221" s="36"/>
      <c r="D221" s="19"/>
      <c r="E221" s="19"/>
      <c r="F221" s="19"/>
      <c r="G221" s="19"/>
      <c r="H221" s="19"/>
      <c r="I221" s="19"/>
      <c r="J221" s="19"/>
      <c r="K221" s="19"/>
      <c r="L221" s="19"/>
      <c r="M221" s="19"/>
      <c r="N221" s="19"/>
      <c r="O221" s="19"/>
      <c r="P221" s="19"/>
      <c r="Q221" s="19"/>
      <c r="R221" s="19"/>
      <c r="S221" s="19"/>
      <c r="T221" s="19"/>
      <c r="U221" s="19"/>
      <c r="V221" s="19"/>
      <c r="W221" s="19"/>
      <c r="X221" s="19"/>
      <c r="Y221" s="36"/>
      <c r="Z221" s="36"/>
      <c r="AA221" s="36"/>
      <c r="AB221" s="36"/>
      <c r="AC221" s="54"/>
      <c r="AD221" s="54"/>
      <c r="AE221" s="54"/>
      <c r="AF221" s="54"/>
    </row>
    <row r="222" spans="2:32" ht="13.5" customHeight="1">
      <c r="B222" s="36"/>
      <c r="C222" s="36"/>
      <c r="D222" s="19"/>
      <c r="E222" s="19"/>
      <c r="F222" s="19"/>
      <c r="G222" s="19"/>
      <c r="H222" s="19"/>
      <c r="I222" s="19"/>
      <c r="J222" s="19"/>
      <c r="K222" s="19"/>
      <c r="L222" s="19"/>
      <c r="M222" s="19"/>
      <c r="N222" s="19"/>
      <c r="O222" s="19"/>
      <c r="P222" s="19"/>
      <c r="Q222" s="19"/>
      <c r="R222" s="19"/>
      <c r="S222" s="19"/>
      <c r="T222" s="19"/>
      <c r="U222" s="19"/>
      <c r="V222" s="19"/>
      <c r="W222" s="19"/>
      <c r="X222" s="19"/>
      <c r="Y222" s="36"/>
      <c r="Z222" s="36"/>
      <c r="AA222" s="36"/>
      <c r="AB222" s="36"/>
      <c r="AC222" s="54"/>
      <c r="AD222" s="54"/>
      <c r="AE222" s="54"/>
      <c r="AF222" s="54"/>
    </row>
    <row r="223" spans="2:32" ht="13.5" customHeight="1">
      <c r="B223" s="36"/>
      <c r="C223" s="36"/>
      <c r="D223" s="19"/>
      <c r="E223" s="19"/>
      <c r="F223" s="19"/>
      <c r="G223" s="19"/>
      <c r="H223" s="19"/>
      <c r="I223" s="19"/>
      <c r="J223" s="19"/>
      <c r="K223" s="19"/>
      <c r="L223" s="19"/>
      <c r="M223" s="19"/>
      <c r="N223" s="19"/>
      <c r="O223" s="19"/>
      <c r="P223" s="19"/>
      <c r="Q223" s="19"/>
      <c r="R223" s="19"/>
      <c r="S223" s="19"/>
      <c r="T223" s="19"/>
      <c r="U223" s="19"/>
      <c r="V223" s="19"/>
      <c r="W223" s="19"/>
      <c r="X223" s="19"/>
      <c r="Y223" s="36"/>
      <c r="Z223" s="36"/>
      <c r="AA223" s="36"/>
      <c r="AB223" s="36"/>
      <c r="AC223" s="54"/>
      <c r="AD223" s="54"/>
      <c r="AE223" s="54"/>
      <c r="AF223" s="54"/>
    </row>
    <row r="224" spans="2:32" ht="13.5" customHeight="1">
      <c r="B224" s="36"/>
      <c r="C224" s="36"/>
      <c r="D224" s="19"/>
      <c r="E224" s="19"/>
      <c r="F224" s="19"/>
      <c r="G224" s="19"/>
      <c r="H224" s="19"/>
      <c r="I224" s="19"/>
      <c r="J224" s="19"/>
      <c r="K224" s="19"/>
      <c r="L224" s="19"/>
      <c r="M224" s="19"/>
      <c r="N224" s="19"/>
      <c r="O224" s="19"/>
      <c r="P224" s="19"/>
      <c r="Q224" s="19"/>
      <c r="R224" s="19"/>
      <c r="S224" s="19"/>
      <c r="T224" s="19"/>
      <c r="U224" s="19"/>
      <c r="V224" s="19"/>
      <c r="W224" s="19"/>
      <c r="X224" s="19"/>
      <c r="Y224" s="36"/>
      <c r="Z224" s="36"/>
      <c r="AA224" s="36"/>
      <c r="AB224" s="36"/>
      <c r="AC224" s="54"/>
      <c r="AD224" s="54"/>
      <c r="AE224" s="54"/>
      <c r="AF224" s="54"/>
    </row>
    <row r="225" spans="2:32" ht="13.5" customHeight="1">
      <c r="B225" s="36"/>
      <c r="C225" s="36"/>
      <c r="D225" s="19"/>
      <c r="E225" s="19"/>
      <c r="F225" s="19"/>
      <c r="G225" s="19"/>
      <c r="H225" s="19"/>
      <c r="I225" s="19"/>
      <c r="J225" s="19"/>
      <c r="K225" s="19"/>
      <c r="L225" s="19"/>
      <c r="M225" s="19"/>
      <c r="N225" s="19"/>
      <c r="O225" s="19"/>
      <c r="P225" s="19"/>
      <c r="Q225" s="19"/>
      <c r="R225" s="19"/>
      <c r="S225" s="19"/>
      <c r="T225" s="19"/>
      <c r="U225" s="19"/>
      <c r="V225" s="19"/>
      <c r="W225" s="19"/>
      <c r="X225" s="19"/>
      <c r="Y225" s="36"/>
      <c r="Z225" s="36"/>
      <c r="AA225" s="36"/>
      <c r="AB225" s="36"/>
      <c r="AC225" s="54"/>
      <c r="AD225" s="54"/>
      <c r="AE225" s="54"/>
      <c r="AF225" s="54"/>
    </row>
    <row r="226" spans="2:32" ht="13.5" customHeight="1">
      <c r="B226" s="36"/>
      <c r="C226" s="36"/>
      <c r="D226" s="19"/>
      <c r="E226" s="19"/>
      <c r="F226" s="19"/>
      <c r="G226" s="19"/>
      <c r="H226" s="19"/>
      <c r="I226" s="19"/>
      <c r="J226" s="19"/>
      <c r="K226" s="19"/>
      <c r="L226" s="19"/>
      <c r="M226" s="19"/>
      <c r="N226" s="19"/>
      <c r="O226" s="19"/>
      <c r="P226" s="19"/>
      <c r="Q226" s="19"/>
      <c r="R226" s="19"/>
      <c r="S226" s="19"/>
      <c r="T226" s="19"/>
      <c r="U226" s="19"/>
      <c r="V226" s="19"/>
      <c r="W226" s="19"/>
      <c r="X226" s="19"/>
      <c r="Y226" s="36"/>
      <c r="Z226" s="36"/>
      <c r="AA226" s="36"/>
      <c r="AB226" s="36"/>
      <c r="AC226" s="54"/>
      <c r="AD226" s="54"/>
      <c r="AE226" s="54"/>
      <c r="AF226" s="54"/>
    </row>
    <row r="227" spans="2:32" ht="13.5" customHeight="1">
      <c r="B227" s="36"/>
      <c r="C227" s="36"/>
      <c r="D227" s="19"/>
      <c r="E227" s="19"/>
      <c r="F227" s="19"/>
      <c r="G227" s="19"/>
      <c r="H227" s="19"/>
      <c r="I227" s="19"/>
      <c r="J227" s="19"/>
      <c r="K227" s="19"/>
      <c r="L227" s="19"/>
      <c r="M227" s="19"/>
      <c r="N227" s="19"/>
      <c r="O227" s="19"/>
      <c r="P227" s="19"/>
      <c r="Q227" s="19"/>
      <c r="R227" s="19"/>
      <c r="S227" s="19"/>
      <c r="T227" s="19"/>
      <c r="U227" s="19"/>
      <c r="V227" s="19"/>
      <c r="W227" s="19"/>
      <c r="X227" s="19"/>
      <c r="Y227" s="36"/>
      <c r="Z227" s="36"/>
      <c r="AA227" s="36"/>
      <c r="AB227" s="36"/>
      <c r="AC227" s="54"/>
      <c r="AD227" s="54"/>
      <c r="AE227" s="54"/>
      <c r="AF227" s="54"/>
    </row>
    <row r="228" spans="2:32" ht="13.5" customHeight="1">
      <c r="B228" s="36"/>
      <c r="C228" s="36"/>
      <c r="D228" s="19"/>
      <c r="E228" s="19"/>
      <c r="F228" s="19"/>
      <c r="G228" s="19"/>
      <c r="H228" s="19"/>
      <c r="I228" s="19"/>
      <c r="J228" s="19"/>
      <c r="K228" s="19"/>
      <c r="L228" s="19"/>
      <c r="M228" s="19"/>
      <c r="N228" s="19"/>
      <c r="O228" s="19"/>
      <c r="P228" s="19"/>
      <c r="Q228" s="19"/>
      <c r="R228" s="19"/>
      <c r="S228" s="19"/>
      <c r="T228" s="19"/>
      <c r="U228" s="19"/>
      <c r="V228" s="19"/>
      <c r="W228" s="19"/>
      <c r="X228" s="19"/>
      <c r="Y228" s="36"/>
      <c r="Z228" s="36"/>
      <c r="AA228" s="36"/>
      <c r="AB228" s="36"/>
      <c r="AC228" s="54"/>
      <c r="AD228" s="54"/>
      <c r="AE228" s="54"/>
      <c r="AF228" s="54"/>
    </row>
    <row r="229" spans="2:32" ht="13.5" customHeight="1">
      <c r="B229" s="36"/>
      <c r="C229" s="36"/>
      <c r="D229" s="19"/>
      <c r="E229" s="19"/>
      <c r="F229" s="19"/>
      <c r="G229" s="19"/>
      <c r="H229" s="19"/>
      <c r="I229" s="19"/>
      <c r="J229" s="19"/>
      <c r="K229" s="19"/>
      <c r="L229" s="19"/>
      <c r="M229" s="19"/>
      <c r="N229" s="19"/>
      <c r="O229" s="19"/>
      <c r="P229" s="19"/>
      <c r="Q229" s="19"/>
      <c r="R229" s="19"/>
      <c r="S229" s="19"/>
      <c r="T229" s="19"/>
      <c r="U229" s="19"/>
      <c r="V229" s="19"/>
      <c r="W229" s="19"/>
      <c r="X229" s="19"/>
      <c r="Y229" s="36"/>
      <c r="Z229" s="36"/>
      <c r="AA229" s="36"/>
      <c r="AB229" s="36"/>
      <c r="AC229" s="54"/>
      <c r="AD229" s="54"/>
      <c r="AE229" s="54"/>
      <c r="AF229" s="54"/>
    </row>
    <row r="230" spans="2:32" ht="13.5" customHeight="1">
      <c r="B230" s="36"/>
      <c r="C230" s="36"/>
      <c r="D230" s="19"/>
      <c r="E230" s="19"/>
      <c r="F230" s="19"/>
      <c r="G230" s="19"/>
      <c r="H230" s="19"/>
      <c r="I230" s="19"/>
      <c r="J230" s="19"/>
      <c r="K230" s="19"/>
      <c r="L230" s="19"/>
      <c r="M230" s="19"/>
      <c r="N230" s="19"/>
      <c r="O230" s="19"/>
      <c r="P230" s="19"/>
      <c r="Q230" s="19"/>
      <c r="R230" s="19"/>
      <c r="S230" s="19"/>
      <c r="T230" s="19"/>
      <c r="U230" s="19"/>
      <c r="V230" s="19"/>
      <c r="W230" s="19"/>
      <c r="X230" s="19"/>
      <c r="Y230" s="36"/>
      <c r="Z230" s="36"/>
      <c r="AA230" s="36"/>
      <c r="AB230" s="36"/>
      <c r="AC230" s="54"/>
      <c r="AD230" s="54"/>
      <c r="AE230" s="54"/>
      <c r="AF230" s="54"/>
    </row>
    <row r="231" spans="2:32" ht="13.5" customHeight="1">
      <c r="B231" s="36"/>
      <c r="C231" s="36"/>
      <c r="D231" s="19"/>
      <c r="E231" s="19"/>
      <c r="F231" s="19"/>
      <c r="G231" s="19"/>
      <c r="H231" s="19"/>
      <c r="I231" s="19"/>
      <c r="J231" s="19"/>
      <c r="K231" s="19"/>
      <c r="L231" s="19"/>
      <c r="M231" s="19"/>
      <c r="N231" s="19"/>
      <c r="O231" s="19"/>
      <c r="P231" s="19"/>
      <c r="Q231" s="19"/>
      <c r="R231" s="19"/>
      <c r="S231" s="19"/>
      <c r="T231" s="19"/>
      <c r="U231" s="19"/>
      <c r="V231" s="19"/>
      <c r="W231" s="19"/>
      <c r="X231" s="19"/>
      <c r="Y231" s="36"/>
      <c r="Z231" s="36"/>
      <c r="AA231" s="36"/>
      <c r="AB231" s="36"/>
      <c r="AC231" s="54"/>
      <c r="AD231" s="54"/>
      <c r="AE231" s="54"/>
      <c r="AF231" s="54"/>
    </row>
    <row r="232" spans="2:32" ht="13.5" customHeight="1">
      <c r="B232" s="36"/>
      <c r="C232" s="36"/>
      <c r="D232" s="19"/>
      <c r="E232" s="19"/>
      <c r="F232" s="19"/>
      <c r="G232" s="19"/>
      <c r="H232" s="19"/>
      <c r="I232" s="19"/>
      <c r="J232" s="19"/>
      <c r="K232" s="19"/>
      <c r="L232" s="19"/>
      <c r="M232" s="19"/>
      <c r="N232" s="19"/>
      <c r="O232" s="19"/>
      <c r="P232" s="19"/>
      <c r="Q232" s="19"/>
      <c r="R232" s="19"/>
      <c r="S232" s="19"/>
      <c r="T232" s="19"/>
      <c r="U232" s="19"/>
      <c r="V232" s="19"/>
      <c r="W232" s="19"/>
      <c r="X232" s="19"/>
      <c r="Y232" s="36"/>
      <c r="Z232" s="36"/>
      <c r="AA232" s="36"/>
      <c r="AB232" s="36"/>
      <c r="AC232" s="54"/>
      <c r="AD232" s="54"/>
      <c r="AE232" s="54"/>
      <c r="AF232" s="54"/>
    </row>
    <row r="233" spans="2:32" ht="13.5" customHeight="1">
      <c r="B233" s="36"/>
      <c r="C233" s="36"/>
      <c r="D233" s="19"/>
      <c r="E233" s="19"/>
      <c r="F233" s="19"/>
      <c r="G233" s="19"/>
      <c r="H233" s="19"/>
      <c r="I233" s="19"/>
      <c r="J233" s="19"/>
      <c r="K233" s="19"/>
      <c r="L233" s="19"/>
      <c r="M233" s="19"/>
      <c r="N233" s="19"/>
      <c r="O233" s="19"/>
      <c r="P233" s="19"/>
      <c r="Q233" s="19"/>
      <c r="R233" s="19"/>
      <c r="S233" s="19"/>
      <c r="T233" s="19"/>
      <c r="U233" s="19"/>
      <c r="V233" s="19"/>
      <c r="W233" s="19"/>
      <c r="X233" s="19"/>
      <c r="Y233" s="36"/>
      <c r="Z233" s="36"/>
      <c r="AA233" s="36"/>
      <c r="AB233" s="36"/>
      <c r="AC233" s="54"/>
      <c r="AD233" s="54"/>
      <c r="AE233" s="54"/>
      <c r="AF233" s="54"/>
    </row>
    <row r="234" spans="2:32" ht="13.5" customHeight="1">
      <c r="B234" s="36"/>
      <c r="C234" s="36"/>
      <c r="D234" s="19"/>
      <c r="E234" s="19"/>
      <c r="F234" s="19"/>
      <c r="G234" s="19"/>
      <c r="H234" s="19"/>
      <c r="I234" s="19"/>
      <c r="J234" s="19"/>
      <c r="K234" s="19"/>
      <c r="L234" s="19"/>
      <c r="M234" s="19"/>
      <c r="N234" s="19"/>
      <c r="O234" s="19"/>
      <c r="P234" s="19"/>
      <c r="Q234" s="19"/>
      <c r="R234" s="19"/>
      <c r="S234" s="19"/>
      <c r="T234" s="19"/>
      <c r="U234" s="19"/>
      <c r="V234" s="19"/>
      <c r="W234" s="19"/>
      <c r="X234" s="19"/>
      <c r="Y234" s="36"/>
      <c r="Z234" s="36"/>
      <c r="AA234" s="36"/>
      <c r="AB234" s="36"/>
      <c r="AC234" s="54"/>
      <c r="AD234" s="54"/>
      <c r="AE234" s="54"/>
      <c r="AF234" s="54"/>
    </row>
    <row r="235" spans="2:32" ht="13.5" customHeight="1">
      <c r="B235" s="36"/>
      <c r="C235" s="36"/>
      <c r="D235" s="19"/>
      <c r="E235" s="19"/>
      <c r="F235" s="19"/>
      <c r="G235" s="19"/>
      <c r="H235" s="19"/>
      <c r="I235" s="19"/>
      <c r="J235" s="19"/>
      <c r="K235" s="19"/>
      <c r="L235" s="19"/>
      <c r="M235" s="19"/>
      <c r="N235" s="19"/>
      <c r="O235" s="19"/>
      <c r="P235" s="19"/>
      <c r="Q235" s="19"/>
      <c r="R235" s="19"/>
      <c r="S235" s="19"/>
      <c r="T235" s="19"/>
      <c r="U235" s="19"/>
      <c r="V235" s="19"/>
      <c r="W235" s="19"/>
      <c r="X235" s="19"/>
      <c r="Y235" s="36"/>
      <c r="Z235" s="36"/>
      <c r="AA235" s="36"/>
      <c r="AB235" s="36"/>
      <c r="AC235" s="54"/>
      <c r="AD235" s="54"/>
      <c r="AE235" s="54"/>
      <c r="AF235" s="54"/>
    </row>
    <row r="236" spans="2:32" ht="13.5" customHeight="1">
      <c r="B236" s="36"/>
      <c r="C236" s="36"/>
      <c r="D236" s="19"/>
      <c r="E236" s="19"/>
      <c r="F236" s="19"/>
      <c r="G236" s="19"/>
      <c r="H236" s="19"/>
      <c r="I236" s="19"/>
      <c r="J236" s="19"/>
      <c r="K236" s="19"/>
      <c r="L236" s="19"/>
      <c r="M236" s="19"/>
      <c r="N236" s="19"/>
      <c r="O236" s="19"/>
      <c r="P236" s="19"/>
      <c r="Q236" s="19"/>
      <c r="R236" s="19"/>
      <c r="S236" s="19"/>
      <c r="T236" s="19"/>
      <c r="U236" s="19"/>
      <c r="V236" s="19"/>
      <c r="W236" s="19"/>
      <c r="X236" s="19"/>
      <c r="Y236" s="36"/>
      <c r="Z236" s="36"/>
      <c r="AA236" s="36"/>
      <c r="AB236" s="36"/>
      <c r="AC236" s="54"/>
      <c r="AD236" s="54"/>
      <c r="AE236" s="54"/>
      <c r="AF236" s="54"/>
    </row>
    <row r="237" spans="2:32" ht="13.5" customHeight="1">
      <c r="B237" s="36"/>
      <c r="C237" s="36"/>
      <c r="D237" s="19"/>
      <c r="E237" s="19"/>
      <c r="F237" s="19"/>
      <c r="G237" s="19"/>
      <c r="H237" s="19"/>
      <c r="I237" s="19"/>
      <c r="J237" s="19"/>
      <c r="K237" s="19"/>
      <c r="L237" s="19"/>
      <c r="M237" s="19"/>
      <c r="N237" s="19"/>
      <c r="O237" s="19"/>
      <c r="P237" s="19"/>
      <c r="Q237" s="19"/>
      <c r="R237" s="19"/>
      <c r="S237" s="19"/>
      <c r="T237" s="19"/>
      <c r="U237" s="19"/>
      <c r="V237" s="19"/>
      <c r="W237" s="19"/>
      <c r="X237" s="19"/>
      <c r="Y237" s="36"/>
      <c r="Z237" s="36"/>
      <c r="AA237" s="36"/>
      <c r="AB237" s="36"/>
      <c r="AC237" s="54"/>
      <c r="AD237" s="54"/>
      <c r="AE237" s="54"/>
      <c r="AF237" s="54"/>
    </row>
    <row r="238" spans="2:32" ht="13.5" customHeight="1">
      <c r="B238" s="36"/>
      <c r="C238" s="36"/>
      <c r="D238" s="19"/>
      <c r="E238" s="19"/>
      <c r="F238" s="19"/>
      <c r="G238" s="19"/>
      <c r="H238" s="19"/>
      <c r="I238" s="19"/>
      <c r="J238" s="19"/>
      <c r="K238" s="19"/>
      <c r="L238" s="19"/>
      <c r="M238" s="19"/>
      <c r="N238" s="19"/>
      <c r="O238" s="19"/>
      <c r="P238" s="19"/>
      <c r="Q238" s="19"/>
      <c r="R238" s="19"/>
      <c r="S238" s="19"/>
      <c r="T238" s="19"/>
      <c r="U238" s="19"/>
      <c r="V238" s="19"/>
      <c r="W238" s="19"/>
      <c r="X238" s="19"/>
      <c r="Y238" s="36"/>
      <c r="Z238" s="36"/>
      <c r="AA238" s="36"/>
      <c r="AB238" s="36"/>
      <c r="AC238" s="54"/>
      <c r="AD238" s="54"/>
      <c r="AE238" s="54"/>
      <c r="AF238" s="54"/>
    </row>
    <row r="239" spans="2:32" ht="13.5" customHeight="1">
      <c r="B239" s="36"/>
      <c r="C239" s="36"/>
      <c r="D239" s="19"/>
      <c r="E239" s="19"/>
      <c r="F239" s="19"/>
      <c r="G239" s="19"/>
      <c r="H239" s="19"/>
      <c r="I239" s="19"/>
      <c r="J239" s="19"/>
      <c r="K239" s="19"/>
      <c r="L239" s="19"/>
      <c r="M239" s="19"/>
      <c r="N239" s="19"/>
      <c r="O239" s="19"/>
      <c r="P239" s="19"/>
      <c r="Q239" s="19"/>
      <c r="R239" s="19"/>
      <c r="S239" s="19"/>
      <c r="T239" s="19"/>
      <c r="U239" s="19"/>
      <c r="V239" s="19"/>
      <c r="W239" s="19"/>
      <c r="X239" s="19"/>
      <c r="Y239" s="36"/>
      <c r="Z239" s="36"/>
      <c r="AA239" s="36"/>
      <c r="AB239" s="36"/>
      <c r="AC239" s="54"/>
      <c r="AD239" s="54"/>
      <c r="AE239" s="54"/>
      <c r="AF239" s="54"/>
    </row>
    <row r="240" spans="2:32" ht="13.5" customHeight="1">
      <c r="B240" s="36"/>
      <c r="C240" s="36"/>
      <c r="D240" s="19"/>
      <c r="E240" s="19"/>
      <c r="F240" s="19"/>
      <c r="G240" s="19"/>
      <c r="H240" s="19"/>
      <c r="I240" s="19"/>
      <c r="J240" s="19"/>
      <c r="K240" s="19"/>
      <c r="L240" s="19"/>
      <c r="M240" s="19"/>
      <c r="N240" s="19"/>
      <c r="O240" s="19"/>
      <c r="P240" s="19"/>
      <c r="Q240" s="19"/>
      <c r="R240" s="19"/>
      <c r="S240" s="19"/>
      <c r="T240" s="19"/>
      <c r="U240" s="19"/>
      <c r="V240" s="19"/>
      <c r="W240" s="19"/>
      <c r="X240" s="19"/>
      <c r="Y240" s="36"/>
      <c r="Z240" s="36"/>
      <c r="AA240" s="36"/>
      <c r="AB240" s="36"/>
      <c r="AC240" s="54"/>
      <c r="AD240" s="54"/>
      <c r="AE240" s="54"/>
      <c r="AF240" s="54"/>
    </row>
  </sheetData>
  <mergeCells count="5">
    <mergeCell ref="B1:C1"/>
    <mergeCell ref="F1:K1"/>
    <mergeCell ref="M1:O1"/>
    <mergeCell ref="P1:U1"/>
    <mergeCell ref="V1:AB1"/>
  </mergeCells>
  <conditionalFormatting sqref="B3:C49">
    <cfRule type="expression" dxfId="3355" priority="3">
      <formula>AND(D3, NOT(E3))</formula>
    </cfRule>
    <cfRule type="expression" dxfId="3354" priority="4">
      <formula>AND(D3,E3)</formula>
    </cfRule>
  </conditionalFormatting>
  <conditionalFormatting sqref="O3">
    <cfRule type="cellIs" dxfId="3353" priority="1" operator="equal">
      <formula>FALSE</formula>
    </cfRule>
    <cfRule type="cellIs" dxfId="3352" priority="2" operator="equal">
      <formula>TRUE</formula>
    </cfRule>
  </conditionalFormatting>
  <dataValidations count="1">
    <dataValidation promptTitle="Select a method" prompt="from the drop-down list" sqref="M3"/>
  </dataValidations>
  <pageMargins left="0.7" right="0.7" top="0.75" bottom="0.75" header="0.3" footer="0.3"/>
  <pageSetup paperSize="9"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20317</v>
      </c>
      <c r="B1" s="1">
        <v>33</v>
      </c>
      <c r="C1" s="1">
        <v>318</v>
      </c>
      <c r="D1" s="1" t="s">
        <v>150</v>
      </c>
      <c r="E1" s="1">
        <v>0</v>
      </c>
      <c r="F1" s="1" t="s">
        <v>20677</v>
      </c>
      <c r="G1" s="35"/>
      <c r="H1" s="35"/>
      <c r="I1" s="35"/>
      <c r="J1" s="35"/>
      <c r="K1" s="35"/>
    </row>
    <row r="2" spans="1:13" ht="15" customHeight="1">
      <c r="A2" s="2" t="s">
        <v>20368</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203</v>
      </c>
      <c r="E5" s="1">
        <v>0</v>
      </c>
      <c r="F5" s="358"/>
      <c r="G5" s="1">
        <v>0</v>
      </c>
      <c r="H5" s="1">
        <v>97</v>
      </c>
      <c r="I5" s="1">
        <v>300</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SUBTOTAL(109,sub_totals185[NW])</f>
        <v>203</v>
      </c>
      <c r="E12" s="1">
        <f>SUBTOTAL(109,sub_totals185[labour cost])</f>
        <v>0</v>
      </c>
      <c r="F12" s="358"/>
      <c r="G12" s="1">
        <f>SUBTOTAL(109,sub_totals185[Vehicle])</f>
        <v>0</v>
      </c>
      <c r="H12" s="1" t="s">
        <v>20714</v>
      </c>
      <c r="I12" s="1" t="s">
        <v>20715</v>
      </c>
    </row>
    <row r="13" spans="1:13" ht="15" customHeight="1">
      <c r="A13" s="1" t="s">
        <v>164</v>
      </c>
      <c r="C13" s="358"/>
      <c r="D13" s="1">
        <v>203</v>
      </c>
      <c r="E13" s="1">
        <v>0</v>
      </c>
      <c r="F13" s="358"/>
      <c r="G13" s="1">
        <v>0</v>
      </c>
    </row>
    <row r="14" spans="1:13" ht="15" customHeight="1">
      <c r="A14" s="1" t="s">
        <v>20284</v>
      </c>
      <c r="C14" s="360"/>
      <c r="D14" s="37">
        <v>96.96985199999996</v>
      </c>
      <c r="E14" s="37">
        <v>0</v>
      </c>
      <c r="F14" s="360"/>
      <c r="G14" s="37">
        <v>0</v>
      </c>
      <c r="I14" s="37">
        <v>18</v>
      </c>
    </row>
    <row r="15" spans="1:13" s="7" customFormat="1" ht="15" customHeight="1" thickBot="1">
      <c r="A15" s="7" t="s">
        <v>20285</v>
      </c>
      <c r="C15" s="360"/>
      <c r="D15" s="37">
        <v>299.96985199999995</v>
      </c>
      <c r="E15" s="37">
        <v>0</v>
      </c>
      <c r="F15" s="360"/>
      <c r="G15" s="37">
        <v>0</v>
      </c>
      <c r="I15" s="45">
        <v>318</v>
      </c>
      <c r="J15" s="44" t="s">
        <v>20341</v>
      </c>
    </row>
    <row r="16" spans="1:13" ht="15" customHeight="1" thickBot="1">
      <c r="A16" s="1" t="s">
        <v>20299</v>
      </c>
      <c r="C16" s="362"/>
      <c r="D16" s="42">
        <v>318</v>
      </c>
      <c r="E16" s="42">
        <v>0</v>
      </c>
      <c r="F16" s="361"/>
      <c r="G16" s="43">
        <v>0</v>
      </c>
      <c r="I16" s="46">
        <v>318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v>2</v>
      </c>
      <c r="B20" s="171" t="s">
        <v>20411</v>
      </c>
      <c r="C20" s="172" t="s">
        <v>20403</v>
      </c>
      <c r="D20" s="8" t="s">
        <v>20403</v>
      </c>
      <c r="E20" s="9" t="s">
        <v>20408</v>
      </c>
      <c r="F20" s="10">
        <v>101.74555785836257</v>
      </c>
      <c r="G20" s="41">
        <v>203</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
        <v>20598</v>
      </c>
      <c r="E26" s="9" t="s">
        <v>20598</v>
      </c>
      <c r="F26" s="10">
        <v>0</v>
      </c>
      <c r="G26" s="41">
        <v>0</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t="s">
        <v>20598</v>
      </c>
      <c r="E47" s="13" t="s">
        <v>20598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846" priority="11">
      <formula>ISERROR(B1)</formula>
    </cfRule>
  </conditionalFormatting>
  <conditionalFormatting sqref="D33:D43">
    <cfRule type="expression" dxfId="845" priority="10">
      <formula>D33=error1</formula>
    </cfRule>
  </conditionalFormatting>
  <conditionalFormatting sqref="D20:D22 D26:D29">
    <cfRule type="expression" dxfId="844" priority="9">
      <formula>D20=error2</formula>
    </cfRule>
  </conditionalFormatting>
  <conditionalFormatting sqref="E1:G1">
    <cfRule type="expression" dxfId="843" priority="8">
      <formula>$F$1=error3</formula>
    </cfRule>
  </conditionalFormatting>
  <conditionalFormatting sqref="C13:D13">
    <cfRule type="expression" dxfId="842" priority="7">
      <formula>NOT(C12=C13)</formula>
    </cfRule>
  </conditionalFormatting>
  <conditionalFormatting sqref="E33:E43 E20:E22 E26:E29 E47:E50">
    <cfRule type="expression" dxfId="841" priority="6">
      <formula>AND(ISERROR(MATCH(E20,bu_list,0)),A20&lt;&gt;0)</formula>
    </cfRule>
  </conditionalFormatting>
  <conditionalFormatting sqref="D47:D50">
    <cfRule type="expression" dxfId="840" priority="5">
      <formula>D47=error4</formula>
    </cfRule>
  </conditionalFormatting>
  <conditionalFormatting sqref="E13:F13">
    <cfRule type="expression" dxfId="839" priority="4">
      <formula>NOT(E12=E13)</formula>
    </cfRule>
  </conditionalFormatting>
  <conditionalFormatting sqref="F1">
    <cfRule type="expression" dxfId="838" priority="3">
      <formula>$F$1="good"</formula>
    </cfRule>
  </conditionalFormatting>
  <conditionalFormatting sqref="E54:E57">
    <cfRule type="expression" dxfId="837" priority="2">
      <formula>AND(ISERROR(MATCH(E54,bu_list,0)),A54&lt;&gt;0)</formula>
    </cfRule>
  </conditionalFormatting>
  <conditionalFormatting sqref="D54:D57">
    <cfRule type="expression" dxfId="836"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20319</v>
      </c>
      <c r="B1" s="1">
        <v>35</v>
      </c>
      <c r="C1" s="1">
        <v>38</v>
      </c>
      <c r="D1" s="1" t="s">
        <v>150</v>
      </c>
      <c r="E1" s="1">
        <v>0</v>
      </c>
      <c r="F1" s="1" t="s">
        <v>20677</v>
      </c>
      <c r="G1" s="35"/>
      <c r="H1" s="35"/>
      <c r="I1" s="35"/>
      <c r="J1" s="35"/>
      <c r="K1" s="35"/>
    </row>
    <row r="2" spans="1:13" ht="15" customHeight="1">
      <c r="A2" s="2" t="s">
        <v>20370</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2</v>
      </c>
      <c r="F5" s="358"/>
      <c r="G5" s="1">
        <v>0</v>
      </c>
      <c r="H5" s="1">
        <v>1</v>
      </c>
      <c r="I5" s="1">
        <v>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SUBTOTAL(109,sub_totals191[NW])</f>
        <v>0</v>
      </c>
      <c r="E12" s="1">
        <f>SUBTOTAL(109,sub_totals191[labour cost])</f>
        <v>2</v>
      </c>
      <c r="F12" s="358"/>
      <c r="G12" s="1">
        <f>SUBTOTAL(109,sub_totals191[Vehicle])</f>
        <v>0</v>
      </c>
      <c r="H12" s="1" t="s">
        <v>20723</v>
      </c>
      <c r="I12" s="1" t="s">
        <v>20724</v>
      </c>
    </row>
    <row r="13" spans="1:13" ht="15" customHeight="1">
      <c r="A13" s="1" t="s">
        <v>164</v>
      </c>
      <c r="C13" s="358"/>
      <c r="D13" s="1">
        <v>0</v>
      </c>
      <c r="E13" s="1">
        <v>2</v>
      </c>
      <c r="F13" s="358"/>
      <c r="G13" s="1">
        <v>0</v>
      </c>
    </row>
    <row r="14" spans="1:13" ht="15" customHeight="1">
      <c r="A14" s="1" t="s">
        <v>20284</v>
      </c>
      <c r="C14" s="360"/>
      <c r="D14" s="37">
        <v>0</v>
      </c>
      <c r="E14" s="37">
        <v>0.95536799999999955</v>
      </c>
      <c r="F14" s="360"/>
      <c r="G14" s="37">
        <v>0</v>
      </c>
      <c r="I14" s="37">
        <v>2</v>
      </c>
    </row>
    <row r="15" spans="1:13" s="7" customFormat="1" ht="15" customHeight="1" thickBot="1">
      <c r="A15" s="7" t="s">
        <v>20285</v>
      </c>
      <c r="C15" s="360"/>
      <c r="D15" s="37">
        <v>0</v>
      </c>
      <c r="E15" s="37">
        <v>2.9553679999999996</v>
      </c>
      <c r="F15" s="360"/>
      <c r="G15" s="37">
        <v>0</v>
      </c>
      <c r="I15" s="45">
        <v>38</v>
      </c>
      <c r="J15" s="44" t="s">
        <v>20341</v>
      </c>
    </row>
    <row r="16" spans="1:13" ht="15" customHeight="1" thickBot="1">
      <c r="A16" s="1" t="s">
        <v>20299</v>
      </c>
      <c r="C16" s="362"/>
      <c r="D16" s="42">
        <v>0</v>
      </c>
      <c r="E16" s="42">
        <v>3</v>
      </c>
      <c r="F16" s="361"/>
      <c r="G16" s="43">
        <v>0</v>
      </c>
      <c r="I16" s="46">
        <v>38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0.04</v>
      </c>
      <c r="B26" s="171" t="s">
        <v>20410</v>
      </c>
      <c r="C26" s="172" t="s">
        <v>20423</v>
      </c>
      <c r="D26" s="8" t="s">
        <v>20402</v>
      </c>
      <c r="E26" s="9" t="s">
        <v>20408</v>
      </c>
      <c r="F26" s="10">
        <v>50.869785884589341</v>
      </c>
      <c r="G26" s="41">
        <v>2</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v>1</v>
      </c>
      <c r="B47" s="173" t="s">
        <v>20429</v>
      </c>
      <c r="C47" s="172" t="s">
        <v>20393</v>
      </c>
      <c r="D47" s="13" t="s">
        <v>20430</v>
      </c>
      <c r="E47" s="13" t="s">
        <v>20338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769" priority="11">
      <formula>ISERROR(B1)</formula>
    </cfRule>
  </conditionalFormatting>
  <conditionalFormatting sqref="D33:D43">
    <cfRule type="expression" dxfId="768" priority="10">
      <formula>D33=error1</formula>
    </cfRule>
  </conditionalFormatting>
  <conditionalFormatting sqref="D20:D22 D26:D29">
    <cfRule type="expression" dxfId="767" priority="9">
      <formula>D20=error2</formula>
    </cfRule>
  </conditionalFormatting>
  <conditionalFormatting sqref="E1:G1">
    <cfRule type="expression" dxfId="766" priority="8">
      <formula>$F$1=error3</formula>
    </cfRule>
  </conditionalFormatting>
  <conditionalFormatting sqref="C13:D13">
    <cfRule type="expression" dxfId="765" priority="7">
      <formula>NOT(C12=C13)</formula>
    </cfRule>
  </conditionalFormatting>
  <conditionalFormatting sqref="E33:E43 E20:E22 E26:E29 E47:E50">
    <cfRule type="expression" dxfId="764" priority="6">
      <formula>AND(ISERROR(MATCH(E20,bu_list,0)),A20&lt;&gt;0)</formula>
    </cfRule>
  </conditionalFormatting>
  <conditionalFormatting sqref="D47:D50">
    <cfRule type="expression" dxfId="763" priority="5">
      <formula>D47=error4</formula>
    </cfRule>
  </conditionalFormatting>
  <conditionalFormatting sqref="E13:F13">
    <cfRule type="expression" dxfId="762" priority="4">
      <formula>NOT(E12=E13)</formula>
    </cfRule>
  </conditionalFormatting>
  <conditionalFormatting sqref="F1">
    <cfRule type="expression" dxfId="761" priority="3">
      <formula>$F$1="good"</formula>
    </cfRule>
  </conditionalFormatting>
  <conditionalFormatting sqref="E54:E57">
    <cfRule type="expression" dxfId="760" priority="2">
      <formula>AND(ISERROR(MATCH(E54,bu_list,0)),A54&lt;&gt;0)</formula>
    </cfRule>
  </conditionalFormatting>
  <conditionalFormatting sqref="D54:D57">
    <cfRule type="expression" dxfId="759"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pageSetup paperSize="9" scale="59" orientation="landscape" r:id="rId1"/>
  <tableParts count="6">
    <tablePart r:id="rId2"/>
    <tablePart r:id="rId3"/>
    <tablePart r:id="rId4"/>
    <tablePart r:id="rId5"/>
    <tablePart r:id="rId6"/>
    <tablePart r:id="rId7"/>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20320</v>
      </c>
      <c r="B1" s="1">
        <v>36</v>
      </c>
      <c r="C1" s="1">
        <v>38</v>
      </c>
      <c r="D1" s="1" t="s">
        <v>150</v>
      </c>
      <c r="E1" s="1">
        <v>0</v>
      </c>
      <c r="F1" s="1" t="s">
        <v>20677</v>
      </c>
      <c r="G1" s="35"/>
      <c r="H1" s="35"/>
      <c r="I1" s="35"/>
      <c r="J1" s="35"/>
      <c r="K1" s="35"/>
    </row>
    <row r="2" spans="1:13" ht="15" customHeight="1">
      <c r="A2" s="2" t="s">
        <v>20371</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2</v>
      </c>
      <c r="F5" s="358"/>
      <c r="G5" s="1">
        <v>0</v>
      </c>
      <c r="H5" s="1">
        <v>1</v>
      </c>
      <c r="I5" s="1">
        <v>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SUBTOTAL(109,sub_totals203[NW])</f>
        <v>0</v>
      </c>
      <c r="E12" s="1">
        <f>SUBTOTAL(109,sub_totals203[labour cost])</f>
        <v>2</v>
      </c>
      <c r="F12" s="358"/>
      <c r="G12" s="1">
        <f>SUBTOTAL(109,sub_totals203[Vehicle])</f>
        <v>0</v>
      </c>
      <c r="H12" s="1" t="s">
        <v>20723</v>
      </c>
      <c r="I12" s="1" t="s">
        <v>20724</v>
      </c>
    </row>
    <row r="13" spans="1:13" ht="15" customHeight="1">
      <c r="A13" s="1" t="s">
        <v>164</v>
      </c>
      <c r="C13" s="358"/>
      <c r="D13" s="1">
        <v>0</v>
      </c>
      <c r="E13" s="1">
        <v>2</v>
      </c>
      <c r="F13" s="358"/>
      <c r="G13" s="1">
        <v>0</v>
      </c>
    </row>
    <row r="14" spans="1:13" ht="15" customHeight="1">
      <c r="A14" s="1" t="s">
        <v>20284</v>
      </c>
      <c r="C14" s="360"/>
      <c r="D14" s="37">
        <v>0</v>
      </c>
      <c r="E14" s="37">
        <v>0.95536799999999955</v>
      </c>
      <c r="F14" s="360"/>
      <c r="G14" s="37">
        <v>0</v>
      </c>
      <c r="I14" s="37">
        <v>2</v>
      </c>
    </row>
    <row r="15" spans="1:13" s="7" customFormat="1" ht="15" customHeight="1" thickBot="1">
      <c r="A15" s="7" t="s">
        <v>20285</v>
      </c>
      <c r="C15" s="360"/>
      <c r="D15" s="37">
        <v>0</v>
      </c>
      <c r="E15" s="37">
        <v>2.9553679999999996</v>
      </c>
      <c r="F15" s="360"/>
      <c r="G15" s="37">
        <v>0</v>
      </c>
      <c r="I15" s="45">
        <v>38</v>
      </c>
      <c r="J15" s="44" t="s">
        <v>20341</v>
      </c>
    </row>
    <row r="16" spans="1:13" ht="15" customHeight="1" thickBot="1">
      <c r="A16" s="1" t="s">
        <v>20299</v>
      </c>
      <c r="C16" s="362"/>
      <c r="D16" s="42">
        <v>0</v>
      </c>
      <c r="E16" s="42">
        <v>3</v>
      </c>
      <c r="F16" s="361"/>
      <c r="G16" s="43">
        <v>0</v>
      </c>
      <c r="I16" s="46">
        <v>38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0.04</v>
      </c>
      <c r="B26" s="171" t="s">
        <v>20410</v>
      </c>
      <c r="C26" s="172" t="s">
        <v>20423</v>
      </c>
      <c r="D26" s="8" t="s">
        <v>20402</v>
      </c>
      <c r="E26" s="9" t="s">
        <v>20408</v>
      </c>
      <c r="F26" s="10">
        <v>50.869785884589341</v>
      </c>
      <c r="G26" s="41">
        <v>2</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v>1</v>
      </c>
      <c r="B47" s="173" t="s">
        <v>20429</v>
      </c>
      <c r="C47" s="172" t="s">
        <v>20393</v>
      </c>
      <c r="D47" s="13" t="s">
        <v>20430</v>
      </c>
      <c r="E47" s="13" t="s">
        <v>20338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692" priority="11">
      <formula>ISERROR(B1)</formula>
    </cfRule>
  </conditionalFormatting>
  <conditionalFormatting sqref="D33:D43">
    <cfRule type="expression" dxfId="691" priority="10">
      <formula>D33=error1</formula>
    </cfRule>
  </conditionalFormatting>
  <conditionalFormatting sqref="D20:D22 D26:D29">
    <cfRule type="expression" dxfId="690" priority="9">
      <formula>D20=error2</formula>
    </cfRule>
  </conditionalFormatting>
  <conditionalFormatting sqref="E1:G1">
    <cfRule type="expression" dxfId="689" priority="8">
      <formula>$F$1=error3</formula>
    </cfRule>
  </conditionalFormatting>
  <conditionalFormatting sqref="C13:D13">
    <cfRule type="expression" dxfId="688" priority="7">
      <formula>NOT(C12=C13)</formula>
    </cfRule>
  </conditionalFormatting>
  <conditionalFormatting sqref="E33:E43 E20:E22 E26:E29 E47:E50">
    <cfRule type="expression" dxfId="687" priority="6">
      <formula>AND(ISERROR(MATCH(E20,bu_list,0)),A20&lt;&gt;0)</formula>
    </cfRule>
  </conditionalFormatting>
  <conditionalFormatting sqref="D47:D50">
    <cfRule type="expression" dxfId="686" priority="5">
      <formula>D47=error4</formula>
    </cfRule>
  </conditionalFormatting>
  <conditionalFormatting sqref="E13:F13">
    <cfRule type="expression" dxfId="685" priority="4">
      <formula>NOT(E12=E13)</formula>
    </cfRule>
  </conditionalFormatting>
  <conditionalFormatting sqref="F1">
    <cfRule type="expression" dxfId="684" priority="3">
      <formula>$F$1="good"</formula>
    </cfRule>
  </conditionalFormatting>
  <conditionalFormatting sqref="E54:E57">
    <cfRule type="expression" dxfId="683" priority="2">
      <formula>AND(ISERROR(MATCH(E54,bu_list,0)),A54&lt;&gt;0)</formula>
    </cfRule>
  </conditionalFormatting>
  <conditionalFormatting sqref="D54:D57">
    <cfRule type="expression" dxfId="682"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20321</v>
      </c>
      <c r="B1" s="1">
        <v>37</v>
      </c>
      <c r="C1" s="1">
        <v>85</v>
      </c>
      <c r="D1" s="1" t="s">
        <v>150</v>
      </c>
      <c r="E1" s="1">
        <v>0</v>
      </c>
      <c r="F1" s="1" t="s">
        <v>20677</v>
      </c>
      <c r="G1" s="35"/>
      <c r="H1" s="35"/>
      <c r="I1" s="35"/>
      <c r="J1" s="35"/>
      <c r="K1" s="35"/>
    </row>
    <row r="2" spans="1:13" ht="15" customHeight="1">
      <c r="A2" s="2" t="s">
        <v>20372</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2</v>
      </c>
      <c r="F5" s="358"/>
      <c r="G5" s="1">
        <v>0</v>
      </c>
      <c r="H5" s="1">
        <v>1</v>
      </c>
      <c r="I5" s="1">
        <v>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SUBTOTAL(109,sub_totals215[NW])</f>
        <v>0</v>
      </c>
      <c r="E12" s="1">
        <f>SUBTOTAL(109,sub_totals215[labour cost])</f>
        <v>2</v>
      </c>
      <c r="F12" s="358"/>
      <c r="G12" s="1">
        <f>SUBTOTAL(109,sub_totals215[Vehicle])</f>
        <v>0</v>
      </c>
      <c r="H12" s="1" t="s">
        <v>20720</v>
      </c>
      <c r="I12" s="1" t="s">
        <v>20721</v>
      </c>
    </row>
    <row r="13" spans="1:13" ht="15" customHeight="1">
      <c r="A13" s="1" t="s">
        <v>164</v>
      </c>
      <c r="C13" s="358"/>
      <c r="D13" s="1">
        <v>0</v>
      </c>
      <c r="E13" s="1">
        <v>2</v>
      </c>
      <c r="F13" s="358"/>
      <c r="G13" s="1">
        <v>0</v>
      </c>
    </row>
    <row r="14" spans="1:13" ht="15" customHeight="1">
      <c r="A14" s="1" t="s">
        <v>20284</v>
      </c>
      <c r="C14" s="360"/>
      <c r="D14" s="37">
        <v>0</v>
      </c>
      <c r="E14" s="37">
        <v>0.95536799999999955</v>
      </c>
      <c r="F14" s="360"/>
      <c r="G14" s="37">
        <v>0</v>
      </c>
      <c r="I14" s="37">
        <v>5</v>
      </c>
    </row>
    <row r="15" spans="1:13" s="7" customFormat="1" ht="15" customHeight="1" thickBot="1">
      <c r="A15" s="7" t="s">
        <v>20285</v>
      </c>
      <c r="C15" s="360"/>
      <c r="D15" s="37">
        <v>0</v>
      </c>
      <c r="E15" s="37">
        <v>2.9553679999999996</v>
      </c>
      <c r="F15" s="360"/>
      <c r="G15" s="37">
        <v>0</v>
      </c>
      <c r="I15" s="45">
        <v>85</v>
      </c>
      <c r="J15" s="44" t="s">
        <v>20341</v>
      </c>
    </row>
    <row r="16" spans="1:13" ht="15" customHeight="1" thickBot="1">
      <c r="A16" s="1" t="s">
        <v>20299</v>
      </c>
      <c r="C16" s="362"/>
      <c r="D16" s="42">
        <v>0</v>
      </c>
      <c r="E16" s="42">
        <v>3</v>
      </c>
      <c r="F16" s="361"/>
      <c r="G16" s="43">
        <v>0</v>
      </c>
      <c r="I16" s="46">
        <v>84</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0.04</v>
      </c>
      <c r="B26" s="171" t="s">
        <v>20410</v>
      </c>
      <c r="C26" s="172" t="s">
        <v>20420</v>
      </c>
      <c r="D26" s="8" t="s">
        <v>20402</v>
      </c>
      <c r="E26" s="9" t="s">
        <v>20408</v>
      </c>
      <c r="F26" s="10">
        <v>50.869785884589341</v>
      </c>
      <c r="G26" s="41">
        <v>2</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v>1</v>
      </c>
      <c r="B47" s="173" t="s">
        <v>20431</v>
      </c>
      <c r="C47" s="172" t="s">
        <v>20393</v>
      </c>
      <c r="D47" s="13" t="s">
        <v>20432</v>
      </c>
      <c r="E47" s="13" t="s">
        <v>20338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615" priority="11">
      <formula>ISERROR(B1)</formula>
    </cfRule>
  </conditionalFormatting>
  <conditionalFormatting sqref="D33:D43">
    <cfRule type="expression" dxfId="614" priority="10">
      <formula>D33=error1</formula>
    </cfRule>
  </conditionalFormatting>
  <conditionalFormatting sqref="D20:D22 D26:D29">
    <cfRule type="expression" dxfId="613" priority="9">
      <formula>D20=error2</formula>
    </cfRule>
  </conditionalFormatting>
  <conditionalFormatting sqref="E1:G1">
    <cfRule type="expression" dxfId="612" priority="8">
      <formula>$F$1=error3</formula>
    </cfRule>
  </conditionalFormatting>
  <conditionalFormatting sqref="C13:D13">
    <cfRule type="expression" dxfId="611" priority="7">
      <formula>NOT(C12=C13)</formula>
    </cfRule>
  </conditionalFormatting>
  <conditionalFormatting sqref="E33:E43 E20:E22 E26:E29 E47:E50">
    <cfRule type="expression" dxfId="610" priority="6">
      <formula>AND(ISERROR(MATCH(E20,bu_list,0)),A20&lt;&gt;0)</formula>
    </cfRule>
  </conditionalFormatting>
  <conditionalFormatting sqref="D47:D50">
    <cfRule type="expression" dxfId="609" priority="5">
      <formula>D47=error4</formula>
    </cfRule>
  </conditionalFormatting>
  <conditionalFormatting sqref="E13:F13">
    <cfRule type="expression" dxfId="608" priority="4">
      <formula>NOT(E12=E13)</formula>
    </cfRule>
  </conditionalFormatting>
  <conditionalFormatting sqref="F1">
    <cfRule type="expression" dxfId="607" priority="3">
      <formula>$F$1="good"</formula>
    </cfRule>
  </conditionalFormatting>
  <conditionalFormatting sqref="E54:E57">
    <cfRule type="expression" dxfId="606" priority="2">
      <formula>AND(ISERROR(MATCH(E54,bu_list,0)),A54&lt;&gt;0)</formula>
    </cfRule>
  </conditionalFormatting>
  <conditionalFormatting sqref="D54:D57">
    <cfRule type="expression" dxfId="605"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J9" sqref="J9"/>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20590</v>
      </c>
      <c r="B1" s="1">
        <v>44</v>
      </c>
      <c r="C1" s="1">
        <v>12</v>
      </c>
      <c r="D1" s="1" t="s">
        <v>150</v>
      </c>
      <c r="E1" s="1">
        <v>0</v>
      </c>
      <c r="F1" s="1" t="s">
        <v>20677</v>
      </c>
      <c r="G1" s="35"/>
      <c r="H1" s="35"/>
      <c r="I1" s="35"/>
      <c r="J1" s="35"/>
      <c r="K1" s="35"/>
    </row>
    <row r="2" spans="1:13" ht="15" customHeight="1">
      <c r="A2" s="2" t="s">
        <v>20591</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2</v>
      </c>
      <c r="F5" s="358"/>
      <c r="G5" s="1">
        <v>0</v>
      </c>
      <c r="H5" s="1">
        <v>1</v>
      </c>
      <c r="I5" s="1">
        <v>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SUBTOTAL(109,sub_totals196[NW])</f>
        <v>0</v>
      </c>
      <c r="E12" s="1">
        <f>SUBTOTAL(109,sub_totals196[labour cost])</f>
        <v>2</v>
      </c>
      <c r="F12" s="358"/>
      <c r="G12" s="1">
        <f>SUBTOTAL(109,sub_totals196[Vehicle])</f>
        <v>0</v>
      </c>
      <c r="H12" s="1" t="s">
        <v>20718</v>
      </c>
      <c r="I12" s="1" t="s">
        <v>20722</v>
      </c>
    </row>
    <row r="13" spans="1:13" ht="15" customHeight="1">
      <c r="A13" s="1" t="s">
        <v>164</v>
      </c>
      <c r="C13" s="358"/>
      <c r="D13" s="1">
        <v>0</v>
      </c>
      <c r="E13" s="1">
        <v>2</v>
      </c>
      <c r="F13" s="358"/>
      <c r="G13" s="1">
        <v>0</v>
      </c>
    </row>
    <row r="14" spans="1:13" ht="15" customHeight="1">
      <c r="A14" s="1" t="s">
        <v>20284</v>
      </c>
      <c r="C14" s="360"/>
      <c r="D14" s="37">
        <v>0</v>
      </c>
      <c r="E14" s="37">
        <v>0.95536799999999955</v>
      </c>
      <c r="F14" s="360"/>
      <c r="G14" s="37">
        <v>0</v>
      </c>
      <c r="I14" s="37">
        <v>1</v>
      </c>
    </row>
    <row r="15" spans="1:13" s="7" customFormat="1" ht="15" customHeight="1" thickBot="1">
      <c r="A15" s="7" t="s">
        <v>20285</v>
      </c>
      <c r="C15" s="360"/>
      <c r="D15" s="37">
        <v>0</v>
      </c>
      <c r="E15" s="37">
        <v>2.9553679999999996</v>
      </c>
      <c r="F15" s="360"/>
      <c r="G15" s="37">
        <v>0</v>
      </c>
      <c r="I15" s="45">
        <v>12</v>
      </c>
      <c r="J15" s="44" t="s">
        <v>20341</v>
      </c>
    </row>
    <row r="16" spans="1:13" ht="15" customHeight="1" thickBot="1">
      <c r="A16" s="1" t="s">
        <v>20299</v>
      </c>
      <c r="C16" s="362"/>
      <c r="D16" s="42">
        <v>0</v>
      </c>
      <c r="E16" s="42">
        <v>3</v>
      </c>
      <c r="F16" s="361"/>
      <c r="G16" s="43">
        <v>0</v>
      </c>
      <c r="I16" s="46">
        <v>11</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c r="B20" s="171"/>
      <c r="C20" s="172"/>
      <c r="D20" s="8" t="s">
        <v>20598</v>
      </c>
      <c r="E20" s="9" t="s">
        <v>20598</v>
      </c>
      <c r="F20" s="10">
        <v>0</v>
      </c>
      <c r="G20" s="41">
        <v>0</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0.04</v>
      </c>
      <c r="B26" s="171" t="s">
        <v>20587</v>
      </c>
      <c r="C26" s="172"/>
      <c r="D26" s="8" t="s">
        <v>20402</v>
      </c>
      <c r="E26" s="9" t="s">
        <v>20408</v>
      </c>
      <c r="F26" s="10">
        <v>50.869785884589341</v>
      </c>
      <c r="G26" s="41">
        <v>2</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v>1</v>
      </c>
      <c r="B47" s="173" t="s">
        <v>20588</v>
      </c>
      <c r="C47" s="172"/>
      <c r="D47" s="13" t="s">
        <v>20589</v>
      </c>
      <c r="E47" s="13" t="s">
        <v>20338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538" priority="11">
      <formula>ISERROR(B1)</formula>
    </cfRule>
  </conditionalFormatting>
  <conditionalFormatting sqref="D33:D43">
    <cfRule type="expression" dxfId="537" priority="10">
      <formula>D33=error1</formula>
    </cfRule>
  </conditionalFormatting>
  <conditionalFormatting sqref="D20:D22 D26:D29">
    <cfRule type="expression" dxfId="536" priority="9">
      <formula>D20=error2</formula>
    </cfRule>
  </conditionalFormatting>
  <conditionalFormatting sqref="E1:G1">
    <cfRule type="expression" dxfId="535" priority="8">
      <formula>$F$1=error3</formula>
    </cfRule>
  </conditionalFormatting>
  <conditionalFormatting sqref="C13:D13">
    <cfRule type="expression" dxfId="534" priority="7">
      <formula>NOT(C12=C13)</formula>
    </cfRule>
  </conditionalFormatting>
  <conditionalFormatting sqref="E33:E43 E20:E22 E26:E29 E47:E50">
    <cfRule type="expression" dxfId="533" priority="6">
      <formula>AND(ISERROR(MATCH(E20,bu_list,0)),A20&lt;&gt;0)</formula>
    </cfRule>
  </conditionalFormatting>
  <conditionalFormatting sqref="D47:D50">
    <cfRule type="expression" dxfId="532" priority="5">
      <formula>D47=error4</formula>
    </cfRule>
  </conditionalFormatting>
  <conditionalFormatting sqref="E13:F13">
    <cfRule type="expression" dxfId="531" priority="4">
      <formula>NOT(E12=E13)</formula>
    </cfRule>
  </conditionalFormatting>
  <conditionalFormatting sqref="F1">
    <cfRule type="expression" dxfId="530" priority="3">
      <formula>$F$1="good"</formula>
    </cfRule>
  </conditionalFormatting>
  <conditionalFormatting sqref="E54:E57">
    <cfRule type="expression" dxfId="529" priority="2">
      <formula>AND(ISERROR(MATCH(E54,bu_list,0)),A54&lt;&gt;0)</formula>
    </cfRule>
  </conditionalFormatting>
  <conditionalFormatting sqref="D54:D57">
    <cfRule type="expression" dxfId="528"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J25" sqref="J25"/>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20322</v>
      </c>
      <c r="B1" s="1">
        <v>38</v>
      </c>
      <c r="C1" s="1">
        <v>1912</v>
      </c>
      <c r="D1" s="1" t="s">
        <v>150</v>
      </c>
      <c r="E1" s="1">
        <v>0</v>
      </c>
      <c r="F1" s="1" t="s">
        <v>20677</v>
      </c>
      <c r="G1" s="35"/>
      <c r="H1" s="35"/>
      <c r="I1" s="35"/>
      <c r="J1" s="35"/>
      <c r="K1" s="35"/>
    </row>
    <row r="2" spans="1:13" ht="15" customHeight="1">
      <c r="A2" s="2" t="s">
        <v>20373</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1221</v>
      </c>
      <c r="E5" s="1">
        <v>0</v>
      </c>
      <c r="F5" s="358"/>
      <c r="G5" s="1">
        <v>0</v>
      </c>
      <c r="H5" s="1">
        <v>583</v>
      </c>
      <c r="I5" s="1">
        <v>1804</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SUBTOTAL(109,sub_totals221[NW])</f>
        <v>1221</v>
      </c>
      <c r="E12" s="1">
        <f>SUBTOTAL(109,sub_totals221[labour cost])</f>
        <v>0</v>
      </c>
      <c r="F12" s="358"/>
      <c r="G12" s="1">
        <f>SUBTOTAL(109,sub_totals221[Vehicle])</f>
        <v>0</v>
      </c>
      <c r="H12" s="1" t="s">
        <v>20725</v>
      </c>
      <c r="I12" s="1" t="s">
        <v>20726</v>
      </c>
    </row>
    <row r="13" spans="1:13" ht="15" customHeight="1">
      <c r="A13" s="1" t="s">
        <v>164</v>
      </c>
      <c r="C13" s="358"/>
      <c r="D13" s="1">
        <v>1221</v>
      </c>
      <c r="E13" s="1">
        <v>0</v>
      </c>
      <c r="F13" s="358"/>
      <c r="G13" s="1">
        <v>0</v>
      </c>
    </row>
    <row r="14" spans="1:13" ht="15" customHeight="1">
      <c r="A14" s="1" t="s">
        <v>20284</v>
      </c>
      <c r="C14" s="360"/>
      <c r="D14" s="37">
        <v>583.25216399999977</v>
      </c>
      <c r="E14" s="37">
        <v>0</v>
      </c>
      <c r="F14" s="360"/>
      <c r="G14" s="37">
        <v>0</v>
      </c>
      <c r="I14" s="37">
        <v>108</v>
      </c>
    </row>
    <row r="15" spans="1:13" s="7" customFormat="1" ht="15" customHeight="1" thickBot="1">
      <c r="A15" s="7" t="s">
        <v>20285</v>
      </c>
      <c r="C15" s="360"/>
      <c r="D15" s="37">
        <v>1804.2521639999998</v>
      </c>
      <c r="E15" s="37">
        <v>0</v>
      </c>
      <c r="F15" s="360"/>
      <c r="G15" s="37">
        <v>0</v>
      </c>
      <c r="I15" s="45">
        <v>1912</v>
      </c>
      <c r="J15" s="44" t="s">
        <v>20341</v>
      </c>
    </row>
    <row r="16" spans="1:13" ht="15" customHeight="1" thickBot="1">
      <c r="A16" s="1" t="s">
        <v>20299</v>
      </c>
      <c r="C16" s="362"/>
      <c r="D16" s="42">
        <v>1913</v>
      </c>
      <c r="E16" s="42">
        <v>0</v>
      </c>
      <c r="F16" s="361"/>
      <c r="G16" s="43">
        <v>0</v>
      </c>
      <c r="I16" s="46">
        <v>1913</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v>8</v>
      </c>
      <c r="B20" s="171" t="s">
        <v>20411</v>
      </c>
      <c r="C20" s="172" t="s">
        <v>20424</v>
      </c>
      <c r="D20" s="8" t="s">
        <v>20403</v>
      </c>
      <c r="E20" s="9" t="s">
        <v>20408</v>
      </c>
      <c r="F20" s="10">
        <v>101.74555785836257</v>
      </c>
      <c r="G20" s="41">
        <v>814</v>
      </c>
    </row>
    <row r="21" spans="1:7" ht="15" customHeight="1">
      <c r="A21" s="170">
        <v>4</v>
      </c>
      <c r="B21" s="171" t="s">
        <v>20414</v>
      </c>
      <c r="C21" s="173" t="s">
        <v>20425</v>
      </c>
      <c r="D21" s="8" t="s">
        <v>20405</v>
      </c>
      <c r="E21" s="9" t="s">
        <v>20408</v>
      </c>
      <c r="F21" s="10">
        <v>101.74555785836257</v>
      </c>
      <c r="G21" s="41">
        <v>407</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
        <v>20598</v>
      </c>
      <c r="E26" s="9" t="s">
        <v>20598</v>
      </c>
      <c r="F26" s="10">
        <v>0</v>
      </c>
      <c r="G26" s="41">
        <v>0</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t="s">
        <v>20598</v>
      </c>
      <c r="E47" s="13" t="s">
        <v>20598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461" priority="11">
      <formula>ISERROR(B1)</formula>
    </cfRule>
  </conditionalFormatting>
  <conditionalFormatting sqref="D33:D43">
    <cfRule type="expression" dxfId="460" priority="10">
      <formula>D33=error1</formula>
    </cfRule>
  </conditionalFormatting>
  <conditionalFormatting sqref="D20:D22 D26:D29">
    <cfRule type="expression" dxfId="459" priority="9">
      <formula>D20=error2</formula>
    </cfRule>
  </conditionalFormatting>
  <conditionalFormatting sqref="E1:G1">
    <cfRule type="expression" dxfId="458" priority="8">
      <formula>$F$1=error3</formula>
    </cfRule>
  </conditionalFormatting>
  <conditionalFormatting sqref="C13:D13">
    <cfRule type="expression" dxfId="457" priority="7">
      <formula>NOT(C12=C13)</formula>
    </cfRule>
  </conditionalFormatting>
  <conditionalFormatting sqref="E33:E43 E20:E22 E26:E29 E47:E50">
    <cfRule type="expression" dxfId="456" priority="6">
      <formula>AND(ISERROR(MATCH(E20,bu_list,0)),A20&lt;&gt;0)</formula>
    </cfRule>
  </conditionalFormatting>
  <conditionalFormatting sqref="D47:D50">
    <cfRule type="expression" dxfId="455" priority="5">
      <formula>D47=error4</formula>
    </cfRule>
  </conditionalFormatting>
  <conditionalFormatting sqref="E13:F13">
    <cfRule type="expression" dxfId="454" priority="4">
      <formula>NOT(E12=E13)</formula>
    </cfRule>
  </conditionalFormatting>
  <conditionalFormatting sqref="F1">
    <cfRule type="expression" dxfId="453" priority="3">
      <formula>$F$1="good"</formula>
    </cfRule>
  </conditionalFormatting>
  <conditionalFormatting sqref="E54:E57">
    <cfRule type="expression" dxfId="452" priority="2">
      <formula>AND(ISERROR(MATCH(E54,bu_list,0)),A54&lt;&gt;0)</formula>
    </cfRule>
  </conditionalFormatting>
  <conditionalFormatting sqref="D54:D57">
    <cfRule type="expression" dxfId="451"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20323</v>
      </c>
      <c r="B1" s="1">
        <v>39</v>
      </c>
      <c r="C1" s="1">
        <v>3603</v>
      </c>
      <c r="D1" s="1" t="s">
        <v>150</v>
      </c>
      <c r="E1" s="1">
        <v>0</v>
      </c>
      <c r="F1" s="1" t="s">
        <v>20677</v>
      </c>
      <c r="G1" s="35"/>
      <c r="H1" s="35"/>
      <c r="I1" s="35"/>
      <c r="J1" s="35"/>
      <c r="K1" s="35"/>
    </row>
    <row r="2" spans="1:13" ht="15" customHeight="1">
      <c r="A2" s="2" t="s">
        <v>20374</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2300</v>
      </c>
      <c r="E5" s="1">
        <v>0</v>
      </c>
      <c r="F5" s="358"/>
      <c r="G5" s="1">
        <v>0</v>
      </c>
      <c r="H5" s="1">
        <v>1099</v>
      </c>
      <c r="I5" s="1">
        <v>3399</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SUBTOTAL(109,sub_totals227[NW])</f>
        <v>2300</v>
      </c>
      <c r="E12" s="1">
        <f>SUBTOTAL(109,sub_totals227[labour cost])</f>
        <v>0</v>
      </c>
      <c r="F12" s="358"/>
      <c r="G12" s="1">
        <f>SUBTOTAL(109,sub_totals227[Vehicle])</f>
        <v>0</v>
      </c>
      <c r="H12" s="1" t="s">
        <v>20727</v>
      </c>
      <c r="I12" s="1" t="s">
        <v>20728</v>
      </c>
    </row>
    <row r="13" spans="1:13" ht="15" customHeight="1">
      <c r="A13" s="1" t="s">
        <v>164</v>
      </c>
      <c r="C13" s="358"/>
      <c r="D13" s="1">
        <v>2300</v>
      </c>
      <c r="E13" s="1">
        <v>0</v>
      </c>
      <c r="F13" s="358"/>
      <c r="G13" s="1">
        <v>0</v>
      </c>
    </row>
    <row r="14" spans="1:13" ht="15" customHeight="1">
      <c r="A14" s="1" t="s">
        <v>20284</v>
      </c>
      <c r="C14" s="360"/>
      <c r="D14" s="37">
        <v>1098.6731999999995</v>
      </c>
      <c r="E14" s="37">
        <v>0</v>
      </c>
      <c r="F14" s="360"/>
      <c r="G14" s="37">
        <v>0</v>
      </c>
      <c r="I14" s="37">
        <v>204</v>
      </c>
    </row>
    <row r="15" spans="1:13" s="7" customFormat="1" ht="15" customHeight="1" thickBot="1">
      <c r="A15" s="7" t="s">
        <v>20285</v>
      </c>
      <c r="C15" s="360"/>
      <c r="D15" s="37">
        <v>3398.6731999999993</v>
      </c>
      <c r="E15" s="37">
        <v>0</v>
      </c>
      <c r="F15" s="360"/>
      <c r="G15" s="37">
        <v>0</v>
      </c>
      <c r="I15" s="45">
        <v>3603</v>
      </c>
      <c r="J15" s="44" t="s">
        <v>20341</v>
      </c>
    </row>
    <row r="16" spans="1:13" ht="15" customHeight="1" thickBot="1">
      <c r="A16" s="1" t="s">
        <v>20299</v>
      </c>
      <c r="C16" s="362"/>
      <c r="D16" s="42">
        <v>3603</v>
      </c>
      <c r="E16" s="42">
        <v>0</v>
      </c>
      <c r="F16" s="361"/>
      <c r="G16" s="43">
        <v>0</v>
      </c>
      <c r="I16" s="46">
        <v>3603</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v>12</v>
      </c>
      <c r="B20" s="171" t="s">
        <v>20411</v>
      </c>
      <c r="C20" s="172" t="s">
        <v>20426</v>
      </c>
      <c r="D20" s="8" t="s">
        <v>20403</v>
      </c>
      <c r="E20" s="9" t="s">
        <v>20408</v>
      </c>
      <c r="F20" s="10">
        <v>101.74555785836257</v>
      </c>
      <c r="G20" s="41">
        <v>1221</v>
      </c>
    </row>
    <row r="21" spans="1:7" ht="15" customHeight="1">
      <c r="A21" s="170">
        <v>7.5</v>
      </c>
      <c r="B21" s="171" t="s">
        <v>20413</v>
      </c>
      <c r="C21" s="173" t="s">
        <v>20495</v>
      </c>
      <c r="D21" s="8" t="s">
        <v>20406</v>
      </c>
      <c r="E21" s="9" t="s">
        <v>20408</v>
      </c>
      <c r="F21" s="10">
        <v>94.963318813029574</v>
      </c>
      <c r="G21" s="41">
        <v>712</v>
      </c>
    </row>
    <row r="22" spans="1:7" ht="15" customHeight="1">
      <c r="A22" s="170">
        <v>4.5</v>
      </c>
      <c r="B22" s="171" t="s">
        <v>20412</v>
      </c>
      <c r="C22" s="173" t="s">
        <v>20496</v>
      </c>
      <c r="D22" s="8" t="s">
        <v>20404</v>
      </c>
      <c r="E22" s="9" t="s">
        <v>20408</v>
      </c>
      <c r="F22" s="10">
        <v>81.52093532897311</v>
      </c>
      <c r="G22" s="41">
        <v>367</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
        <v>20598</v>
      </c>
      <c r="E26" s="9" t="s">
        <v>20598</v>
      </c>
      <c r="F26" s="10">
        <v>0</v>
      </c>
      <c r="G26" s="41">
        <v>0</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t="s">
        <v>20598</v>
      </c>
      <c r="E47" s="13" t="s">
        <v>20598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384" priority="11">
      <formula>ISERROR(B1)</formula>
    </cfRule>
  </conditionalFormatting>
  <conditionalFormatting sqref="D33:D43">
    <cfRule type="expression" dxfId="383" priority="10">
      <formula>D33=error1</formula>
    </cfRule>
  </conditionalFormatting>
  <conditionalFormatting sqref="D20:D22 D26:D29">
    <cfRule type="expression" dxfId="382" priority="9">
      <formula>D20=error2</formula>
    </cfRule>
  </conditionalFormatting>
  <conditionalFormatting sqref="E1:G1">
    <cfRule type="expression" dxfId="381" priority="8">
      <formula>$F$1=error3</formula>
    </cfRule>
  </conditionalFormatting>
  <conditionalFormatting sqref="C13:D13">
    <cfRule type="expression" dxfId="380" priority="7">
      <formula>NOT(C12=C13)</formula>
    </cfRule>
  </conditionalFormatting>
  <conditionalFormatting sqref="E33:E43 E20:E22 E26:E29 E47:E50">
    <cfRule type="expression" dxfId="379" priority="6">
      <formula>AND(ISERROR(MATCH(E20,bu_list,0)),A20&lt;&gt;0)</formula>
    </cfRule>
  </conditionalFormatting>
  <conditionalFormatting sqref="D47:D50">
    <cfRule type="expression" dxfId="378" priority="5">
      <formula>D47=error4</formula>
    </cfRule>
  </conditionalFormatting>
  <conditionalFormatting sqref="E13:F13">
    <cfRule type="expression" dxfId="377" priority="4">
      <formula>NOT(E12=E13)</formula>
    </cfRule>
  </conditionalFormatting>
  <conditionalFormatting sqref="F1">
    <cfRule type="expression" dxfId="376" priority="3">
      <formula>$F$1="good"</formula>
    </cfRule>
  </conditionalFormatting>
  <conditionalFormatting sqref="E54:E57">
    <cfRule type="expression" dxfId="375" priority="2">
      <formula>AND(ISERROR(MATCH(E54,bu_list,0)),A54&lt;&gt;0)</formula>
    </cfRule>
  </conditionalFormatting>
  <conditionalFormatting sqref="D54:D57">
    <cfRule type="expression" dxfId="374"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20324</v>
      </c>
      <c r="B1" s="1">
        <v>40</v>
      </c>
      <c r="C1" s="1">
        <v>2550</v>
      </c>
      <c r="D1" s="1" t="s">
        <v>150</v>
      </c>
      <c r="E1" s="1">
        <v>0</v>
      </c>
      <c r="F1" s="1" t="s">
        <v>20677</v>
      </c>
      <c r="G1" s="35"/>
      <c r="H1" s="35"/>
      <c r="I1" s="35"/>
      <c r="J1" s="35"/>
      <c r="K1" s="35"/>
    </row>
    <row r="2" spans="1:13" ht="15" customHeight="1">
      <c r="A2" s="2" t="s">
        <v>20375</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1628</v>
      </c>
      <c r="E5" s="1">
        <v>0</v>
      </c>
      <c r="F5" s="358"/>
      <c r="G5" s="1">
        <v>0</v>
      </c>
      <c r="H5" s="1">
        <v>778</v>
      </c>
      <c r="I5" s="1">
        <v>2406</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SUBTOTAL(109,sub_totals233[NW])</f>
        <v>1628</v>
      </c>
      <c r="E12" s="1">
        <f>SUBTOTAL(109,sub_totals233[labour cost])</f>
        <v>0</v>
      </c>
      <c r="F12" s="358"/>
      <c r="G12" s="1">
        <f>SUBTOTAL(109,sub_totals233[Vehicle])</f>
        <v>0</v>
      </c>
      <c r="H12" s="1" t="s">
        <v>20729</v>
      </c>
      <c r="I12" s="1" t="s">
        <v>20730</v>
      </c>
    </row>
    <row r="13" spans="1:13" ht="15" customHeight="1">
      <c r="A13" s="1" t="s">
        <v>164</v>
      </c>
      <c r="C13" s="358"/>
      <c r="D13" s="1">
        <v>1628</v>
      </c>
      <c r="E13" s="1">
        <v>0</v>
      </c>
      <c r="F13" s="358"/>
      <c r="G13" s="1">
        <v>0</v>
      </c>
    </row>
    <row r="14" spans="1:13" ht="15" customHeight="1">
      <c r="A14" s="1" t="s">
        <v>20284</v>
      </c>
      <c r="C14" s="360"/>
      <c r="D14" s="37">
        <v>777.66955199999961</v>
      </c>
      <c r="E14" s="37">
        <v>0</v>
      </c>
      <c r="F14" s="360"/>
      <c r="G14" s="37">
        <v>0</v>
      </c>
      <c r="I14" s="37">
        <v>144</v>
      </c>
    </row>
    <row r="15" spans="1:13" s="7" customFormat="1" ht="15" customHeight="1" thickBot="1">
      <c r="A15" s="7" t="s">
        <v>20285</v>
      </c>
      <c r="C15" s="360"/>
      <c r="D15" s="37">
        <v>2405.6695519999994</v>
      </c>
      <c r="E15" s="37">
        <v>0</v>
      </c>
      <c r="F15" s="360"/>
      <c r="G15" s="37">
        <v>0</v>
      </c>
      <c r="I15" s="45">
        <v>2550</v>
      </c>
      <c r="J15" s="44" t="s">
        <v>20341</v>
      </c>
    </row>
    <row r="16" spans="1:13" ht="15" customHeight="1" thickBot="1">
      <c r="A16" s="1" t="s">
        <v>20299</v>
      </c>
      <c r="C16" s="362"/>
      <c r="D16" s="42">
        <v>2550</v>
      </c>
      <c r="E16" s="42">
        <v>0</v>
      </c>
      <c r="F16" s="361"/>
      <c r="G16" s="43">
        <v>0</v>
      </c>
      <c r="I16" s="46">
        <v>2550</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v>12</v>
      </c>
      <c r="B20" s="171" t="s">
        <v>20411</v>
      </c>
      <c r="C20" s="172" t="s">
        <v>20424</v>
      </c>
      <c r="D20" s="8" t="s">
        <v>20403</v>
      </c>
      <c r="E20" s="9" t="s">
        <v>20408</v>
      </c>
      <c r="F20" s="10">
        <v>101.74555785836257</v>
      </c>
      <c r="G20" s="41">
        <v>1221</v>
      </c>
    </row>
    <row r="21" spans="1:7" ht="15" customHeight="1">
      <c r="A21" s="170">
        <v>4</v>
      </c>
      <c r="B21" s="171" t="s">
        <v>20414</v>
      </c>
      <c r="C21" s="173" t="s">
        <v>20427</v>
      </c>
      <c r="D21" s="8" t="s">
        <v>20405</v>
      </c>
      <c r="E21" s="9" t="s">
        <v>20408</v>
      </c>
      <c r="F21" s="10">
        <v>101.74555785836257</v>
      </c>
      <c r="G21" s="41">
        <v>407</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
        <v>20598</v>
      </c>
      <c r="E26" s="9" t="s">
        <v>20598</v>
      </c>
      <c r="F26" s="10">
        <v>0</v>
      </c>
      <c r="G26" s="41">
        <v>0</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t="s">
        <v>20598</v>
      </c>
      <c r="E47" s="13" t="s">
        <v>20598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307" priority="11">
      <formula>ISERROR(B1)</formula>
    </cfRule>
  </conditionalFormatting>
  <conditionalFormatting sqref="D33:D43">
    <cfRule type="expression" dxfId="306" priority="10">
      <formula>D33=error1</formula>
    </cfRule>
  </conditionalFormatting>
  <conditionalFormatting sqref="D20:D22 D26:D29">
    <cfRule type="expression" dxfId="305" priority="9">
      <formula>D20=error2</formula>
    </cfRule>
  </conditionalFormatting>
  <conditionalFormatting sqref="E1:G1">
    <cfRule type="expression" dxfId="304" priority="8">
      <formula>$F$1=error3</formula>
    </cfRule>
  </conditionalFormatting>
  <conditionalFormatting sqref="C13:D13">
    <cfRule type="expression" dxfId="303" priority="7">
      <formula>NOT(C12=C13)</formula>
    </cfRule>
  </conditionalFormatting>
  <conditionalFormatting sqref="E33:E43 E20:E22 E26:E29 E47:E50">
    <cfRule type="expression" dxfId="302" priority="6">
      <formula>AND(ISERROR(MATCH(E20,bu_list,0)),A20&lt;&gt;0)</formula>
    </cfRule>
  </conditionalFormatting>
  <conditionalFormatting sqref="D47:D50">
    <cfRule type="expression" dxfId="301" priority="5">
      <formula>D47=error4</formula>
    </cfRule>
  </conditionalFormatting>
  <conditionalFormatting sqref="E13:F13">
    <cfRule type="expression" dxfId="300" priority="4">
      <formula>NOT(E12=E13)</formula>
    </cfRule>
  </conditionalFormatting>
  <conditionalFormatting sqref="F1">
    <cfRule type="expression" dxfId="299" priority="3">
      <formula>$F$1="good"</formula>
    </cfRule>
  </conditionalFormatting>
  <conditionalFormatting sqref="E54:E57">
    <cfRule type="expression" dxfId="298" priority="2">
      <formula>AND(ISERROR(MATCH(E54,bu_list,0)),A54&lt;&gt;0)</formula>
    </cfRule>
  </conditionalFormatting>
  <conditionalFormatting sqref="D54:D57">
    <cfRule type="expression" dxfId="297"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20325</v>
      </c>
      <c r="B1" s="1">
        <v>41</v>
      </c>
      <c r="C1" s="1">
        <v>478</v>
      </c>
      <c r="D1" s="1" t="s">
        <v>150</v>
      </c>
      <c r="E1" s="1">
        <v>0</v>
      </c>
      <c r="F1" s="1" t="s">
        <v>20677</v>
      </c>
      <c r="G1" s="35"/>
      <c r="H1" s="35"/>
      <c r="I1" s="35"/>
      <c r="J1" s="35"/>
      <c r="K1" s="35"/>
    </row>
    <row r="2" spans="1:13" ht="15" customHeight="1">
      <c r="A2" s="2" t="s">
        <v>20376</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305</v>
      </c>
      <c r="E5" s="1">
        <v>0</v>
      </c>
      <c r="F5" s="358"/>
      <c r="G5" s="1">
        <v>0</v>
      </c>
      <c r="H5" s="1">
        <v>146</v>
      </c>
      <c r="I5" s="1">
        <v>451</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0</v>
      </c>
      <c r="H8" s="6">
        <v>0</v>
      </c>
      <c r="I8" s="6">
        <v>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SUBTOTAL(109,sub_totals239[NW])</f>
        <v>305</v>
      </c>
      <c r="E12" s="1">
        <f>SUBTOTAL(109,sub_totals239[labour cost])</f>
        <v>0</v>
      </c>
      <c r="F12" s="358"/>
      <c r="G12" s="1">
        <f>SUBTOTAL(109,sub_totals239[Vehicle])</f>
        <v>0</v>
      </c>
      <c r="H12" s="1" t="s">
        <v>20716</v>
      </c>
      <c r="I12" s="1" t="s">
        <v>20717</v>
      </c>
    </row>
    <row r="13" spans="1:13" ht="15" customHeight="1">
      <c r="A13" s="1" t="s">
        <v>164</v>
      </c>
      <c r="C13" s="358"/>
      <c r="D13" s="1">
        <v>305</v>
      </c>
      <c r="E13" s="1">
        <v>0</v>
      </c>
      <c r="F13" s="358"/>
      <c r="G13" s="1">
        <v>0</v>
      </c>
    </row>
    <row r="14" spans="1:13" ht="15" customHeight="1">
      <c r="A14" s="1" t="s">
        <v>20284</v>
      </c>
      <c r="C14" s="360"/>
      <c r="D14" s="37">
        <v>145.69361999999992</v>
      </c>
      <c r="E14" s="37">
        <v>0</v>
      </c>
      <c r="F14" s="360"/>
      <c r="G14" s="37">
        <v>0</v>
      </c>
      <c r="I14" s="37">
        <v>27</v>
      </c>
    </row>
    <row r="15" spans="1:13" s="7" customFormat="1" ht="15" customHeight="1" thickBot="1">
      <c r="A15" s="7" t="s">
        <v>20285</v>
      </c>
      <c r="C15" s="360"/>
      <c r="D15" s="37">
        <v>450.6936199999999</v>
      </c>
      <c r="E15" s="37">
        <v>0</v>
      </c>
      <c r="F15" s="360"/>
      <c r="G15" s="37">
        <v>0</v>
      </c>
      <c r="I15" s="45">
        <v>478</v>
      </c>
      <c r="J15" s="44" t="s">
        <v>20341</v>
      </c>
    </row>
    <row r="16" spans="1:13" ht="15" customHeight="1" thickBot="1">
      <c r="A16" s="1" t="s">
        <v>20299</v>
      </c>
      <c r="C16" s="362"/>
      <c r="D16" s="42">
        <v>478</v>
      </c>
      <c r="E16" s="42">
        <v>0</v>
      </c>
      <c r="F16" s="361"/>
      <c r="G16" s="43">
        <v>0</v>
      </c>
      <c r="I16" s="46">
        <v>478</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170">
        <v>3</v>
      </c>
      <c r="B20" s="171" t="s">
        <v>20414</v>
      </c>
      <c r="C20" s="172" t="s">
        <v>20421</v>
      </c>
      <c r="D20" s="8" t="s">
        <v>20405</v>
      </c>
      <c r="E20" s="9" t="s">
        <v>20408</v>
      </c>
      <c r="F20" s="10">
        <v>101.74555785836257</v>
      </c>
      <c r="G20" s="41">
        <v>305</v>
      </c>
    </row>
    <row r="21" spans="1:7" ht="15" customHeight="1">
      <c r="A21" s="170"/>
      <c r="B21" s="171"/>
      <c r="C21" s="173"/>
      <c r="D21" s="8" t="s">
        <v>20598</v>
      </c>
      <c r="E21" s="9" t="s">
        <v>20598</v>
      </c>
      <c r="F21" s="10">
        <v>0</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c r="B26" s="171"/>
      <c r="C26" s="172"/>
      <c r="D26" s="8" t="s">
        <v>20598</v>
      </c>
      <c r="E26" s="9" t="s">
        <v>20598</v>
      </c>
      <c r="F26" s="10">
        <v>0</v>
      </c>
      <c r="G26" s="41">
        <v>0</v>
      </c>
    </row>
    <row r="27" spans="1:7" ht="15" customHeight="1">
      <c r="A27" s="170"/>
      <c r="B27" s="171"/>
      <c r="C27" s="173"/>
      <c r="D27" s="8" t="s">
        <v>20598</v>
      </c>
      <c r="E27" s="9" t="s">
        <v>20598</v>
      </c>
      <c r="F27" s="10">
        <v>0</v>
      </c>
      <c r="G27" s="41">
        <v>0</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t="s">
        <v>20598</v>
      </c>
      <c r="E47" s="13" t="s">
        <v>20598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c r="B54" s="173"/>
      <c r="C54" s="172"/>
      <c r="D54" s="13" t="s">
        <v>20598</v>
      </c>
      <c r="E54" s="13" t="s">
        <v>20598</v>
      </c>
      <c r="F54" s="179">
        <v>0</v>
      </c>
      <c r="G54" s="180">
        <v>0</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230" priority="11">
      <formula>ISERROR(B1)</formula>
    </cfRule>
  </conditionalFormatting>
  <conditionalFormatting sqref="D33:D43">
    <cfRule type="expression" dxfId="229" priority="10">
      <formula>D33=error1</formula>
    </cfRule>
  </conditionalFormatting>
  <conditionalFormatting sqref="D20:D22 D26:D29">
    <cfRule type="expression" dxfId="228" priority="9">
      <formula>D20=error2</formula>
    </cfRule>
  </conditionalFormatting>
  <conditionalFormatting sqref="E1:G1">
    <cfRule type="expression" dxfId="227" priority="8">
      <formula>$F$1=error3</formula>
    </cfRule>
  </conditionalFormatting>
  <conditionalFormatting sqref="C13:D13">
    <cfRule type="expression" dxfId="226" priority="7">
      <formula>NOT(C12=C13)</formula>
    </cfRule>
  </conditionalFormatting>
  <conditionalFormatting sqref="E33:E43 E20:E22 E26:E29 E47:E50">
    <cfRule type="expression" dxfId="225" priority="6">
      <formula>AND(ISERROR(MATCH(E20,bu_list,0)),A20&lt;&gt;0)</formula>
    </cfRule>
  </conditionalFormatting>
  <conditionalFormatting sqref="D47:D50">
    <cfRule type="expression" dxfId="224" priority="5">
      <formula>D47=error4</formula>
    </cfRule>
  </conditionalFormatting>
  <conditionalFormatting sqref="E13:F13">
    <cfRule type="expression" dxfId="223" priority="4">
      <formula>NOT(E12=E13)</formula>
    </cfRule>
  </conditionalFormatting>
  <conditionalFormatting sqref="F1">
    <cfRule type="expression" dxfId="222" priority="3">
      <formula>$F$1="good"</formula>
    </cfRule>
  </conditionalFormatting>
  <conditionalFormatting sqref="E54:E57">
    <cfRule type="expression" dxfId="221" priority="2">
      <formula>AND(ISERROR(MATCH(E54,bu_list,0)),A54&lt;&gt;0)</formula>
    </cfRule>
  </conditionalFormatting>
  <conditionalFormatting sqref="D54:D57">
    <cfRule type="expression" dxfId="220"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M57"/>
  <sheetViews>
    <sheetView workbookViewId="0">
      <selection activeCell="H12" sqref="H12:I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139</v>
      </c>
      <c r="B1" s="1">
        <v>42</v>
      </c>
      <c r="C1" s="1">
        <v>835</v>
      </c>
      <c r="D1" s="1" t="s">
        <v>150</v>
      </c>
      <c r="E1" s="1">
        <v>0</v>
      </c>
      <c r="F1" s="1" t="s">
        <v>20677</v>
      </c>
      <c r="G1" s="35"/>
      <c r="H1" s="35"/>
      <c r="I1" s="35"/>
      <c r="J1" s="35"/>
      <c r="K1" s="35"/>
    </row>
    <row r="2" spans="1:13" ht="15" customHeight="1">
      <c r="A2" s="2" t="s">
        <v>20377</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476</v>
      </c>
      <c r="F5" s="358"/>
      <c r="G5" s="1">
        <v>0</v>
      </c>
      <c r="H5" s="1">
        <v>227</v>
      </c>
      <c r="I5" s="1">
        <v>703</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68</v>
      </c>
      <c r="H8" s="6">
        <v>17</v>
      </c>
      <c r="I8" s="6">
        <v>85</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SUBTOTAL(109,sub_totals245[NW])</f>
        <v>0</v>
      </c>
      <c r="E12" s="1">
        <f>SUBTOTAL(109,sub_totals245[labour cost])</f>
        <v>476</v>
      </c>
      <c r="F12" s="358"/>
      <c r="G12" s="1">
        <f>SUBTOTAL(109,sub_totals245[Vehicle])</f>
        <v>68</v>
      </c>
      <c r="H12" s="1" t="s">
        <v>20697</v>
      </c>
      <c r="I12" s="1" t="s">
        <v>20731</v>
      </c>
    </row>
    <row r="13" spans="1:13" ht="15" customHeight="1">
      <c r="A13" s="1" t="s">
        <v>164</v>
      </c>
      <c r="C13" s="358"/>
      <c r="D13" s="1">
        <v>0</v>
      </c>
      <c r="E13" s="1">
        <v>476</v>
      </c>
      <c r="F13" s="358"/>
      <c r="G13" s="1">
        <v>68</v>
      </c>
    </row>
    <row r="14" spans="1:13" ht="15" customHeight="1">
      <c r="A14" s="1" t="s">
        <v>20284</v>
      </c>
      <c r="C14" s="360"/>
      <c r="D14" s="37">
        <v>0</v>
      </c>
      <c r="E14" s="37">
        <v>227.3775839999999</v>
      </c>
      <c r="F14" s="360"/>
      <c r="G14" s="37">
        <v>17.408000000000001</v>
      </c>
      <c r="I14" s="37">
        <v>47</v>
      </c>
    </row>
    <row r="15" spans="1:13" s="7" customFormat="1" ht="15" customHeight="1" thickBot="1">
      <c r="A15" s="7" t="s">
        <v>20285</v>
      </c>
      <c r="C15" s="360"/>
      <c r="D15" s="37">
        <v>0</v>
      </c>
      <c r="E15" s="37">
        <v>703.37758399999984</v>
      </c>
      <c r="F15" s="360"/>
      <c r="G15" s="37">
        <v>85.408000000000001</v>
      </c>
      <c r="I15" s="45">
        <v>835</v>
      </c>
      <c r="J15" s="44" t="s">
        <v>20341</v>
      </c>
    </row>
    <row r="16" spans="1:13" ht="15" customHeight="1" thickBot="1">
      <c r="A16" s="1" t="s">
        <v>20299</v>
      </c>
      <c r="C16" s="362"/>
      <c r="D16" s="42">
        <v>0</v>
      </c>
      <c r="E16" s="42">
        <v>746</v>
      </c>
      <c r="F16" s="361"/>
      <c r="G16" s="43">
        <v>91</v>
      </c>
      <c r="I16" s="46">
        <v>837</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284">
        <v>0</v>
      </c>
      <c r="B20" s="171" t="s">
        <v>20410</v>
      </c>
      <c r="C20" s="172" t="s">
        <v>20497</v>
      </c>
      <c r="D20" s="8" t="s">
        <v>20402</v>
      </c>
      <c r="E20" s="9" t="s">
        <v>20408</v>
      </c>
      <c r="F20" s="10">
        <v>50.869785884589341</v>
      </c>
      <c r="G20" s="41">
        <v>0</v>
      </c>
    </row>
    <row r="21" spans="1:7" ht="15" customHeight="1">
      <c r="A21" s="284">
        <v>0</v>
      </c>
      <c r="B21" s="171" t="s">
        <v>20410</v>
      </c>
      <c r="C21" s="173" t="s">
        <v>20498</v>
      </c>
      <c r="D21" s="8" t="s">
        <v>20402</v>
      </c>
      <c r="E21" s="9" t="s">
        <v>20408</v>
      </c>
      <c r="F21" s="10">
        <v>50.869785884589341</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0.83333333333333337</v>
      </c>
      <c r="B26" s="171" t="s">
        <v>20412</v>
      </c>
      <c r="C26" s="172" t="s">
        <v>20489</v>
      </c>
      <c r="D26" s="8" t="s">
        <v>20404</v>
      </c>
      <c r="E26" s="9" t="s">
        <v>20408</v>
      </c>
      <c r="F26" s="10">
        <v>81.52093532897311</v>
      </c>
      <c r="G26" s="41">
        <v>68</v>
      </c>
    </row>
    <row r="27" spans="1:7" ht="15" customHeight="1">
      <c r="A27" s="170">
        <v>1.1666666666666667</v>
      </c>
      <c r="B27" s="171" t="s">
        <v>20412</v>
      </c>
      <c r="C27" s="173" t="s">
        <v>20490</v>
      </c>
      <c r="D27" s="8" t="s">
        <v>20404</v>
      </c>
      <c r="E27" s="9" t="s">
        <v>20408</v>
      </c>
      <c r="F27" s="10">
        <v>81.52093532897311</v>
      </c>
      <c r="G27" s="41">
        <v>95</v>
      </c>
    </row>
    <row r="28" spans="1:7" ht="15" customHeight="1">
      <c r="A28" s="170">
        <v>0.83333333333333337</v>
      </c>
      <c r="B28" s="171" t="s">
        <v>20412</v>
      </c>
      <c r="C28" s="173" t="s">
        <v>20491</v>
      </c>
      <c r="D28" s="8" t="s">
        <v>20404</v>
      </c>
      <c r="E28" s="9" t="s">
        <v>20408</v>
      </c>
      <c r="F28" s="10">
        <v>81.52093532897311</v>
      </c>
      <c r="G28" s="41">
        <v>68</v>
      </c>
    </row>
    <row r="29" spans="1:7" ht="15" customHeight="1">
      <c r="A29" s="170">
        <v>3</v>
      </c>
      <c r="B29" s="171" t="s">
        <v>20412</v>
      </c>
      <c r="C29" s="173" t="s">
        <v>20492</v>
      </c>
      <c r="D29" s="8" t="s">
        <v>20404</v>
      </c>
      <c r="E29" s="9" t="s">
        <v>20408</v>
      </c>
      <c r="F29" s="10">
        <v>81.52093532897311</v>
      </c>
      <c r="G29" s="41">
        <v>245</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t="s">
        <v>20598</v>
      </c>
      <c r="E47" s="13" t="s">
        <v>20598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0">
        <v>2</v>
      </c>
      <c r="B54" s="173">
        <v>999</v>
      </c>
      <c r="C54" s="172" t="s">
        <v>20499</v>
      </c>
      <c r="D54" s="13" t="s">
        <v>425</v>
      </c>
      <c r="E54" s="13" t="s">
        <v>20278</v>
      </c>
      <c r="F54" s="179">
        <v>21.97</v>
      </c>
      <c r="G54" s="180">
        <v>44</v>
      </c>
    </row>
    <row r="55" spans="1:7" ht="15" customHeight="1">
      <c r="A55" s="170">
        <v>1.8333333333333335</v>
      </c>
      <c r="B55" s="173">
        <v>600</v>
      </c>
      <c r="C55" s="172" t="s">
        <v>20488</v>
      </c>
      <c r="D55" s="13" t="s">
        <v>198</v>
      </c>
      <c r="E55" s="13" t="s">
        <v>20278</v>
      </c>
      <c r="F55" s="179">
        <v>12.82</v>
      </c>
      <c r="G55" s="180">
        <v>24</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153" priority="11">
      <formula>ISERROR(B1)</formula>
    </cfRule>
  </conditionalFormatting>
  <conditionalFormatting sqref="D33:D43">
    <cfRule type="expression" dxfId="152" priority="10">
      <formula>D33=error1</formula>
    </cfRule>
  </conditionalFormatting>
  <conditionalFormatting sqref="D20:D22 D26:D29">
    <cfRule type="expression" dxfId="151" priority="9">
      <formula>D20=error2</formula>
    </cfRule>
  </conditionalFormatting>
  <conditionalFormatting sqref="E1:G1">
    <cfRule type="expression" dxfId="150" priority="8">
      <formula>$F$1=error3</formula>
    </cfRule>
  </conditionalFormatting>
  <conditionalFormatting sqref="C13:D13">
    <cfRule type="expression" dxfId="149" priority="7">
      <formula>NOT(C12=C13)</formula>
    </cfRule>
  </conditionalFormatting>
  <conditionalFormatting sqref="E33:E43 E20:E22 E26:E29 E47:E50">
    <cfRule type="expression" dxfId="148" priority="6">
      <formula>AND(ISERROR(MATCH(E20,bu_list,0)),A20&lt;&gt;0)</formula>
    </cfRule>
  </conditionalFormatting>
  <conditionalFormatting sqref="D47:D50">
    <cfRule type="expression" dxfId="147" priority="5">
      <formula>D47=error4</formula>
    </cfRule>
  </conditionalFormatting>
  <conditionalFormatting sqref="E13:F13">
    <cfRule type="expression" dxfId="146" priority="4">
      <formula>NOT(E12=E13)</formula>
    </cfRule>
  </conditionalFormatting>
  <conditionalFormatting sqref="F1">
    <cfRule type="expression" dxfId="145" priority="3">
      <formula>$F$1="good"</formula>
    </cfRule>
  </conditionalFormatting>
  <conditionalFormatting sqref="E54:E57">
    <cfRule type="expression" dxfId="144" priority="2">
      <formula>AND(ISERROR(MATCH(E54,bu_list,0)),A54&lt;&gt;0)</formula>
    </cfRule>
  </conditionalFormatting>
  <conditionalFormatting sqref="D54:D57">
    <cfRule type="expression" dxfId="143"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legacyDrawing r:id="rId1"/>
  <tableParts count="6">
    <tablePart r:id="rId2"/>
    <tablePart r:id="rId3"/>
    <tablePart r:id="rId4"/>
    <tablePart r:id="rId5"/>
    <tablePart r:id="rId6"/>
    <tablePart r:id="rId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Z18"/>
  <sheetViews>
    <sheetView zoomScaleNormal="100" workbookViewId="0">
      <selection activeCell="D1" sqref="D1"/>
    </sheetView>
  </sheetViews>
  <sheetFormatPr defaultColWidth="9.140625" defaultRowHeight="14.25" customHeight="1"/>
  <cols>
    <col min="1" max="1" width="27.85546875" style="59" customWidth="1"/>
    <col min="2" max="2" width="30.7109375" style="59" customWidth="1"/>
    <col min="3" max="3" width="14" style="100" customWidth="1"/>
    <col min="4" max="4" width="26.140625" style="59" customWidth="1"/>
    <col min="5" max="5" width="21.85546875" style="59" bestFit="1" customWidth="1"/>
    <col min="6" max="6" width="12.7109375" style="59" customWidth="1"/>
    <col min="7" max="7" width="11" style="59" bestFit="1" customWidth="1"/>
    <col min="8" max="8" width="12.85546875" style="59" customWidth="1"/>
    <col min="9" max="9" width="14.5703125" style="59" customWidth="1"/>
    <col min="10" max="10" width="12.42578125" style="59" customWidth="1"/>
    <col min="11" max="11" width="22.5703125" style="59" customWidth="1"/>
    <col min="12" max="12" width="10.28515625" style="59" customWidth="1"/>
    <col min="13" max="15" width="9.140625" style="59"/>
    <col min="16" max="16" width="2.7109375" style="59" customWidth="1"/>
    <col min="17" max="17" width="24.140625" style="59" bestFit="1" customWidth="1"/>
    <col min="18" max="18" width="14" style="59" bestFit="1" customWidth="1"/>
    <col min="19" max="19" width="13.5703125" style="59" bestFit="1" customWidth="1"/>
    <col min="20" max="16384" width="9.140625" style="59"/>
  </cols>
  <sheetData>
    <row r="1" spans="1:26" ht="14.25" customHeight="1">
      <c r="A1" s="217" t="s">
        <v>20593</v>
      </c>
      <c r="B1" s="185"/>
      <c r="C1" s="186"/>
      <c r="D1" s="185" t="s">
        <v>20568</v>
      </c>
      <c r="E1" s="370" t="s">
        <v>20568</v>
      </c>
      <c r="F1" s="370"/>
      <c r="G1" s="370"/>
      <c r="H1" s="370"/>
      <c r="I1" s="371" t="s">
        <v>20581</v>
      </c>
      <c r="J1" s="371"/>
      <c r="K1" s="371"/>
      <c r="L1" s="371"/>
      <c r="M1" s="371"/>
      <c r="N1" s="371"/>
      <c r="O1" s="371"/>
      <c r="P1" s="221"/>
      <c r="Q1" s="266" t="s">
        <v>20594</v>
      </c>
      <c r="R1" s="267" t="s">
        <v>20568</v>
      </c>
      <c r="S1" s="267"/>
      <c r="T1" s="375" t="s">
        <v>20581</v>
      </c>
      <c r="U1" s="375"/>
      <c r="V1" s="375"/>
      <c r="W1" s="375"/>
      <c r="X1" s="375"/>
      <c r="Y1" s="375"/>
      <c r="Z1" s="375"/>
    </row>
    <row r="2" spans="1:26" ht="27" customHeight="1">
      <c r="A2" s="83" t="s">
        <v>20417</v>
      </c>
      <c r="B2" s="83" t="s">
        <v>0</v>
      </c>
      <c r="C2" s="101" t="s">
        <v>144</v>
      </c>
      <c r="D2" s="83" t="s">
        <v>20409</v>
      </c>
      <c r="E2" s="187" t="s">
        <v>20577</v>
      </c>
      <c r="F2" s="187" t="s">
        <v>20578</v>
      </c>
      <c r="G2" s="187" t="s">
        <v>20579</v>
      </c>
      <c r="H2" s="187" t="s">
        <v>20580</v>
      </c>
      <c r="I2" s="208" t="s">
        <v>20301</v>
      </c>
      <c r="J2" s="208" t="s">
        <v>20302</v>
      </c>
      <c r="K2" s="208" t="s">
        <v>20303</v>
      </c>
      <c r="L2" s="208" t="s">
        <v>20304</v>
      </c>
      <c r="M2" s="208" t="s">
        <v>20305</v>
      </c>
      <c r="N2" s="208" t="s">
        <v>20306</v>
      </c>
      <c r="O2" s="208" t="s">
        <v>20307</v>
      </c>
      <c r="P2" s="222"/>
      <c r="Q2" s="268" t="s">
        <v>20592</v>
      </c>
      <c r="R2" s="269" t="s">
        <v>20596</v>
      </c>
      <c r="S2" s="269" t="s">
        <v>20597</v>
      </c>
      <c r="T2" s="270" t="s">
        <v>20301</v>
      </c>
      <c r="U2" s="270" t="s">
        <v>20302</v>
      </c>
      <c r="V2" s="270" t="s">
        <v>20303</v>
      </c>
      <c r="W2" s="270" t="s">
        <v>20304</v>
      </c>
      <c r="X2" s="270" t="s">
        <v>20305</v>
      </c>
      <c r="Y2" s="270" t="s">
        <v>20306</v>
      </c>
      <c r="Z2" s="271" t="s">
        <v>20307</v>
      </c>
    </row>
    <row r="3" spans="1:26" ht="14.25" customHeight="1">
      <c r="A3" s="157" t="s">
        <v>20410</v>
      </c>
      <c r="B3" s="158" t="s">
        <v>20402</v>
      </c>
      <c r="C3" s="158" t="s">
        <v>20408</v>
      </c>
      <c r="D3" s="265">
        <f>J13</f>
        <v>50.869785884589341</v>
      </c>
      <c r="E3" s="160">
        <f>labour[[#This Row],[Raw rate]]*Overheads!$D$2</f>
        <v>8.9785172086300182</v>
      </c>
      <c r="F3" s="160">
        <f>labour[[#This Row],[Raw rate]]+labour[[#This Row],[Labour Overhead]]</f>
        <v>59.848303093219357</v>
      </c>
      <c r="G3" s="160">
        <f>labour[[#This Row],[Base Cost]]*Overheads!$E$2</f>
        <v>15.321165591864156</v>
      </c>
      <c r="H3" s="160">
        <f>labour[[#This Row],[Base Cost]]+labour[[#This Row],[Business Overhead]]</f>
        <v>75.169468685083515</v>
      </c>
      <c r="I3" s="160">
        <f>labour[[#This Row],[Total Labour Inc Overheads]]*CPI18_19*CPI19_20</f>
        <v>78.59014931943409</v>
      </c>
      <c r="J3" s="160">
        <f>labour[[#This Row],[2018-19]]*(1+Indexation!$D$3)</f>
        <v>79.376050812628435</v>
      </c>
      <c r="K3" s="160">
        <f>labour[[#This Row],[2019-20]]*(1+Indexation!$D$4)</f>
        <v>80.169811320754718</v>
      </c>
      <c r="L3" s="160">
        <f>labour[[#This Row],[2020-21]]*(1+Indexation!$D$5)</f>
        <v>80.971509433962268</v>
      </c>
      <c r="M3" s="160">
        <f>labour[[#This Row],[2021-22]]*(1+Indexation!$D$6)</f>
        <v>81.781224528301891</v>
      </c>
      <c r="N3" s="160">
        <f>labour[[#This Row],[2022-23]]*(1+Indexation!$D$7)</f>
        <v>82.599036773584913</v>
      </c>
      <c r="O3" s="160">
        <f>labour[[#This Row],[2023-24]]*(1+Indexation!$D$8)</f>
        <v>83.425027141320768</v>
      </c>
      <c r="P3" s="223"/>
      <c r="Q3" s="272">
        <f>labour[[#This Row],[Raw rate]]*Overtime_Adjustment_Factor</f>
        <v>101.73957176917868</v>
      </c>
      <c r="R3" s="272">
        <f>Raw_rate_Overtime*Overheads!$E$2</f>
        <v>26.045330372909742</v>
      </c>
      <c r="S3" s="272">
        <f t="shared" ref="S3:S8" si="0">Raw_rate_Overtime+Business_Overhead_OT</f>
        <v>127.78490214208843</v>
      </c>
      <c r="T3" s="272">
        <f>Total_OT_Labour*((1+Indexation!$H$3)*(1+Indexation!$H$4))</f>
        <v>133.59991384519182</v>
      </c>
      <c r="U3" s="272">
        <f>Labour_OT_2018_19*(1+Indexation!$D$3)</f>
        <v>134.93591298364373</v>
      </c>
      <c r="V3" s="272">
        <f>Labour_OT_2019_20*(1+Indexation!$D$4)</f>
        <v>136.28527211348018</v>
      </c>
      <c r="W3" s="272">
        <f>Labour_OT_2020_21*(1+Indexation!$D$5)</f>
        <v>137.64812483461498</v>
      </c>
      <c r="X3" s="272">
        <f>Labour_OT_2021_22*(1+Indexation!$D$6)</f>
        <v>139.02460608296113</v>
      </c>
      <c r="Y3" s="272">
        <f>Labour_OT_2022_23*(1+Indexation!$D$7)</f>
        <v>140.41485214379074</v>
      </c>
      <c r="Z3" s="272">
        <f>Labour_OT_2023_24*(1+Indexation!$D$8)</f>
        <v>141.81900066522866</v>
      </c>
    </row>
    <row r="4" spans="1:26" ht="14.25" customHeight="1">
      <c r="A4" s="157" t="s">
        <v>20411</v>
      </c>
      <c r="B4" s="158" t="s">
        <v>20403</v>
      </c>
      <c r="C4" s="158" t="s">
        <v>20408</v>
      </c>
      <c r="D4" s="265">
        <f>J14</f>
        <v>101.74555785836257</v>
      </c>
      <c r="E4" s="160">
        <f>labour[[#This Row],[Raw rate]]*Overheads!$D$2</f>
        <v>17.958090962000995</v>
      </c>
      <c r="F4" s="160">
        <f>labour[[#This Row],[Raw rate]]+labour[[#This Row],[Labour Overhead]]</f>
        <v>119.70364882036357</v>
      </c>
      <c r="G4" s="160">
        <f>labour[[#This Row],[Base Cost]]*Overheads!$E$2</f>
        <v>30.644134098013073</v>
      </c>
      <c r="H4" s="160">
        <f>labour[[#This Row],[Base Cost]]+labour[[#This Row],[Business Overhead]]</f>
        <v>150.34778291837665</v>
      </c>
      <c r="I4" s="160">
        <f>labour[[#This Row],[Total Labour Inc Overheads]]*CPI18_19*CPI19_20</f>
        <v>157.18954671480603</v>
      </c>
      <c r="J4" s="160">
        <f>labour[[#This Row],[2018-19]]*(1+Indexation!$D$3)</f>
        <v>158.7614421819541</v>
      </c>
      <c r="K4" s="160">
        <f>labour[[#This Row],[2019-20]]*(1+Indexation!$D$4)</f>
        <v>160.34905660377365</v>
      </c>
      <c r="L4" s="160">
        <f>labour[[#This Row],[2020-21]]*(1+Indexation!$D$5)</f>
        <v>161.9525471698114</v>
      </c>
      <c r="M4" s="160">
        <f>labour[[#This Row],[2021-22]]*(1+Indexation!$D$6)</f>
        <v>163.57207264150952</v>
      </c>
      <c r="N4" s="160">
        <f>labour[[#This Row],[2022-23]]*(1+Indexation!$D$7)</f>
        <v>165.20779336792461</v>
      </c>
      <c r="O4" s="160">
        <f>labour[[#This Row],[2023-24]]*(1+Indexation!$D$8)</f>
        <v>166.85987130160385</v>
      </c>
      <c r="P4" s="223"/>
      <c r="Q4" s="273">
        <f>labour[[#This Row],[Raw rate]]*Overtime_Adjustment_Factor</f>
        <v>203.49111571672515</v>
      </c>
      <c r="R4" s="273">
        <f>Raw_rate_Overtime*Overheads!$E$2</f>
        <v>52.093725623481639</v>
      </c>
      <c r="S4" s="273">
        <f t="shared" si="0"/>
        <v>255.58484134020679</v>
      </c>
      <c r="T4" s="273">
        <f>Total_OT_Labour*((1+Indexation!$H$3)*(1+Indexation!$H$4))</f>
        <v>267.21554902644453</v>
      </c>
      <c r="U4" s="273">
        <f>Labour_OT_2018_19*(1+Indexation!$D$3)</f>
        <v>269.88770451670899</v>
      </c>
      <c r="V4" s="273">
        <f>Labour_OT_2019_20*(1+Indexation!$D$4)</f>
        <v>272.58658156187607</v>
      </c>
      <c r="W4" s="273">
        <f>Labour_OT_2020_21*(1+Indexation!$D$5)</f>
        <v>275.31244737749483</v>
      </c>
      <c r="X4" s="273">
        <f>Labour_OT_2021_22*(1+Indexation!$D$6)</f>
        <v>278.06557185126979</v>
      </c>
      <c r="Y4" s="273">
        <f>Labour_OT_2022_23*(1+Indexation!$D$7)</f>
        <v>280.84622756978251</v>
      </c>
      <c r="Z4" s="273">
        <f>Labour_OT_2023_24*(1+Indexation!$D$8)</f>
        <v>283.65468984548033</v>
      </c>
    </row>
    <row r="5" spans="1:26" ht="14.25" customHeight="1">
      <c r="A5" s="157" t="s">
        <v>20412</v>
      </c>
      <c r="B5" s="158" t="s">
        <v>20404</v>
      </c>
      <c r="C5" s="158" t="s">
        <v>20408</v>
      </c>
      <c r="D5" s="159">
        <v>81.52093532897311</v>
      </c>
      <c r="E5" s="160">
        <f>labour[[#This Row],[Raw rate]]*Overheads!$D$2</f>
        <v>14.388445085563752</v>
      </c>
      <c r="F5" s="160">
        <f>labour[[#This Row],[Raw rate]]+labour[[#This Row],[Labour Overhead]]</f>
        <v>95.909380414536855</v>
      </c>
      <c r="G5" s="160">
        <f>labour[[#This Row],[Base Cost]]*Overheads!$E$2</f>
        <v>24.552801386121434</v>
      </c>
      <c r="H5" s="160">
        <f>labour[[#This Row],[Base Cost]]+labour[[#This Row],[Business Overhead]]</f>
        <v>120.46218180065829</v>
      </c>
      <c r="I5" s="160">
        <f>labour[[#This Row],[Total Labour Inc Overheads]]*CPI18_19*CPI19_20</f>
        <v>125.94396396122448</v>
      </c>
      <c r="J5" s="160">
        <f>labour[[#This Row],[2018-19]]*(1+Indexation!$D$3)</f>
        <v>127.20340360083672</v>
      </c>
      <c r="K5" s="160">
        <f>labour[[#This Row],[2019-20]]*(1+Indexation!$D$4)</f>
        <v>128.4754376368451</v>
      </c>
      <c r="L5" s="160">
        <f>labour[[#This Row],[2020-21]]*(1+Indexation!$D$5)</f>
        <v>129.76019201321355</v>
      </c>
      <c r="M5" s="160">
        <f>labour[[#This Row],[2021-22]]*(1+Indexation!$D$6)</f>
        <v>131.05779393334569</v>
      </c>
      <c r="N5" s="160">
        <f>labour[[#This Row],[2022-23]]*(1+Indexation!$D$7)</f>
        <v>132.36837187267915</v>
      </c>
      <c r="O5" s="160">
        <f>labour[[#This Row],[2023-24]]*(1+Indexation!$D$8)</f>
        <v>133.69205559140593</v>
      </c>
      <c r="P5" s="223"/>
      <c r="Q5" s="272">
        <f>labour[[#This Row],[Raw rate]]*Overtime_Adjustment_Factor</f>
        <v>163.04187065794622</v>
      </c>
      <c r="R5" s="272">
        <f>Raw_rate_Overtime*Overheads!$E$2</f>
        <v>41.738718888434235</v>
      </c>
      <c r="S5" s="272">
        <f t="shared" si="0"/>
        <v>204.78058954638044</v>
      </c>
      <c r="T5" s="272">
        <f>Total_OT_Labour*((1+Indexation!$H$3)*(1+Indexation!$H$4))</f>
        <v>214.09938624942538</v>
      </c>
      <c r="U5" s="272">
        <f>Labour_OT_2018_19*(1+Indexation!$D$3)</f>
        <v>216.24038011191965</v>
      </c>
      <c r="V5" s="272">
        <f>Labour_OT_2019_20*(1+Indexation!$D$4)</f>
        <v>218.40278391303886</v>
      </c>
      <c r="W5" s="272">
        <f>Labour_OT_2020_21*(1+Indexation!$D$5)</f>
        <v>220.58681175216924</v>
      </c>
      <c r="X5" s="272">
        <f>Labour_OT_2021_22*(1+Indexation!$D$6)</f>
        <v>222.79267986969094</v>
      </c>
      <c r="Y5" s="272">
        <f>Labour_OT_2022_23*(1+Indexation!$D$7)</f>
        <v>225.02060666838784</v>
      </c>
      <c r="Z5" s="272">
        <f>Labour_OT_2023_24*(1+Indexation!$D$8)</f>
        <v>227.27081273507173</v>
      </c>
    </row>
    <row r="6" spans="1:26" ht="14.25" customHeight="1">
      <c r="A6" s="157" t="s">
        <v>20414</v>
      </c>
      <c r="B6" s="158" t="s">
        <v>20405</v>
      </c>
      <c r="C6" s="158" t="s">
        <v>20408</v>
      </c>
      <c r="D6" s="265">
        <f>J16</f>
        <v>101.74555785836257</v>
      </c>
      <c r="E6" s="160">
        <f>labour[[#This Row],[Raw rate]]*Overheads!$D$2</f>
        <v>17.958090962000995</v>
      </c>
      <c r="F6" s="160">
        <f>labour[[#This Row],[Raw rate]]+labour[[#This Row],[Labour Overhead]]</f>
        <v>119.70364882036357</v>
      </c>
      <c r="G6" s="160">
        <f>labour[[#This Row],[Base Cost]]*Overheads!$E$2</f>
        <v>30.644134098013073</v>
      </c>
      <c r="H6" s="160">
        <f>labour[[#This Row],[Base Cost]]+labour[[#This Row],[Business Overhead]]</f>
        <v>150.34778291837665</v>
      </c>
      <c r="I6" s="160">
        <f>labour[[#This Row],[Total Labour Inc Overheads]]*CPI18_19*CPI19_20</f>
        <v>157.18954671480603</v>
      </c>
      <c r="J6" s="160">
        <f>labour[[#This Row],[2018-19]]*(1+Indexation!$D$3)</f>
        <v>158.7614421819541</v>
      </c>
      <c r="K6" s="160">
        <f>labour[[#This Row],[2019-20]]*(1+Indexation!$D$4)</f>
        <v>160.34905660377365</v>
      </c>
      <c r="L6" s="160">
        <f>labour[[#This Row],[2020-21]]*(1+Indexation!$D$5)</f>
        <v>161.9525471698114</v>
      </c>
      <c r="M6" s="160">
        <f>labour[[#This Row],[2021-22]]*(1+Indexation!$D$6)</f>
        <v>163.57207264150952</v>
      </c>
      <c r="N6" s="160">
        <f>labour[[#This Row],[2022-23]]*(1+Indexation!$D$7)</f>
        <v>165.20779336792461</v>
      </c>
      <c r="O6" s="160">
        <f>labour[[#This Row],[2023-24]]*(1+Indexation!$D$8)</f>
        <v>166.85987130160385</v>
      </c>
      <c r="P6" s="223"/>
      <c r="Q6" s="273">
        <f>labour[[#This Row],[Raw rate]]*Overtime_Adjustment_Factor</f>
        <v>203.49111571672515</v>
      </c>
      <c r="R6" s="273">
        <f>Raw_rate_Overtime*Overheads!$E$2</f>
        <v>52.093725623481639</v>
      </c>
      <c r="S6" s="273">
        <f t="shared" si="0"/>
        <v>255.58484134020679</v>
      </c>
      <c r="T6" s="273">
        <f>Total_OT_Labour*((1+Indexation!$H$3)*(1+Indexation!$H$4))</f>
        <v>267.21554902644453</v>
      </c>
      <c r="U6" s="273">
        <f>Labour_OT_2018_19*(1+Indexation!$D$3)</f>
        <v>269.88770451670899</v>
      </c>
      <c r="V6" s="273">
        <f>Labour_OT_2019_20*(1+Indexation!$D$4)</f>
        <v>272.58658156187607</v>
      </c>
      <c r="W6" s="273">
        <f>Labour_OT_2020_21*(1+Indexation!$D$5)</f>
        <v>275.31244737749483</v>
      </c>
      <c r="X6" s="273">
        <f>Labour_OT_2021_22*(1+Indexation!$D$6)</f>
        <v>278.06557185126979</v>
      </c>
      <c r="Y6" s="273">
        <f>Labour_OT_2022_23*(1+Indexation!$D$7)</f>
        <v>280.84622756978251</v>
      </c>
      <c r="Z6" s="273">
        <f>Labour_OT_2023_24*(1+Indexation!$D$8)</f>
        <v>283.65468984548033</v>
      </c>
    </row>
    <row r="7" spans="1:26" ht="14.25" customHeight="1">
      <c r="A7" s="157" t="s">
        <v>20413</v>
      </c>
      <c r="B7" s="158" t="s">
        <v>20406</v>
      </c>
      <c r="C7" s="158" t="s">
        <v>20408</v>
      </c>
      <c r="D7" s="265">
        <f>J17</f>
        <v>94.963318813029574</v>
      </c>
      <c r="E7" s="160">
        <f>labour[[#This Row],[Raw rate]]*Overheads!$D$2</f>
        <v>16.761025770499717</v>
      </c>
      <c r="F7" s="160">
        <f>labour[[#This Row],[Raw rate]]+labour[[#This Row],[Labour Overhead]]</f>
        <v>111.72434458352929</v>
      </c>
      <c r="G7" s="160">
        <f>labour[[#This Row],[Base Cost]]*Overheads!$E$2</f>
        <v>28.601432213383497</v>
      </c>
      <c r="H7" s="160">
        <f>labour[[#This Row],[Base Cost]]+labour[[#This Row],[Business Overhead]]</f>
        <v>140.32577679691278</v>
      </c>
      <c r="I7" s="160">
        <f>labour[[#This Row],[Total Labour Inc Overheads]]*CPI18_19*CPI19_20</f>
        <v>146.71147667727729</v>
      </c>
      <c r="J7" s="160">
        <f>labour[[#This Row],[2018-19]]*(1+Indexation!$D$3)</f>
        <v>148.17859144405006</v>
      </c>
      <c r="K7" s="160">
        <f>labour[[#This Row],[2019-20]]*(1+Indexation!$D$4)</f>
        <v>149.66037735849056</v>
      </c>
      <c r="L7" s="160">
        <f>labour[[#This Row],[2020-21]]*(1+Indexation!$D$5)</f>
        <v>151.15698113207546</v>
      </c>
      <c r="M7" s="160">
        <f>labour[[#This Row],[2021-22]]*(1+Indexation!$D$6)</f>
        <v>152.66855094339621</v>
      </c>
      <c r="N7" s="160">
        <f>labour[[#This Row],[2022-23]]*(1+Indexation!$D$7)</f>
        <v>154.19523645283019</v>
      </c>
      <c r="O7" s="160">
        <f>labour[[#This Row],[2023-24]]*(1+Indexation!$D$8)</f>
        <v>155.73718881735849</v>
      </c>
      <c r="P7" s="223"/>
      <c r="Q7" s="272">
        <f>labour[[#This Row],[Raw rate]]*Overtime_Adjustment_Factor</f>
        <v>189.92663762605915</v>
      </c>
      <c r="R7" s="272">
        <f>Raw_rate_Overtime*Overheads!$E$2</f>
        <v>48.621219232271145</v>
      </c>
      <c r="S7" s="272">
        <f t="shared" si="0"/>
        <v>238.54785685833031</v>
      </c>
      <c r="T7" s="272">
        <f>Total_OT_Labour*((1+Indexation!$H$3)*(1+Indexation!$H$4))</f>
        <v>249.40327526948965</v>
      </c>
      <c r="U7" s="272">
        <f>Labour_OT_2018_19*(1+Indexation!$D$3)</f>
        <v>251.89730802218455</v>
      </c>
      <c r="V7" s="272">
        <f>Labour_OT_2019_20*(1+Indexation!$D$4)</f>
        <v>254.4162811024064</v>
      </c>
      <c r="W7" s="272">
        <f>Labour_OT_2020_21*(1+Indexation!$D$5)</f>
        <v>256.96044391343048</v>
      </c>
      <c r="X7" s="272">
        <f>Labour_OT_2021_22*(1+Indexation!$D$6)</f>
        <v>259.53004835256479</v>
      </c>
      <c r="Y7" s="272">
        <f>Labour_OT_2022_23*(1+Indexation!$D$7)</f>
        <v>262.12534883609044</v>
      </c>
      <c r="Z7" s="272">
        <f>Labour_OT_2023_24*(1+Indexation!$D$8)</f>
        <v>264.74660232445137</v>
      </c>
    </row>
    <row r="8" spans="1:26" ht="14.25" customHeight="1">
      <c r="A8" s="157" t="s">
        <v>20415</v>
      </c>
      <c r="B8" s="158" t="s">
        <v>20407</v>
      </c>
      <c r="C8" s="158" t="s">
        <v>20408</v>
      </c>
      <c r="D8" s="265">
        <f>J18</f>
        <v>108.52779690369556</v>
      </c>
      <c r="E8" s="160">
        <f>labour[[#This Row],[Raw rate]]*Overheads!$D$2</f>
        <v>19.155156153502265</v>
      </c>
      <c r="F8" s="160">
        <f>labour[[#This Row],[Raw rate]]+labour[[#This Row],[Labour Overhead]]</f>
        <v>127.68295305719782</v>
      </c>
      <c r="G8" s="160">
        <f>labour[[#This Row],[Base Cost]]*Overheads!$E$2</f>
        <v>32.686835982642641</v>
      </c>
      <c r="H8" s="160">
        <f>labour[[#This Row],[Base Cost]]+labour[[#This Row],[Business Overhead]]</f>
        <v>160.36978903984047</v>
      </c>
      <c r="I8" s="160">
        <f>labour[[#This Row],[Total Labour Inc Overheads]]*CPI18_19*CPI19_20</f>
        <v>167.66761675233471</v>
      </c>
      <c r="J8" s="160">
        <f>labour[[#This Row],[2018-19]]*(1+Indexation!$D$3)</f>
        <v>169.34429291985805</v>
      </c>
      <c r="K8" s="160">
        <f>labour[[#This Row],[2019-20]]*(1+Indexation!$D$4)</f>
        <v>171.03773584905662</v>
      </c>
      <c r="L8" s="160">
        <f>labour[[#This Row],[2020-21]]*(1+Indexation!$D$5)</f>
        <v>172.74811320754719</v>
      </c>
      <c r="M8" s="160">
        <f>labour[[#This Row],[2021-22]]*(1+Indexation!$D$6)</f>
        <v>174.47559433962266</v>
      </c>
      <c r="N8" s="160">
        <f>labour[[#This Row],[2022-23]]*(1+Indexation!$D$7)</f>
        <v>176.22035028301889</v>
      </c>
      <c r="O8" s="160">
        <f>labour[[#This Row],[2023-24]]*(1+Indexation!$D$8)</f>
        <v>177.98255378584909</v>
      </c>
      <c r="P8" s="223"/>
      <c r="Q8" s="273">
        <f>labour[[#This Row],[Raw rate]]*Overtime_Adjustment_Factor</f>
        <v>217.05559380739112</v>
      </c>
      <c r="R8" s="273">
        <f>Raw_rate_Overtime*Overheads!$E$2</f>
        <v>55.566232014692126</v>
      </c>
      <c r="S8" s="273">
        <f t="shared" si="0"/>
        <v>272.62182582208322</v>
      </c>
      <c r="T8" s="273">
        <f>Total_OT_Labour*((1+Indexation!$H$3)*(1+Indexation!$H$4))</f>
        <v>285.02782278339936</v>
      </c>
      <c r="U8" s="273">
        <f>Labour_OT_2018_19*(1+Indexation!$D$3)</f>
        <v>287.87810101123335</v>
      </c>
      <c r="V8" s="273">
        <f>Labour_OT_2019_20*(1+Indexation!$D$4)</f>
        <v>290.75688202134569</v>
      </c>
      <c r="W8" s="273">
        <f>Labour_OT_2020_21*(1+Indexation!$D$5)</f>
        <v>293.66445084155913</v>
      </c>
      <c r="X8" s="273">
        <f>Labour_OT_2021_22*(1+Indexation!$D$6)</f>
        <v>296.60109534997474</v>
      </c>
      <c r="Y8" s="273">
        <f>Labour_OT_2022_23*(1+Indexation!$D$7)</f>
        <v>299.56710630347447</v>
      </c>
      <c r="Z8" s="273">
        <f>Labour_OT_2023_24*(1+Indexation!$D$8)</f>
        <v>302.56277736650924</v>
      </c>
    </row>
    <row r="9" spans="1:26" ht="14.25" customHeight="1">
      <c r="A9" s="157"/>
      <c r="B9" s="158"/>
      <c r="C9" s="158"/>
      <c r="D9" s="159"/>
      <c r="E9" s="161"/>
      <c r="F9" s="162"/>
      <c r="G9" s="161"/>
      <c r="H9" s="161"/>
      <c r="I9" s="161"/>
      <c r="J9" s="162"/>
      <c r="K9" s="161"/>
      <c r="L9" s="162"/>
      <c r="M9" s="160"/>
      <c r="N9" s="160"/>
      <c r="O9" s="160"/>
      <c r="P9" s="223"/>
      <c r="Q9" s="272"/>
      <c r="R9" s="274"/>
      <c r="S9" s="274"/>
      <c r="T9" s="274"/>
      <c r="U9" s="275"/>
      <c r="V9" s="274"/>
      <c r="W9" s="275"/>
      <c r="X9" s="272"/>
      <c r="Y9" s="272"/>
      <c r="Z9" s="276"/>
    </row>
    <row r="10" spans="1:26" ht="14.25" customHeight="1">
      <c r="A10" s="157"/>
      <c r="B10" s="158"/>
      <c r="C10" s="158"/>
      <c r="D10" s="159"/>
      <c r="E10" s="161"/>
      <c r="F10" s="162"/>
      <c r="G10" s="161"/>
      <c r="H10" s="161"/>
      <c r="I10" s="161"/>
      <c r="J10" s="162"/>
      <c r="K10" s="161"/>
      <c r="L10" s="162"/>
      <c r="M10" s="160"/>
      <c r="N10" s="160"/>
      <c r="O10" s="160"/>
      <c r="P10" s="223"/>
      <c r="Q10" s="273"/>
      <c r="R10" s="277"/>
      <c r="S10" s="277"/>
      <c r="T10" s="277"/>
      <c r="U10" s="278"/>
      <c r="V10" s="277"/>
      <c r="W10" s="278"/>
      <c r="X10" s="273"/>
      <c r="Y10" s="273"/>
      <c r="Z10" s="279"/>
    </row>
    <row r="11" spans="1:26" ht="14.25" customHeight="1">
      <c r="Q11" s="264"/>
      <c r="R11" s="264"/>
      <c r="S11" s="264"/>
      <c r="T11" s="264"/>
      <c r="U11" s="264"/>
      <c r="V11" s="264"/>
      <c r="W11" s="264"/>
      <c r="X11" s="264"/>
      <c r="Y11" s="264"/>
      <c r="Z11" s="264"/>
    </row>
    <row r="12" spans="1:26" ht="84" customHeight="1">
      <c r="A12" s="256" t="s">
        <v>20663</v>
      </c>
      <c r="B12" s="64"/>
      <c r="C12" s="257"/>
      <c r="D12" s="258" t="s">
        <v>20664</v>
      </c>
      <c r="E12" s="253" t="s">
        <v>20622</v>
      </c>
      <c r="F12" s="261" t="s">
        <v>20665</v>
      </c>
      <c r="G12" s="261" t="s">
        <v>20614</v>
      </c>
      <c r="H12" s="261" t="s">
        <v>20615</v>
      </c>
      <c r="I12" s="261" t="s">
        <v>20616</v>
      </c>
      <c r="J12" s="262" t="s">
        <v>20617</v>
      </c>
      <c r="K12" s="260"/>
      <c r="L12" s="263" t="s">
        <v>20618</v>
      </c>
      <c r="Q12" s="280" t="s">
        <v>20595</v>
      </c>
      <c r="R12" s="281">
        <v>2</v>
      </c>
      <c r="S12" s="264"/>
      <c r="T12" s="264"/>
      <c r="U12" s="264"/>
      <c r="V12" s="282"/>
      <c r="W12" s="264"/>
      <c r="X12" s="264"/>
      <c r="Y12" s="264"/>
      <c r="Z12" s="264"/>
    </row>
    <row r="13" spans="1:26" ht="14.25" customHeight="1">
      <c r="B13" s="254" t="s">
        <v>20402</v>
      </c>
      <c r="D13" s="245">
        <f>'AER labour rates'!E22</f>
        <v>87.061916440091835</v>
      </c>
      <c r="E13" s="59">
        <f>D13/(1+'AER labour rates'!$B$6)</f>
        <v>84.98</v>
      </c>
      <c r="F13" s="259">
        <f t="shared" ref="F13:F18" si="1">E13/(1+global_margin)</f>
        <v>80.169811320754718</v>
      </c>
      <c r="G13" s="259">
        <f t="shared" ref="G13:G18" si="2">F13/(CPI18_19*CPI19_20)</f>
        <v>76.680375005653701</v>
      </c>
      <c r="H13" s="259">
        <f>G13/((1+Indexation!$D$4)*(1+Indexation!$D$3))</f>
        <v>75.169468685083515</v>
      </c>
      <c r="I13" s="259">
        <f>H13/(1+Overheads!$E$2)</f>
        <v>59.848303093219357</v>
      </c>
      <c r="J13" s="259">
        <f>I13/(1+Overheads!$D$2)</f>
        <v>50.869785884589341</v>
      </c>
      <c r="L13" s="264"/>
      <c r="S13" s="247"/>
      <c r="V13" s="246"/>
    </row>
    <row r="14" spans="1:26" ht="14.25" customHeight="1">
      <c r="B14" s="255" t="s">
        <v>20403</v>
      </c>
      <c r="D14" s="245">
        <f>'AER labour rates'!E23</f>
        <v>174.13407786917401</v>
      </c>
      <c r="E14" s="59">
        <f>D14/(1+'AER labour rates'!$B$6)</f>
        <v>169.97</v>
      </c>
      <c r="F14" s="259">
        <f t="shared" si="1"/>
        <v>160.34905660377356</v>
      </c>
      <c r="G14" s="259">
        <f t="shared" si="2"/>
        <v>153.36977335503599</v>
      </c>
      <c r="H14" s="259">
        <f>G14/((1+Indexation!$D$4)*(1+Indexation!$D$3))</f>
        <v>150.34778291837662</v>
      </c>
      <c r="I14" s="259">
        <f>H14/(1+Overheads!$E$2)</f>
        <v>119.70364882036355</v>
      </c>
      <c r="J14" s="259">
        <f>I14/(1+Overheads!$D$2)</f>
        <v>101.74555785836257</v>
      </c>
      <c r="L14" s="264"/>
      <c r="S14" s="247"/>
      <c r="V14" s="246"/>
    </row>
    <row r="15" spans="1:26" ht="14.25" customHeight="1">
      <c r="B15" s="254" t="s">
        <v>20404</v>
      </c>
      <c r="D15" s="245">
        <f>'AER labour rates'!E24</f>
        <v>139.52032107686318</v>
      </c>
      <c r="E15" s="59">
        <f>D15/(1+'AER labour rates'!$B$6)</f>
        <v>136.18396389505583</v>
      </c>
      <c r="F15" s="259">
        <f t="shared" si="1"/>
        <v>128.4754376368451</v>
      </c>
      <c r="G15" s="259">
        <f t="shared" si="2"/>
        <v>122.88347165485153</v>
      </c>
      <c r="H15" s="259">
        <f>G15/((1+Indexation!$D$4)*(1+Indexation!$D$3))</f>
        <v>120.4621818006583</v>
      </c>
      <c r="I15" s="259">
        <f>H15/(1+Overheads!$E$2)</f>
        <v>95.909380414536869</v>
      </c>
      <c r="J15" s="259">
        <f>I15/(1+Overheads!$D$2)</f>
        <v>81.520935328973124</v>
      </c>
      <c r="L15" s="264" t="b">
        <f>J15=SAPN_Labour!D5</f>
        <v>1</v>
      </c>
      <c r="R15" s="245"/>
      <c r="S15" s="245"/>
      <c r="V15" s="246"/>
    </row>
    <row r="16" spans="1:26" ht="14.25" customHeight="1">
      <c r="B16" s="255" t="s">
        <v>20405</v>
      </c>
      <c r="D16" s="245">
        <f>'AER labour rates'!E25</f>
        <v>174.13407786917401</v>
      </c>
      <c r="E16" s="59">
        <f>D16/(1+'AER labour rates'!$B$6)</f>
        <v>169.97</v>
      </c>
      <c r="F16" s="259">
        <f t="shared" si="1"/>
        <v>160.34905660377356</v>
      </c>
      <c r="G16" s="259">
        <f t="shared" si="2"/>
        <v>153.36977335503599</v>
      </c>
      <c r="H16" s="259">
        <f>G16/((1+Indexation!$D$4)*(1+Indexation!$D$3))</f>
        <v>150.34778291837662</v>
      </c>
      <c r="I16" s="259">
        <f>H16/(1+Overheads!$E$2)</f>
        <v>119.70364882036355</v>
      </c>
      <c r="J16" s="259">
        <f>I16/(1+Overheads!$D$2)</f>
        <v>101.74555785836257</v>
      </c>
      <c r="L16" s="264"/>
      <c r="R16" s="245"/>
      <c r="V16" s="246"/>
    </row>
    <row r="17" spans="2:22" ht="14.25" customHeight="1">
      <c r="B17" s="254" t="s">
        <v>20406</v>
      </c>
      <c r="D17" s="245">
        <f>'AER labour rates'!E26</f>
        <v>162.52650534309444</v>
      </c>
      <c r="E17" s="59">
        <f>D17/(1+'AER labour rates'!$B$6)</f>
        <v>158.63999999999999</v>
      </c>
      <c r="F17" s="259">
        <f t="shared" si="1"/>
        <v>149.66037735849054</v>
      </c>
      <c r="G17" s="259">
        <f t="shared" si="2"/>
        <v>143.14632491053072</v>
      </c>
      <c r="H17" s="259">
        <f>G17/((1+Indexation!$D$4)*(1+Indexation!$D$3))</f>
        <v>140.32577679691278</v>
      </c>
      <c r="I17" s="259">
        <f>H17/(1+Overheads!$E$2)</f>
        <v>111.72434458352929</v>
      </c>
      <c r="J17" s="259">
        <f>I17/(1+Overheads!$D$2)</f>
        <v>94.963318813029574</v>
      </c>
      <c r="L17" s="264"/>
      <c r="V17" s="246"/>
    </row>
    <row r="18" spans="2:22" ht="14.25" customHeight="1">
      <c r="B18" s="255" t="s">
        <v>20407</v>
      </c>
      <c r="D18" s="245">
        <f>'AER labour rates'!E27</f>
        <v>185.74165039525357</v>
      </c>
      <c r="E18" s="59">
        <f>D18/(1+'AER labour rates'!$B$6)</f>
        <v>181.3</v>
      </c>
      <c r="F18" s="259">
        <f t="shared" si="1"/>
        <v>171.03773584905662</v>
      </c>
      <c r="G18" s="259">
        <f t="shared" si="2"/>
        <v>163.59322179954125</v>
      </c>
      <c r="H18" s="259">
        <f>G18/((1+Indexation!$D$4)*(1+Indexation!$D$3))</f>
        <v>160.36978903984047</v>
      </c>
      <c r="I18" s="259">
        <f>H18/(1+Overheads!$E$2)</f>
        <v>127.68295305719782</v>
      </c>
      <c r="J18" s="259">
        <f>I18/(1+Overheads!$D$2)</f>
        <v>108.52779690369556</v>
      </c>
      <c r="L18" s="264"/>
    </row>
  </sheetData>
  <mergeCells count="3">
    <mergeCell ref="T1:Z1"/>
    <mergeCell ref="I1:O1"/>
    <mergeCell ref="E1:H1"/>
  </mergeCells>
  <conditionalFormatting sqref="C3:C7 C9:C10">
    <cfRule type="expression" dxfId="3319" priority="9">
      <formula>AND(ISERROR(MATCH(C3,bu_list,0)),A3&lt;&gt;0)</formula>
    </cfRule>
  </conditionalFormatting>
  <conditionalFormatting sqref="C8">
    <cfRule type="expression" dxfId="3318" priority="8">
      <formula>AND(ISERROR(MATCH(C8,bu_list,0)),A8&lt;&gt;0)</formula>
    </cfRule>
  </conditionalFormatting>
  <dataValidations count="1">
    <dataValidation type="list" allowBlank="1" showInputMessage="1" showErrorMessage="1" errorTitle="Error in Business Unit Code" error="This code does not exist in the lookup table on worksheet Overheads" promptTitle="Business Unit Code" prompt="Select from drop-down menu" sqref="C3:C10">
      <formula1>bu_list</formula1>
    </dataValidation>
  </dataValidations>
  <pageMargins left="0.7" right="0.7" top="0.75" bottom="0.75" header="0.3" footer="0.3"/>
  <pageSetup paperSize="9" orientation="portrait" r:id="rId1"/>
  <legacyDrawing r:id="rId2"/>
  <tableParts count="1">
    <tablePart r:id="rId3"/>
  </tablePar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M57"/>
  <sheetViews>
    <sheetView workbookViewId="0">
      <selection activeCell="I27" sqref="I27"/>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140</v>
      </c>
      <c r="B1" s="1">
        <v>43</v>
      </c>
      <c r="C1" s="1">
        <v>267</v>
      </c>
      <c r="D1" s="1" t="s">
        <v>150</v>
      </c>
      <c r="E1" s="1">
        <v>0</v>
      </c>
      <c r="F1" s="1" t="s">
        <v>20677</v>
      </c>
      <c r="G1" s="35"/>
      <c r="H1" s="35"/>
      <c r="I1" s="35"/>
      <c r="J1" s="35"/>
      <c r="K1" s="35"/>
    </row>
    <row r="2" spans="1:13" ht="15" customHeight="1">
      <c r="A2" s="2" t="s">
        <v>20378</v>
      </c>
      <c r="B2" s="3"/>
      <c r="C2" s="3"/>
      <c r="D2" s="3"/>
    </row>
    <row r="3" spans="1:13" ht="15" customHeight="1">
      <c r="A3" s="4"/>
      <c r="B3" s="4"/>
      <c r="C3" s="4"/>
      <c r="D3" s="4"/>
      <c r="I3" s="1" t="s">
        <v>20340</v>
      </c>
    </row>
    <row r="4" spans="1:13" ht="15" customHeight="1">
      <c r="A4" s="75" t="s">
        <v>118</v>
      </c>
      <c r="B4" s="75" t="s">
        <v>120</v>
      </c>
      <c r="C4" s="75" t="s">
        <v>147</v>
      </c>
      <c r="D4" s="75" t="s">
        <v>115</v>
      </c>
      <c r="E4" s="75" t="s">
        <v>148</v>
      </c>
      <c r="F4" s="75" t="s">
        <v>181</v>
      </c>
      <c r="G4" s="75" t="s">
        <v>20278</v>
      </c>
      <c r="H4" s="75" t="s">
        <v>159</v>
      </c>
      <c r="I4" s="75" t="s">
        <v>121</v>
      </c>
      <c r="K4" s="39"/>
      <c r="L4" s="39"/>
      <c r="M4" s="39"/>
    </row>
    <row r="5" spans="1:13" ht="15" customHeight="1">
      <c r="A5" s="1" t="s">
        <v>20408</v>
      </c>
      <c r="B5" s="5">
        <v>0.47768399999999978</v>
      </c>
      <c r="C5" s="358"/>
      <c r="D5" s="1">
        <v>0</v>
      </c>
      <c r="E5" s="1">
        <v>150</v>
      </c>
      <c r="F5" s="358"/>
      <c r="G5" s="1">
        <v>0</v>
      </c>
      <c r="H5" s="1">
        <v>72</v>
      </c>
      <c r="I5" s="1">
        <v>222</v>
      </c>
      <c r="K5" s="39"/>
      <c r="L5" s="40"/>
      <c r="M5" s="39"/>
    </row>
    <row r="6" spans="1:13" ht="15" customHeight="1">
      <c r="A6" s="1" t="s">
        <v>20338</v>
      </c>
      <c r="B6" s="5">
        <v>0.25600000000000001</v>
      </c>
      <c r="C6" s="358"/>
      <c r="D6" s="358"/>
      <c r="E6" s="358"/>
      <c r="F6" s="358"/>
      <c r="G6" s="358"/>
      <c r="H6" s="358"/>
      <c r="I6" s="358"/>
      <c r="K6" s="39"/>
      <c r="L6" s="40"/>
      <c r="M6" s="39"/>
    </row>
    <row r="7" spans="1:13" ht="15" customHeight="1">
      <c r="A7" s="1" t="s">
        <v>20298</v>
      </c>
      <c r="B7" s="5">
        <v>0.39918400000000021</v>
      </c>
      <c r="C7" s="358"/>
      <c r="D7" s="358"/>
      <c r="E7" s="358"/>
      <c r="F7" s="358"/>
      <c r="G7" s="358"/>
      <c r="H7" s="358"/>
      <c r="I7" s="360"/>
      <c r="K7" s="39"/>
      <c r="L7" s="40"/>
      <c r="M7" s="39"/>
    </row>
    <row r="8" spans="1:13" ht="15" customHeight="1">
      <c r="A8" s="1" t="s">
        <v>20278</v>
      </c>
      <c r="B8" s="5">
        <v>0.25600000000000001</v>
      </c>
      <c r="C8" s="360"/>
      <c r="D8" s="6">
        <v>0</v>
      </c>
      <c r="E8" s="6">
        <v>0</v>
      </c>
      <c r="F8" s="359"/>
      <c r="G8" s="6">
        <v>24</v>
      </c>
      <c r="H8" s="6">
        <v>6</v>
      </c>
      <c r="I8" s="6">
        <v>30</v>
      </c>
      <c r="K8" s="39"/>
      <c r="L8" s="40"/>
      <c r="M8" s="39"/>
    </row>
    <row r="9" spans="1:13" ht="15" customHeight="1">
      <c r="A9" s="1" t="s">
        <v>191</v>
      </c>
      <c r="B9" s="5">
        <v>0</v>
      </c>
      <c r="C9" s="360"/>
      <c r="D9" s="6">
        <v>0</v>
      </c>
      <c r="E9" s="6">
        <v>0</v>
      </c>
      <c r="F9" s="359"/>
      <c r="G9" s="6">
        <v>0</v>
      </c>
      <c r="H9" s="6">
        <v>0</v>
      </c>
      <c r="I9" s="6">
        <v>0</v>
      </c>
      <c r="K9" s="39"/>
      <c r="L9" s="40"/>
      <c r="M9" s="39"/>
    </row>
    <row r="10" spans="1:13" ht="15" customHeight="1">
      <c r="A10" s="1" t="s">
        <v>191</v>
      </c>
      <c r="B10" s="5">
        <v>0</v>
      </c>
      <c r="C10" s="358"/>
      <c r="D10" s="1">
        <v>0</v>
      </c>
      <c r="E10" s="1">
        <v>0</v>
      </c>
      <c r="F10" s="358"/>
      <c r="G10" s="1">
        <v>0</v>
      </c>
      <c r="H10" s="1">
        <v>0</v>
      </c>
      <c r="I10" s="1">
        <v>0</v>
      </c>
      <c r="K10" s="39"/>
      <c r="L10" s="39"/>
      <c r="M10" s="39"/>
    </row>
    <row r="11" spans="1:13" ht="15" customHeight="1">
      <c r="A11" s="1" t="s">
        <v>191</v>
      </c>
      <c r="B11" s="5">
        <v>0</v>
      </c>
      <c r="C11" s="358"/>
      <c r="D11" s="1">
        <v>0</v>
      </c>
      <c r="E11" s="1">
        <v>0</v>
      </c>
      <c r="F11" s="358"/>
      <c r="G11" s="1">
        <v>0</v>
      </c>
      <c r="H11" s="1">
        <v>0</v>
      </c>
      <c r="I11" s="1">
        <v>0</v>
      </c>
      <c r="K11" s="39"/>
      <c r="L11" s="39"/>
      <c r="M11" s="39"/>
    </row>
    <row r="12" spans="1:13" ht="15" customHeight="1">
      <c r="A12" s="1" t="s">
        <v>143</v>
      </c>
      <c r="C12" s="358"/>
      <c r="D12" s="1">
        <f>SUBTOTAL(109,sub_totals251[NW])</f>
        <v>0</v>
      </c>
      <c r="E12" s="1">
        <f>SUBTOTAL(109,sub_totals251[labour cost])</f>
        <v>150</v>
      </c>
      <c r="F12" s="358"/>
      <c r="G12" s="1">
        <f>SUBTOTAL(109,sub_totals251[Vehicle])</f>
        <v>24</v>
      </c>
      <c r="H12" s="1" t="s">
        <v>20699</v>
      </c>
      <c r="I12" s="1" t="s">
        <v>20700</v>
      </c>
    </row>
    <row r="13" spans="1:13" ht="15" customHeight="1">
      <c r="A13" s="1" t="s">
        <v>164</v>
      </c>
      <c r="C13" s="358"/>
      <c r="D13" s="1">
        <v>0</v>
      </c>
      <c r="E13" s="1">
        <v>150</v>
      </c>
      <c r="F13" s="358"/>
      <c r="G13" s="1">
        <v>24</v>
      </c>
    </row>
    <row r="14" spans="1:13" ht="15" customHeight="1">
      <c r="A14" s="1" t="s">
        <v>20284</v>
      </c>
      <c r="C14" s="360"/>
      <c r="D14" s="37">
        <v>0</v>
      </c>
      <c r="E14" s="37">
        <v>71.652599999999964</v>
      </c>
      <c r="F14" s="360"/>
      <c r="G14" s="37">
        <v>6.1440000000000001</v>
      </c>
      <c r="I14" s="37">
        <v>15</v>
      </c>
    </row>
    <row r="15" spans="1:13" s="7" customFormat="1" ht="15" customHeight="1" thickBot="1">
      <c r="A15" s="7" t="s">
        <v>20285</v>
      </c>
      <c r="C15" s="360"/>
      <c r="D15" s="37">
        <v>0</v>
      </c>
      <c r="E15" s="37">
        <v>221.65259999999995</v>
      </c>
      <c r="F15" s="360"/>
      <c r="G15" s="37">
        <v>30.143999999999998</v>
      </c>
      <c r="I15" s="45">
        <v>267</v>
      </c>
      <c r="J15" s="44" t="s">
        <v>20341</v>
      </c>
    </row>
    <row r="16" spans="1:13" ht="15" customHeight="1" thickBot="1">
      <c r="A16" s="1" t="s">
        <v>20299</v>
      </c>
      <c r="C16" s="362"/>
      <c r="D16" s="42">
        <v>0</v>
      </c>
      <c r="E16" s="42">
        <v>235</v>
      </c>
      <c r="F16" s="361"/>
      <c r="G16" s="43">
        <v>32</v>
      </c>
      <c r="I16" s="46">
        <v>267</v>
      </c>
      <c r="J16" s="44" t="s">
        <v>20342</v>
      </c>
    </row>
    <row r="17" spans="1:7" ht="15" customHeight="1"/>
    <row r="18" spans="1:7" ht="15" customHeight="1">
      <c r="A18" s="7" t="s">
        <v>192</v>
      </c>
    </row>
    <row r="19" spans="1:7" ht="15" customHeight="1">
      <c r="A19" s="76" t="s">
        <v>194</v>
      </c>
      <c r="B19" s="76" t="s">
        <v>20418</v>
      </c>
      <c r="C19" s="76" t="s">
        <v>170</v>
      </c>
      <c r="D19" s="76" t="s">
        <v>0</v>
      </c>
      <c r="E19" s="76" t="s">
        <v>144</v>
      </c>
      <c r="F19" s="76" t="s">
        <v>112</v>
      </c>
      <c r="G19" s="77" t="s">
        <v>1</v>
      </c>
    </row>
    <row r="20" spans="1:7" s="11" customFormat="1" ht="15" customHeight="1">
      <c r="A20" s="284">
        <v>0</v>
      </c>
      <c r="B20" s="171" t="s">
        <v>20410</v>
      </c>
      <c r="C20" s="172" t="s">
        <v>20497</v>
      </c>
      <c r="D20" s="8" t="s">
        <v>20402</v>
      </c>
      <c r="E20" s="9" t="s">
        <v>20408</v>
      </c>
      <c r="F20" s="10">
        <v>50.869785884589341</v>
      </c>
      <c r="G20" s="41">
        <v>0</v>
      </c>
    </row>
    <row r="21" spans="1:7" ht="15" customHeight="1">
      <c r="A21" s="284">
        <v>0</v>
      </c>
      <c r="B21" s="171" t="s">
        <v>20410</v>
      </c>
      <c r="C21" s="173" t="s">
        <v>20498</v>
      </c>
      <c r="D21" s="8" t="s">
        <v>20402</v>
      </c>
      <c r="E21" s="9" t="s">
        <v>20408</v>
      </c>
      <c r="F21" s="10">
        <v>50.869785884589341</v>
      </c>
      <c r="G21" s="41">
        <v>0</v>
      </c>
    </row>
    <row r="22" spans="1:7" ht="15" customHeight="1">
      <c r="A22" s="170"/>
      <c r="B22" s="171"/>
      <c r="C22" s="173"/>
      <c r="D22" s="8" t="s">
        <v>20598</v>
      </c>
      <c r="E22" s="9" t="s">
        <v>20598</v>
      </c>
      <c r="F22" s="10">
        <v>0</v>
      </c>
      <c r="G22" s="41">
        <v>0</v>
      </c>
    </row>
    <row r="23" spans="1:7" ht="15" customHeight="1"/>
    <row r="24" spans="1:7" ht="15" customHeight="1">
      <c r="A24" s="7" t="s">
        <v>145</v>
      </c>
    </row>
    <row r="25" spans="1:7" ht="15" customHeight="1">
      <c r="A25" s="76" t="s">
        <v>194</v>
      </c>
      <c r="B25" s="76" t="s">
        <v>20418</v>
      </c>
      <c r="C25" s="76" t="s">
        <v>170</v>
      </c>
      <c r="D25" s="76" t="s">
        <v>0</v>
      </c>
      <c r="E25" s="76" t="s">
        <v>144</v>
      </c>
      <c r="F25" s="76" t="s">
        <v>112</v>
      </c>
      <c r="G25" s="77" t="s">
        <v>1</v>
      </c>
    </row>
    <row r="26" spans="1:7" s="11" customFormat="1" ht="15" customHeight="1">
      <c r="A26" s="170">
        <v>0.83333333333333337</v>
      </c>
      <c r="B26" s="171" t="s">
        <v>20412</v>
      </c>
      <c r="C26" s="172" t="s">
        <v>20491</v>
      </c>
      <c r="D26" s="8" t="s">
        <v>20404</v>
      </c>
      <c r="E26" s="9" t="s">
        <v>20408</v>
      </c>
      <c r="F26" s="10">
        <v>81.52093532897311</v>
      </c>
      <c r="G26" s="41">
        <v>68</v>
      </c>
    </row>
    <row r="27" spans="1:7" ht="15" customHeight="1">
      <c r="A27" s="170">
        <v>1</v>
      </c>
      <c r="B27" s="171" t="s">
        <v>20412</v>
      </c>
      <c r="C27" s="173" t="s">
        <v>20493</v>
      </c>
      <c r="D27" s="8" t="s">
        <v>20404</v>
      </c>
      <c r="E27" s="9" t="s">
        <v>20408</v>
      </c>
      <c r="F27" s="10">
        <v>81.52093532897311</v>
      </c>
      <c r="G27" s="41">
        <v>82</v>
      </c>
    </row>
    <row r="28" spans="1:7" ht="15" customHeight="1">
      <c r="A28" s="170"/>
      <c r="B28" s="171"/>
      <c r="C28" s="173"/>
      <c r="D28" s="8" t="s">
        <v>20598</v>
      </c>
      <c r="E28" s="9" t="s">
        <v>20598</v>
      </c>
      <c r="F28" s="10">
        <v>0</v>
      </c>
      <c r="G28" s="41">
        <v>0</v>
      </c>
    </row>
    <row r="29" spans="1:7" ht="15" customHeight="1">
      <c r="A29" s="170"/>
      <c r="B29" s="171"/>
      <c r="C29" s="173"/>
      <c r="D29" s="8" t="s">
        <v>20598</v>
      </c>
      <c r="E29" s="9" t="s">
        <v>20598</v>
      </c>
      <c r="F29" s="10">
        <v>0</v>
      </c>
      <c r="G29" s="41">
        <v>0</v>
      </c>
    </row>
    <row r="30" spans="1:7" s="16" customFormat="1" ht="15" customHeight="1">
      <c r="A30" s="12"/>
      <c r="B30" s="13"/>
      <c r="C30" s="13"/>
      <c r="D30" s="9"/>
      <c r="E30" s="14"/>
      <c r="F30" s="15"/>
    </row>
    <row r="31" spans="1:7" ht="15" customHeight="1">
      <c r="A31" s="7" t="s">
        <v>176</v>
      </c>
    </row>
    <row r="32" spans="1:7" ht="15" customHeight="1">
      <c r="A32" s="75" t="s">
        <v>194</v>
      </c>
      <c r="B32" s="75" t="s">
        <v>146</v>
      </c>
      <c r="C32" s="75" t="s">
        <v>177</v>
      </c>
      <c r="D32" s="75" t="s">
        <v>0</v>
      </c>
      <c r="E32" s="75" t="s">
        <v>144</v>
      </c>
      <c r="F32" s="75" t="s">
        <v>112</v>
      </c>
      <c r="G32" s="75" t="s">
        <v>119</v>
      </c>
    </row>
    <row r="33" spans="1:7" ht="15" customHeight="1">
      <c r="A33" s="170"/>
      <c r="B33" s="173"/>
      <c r="C33" s="172"/>
      <c r="D33" s="13" t="s">
        <v>20598</v>
      </c>
      <c r="E33" s="13" t="s">
        <v>20598</v>
      </c>
      <c r="F33" s="356"/>
      <c r="G33" s="357"/>
    </row>
    <row r="34" spans="1:7" ht="15" customHeight="1">
      <c r="A34" s="170"/>
      <c r="B34" s="173"/>
      <c r="C34" s="172"/>
      <c r="D34" s="13" t="s">
        <v>20598</v>
      </c>
      <c r="E34" s="13" t="s">
        <v>20598</v>
      </c>
      <c r="F34" s="356"/>
      <c r="G34" s="357"/>
    </row>
    <row r="35" spans="1:7" ht="15" customHeight="1">
      <c r="A35" s="170"/>
      <c r="B35" s="173"/>
      <c r="C35" s="172"/>
      <c r="D35" s="13" t="s">
        <v>20598</v>
      </c>
      <c r="E35" s="13" t="s">
        <v>20598</v>
      </c>
      <c r="F35" s="356"/>
      <c r="G35" s="357"/>
    </row>
    <row r="36" spans="1:7" ht="15" customHeight="1">
      <c r="A36" s="170"/>
      <c r="B36" s="173"/>
      <c r="C36" s="172"/>
      <c r="D36" s="13" t="s">
        <v>20598</v>
      </c>
      <c r="E36" s="13" t="s">
        <v>20598</v>
      </c>
      <c r="F36" s="356"/>
      <c r="G36" s="357"/>
    </row>
    <row r="37" spans="1:7" ht="15" customHeight="1">
      <c r="A37" s="170"/>
      <c r="B37" s="173"/>
      <c r="C37" s="172"/>
      <c r="D37" s="13" t="s">
        <v>20598</v>
      </c>
      <c r="E37" s="13" t="s">
        <v>20598</v>
      </c>
      <c r="F37" s="356"/>
      <c r="G37" s="357"/>
    </row>
    <row r="38" spans="1:7" ht="15" customHeight="1">
      <c r="A38" s="170"/>
      <c r="B38" s="173"/>
      <c r="C38" s="172"/>
      <c r="D38" s="13" t="s">
        <v>20598</v>
      </c>
      <c r="E38" s="13" t="s">
        <v>20598</v>
      </c>
      <c r="F38" s="356"/>
      <c r="G38" s="357"/>
    </row>
    <row r="39" spans="1:7" ht="15" customHeight="1">
      <c r="A39" s="170"/>
      <c r="B39" s="173"/>
      <c r="C39" s="172"/>
      <c r="D39" s="13" t="s">
        <v>20598</v>
      </c>
      <c r="E39" s="13" t="s">
        <v>20598</v>
      </c>
      <c r="F39" s="356"/>
      <c r="G39" s="357"/>
    </row>
    <row r="40" spans="1:7" ht="15" customHeight="1">
      <c r="A40" s="170"/>
      <c r="B40" s="173"/>
      <c r="C40" s="172"/>
      <c r="D40" s="13" t="s">
        <v>20598</v>
      </c>
      <c r="E40" s="13" t="s">
        <v>20598</v>
      </c>
      <c r="F40" s="356"/>
      <c r="G40" s="357"/>
    </row>
    <row r="41" spans="1:7" ht="15" customHeight="1">
      <c r="A41" s="170"/>
      <c r="B41" s="173"/>
      <c r="C41" s="172"/>
      <c r="D41" s="13" t="s">
        <v>20598</v>
      </c>
      <c r="E41" s="13" t="s">
        <v>20598</v>
      </c>
      <c r="F41" s="356"/>
      <c r="G41" s="357"/>
    </row>
    <row r="42" spans="1:7" ht="15" customHeight="1">
      <c r="A42" s="170"/>
      <c r="B42" s="173"/>
      <c r="C42" s="172"/>
      <c r="D42" s="13" t="s">
        <v>20598</v>
      </c>
      <c r="E42" s="13" t="s">
        <v>20598</v>
      </c>
      <c r="F42" s="356"/>
      <c r="G42" s="357"/>
    </row>
    <row r="43" spans="1:7" ht="15" customHeight="1">
      <c r="A43" s="170"/>
      <c r="B43" s="173"/>
      <c r="C43" s="172"/>
      <c r="D43" s="13" t="s">
        <v>20598</v>
      </c>
      <c r="E43" s="13" t="s">
        <v>20598</v>
      </c>
      <c r="F43" s="356"/>
      <c r="G43" s="357"/>
    </row>
    <row r="44" spans="1:7" ht="15" customHeight="1"/>
    <row r="45" spans="1:7" ht="15" customHeight="1">
      <c r="A45" s="7" t="s">
        <v>171</v>
      </c>
    </row>
    <row r="46" spans="1:7" ht="15" customHeight="1">
      <c r="A46" s="75" t="s">
        <v>194</v>
      </c>
      <c r="B46" s="75" t="s">
        <v>146</v>
      </c>
      <c r="C46" s="75" t="s">
        <v>170</v>
      </c>
      <c r="D46" s="75" t="s">
        <v>0</v>
      </c>
      <c r="E46" s="75" t="s">
        <v>144</v>
      </c>
      <c r="F46" s="75" t="s">
        <v>112</v>
      </c>
      <c r="G46" s="75" t="s">
        <v>119</v>
      </c>
    </row>
    <row r="47" spans="1:7" ht="15" customHeight="1">
      <c r="A47" s="170"/>
      <c r="B47" s="173"/>
      <c r="C47" s="172"/>
      <c r="D47" s="13" t="s">
        <v>20598</v>
      </c>
      <c r="E47" s="13" t="s">
        <v>20598</v>
      </c>
      <c r="F47" s="356"/>
      <c r="G47" s="357"/>
    </row>
    <row r="48" spans="1:7" ht="15" customHeight="1">
      <c r="A48" s="170"/>
      <c r="B48" s="173"/>
      <c r="C48" s="172"/>
      <c r="D48" s="13" t="s">
        <v>20598</v>
      </c>
      <c r="E48" s="13" t="s">
        <v>20598</v>
      </c>
      <c r="F48" s="356"/>
      <c r="G48" s="357"/>
    </row>
    <row r="49" spans="1:7" ht="15" customHeight="1">
      <c r="A49" s="170"/>
      <c r="B49" s="173"/>
      <c r="C49" s="172"/>
      <c r="D49" s="13" t="s">
        <v>20598</v>
      </c>
      <c r="E49" s="13" t="s">
        <v>20598</v>
      </c>
      <c r="F49" s="356"/>
      <c r="G49" s="357"/>
    </row>
    <row r="50" spans="1:7" ht="15" customHeight="1">
      <c r="A50" s="170"/>
      <c r="B50" s="173"/>
      <c r="C50" s="172"/>
      <c r="D50" s="13" t="s">
        <v>20598</v>
      </c>
      <c r="E50" s="13" t="s">
        <v>20598</v>
      </c>
      <c r="F50" s="356"/>
      <c r="G50" s="357"/>
    </row>
    <row r="52" spans="1:7" ht="15" customHeight="1">
      <c r="A52" s="7" t="s">
        <v>193</v>
      </c>
    </row>
    <row r="53" spans="1:7" ht="15" customHeight="1">
      <c r="A53" s="75" t="s">
        <v>194</v>
      </c>
      <c r="B53" s="75" t="s">
        <v>146</v>
      </c>
      <c r="C53" s="75" t="s">
        <v>170</v>
      </c>
      <c r="D53" s="75" t="s">
        <v>0</v>
      </c>
      <c r="E53" s="75" t="s">
        <v>144</v>
      </c>
      <c r="F53" s="75" t="s">
        <v>112</v>
      </c>
      <c r="G53" s="75" t="s">
        <v>119</v>
      </c>
    </row>
    <row r="54" spans="1:7" ht="15" customHeight="1">
      <c r="A54" s="174">
        <v>1.8333333333333335</v>
      </c>
      <c r="B54" s="173">
        <v>600</v>
      </c>
      <c r="C54" s="172" t="s">
        <v>20488</v>
      </c>
      <c r="D54" s="13" t="s">
        <v>198</v>
      </c>
      <c r="E54" s="13" t="s">
        <v>20278</v>
      </c>
      <c r="F54" s="179">
        <v>12.82</v>
      </c>
      <c r="G54" s="180">
        <v>24</v>
      </c>
    </row>
    <row r="55" spans="1:7" ht="15" customHeight="1">
      <c r="A55" s="170"/>
      <c r="B55" s="173"/>
      <c r="C55" s="172"/>
      <c r="D55" s="13" t="s">
        <v>20598</v>
      </c>
      <c r="E55" s="13" t="s">
        <v>20598</v>
      </c>
      <c r="F55" s="179">
        <v>0</v>
      </c>
      <c r="G55" s="180">
        <v>0</v>
      </c>
    </row>
    <row r="56" spans="1:7" ht="15" customHeight="1">
      <c r="A56" s="170"/>
      <c r="B56" s="173"/>
      <c r="C56" s="172"/>
      <c r="D56" s="13" t="s">
        <v>20598</v>
      </c>
      <c r="E56" s="13" t="s">
        <v>20598</v>
      </c>
      <c r="F56" s="179">
        <v>0</v>
      </c>
      <c r="G56" s="180">
        <v>0</v>
      </c>
    </row>
    <row r="57" spans="1:7" ht="15" customHeight="1">
      <c r="A57" s="174"/>
      <c r="B57" s="173"/>
      <c r="C57" s="172"/>
      <c r="D57" s="13" t="s">
        <v>20598</v>
      </c>
      <c r="E57" s="13" t="s">
        <v>20598</v>
      </c>
      <c r="F57" s="179">
        <v>0</v>
      </c>
      <c r="G57" s="180">
        <v>0</v>
      </c>
    </row>
  </sheetData>
  <conditionalFormatting sqref="B1">
    <cfRule type="expression" dxfId="76" priority="11">
      <formula>ISERROR(B1)</formula>
    </cfRule>
  </conditionalFormatting>
  <conditionalFormatting sqref="D33:D43">
    <cfRule type="expression" dxfId="75" priority="10">
      <formula>D33=error1</formula>
    </cfRule>
  </conditionalFormatting>
  <conditionalFormatting sqref="D20:D22 D26:D29">
    <cfRule type="expression" dxfId="74" priority="9">
      <formula>D20=error2</formula>
    </cfRule>
  </conditionalFormatting>
  <conditionalFormatting sqref="E1:G1">
    <cfRule type="expression" dxfId="73" priority="8">
      <formula>$F$1=error3</formula>
    </cfRule>
  </conditionalFormatting>
  <conditionalFormatting sqref="C13:D13">
    <cfRule type="expression" dxfId="72" priority="7">
      <formula>NOT(C12=C13)</formula>
    </cfRule>
  </conditionalFormatting>
  <conditionalFormatting sqref="E33:E43 E20:E22 E26:E29 E47:E50">
    <cfRule type="expression" dxfId="71" priority="6">
      <formula>AND(ISERROR(MATCH(E20,bu_list,0)),A20&lt;&gt;0)</formula>
    </cfRule>
  </conditionalFormatting>
  <conditionalFormatting sqref="D47:D50">
    <cfRule type="expression" dxfId="70" priority="5">
      <formula>D47=error4</formula>
    </cfRule>
  </conditionalFormatting>
  <conditionalFormatting sqref="E13:F13">
    <cfRule type="expression" dxfId="69" priority="4">
      <formula>NOT(E12=E13)</formula>
    </cfRule>
  </conditionalFormatting>
  <conditionalFormatting sqref="F1">
    <cfRule type="expression" dxfId="68" priority="3">
      <formula>$F$1="good"</formula>
    </cfRule>
  </conditionalFormatting>
  <conditionalFormatting sqref="E54:E57">
    <cfRule type="expression" dxfId="67" priority="2">
      <formula>AND(ISERROR(MATCH(E54,bu_list,0)),A54&lt;&gt;0)</formula>
    </cfRule>
  </conditionalFormatting>
  <conditionalFormatting sqref="D54:D57">
    <cfRule type="expression" dxfId="66" priority="1">
      <formula>D54=error4</formula>
    </cfRule>
  </conditionalFormatting>
  <dataValidations count="11">
    <dataValidation type="list" allowBlank="1" showInputMessage="1" showErrorMessage="1" promptTitle="Labour Code" prompt="Choose a code from the drop down menu" sqref="B20:B22">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formula1>contractor_list</formula1>
    </dataValidation>
    <dataValidation type="decimal" operator="greaterThanOrEqual" allowBlank="1" showInputMessage="1" showErrorMessage="1" sqref="A20:A22 A26:A29">
      <formula1>0</formula1>
    </dataValidation>
    <dataValidation type="decimal" allowBlank="1" showInputMessage="1" showErrorMessage="1" sqref="A3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formula1>cost_centre_list</formula1>
    </dataValidation>
    <dataValidation type="list" showInputMessage="1" showErrorMessage="1" sqref="A30:B30">
      <formula1>cost_centre_list</formula1>
    </dataValidation>
    <dataValidation type="decimal" showInputMessage="1" showErrorMessage="1" errorTitle="Input Error" error="You must enter a number" sqref="A33:A43 A47:A50 A54:A57">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formula1>mat_list</formula1>
    </dataValidation>
  </dataValidations>
  <pageMargins left="0.7" right="0.7" top="0.75" bottom="0.75" header="0.3" footer="0.3"/>
  <legacyDrawing r:id="rId1"/>
  <tableParts count="6">
    <tablePart r:id="rId2"/>
    <tablePart r:id="rId3"/>
    <tablePart r:id="rId4"/>
    <tablePart r:id="rId5"/>
    <tablePart r:id="rId6"/>
    <tablePart r:id="rId7"/>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AH240"/>
  <sheetViews>
    <sheetView zoomScale="115" zoomScaleNormal="115" workbookViewId="0">
      <pane xSplit="3" ySplit="2" topLeftCell="W3" activePane="bottomRight" state="frozen"/>
      <selection activeCell="D1" sqref="D1"/>
      <selection pane="topRight" activeCell="D1" sqref="D1"/>
      <selection pane="bottomLeft" activeCell="D1" sqref="D1"/>
      <selection pane="bottomRight" activeCell="AF7" sqref="AF7"/>
    </sheetView>
  </sheetViews>
  <sheetFormatPr defaultColWidth="9.140625" defaultRowHeight="13.5" customHeight="1" outlineLevelCol="1"/>
  <cols>
    <col min="1" max="1" width="2.28515625" style="17" customWidth="1"/>
    <col min="3" max="3" width="67.140625" customWidth="1"/>
    <col min="4" max="5" width="9.5703125" style="17" customWidth="1" outlineLevel="1"/>
    <col min="6" max="11" width="11.28515625" style="17" customWidth="1"/>
    <col min="12" max="12" width="10.7109375" style="17" customWidth="1"/>
    <col min="13" max="13" width="16" style="17" customWidth="1"/>
    <col min="14" max="14" width="8" style="17" customWidth="1"/>
    <col min="15" max="23" width="10.7109375" style="17" customWidth="1"/>
    <col min="24" max="24" width="10.85546875" style="17" customWidth="1"/>
    <col min="25" max="28" width="10.85546875" customWidth="1"/>
    <col min="29" max="29" width="9.140625" style="53"/>
    <col min="30" max="30" width="14.7109375" style="53" customWidth="1"/>
    <col min="31" max="31" width="9.140625" style="53"/>
    <col min="32" max="32" width="26.85546875" style="53" customWidth="1"/>
    <col min="33" max="33" width="10" style="17" customWidth="1"/>
    <col min="34" max="34" width="10.28515625" style="17" bestFit="1" customWidth="1"/>
    <col min="35" max="35" width="17.28515625" style="17" customWidth="1"/>
    <col min="36" max="16384" width="9.140625" style="17"/>
  </cols>
  <sheetData>
    <row r="1" spans="2:34" ht="13.5" customHeight="1">
      <c r="B1" s="366"/>
      <c r="C1" s="367"/>
      <c r="D1" s="124"/>
      <c r="E1" s="112"/>
      <c r="F1" s="368" t="s">
        <v>20297</v>
      </c>
      <c r="G1" s="368"/>
      <c r="H1" s="368"/>
      <c r="I1" s="368"/>
      <c r="J1" s="368"/>
      <c r="K1" s="368"/>
      <c r="L1" s="113"/>
      <c r="M1" s="368" t="s">
        <v>20391</v>
      </c>
      <c r="N1" s="368"/>
      <c r="O1" s="368"/>
      <c r="P1" s="368" t="s">
        <v>20395</v>
      </c>
      <c r="Q1" s="368"/>
      <c r="R1" s="368"/>
      <c r="S1" s="368"/>
      <c r="T1" s="368"/>
      <c r="U1" s="368"/>
      <c r="V1" s="368" t="s">
        <v>20396</v>
      </c>
      <c r="W1" s="368"/>
      <c r="X1" s="368"/>
      <c r="Y1" s="368"/>
      <c r="Z1" s="368"/>
      <c r="AA1" s="368"/>
      <c r="AB1" s="369"/>
      <c r="AC1" s="21"/>
      <c r="AD1" s="288" t="s">
        <v>20624</v>
      </c>
      <c r="AE1" s="21"/>
      <c r="AF1" s="296" t="s">
        <v>20631</v>
      </c>
    </row>
    <row r="2" spans="2:34" s="18" customFormat="1" ht="36" customHeight="1">
      <c r="B2" s="114" t="s">
        <v>122</v>
      </c>
      <c r="C2" s="115" t="s">
        <v>0</v>
      </c>
      <c r="D2" s="116" t="s">
        <v>141</v>
      </c>
      <c r="E2" s="117" t="s">
        <v>163</v>
      </c>
      <c r="F2" s="121" t="s">
        <v>20298</v>
      </c>
      <c r="G2" s="121" t="s">
        <v>20279</v>
      </c>
      <c r="H2" s="121" t="s">
        <v>20295</v>
      </c>
      <c r="I2" s="121" t="s">
        <v>20296</v>
      </c>
      <c r="J2" s="121" t="s">
        <v>20278</v>
      </c>
      <c r="K2" s="121" t="s">
        <v>143</v>
      </c>
      <c r="L2" s="118" t="s">
        <v>20576</v>
      </c>
      <c r="M2" s="119" t="s">
        <v>186</v>
      </c>
      <c r="N2" s="119" t="s">
        <v>20300</v>
      </c>
      <c r="O2" s="120" t="s">
        <v>20568</v>
      </c>
      <c r="P2" s="121" t="s">
        <v>20385</v>
      </c>
      <c r="Q2" s="121" t="s">
        <v>20386</v>
      </c>
      <c r="R2" s="121" t="s">
        <v>20387</v>
      </c>
      <c r="S2" s="121" t="s">
        <v>20388</v>
      </c>
      <c r="T2" s="121" t="s">
        <v>20389</v>
      </c>
      <c r="U2" s="121" t="s">
        <v>20390</v>
      </c>
      <c r="V2" s="122" t="s">
        <v>20301</v>
      </c>
      <c r="W2" s="122" t="s">
        <v>20302</v>
      </c>
      <c r="X2" s="295" t="s">
        <v>20303</v>
      </c>
      <c r="Y2" s="122" t="s">
        <v>20304</v>
      </c>
      <c r="Z2" s="122" t="s">
        <v>20305</v>
      </c>
      <c r="AA2" s="122" t="s">
        <v>20306</v>
      </c>
      <c r="AB2" s="123" t="s">
        <v>20307</v>
      </c>
      <c r="AC2" s="52"/>
      <c r="AD2" s="289" t="s">
        <v>20625</v>
      </c>
      <c r="AE2" s="52"/>
      <c r="AF2" s="52" t="s">
        <v>20632</v>
      </c>
      <c r="AG2" s="18" t="s">
        <v>20628</v>
      </c>
    </row>
    <row r="3" spans="2:34" ht="13.5" customHeight="1">
      <c r="B3" s="107" t="s">
        <v>129</v>
      </c>
      <c r="C3" s="57" t="s">
        <v>20507</v>
      </c>
      <c r="D3" s="110" t="b">
        <v>1</v>
      </c>
      <c r="E3" s="111" t="b">
        <v>0</v>
      </c>
      <c r="F3" s="303"/>
      <c r="G3" s="51">
        <v>158</v>
      </c>
      <c r="H3" s="51">
        <v>522</v>
      </c>
      <c r="I3" s="303"/>
      <c r="J3" s="51">
        <v>47</v>
      </c>
      <c r="K3" s="51">
        <v>1213</v>
      </c>
      <c r="L3" s="79">
        <v>282</v>
      </c>
      <c r="M3" s="38" t="s">
        <v>142</v>
      </c>
      <c r="N3" s="58">
        <v>1</v>
      </c>
      <c r="O3" s="105">
        <v>1213</v>
      </c>
      <c r="P3" s="204">
        <v>5.6059356966200458E-3</v>
      </c>
      <c r="Q3" s="204">
        <v>5.6059356966200458E-3</v>
      </c>
      <c r="R3" s="204">
        <v>5.6059356966200458E-3</v>
      </c>
      <c r="S3" s="294">
        <v>5.6059356966200458E-3</v>
      </c>
      <c r="T3" s="294">
        <v>5.6059356966200458E-3</v>
      </c>
      <c r="U3" s="294">
        <v>5.6059356966200458E-3</v>
      </c>
      <c r="V3" s="56">
        <v>1268.1990812500001</v>
      </c>
      <c r="W3" s="56">
        <v>1275.3085237500002</v>
      </c>
      <c r="X3" s="285">
        <v>1282.457821327494</v>
      </c>
      <c r="Y3" s="290">
        <v>1289.6471974074834</v>
      </c>
      <c r="Z3" s="290">
        <v>1296.8768766674759</v>
      </c>
      <c r="AA3" s="290">
        <v>1304.1470850445073</v>
      </c>
      <c r="AB3" s="291">
        <v>1311.4580497422014</v>
      </c>
      <c r="AD3" s="244">
        <v>1313.8766260103141</v>
      </c>
      <c r="AF3" s="346">
        <v>1341.192357279278</v>
      </c>
      <c r="AG3" s="298">
        <v>-2.0366751361733184E-2</v>
      </c>
      <c r="AH3" s="297"/>
    </row>
    <row r="4" spans="2:34" ht="13.5" customHeight="1">
      <c r="B4" s="107" t="s">
        <v>130</v>
      </c>
      <c r="C4" s="57" t="s">
        <v>131</v>
      </c>
      <c r="D4" s="110" t="b">
        <v>1</v>
      </c>
      <c r="E4" s="111" t="b">
        <v>0</v>
      </c>
      <c r="F4" s="303"/>
      <c r="G4" s="51">
        <v>158</v>
      </c>
      <c r="H4" s="51">
        <v>542</v>
      </c>
      <c r="I4" s="303"/>
      <c r="J4" s="51">
        <v>63</v>
      </c>
      <c r="K4" s="51">
        <v>1249</v>
      </c>
      <c r="L4" s="79">
        <v>544</v>
      </c>
      <c r="M4" s="38" t="s">
        <v>142</v>
      </c>
      <c r="N4" s="58">
        <v>1</v>
      </c>
      <c r="O4" s="106">
        <v>1249</v>
      </c>
      <c r="P4" s="204">
        <v>5.6044835868696019E-3</v>
      </c>
      <c r="Q4" s="204">
        <v>5.6044835868696019E-3</v>
      </c>
      <c r="R4" s="204">
        <v>5.6044835868696019E-3</v>
      </c>
      <c r="S4" s="294">
        <v>5.6044835868696019E-3</v>
      </c>
      <c r="T4" s="294">
        <v>5.6044835868696019E-3</v>
      </c>
      <c r="U4" s="294">
        <v>5.6044835868696019E-3</v>
      </c>
      <c r="V4" s="56">
        <v>1305.83730625</v>
      </c>
      <c r="W4" s="51">
        <v>1313.1558500000001</v>
      </c>
      <c r="X4" s="286">
        <v>1320.5154104083269</v>
      </c>
      <c r="Y4" s="290">
        <v>1327.9162173521688</v>
      </c>
      <c r="Z4" s="292">
        <v>1335.3585019970569</v>
      </c>
      <c r="AA4" s="292">
        <v>1342.8424968040863</v>
      </c>
      <c r="AB4" s="293">
        <v>1350.3684355371759</v>
      </c>
      <c r="AD4" s="244">
        <v>1352.8665841235977</v>
      </c>
      <c r="AF4" s="346">
        <v>1380.1823147624607</v>
      </c>
      <c r="AG4" s="298">
        <v>-1.9791393025901959E-2</v>
      </c>
      <c r="AH4" s="297"/>
    </row>
    <row r="5" spans="2:34" ht="13.5" customHeight="1">
      <c r="B5" s="107" t="s">
        <v>132</v>
      </c>
      <c r="C5" s="57" t="s">
        <v>133</v>
      </c>
      <c r="D5" s="110" t="b">
        <v>1</v>
      </c>
      <c r="E5" s="111" t="b">
        <v>0</v>
      </c>
      <c r="F5" s="303"/>
      <c r="G5" s="51">
        <v>158</v>
      </c>
      <c r="H5" s="51">
        <v>309</v>
      </c>
      <c r="I5" s="303"/>
      <c r="J5" s="51">
        <v>41</v>
      </c>
      <c r="K5" s="51">
        <v>508</v>
      </c>
      <c r="L5" s="79">
        <v>118</v>
      </c>
      <c r="M5" s="38" t="s">
        <v>142</v>
      </c>
      <c r="N5" s="58">
        <v>1</v>
      </c>
      <c r="O5" s="106">
        <v>508</v>
      </c>
      <c r="P5" s="204">
        <v>9.1929133858266177E-3</v>
      </c>
      <c r="Q5" s="204">
        <v>9.1929133858266177E-3</v>
      </c>
      <c r="R5" s="204">
        <v>9.1929133858266177E-3</v>
      </c>
      <c r="S5" s="294">
        <v>9.1929133858266177E-3</v>
      </c>
      <c r="T5" s="294">
        <v>9.1929133858266177E-3</v>
      </c>
      <c r="U5" s="294">
        <v>9.1929133858266177E-3</v>
      </c>
      <c r="V5" s="56">
        <v>531.11717499999997</v>
      </c>
      <c r="W5" s="51">
        <v>535.99968918749994</v>
      </c>
      <c r="X5" s="286">
        <v>540.92708790503059</v>
      </c>
      <c r="Y5" s="290">
        <v>545.89978377218893</v>
      </c>
      <c r="Z5" s="292">
        <v>550.91819320174818</v>
      </c>
      <c r="AA5" s="292">
        <v>555.98273643452796</v>
      </c>
      <c r="AB5" s="293">
        <v>561.09383757458545</v>
      </c>
      <c r="AD5" s="244">
        <v>554.17920601753326</v>
      </c>
      <c r="AF5" s="346">
        <v>581.49542724533626</v>
      </c>
      <c r="AG5" s="298">
        <v>-4.6975814336504024E-2</v>
      </c>
      <c r="AH5" s="297"/>
    </row>
    <row r="6" spans="2:34" ht="13.5" customHeight="1">
      <c r="B6" s="107" t="s">
        <v>134</v>
      </c>
      <c r="C6" s="57" t="s">
        <v>135</v>
      </c>
      <c r="D6" s="110" t="b">
        <v>1</v>
      </c>
      <c r="E6" s="111" t="b">
        <v>0</v>
      </c>
      <c r="F6" s="303"/>
      <c r="G6" s="51">
        <v>158</v>
      </c>
      <c r="H6" s="51">
        <v>522</v>
      </c>
      <c r="I6" s="303"/>
      <c r="J6" s="51">
        <v>63</v>
      </c>
      <c r="K6" s="51">
        <v>1229</v>
      </c>
      <c r="L6" s="79">
        <v>436</v>
      </c>
      <c r="M6" s="38" t="s">
        <v>142</v>
      </c>
      <c r="N6" s="58">
        <v>1</v>
      </c>
      <c r="O6" s="106">
        <v>1229</v>
      </c>
      <c r="P6" s="204">
        <v>5.5329536208301722E-3</v>
      </c>
      <c r="Q6" s="204">
        <v>5.5329536208301722E-3</v>
      </c>
      <c r="R6" s="204">
        <v>5.5329536208301722E-3</v>
      </c>
      <c r="S6" s="294">
        <v>5.5329536208301722E-3</v>
      </c>
      <c r="T6" s="294">
        <v>5.5329536208301722E-3</v>
      </c>
      <c r="U6" s="294">
        <v>5.5329536208301722E-3</v>
      </c>
      <c r="V6" s="56">
        <v>1284.9271812499999</v>
      </c>
      <c r="W6" s="51">
        <v>1292.0366237500002</v>
      </c>
      <c r="X6" s="286">
        <v>1299.1854024656229</v>
      </c>
      <c r="Y6" s="290">
        <v>1306.3737350423248</v>
      </c>
      <c r="Z6" s="292">
        <v>1313.6018403297846</v>
      </c>
      <c r="AA6" s="292">
        <v>1320.8699383885664</v>
      </c>
      <c r="AB6" s="293">
        <v>1328.1782504968191</v>
      </c>
      <c r="AD6" s="244">
        <v>1331.0140144698651</v>
      </c>
      <c r="AF6" s="346">
        <v>1358.3297286334637</v>
      </c>
      <c r="AG6" s="298">
        <v>-2.0109781585270433E-2</v>
      </c>
      <c r="AH6" s="297"/>
    </row>
    <row r="7" spans="2:34" ht="13.5" customHeight="1">
      <c r="B7" s="107" t="s">
        <v>126</v>
      </c>
      <c r="C7" s="57" t="s">
        <v>20343</v>
      </c>
      <c r="D7" s="110" t="b">
        <v>1</v>
      </c>
      <c r="E7" s="111" t="b">
        <v>0</v>
      </c>
      <c r="F7" s="303"/>
      <c r="G7" s="51">
        <v>158</v>
      </c>
      <c r="H7" s="51">
        <v>437</v>
      </c>
      <c r="I7" s="303"/>
      <c r="J7" s="51">
        <v>53</v>
      </c>
      <c r="K7" s="51">
        <v>1096</v>
      </c>
      <c r="L7" s="79">
        <v>824</v>
      </c>
      <c r="M7" s="38" t="s">
        <v>142</v>
      </c>
      <c r="N7" s="58">
        <v>1</v>
      </c>
      <c r="O7" s="106">
        <v>1096</v>
      </c>
      <c r="P7" s="204">
        <v>5.4288321167883513E-3</v>
      </c>
      <c r="Q7" s="204">
        <v>5.4288321167883513E-3</v>
      </c>
      <c r="R7" s="204">
        <v>5.4288321167883513E-3</v>
      </c>
      <c r="S7" s="294">
        <v>5.4288321167883513E-3</v>
      </c>
      <c r="T7" s="294">
        <v>5.4288321167883513E-3</v>
      </c>
      <c r="U7" s="294">
        <v>5.4288321167883513E-3</v>
      </c>
      <c r="V7" s="56">
        <v>1145.8748499999999</v>
      </c>
      <c r="W7" s="51">
        <v>1152.0956121874999</v>
      </c>
      <c r="X7" s="286">
        <v>1158.3501458485543</v>
      </c>
      <c r="Y7" s="290">
        <v>1164.6386343228235</v>
      </c>
      <c r="Z7" s="292">
        <v>1170.9612619452878</v>
      </c>
      <c r="AA7" s="292">
        <v>1177.3182140516515</v>
      </c>
      <c r="AB7" s="293">
        <v>1183.7096769837749</v>
      </c>
      <c r="AD7" s="244">
        <v>1186.7284491202049</v>
      </c>
      <c r="AF7" s="346">
        <v>1214.0441399096496</v>
      </c>
      <c r="AG7" s="298">
        <v>-2.2499750949316864E-2</v>
      </c>
      <c r="AH7" s="297"/>
    </row>
    <row r="8" spans="2:34" ht="13.5" customHeight="1">
      <c r="B8" s="107" t="s">
        <v>127</v>
      </c>
      <c r="C8" s="57" t="s">
        <v>128</v>
      </c>
      <c r="D8" s="110" t="b">
        <v>1</v>
      </c>
      <c r="E8" s="111" t="b">
        <v>0</v>
      </c>
      <c r="F8" s="303"/>
      <c r="G8" s="51">
        <v>158</v>
      </c>
      <c r="H8" s="51">
        <v>246</v>
      </c>
      <c r="I8" s="303"/>
      <c r="J8" s="51">
        <v>33</v>
      </c>
      <c r="K8" s="51">
        <v>437</v>
      </c>
      <c r="L8" s="79">
        <v>326</v>
      </c>
      <c r="M8" s="38" t="s">
        <v>142</v>
      </c>
      <c r="N8" s="58">
        <v>1</v>
      </c>
      <c r="O8" s="106">
        <v>437</v>
      </c>
      <c r="P8" s="204">
        <v>9.2448512585812104E-3</v>
      </c>
      <c r="Q8" s="204">
        <v>9.2448512585812104E-3</v>
      </c>
      <c r="R8" s="204">
        <v>9.2448512585812104E-3</v>
      </c>
      <c r="S8" s="294">
        <v>9.2448512585812104E-3</v>
      </c>
      <c r="T8" s="294">
        <v>9.2448512585812104E-3</v>
      </c>
      <c r="U8" s="294">
        <v>9.2448512585812104E-3</v>
      </c>
      <c r="V8" s="56">
        <v>456.88623124999998</v>
      </c>
      <c r="W8" s="51">
        <v>461.11007649999999</v>
      </c>
      <c r="X8" s="286">
        <v>465.37297057107548</v>
      </c>
      <c r="Y8" s="290">
        <v>469.67527446376914</v>
      </c>
      <c r="Z8" s="292">
        <v>474.01735251601997</v>
      </c>
      <c r="AA8" s="292">
        <v>478.39957243401705</v>
      </c>
      <c r="AB8" s="293">
        <v>482.82230532333836</v>
      </c>
      <c r="AD8" s="244">
        <v>476.77409599124837</v>
      </c>
      <c r="AF8" s="346">
        <v>504.09031939995617</v>
      </c>
      <c r="AG8" s="298">
        <v>-5.4189144995332707E-2</v>
      </c>
      <c r="AH8" s="297"/>
    </row>
    <row r="9" spans="2:34" ht="13.5" customHeight="1">
      <c r="B9" s="107" t="s">
        <v>136</v>
      </c>
      <c r="C9" s="57" t="s">
        <v>20344</v>
      </c>
      <c r="D9" s="110" t="b">
        <v>1</v>
      </c>
      <c r="E9" s="111" t="b">
        <v>0</v>
      </c>
      <c r="F9" s="303"/>
      <c r="G9" s="51">
        <v>158</v>
      </c>
      <c r="H9" s="51">
        <v>384</v>
      </c>
      <c r="I9" s="303"/>
      <c r="J9" s="51">
        <v>47</v>
      </c>
      <c r="K9" s="51">
        <v>589</v>
      </c>
      <c r="L9" s="79">
        <v>270</v>
      </c>
      <c r="M9" s="38" t="s">
        <v>142</v>
      </c>
      <c r="N9" s="58">
        <v>1</v>
      </c>
      <c r="O9" s="106">
        <v>589</v>
      </c>
      <c r="P9" s="204">
        <v>9.2020373514432041E-3</v>
      </c>
      <c r="Q9" s="204">
        <v>9.2020373514432041E-3</v>
      </c>
      <c r="R9" s="204">
        <v>9.2020373514432041E-3</v>
      </c>
      <c r="S9" s="294">
        <v>9.2020373514432041E-3</v>
      </c>
      <c r="T9" s="294">
        <v>9.2020373514432041E-3</v>
      </c>
      <c r="U9" s="294">
        <v>9.2020373514432041E-3</v>
      </c>
      <c r="V9" s="56">
        <v>615.80318124999997</v>
      </c>
      <c r="W9" s="51">
        <v>621.46982512500006</v>
      </c>
      <c r="X9" s="286">
        <v>627.18861366859517</v>
      </c>
      <c r="Y9" s="290">
        <v>632.96002671797351</v>
      </c>
      <c r="Z9" s="292">
        <v>638.78454852580273</v>
      </c>
      <c r="AA9" s="292">
        <v>644.66266780086198</v>
      </c>
      <c r="AB9" s="293">
        <v>650.59487774904653</v>
      </c>
      <c r="AD9" s="244">
        <v>642.55404419148351</v>
      </c>
      <c r="AF9" s="346">
        <v>669.87026568753629</v>
      </c>
      <c r="AG9" s="298">
        <v>-4.0778375896437444E-2</v>
      </c>
      <c r="AH9" s="297"/>
    </row>
    <row r="10" spans="2:34" ht="13.5" customHeight="1">
      <c r="B10" s="107" t="s">
        <v>137</v>
      </c>
      <c r="C10" s="57" t="s">
        <v>20345</v>
      </c>
      <c r="D10" s="110" t="b">
        <v>1</v>
      </c>
      <c r="E10" s="111" t="b">
        <v>0</v>
      </c>
      <c r="F10" s="303"/>
      <c r="G10" s="51">
        <v>0</v>
      </c>
      <c r="H10" s="51">
        <v>746</v>
      </c>
      <c r="I10" s="303"/>
      <c r="J10" s="51">
        <v>88</v>
      </c>
      <c r="K10" s="51">
        <v>834</v>
      </c>
      <c r="L10" s="79">
        <v>540</v>
      </c>
      <c r="M10" s="38" t="s">
        <v>142</v>
      </c>
      <c r="N10" s="58">
        <v>1</v>
      </c>
      <c r="O10" s="106">
        <v>834</v>
      </c>
      <c r="P10" s="204">
        <v>8.944844124700202E-3</v>
      </c>
      <c r="Q10" s="204">
        <v>8.944844124700202E-3</v>
      </c>
      <c r="R10" s="204">
        <v>8.944844124700202E-3</v>
      </c>
      <c r="S10" s="294">
        <v>8.944844124700202E-3</v>
      </c>
      <c r="T10" s="294">
        <v>8.944844124700202E-3</v>
      </c>
      <c r="U10" s="294">
        <v>8.944844124700202E-3</v>
      </c>
      <c r="V10" s="56">
        <v>871.95221249999997</v>
      </c>
      <c r="W10" s="51">
        <v>879.75168912499998</v>
      </c>
      <c r="X10" s="286">
        <v>887.62093085266486</v>
      </c>
      <c r="Y10" s="290">
        <v>895.56056172096328</v>
      </c>
      <c r="Z10" s="292">
        <v>903.57121134978627</v>
      </c>
      <c r="AA10" s="292">
        <v>911.6535149908766</v>
      </c>
      <c r="AB10" s="293">
        <v>919.80811357820505</v>
      </c>
      <c r="AD10" s="244">
        <v>909.36666641999568</v>
      </c>
      <c r="AF10" s="346">
        <v>1109.3213485358544</v>
      </c>
      <c r="AG10" s="298">
        <v>-0.18024955742515039</v>
      </c>
      <c r="AH10" s="297"/>
    </row>
    <row r="11" spans="2:34" ht="13.5" customHeight="1">
      <c r="B11" s="107" t="s">
        <v>138</v>
      </c>
      <c r="C11" s="57" t="s">
        <v>20346</v>
      </c>
      <c r="D11" s="110" t="b">
        <v>1</v>
      </c>
      <c r="E11" s="111" t="b">
        <v>0</v>
      </c>
      <c r="F11" s="303"/>
      <c r="G11" s="51">
        <v>0</v>
      </c>
      <c r="H11" s="51">
        <v>235</v>
      </c>
      <c r="I11" s="303"/>
      <c r="J11" s="51">
        <v>32</v>
      </c>
      <c r="K11" s="51">
        <v>267</v>
      </c>
      <c r="L11" s="79">
        <v>250</v>
      </c>
      <c r="M11" s="38" t="s">
        <v>142</v>
      </c>
      <c r="N11" s="58">
        <v>1</v>
      </c>
      <c r="O11" s="106">
        <v>267</v>
      </c>
      <c r="P11" s="204">
        <v>8.8014981273409898E-3</v>
      </c>
      <c r="Q11" s="204">
        <v>8.8014981273409898E-3</v>
      </c>
      <c r="R11" s="204">
        <v>8.8014981273409898E-3</v>
      </c>
      <c r="S11" s="294">
        <v>8.8014981273409898E-3</v>
      </c>
      <c r="T11" s="294">
        <v>8.8014981273409898E-3</v>
      </c>
      <c r="U11" s="294">
        <v>8.8014981273409898E-3</v>
      </c>
      <c r="V11" s="56">
        <v>279.15016874999998</v>
      </c>
      <c r="W11" s="51">
        <v>281.60710843750002</v>
      </c>
      <c r="X11" s="286">
        <v>284.08567287505861</v>
      </c>
      <c r="Y11" s="290">
        <v>286.58605239287283</v>
      </c>
      <c r="Z11" s="292">
        <v>289.10843899633073</v>
      </c>
      <c r="AA11" s="292">
        <v>291.65302638075542</v>
      </c>
      <c r="AB11" s="293">
        <v>294.22000994627899</v>
      </c>
      <c r="AD11" s="244">
        <v>291.04545909244075</v>
      </c>
      <c r="AF11" s="346">
        <v>491.00015311579682</v>
      </c>
      <c r="AG11" s="298">
        <v>-0.40723957569968217</v>
      </c>
      <c r="AH11" s="297"/>
    </row>
    <row r="12" spans="2:34" ht="13.5" customHeight="1">
      <c r="B12" s="107" t="s">
        <v>20326</v>
      </c>
      <c r="C12" s="57" t="s">
        <v>20347</v>
      </c>
      <c r="D12" s="110" t="b">
        <v>1</v>
      </c>
      <c r="E12" s="111" t="b">
        <v>0</v>
      </c>
      <c r="F12" s="303"/>
      <c r="G12" s="51">
        <v>3188</v>
      </c>
      <c r="H12" s="51">
        <v>0</v>
      </c>
      <c r="I12" s="303"/>
      <c r="J12" s="51">
        <v>0</v>
      </c>
      <c r="K12" s="51">
        <v>3188</v>
      </c>
      <c r="L12" s="79">
        <v>1930</v>
      </c>
      <c r="M12" s="38" t="s">
        <v>142</v>
      </c>
      <c r="N12" s="58">
        <v>1</v>
      </c>
      <c r="O12" s="106">
        <v>3188</v>
      </c>
      <c r="P12" s="204">
        <v>1.0000000000000009E-2</v>
      </c>
      <c r="Q12" s="204">
        <v>1.0000000000000009E-2</v>
      </c>
      <c r="R12" s="204">
        <v>1.0000000000000009E-2</v>
      </c>
      <c r="S12" s="294">
        <v>1.0000000000000009E-2</v>
      </c>
      <c r="T12" s="294">
        <v>1.0000000000000009E-2</v>
      </c>
      <c r="U12" s="294">
        <v>1.0000000000000009E-2</v>
      </c>
      <c r="V12" s="56">
        <v>3333.0739249999997</v>
      </c>
      <c r="W12" s="51">
        <v>3366.4046642499998</v>
      </c>
      <c r="X12" s="286" t="s">
        <v>20629</v>
      </c>
      <c r="Y12" s="290" t="e">
        <v>#VALUE!</v>
      </c>
      <c r="Z12" s="292" t="e">
        <v>#VALUE!</v>
      </c>
      <c r="AA12" s="292" t="e">
        <v>#VALUE!</v>
      </c>
      <c r="AB12" s="293" t="e">
        <v>#VALUE!</v>
      </c>
      <c r="AD12" s="244" t="s">
        <v>20629</v>
      </c>
      <c r="AF12" s="346">
        <v>3505.2196412386561</v>
      </c>
      <c r="AG12" s="298" t="e">
        <v>#VALUE!</v>
      </c>
      <c r="AH12" s="297"/>
    </row>
    <row r="13" spans="2:34" ht="13.5" customHeight="1">
      <c r="B13" s="107" t="s">
        <v>20327</v>
      </c>
      <c r="C13" s="57" t="s">
        <v>20348</v>
      </c>
      <c r="D13" s="110" t="b">
        <v>1</v>
      </c>
      <c r="E13" s="111" t="b">
        <v>0</v>
      </c>
      <c r="F13" s="303"/>
      <c r="G13" s="51">
        <v>5578</v>
      </c>
      <c r="H13" s="51">
        <v>0</v>
      </c>
      <c r="I13" s="303"/>
      <c r="J13" s="51">
        <v>0</v>
      </c>
      <c r="K13" s="51">
        <v>5578</v>
      </c>
      <c r="L13" s="79">
        <v>3200</v>
      </c>
      <c r="M13" s="38" t="s">
        <v>142</v>
      </c>
      <c r="N13" s="58">
        <v>1</v>
      </c>
      <c r="O13" s="106">
        <v>5578</v>
      </c>
      <c r="P13" s="204">
        <v>1.0000000000000009E-2</v>
      </c>
      <c r="Q13" s="204">
        <v>1.0000000000000009E-2</v>
      </c>
      <c r="R13" s="204">
        <v>1.0000000000000009E-2</v>
      </c>
      <c r="S13" s="294">
        <v>1.0000000000000009E-2</v>
      </c>
      <c r="T13" s="294">
        <v>1.0000000000000009E-2</v>
      </c>
      <c r="U13" s="294">
        <v>1.0000000000000009E-2</v>
      </c>
      <c r="V13" s="56">
        <v>5831.8338624999997</v>
      </c>
      <c r="W13" s="51">
        <v>5890.1522011249999</v>
      </c>
      <c r="X13" s="286" t="s">
        <v>20629</v>
      </c>
      <c r="Y13" s="290" t="e">
        <v>#VALUE!</v>
      </c>
      <c r="Z13" s="292" t="e">
        <v>#VALUE!</v>
      </c>
      <c r="AA13" s="292" t="e">
        <v>#VALUE!</v>
      </c>
      <c r="AB13" s="293" t="e">
        <v>#VALUE!</v>
      </c>
      <c r="AD13" s="244" t="s">
        <v>20629</v>
      </c>
      <c r="AF13" s="346">
        <v>6134.1343721676485</v>
      </c>
      <c r="AG13" s="298" t="e">
        <v>#VALUE!</v>
      </c>
      <c r="AH13" s="297"/>
    </row>
    <row r="14" spans="2:34" ht="13.5" customHeight="1">
      <c r="B14" s="107" t="s">
        <v>20328</v>
      </c>
      <c r="C14" s="57" t="s">
        <v>20349</v>
      </c>
      <c r="D14" s="110" t="b">
        <v>1</v>
      </c>
      <c r="E14" s="111" t="b">
        <v>0</v>
      </c>
      <c r="F14" s="303"/>
      <c r="G14" s="51">
        <v>384</v>
      </c>
      <c r="H14" s="51">
        <v>0</v>
      </c>
      <c r="I14" s="303"/>
      <c r="J14" s="51">
        <v>0</v>
      </c>
      <c r="K14" s="51">
        <v>384</v>
      </c>
      <c r="L14" s="79">
        <v>331</v>
      </c>
      <c r="M14" s="38" t="s">
        <v>142</v>
      </c>
      <c r="N14" s="58">
        <v>1</v>
      </c>
      <c r="O14" s="106">
        <v>384</v>
      </c>
      <c r="P14" s="204">
        <v>1.0000000000000009E-2</v>
      </c>
      <c r="Q14" s="204">
        <v>1.0000000000000009E-2</v>
      </c>
      <c r="R14" s="204">
        <v>1.0000000000000009E-2</v>
      </c>
      <c r="S14" s="294">
        <v>1.0000000000000009E-2</v>
      </c>
      <c r="T14" s="294">
        <v>1.0000000000000009E-2</v>
      </c>
      <c r="U14" s="294">
        <v>1.0000000000000009E-2</v>
      </c>
      <c r="V14" s="56">
        <v>401.47439999999995</v>
      </c>
      <c r="W14" s="51">
        <v>405.48914399999995</v>
      </c>
      <c r="X14" s="286">
        <v>409.54403543999996</v>
      </c>
      <c r="Y14" s="290">
        <v>413.63947579439997</v>
      </c>
      <c r="Z14" s="292">
        <v>417.77587055234397</v>
      </c>
      <c r="AA14" s="292">
        <v>421.95362925786742</v>
      </c>
      <c r="AB14" s="293">
        <v>426.17316555044607</v>
      </c>
      <c r="AD14" s="244">
        <v>419.57741341510098</v>
      </c>
      <c r="AF14" s="346">
        <v>419.57741341510098</v>
      </c>
      <c r="AG14" s="298">
        <v>0</v>
      </c>
      <c r="AH14" s="297"/>
    </row>
    <row r="15" spans="2:34" ht="13.5" customHeight="1">
      <c r="B15" s="107" t="s">
        <v>20329</v>
      </c>
      <c r="C15" s="57" t="s">
        <v>20350</v>
      </c>
      <c r="D15" s="110" t="b">
        <v>1</v>
      </c>
      <c r="E15" s="111" t="b">
        <v>0</v>
      </c>
      <c r="F15" s="303"/>
      <c r="G15" s="51">
        <v>128</v>
      </c>
      <c r="H15" s="51">
        <v>0</v>
      </c>
      <c r="I15" s="303"/>
      <c r="J15" s="51">
        <v>0</v>
      </c>
      <c r="K15" s="51">
        <v>128</v>
      </c>
      <c r="L15" s="79">
        <v>108</v>
      </c>
      <c r="M15" s="38" t="s">
        <v>142</v>
      </c>
      <c r="N15" s="58">
        <v>1</v>
      </c>
      <c r="O15" s="106">
        <v>128</v>
      </c>
      <c r="P15" s="204">
        <v>1.0000000000000009E-2</v>
      </c>
      <c r="Q15" s="204">
        <v>1.0000000000000009E-2</v>
      </c>
      <c r="R15" s="204">
        <v>1.0000000000000009E-2</v>
      </c>
      <c r="S15" s="294">
        <v>1.0000000000000009E-2</v>
      </c>
      <c r="T15" s="294">
        <v>1.0000000000000009E-2</v>
      </c>
      <c r="U15" s="294">
        <v>1.0000000000000009E-2</v>
      </c>
      <c r="V15" s="56">
        <v>133.82479999999998</v>
      </c>
      <c r="W15" s="51">
        <v>135.16304799999997</v>
      </c>
      <c r="X15" s="286">
        <v>136.51467847999999</v>
      </c>
      <c r="Y15" s="290">
        <v>137.87982526479999</v>
      </c>
      <c r="Z15" s="292">
        <v>139.258623517448</v>
      </c>
      <c r="AA15" s="292">
        <v>140.65120975262249</v>
      </c>
      <c r="AB15" s="293">
        <v>142.05772185014871</v>
      </c>
      <c r="AD15" s="244">
        <v>139.85913780503367</v>
      </c>
      <c r="AF15" s="346">
        <v>139.85913780503367</v>
      </c>
      <c r="AG15" s="298">
        <v>0</v>
      </c>
      <c r="AH15" s="297"/>
    </row>
    <row r="16" spans="2:34" ht="13.5" customHeight="1">
      <c r="B16" s="107" t="s">
        <v>20330</v>
      </c>
      <c r="C16" s="57" t="s">
        <v>20351</v>
      </c>
      <c r="D16" s="110" t="b">
        <v>1</v>
      </c>
      <c r="E16" s="111" t="b">
        <v>0</v>
      </c>
      <c r="F16" s="303"/>
      <c r="G16" s="51">
        <v>128</v>
      </c>
      <c r="H16" s="51">
        <v>0</v>
      </c>
      <c r="I16" s="303"/>
      <c r="J16" s="51">
        <v>0</v>
      </c>
      <c r="K16" s="51">
        <v>128</v>
      </c>
      <c r="L16" s="79">
        <v>130</v>
      </c>
      <c r="M16" s="38" t="s">
        <v>142</v>
      </c>
      <c r="N16" s="58">
        <v>1</v>
      </c>
      <c r="O16" s="106">
        <v>128</v>
      </c>
      <c r="P16" s="204">
        <v>1.0000000000000009E-2</v>
      </c>
      <c r="Q16" s="204">
        <v>1.0000000000000009E-2</v>
      </c>
      <c r="R16" s="204">
        <v>1.0000000000000009E-2</v>
      </c>
      <c r="S16" s="294">
        <v>1.0000000000000009E-2</v>
      </c>
      <c r="T16" s="294">
        <v>1.0000000000000009E-2</v>
      </c>
      <c r="U16" s="294">
        <v>1.0000000000000009E-2</v>
      </c>
      <c r="V16" s="56">
        <v>133.82479999999998</v>
      </c>
      <c r="W16" s="51">
        <v>135.16304799999997</v>
      </c>
      <c r="X16" s="286">
        <v>136.51467847999999</v>
      </c>
      <c r="Y16" s="290">
        <v>137.87982526479999</v>
      </c>
      <c r="Z16" s="292">
        <v>139.258623517448</v>
      </c>
      <c r="AA16" s="292">
        <v>140.65120975262249</v>
      </c>
      <c r="AB16" s="293">
        <v>142.05772185014871</v>
      </c>
      <c r="AD16" s="244">
        <v>139.85913780503367</v>
      </c>
      <c r="AF16" s="346">
        <v>139.85913780503367</v>
      </c>
      <c r="AG16" s="298">
        <v>0</v>
      </c>
      <c r="AH16" s="297"/>
    </row>
    <row r="17" spans="2:34" ht="13.5" customHeight="1">
      <c r="B17" s="107" t="s">
        <v>20331</v>
      </c>
      <c r="C17" s="57" t="s">
        <v>20352</v>
      </c>
      <c r="D17" s="110" t="b">
        <v>1</v>
      </c>
      <c r="E17" s="111" t="b">
        <v>0</v>
      </c>
      <c r="F17" s="303"/>
      <c r="G17" s="51">
        <v>0</v>
      </c>
      <c r="H17" s="51">
        <v>116</v>
      </c>
      <c r="I17" s="303"/>
      <c r="J17" s="51">
        <v>0</v>
      </c>
      <c r="K17" s="51">
        <v>116</v>
      </c>
      <c r="L17" s="79">
        <v>137</v>
      </c>
      <c r="M17" s="38" t="s">
        <v>142</v>
      </c>
      <c r="N17" s="58">
        <v>1</v>
      </c>
      <c r="O17" s="106">
        <v>116</v>
      </c>
      <c r="P17" s="204">
        <v>1.0000000000000009E-2</v>
      </c>
      <c r="Q17" s="204">
        <v>1.0000000000000009E-2</v>
      </c>
      <c r="R17" s="204">
        <v>1.0000000000000009E-2</v>
      </c>
      <c r="S17" s="294">
        <v>1.0000000000000009E-2</v>
      </c>
      <c r="T17" s="294">
        <v>1.0000000000000009E-2</v>
      </c>
      <c r="U17" s="294">
        <v>1.0000000000000009E-2</v>
      </c>
      <c r="V17" s="56">
        <v>121.27872499999999</v>
      </c>
      <c r="W17" s="51">
        <v>122.49151225</v>
      </c>
      <c r="X17" s="286">
        <v>123.71642737250001</v>
      </c>
      <c r="Y17" s="290">
        <v>124.95359164622501</v>
      </c>
      <c r="Z17" s="292">
        <v>126.20312756268726</v>
      </c>
      <c r="AA17" s="292">
        <v>127.46515883831412</v>
      </c>
      <c r="AB17" s="293">
        <v>128.73981042669726</v>
      </c>
      <c r="AD17" s="244">
        <v>126.74734363581177</v>
      </c>
      <c r="AF17" s="346">
        <v>130.02529217811724</v>
      </c>
      <c r="AG17" s="298">
        <v>-2.521008403361337E-2</v>
      </c>
      <c r="AH17" s="297"/>
    </row>
    <row r="18" spans="2:34" ht="13.5" customHeight="1">
      <c r="B18" s="107" t="s">
        <v>20332</v>
      </c>
      <c r="C18" s="57" t="s">
        <v>20353</v>
      </c>
      <c r="D18" s="110" t="b">
        <v>0</v>
      </c>
      <c r="E18" s="111" t="b">
        <v>0</v>
      </c>
      <c r="F18" s="303"/>
      <c r="G18" s="51" t="s">
        <v>20598</v>
      </c>
      <c r="H18" s="51" t="s">
        <v>20598</v>
      </c>
      <c r="I18" s="303"/>
      <c r="J18" s="51" t="s">
        <v>20598</v>
      </c>
      <c r="K18" s="51" t="s">
        <v>20599</v>
      </c>
      <c r="L18" s="79">
        <v>0</v>
      </c>
      <c r="M18" s="38" t="s">
        <v>188</v>
      </c>
      <c r="N18" s="58">
        <v>2</v>
      </c>
      <c r="O18" s="106">
        <v>0</v>
      </c>
      <c r="P18" s="204">
        <v>0</v>
      </c>
      <c r="Q18" s="204">
        <v>0</v>
      </c>
      <c r="R18" s="204">
        <v>0</v>
      </c>
      <c r="S18" s="294">
        <v>0</v>
      </c>
      <c r="T18" s="294">
        <v>0</v>
      </c>
      <c r="U18" s="294">
        <v>0</v>
      </c>
      <c r="V18" s="56">
        <v>0</v>
      </c>
      <c r="W18" s="51">
        <v>0</v>
      </c>
      <c r="X18" s="286">
        <v>0</v>
      </c>
      <c r="Y18" s="290">
        <v>0</v>
      </c>
      <c r="Z18" s="292">
        <v>0</v>
      </c>
      <c r="AA18" s="292">
        <v>0</v>
      </c>
      <c r="AB18" s="293">
        <v>0</v>
      </c>
      <c r="AD18" s="244">
        <v>0</v>
      </c>
      <c r="AF18" s="346">
        <v>0</v>
      </c>
      <c r="AG18" s="298" t="e">
        <v>#DIV/0!</v>
      </c>
      <c r="AH18" s="297"/>
    </row>
    <row r="19" spans="2:34" ht="13.5" customHeight="1">
      <c r="B19" s="107" t="s">
        <v>20333</v>
      </c>
      <c r="C19" s="57" t="s">
        <v>20354</v>
      </c>
      <c r="D19" s="110" t="b">
        <v>1</v>
      </c>
      <c r="E19" s="111" t="b">
        <v>0</v>
      </c>
      <c r="F19" s="303"/>
      <c r="G19" s="51">
        <v>0</v>
      </c>
      <c r="H19" s="51">
        <v>116</v>
      </c>
      <c r="I19" s="303"/>
      <c r="J19" s="51">
        <v>0</v>
      </c>
      <c r="K19" s="51">
        <v>116</v>
      </c>
      <c r="L19" s="79">
        <v>137</v>
      </c>
      <c r="M19" s="38" t="s">
        <v>142</v>
      </c>
      <c r="N19" s="58">
        <v>1</v>
      </c>
      <c r="O19" s="106">
        <v>116</v>
      </c>
      <c r="P19" s="204">
        <v>1.0000000000000009E-2</v>
      </c>
      <c r="Q19" s="204">
        <v>1.0000000000000009E-2</v>
      </c>
      <c r="R19" s="204">
        <v>1.0000000000000009E-2</v>
      </c>
      <c r="S19" s="294">
        <v>1.0000000000000009E-2</v>
      </c>
      <c r="T19" s="294">
        <v>1.0000000000000009E-2</v>
      </c>
      <c r="U19" s="294">
        <v>1.0000000000000009E-2</v>
      </c>
      <c r="V19" s="56">
        <v>121.27872499999999</v>
      </c>
      <c r="W19" s="51">
        <v>122.49151225</v>
      </c>
      <c r="X19" s="286">
        <v>123.71642737250001</v>
      </c>
      <c r="Y19" s="290">
        <v>124.95359164622501</v>
      </c>
      <c r="Z19" s="292">
        <v>126.20312756268726</v>
      </c>
      <c r="AA19" s="292">
        <v>127.46515883831412</v>
      </c>
      <c r="AB19" s="293">
        <v>128.73981042669726</v>
      </c>
      <c r="AD19" s="244">
        <v>126.74734363581177</v>
      </c>
      <c r="AF19" s="346">
        <v>130.02529217811724</v>
      </c>
      <c r="AG19" s="298">
        <v>-2.521008403361337E-2</v>
      </c>
      <c r="AH19" s="297"/>
    </row>
    <row r="20" spans="2:34" ht="13.5" customHeight="1">
      <c r="B20" s="107" t="s">
        <v>20334</v>
      </c>
      <c r="C20" s="57" t="s">
        <v>20355</v>
      </c>
      <c r="D20" s="110" t="b">
        <v>1</v>
      </c>
      <c r="E20" s="111" t="b">
        <v>0</v>
      </c>
      <c r="F20" s="303"/>
      <c r="G20" s="51">
        <v>0</v>
      </c>
      <c r="H20" s="51">
        <v>116</v>
      </c>
      <c r="I20" s="303"/>
      <c r="J20" s="51">
        <v>0</v>
      </c>
      <c r="K20" s="51">
        <v>116</v>
      </c>
      <c r="L20" s="79">
        <v>0</v>
      </c>
      <c r="M20" s="38" t="s">
        <v>188</v>
      </c>
      <c r="N20" s="58">
        <v>2</v>
      </c>
      <c r="O20" s="106">
        <v>0</v>
      </c>
      <c r="P20" s="204">
        <v>0</v>
      </c>
      <c r="Q20" s="204">
        <v>0</v>
      </c>
      <c r="R20" s="204">
        <v>0</v>
      </c>
      <c r="S20" s="294">
        <v>0</v>
      </c>
      <c r="T20" s="294">
        <v>0</v>
      </c>
      <c r="U20" s="294">
        <v>0</v>
      </c>
      <c r="V20" s="56">
        <v>0</v>
      </c>
      <c r="W20" s="51">
        <v>0</v>
      </c>
      <c r="X20" s="286">
        <v>0</v>
      </c>
      <c r="Y20" s="290">
        <v>0</v>
      </c>
      <c r="Z20" s="292">
        <v>0</v>
      </c>
      <c r="AA20" s="292">
        <v>0</v>
      </c>
      <c r="AB20" s="293">
        <v>0</v>
      </c>
      <c r="AD20" s="244">
        <v>0</v>
      </c>
      <c r="AF20" s="346">
        <v>0</v>
      </c>
      <c r="AG20" s="298" t="e">
        <v>#DIV/0!</v>
      </c>
      <c r="AH20" s="297"/>
    </row>
    <row r="21" spans="2:34" ht="13.5" customHeight="1">
      <c r="B21" s="107" t="s">
        <v>20335</v>
      </c>
      <c r="C21" s="57" t="s">
        <v>20356</v>
      </c>
      <c r="D21" s="110" t="b">
        <v>1</v>
      </c>
      <c r="E21" s="111" t="b">
        <v>0</v>
      </c>
      <c r="F21" s="303"/>
      <c r="G21" s="51">
        <v>0</v>
      </c>
      <c r="H21" s="51">
        <v>116</v>
      </c>
      <c r="I21" s="303"/>
      <c r="J21" s="51">
        <v>0</v>
      </c>
      <c r="K21" s="51">
        <v>116</v>
      </c>
      <c r="L21" s="79">
        <v>137</v>
      </c>
      <c r="M21" s="38" t="s">
        <v>142</v>
      </c>
      <c r="N21" s="58">
        <v>1</v>
      </c>
      <c r="O21" s="106">
        <v>116</v>
      </c>
      <c r="P21" s="204">
        <v>1.0000000000000009E-2</v>
      </c>
      <c r="Q21" s="204">
        <v>1.0000000000000009E-2</v>
      </c>
      <c r="R21" s="204">
        <v>1.0000000000000009E-2</v>
      </c>
      <c r="S21" s="294">
        <v>1.0000000000000009E-2</v>
      </c>
      <c r="T21" s="294">
        <v>1.0000000000000009E-2</v>
      </c>
      <c r="U21" s="294">
        <v>1.0000000000000009E-2</v>
      </c>
      <c r="V21" s="56">
        <v>121.27872499999999</v>
      </c>
      <c r="W21" s="51">
        <v>122.49151225</v>
      </c>
      <c r="X21" s="286">
        <v>123.71642737250001</v>
      </c>
      <c r="Y21" s="290">
        <v>124.95359164622501</v>
      </c>
      <c r="Z21" s="292">
        <v>126.20312756268726</v>
      </c>
      <c r="AA21" s="292">
        <v>127.46515883831412</v>
      </c>
      <c r="AB21" s="293">
        <v>128.73981042669726</v>
      </c>
      <c r="AD21" s="244">
        <v>126.74734363581177</v>
      </c>
      <c r="AF21" s="346">
        <v>130.02529217811724</v>
      </c>
      <c r="AG21" s="298">
        <v>-2.521008403361337E-2</v>
      </c>
      <c r="AH21" s="297"/>
    </row>
    <row r="22" spans="2:34" ht="13.5" customHeight="1">
      <c r="B22" s="107" t="s">
        <v>20336</v>
      </c>
      <c r="C22" s="57" t="s">
        <v>20357</v>
      </c>
      <c r="D22" s="110" t="b">
        <v>1</v>
      </c>
      <c r="E22" s="111" t="b">
        <v>0</v>
      </c>
      <c r="F22" s="303"/>
      <c r="G22" s="51">
        <v>0</v>
      </c>
      <c r="H22" s="51">
        <v>116</v>
      </c>
      <c r="I22" s="303"/>
      <c r="J22" s="51">
        <v>0</v>
      </c>
      <c r="K22" s="51">
        <v>116</v>
      </c>
      <c r="L22" s="79">
        <v>137</v>
      </c>
      <c r="M22" s="38" t="s">
        <v>142</v>
      </c>
      <c r="N22" s="58">
        <v>1</v>
      </c>
      <c r="O22" s="106">
        <v>116</v>
      </c>
      <c r="P22" s="204">
        <v>1.0000000000000009E-2</v>
      </c>
      <c r="Q22" s="204">
        <v>1.0000000000000009E-2</v>
      </c>
      <c r="R22" s="204">
        <v>1.0000000000000009E-2</v>
      </c>
      <c r="S22" s="294">
        <v>1.0000000000000009E-2</v>
      </c>
      <c r="T22" s="294">
        <v>1.0000000000000009E-2</v>
      </c>
      <c r="U22" s="294">
        <v>1.0000000000000009E-2</v>
      </c>
      <c r="V22" s="56">
        <v>121.27872499999999</v>
      </c>
      <c r="W22" s="51">
        <v>122.49151225</v>
      </c>
      <c r="X22" s="286">
        <v>123.71642737250001</v>
      </c>
      <c r="Y22" s="290">
        <v>124.95359164622501</v>
      </c>
      <c r="Z22" s="292">
        <v>126.20312756268726</v>
      </c>
      <c r="AA22" s="292">
        <v>127.46515883831412</v>
      </c>
      <c r="AB22" s="293">
        <v>128.73981042669726</v>
      </c>
      <c r="AD22" s="244">
        <v>126.74734363581177</v>
      </c>
      <c r="AF22" s="346">
        <v>130.02529217811724</v>
      </c>
      <c r="AG22" s="298">
        <v>-2.521008403361337E-2</v>
      </c>
      <c r="AH22" s="297"/>
    </row>
    <row r="23" spans="2:34" ht="13.5" customHeight="1">
      <c r="B23" s="107" t="s">
        <v>20337</v>
      </c>
      <c r="C23" s="57" t="s">
        <v>20358</v>
      </c>
      <c r="D23" s="110" t="b">
        <v>1</v>
      </c>
      <c r="E23" s="111" t="b">
        <v>0</v>
      </c>
      <c r="F23" s="303"/>
      <c r="G23" s="51">
        <v>0</v>
      </c>
      <c r="H23" s="51">
        <v>52</v>
      </c>
      <c r="I23" s="303"/>
      <c r="J23" s="51">
        <v>0</v>
      </c>
      <c r="K23" s="51">
        <v>52</v>
      </c>
      <c r="L23" s="79">
        <v>36</v>
      </c>
      <c r="M23" s="38" t="s">
        <v>142</v>
      </c>
      <c r="N23" s="58">
        <v>1</v>
      </c>
      <c r="O23" s="106">
        <v>52</v>
      </c>
      <c r="P23" s="204">
        <v>1.0000000000000009E-2</v>
      </c>
      <c r="Q23" s="204">
        <v>1.0000000000000009E-2</v>
      </c>
      <c r="R23" s="204">
        <v>1.0000000000000009E-2</v>
      </c>
      <c r="S23" s="294">
        <v>1.0000000000000009E-2</v>
      </c>
      <c r="T23" s="294">
        <v>1.0000000000000009E-2</v>
      </c>
      <c r="U23" s="294">
        <v>1.0000000000000009E-2</v>
      </c>
      <c r="V23" s="56">
        <v>54.366325000000003</v>
      </c>
      <c r="W23" s="51">
        <v>54.909988250000005</v>
      </c>
      <c r="X23" s="286">
        <v>55.459088132500007</v>
      </c>
      <c r="Y23" s="290">
        <v>56.013679013825005</v>
      </c>
      <c r="Z23" s="292">
        <v>56.573815803963257</v>
      </c>
      <c r="AA23" s="292">
        <v>57.139553962002893</v>
      </c>
      <c r="AB23" s="293">
        <v>57.71094950162292</v>
      </c>
      <c r="AD23" s="244">
        <v>56.817774733294939</v>
      </c>
      <c r="AF23" s="346">
        <v>60.095723275600406</v>
      </c>
      <c r="AG23" s="298">
        <v>-5.4545454545454376E-2</v>
      </c>
      <c r="AH23" s="297"/>
    </row>
    <row r="24" spans="2:34" ht="13.5" customHeight="1">
      <c r="B24" s="107" t="s">
        <v>20308</v>
      </c>
      <c r="C24" s="57" t="s">
        <v>20359</v>
      </c>
      <c r="D24" s="110" t="b">
        <v>0</v>
      </c>
      <c r="E24" s="111" t="b">
        <v>0</v>
      </c>
      <c r="F24" s="303"/>
      <c r="G24" s="51" t="s">
        <v>20598</v>
      </c>
      <c r="H24" s="51" t="s">
        <v>20598</v>
      </c>
      <c r="I24" s="303"/>
      <c r="J24" s="51" t="s">
        <v>20598</v>
      </c>
      <c r="K24" s="51" t="s">
        <v>20599</v>
      </c>
      <c r="L24" s="79">
        <v>0</v>
      </c>
      <c r="M24" s="38" t="s">
        <v>188</v>
      </c>
      <c r="N24" s="58">
        <v>2</v>
      </c>
      <c r="O24" s="106">
        <v>0</v>
      </c>
      <c r="P24" s="204">
        <v>0</v>
      </c>
      <c r="Q24" s="204">
        <v>0</v>
      </c>
      <c r="R24" s="204">
        <v>0</v>
      </c>
      <c r="S24" s="294">
        <v>0</v>
      </c>
      <c r="T24" s="294">
        <v>0</v>
      </c>
      <c r="U24" s="294">
        <v>0</v>
      </c>
      <c r="V24" s="56">
        <v>0</v>
      </c>
      <c r="W24" s="51">
        <v>0</v>
      </c>
      <c r="X24" s="286">
        <v>0</v>
      </c>
      <c r="Y24" s="290">
        <v>0</v>
      </c>
      <c r="Z24" s="292">
        <v>0</v>
      </c>
      <c r="AA24" s="292">
        <v>0</v>
      </c>
      <c r="AB24" s="293">
        <v>0</v>
      </c>
      <c r="AD24" s="244">
        <v>0</v>
      </c>
      <c r="AF24" s="346">
        <v>0</v>
      </c>
      <c r="AG24" s="298" t="e">
        <v>#DIV/0!</v>
      </c>
      <c r="AH24" s="297"/>
    </row>
    <row r="25" spans="2:34" ht="13.5" customHeight="1">
      <c r="B25" s="107" t="s">
        <v>20582</v>
      </c>
      <c r="C25" s="57" t="s">
        <v>20583</v>
      </c>
      <c r="D25" s="110" t="b">
        <v>1</v>
      </c>
      <c r="E25" s="111" t="b">
        <v>0</v>
      </c>
      <c r="F25" s="303"/>
      <c r="G25" s="51">
        <v>0</v>
      </c>
      <c r="H25" s="51">
        <v>0</v>
      </c>
      <c r="I25" s="303"/>
      <c r="J25" s="51">
        <v>0</v>
      </c>
      <c r="K25" s="51">
        <v>0</v>
      </c>
      <c r="L25" s="79">
        <v>49</v>
      </c>
      <c r="M25" s="38" t="s">
        <v>188</v>
      </c>
      <c r="N25" s="58">
        <v>2</v>
      </c>
      <c r="O25" s="106">
        <v>49</v>
      </c>
      <c r="P25" s="204">
        <v>0</v>
      </c>
      <c r="Q25" s="204">
        <v>0</v>
      </c>
      <c r="R25" s="204">
        <v>0</v>
      </c>
      <c r="S25" s="294">
        <v>0</v>
      </c>
      <c r="T25" s="294">
        <v>0</v>
      </c>
      <c r="U25" s="294">
        <v>0</v>
      </c>
      <c r="V25" s="56">
        <v>51.229806249999996</v>
      </c>
      <c r="W25" s="51">
        <v>51.229806249999996</v>
      </c>
      <c r="X25" s="286">
        <v>51.229806249999996</v>
      </c>
      <c r="Y25" s="290">
        <v>51.229806249999996</v>
      </c>
      <c r="Z25" s="292">
        <v>51.229806249999996</v>
      </c>
      <c r="AA25" s="292">
        <v>51.229806249999996</v>
      </c>
      <c r="AB25" s="293">
        <v>51.229806249999996</v>
      </c>
      <c r="AD25" s="244">
        <v>52.484880100960154</v>
      </c>
      <c r="AF25" s="346">
        <v>52.484880100960154</v>
      </c>
      <c r="AG25" s="298">
        <v>0</v>
      </c>
      <c r="AH25" s="297"/>
    </row>
    <row r="26" spans="2:34" ht="13.5" customHeight="1">
      <c r="B26" s="107" t="s">
        <v>20500</v>
      </c>
      <c r="C26" s="57" t="s">
        <v>20506</v>
      </c>
      <c r="D26" s="110" t="b">
        <v>1</v>
      </c>
      <c r="E26" s="111" t="b">
        <v>0</v>
      </c>
      <c r="F26" s="303"/>
      <c r="G26" s="51">
        <v>158</v>
      </c>
      <c r="H26" s="51">
        <v>512</v>
      </c>
      <c r="I26" s="303"/>
      <c r="J26" s="51">
        <v>117</v>
      </c>
      <c r="K26" s="51">
        <v>787</v>
      </c>
      <c r="L26" s="79">
        <v>400</v>
      </c>
      <c r="M26" s="38" t="s">
        <v>142</v>
      </c>
      <c r="N26" s="58">
        <v>1</v>
      </c>
      <c r="O26" s="106">
        <v>787</v>
      </c>
      <c r="P26" s="204">
        <v>8.5133418043201736E-3</v>
      </c>
      <c r="Q26" s="204">
        <v>8.5133418043201736E-3</v>
      </c>
      <c r="R26" s="204">
        <v>8.5133418043201736E-3</v>
      </c>
      <c r="S26" s="294">
        <v>8.5133418043201736E-3</v>
      </c>
      <c r="T26" s="294">
        <v>8.5133418043201736E-3</v>
      </c>
      <c r="U26" s="294">
        <v>8.5133418043201736E-3</v>
      </c>
      <c r="V26" s="56">
        <v>822.81341874999998</v>
      </c>
      <c r="W26" s="51">
        <v>829.81831062499998</v>
      </c>
      <c r="X26" s="286">
        <v>836.88283753883411</v>
      </c>
      <c r="Y26" s="290">
        <v>844.00750718497159</v>
      </c>
      <c r="Z26" s="292">
        <v>851.19283157904943</v>
      </c>
      <c r="AA26" s="292">
        <v>858.439327095669</v>
      </c>
      <c r="AB26" s="293">
        <v>865.74751450550502</v>
      </c>
      <c r="AD26" s="244">
        <v>857.3855456807828</v>
      </c>
      <c r="AF26" s="346">
        <v>884.70172617201354</v>
      </c>
      <c r="AG26" s="298">
        <v>-3.0876146935334026E-2</v>
      </c>
      <c r="AH26" s="297"/>
    </row>
    <row r="27" spans="2:34" ht="13.5" customHeight="1">
      <c r="B27" s="107" t="s">
        <v>20309</v>
      </c>
      <c r="C27" s="57" t="s">
        <v>20360</v>
      </c>
      <c r="D27" s="110" t="b">
        <v>1</v>
      </c>
      <c r="E27" s="111" t="b">
        <v>0</v>
      </c>
      <c r="F27" s="303"/>
      <c r="G27" s="51">
        <v>0</v>
      </c>
      <c r="H27" s="51">
        <v>128</v>
      </c>
      <c r="I27" s="303"/>
      <c r="J27" s="51">
        <v>0</v>
      </c>
      <c r="K27" s="51">
        <v>128</v>
      </c>
      <c r="L27" s="79">
        <v>0</v>
      </c>
      <c r="M27" s="38" t="s">
        <v>142</v>
      </c>
      <c r="N27" s="58">
        <v>1</v>
      </c>
      <c r="O27" s="106">
        <v>128</v>
      </c>
      <c r="P27" s="204">
        <v>1.0000000000000009E-2</v>
      </c>
      <c r="Q27" s="204">
        <v>1.0000000000000009E-2</v>
      </c>
      <c r="R27" s="204">
        <v>1.0000000000000009E-2</v>
      </c>
      <c r="S27" s="294">
        <v>1.0000000000000009E-2</v>
      </c>
      <c r="T27" s="294">
        <v>1.0000000000000009E-2</v>
      </c>
      <c r="U27" s="294">
        <v>1.0000000000000009E-2</v>
      </c>
      <c r="V27" s="56">
        <v>133.82479999999998</v>
      </c>
      <c r="W27" s="51">
        <v>135.16304799999997</v>
      </c>
      <c r="X27" s="286">
        <v>136.51467847999999</v>
      </c>
      <c r="Y27" s="290">
        <v>137.87982526479999</v>
      </c>
      <c r="Z27" s="292">
        <v>139.258623517448</v>
      </c>
      <c r="AA27" s="292">
        <v>140.65120975262249</v>
      </c>
      <c r="AB27" s="293">
        <v>142.05772185014871</v>
      </c>
      <c r="AD27" s="244">
        <v>139.85913780503367</v>
      </c>
      <c r="AF27" s="346">
        <v>139.85913780503367</v>
      </c>
      <c r="AG27" s="298">
        <v>0</v>
      </c>
      <c r="AH27" s="297"/>
    </row>
    <row r="28" spans="2:34" ht="13.5" customHeight="1">
      <c r="B28" s="107" t="s">
        <v>20310</v>
      </c>
      <c r="C28" s="57" t="s">
        <v>20361</v>
      </c>
      <c r="D28" s="110" t="b">
        <v>1</v>
      </c>
      <c r="E28" s="111" t="b">
        <v>0</v>
      </c>
      <c r="F28" s="303"/>
      <c r="G28" s="51">
        <v>160</v>
      </c>
      <c r="H28" s="51">
        <v>0</v>
      </c>
      <c r="I28" s="303"/>
      <c r="J28" s="51">
        <v>0</v>
      </c>
      <c r="K28" s="51">
        <v>160</v>
      </c>
      <c r="L28" s="79">
        <v>87</v>
      </c>
      <c r="M28" s="38" t="s">
        <v>142</v>
      </c>
      <c r="N28" s="58">
        <v>1</v>
      </c>
      <c r="O28" s="106">
        <v>160</v>
      </c>
      <c r="P28" s="204">
        <v>1.0000000000000009E-2</v>
      </c>
      <c r="Q28" s="204">
        <v>1.0000000000000009E-2</v>
      </c>
      <c r="R28" s="204">
        <v>1.0000000000000009E-2</v>
      </c>
      <c r="S28" s="294">
        <v>1.0000000000000009E-2</v>
      </c>
      <c r="T28" s="294">
        <v>1.0000000000000009E-2</v>
      </c>
      <c r="U28" s="294">
        <v>1.0000000000000009E-2</v>
      </c>
      <c r="V28" s="56">
        <v>167.28099999999998</v>
      </c>
      <c r="W28" s="51">
        <v>168.95380999999998</v>
      </c>
      <c r="X28" s="286">
        <v>170.64334809999997</v>
      </c>
      <c r="Y28" s="290">
        <v>172.34978158099997</v>
      </c>
      <c r="Z28" s="292">
        <v>174.07327939680997</v>
      </c>
      <c r="AA28" s="292">
        <v>175.81401219077807</v>
      </c>
      <c r="AB28" s="293">
        <v>177.57215231268586</v>
      </c>
      <c r="AD28" s="244">
        <v>174.82392225629206</v>
      </c>
      <c r="AF28" s="346">
        <v>174.82392225629206</v>
      </c>
      <c r="AG28" s="298">
        <v>0</v>
      </c>
      <c r="AH28" s="297"/>
    </row>
    <row r="29" spans="2:34" ht="13.5" customHeight="1">
      <c r="B29" s="107" t="s">
        <v>20311</v>
      </c>
      <c r="C29" s="57" t="s">
        <v>20362</v>
      </c>
      <c r="D29" s="110" t="b">
        <v>1</v>
      </c>
      <c r="E29" s="111" t="b">
        <v>0</v>
      </c>
      <c r="F29" s="303"/>
      <c r="G29" s="51">
        <v>318</v>
      </c>
      <c r="H29" s="51">
        <v>0</v>
      </c>
      <c r="I29" s="303"/>
      <c r="J29" s="51">
        <v>0</v>
      </c>
      <c r="K29" s="51">
        <v>318</v>
      </c>
      <c r="L29" s="79">
        <v>141</v>
      </c>
      <c r="M29" s="38" t="s">
        <v>142</v>
      </c>
      <c r="N29" s="58">
        <v>1</v>
      </c>
      <c r="O29" s="106">
        <v>318</v>
      </c>
      <c r="P29" s="204">
        <v>1.0000000000000009E-2</v>
      </c>
      <c r="Q29" s="204">
        <v>1.0000000000000009E-2</v>
      </c>
      <c r="R29" s="204">
        <v>1.0000000000000009E-2</v>
      </c>
      <c r="S29" s="294">
        <v>1.0000000000000009E-2</v>
      </c>
      <c r="T29" s="294">
        <v>1.0000000000000009E-2</v>
      </c>
      <c r="U29" s="294">
        <v>1.0000000000000009E-2</v>
      </c>
      <c r="V29" s="56">
        <v>332.47098749999998</v>
      </c>
      <c r="W29" s="51">
        <v>335.79569737499997</v>
      </c>
      <c r="X29" s="286">
        <v>339.15365434874997</v>
      </c>
      <c r="Y29" s="290">
        <v>342.54519089223749</v>
      </c>
      <c r="Z29" s="292">
        <v>345.97064280115984</v>
      </c>
      <c r="AA29" s="292">
        <v>349.43034922917144</v>
      </c>
      <c r="AB29" s="293">
        <v>352.92465272146313</v>
      </c>
      <c r="AD29" s="244">
        <v>347.46254548438054</v>
      </c>
      <c r="AF29" s="346">
        <v>350.74049402668595</v>
      </c>
      <c r="AG29" s="298">
        <v>-9.3457943925231747E-3</v>
      </c>
      <c r="AH29" s="297"/>
    </row>
    <row r="30" spans="2:34" ht="13.5" customHeight="1">
      <c r="B30" s="107" t="s">
        <v>20312</v>
      </c>
      <c r="C30" s="57" t="s">
        <v>20363</v>
      </c>
      <c r="D30" s="110" t="b">
        <v>1</v>
      </c>
      <c r="E30" s="111" t="b">
        <v>0</v>
      </c>
      <c r="F30" s="303"/>
      <c r="G30" s="51">
        <v>478</v>
      </c>
      <c r="H30" s="51">
        <v>0</v>
      </c>
      <c r="I30" s="303"/>
      <c r="J30" s="51">
        <v>0</v>
      </c>
      <c r="K30" s="51">
        <v>478</v>
      </c>
      <c r="L30" s="79">
        <v>286</v>
      </c>
      <c r="M30" s="38" t="s">
        <v>142</v>
      </c>
      <c r="N30" s="58">
        <v>1</v>
      </c>
      <c r="O30" s="106">
        <v>478</v>
      </c>
      <c r="P30" s="204">
        <v>1.0000000000000009E-2</v>
      </c>
      <c r="Q30" s="204">
        <v>1.0000000000000009E-2</v>
      </c>
      <c r="R30" s="204">
        <v>1.0000000000000009E-2</v>
      </c>
      <c r="S30" s="294">
        <v>1.0000000000000009E-2</v>
      </c>
      <c r="T30" s="294">
        <v>1.0000000000000009E-2</v>
      </c>
      <c r="U30" s="294">
        <v>1.0000000000000009E-2</v>
      </c>
      <c r="V30" s="56">
        <v>499.75198749999998</v>
      </c>
      <c r="W30" s="51">
        <v>504.74950737500001</v>
      </c>
      <c r="X30" s="286">
        <v>509.79700244874999</v>
      </c>
      <c r="Y30" s="290">
        <v>514.89497247323754</v>
      </c>
      <c r="Z30" s="292">
        <v>520.04392219796989</v>
      </c>
      <c r="AA30" s="292">
        <v>525.24436141994954</v>
      </c>
      <c r="AB30" s="293">
        <v>530.49680503414902</v>
      </c>
      <c r="AD30" s="244">
        <v>522.28646774067261</v>
      </c>
      <c r="AF30" s="346">
        <v>543.04680850860734</v>
      </c>
      <c r="AG30" s="298">
        <v>-3.8229376257545362E-2</v>
      </c>
      <c r="AH30" s="297"/>
    </row>
    <row r="31" spans="2:34" ht="13.5" customHeight="1">
      <c r="B31" s="107" t="s">
        <v>20313</v>
      </c>
      <c r="C31" s="57" t="s">
        <v>20364</v>
      </c>
      <c r="D31" s="110" t="b">
        <v>1</v>
      </c>
      <c r="E31" s="111" t="b">
        <v>0</v>
      </c>
      <c r="F31" s="303"/>
      <c r="G31" s="51">
        <v>0</v>
      </c>
      <c r="H31" s="51">
        <v>3</v>
      </c>
      <c r="I31" s="303"/>
      <c r="J31" s="51">
        <v>0</v>
      </c>
      <c r="K31" s="51">
        <v>12</v>
      </c>
      <c r="L31" s="79">
        <v>14.2</v>
      </c>
      <c r="M31" s="38" t="s">
        <v>142</v>
      </c>
      <c r="N31" s="58">
        <v>1</v>
      </c>
      <c r="O31" s="106">
        <v>12</v>
      </c>
      <c r="P31" s="204">
        <v>1.0000000000000009E-2</v>
      </c>
      <c r="Q31" s="204">
        <v>1.0000000000000009E-2</v>
      </c>
      <c r="R31" s="204">
        <v>1.0000000000000009E-2</v>
      </c>
      <c r="S31" s="294">
        <v>1.0000000000000009E-2</v>
      </c>
      <c r="T31" s="294">
        <v>1.0000000000000009E-2</v>
      </c>
      <c r="U31" s="294">
        <v>1.0000000000000009E-2</v>
      </c>
      <c r="V31" s="56">
        <v>12.546074999999998</v>
      </c>
      <c r="W31" s="51">
        <v>12.671535749999999</v>
      </c>
      <c r="X31" s="286">
        <v>12.798251107499999</v>
      </c>
      <c r="Y31" s="290">
        <v>12.926233618574999</v>
      </c>
      <c r="Z31" s="292">
        <v>13.055495954760749</v>
      </c>
      <c r="AA31" s="292">
        <v>13.186050914308357</v>
      </c>
      <c r="AB31" s="293">
        <v>13.31791142345144</v>
      </c>
      <c r="AD31" s="244">
        <v>13.111794169221906</v>
      </c>
      <c r="AF31" s="346">
        <v>13.111794169221906</v>
      </c>
      <c r="AG31" s="298">
        <v>0</v>
      </c>
      <c r="AH31" s="297"/>
    </row>
    <row r="32" spans="2:34" ht="13.5" customHeight="1">
      <c r="B32" s="107" t="s">
        <v>20314</v>
      </c>
      <c r="C32" s="57" t="s">
        <v>20365</v>
      </c>
      <c r="D32" s="110" t="b">
        <v>1</v>
      </c>
      <c r="E32" s="111" t="b">
        <v>0</v>
      </c>
      <c r="F32" s="303"/>
      <c r="G32" s="51">
        <v>0</v>
      </c>
      <c r="H32" s="51">
        <v>3</v>
      </c>
      <c r="I32" s="303"/>
      <c r="J32" s="51">
        <v>0</v>
      </c>
      <c r="K32" s="51">
        <v>84</v>
      </c>
      <c r="L32" s="79">
        <v>90.6</v>
      </c>
      <c r="M32" s="38" t="s">
        <v>142</v>
      </c>
      <c r="N32" s="58">
        <v>1</v>
      </c>
      <c r="O32" s="106">
        <v>84</v>
      </c>
      <c r="P32" s="204">
        <v>1.0000000000000009E-2</v>
      </c>
      <c r="Q32" s="204">
        <v>1.0000000000000009E-2</v>
      </c>
      <c r="R32" s="204">
        <v>1.0000000000000009E-2</v>
      </c>
      <c r="S32" s="294">
        <v>1.0000000000000009E-2</v>
      </c>
      <c r="T32" s="294">
        <v>1.0000000000000009E-2</v>
      </c>
      <c r="U32" s="294">
        <v>1.0000000000000009E-2</v>
      </c>
      <c r="V32" s="56">
        <v>87.822524999999999</v>
      </c>
      <c r="W32" s="51">
        <v>88.700750249999999</v>
      </c>
      <c r="X32" s="286">
        <v>89.587757752499996</v>
      </c>
      <c r="Y32" s="290">
        <v>90.483635330024995</v>
      </c>
      <c r="Z32" s="292">
        <v>91.38847168332525</v>
      </c>
      <c r="AA32" s="292">
        <v>92.302356400158502</v>
      </c>
      <c r="AB32" s="293">
        <v>93.225379964160084</v>
      </c>
      <c r="AD32" s="244">
        <v>91.782559184553349</v>
      </c>
      <c r="AF32" s="346">
        <v>91.782559184553349</v>
      </c>
      <c r="AG32" s="298">
        <v>0</v>
      </c>
      <c r="AH32" s="297"/>
    </row>
    <row r="33" spans="2:34" ht="13.5" customHeight="1">
      <c r="B33" s="107" t="s">
        <v>20315</v>
      </c>
      <c r="C33" s="57" t="s">
        <v>20366</v>
      </c>
      <c r="D33" s="110" t="b">
        <v>1</v>
      </c>
      <c r="E33" s="111" t="b">
        <v>0</v>
      </c>
      <c r="F33" s="303"/>
      <c r="G33" s="51">
        <v>0</v>
      </c>
      <c r="H33" s="51">
        <v>3</v>
      </c>
      <c r="I33" s="303"/>
      <c r="J33" s="51">
        <v>0</v>
      </c>
      <c r="K33" s="51">
        <v>11</v>
      </c>
      <c r="L33" s="79">
        <v>14.2</v>
      </c>
      <c r="M33" s="38" t="s">
        <v>142</v>
      </c>
      <c r="N33" s="58">
        <v>1</v>
      </c>
      <c r="O33" s="106">
        <v>11</v>
      </c>
      <c r="P33" s="204">
        <v>1.0000000000000009E-2</v>
      </c>
      <c r="Q33" s="204">
        <v>1.0000000000000009E-2</v>
      </c>
      <c r="R33" s="204">
        <v>1.0000000000000009E-2</v>
      </c>
      <c r="S33" s="294">
        <v>1.0000000000000009E-2</v>
      </c>
      <c r="T33" s="294">
        <v>1.0000000000000009E-2</v>
      </c>
      <c r="U33" s="294">
        <v>1.0000000000000009E-2</v>
      </c>
      <c r="V33" s="56">
        <v>11.500568749999998</v>
      </c>
      <c r="W33" s="51">
        <v>11.615574437499998</v>
      </c>
      <c r="X33" s="286">
        <v>11.731730181874997</v>
      </c>
      <c r="Y33" s="290">
        <v>11.849047483693747</v>
      </c>
      <c r="Z33" s="292">
        <v>11.967537958530684</v>
      </c>
      <c r="AA33" s="292">
        <v>12.087213338115991</v>
      </c>
      <c r="AB33" s="293">
        <v>12.208085471497151</v>
      </c>
      <c r="AD33" s="244">
        <v>12.01914465512008</v>
      </c>
      <c r="AF33" s="346">
        <v>12.01914465512008</v>
      </c>
      <c r="AG33" s="298">
        <v>0</v>
      </c>
      <c r="AH33" s="297"/>
    </row>
    <row r="34" spans="2:34" ht="13.5" customHeight="1">
      <c r="B34" s="107" t="s">
        <v>20316</v>
      </c>
      <c r="C34" s="57" t="s">
        <v>20367</v>
      </c>
      <c r="D34" s="110" t="b">
        <v>1</v>
      </c>
      <c r="E34" s="111" t="b">
        <v>0</v>
      </c>
      <c r="F34" s="303"/>
      <c r="G34" s="51">
        <v>0</v>
      </c>
      <c r="H34" s="51">
        <v>3</v>
      </c>
      <c r="I34" s="303"/>
      <c r="J34" s="51">
        <v>0</v>
      </c>
      <c r="K34" s="51">
        <v>12</v>
      </c>
      <c r="L34" s="79">
        <v>14.2</v>
      </c>
      <c r="M34" s="38" t="s">
        <v>142</v>
      </c>
      <c r="N34" s="58">
        <v>1</v>
      </c>
      <c r="O34" s="106">
        <v>12</v>
      </c>
      <c r="P34" s="204">
        <v>1.0000000000000009E-2</v>
      </c>
      <c r="Q34" s="204">
        <v>1.0000000000000009E-2</v>
      </c>
      <c r="R34" s="204">
        <v>1.0000000000000009E-2</v>
      </c>
      <c r="S34" s="294">
        <v>1.0000000000000009E-2</v>
      </c>
      <c r="T34" s="294">
        <v>1.0000000000000009E-2</v>
      </c>
      <c r="U34" s="294">
        <v>1.0000000000000009E-2</v>
      </c>
      <c r="V34" s="56">
        <v>12.546074999999998</v>
      </c>
      <c r="W34" s="51">
        <v>12.671535749999999</v>
      </c>
      <c r="X34" s="286">
        <v>12.798251107499999</v>
      </c>
      <c r="Y34" s="290">
        <v>12.926233618574999</v>
      </c>
      <c r="Z34" s="292">
        <v>13.055495954760749</v>
      </c>
      <c r="AA34" s="292">
        <v>13.186050914308357</v>
      </c>
      <c r="AB34" s="293">
        <v>13.31791142345144</v>
      </c>
      <c r="AD34" s="244">
        <v>13.111794169221906</v>
      </c>
      <c r="AF34" s="346">
        <v>13.111794169221906</v>
      </c>
      <c r="AG34" s="298">
        <v>0</v>
      </c>
      <c r="AH34" s="297"/>
    </row>
    <row r="35" spans="2:34" ht="13.5" customHeight="1">
      <c r="B35" s="107" t="s">
        <v>20317</v>
      </c>
      <c r="C35" s="57" t="s">
        <v>20368</v>
      </c>
      <c r="D35" s="110" t="b">
        <v>1</v>
      </c>
      <c r="E35" s="111" t="b">
        <v>0</v>
      </c>
      <c r="F35" s="303"/>
      <c r="G35" s="51">
        <v>318</v>
      </c>
      <c r="H35" s="51">
        <v>0</v>
      </c>
      <c r="I35" s="303"/>
      <c r="J35" s="51">
        <v>0</v>
      </c>
      <c r="K35" s="51">
        <v>318</v>
      </c>
      <c r="L35" s="79">
        <v>238</v>
      </c>
      <c r="M35" s="38" t="s">
        <v>142</v>
      </c>
      <c r="N35" s="58">
        <v>1</v>
      </c>
      <c r="O35" s="106">
        <v>318</v>
      </c>
      <c r="P35" s="204">
        <v>1.0000000000000009E-2</v>
      </c>
      <c r="Q35" s="204">
        <v>1.0000000000000009E-2</v>
      </c>
      <c r="R35" s="204">
        <v>1.0000000000000009E-2</v>
      </c>
      <c r="S35" s="294">
        <v>1.0000000000000009E-2</v>
      </c>
      <c r="T35" s="294">
        <v>1.0000000000000009E-2</v>
      </c>
      <c r="U35" s="294">
        <v>1.0000000000000009E-2</v>
      </c>
      <c r="V35" s="56">
        <v>332.47098749999998</v>
      </c>
      <c r="W35" s="51">
        <v>335.79569737499997</v>
      </c>
      <c r="X35" s="286">
        <v>339.15365434874997</v>
      </c>
      <c r="Y35" s="290">
        <v>342.54519089223749</v>
      </c>
      <c r="Z35" s="292">
        <v>345.97064280115984</v>
      </c>
      <c r="AA35" s="292">
        <v>349.43034922917144</v>
      </c>
      <c r="AB35" s="293">
        <v>352.92465272146313</v>
      </c>
      <c r="AD35" s="244">
        <v>347.46254548438054</v>
      </c>
      <c r="AF35" s="346">
        <v>350.74049402668595</v>
      </c>
      <c r="AG35" s="298">
        <v>-9.3457943925231747E-3</v>
      </c>
      <c r="AH35" s="297"/>
    </row>
    <row r="36" spans="2:34" ht="13.5" customHeight="1">
      <c r="B36" s="107" t="s">
        <v>20318</v>
      </c>
      <c r="C36" s="57" t="s">
        <v>20369</v>
      </c>
      <c r="D36" s="110" t="b">
        <v>0</v>
      </c>
      <c r="E36" s="111" t="b">
        <v>0</v>
      </c>
      <c r="F36" s="303"/>
      <c r="G36" s="51" t="s">
        <v>20598</v>
      </c>
      <c r="H36" s="51" t="s">
        <v>20598</v>
      </c>
      <c r="I36" s="303"/>
      <c r="J36" s="51" t="s">
        <v>20598</v>
      </c>
      <c r="K36" s="51" t="s">
        <v>20599</v>
      </c>
      <c r="L36" s="79">
        <v>198</v>
      </c>
      <c r="M36" s="38" t="s">
        <v>188</v>
      </c>
      <c r="N36" s="58">
        <v>2</v>
      </c>
      <c r="O36" s="106">
        <v>198</v>
      </c>
      <c r="P36" s="204">
        <v>0</v>
      </c>
      <c r="Q36" s="204">
        <v>0</v>
      </c>
      <c r="R36" s="204">
        <v>0</v>
      </c>
      <c r="S36" s="294">
        <v>0</v>
      </c>
      <c r="T36" s="294">
        <v>0</v>
      </c>
      <c r="U36" s="294">
        <v>0</v>
      </c>
      <c r="V36" s="56">
        <v>207.01023749999999</v>
      </c>
      <c r="W36" s="51">
        <v>207.01023749999999</v>
      </c>
      <c r="X36" s="286">
        <v>207.01023749999999</v>
      </c>
      <c r="Y36" s="290">
        <v>207.01023749999999</v>
      </c>
      <c r="Z36" s="292">
        <v>207.01023749999999</v>
      </c>
      <c r="AA36" s="292">
        <v>207.01023749999999</v>
      </c>
      <c r="AB36" s="293">
        <v>207.01023749999999</v>
      </c>
      <c r="AD36" s="244">
        <v>212.08176040796144</v>
      </c>
      <c r="AF36" s="346">
        <v>212.08176040796144</v>
      </c>
      <c r="AG36" s="298">
        <v>0</v>
      </c>
      <c r="AH36" s="297"/>
    </row>
    <row r="37" spans="2:34" ht="13.5" customHeight="1">
      <c r="B37" s="107" t="s">
        <v>20319</v>
      </c>
      <c r="C37" s="57" t="s">
        <v>20370</v>
      </c>
      <c r="D37" s="110" t="b">
        <v>1</v>
      </c>
      <c r="E37" s="111" t="b">
        <v>0</v>
      </c>
      <c r="F37" s="303"/>
      <c r="G37" s="51">
        <v>0</v>
      </c>
      <c r="H37" s="51">
        <v>3</v>
      </c>
      <c r="I37" s="303"/>
      <c r="J37" s="51">
        <v>0</v>
      </c>
      <c r="K37" s="51">
        <v>38</v>
      </c>
      <c r="L37" s="79">
        <v>38.299999999999997</v>
      </c>
      <c r="M37" s="38" t="s">
        <v>142</v>
      </c>
      <c r="N37" s="58">
        <v>1</v>
      </c>
      <c r="O37" s="106">
        <v>38</v>
      </c>
      <c r="P37" s="204">
        <v>1.0000000000000009E-2</v>
      </c>
      <c r="Q37" s="204">
        <v>1.0000000000000009E-2</v>
      </c>
      <c r="R37" s="204">
        <v>1.0000000000000009E-2</v>
      </c>
      <c r="S37" s="294">
        <v>1.0000000000000009E-2</v>
      </c>
      <c r="T37" s="294">
        <v>1.0000000000000009E-2</v>
      </c>
      <c r="U37" s="294">
        <v>1.0000000000000009E-2</v>
      </c>
      <c r="V37" s="56">
        <v>39.729237499999996</v>
      </c>
      <c r="W37" s="51">
        <v>40.126529874999996</v>
      </c>
      <c r="X37" s="286">
        <v>40.527795173749993</v>
      </c>
      <c r="Y37" s="290">
        <v>40.933073125487496</v>
      </c>
      <c r="Z37" s="292">
        <v>41.342403856742372</v>
      </c>
      <c r="AA37" s="292">
        <v>41.7558278953098</v>
      </c>
      <c r="AB37" s="293">
        <v>42.173386174262895</v>
      </c>
      <c r="AD37" s="244">
        <v>41.520681535869365</v>
      </c>
      <c r="AF37" s="346">
        <v>41.520681535869365</v>
      </c>
      <c r="AG37" s="298">
        <v>0</v>
      </c>
      <c r="AH37" s="297"/>
    </row>
    <row r="38" spans="2:34" ht="13.5" customHeight="1">
      <c r="B38" s="107" t="s">
        <v>20320</v>
      </c>
      <c r="C38" s="57" t="s">
        <v>20371</v>
      </c>
      <c r="D38" s="110" t="b">
        <v>1</v>
      </c>
      <c r="E38" s="111" t="b">
        <v>0</v>
      </c>
      <c r="F38" s="303"/>
      <c r="G38" s="51">
        <v>0</v>
      </c>
      <c r="H38" s="51">
        <v>3</v>
      </c>
      <c r="I38" s="303"/>
      <c r="J38" s="51">
        <v>0</v>
      </c>
      <c r="K38" s="51">
        <v>38</v>
      </c>
      <c r="L38" s="79">
        <v>38.299999999999997</v>
      </c>
      <c r="M38" s="38" t="s">
        <v>142</v>
      </c>
      <c r="N38" s="58">
        <v>1</v>
      </c>
      <c r="O38" s="106">
        <v>38</v>
      </c>
      <c r="P38" s="204">
        <v>1.0000000000000009E-2</v>
      </c>
      <c r="Q38" s="204">
        <v>1.0000000000000009E-2</v>
      </c>
      <c r="R38" s="204">
        <v>1.0000000000000009E-2</v>
      </c>
      <c r="S38" s="294">
        <v>1.0000000000000009E-2</v>
      </c>
      <c r="T38" s="294">
        <v>1.0000000000000009E-2</v>
      </c>
      <c r="U38" s="294">
        <v>1.0000000000000009E-2</v>
      </c>
      <c r="V38" s="56">
        <v>39.729237499999996</v>
      </c>
      <c r="W38" s="51">
        <v>40.126529874999996</v>
      </c>
      <c r="X38" s="286">
        <v>40.527795173749993</v>
      </c>
      <c r="Y38" s="290">
        <v>40.933073125487496</v>
      </c>
      <c r="Z38" s="292">
        <v>41.342403856742372</v>
      </c>
      <c r="AA38" s="292">
        <v>41.7558278953098</v>
      </c>
      <c r="AB38" s="293">
        <v>42.173386174262895</v>
      </c>
      <c r="AD38" s="244">
        <v>41.520681535869365</v>
      </c>
      <c r="AF38" s="346">
        <v>41.520681535869365</v>
      </c>
      <c r="AG38" s="298">
        <v>0</v>
      </c>
      <c r="AH38" s="297"/>
    </row>
    <row r="39" spans="2:34" ht="13.5" customHeight="1">
      <c r="B39" s="107" t="s">
        <v>20321</v>
      </c>
      <c r="C39" s="57" t="s">
        <v>20372</v>
      </c>
      <c r="D39" s="110" t="b">
        <v>1</v>
      </c>
      <c r="E39" s="111" t="b">
        <v>0</v>
      </c>
      <c r="F39" s="303"/>
      <c r="G39" s="51">
        <v>0</v>
      </c>
      <c r="H39" s="51">
        <v>3</v>
      </c>
      <c r="I39" s="303"/>
      <c r="J39" s="51">
        <v>0</v>
      </c>
      <c r="K39" s="51">
        <v>84</v>
      </c>
      <c r="L39" s="79">
        <v>90.6</v>
      </c>
      <c r="M39" s="38" t="s">
        <v>142</v>
      </c>
      <c r="N39" s="58">
        <v>1</v>
      </c>
      <c r="O39" s="106">
        <v>84</v>
      </c>
      <c r="P39" s="204">
        <v>1.0000000000000009E-2</v>
      </c>
      <c r="Q39" s="204">
        <v>1.0000000000000009E-2</v>
      </c>
      <c r="R39" s="204">
        <v>1.0000000000000009E-2</v>
      </c>
      <c r="S39" s="294">
        <v>1.0000000000000009E-2</v>
      </c>
      <c r="T39" s="294">
        <v>1.0000000000000009E-2</v>
      </c>
      <c r="U39" s="294">
        <v>1.0000000000000009E-2</v>
      </c>
      <c r="V39" s="56">
        <v>87.822524999999999</v>
      </c>
      <c r="W39" s="51">
        <v>88.700750249999999</v>
      </c>
      <c r="X39" s="286">
        <v>89.587757752499996</v>
      </c>
      <c r="Y39" s="290">
        <v>90.483635330024995</v>
      </c>
      <c r="Z39" s="292">
        <v>91.38847168332525</v>
      </c>
      <c r="AA39" s="292">
        <v>92.302356400158502</v>
      </c>
      <c r="AB39" s="293">
        <v>93.225379964160084</v>
      </c>
      <c r="AD39" s="244">
        <v>91.782559184553349</v>
      </c>
      <c r="AF39" s="346">
        <v>91.782559184553349</v>
      </c>
      <c r="AG39" s="298">
        <v>0</v>
      </c>
      <c r="AH39" s="297"/>
    </row>
    <row r="40" spans="2:34" ht="13.5" customHeight="1">
      <c r="B40" s="107" t="s">
        <v>20322</v>
      </c>
      <c r="C40" s="57" t="s">
        <v>20373</v>
      </c>
      <c r="D40" s="110" t="b">
        <v>1</v>
      </c>
      <c r="E40" s="111" t="b">
        <v>0</v>
      </c>
      <c r="F40" s="303"/>
      <c r="G40" s="51">
        <v>1913</v>
      </c>
      <c r="H40" s="51">
        <v>0</v>
      </c>
      <c r="I40" s="303"/>
      <c r="J40" s="51">
        <v>0</v>
      </c>
      <c r="K40" s="51">
        <v>1913</v>
      </c>
      <c r="L40" s="79">
        <v>1279</v>
      </c>
      <c r="M40" s="38" t="s">
        <v>142</v>
      </c>
      <c r="N40" s="58">
        <v>1</v>
      </c>
      <c r="O40" s="106">
        <v>1913</v>
      </c>
      <c r="P40" s="204">
        <v>1.0000000000000009E-2</v>
      </c>
      <c r="Q40" s="204">
        <v>1.0000000000000009E-2</v>
      </c>
      <c r="R40" s="204">
        <v>1.0000000000000009E-2</v>
      </c>
      <c r="S40" s="294">
        <v>1.0000000000000009E-2</v>
      </c>
      <c r="T40" s="294">
        <v>1.0000000000000009E-2</v>
      </c>
      <c r="U40" s="294">
        <v>1.0000000000000009E-2</v>
      </c>
      <c r="V40" s="56">
        <v>2000.05345625</v>
      </c>
      <c r="W40" s="51">
        <v>2020.0539908124999</v>
      </c>
      <c r="X40" s="286">
        <v>2040.2545307206249</v>
      </c>
      <c r="Y40" s="290">
        <v>2060.657076027831</v>
      </c>
      <c r="Z40" s="292">
        <v>2081.2636467881093</v>
      </c>
      <c r="AA40" s="292">
        <v>2102.0762832559903</v>
      </c>
      <c r="AB40" s="293">
        <v>2123.0970460885501</v>
      </c>
      <c r="AD40" s="244">
        <v>2090.2385204767925</v>
      </c>
      <c r="AF40" s="346">
        <v>2125.2033049280503</v>
      </c>
      <c r="AG40" s="298">
        <v>-1.6452442159382772E-2</v>
      </c>
      <c r="AH40" s="297"/>
    </row>
    <row r="41" spans="2:34" ht="13.5" customHeight="1">
      <c r="B41" s="107" t="s">
        <v>20323</v>
      </c>
      <c r="C41" s="57" t="s">
        <v>20374</v>
      </c>
      <c r="D41" s="110" t="b">
        <v>1</v>
      </c>
      <c r="E41" s="111" t="b">
        <v>0</v>
      </c>
      <c r="F41" s="303"/>
      <c r="G41" s="51">
        <v>3603</v>
      </c>
      <c r="H41" s="51">
        <v>0</v>
      </c>
      <c r="I41" s="303"/>
      <c r="J41" s="51">
        <v>0</v>
      </c>
      <c r="K41" s="51">
        <v>3603</v>
      </c>
      <c r="L41" s="79">
        <v>2670</v>
      </c>
      <c r="M41" s="38" t="s">
        <v>142</v>
      </c>
      <c r="N41" s="58">
        <v>1</v>
      </c>
      <c r="O41" s="106">
        <v>3603</v>
      </c>
      <c r="P41" s="204">
        <v>1.0000000000000009E-2</v>
      </c>
      <c r="Q41" s="204">
        <v>1.0000000000000009E-2</v>
      </c>
      <c r="R41" s="204">
        <v>1.0000000000000009E-2</v>
      </c>
      <c r="S41" s="294">
        <v>1.0000000000000009E-2</v>
      </c>
      <c r="T41" s="294">
        <v>1.0000000000000009E-2</v>
      </c>
      <c r="U41" s="294">
        <v>1.0000000000000009E-2</v>
      </c>
      <c r="V41" s="56">
        <v>3766.9590187499994</v>
      </c>
      <c r="W41" s="51">
        <v>3804.6286089374994</v>
      </c>
      <c r="X41" s="286">
        <v>3842.6748950268743</v>
      </c>
      <c r="Y41" s="290">
        <v>3881.1016439771429</v>
      </c>
      <c r="Z41" s="292">
        <v>3919.9126604169142</v>
      </c>
      <c r="AA41" s="292">
        <v>3959.1117870210833</v>
      </c>
      <c r="AB41" s="293">
        <v>3998.7029048912941</v>
      </c>
      <c r="AD41" s="244">
        <v>3936.816199308877</v>
      </c>
      <c r="AF41" s="346">
        <v>4000.1898711267836</v>
      </c>
      <c r="AG41" s="298">
        <v>-1.584266593826841E-2</v>
      </c>
      <c r="AH41" s="297"/>
    </row>
    <row r="42" spans="2:34" ht="13.5" customHeight="1">
      <c r="B42" s="107" t="s">
        <v>20324</v>
      </c>
      <c r="C42" s="57" t="s">
        <v>20375</v>
      </c>
      <c r="D42" s="110" t="b">
        <v>1</v>
      </c>
      <c r="E42" s="111" t="b">
        <v>0</v>
      </c>
      <c r="F42" s="303"/>
      <c r="G42" s="51">
        <v>2550</v>
      </c>
      <c r="H42" s="51">
        <v>0</v>
      </c>
      <c r="I42" s="303"/>
      <c r="J42" s="51">
        <v>0</v>
      </c>
      <c r="K42" s="51">
        <v>2550</v>
      </c>
      <c r="L42" s="79">
        <v>1706</v>
      </c>
      <c r="M42" s="38" t="s">
        <v>142</v>
      </c>
      <c r="N42" s="58">
        <v>1</v>
      </c>
      <c r="O42" s="106">
        <v>2550</v>
      </c>
      <c r="P42" s="204">
        <v>1.0000000000000009E-2</v>
      </c>
      <c r="Q42" s="204">
        <v>1.0000000000000009E-2</v>
      </c>
      <c r="R42" s="204">
        <v>1.0000000000000009E-2</v>
      </c>
      <c r="S42" s="294">
        <v>1.0000000000000009E-2</v>
      </c>
      <c r="T42" s="294">
        <v>1.0000000000000009E-2</v>
      </c>
      <c r="U42" s="294">
        <v>1.0000000000000009E-2</v>
      </c>
      <c r="V42" s="56">
        <v>2666.0409374999999</v>
      </c>
      <c r="W42" s="51">
        <v>2692.7013468750001</v>
      </c>
      <c r="X42" s="286">
        <v>2719.62836034375</v>
      </c>
      <c r="Y42" s="290">
        <v>2746.8246439471877</v>
      </c>
      <c r="Z42" s="292">
        <v>2774.2928903866596</v>
      </c>
      <c r="AA42" s="292">
        <v>2802.035819290526</v>
      </c>
      <c r="AB42" s="293">
        <v>2830.0561774834314</v>
      </c>
      <c r="AD42" s="244">
        <v>2786.2562609596553</v>
      </c>
      <c r="AF42" s="346">
        <v>2827.776942495525</v>
      </c>
      <c r="AG42" s="298">
        <v>-1.4683153013910469E-2</v>
      </c>
      <c r="AH42" s="297"/>
    </row>
    <row r="43" spans="2:34" ht="13.5" customHeight="1">
      <c r="B43" s="107" t="s">
        <v>20325</v>
      </c>
      <c r="C43" s="57" t="s">
        <v>20376</v>
      </c>
      <c r="D43" s="110" t="b">
        <v>1</v>
      </c>
      <c r="E43" s="111" t="b">
        <v>0</v>
      </c>
      <c r="F43" s="303"/>
      <c r="G43" s="51">
        <v>478</v>
      </c>
      <c r="H43" s="51">
        <v>0</v>
      </c>
      <c r="I43" s="303"/>
      <c r="J43" s="51">
        <v>0</v>
      </c>
      <c r="K43" s="51">
        <v>478</v>
      </c>
      <c r="L43" s="79">
        <v>286</v>
      </c>
      <c r="M43" s="38" t="s">
        <v>142</v>
      </c>
      <c r="N43" s="58">
        <v>1</v>
      </c>
      <c r="O43" s="106">
        <v>478</v>
      </c>
      <c r="P43" s="204">
        <v>1.0000000000000009E-2</v>
      </c>
      <c r="Q43" s="204">
        <v>1.0000000000000009E-2</v>
      </c>
      <c r="R43" s="204">
        <v>1.0000000000000009E-2</v>
      </c>
      <c r="S43" s="294">
        <v>1.0000000000000009E-2</v>
      </c>
      <c r="T43" s="294">
        <v>1.0000000000000009E-2</v>
      </c>
      <c r="U43" s="294">
        <v>1.0000000000000009E-2</v>
      </c>
      <c r="V43" s="56">
        <v>499.75198749999998</v>
      </c>
      <c r="W43" s="51">
        <v>504.74950737500001</v>
      </c>
      <c r="X43" s="286">
        <v>509.79700244874999</v>
      </c>
      <c r="Y43" s="290">
        <v>514.89497247323754</v>
      </c>
      <c r="Z43" s="292">
        <v>520.04392219796989</v>
      </c>
      <c r="AA43" s="292">
        <v>525.24436141994954</v>
      </c>
      <c r="AB43" s="293">
        <v>530.49680503414902</v>
      </c>
      <c r="AD43" s="244">
        <v>522.28646774067261</v>
      </c>
      <c r="AF43" s="346">
        <v>543.04680850860734</v>
      </c>
      <c r="AG43" s="298">
        <v>-3.8229376257545362E-2</v>
      </c>
      <c r="AH43" s="297"/>
    </row>
    <row r="44" spans="2:34" ht="13.5" customHeight="1">
      <c r="B44" s="107" t="s">
        <v>139</v>
      </c>
      <c r="C44" s="57" t="s">
        <v>20377</v>
      </c>
      <c r="D44" s="110" t="b">
        <v>1</v>
      </c>
      <c r="E44" s="111" t="b">
        <v>0</v>
      </c>
      <c r="F44" s="303"/>
      <c r="G44" s="51">
        <v>0</v>
      </c>
      <c r="H44" s="51">
        <v>746</v>
      </c>
      <c r="I44" s="303"/>
      <c r="J44" s="51">
        <v>91</v>
      </c>
      <c r="K44" s="51">
        <v>837</v>
      </c>
      <c r="L44" s="79">
        <v>540</v>
      </c>
      <c r="M44" s="38" t="s">
        <v>142</v>
      </c>
      <c r="N44" s="58">
        <v>1</v>
      </c>
      <c r="O44" s="106">
        <v>837</v>
      </c>
      <c r="P44" s="204">
        <v>8.9127837514935138E-3</v>
      </c>
      <c r="Q44" s="204">
        <v>8.9127837514935138E-3</v>
      </c>
      <c r="R44" s="204">
        <v>8.9127837514935138E-3</v>
      </c>
      <c r="S44" s="294">
        <v>8.9127837514935138E-3</v>
      </c>
      <c r="T44" s="294">
        <v>8.9127837514935138E-3</v>
      </c>
      <c r="U44" s="294">
        <v>8.9127837514935138E-3</v>
      </c>
      <c r="V44" s="56">
        <v>875.08873124999991</v>
      </c>
      <c r="W44" s="51">
        <v>882.88820787500003</v>
      </c>
      <c r="X44" s="286">
        <v>890.75719954853355</v>
      </c>
      <c r="Y44" s="290">
        <v>898.69632584319561</v>
      </c>
      <c r="Z44" s="292">
        <v>906.70621185369771</v>
      </c>
      <c r="AA44" s="292">
        <v>914.78748824608556</v>
      </c>
      <c r="AB44" s="293">
        <v>922.94079130739487</v>
      </c>
      <c r="AD44" s="244">
        <v>912.57977024599472</v>
      </c>
      <c r="AF44" s="346">
        <v>1112.5344411984997</v>
      </c>
      <c r="AG44" s="298">
        <v>-0.17972897156972498</v>
      </c>
      <c r="AH44" s="297"/>
    </row>
    <row r="45" spans="2:34" ht="13.5" customHeight="1">
      <c r="B45" s="107" t="s">
        <v>140</v>
      </c>
      <c r="C45" s="57" t="s">
        <v>20378</v>
      </c>
      <c r="D45" s="110" t="b">
        <v>1</v>
      </c>
      <c r="E45" s="111" t="b">
        <v>0</v>
      </c>
      <c r="F45" s="303"/>
      <c r="G45" s="51">
        <v>0</v>
      </c>
      <c r="H45" s="51">
        <v>235</v>
      </c>
      <c r="I45" s="303"/>
      <c r="J45" s="51">
        <v>32</v>
      </c>
      <c r="K45" s="51">
        <v>267</v>
      </c>
      <c r="L45" s="79">
        <v>250</v>
      </c>
      <c r="M45" s="38" t="s">
        <v>142</v>
      </c>
      <c r="N45" s="58">
        <v>1</v>
      </c>
      <c r="O45" s="106">
        <v>267</v>
      </c>
      <c r="P45" s="204">
        <v>8.8014981273409898E-3</v>
      </c>
      <c r="Q45" s="204">
        <v>8.8014981273409898E-3</v>
      </c>
      <c r="R45" s="204">
        <v>8.8014981273409898E-3</v>
      </c>
      <c r="S45" s="294">
        <v>8.8014981273409898E-3</v>
      </c>
      <c r="T45" s="294">
        <v>8.8014981273409898E-3</v>
      </c>
      <c r="U45" s="294">
        <v>8.8014981273409898E-3</v>
      </c>
      <c r="V45" s="56">
        <v>279.15016874999998</v>
      </c>
      <c r="W45" s="51">
        <v>281.60710843750002</v>
      </c>
      <c r="X45" s="286">
        <v>284.08567287505861</v>
      </c>
      <c r="Y45" s="290">
        <v>286.58605239287283</v>
      </c>
      <c r="Z45" s="292">
        <v>289.10843899633073</v>
      </c>
      <c r="AA45" s="292">
        <v>291.65302638075542</v>
      </c>
      <c r="AB45" s="293">
        <v>294.22000994627899</v>
      </c>
      <c r="AD45" s="244">
        <v>291.04545909244075</v>
      </c>
      <c r="AF45" s="346">
        <v>491.00015311579682</v>
      </c>
      <c r="AG45" s="298">
        <v>-0.40723957569968217</v>
      </c>
      <c r="AH45" s="297"/>
    </row>
    <row r="46" spans="2:34" ht="13.5" customHeight="1">
      <c r="B46" s="107" t="s">
        <v>20590</v>
      </c>
      <c r="C46" s="57" t="s">
        <v>20591</v>
      </c>
      <c r="D46" s="110" t="b">
        <v>1</v>
      </c>
      <c r="E46" s="111" t="b">
        <v>0</v>
      </c>
      <c r="F46" s="303"/>
      <c r="G46" s="51">
        <v>0</v>
      </c>
      <c r="H46" s="51">
        <v>3</v>
      </c>
      <c r="I46" s="303"/>
      <c r="J46" s="51">
        <v>0</v>
      </c>
      <c r="K46" s="51">
        <v>11</v>
      </c>
      <c r="L46" s="79">
        <v>38</v>
      </c>
      <c r="M46" s="38" t="s">
        <v>142</v>
      </c>
      <c r="N46" s="58">
        <v>1</v>
      </c>
      <c r="O46" s="106">
        <v>11</v>
      </c>
      <c r="P46" s="204">
        <v>1.0000000000000009E-2</v>
      </c>
      <c r="Q46" s="204">
        <v>1.0000000000000009E-2</v>
      </c>
      <c r="R46" s="204">
        <v>1.0000000000000009E-2</v>
      </c>
      <c r="S46" s="294">
        <v>1.0000000000000009E-2</v>
      </c>
      <c r="T46" s="294">
        <v>1.0000000000000009E-2</v>
      </c>
      <c r="U46" s="294">
        <v>1.0000000000000009E-2</v>
      </c>
      <c r="V46" s="56">
        <v>11.500568749999998</v>
      </c>
      <c r="W46" s="51">
        <v>11.615574437499998</v>
      </c>
      <c r="X46" s="300" t="s">
        <v>20630</v>
      </c>
      <c r="Y46" s="290" t="e">
        <v>#VALUE!</v>
      </c>
      <c r="Z46" s="292" t="e">
        <v>#VALUE!</v>
      </c>
      <c r="AA46" s="292" t="e">
        <v>#VALUE!</v>
      </c>
      <c r="AB46" s="293" t="e">
        <v>#VALUE!</v>
      </c>
      <c r="AD46" s="299" t="s">
        <v>20630</v>
      </c>
      <c r="AF46" s="238">
        <v>12.01914465512008</v>
      </c>
      <c r="AG46" s="298" t="e">
        <v>#VALUE!</v>
      </c>
      <c r="AH46" s="297"/>
    </row>
    <row r="47" spans="2:34" ht="13.5" customHeight="1">
      <c r="B47" s="107">
        <v>0</v>
      </c>
      <c r="C47" s="57">
        <v>0</v>
      </c>
      <c r="D47" s="110" t="b">
        <v>0</v>
      </c>
      <c r="E47" s="111" t="b">
        <v>0</v>
      </c>
      <c r="F47" s="51" t="s">
        <v>20598</v>
      </c>
      <c r="G47" s="51" t="s">
        <v>20598</v>
      </c>
      <c r="H47" s="51" t="s">
        <v>20598</v>
      </c>
      <c r="I47" s="51" t="s">
        <v>20598</v>
      </c>
      <c r="J47" s="51" t="s">
        <v>20598</v>
      </c>
      <c r="K47" s="51" t="s">
        <v>20599</v>
      </c>
      <c r="L47" s="79">
        <v>0</v>
      </c>
      <c r="M47" s="38">
        <v>0</v>
      </c>
      <c r="N47" s="58" t="e">
        <v>#N/A</v>
      </c>
      <c r="O47" s="106" t="e">
        <v>#N/A</v>
      </c>
      <c r="P47" s="204" t="e">
        <v>#N/A</v>
      </c>
      <c r="Q47" s="204" t="e">
        <v>#N/A</v>
      </c>
      <c r="R47" s="204" t="e">
        <v>#N/A</v>
      </c>
      <c r="S47" s="204" t="e">
        <v>#N/A</v>
      </c>
      <c r="T47" s="204" t="e">
        <v>#N/A</v>
      </c>
      <c r="U47" s="204" t="e">
        <v>#N/A</v>
      </c>
      <c r="V47" s="56" t="e">
        <v>#N/A</v>
      </c>
      <c r="W47" s="51" t="e">
        <v>#N/A</v>
      </c>
      <c r="X47" s="287" t="e">
        <v>#N/A</v>
      </c>
      <c r="Y47" s="56" t="e">
        <v>#N/A</v>
      </c>
      <c r="Z47" s="51" t="e">
        <v>#N/A</v>
      </c>
      <c r="AA47" s="51" t="e">
        <v>#N/A</v>
      </c>
      <c r="AB47" s="109" t="e">
        <v>#N/A</v>
      </c>
    </row>
    <row r="48" spans="2:34" ht="13.5" customHeight="1">
      <c r="B48" s="107">
        <v>0</v>
      </c>
      <c r="C48" s="57">
        <v>0</v>
      </c>
      <c r="D48" s="110" t="b">
        <v>0</v>
      </c>
      <c r="E48" s="111" t="b">
        <v>0</v>
      </c>
      <c r="F48" s="51" t="s">
        <v>20598</v>
      </c>
      <c r="G48" s="51" t="s">
        <v>20598</v>
      </c>
      <c r="H48" s="51" t="s">
        <v>20598</v>
      </c>
      <c r="I48" s="51" t="s">
        <v>20598</v>
      </c>
      <c r="J48" s="51" t="s">
        <v>20598</v>
      </c>
      <c r="K48" s="51" t="s">
        <v>20599</v>
      </c>
      <c r="L48" s="79">
        <v>0</v>
      </c>
      <c r="M48" s="38">
        <v>0</v>
      </c>
      <c r="N48" s="58" t="e">
        <v>#N/A</v>
      </c>
      <c r="O48" s="106" t="e">
        <v>#N/A</v>
      </c>
      <c r="P48" s="204" t="e">
        <v>#N/A</v>
      </c>
      <c r="Q48" s="204" t="e">
        <v>#N/A</v>
      </c>
      <c r="R48" s="204" t="e">
        <v>#N/A</v>
      </c>
      <c r="S48" s="204" t="e">
        <v>#N/A</v>
      </c>
      <c r="T48" s="204" t="e">
        <v>#N/A</v>
      </c>
      <c r="U48" s="204" t="e">
        <v>#N/A</v>
      </c>
      <c r="V48" s="56" t="e">
        <v>#N/A</v>
      </c>
      <c r="W48" s="51" t="e">
        <v>#N/A</v>
      </c>
      <c r="X48" s="287" t="e">
        <v>#N/A</v>
      </c>
      <c r="Y48" s="56" t="e">
        <v>#N/A</v>
      </c>
      <c r="Z48" s="51" t="e">
        <v>#N/A</v>
      </c>
      <c r="AA48" s="51" t="e">
        <v>#N/A</v>
      </c>
      <c r="AB48" s="109" t="e">
        <v>#N/A</v>
      </c>
    </row>
    <row r="49" spans="2:32" ht="13.5" customHeight="1">
      <c r="B49" s="107">
        <v>0</v>
      </c>
      <c r="C49" s="57">
        <v>0</v>
      </c>
      <c r="D49" s="110" t="b">
        <v>0</v>
      </c>
      <c r="E49" s="111" t="b">
        <v>0</v>
      </c>
      <c r="F49" s="51" t="s">
        <v>20598</v>
      </c>
      <c r="G49" s="51" t="s">
        <v>20598</v>
      </c>
      <c r="H49" s="51" t="s">
        <v>20598</v>
      </c>
      <c r="I49" s="51" t="s">
        <v>20598</v>
      </c>
      <c r="J49" s="51" t="s">
        <v>20598</v>
      </c>
      <c r="K49" s="51" t="s">
        <v>20599</v>
      </c>
      <c r="L49" s="79">
        <v>0</v>
      </c>
      <c r="M49" s="38">
        <v>0</v>
      </c>
      <c r="N49" s="58" t="e">
        <v>#N/A</v>
      </c>
      <c r="O49" s="106" t="e">
        <v>#N/A</v>
      </c>
      <c r="P49" s="204" t="e">
        <v>#N/A</v>
      </c>
      <c r="Q49" s="204" t="e">
        <v>#N/A</v>
      </c>
      <c r="R49" s="204" t="e">
        <v>#N/A</v>
      </c>
      <c r="S49" s="204" t="e">
        <v>#N/A</v>
      </c>
      <c r="T49" s="204" t="e">
        <v>#N/A</v>
      </c>
      <c r="U49" s="204" t="e">
        <v>#N/A</v>
      </c>
      <c r="V49" s="56" t="e">
        <v>#N/A</v>
      </c>
      <c r="W49" s="51" t="e">
        <v>#N/A</v>
      </c>
      <c r="X49" s="287" t="e">
        <v>#N/A</v>
      </c>
      <c r="Y49" s="56" t="e">
        <v>#N/A</v>
      </c>
      <c r="Z49" s="51" t="e">
        <v>#N/A</v>
      </c>
      <c r="AA49" s="51" t="e">
        <v>#N/A</v>
      </c>
      <c r="AB49" s="109" t="e">
        <v>#N/A</v>
      </c>
    </row>
    <row r="50" spans="2:32" ht="13.5" customHeight="1">
      <c r="B50" s="36"/>
      <c r="C50" s="36"/>
      <c r="D50" s="19"/>
      <c r="E50" s="19"/>
      <c r="F50" s="19"/>
      <c r="G50" s="19"/>
      <c r="H50" s="19"/>
      <c r="I50" s="19"/>
      <c r="J50" s="19"/>
      <c r="K50" s="19"/>
      <c r="L50" s="19"/>
      <c r="M50" s="19"/>
      <c r="N50" s="19"/>
      <c r="O50" s="19"/>
      <c r="P50" s="19"/>
      <c r="Q50" s="19"/>
      <c r="R50" s="19"/>
      <c r="S50" s="19"/>
      <c r="T50" s="19"/>
      <c r="U50" s="19"/>
      <c r="V50" s="19"/>
      <c r="W50" s="19"/>
      <c r="X50" s="19"/>
      <c r="Y50" s="36"/>
      <c r="Z50" s="36"/>
      <c r="AA50" s="36"/>
      <c r="AB50" s="36"/>
      <c r="AC50" s="54"/>
      <c r="AD50" s="54"/>
      <c r="AE50" s="54"/>
      <c r="AF50" s="54"/>
    </row>
    <row r="51" spans="2:32" ht="13.5" customHeight="1">
      <c r="B51" s="36"/>
      <c r="C51" s="36"/>
      <c r="D51" s="19"/>
      <c r="E51" s="19"/>
      <c r="F51" s="19"/>
      <c r="G51" s="19"/>
      <c r="H51" s="19"/>
      <c r="I51" s="19"/>
      <c r="J51" s="19"/>
      <c r="K51" s="19"/>
      <c r="L51" s="19"/>
      <c r="M51" s="19"/>
      <c r="N51" s="19"/>
      <c r="O51" s="19"/>
      <c r="P51" s="19"/>
      <c r="Q51" s="19"/>
      <c r="R51" s="19"/>
      <c r="S51" s="19"/>
      <c r="T51" s="19"/>
      <c r="U51" s="19"/>
      <c r="V51" s="19"/>
      <c r="W51" s="19"/>
      <c r="X51" s="19"/>
      <c r="Y51" s="36"/>
      <c r="Z51" s="36"/>
      <c r="AA51" s="36"/>
      <c r="AB51" s="36"/>
      <c r="AC51" s="54"/>
      <c r="AD51" s="54"/>
      <c r="AE51" s="54"/>
      <c r="AF51" s="54"/>
    </row>
    <row r="52" spans="2:32" ht="13.5" customHeight="1">
      <c r="B52" s="36"/>
      <c r="C52" s="36"/>
      <c r="D52" s="19"/>
      <c r="E52" s="19"/>
      <c r="F52" s="19"/>
      <c r="G52" s="19"/>
      <c r="H52" s="19"/>
      <c r="I52" s="19"/>
      <c r="J52" s="19"/>
      <c r="K52" s="19"/>
      <c r="L52" s="19"/>
      <c r="M52" s="19"/>
      <c r="N52" s="19"/>
      <c r="O52" s="19"/>
      <c r="P52" s="19"/>
      <c r="Q52" s="19"/>
      <c r="R52" s="19"/>
      <c r="S52" s="19"/>
      <c r="T52" s="19"/>
      <c r="U52" s="19"/>
      <c r="V52" s="19"/>
      <c r="W52" s="19"/>
      <c r="X52" s="19"/>
      <c r="Y52" s="36"/>
      <c r="Z52" s="36"/>
      <c r="AA52" s="36"/>
      <c r="AB52" s="36"/>
      <c r="AC52" s="54"/>
      <c r="AD52" s="54"/>
      <c r="AE52" s="54"/>
      <c r="AF52" s="54"/>
    </row>
    <row r="53" spans="2:32" ht="13.5" customHeight="1">
      <c r="B53" s="36"/>
      <c r="C53" s="36"/>
      <c r="D53" s="19"/>
      <c r="E53" s="19"/>
      <c r="F53" s="19"/>
      <c r="G53" s="19"/>
      <c r="H53" s="19"/>
      <c r="I53" s="19"/>
      <c r="J53" s="19"/>
      <c r="K53" s="19"/>
      <c r="L53" s="19"/>
      <c r="M53" s="19"/>
      <c r="N53" s="19"/>
      <c r="O53" s="19"/>
      <c r="P53" s="19"/>
      <c r="Q53" s="19"/>
      <c r="R53" s="19"/>
      <c r="S53" s="19"/>
      <c r="T53" s="19"/>
      <c r="U53" s="19"/>
      <c r="V53" s="19"/>
      <c r="W53" s="19"/>
      <c r="X53" s="19"/>
      <c r="Y53" s="36"/>
      <c r="Z53" s="36"/>
      <c r="AA53" s="36"/>
      <c r="AB53" s="36"/>
      <c r="AC53" s="54"/>
      <c r="AD53" s="54"/>
      <c r="AE53" s="54"/>
      <c r="AF53" s="54"/>
    </row>
    <row r="54" spans="2:32" ht="13.5" customHeight="1">
      <c r="B54" s="36"/>
      <c r="C54" s="36"/>
      <c r="D54" s="19"/>
      <c r="E54" s="19"/>
      <c r="F54" s="19"/>
      <c r="G54" s="19"/>
      <c r="H54" s="19"/>
      <c r="I54" s="19"/>
      <c r="J54" s="19"/>
      <c r="K54" s="19"/>
      <c r="L54" s="19"/>
      <c r="M54" s="19"/>
      <c r="N54" s="19"/>
      <c r="O54" s="19"/>
      <c r="P54" s="19"/>
      <c r="Q54" s="19"/>
      <c r="R54" s="19"/>
      <c r="S54" s="19"/>
      <c r="T54" s="19"/>
      <c r="U54" s="19"/>
      <c r="V54" s="19"/>
      <c r="W54" s="19"/>
      <c r="X54" s="19"/>
      <c r="Y54" s="36"/>
      <c r="Z54" s="36"/>
      <c r="AA54" s="36"/>
      <c r="AB54" s="36"/>
      <c r="AC54" s="54"/>
      <c r="AD54" s="54"/>
      <c r="AE54" s="54"/>
      <c r="AF54" s="54"/>
    </row>
    <row r="55" spans="2:32" ht="13.5" customHeight="1">
      <c r="B55" s="36"/>
      <c r="C55" s="36"/>
      <c r="D55" s="19"/>
      <c r="E55" s="19"/>
      <c r="F55" s="19"/>
      <c r="G55" s="19"/>
      <c r="H55" s="19"/>
      <c r="I55" s="19"/>
      <c r="J55" s="19"/>
      <c r="K55" s="19"/>
      <c r="L55" s="19"/>
      <c r="M55" s="19"/>
      <c r="N55" s="19"/>
      <c r="O55" s="19"/>
      <c r="P55" s="19"/>
      <c r="Q55" s="19"/>
      <c r="R55" s="19"/>
      <c r="S55" s="19"/>
      <c r="T55" s="19"/>
      <c r="U55" s="19"/>
      <c r="V55" s="19"/>
      <c r="W55" s="19"/>
      <c r="X55" s="19"/>
      <c r="Y55" s="36"/>
      <c r="Z55" s="36"/>
      <c r="AA55" s="36"/>
      <c r="AB55" s="36"/>
      <c r="AC55" s="54"/>
      <c r="AD55" s="54"/>
      <c r="AE55" s="54"/>
      <c r="AF55" s="54"/>
    </row>
    <row r="56" spans="2:32" ht="13.5" customHeight="1">
      <c r="B56" s="36"/>
      <c r="C56" s="36"/>
      <c r="D56" s="19"/>
      <c r="E56" s="19"/>
      <c r="F56" s="19"/>
      <c r="G56" s="19"/>
      <c r="H56" s="19"/>
      <c r="I56" s="19"/>
      <c r="J56" s="19"/>
      <c r="K56" s="19"/>
      <c r="L56" s="19"/>
      <c r="M56" s="19"/>
      <c r="N56" s="19"/>
      <c r="O56" s="19"/>
      <c r="P56" s="19"/>
      <c r="Q56" s="19"/>
      <c r="R56" s="19"/>
      <c r="S56" s="19"/>
      <c r="T56" s="19"/>
      <c r="U56" s="19"/>
      <c r="V56" s="19"/>
      <c r="W56" s="19"/>
      <c r="X56" s="19"/>
      <c r="Y56" s="36"/>
      <c r="Z56" s="36"/>
      <c r="AA56" s="36"/>
      <c r="AB56" s="36"/>
      <c r="AC56" s="54"/>
      <c r="AD56" s="54"/>
      <c r="AE56" s="54"/>
      <c r="AF56" s="54"/>
    </row>
    <row r="57" spans="2:32" ht="13.5" customHeight="1">
      <c r="B57" s="36"/>
      <c r="C57" s="36"/>
      <c r="D57" s="19"/>
      <c r="E57" s="19"/>
      <c r="F57" s="19"/>
      <c r="G57" s="19"/>
      <c r="H57" s="19"/>
      <c r="I57" s="19"/>
      <c r="J57" s="19"/>
      <c r="K57" s="19"/>
      <c r="L57" s="19"/>
      <c r="M57" s="19"/>
      <c r="N57" s="19"/>
      <c r="O57" s="19"/>
      <c r="P57" s="19"/>
      <c r="Q57" s="19"/>
      <c r="R57" s="19"/>
      <c r="S57" s="19"/>
      <c r="T57" s="19"/>
      <c r="U57" s="19"/>
      <c r="V57" s="19"/>
      <c r="W57" s="19"/>
      <c r="X57" s="19"/>
      <c r="Y57" s="36"/>
      <c r="Z57" s="36"/>
      <c r="AA57" s="36"/>
      <c r="AB57" s="36"/>
      <c r="AC57" s="54"/>
      <c r="AD57" s="54"/>
      <c r="AE57" s="54"/>
      <c r="AF57" s="54"/>
    </row>
    <row r="58" spans="2:32" ht="13.5" customHeight="1">
      <c r="B58" s="36"/>
      <c r="C58" s="36"/>
      <c r="D58" s="19"/>
      <c r="E58" s="19"/>
      <c r="F58" s="19"/>
      <c r="G58" s="19"/>
      <c r="H58" s="19"/>
      <c r="I58" s="19"/>
      <c r="J58" s="19"/>
      <c r="K58" s="19"/>
      <c r="L58" s="19"/>
      <c r="M58" s="19"/>
      <c r="N58" s="19"/>
      <c r="O58" s="19"/>
      <c r="P58" s="19"/>
      <c r="Q58" s="19"/>
      <c r="R58" s="19"/>
      <c r="S58" s="19"/>
      <c r="T58" s="19"/>
      <c r="U58" s="19"/>
      <c r="V58" s="19"/>
      <c r="W58" s="19"/>
      <c r="X58" s="19"/>
      <c r="Y58" s="36"/>
      <c r="Z58" s="36"/>
      <c r="AA58" s="36"/>
      <c r="AB58" s="36"/>
      <c r="AC58" s="54"/>
      <c r="AD58" s="54"/>
      <c r="AE58" s="54"/>
      <c r="AF58" s="54"/>
    </row>
    <row r="59" spans="2:32" ht="13.5" customHeight="1">
      <c r="B59" s="36"/>
      <c r="C59" s="36"/>
      <c r="D59" s="19"/>
      <c r="E59" s="19"/>
      <c r="F59" s="19"/>
      <c r="G59" s="19"/>
      <c r="H59" s="19"/>
      <c r="I59" s="19"/>
      <c r="J59" s="19"/>
      <c r="K59" s="19"/>
      <c r="L59" s="19"/>
      <c r="M59" s="19"/>
      <c r="N59" s="19"/>
      <c r="O59" s="19"/>
      <c r="P59" s="19"/>
      <c r="Q59" s="19"/>
      <c r="R59" s="19"/>
      <c r="S59" s="19"/>
      <c r="T59" s="19"/>
      <c r="U59" s="19"/>
      <c r="V59" s="19"/>
      <c r="W59" s="19"/>
      <c r="X59" s="19"/>
      <c r="Y59" s="36"/>
      <c r="Z59" s="36"/>
      <c r="AA59" s="36"/>
      <c r="AB59" s="36"/>
      <c r="AC59" s="54"/>
      <c r="AD59" s="54"/>
      <c r="AE59" s="54"/>
      <c r="AF59" s="54"/>
    </row>
    <row r="60" spans="2:32" ht="13.5" customHeight="1">
      <c r="B60" s="36"/>
      <c r="C60" s="36"/>
      <c r="D60" s="19"/>
      <c r="E60" s="19"/>
      <c r="F60" s="19"/>
      <c r="G60" s="19"/>
      <c r="H60" s="19"/>
      <c r="I60" s="19"/>
      <c r="J60" s="19"/>
      <c r="K60" s="19"/>
      <c r="L60" s="19"/>
      <c r="M60" s="19"/>
      <c r="N60" s="19"/>
      <c r="O60" s="19"/>
      <c r="P60" s="19"/>
      <c r="Q60" s="19"/>
      <c r="R60" s="19"/>
      <c r="S60" s="19"/>
      <c r="T60" s="19"/>
      <c r="U60" s="19"/>
      <c r="V60" s="19"/>
      <c r="W60" s="19"/>
      <c r="X60" s="19"/>
      <c r="Y60" s="36"/>
      <c r="Z60" s="36"/>
      <c r="AA60" s="36"/>
      <c r="AB60" s="36"/>
      <c r="AC60" s="54"/>
      <c r="AD60" s="54"/>
      <c r="AE60" s="54"/>
      <c r="AF60" s="54"/>
    </row>
    <row r="61" spans="2:32" ht="13.5" customHeight="1">
      <c r="B61" s="36"/>
      <c r="C61" s="36"/>
      <c r="D61" s="19"/>
      <c r="E61" s="19"/>
      <c r="F61" s="19"/>
      <c r="G61" s="19"/>
      <c r="H61" s="19"/>
      <c r="I61" s="19"/>
      <c r="J61" s="19"/>
      <c r="K61" s="19"/>
      <c r="L61" s="19"/>
      <c r="M61" s="19"/>
      <c r="N61" s="19"/>
      <c r="O61" s="19"/>
      <c r="P61" s="19"/>
      <c r="Q61" s="19"/>
      <c r="R61" s="19"/>
      <c r="S61" s="19"/>
      <c r="T61" s="19"/>
      <c r="U61" s="19"/>
      <c r="V61" s="19"/>
      <c r="W61" s="19"/>
      <c r="X61" s="19"/>
      <c r="Y61" s="36"/>
      <c r="Z61" s="36"/>
      <c r="AA61" s="36"/>
      <c r="AB61" s="36"/>
      <c r="AC61" s="54"/>
      <c r="AD61" s="54"/>
      <c r="AE61" s="54"/>
      <c r="AF61" s="54"/>
    </row>
    <row r="62" spans="2:32" ht="13.5" customHeight="1">
      <c r="B62" s="36"/>
      <c r="C62" s="36"/>
      <c r="D62" s="19"/>
      <c r="E62" s="19"/>
      <c r="F62" s="19"/>
      <c r="G62" s="19"/>
      <c r="H62" s="19"/>
      <c r="I62" s="19"/>
      <c r="J62" s="19"/>
      <c r="K62" s="19"/>
      <c r="L62" s="19"/>
      <c r="M62" s="19"/>
      <c r="N62" s="19"/>
      <c r="O62" s="19"/>
      <c r="P62" s="19"/>
      <c r="Q62" s="19"/>
      <c r="R62" s="19"/>
      <c r="S62" s="19"/>
      <c r="T62" s="19"/>
      <c r="U62" s="19"/>
      <c r="V62" s="19"/>
      <c r="W62" s="19"/>
      <c r="X62" s="19"/>
      <c r="Y62" s="36"/>
      <c r="Z62" s="36"/>
      <c r="AA62" s="36"/>
      <c r="AB62" s="36"/>
      <c r="AC62" s="54"/>
      <c r="AD62" s="54"/>
      <c r="AE62" s="54"/>
      <c r="AF62" s="54"/>
    </row>
    <row r="63" spans="2:32" ht="13.5" customHeight="1">
      <c r="B63" s="36"/>
      <c r="C63" s="36"/>
      <c r="D63" s="19"/>
      <c r="E63" s="19"/>
      <c r="F63" s="19"/>
      <c r="G63" s="19"/>
      <c r="H63" s="19"/>
      <c r="I63" s="19"/>
      <c r="J63" s="19"/>
      <c r="K63" s="19"/>
      <c r="L63" s="19"/>
      <c r="M63" s="19"/>
      <c r="N63" s="19"/>
      <c r="O63" s="19"/>
      <c r="P63" s="19"/>
      <c r="Q63" s="19"/>
      <c r="R63" s="19"/>
      <c r="S63" s="19"/>
      <c r="T63" s="19"/>
      <c r="U63" s="19"/>
      <c r="V63" s="19"/>
      <c r="W63" s="19"/>
      <c r="X63" s="19"/>
      <c r="Y63" s="36"/>
      <c r="Z63" s="36"/>
      <c r="AA63" s="36"/>
      <c r="AB63" s="36"/>
      <c r="AC63" s="54"/>
      <c r="AD63" s="54"/>
      <c r="AE63" s="54"/>
      <c r="AF63" s="54"/>
    </row>
    <row r="64" spans="2:32" ht="13.5" customHeight="1">
      <c r="B64" s="36"/>
      <c r="C64" s="36"/>
      <c r="D64" s="19"/>
      <c r="E64" s="19"/>
      <c r="F64" s="19"/>
      <c r="G64" s="19"/>
      <c r="H64" s="19"/>
      <c r="I64" s="19"/>
      <c r="J64" s="19"/>
      <c r="K64" s="19"/>
      <c r="L64" s="19"/>
      <c r="M64" s="19"/>
      <c r="N64" s="19"/>
      <c r="O64" s="19"/>
      <c r="P64" s="19"/>
      <c r="Q64" s="19"/>
      <c r="R64" s="19"/>
      <c r="S64" s="19"/>
      <c r="T64" s="19"/>
      <c r="U64" s="19"/>
      <c r="V64" s="19"/>
      <c r="W64" s="19"/>
      <c r="X64" s="19"/>
      <c r="Y64" s="36"/>
      <c r="Z64" s="36"/>
      <c r="AA64" s="36"/>
      <c r="AB64" s="36"/>
      <c r="AC64" s="54"/>
      <c r="AD64" s="54"/>
      <c r="AE64" s="54"/>
      <c r="AF64" s="54"/>
    </row>
    <row r="65" spans="2:32" ht="13.5" customHeight="1">
      <c r="B65" s="36"/>
      <c r="C65" s="36"/>
      <c r="D65" s="19"/>
      <c r="E65" s="19"/>
      <c r="F65" s="19"/>
      <c r="G65" s="19"/>
      <c r="H65" s="19"/>
      <c r="I65" s="19"/>
      <c r="J65" s="19"/>
      <c r="K65" s="19"/>
      <c r="L65" s="19"/>
      <c r="M65" s="19"/>
      <c r="N65" s="19"/>
      <c r="O65" s="19"/>
      <c r="P65" s="19"/>
      <c r="Q65" s="19"/>
      <c r="R65" s="19"/>
      <c r="S65" s="19"/>
      <c r="T65" s="19"/>
      <c r="U65" s="19"/>
      <c r="V65" s="19"/>
      <c r="W65" s="19"/>
      <c r="X65" s="19"/>
      <c r="Y65" s="36"/>
      <c r="Z65" s="36"/>
      <c r="AA65" s="36"/>
      <c r="AB65" s="36"/>
      <c r="AC65" s="54"/>
      <c r="AD65" s="54"/>
      <c r="AE65" s="54"/>
      <c r="AF65" s="54"/>
    </row>
    <row r="66" spans="2:32" ht="13.5" customHeight="1">
      <c r="B66" s="36"/>
      <c r="C66" s="36"/>
      <c r="D66" s="19"/>
      <c r="E66" s="19"/>
      <c r="F66" s="19"/>
      <c r="G66" s="19"/>
      <c r="H66" s="19"/>
      <c r="I66" s="19"/>
      <c r="J66" s="19"/>
      <c r="K66" s="19"/>
      <c r="L66" s="19"/>
      <c r="M66" s="19"/>
      <c r="N66" s="19"/>
      <c r="O66" s="19"/>
      <c r="P66" s="19"/>
      <c r="Q66" s="19"/>
      <c r="R66" s="19"/>
      <c r="S66" s="19"/>
      <c r="T66" s="19"/>
      <c r="U66" s="19"/>
      <c r="V66" s="19"/>
      <c r="W66" s="19"/>
      <c r="X66" s="19"/>
      <c r="Y66" s="36"/>
      <c r="Z66" s="36"/>
      <c r="AA66" s="36"/>
      <c r="AB66" s="36"/>
      <c r="AC66" s="54"/>
      <c r="AD66" s="54"/>
      <c r="AE66" s="54"/>
      <c r="AF66" s="54"/>
    </row>
    <row r="67" spans="2:32" ht="13.5" customHeight="1">
      <c r="B67" s="36"/>
      <c r="C67" s="36"/>
      <c r="D67" s="19"/>
      <c r="E67" s="19"/>
      <c r="F67" s="19"/>
      <c r="G67" s="19"/>
      <c r="H67" s="19"/>
      <c r="I67" s="19"/>
      <c r="J67" s="19"/>
      <c r="K67" s="19"/>
      <c r="L67" s="19"/>
      <c r="M67" s="19"/>
      <c r="N67" s="19"/>
      <c r="O67" s="19"/>
      <c r="P67" s="19"/>
      <c r="Q67" s="19"/>
      <c r="R67" s="19"/>
      <c r="S67" s="19"/>
      <c r="T67" s="19"/>
      <c r="U67" s="19"/>
      <c r="V67" s="19"/>
      <c r="W67" s="19"/>
      <c r="X67" s="19"/>
      <c r="Y67" s="36"/>
      <c r="Z67" s="36"/>
      <c r="AA67" s="36"/>
      <c r="AB67" s="36"/>
      <c r="AC67" s="54"/>
      <c r="AD67" s="54"/>
      <c r="AE67" s="54"/>
      <c r="AF67" s="54"/>
    </row>
    <row r="68" spans="2:32" ht="13.5" customHeight="1">
      <c r="B68" s="36"/>
      <c r="C68" s="36"/>
      <c r="D68" s="19"/>
      <c r="E68" s="19"/>
      <c r="F68" s="19"/>
      <c r="G68" s="19"/>
      <c r="H68" s="19"/>
      <c r="I68" s="19"/>
      <c r="J68" s="19"/>
      <c r="K68" s="19"/>
      <c r="L68" s="19"/>
      <c r="M68" s="19"/>
      <c r="N68" s="19"/>
      <c r="O68" s="19"/>
      <c r="P68" s="19"/>
      <c r="Q68" s="19"/>
      <c r="R68" s="19"/>
      <c r="S68" s="19"/>
      <c r="T68" s="19"/>
      <c r="U68" s="19"/>
      <c r="V68" s="19"/>
      <c r="W68" s="19"/>
      <c r="X68" s="19"/>
      <c r="Y68" s="36"/>
      <c r="Z68" s="36"/>
      <c r="AA68" s="36"/>
      <c r="AB68" s="36"/>
      <c r="AC68" s="54"/>
      <c r="AD68" s="54"/>
      <c r="AE68" s="54"/>
      <c r="AF68" s="54"/>
    </row>
    <row r="69" spans="2:32" ht="13.5" customHeight="1">
      <c r="B69" s="36"/>
      <c r="C69" s="36"/>
      <c r="D69" s="19"/>
      <c r="E69" s="19"/>
      <c r="F69" s="19"/>
      <c r="G69" s="19"/>
      <c r="H69" s="19"/>
      <c r="I69" s="19"/>
      <c r="J69" s="19"/>
      <c r="K69" s="19"/>
      <c r="L69" s="19"/>
      <c r="M69" s="19"/>
      <c r="N69" s="19"/>
      <c r="O69" s="19"/>
      <c r="P69" s="19"/>
      <c r="Q69" s="19"/>
      <c r="R69" s="19"/>
      <c r="S69" s="19"/>
      <c r="T69" s="19"/>
      <c r="U69" s="19"/>
      <c r="V69" s="19"/>
      <c r="W69" s="19"/>
      <c r="X69" s="19"/>
      <c r="Y69" s="36"/>
      <c r="Z69" s="36"/>
      <c r="AA69" s="36"/>
      <c r="AB69" s="36"/>
      <c r="AC69" s="54"/>
      <c r="AD69" s="54"/>
      <c r="AE69" s="54"/>
      <c r="AF69" s="54"/>
    </row>
    <row r="70" spans="2:32" ht="13.5" customHeight="1">
      <c r="B70" s="36"/>
      <c r="C70" s="36"/>
      <c r="D70" s="19"/>
      <c r="E70" s="19"/>
      <c r="F70" s="19"/>
      <c r="G70" s="19"/>
      <c r="H70" s="19"/>
      <c r="I70" s="19"/>
      <c r="J70" s="19"/>
      <c r="K70" s="19"/>
      <c r="L70" s="19"/>
      <c r="M70" s="19"/>
      <c r="N70" s="19"/>
      <c r="O70" s="19"/>
      <c r="P70" s="19"/>
      <c r="Q70" s="19"/>
      <c r="R70" s="19"/>
      <c r="S70" s="19"/>
      <c r="T70" s="19"/>
      <c r="U70" s="19"/>
      <c r="V70" s="19"/>
      <c r="W70" s="19"/>
      <c r="X70" s="19"/>
      <c r="Y70" s="36"/>
      <c r="Z70" s="36"/>
      <c r="AA70" s="36"/>
      <c r="AB70" s="36"/>
      <c r="AC70" s="54"/>
      <c r="AD70" s="54"/>
      <c r="AE70" s="54"/>
      <c r="AF70" s="54"/>
    </row>
    <row r="71" spans="2:32" ht="13.5" customHeight="1">
      <c r="B71" s="36"/>
      <c r="C71" s="36"/>
      <c r="D71" s="19"/>
      <c r="E71" s="19"/>
      <c r="F71" s="19"/>
      <c r="G71" s="19"/>
      <c r="H71" s="19"/>
      <c r="I71" s="19"/>
      <c r="J71" s="19"/>
      <c r="K71" s="19"/>
      <c r="L71" s="19"/>
      <c r="M71" s="19"/>
      <c r="N71" s="19"/>
      <c r="O71" s="19"/>
      <c r="P71" s="19"/>
      <c r="Q71" s="19"/>
      <c r="R71" s="19"/>
      <c r="S71" s="19"/>
      <c r="T71" s="19"/>
      <c r="U71" s="19"/>
      <c r="V71" s="19"/>
      <c r="W71" s="19"/>
      <c r="X71" s="19"/>
      <c r="Y71" s="36"/>
      <c r="Z71" s="36"/>
      <c r="AA71" s="36"/>
      <c r="AB71" s="36"/>
      <c r="AC71" s="54"/>
      <c r="AD71" s="54"/>
      <c r="AE71" s="54"/>
      <c r="AF71" s="54"/>
    </row>
    <row r="72" spans="2:32" ht="13.5" customHeight="1">
      <c r="B72" s="36"/>
      <c r="C72" s="36"/>
      <c r="D72" s="19"/>
      <c r="E72" s="19"/>
      <c r="F72" s="19"/>
      <c r="G72" s="19"/>
      <c r="H72" s="19"/>
      <c r="I72" s="19"/>
      <c r="J72" s="19"/>
      <c r="K72" s="19"/>
      <c r="L72" s="19"/>
      <c r="M72" s="19"/>
      <c r="N72" s="19"/>
      <c r="O72" s="19"/>
      <c r="P72" s="19"/>
      <c r="Q72" s="19"/>
      <c r="R72" s="19"/>
      <c r="S72" s="19"/>
      <c r="T72" s="19"/>
      <c r="U72" s="19"/>
      <c r="V72" s="19"/>
      <c r="W72" s="19"/>
      <c r="X72" s="19"/>
      <c r="Y72" s="36"/>
      <c r="Z72" s="36"/>
      <c r="AA72" s="36"/>
      <c r="AB72" s="36"/>
      <c r="AC72" s="54"/>
      <c r="AD72" s="54"/>
      <c r="AE72" s="54"/>
      <c r="AF72" s="54"/>
    </row>
    <row r="73" spans="2:32" ht="13.5" customHeight="1">
      <c r="B73" s="36"/>
      <c r="C73" s="36"/>
      <c r="D73" s="19"/>
      <c r="E73" s="19"/>
      <c r="F73" s="19"/>
      <c r="G73" s="19"/>
      <c r="H73" s="19"/>
      <c r="I73" s="19"/>
      <c r="J73" s="19"/>
      <c r="K73" s="19"/>
      <c r="L73" s="19"/>
      <c r="M73" s="19"/>
      <c r="N73" s="19"/>
      <c r="O73" s="19"/>
      <c r="P73" s="19"/>
      <c r="Q73" s="19"/>
      <c r="R73" s="19"/>
      <c r="S73" s="19"/>
      <c r="T73" s="19"/>
      <c r="U73" s="19"/>
      <c r="V73" s="19"/>
      <c r="W73" s="19"/>
      <c r="X73" s="19"/>
      <c r="Y73" s="36"/>
      <c r="Z73" s="36"/>
      <c r="AA73" s="36"/>
      <c r="AB73" s="36"/>
      <c r="AC73" s="54"/>
      <c r="AD73" s="54"/>
      <c r="AE73" s="54"/>
      <c r="AF73" s="54"/>
    </row>
    <row r="74" spans="2:32" ht="13.5" customHeight="1">
      <c r="B74" s="36"/>
      <c r="C74" s="36"/>
      <c r="D74" s="19"/>
      <c r="E74" s="19"/>
      <c r="F74" s="19"/>
      <c r="G74" s="19"/>
      <c r="H74" s="19"/>
      <c r="I74" s="19"/>
      <c r="J74" s="19"/>
      <c r="K74" s="19"/>
      <c r="L74" s="19"/>
      <c r="M74" s="19"/>
      <c r="N74" s="19"/>
      <c r="O74" s="19"/>
      <c r="P74" s="19"/>
      <c r="Q74" s="19"/>
      <c r="R74" s="19"/>
      <c r="S74" s="19"/>
      <c r="T74" s="19"/>
      <c r="U74" s="19"/>
      <c r="V74" s="19"/>
      <c r="W74" s="19"/>
      <c r="X74" s="19"/>
      <c r="Y74" s="36"/>
      <c r="Z74" s="36"/>
      <c r="AA74" s="36"/>
      <c r="AB74" s="36"/>
      <c r="AC74" s="54"/>
      <c r="AD74" s="54"/>
      <c r="AE74" s="54"/>
      <c r="AF74" s="54"/>
    </row>
    <row r="75" spans="2:32" ht="13.5" customHeight="1">
      <c r="B75" s="36"/>
      <c r="C75" s="36"/>
      <c r="D75" s="19"/>
      <c r="E75" s="19"/>
      <c r="F75" s="19"/>
      <c r="G75" s="19"/>
      <c r="H75" s="19"/>
      <c r="I75" s="19"/>
      <c r="J75" s="19"/>
      <c r="K75" s="19"/>
      <c r="L75" s="19"/>
      <c r="M75" s="19"/>
      <c r="N75" s="19"/>
      <c r="O75" s="19"/>
      <c r="P75" s="19"/>
      <c r="Q75" s="19"/>
      <c r="R75" s="19"/>
      <c r="S75" s="19"/>
      <c r="T75" s="19"/>
      <c r="U75" s="19"/>
      <c r="V75" s="19"/>
      <c r="W75" s="19"/>
      <c r="X75" s="19"/>
      <c r="Y75" s="36"/>
      <c r="Z75" s="36"/>
      <c r="AA75" s="36"/>
      <c r="AB75" s="36"/>
      <c r="AC75" s="54"/>
      <c r="AD75" s="54"/>
      <c r="AE75" s="54"/>
      <c r="AF75" s="54"/>
    </row>
    <row r="76" spans="2:32" ht="13.5" customHeight="1">
      <c r="B76" s="36"/>
      <c r="C76" s="36"/>
      <c r="D76" s="19"/>
      <c r="E76" s="19"/>
      <c r="F76" s="19"/>
      <c r="G76" s="19"/>
      <c r="H76" s="19"/>
      <c r="I76" s="19"/>
      <c r="J76" s="19"/>
      <c r="K76" s="19"/>
      <c r="L76" s="19"/>
      <c r="M76" s="19"/>
      <c r="N76" s="19"/>
      <c r="O76" s="19"/>
      <c r="P76" s="19"/>
      <c r="Q76" s="19"/>
      <c r="R76" s="19"/>
      <c r="S76" s="19"/>
      <c r="T76" s="19"/>
      <c r="U76" s="19"/>
      <c r="V76" s="19"/>
      <c r="W76" s="19"/>
      <c r="X76" s="19"/>
      <c r="Y76" s="36"/>
      <c r="Z76" s="36"/>
      <c r="AA76" s="36"/>
      <c r="AB76" s="36"/>
      <c r="AC76" s="54"/>
      <c r="AD76" s="54"/>
      <c r="AE76" s="54"/>
      <c r="AF76" s="54"/>
    </row>
    <row r="77" spans="2:32" ht="13.5" customHeight="1">
      <c r="B77" s="36"/>
      <c r="C77" s="36"/>
      <c r="D77" s="19"/>
      <c r="E77" s="19"/>
      <c r="F77" s="19"/>
      <c r="G77" s="19"/>
      <c r="H77" s="19"/>
      <c r="I77" s="19"/>
      <c r="J77" s="19"/>
      <c r="K77" s="19"/>
      <c r="L77" s="19"/>
      <c r="M77" s="19"/>
      <c r="N77" s="19"/>
      <c r="O77" s="19"/>
      <c r="P77" s="19"/>
      <c r="Q77" s="19"/>
      <c r="R77" s="19"/>
      <c r="S77" s="19"/>
      <c r="T77" s="19"/>
      <c r="U77" s="19"/>
      <c r="V77" s="19"/>
      <c r="W77" s="19"/>
      <c r="X77" s="19"/>
      <c r="Y77" s="36"/>
      <c r="Z77" s="36"/>
      <c r="AA77" s="36"/>
      <c r="AB77" s="36"/>
      <c r="AC77" s="54"/>
      <c r="AD77" s="54"/>
      <c r="AE77" s="54"/>
      <c r="AF77" s="54"/>
    </row>
    <row r="78" spans="2:32" ht="13.5" customHeight="1">
      <c r="B78" s="36"/>
      <c r="C78" s="36"/>
      <c r="D78" s="19"/>
      <c r="E78" s="19"/>
      <c r="F78" s="19"/>
      <c r="G78" s="19"/>
      <c r="H78" s="19"/>
      <c r="I78" s="19"/>
      <c r="J78" s="19"/>
      <c r="K78" s="19"/>
      <c r="L78" s="19"/>
      <c r="M78" s="19"/>
      <c r="N78" s="19"/>
      <c r="O78" s="19"/>
      <c r="P78" s="19"/>
      <c r="Q78" s="19"/>
      <c r="R78" s="19"/>
      <c r="S78" s="19"/>
      <c r="T78" s="19"/>
      <c r="U78" s="19"/>
      <c r="V78" s="19"/>
      <c r="W78" s="19"/>
      <c r="X78" s="19"/>
      <c r="Y78" s="36"/>
      <c r="Z78" s="36"/>
      <c r="AA78" s="36"/>
      <c r="AB78" s="36"/>
      <c r="AC78" s="54"/>
      <c r="AD78" s="54"/>
      <c r="AE78" s="54"/>
      <c r="AF78" s="54"/>
    </row>
    <row r="79" spans="2:32" ht="13.5" customHeight="1">
      <c r="B79" s="36"/>
      <c r="C79" s="36"/>
      <c r="D79" s="19"/>
      <c r="E79" s="19"/>
      <c r="F79" s="19"/>
      <c r="G79" s="19"/>
      <c r="H79" s="19"/>
      <c r="I79" s="19"/>
      <c r="J79" s="19"/>
      <c r="K79" s="19"/>
      <c r="L79" s="19"/>
      <c r="M79" s="19"/>
      <c r="N79" s="19"/>
      <c r="O79" s="19"/>
      <c r="P79" s="19"/>
      <c r="Q79" s="19"/>
      <c r="R79" s="19"/>
      <c r="S79" s="19"/>
      <c r="T79" s="19"/>
      <c r="U79" s="19"/>
      <c r="V79" s="19"/>
      <c r="W79" s="19"/>
      <c r="X79" s="19"/>
      <c r="Y79" s="36"/>
      <c r="Z79" s="36"/>
      <c r="AA79" s="36"/>
      <c r="AB79" s="36"/>
      <c r="AC79" s="54"/>
      <c r="AD79" s="54"/>
      <c r="AE79" s="54"/>
      <c r="AF79" s="54"/>
    </row>
    <row r="80" spans="2:32" ht="13.5" customHeight="1">
      <c r="B80" s="36"/>
      <c r="C80" s="36"/>
      <c r="D80" s="19"/>
      <c r="E80" s="19"/>
      <c r="F80" s="19"/>
      <c r="G80" s="19"/>
      <c r="H80" s="19"/>
      <c r="I80" s="19"/>
      <c r="J80" s="19"/>
      <c r="K80" s="19"/>
      <c r="L80" s="19"/>
      <c r="M80" s="19"/>
      <c r="N80" s="19"/>
      <c r="O80" s="19"/>
      <c r="P80" s="19"/>
      <c r="Q80" s="19"/>
      <c r="R80" s="19"/>
      <c r="S80" s="19"/>
      <c r="T80" s="19"/>
      <c r="U80" s="19"/>
      <c r="V80" s="19"/>
      <c r="W80" s="19"/>
      <c r="X80" s="19"/>
      <c r="Y80" s="36"/>
      <c r="Z80" s="36"/>
      <c r="AA80" s="36"/>
      <c r="AB80" s="36"/>
      <c r="AC80" s="54"/>
      <c r="AD80" s="54"/>
      <c r="AE80" s="54"/>
      <c r="AF80" s="54"/>
    </row>
    <row r="81" spans="2:32" ht="13.5" customHeight="1">
      <c r="B81" s="36"/>
      <c r="C81" s="36"/>
      <c r="D81" s="19"/>
      <c r="E81" s="19"/>
      <c r="F81" s="19"/>
      <c r="G81" s="19"/>
      <c r="H81" s="19"/>
      <c r="I81" s="19"/>
      <c r="J81" s="19"/>
      <c r="K81" s="19"/>
      <c r="L81" s="19"/>
      <c r="M81" s="19"/>
      <c r="N81" s="19"/>
      <c r="O81" s="19"/>
      <c r="P81" s="19"/>
      <c r="Q81" s="19"/>
      <c r="R81" s="19"/>
      <c r="S81" s="19"/>
      <c r="T81" s="19"/>
      <c r="U81" s="19"/>
      <c r="V81" s="19"/>
      <c r="W81" s="19"/>
      <c r="X81" s="19"/>
      <c r="Y81" s="36"/>
      <c r="Z81" s="36"/>
      <c r="AA81" s="36"/>
      <c r="AB81" s="36"/>
      <c r="AC81" s="54"/>
      <c r="AD81" s="54"/>
      <c r="AE81" s="54"/>
      <c r="AF81" s="54"/>
    </row>
    <row r="82" spans="2:32" ht="13.5" customHeight="1">
      <c r="B82" s="36"/>
      <c r="C82" s="36"/>
      <c r="D82" s="19"/>
      <c r="E82" s="19"/>
      <c r="F82" s="19"/>
      <c r="G82" s="19"/>
      <c r="H82" s="19"/>
      <c r="I82" s="19"/>
      <c r="J82" s="19"/>
      <c r="K82" s="19"/>
      <c r="L82" s="19"/>
      <c r="M82" s="19"/>
      <c r="N82" s="19"/>
      <c r="O82" s="19"/>
      <c r="P82" s="19"/>
      <c r="Q82" s="19"/>
      <c r="R82" s="19"/>
      <c r="S82" s="19"/>
      <c r="T82" s="19"/>
      <c r="U82" s="19"/>
      <c r="V82" s="19"/>
      <c r="W82" s="19"/>
      <c r="X82" s="19"/>
      <c r="Y82" s="36"/>
      <c r="Z82" s="36"/>
      <c r="AA82" s="36"/>
      <c r="AB82" s="36"/>
      <c r="AC82" s="54"/>
      <c r="AD82" s="54"/>
      <c r="AE82" s="54"/>
      <c r="AF82" s="54"/>
    </row>
    <row r="83" spans="2:32" ht="13.5" customHeight="1">
      <c r="B83" s="36"/>
      <c r="C83" s="36"/>
      <c r="D83" s="19"/>
      <c r="E83" s="19"/>
      <c r="F83" s="19"/>
      <c r="G83" s="19"/>
      <c r="H83" s="19"/>
      <c r="I83" s="19"/>
      <c r="J83" s="19"/>
      <c r="K83" s="19"/>
      <c r="L83" s="19"/>
      <c r="M83" s="19"/>
      <c r="N83" s="19"/>
      <c r="O83" s="19"/>
      <c r="P83" s="19"/>
      <c r="Q83" s="19"/>
      <c r="R83" s="19"/>
      <c r="S83" s="19"/>
      <c r="T83" s="19"/>
      <c r="U83" s="19"/>
      <c r="V83" s="19"/>
      <c r="W83" s="19"/>
      <c r="X83" s="19"/>
      <c r="Y83" s="36"/>
      <c r="Z83" s="36"/>
      <c r="AA83" s="36"/>
      <c r="AB83" s="36"/>
      <c r="AC83" s="54"/>
      <c r="AD83" s="54"/>
      <c r="AE83" s="54"/>
      <c r="AF83" s="54"/>
    </row>
    <row r="84" spans="2:32" ht="13.5" customHeight="1">
      <c r="B84" s="36"/>
      <c r="C84" s="36"/>
      <c r="D84" s="19"/>
      <c r="E84" s="19"/>
      <c r="F84" s="19"/>
      <c r="G84" s="19"/>
      <c r="H84" s="19"/>
      <c r="I84" s="19"/>
      <c r="J84" s="19"/>
      <c r="K84" s="19"/>
      <c r="L84" s="19"/>
      <c r="M84" s="19"/>
      <c r="N84" s="19"/>
      <c r="O84" s="19"/>
      <c r="P84" s="19"/>
      <c r="Q84" s="19"/>
      <c r="R84" s="19"/>
      <c r="S84" s="19"/>
      <c r="T84" s="19"/>
      <c r="U84" s="19"/>
      <c r="V84" s="19"/>
      <c r="W84" s="19"/>
      <c r="X84" s="19"/>
      <c r="Y84" s="36"/>
      <c r="Z84" s="36"/>
      <c r="AA84" s="36"/>
      <c r="AB84" s="36"/>
      <c r="AC84" s="54"/>
      <c r="AD84" s="54"/>
      <c r="AE84" s="54"/>
      <c r="AF84" s="54"/>
    </row>
    <row r="85" spans="2:32" ht="13.5" customHeight="1">
      <c r="B85" s="36"/>
      <c r="C85" s="36"/>
      <c r="D85" s="19"/>
      <c r="E85" s="19"/>
      <c r="F85" s="19"/>
      <c r="G85" s="19"/>
      <c r="H85" s="19"/>
      <c r="I85" s="19"/>
      <c r="J85" s="19"/>
      <c r="K85" s="19"/>
      <c r="L85" s="19"/>
      <c r="M85" s="19"/>
      <c r="N85" s="19"/>
      <c r="O85" s="19"/>
      <c r="P85" s="19"/>
      <c r="Q85" s="19"/>
      <c r="R85" s="19"/>
      <c r="S85" s="19"/>
      <c r="T85" s="19"/>
      <c r="U85" s="19"/>
      <c r="V85" s="19"/>
      <c r="W85" s="19"/>
      <c r="X85" s="19"/>
      <c r="Y85" s="36"/>
      <c r="Z85" s="36"/>
      <c r="AA85" s="36"/>
      <c r="AB85" s="36"/>
      <c r="AC85" s="54"/>
      <c r="AD85" s="54"/>
      <c r="AE85" s="54"/>
      <c r="AF85" s="54"/>
    </row>
    <row r="86" spans="2:32" ht="13.5" customHeight="1">
      <c r="B86" s="36"/>
      <c r="C86" s="36"/>
      <c r="D86" s="19"/>
      <c r="E86" s="19"/>
      <c r="F86" s="19"/>
      <c r="G86" s="19"/>
      <c r="H86" s="19"/>
      <c r="I86" s="19"/>
      <c r="J86" s="19"/>
      <c r="K86" s="19"/>
      <c r="L86" s="19"/>
      <c r="M86" s="19"/>
      <c r="N86" s="19"/>
      <c r="O86" s="19"/>
      <c r="P86" s="19"/>
      <c r="Q86" s="19"/>
      <c r="R86" s="19"/>
      <c r="S86" s="19"/>
      <c r="T86" s="19"/>
      <c r="U86" s="19"/>
      <c r="V86" s="19"/>
      <c r="W86" s="19"/>
      <c r="X86" s="19"/>
      <c r="Y86" s="36"/>
      <c r="Z86" s="36"/>
      <c r="AA86" s="36"/>
      <c r="AB86" s="36"/>
      <c r="AC86" s="54"/>
      <c r="AD86" s="54"/>
      <c r="AE86" s="54"/>
      <c r="AF86" s="54"/>
    </row>
    <row r="87" spans="2:32" ht="13.5" customHeight="1">
      <c r="B87" s="36"/>
      <c r="C87" s="36"/>
      <c r="D87" s="19"/>
      <c r="E87" s="19"/>
      <c r="F87" s="19"/>
      <c r="G87" s="19"/>
      <c r="H87" s="19"/>
      <c r="I87" s="19"/>
      <c r="J87" s="19"/>
      <c r="K87" s="19"/>
      <c r="L87" s="19"/>
      <c r="M87" s="19"/>
      <c r="N87" s="19"/>
      <c r="O87" s="19"/>
      <c r="P87" s="19"/>
      <c r="Q87" s="19"/>
      <c r="R87" s="19"/>
      <c r="S87" s="19"/>
      <c r="T87" s="19"/>
      <c r="U87" s="19"/>
      <c r="V87" s="19"/>
      <c r="W87" s="19"/>
      <c r="X87" s="19"/>
      <c r="Y87" s="36"/>
      <c r="Z87" s="36"/>
      <c r="AA87" s="36"/>
      <c r="AB87" s="36"/>
      <c r="AC87" s="54"/>
      <c r="AD87" s="54"/>
      <c r="AE87" s="54"/>
      <c r="AF87" s="54"/>
    </row>
    <row r="88" spans="2:32" ht="13.5" customHeight="1">
      <c r="B88" s="36"/>
      <c r="C88" s="36"/>
      <c r="D88" s="19"/>
      <c r="E88" s="19"/>
      <c r="F88" s="19"/>
      <c r="G88" s="19"/>
      <c r="H88" s="19"/>
      <c r="I88" s="19"/>
      <c r="J88" s="19"/>
      <c r="K88" s="19"/>
      <c r="L88" s="19"/>
      <c r="M88" s="19"/>
      <c r="N88" s="19"/>
      <c r="O88" s="19"/>
      <c r="P88" s="19"/>
      <c r="Q88" s="19"/>
      <c r="R88" s="19"/>
      <c r="S88" s="19"/>
      <c r="T88" s="19"/>
      <c r="U88" s="19"/>
      <c r="V88" s="19"/>
      <c r="W88" s="19"/>
      <c r="X88" s="19"/>
      <c r="Y88" s="36"/>
      <c r="Z88" s="36"/>
      <c r="AA88" s="36"/>
      <c r="AB88" s="36"/>
      <c r="AC88" s="54"/>
      <c r="AD88" s="54"/>
      <c r="AE88" s="54"/>
      <c r="AF88" s="54"/>
    </row>
    <row r="89" spans="2:32" ht="13.5" customHeight="1">
      <c r="B89" s="36"/>
      <c r="C89" s="36"/>
      <c r="D89" s="19"/>
      <c r="E89" s="19"/>
      <c r="F89" s="19"/>
      <c r="G89" s="19"/>
      <c r="H89" s="19"/>
      <c r="I89" s="19"/>
      <c r="J89" s="19"/>
      <c r="K89" s="19"/>
      <c r="L89" s="19"/>
      <c r="M89" s="19"/>
      <c r="N89" s="19"/>
      <c r="O89" s="19"/>
      <c r="P89" s="19"/>
      <c r="Q89" s="19"/>
      <c r="R89" s="19"/>
      <c r="S89" s="19"/>
      <c r="T89" s="19"/>
      <c r="U89" s="19"/>
      <c r="V89" s="19"/>
      <c r="W89" s="19"/>
      <c r="X89" s="19"/>
      <c r="Y89" s="36"/>
      <c r="Z89" s="36"/>
      <c r="AA89" s="36"/>
      <c r="AB89" s="36"/>
      <c r="AC89" s="54"/>
      <c r="AD89" s="54"/>
      <c r="AE89" s="54"/>
      <c r="AF89" s="54"/>
    </row>
    <row r="90" spans="2:32" ht="13.5" customHeight="1">
      <c r="B90" s="36"/>
      <c r="C90" s="36"/>
      <c r="D90" s="19"/>
      <c r="E90" s="19"/>
      <c r="F90" s="19"/>
      <c r="G90" s="19"/>
      <c r="H90" s="19"/>
      <c r="I90" s="19"/>
      <c r="J90" s="19"/>
      <c r="K90" s="19"/>
      <c r="L90" s="19"/>
      <c r="M90" s="19"/>
      <c r="N90" s="19"/>
      <c r="O90" s="19"/>
      <c r="P90" s="19"/>
      <c r="Q90" s="19"/>
      <c r="R90" s="19"/>
      <c r="S90" s="19"/>
      <c r="T90" s="19"/>
      <c r="U90" s="19"/>
      <c r="V90" s="19"/>
      <c r="W90" s="19"/>
      <c r="X90" s="19"/>
      <c r="Y90" s="36"/>
      <c r="Z90" s="36"/>
      <c r="AA90" s="36"/>
      <c r="AB90" s="36"/>
      <c r="AC90" s="54"/>
      <c r="AD90" s="54"/>
      <c r="AE90" s="54"/>
      <c r="AF90" s="54"/>
    </row>
    <row r="91" spans="2:32" ht="13.5" customHeight="1">
      <c r="B91" s="36"/>
      <c r="C91" s="36"/>
      <c r="D91" s="19"/>
      <c r="E91" s="19"/>
      <c r="F91" s="19"/>
      <c r="G91" s="19"/>
      <c r="H91" s="19"/>
      <c r="I91" s="19"/>
      <c r="J91" s="19"/>
      <c r="K91" s="19"/>
      <c r="L91" s="19"/>
      <c r="M91" s="19"/>
      <c r="N91" s="19"/>
      <c r="O91" s="19"/>
      <c r="P91" s="19"/>
      <c r="Q91" s="19"/>
      <c r="R91" s="19"/>
      <c r="S91" s="19"/>
      <c r="T91" s="19"/>
      <c r="U91" s="19"/>
      <c r="V91" s="19"/>
      <c r="W91" s="19"/>
      <c r="X91" s="19"/>
      <c r="Y91" s="36"/>
      <c r="Z91" s="36"/>
      <c r="AA91" s="36"/>
      <c r="AB91" s="36"/>
      <c r="AC91" s="54"/>
      <c r="AD91" s="54"/>
      <c r="AE91" s="54"/>
      <c r="AF91" s="54"/>
    </row>
    <row r="92" spans="2:32" ht="13.5" customHeight="1">
      <c r="B92" s="36"/>
      <c r="C92" s="36"/>
      <c r="D92" s="19"/>
      <c r="E92" s="19"/>
      <c r="F92" s="19"/>
      <c r="G92" s="19"/>
      <c r="H92" s="19"/>
      <c r="I92" s="19"/>
      <c r="J92" s="19"/>
      <c r="K92" s="19"/>
      <c r="L92" s="19"/>
      <c r="M92" s="19"/>
      <c r="N92" s="19"/>
      <c r="O92" s="19"/>
      <c r="P92" s="19"/>
      <c r="Q92" s="19"/>
      <c r="R92" s="19"/>
      <c r="S92" s="19"/>
      <c r="T92" s="19"/>
      <c r="U92" s="19"/>
      <c r="V92" s="19"/>
      <c r="W92" s="19"/>
      <c r="X92" s="19"/>
      <c r="Y92" s="36"/>
      <c r="Z92" s="36"/>
      <c r="AA92" s="36"/>
      <c r="AB92" s="36"/>
      <c r="AC92" s="54"/>
      <c r="AD92" s="54"/>
      <c r="AE92" s="54"/>
      <c r="AF92" s="54"/>
    </row>
    <row r="93" spans="2:32" ht="13.5" customHeight="1">
      <c r="B93" s="36"/>
      <c r="C93" s="36"/>
      <c r="D93" s="19"/>
      <c r="E93" s="19"/>
      <c r="F93" s="19"/>
      <c r="G93" s="19"/>
      <c r="H93" s="19"/>
      <c r="I93" s="19"/>
      <c r="J93" s="19"/>
      <c r="K93" s="19"/>
      <c r="L93" s="19"/>
      <c r="M93" s="19"/>
      <c r="N93" s="19"/>
      <c r="O93" s="19"/>
      <c r="P93" s="19"/>
      <c r="Q93" s="19"/>
      <c r="R93" s="19"/>
      <c r="S93" s="19"/>
      <c r="T93" s="19"/>
      <c r="U93" s="19"/>
      <c r="V93" s="19"/>
      <c r="W93" s="19"/>
      <c r="X93" s="19"/>
      <c r="Y93" s="36"/>
      <c r="Z93" s="36"/>
      <c r="AA93" s="36"/>
      <c r="AB93" s="36"/>
      <c r="AC93" s="54"/>
      <c r="AD93" s="54"/>
      <c r="AE93" s="54"/>
      <c r="AF93" s="54"/>
    </row>
    <row r="94" spans="2:32" ht="13.5" customHeight="1">
      <c r="B94" s="36"/>
      <c r="C94" s="36"/>
      <c r="D94" s="19"/>
      <c r="E94" s="19"/>
      <c r="F94" s="19"/>
      <c r="G94" s="19"/>
      <c r="H94" s="19"/>
      <c r="I94" s="19"/>
      <c r="J94" s="19"/>
      <c r="K94" s="19"/>
      <c r="L94" s="19"/>
      <c r="M94" s="19"/>
      <c r="N94" s="19"/>
      <c r="O94" s="19"/>
      <c r="P94" s="19"/>
      <c r="Q94" s="19"/>
      <c r="R94" s="19"/>
      <c r="S94" s="19"/>
      <c r="T94" s="19"/>
      <c r="U94" s="19"/>
      <c r="V94" s="19"/>
      <c r="W94" s="19"/>
      <c r="X94" s="19"/>
      <c r="Y94" s="36"/>
      <c r="Z94" s="36"/>
      <c r="AA94" s="36"/>
      <c r="AB94" s="36"/>
      <c r="AC94" s="54"/>
      <c r="AD94" s="54"/>
      <c r="AE94" s="54"/>
      <c r="AF94" s="54"/>
    </row>
    <row r="95" spans="2:32" ht="13.5" customHeight="1">
      <c r="B95" s="36"/>
      <c r="C95" s="36"/>
      <c r="D95" s="19"/>
      <c r="E95" s="19"/>
      <c r="F95" s="19"/>
      <c r="G95" s="19"/>
      <c r="H95" s="19"/>
      <c r="I95" s="19"/>
      <c r="J95" s="19"/>
      <c r="K95" s="19"/>
      <c r="L95" s="19"/>
      <c r="M95" s="19"/>
      <c r="N95" s="19"/>
      <c r="O95" s="19"/>
      <c r="P95" s="19"/>
      <c r="Q95" s="19"/>
      <c r="R95" s="19"/>
      <c r="S95" s="19"/>
      <c r="T95" s="19"/>
      <c r="U95" s="19"/>
      <c r="V95" s="19"/>
      <c r="W95" s="19"/>
      <c r="X95" s="19"/>
      <c r="Y95" s="36"/>
      <c r="Z95" s="36"/>
      <c r="AA95" s="36"/>
      <c r="AB95" s="36"/>
      <c r="AC95" s="54"/>
      <c r="AD95" s="54"/>
      <c r="AE95" s="54"/>
      <c r="AF95" s="54"/>
    </row>
    <row r="96" spans="2:32" ht="13.5" customHeight="1">
      <c r="B96" s="36"/>
      <c r="C96" s="36"/>
      <c r="D96" s="19"/>
      <c r="E96" s="19"/>
      <c r="F96" s="19"/>
      <c r="G96" s="19"/>
      <c r="H96" s="19"/>
      <c r="I96" s="19"/>
      <c r="J96" s="19"/>
      <c r="K96" s="19"/>
      <c r="L96" s="19"/>
      <c r="M96" s="19"/>
      <c r="N96" s="19"/>
      <c r="O96" s="19"/>
      <c r="P96" s="19"/>
      <c r="Q96" s="19"/>
      <c r="R96" s="19"/>
      <c r="S96" s="19"/>
      <c r="T96" s="19"/>
      <c r="U96" s="19"/>
      <c r="V96" s="19"/>
      <c r="W96" s="19"/>
      <c r="X96" s="19"/>
      <c r="Y96" s="36"/>
      <c r="Z96" s="36"/>
      <c r="AA96" s="36"/>
      <c r="AB96" s="36"/>
      <c r="AC96" s="54"/>
      <c r="AD96" s="54"/>
      <c r="AE96" s="54"/>
      <c r="AF96" s="54"/>
    </row>
    <row r="97" spans="2:32" ht="13.5" customHeight="1">
      <c r="B97" s="36"/>
      <c r="C97" s="36"/>
      <c r="D97" s="19"/>
      <c r="E97" s="19"/>
      <c r="F97" s="19"/>
      <c r="G97" s="19"/>
      <c r="H97" s="19"/>
      <c r="I97" s="19"/>
      <c r="J97" s="19"/>
      <c r="K97" s="19"/>
      <c r="L97" s="19"/>
      <c r="M97" s="19"/>
      <c r="N97" s="19"/>
      <c r="O97" s="19"/>
      <c r="P97" s="19"/>
      <c r="Q97" s="19"/>
      <c r="R97" s="19"/>
      <c r="S97" s="19"/>
      <c r="T97" s="19"/>
      <c r="U97" s="19"/>
      <c r="V97" s="19"/>
      <c r="W97" s="19"/>
      <c r="X97" s="19"/>
      <c r="Y97" s="36"/>
      <c r="Z97" s="36"/>
      <c r="AA97" s="36"/>
      <c r="AB97" s="36"/>
      <c r="AC97" s="54"/>
      <c r="AD97" s="54"/>
      <c r="AE97" s="54"/>
      <c r="AF97" s="54"/>
    </row>
    <row r="98" spans="2:32" ht="13.5" customHeight="1">
      <c r="B98" s="36"/>
      <c r="C98" s="36"/>
      <c r="D98" s="19"/>
      <c r="E98" s="19"/>
      <c r="F98" s="19"/>
      <c r="G98" s="19"/>
      <c r="H98" s="19"/>
      <c r="I98" s="19"/>
      <c r="J98" s="19"/>
      <c r="K98" s="19"/>
      <c r="L98" s="19"/>
      <c r="M98" s="19"/>
      <c r="N98" s="19"/>
      <c r="O98" s="19"/>
      <c r="P98" s="19"/>
      <c r="Q98" s="19"/>
      <c r="R98" s="19"/>
      <c r="S98" s="19"/>
      <c r="T98" s="19"/>
      <c r="U98" s="19"/>
      <c r="V98" s="19"/>
      <c r="W98" s="19"/>
      <c r="X98" s="19"/>
      <c r="Y98" s="36"/>
      <c r="Z98" s="36"/>
      <c r="AA98" s="36"/>
      <c r="AB98" s="36"/>
      <c r="AC98" s="54"/>
      <c r="AD98" s="54"/>
      <c r="AE98" s="54"/>
      <c r="AF98" s="54"/>
    </row>
    <row r="99" spans="2:32" ht="13.5" customHeight="1">
      <c r="B99" s="36"/>
      <c r="C99" s="36"/>
      <c r="D99" s="19"/>
      <c r="E99" s="19"/>
      <c r="F99" s="19"/>
      <c r="G99" s="19"/>
      <c r="H99" s="19"/>
      <c r="I99" s="19"/>
      <c r="J99" s="19"/>
      <c r="K99" s="19"/>
      <c r="L99" s="19"/>
      <c r="M99" s="19"/>
      <c r="N99" s="19"/>
      <c r="O99" s="19"/>
      <c r="P99" s="19"/>
      <c r="Q99" s="19"/>
      <c r="R99" s="19"/>
      <c r="S99" s="19"/>
      <c r="T99" s="19"/>
      <c r="U99" s="19"/>
      <c r="V99" s="19"/>
      <c r="W99" s="19"/>
      <c r="X99" s="19"/>
      <c r="Y99" s="36"/>
      <c r="Z99" s="36"/>
      <c r="AA99" s="36"/>
      <c r="AB99" s="36"/>
      <c r="AC99" s="54"/>
      <c r="AD99" s="54"/>
      <c r="AE99" s="54"/>
      <c r="AF99" s="54"/>
    </row>
    <row r="100" spans="2:32" ht="13.5" customHeight="1">
      <c r="B100" s="36"/>
      <c r="C100" s="36"/>
      <c r="D100" s="19"/>
      <c r="E100" s="19"/>
      <c r="F100" s="19"/>
      <c r="G100" s="19"/>
      <c r="H100" s="19"/>
      <c r="I100" s="19"/>
      <c r="J100" s="19"/>
      <c r="K100" s="19"/>
      <c r="L100" s="19"/>
      <c r="M100" s="19"/>
      <c r="N100" s="19"/>
      <c r="O100" s="19"/>
      <c r="P100" s="19"/>
      <c r="Q100" s="19"/>
      <c r="R100" s="19"/>
      <c r="S100" s="19"/>
      <c r="T100" s="19"/>
      <c r="U100" s="19"/>
      <c r="V100" s="19"/>
      <c r="W100" s="19"/>
      <c r="X100" s="19"/>
      <c r="Y100" s="36"/>
      <c r="Z100" s="36"/>
      <c r="AA100" s="36"/>
      <c r="AB100" s="36"/>
      <c r="AC100" s="54"/>
      <c r="AD100" s="54"/>
      <c r="AE100" s="54"/>
      <c r="AF100" s="54"/>
    </row>
    <row r="101" spans="2:32" ht="13.5" customHeight="1">
      <c r="B101" s="36"/>
      <c r="C101" s="36"/>
      <c r="D101" s="19"/>
      <c r="E101" s="19"/>
      <c r="F101" s="19"/>
      <c r="G101" s="19"/>
      <c r="H101" s="19"/>
      <c r="I101" s="19"/>
      <c r="J101" s="19"/>
      <c r="K101" s="19"/>
      <c r="L101" s="19"/>
      <c r="M101" s="19"/>
      <c r="N101" s="19"/>
      <c r="O101" s="19"/>
      <c r="P101" s="19"/>
      <c r="Q101" s="19"/>
      <c r="R101" s="19"/>
      <c r="S101" s="19"/>
      <c r="T101" s="19"/>
      <c r="U101" s="19"/>
      <c r="V101" s="19"/>
      <c r="W101" s="19"/>
      <c r="X101" s="19"/>
      <c r="Y101" s="36"/>
      <c r="Z101" s="36"/>
      <c r="AA101" s="36"/>
      <c r="AB101" s="36"/>
      <c r="AC101" s="54"/>
      <c r="AD101" s="54"/>
      <c r="AE101" s="54"/>
      <c r="AF101" s="54"/>
    </row>
    <row r="102" spans="2:32" ht="13.5" customHeight="1">
      <c r="B102" s="36"/>
      <c r="C102" s="36"/>
      <c r="D102" s="19"/>
      <c r="E102" s="19"/>
      <c r="F102" s="19"/>
      <c r="G102" s="19"/>
      <c r="H102" s="19"/>
      <c r="I102" s="19"/>
      <c r="J102" s="19"/>
      <c r="K102" s="19"/>
      <c r="L102" s="19"/>
      <c r="M102" s="19"/>
      <c r="N102" s="19"/>
      <c r="O102" s="19"/>
      <c r="P102" s="19"/>
      <c r="Q102" s="19"/>
      <c r="R102" s="19"/>
      <c r="S102" s="19"/>
      <c r="T102" s="19"/>
      <c r="U102" s="19"/>
      <c r="V102" s="19"/>
      <c r="W102" s="19"/>
      <c r="X102" s="19"/>
      <c r="Y102" s="36"/>
      <c r="Z102" s="36"/>
      <c r="AA102" s="36"/>
      <c r="AB102" s="36"/>
      <c r="AC102" s="54"/>
      <c r="AD102" s="54"/>
      <c r="AE102" s="54"/>
      <c r="AF102" s="54"/>
    </row>
    <row r="103" spans="2:32" ht="13.5" customHeight="1">
      <c r="B103" s="36"/>
      <c r="C103" s="36"/>
      <c r="D103" s="19"/>
      <c r="E103" s="19"/>
      <c r="F103" s="19"/>
      <c r="G103" s="19"/>
      <c r="H103" s="19"/>
      <c r="I103" s="19"/>
      <c r="J103" s="19"/>
      <c r="K103" s="19"/>
      <c r="L103" s="19"/>
      <c r="M103" s="19"/>
      <c r="N103" s="19"/>
      <c r="O103" s="19"/>
      <c r="P103" s="19"/>
      <c r="Q103" s="19"/>
      <c r="R103" s="19"/>
      <c r="S103" s="19"/>
      <c r="T103" s="19"/>
      <c r="U103" s="19"/>
      <c r="V103" s="19"/>
      <c r="W103" s="19"/>
      <c r="X103" s="19"/>
      <c r="Y103" s="36"/>
      <c r="Z103" s="36"/>
      <c r="AA103" s="36"/>
      <c r="AB103" s="36"/>
      <c r="AC103" s="54"/>
      <c r="AD103" s="54"/>
      <c r="AE103" s="54"/>
      <c r="AF103" s="54"/>
    </row>
    <row r="104" spans="2:32" ht="13.5" customHeight="1">
      <c r="B104" s="36"/>
      <c r="C104" s="36"/>
      <c r="D104" s="19"/>
      <c r="E104" s="19"/>
      <c r="F104" s="19"/>
      <c r="G104" s="19"/>
      <c r="H104" s="19"/>
      <c r="I104" s="19"/>
      <c r="J104" s="19"/>
      <c r="K104" s="19"/>
      <c r="L104" s="19"/>
      <c r="M104" s="19"/>
      <c r="N104" s="19"/>
      <c r="O104" s="19"/>
      <c r="P104" s="19"/>
      <c r="Q104" s="19"/>
      <c r="R104" s="19"/>
      <c r="S104" s="19"/>
      <c r="T104" s="19"/>
      <c r="U104" s="19"/>
      <c r="V104" s="19"/>
      <c r="W104" s="19"/>
      <c r="X104" s="19"/>
      <c r="Y104" s="36"/>
      <c r="Z104" s="36"/>
      <c r="AA104" s="36"/>
      <c r="AB104" s="36"/>
      <c r="AC104" s="54"/>
      <c r="AD104" s="54"/>
      <c r="AE104" s="54"/>
      <c r="AF104" s="54"/>
    </row>
    <row r="105" spans="2:32" ht="13.5" customHeight="1">
      <c r="B105" s="36"/>
      <c r="C105" s="36"/>
      <c r="D105" s="19"/>
      <c r="E105" s="19"/>
      <c r="F105" s="19"/>
      <c r="G105" s="19"/>
      <c r="H105" s="19"/>
      <c r="I105" s="19"/>
      <c r="J105" s="19"/>
      <c r="K105" s="19"/>
      <c r="L105" s="19"/>
      <c r="M105" s="19"/>
      <c r="N105" s="19"/>
      <c r="O105" s="19"/>
      <c r="P105" s="19"/>
      <c r="Q105" s="19"/>
      <c r="R105" s="19"/>
      <c r="S105" s="19"/>
      <c r="T105" s="19"/>
      <c r="U105" s="19"/>
      <c r="V105" s="19"/>
      <c r="W105" s="19"/>
      <c r="X105" s="19"/>
      <c r="Y105" s="36"/>
      <c r="Z105" s="36"/>
      <c r="AA105" s="36"/>
      <c r="AB105" s="36"/>
      <c r="AC105" s="54"/>
      <c r="AD105" s="54"/>
      <c r="AE105" s="54"/>
      <c r="AF105" s="54"/>
    </row>
    <row r="106" spans="2:32" ht="13.5" customHeight="1">
      <c r="B106" s="36"/>
      <c r="C106" s="36"/>
      <c r="D106" s="19"/>
      <c r="E106" s="19"/>
      <c r="F106" s="19"/>
      <c r="G106" s="19"/>
      <c r="H106" s="19"/>
      <c r="I106" s="19"/>
      <c r="J106" s="19"/>
      <c r="K106" s="19"/>
      <c r="L106" s="19"/>
      <c r="M106" s="19"/>
      <c r="N106" s="19"/>
      <c r="O106" s="19"/>
      <c r="P106" s="19"/>
      <c r="Q106" s="19"/>
      <c r="R106" s="19"/>
      <c r="S106" s="19"/>
      <c r="T106" s="19"/>
      <c r="U106" s="19"/>
      <c r="V106" s="19"/>
      <c r="W106" s="19"/>
      <c r="X106" s="19"/>
      <c r="Y106" s="36"/>
      <c r="Z106" s="36"/>
      <c r="AA106" s="36"/>
      <c r="AB106" s="36"/>
      <c r="AC106" s="54"/>
      <c r="AD106" s="54"/>
      <c r="AE106" s="54"/>
      <c r="AF106" s="54"/>
    </row>
    <row r="107" spans="2:32" ht="13.5" customHeight="1">
      <c r="B107" s="36"/>
      <c r="C107" s="36"/>
      <c r="D107" s="19"/>
      <c r="E107" s="19"/>
      <c r="F107" s="19"/>
      <c r="G107" s="19"/>
      <c r="H107" s="19"/>
      <c r="I107" s="19"/>
      <c r="J107" s="19"/>
      <c r="K107" s="19"/>
      <c r="L107" s="19"/>
      <c r="M107" s="19"/>
      <c r="N107" s="19"/>
      <c r="O107" s="19"/>
      <c r="P107" s="19"/>
      <c r="Q107" s="19"/>
      <c r="R107" s="19"/>
      <c r="S107" s="19"/>
      <c r="T107" s="19"/>
      <c r="U107" s="19"/>
      <c r="V107" s="19"/>
      <c r="W107" s="19"/>
      <c r="X107" s="19"/>
      <c r="Y107" s="36"/>
      <c r="Z107" s="36"/>
      <c r="AA107" s="36"/>
      <c r="AB107" s="36"/>
      <c r="AC107" s="54"/>
      <c r="AD107" s="54"/>
      <c r="AE107" s="54"/>
      <c r="AF107" s="54"/>
    </row>
    <row r="108" spans="2:32" ht="13.5" customHeight="1">
      <c r="B108" s="36"/>
      <c r="C108" s="36"/>
      <c r="D108" s="19"/>
      <c r="E108" s="19"/>
      <c r="F108" s="19"/>
      <c r="G108" s="19"/>
      <c r="H108" s="19"/>
      <c r="I108" s="19"/>
      <c r="J108" s="19"/>
      <c r="K108" s="19"/>
      <c r="L108" s="19"/>
      <c r="M108" s="19"/>
      <c r="N108" s="19"/>
      <c r="O108" s="19"/>
      <c r="P108" s="19"/>
      <c r="Q108" s="19"/>
      <c r="R108" s="19"/>
      <c r="S108" s="19"/>
      <c r="T108" s="19"/>
      <c r="U108" s="19"/>
      <c r="V108" s="19"/>
      <c r="W108" s="19"/>
      <c r="X108" s="19"/>
      <c r="Y108" s="36"/>
      <c r="Z108" s="36"/>
      <c r="AA108" s="36"/>
      <c r="AB108" s="36"/>
      <c r="AC108" s="54"/>
      <c r="AD108" s="54"/>
      <c r="AE108" s="54"/>
      <c r="AF108" s="54"/>
    </row>
    <row r="109" spans="2:32" ht="13.5" customHeight="1">
      <c r="B109" s="36"/>
      <c r="C109" s="36"/>
      <c r="D109" s="19"/>
      <c r="E109" s="19"/>
      <c r="F109" s="19"/>
      <c r="G109" s="19"/>
      <c r="H109" s="19"/>
      <c r="I109" s="19"/>
      <c r="J109" s="19"/>
      <c r="K109" s="19"/>
      <c r="L109" s="19"/>
      <c r="M109" s="19"/>
      <c r="N109" s="19"/>
      <c r="O109" s="19"/>
      <c r="P109" s="19"/>
      <c r="Q109" s="19"/>
      <c r="R109" s="19"/>
      <c r="S109" s="19"/>
      <c r="T109" s="19"/>
      <c r="U109" s="19"/>
      <c r="V109" s="19"/>
      <c r="W109" s="19"/>
      <c r="X109" s="19"/>
      <c r="Y109" s="36"/>
      <c r="Z109" s="36"/>
      <c r="AA109" s="36"/>
      <c r="AB109" s="36"/>
      <c r="AC109" s="54"/>
      <c r="AD109" s="54"/>
      <c r="AE109" s="54"/>
      <c r="AF109" s="54"/>
    </row>
    <row r="110" spans="2:32" ht="13.5" customHeight="1">
      <c r="B110" s="36"/>
      <c r="C110" s="36"/>
      <c r="D110" s="19"/>
      <c r="E110" s="19"/>
      <c r="F110" s="19"/>
      <c r="G110" s="19"/>
      <c r="H110" s="19"/>
      <c r="I110" s="19"/>
      <c r="J110" s="19"/>
      <c r="K110" s="19"/>
      <c r="L110" s="19"/>
      <c r="M110" s="19"/>
      <c r="N110" s="19"/>
      <c r="O110" s="19"/>
      <c r="P110" s="19"/>
      <c r="Q110" s="19"/>
      <c r="R110" s="19"/>
      <c r="S110" s="19"/>
      <c r="T110" s="19"/>
      <c r="U110" s="19"/>
      <c r="V110" s="19"/>
      <c r="W110" s="19"/>
      <c r="X110" s="19"/>
      <c r="Y110" s="36"/>
      <c r="Z110" s="36"/>
      <c r="AA110" s="36"/>
      <c r="AB110" s="36"/>
      <c r="AC110" s="54"/>
      <c r="AD110" s="54"/>
      <c r="AE110" s="54"/>
      <c r="AF110" s="54"/>
    </row>
    <row r="111" spans="2:32" ht="13.5" customHeight="1">
      <c r="B111" s="36"/>
      <c r="C111" s="36"/>
      <c r="D111" s="19"/>
      <c r="E111" s="19"/>
      <c r="F111" s="19"/>
      <c r="G111" s="19"/>
      <c r="H111" s="19"/>
      <c r="I111" s="19"/>
      <c r="J111" s="19"/>
      <c r="K111" s="19"/>
      <c r="L111" s="19"/>
      <c r="M111" s="19"/>
      <c r="N111" s="19"/>
      <c r="O111" s="19"/>
      <c r="P111" s="19"/>
      <c r="Q111" s="19"/>
      <c r="R111" s="19"/>
      <c r="S111" s="19"/>
      <c r="T111" s="19"/>
      <c r="U111" s="19"/>
      <c r="V111" s="19"/>
      <c r="W111" s="19"/>
      <c r="X111" s="19"/>
      <c r="Y111" s="36"/>
      <c r="Z111" s="36"/>
      <c r="AA111" s="36"/>
      <c r="AB111" s="36"/>
      <c r="AC111" s="54"/>
      <c r="AD111" s="54"/>
      <c r="AE111" s="54"/>
      <c r="AF111" s="54"/>
    </row>
    <row r="112" spans="2:32" ht="13.5" customHeight="1">
      <c r="B112" s="36"/>
      <c r="C112" s="36"/>
      <c r="D112" s="19"/>
      <c r="E112" s="19"/>
      <c r="F112" s="19"/>
      <c r="G112" s="19"/>
      <c r="H112" s="19"/>
      <c r="I112" s="19"/>
      <c r="J112" s="19"/>
      <c r="K112" s="19"/>
      <c r="L112" s="19"/>
      <c r="M112" s="19"/>
      <c r="N112" s="19"/>
      <c r="O112" s="19"/>
      <c r="P112" s="19"/>
      <c r="Q112" s="19"/>
      <c r="R112" s="19"/>
      <c r="S112" s="19"/>
      <c r="T112" s="19"/>
      <c r="U112" s="19"/>
      <c r="V112" s="19"/>
      <c r="W112" s="19"/>
      <c r="X112" s="19"/>
      <c r="Y112" s="36"/>
      <c r="Z112" s="36"/>
      <c r="AA112" s="36"/>
      <c r="AB112" s="36"/>
      <c r="AC112" s="54"/>
      <c r="AD112" s="54"/>
      <c r="AE112" s="54"/>
      <c r="AF112" s="54"/>
    </row>
    <row r="113" spans="2:32" ht="13.5" customHeight="1">
      <c r="B113" s="36"/>
      <c r="C113" s="36"/>
      <c r="D113" s="19"/>
      <c r="E113" s="19"/>
      <c r="F113" s="19"/>
      <c r="G113" s="19"/>
      <c r="H113" s="19"/>
      <c r="I113" s="19"/>
      <c r="J113" s="19"/>
      <c r="K113" s="19"/>
      <c r="L113" s="19"/>
      <c r="M113" s="19"/>
      <c r="N113" s="19"/>
      <c r="O113" s="19"/>
      <c r="P113" s="19"/>
      <c r="Q113" s="19"/>
      <c r="R113" s="19"/>
      <c r="S113" s="19"/>
      <c r="T113" s="19"/>
      <c r="U113" s="19"/>
      <c r="V113" s="19"/>
      <c r="W113" s="19"/>
      <c r="X113" s="19"/>
      <c r="Y113" s="36"/>
      <c r="Z113" s="36"/>
      <c r="AA113" s="36"/>
      <c r="AB113" s="36"/>
      <c r="AC113" s="54"/>
      <c r="AD113" s="54"/>
      <c r="AE113" s="54"/>
      <c r="AF113" s="54"/>
    </row>
    <row r="114" spans="2:32" ht="13.5" customHeight="1">
      <c r="B114" s="36"/>
      <c r="C114" s="36"/>
      <c r="D114" s="19"/>
      <c r="E114" s="19"/>
      <c r="F114" s="19"/>
      <c r="G114" s="19"/>
      <c r="H114" s="19"/>
      <c r="I114" s="19"/>
      <c r="J114" s="19"/>
      <c r="K114" s="19"/>
      <c r="L114" s="19"/>
      <c r="M114" s="19"/>
      <c r="N114" s="19"/>
      <c r="O114" s="19"/>
      <c r="P114" s="19"/>
      <c r="Q114" s="19"/>
      <c r="R114" s="19"/>
      <c r="S114" s="19"/>
      <c r="T114" s="19"/>
      <c r="U114" s="19"/>
      <c r="V114" s="19"/>
      <c r="W114" s="19"/>
      <c r="X114" s="19"/>
      <c r="Y114" s="36"/>
      <c r="Z114" s="36"/>
      <c r="AA114" s="36"/>
      <c r="AB114" s="36"/>
      <c r="AC114" s="54"/>
      <c r="AD114" s="54"/>
      <c r="AE114" s="54"/>
      <c r="AF114" s="54"/>
    </row>
    <row r="115" spans="2:32" ht="13.5" customHeight="1">
      <c r="B115" s="36"/>
      <c r="C115" s="36"/>
      <c r="D115" s="19"/>
      <c r="E115" s="19"/>
      <c r="F115" s="19"/>
      <c r="G115" s="19"/>
      <c r="H115" s="19"/>
      <c r="I115" s="19"/>
      <c r="J115" s="19"/>
      <c r="K115" s="19"/>
      <c r="L115" s="19"/>
      <c r="M115" s="19"/>
      <c r="N115" s="19"/>
      <c r="O115" s="19"/>
      <c r="P115" s="19"/>
      <c r="Q115" s="19"/>
      <c r="R115" s="19"/>
      <c r="S115" s="19"/>
      <c r="T115" s="19"/>
      <c r="U115" s="19"/>
      <c r="V115" s="19"/>
      <c r="W115" s="19"/>
      <c r="X115" s="19"/>
      <c r="Y115" s="36"/>
      <c r="Z115" s="36"/>
      <c r="AA115" s="36"/>
      <c r="AB115" s="36"/>
      <c r="AC115" s="54"/>
      <c r="AD115" s="54"/>
      <c r="AE115" s="54"/>
      <c r="AF115" s="54"/>
    </row>
    <row r="116" spans="2:32" ht="13.5" customHeight="1">
      <c r="B116" s="36"/>
      <c r="C116" s="36"/>
      <c r="D116" s="19"/>
      <c r="E116" s="19"/>
      <c r="F116" s="19"/>
      <c r="G116" s="19"/>
      <c r="H116" s="19"/>
      <c r="I116" s="19"/>
      <c r="J116" s="19"/>
      <c r="K116" s="19"/>
      <c r="L116" s="19"/>
      <c r="M116" s="19"/>
      <c r="N116" s="19"/>
      <c r="O116" s="19"/>
      <c r="P116" s="19"/>
      <c r="Q116" s="19"/>
      <c r="R116" s="19"/>
      <c r="S116" s="19"/>
      <c r="T116" s="19"/>
      <c r="U116" s="19"/>
      <c r="V116" s="19"/>
      <c r="W116" s="19"/>
      <c r="X116" s="19"/>
      <c r="Y116" s="36"/>
      <c r="Z116" s="36"/>
      <c r="AA116" s="36"/>
      <c r="AB116" s="36"/>
      <c r="AC116" s="54"/>
      <c r="AD116" s="54"/>
      <c r="AE116" s="54"/>
      <c r="AF116" s="54"/>
    </row>
    <row r="117" spans="2:32" ht="13.5" customHeight="1">
      <c r="B117" s="36"/>
      <c r="C117" s="36"/>
      <c r="D117" s="19"/>
      <c r="E117" s="19"/>
      <c r="F117" s="19"/>
      <c r="G117" s="19"/>
      <c r="H117" s="19"/>
      <c r="I117" s="19"/>
      <c r="J117" s="19"/>
      <c r="K117" s="19"/>
      <c r="L117" s="19"/>
      <c r="M117" s="19"/>
      <c r="N117" s="19"/>
      <c r="O117" s="19"/>
      <c r="P117" s="19"/>
      <c r="Q117" s="19"/>
      <c r="R117" s="19"/>
      <c r="S117" s="19"/>
      <c r="T117" s="19"/>
      <c r="U117" s="19"/>
      <c r="V117" s="19"/>
      <c r="W117" s="19"/>
      <c r="X117" s="19"/>
      <c r="Y117" s="36"/>
      <c r="Z117" s="36"/>
      <c r="AA117" s="36"/>
      <c r="AB117" s="36"/>
      <c r="AC117" s="54"/>
      <c r="AD117" s="54"/>
      <c r="AE117" s="54"/>
      <c r="AF117" s="54"/>
    </row>
    <row r="118" spans="2:32" ht="13.5" customHeight="1">
      <c r="B118" s="36"/>
      <c r="C118" s="36"/>
      <c r="D118" s="19"/>
      <c r="E118" s="19"/>
      <c r="F118" s="19"/>
      <c r="G118" s="19"/>
      <c r="H118" s="19"/>
      <c r="I118" s="19"/>
      <c r="J118" s="19"/>
      <c r="K118" s="19"/>
      <c r="L118" s="19"/>
      <c r="M118" s="19"/>
      <c r="N118" s="19"/>
      <c r="O118" s="19"/>
      <c r="P118" s="19"/>
      <c r="Q118" s="19"/>
      <c r="R118" s="19"/>
      <c r="S118" s="19"/>
      <c r="T118" s="19"/>
      <c r="U118" s="19"/>
      <c r="V118" s="19"/>
      <c r="W118" s="19"/>
      <c r="X118" s="19"/>
      <c r="Y118" s="36"/>
      <c r="Z118" s="36"/>
      <c r="AA118" s="36"/>
      <c r="AB118" s="36"/>
      <c r="AC118" s="54"/>
      <c r="AD118" s="54"/>
      <c r="AE118" s="54"/>
      <c r="AF118" s="54"/>
    </row>
    <row r="119" spans="2:32" ht="13.5" customHeight="1">
      <c r="B119" s="36"/>
      <c r="C119" s="36"/>
      <c r="D119" s="19"/>
      <c r="E119" s="19"/>
      <c r="F119" s="19"/>
      <c r="G119" s="19"/>
      <c r="H119" s="19"/>
      <c r="I119" s="19"/>
      <c r="J119" s="19"/>
      <c r="K119" s="19"/>
      <c r="L119" s="19"/>
      <c r="M119" s="19"/>
      <c r="N119" s="19"/>
      <c r="O119" s="19"/>
      <c r="P119" s="19"/>
      <c r="Q119" s="19"/>
      <c r="R119" s="19"/>
      <c r="S119" s="19"/>
      <c r="T119" s="19"/>
      <c r="U119" s="19"/>
      <c r="V119" s="19"/>
      <c r="W119" s="19"/>
      <c r="X119" s="19"/>
      <c r="Y119" s="36"/>
      <c r="Z119" s="36"/>
      <c r="AA119" s="36"/>
      <c r="AB119" s="36"/>
      <c r="AC119" s="54"/>
      <c r="AD119" s="54"/>
      <c r="AE119" s="54"/>
      <c r="AF119" s="54"/>
    </row>
    <row r="120" spans="2:32" ht="13.5" customHeight="1">
      <c r="B120" s="36"/>
      <c r="C120" s="36"/>
      <c r="D120" s="19"/>
      <c r="E120" s="19"/>
      <c r="F120" s="19"/>
      <c r="G120" s="19"/>
      <c r="H120" s="19"/>
      <c r="I120" s="19"/>
      <c r="J120" s="19"/>
      <c r="K120" s="19"/>
      <c r="L120" s="19"/>
      <c r="M120" s="19"/>
      <c r="N120" s="19"/>
      <c r="O120" s="19"/>
      <c r="P120" s="19"/>
      <c r="Q120" s="19"/>
      <c r="R120" s="19"/>
      <c r="S120" s="19"/>
      <c r="T120" s="19"/>
      <c r="U120" s="19"/>
      <c r="V120" s="19"/>
      <c r="W120" s="19"/>
      <c r="X120" s="19"/>
      <c r="Y120" s="36"/>
      <c r="Z120" s="36"/>
      <c r="AA120" s="36"/>
      <c r="AB120" s="36"/>
      <c r="AC120" s="54"/>
      <c r="AD120" s="54"/>
      <c r="AE120" s="54"/>
      <c r="AF120" s="54"/>
    </row>
    <row r="121" spans="2:32" ht="13.5" customHeight="1">
      <c r="B121" s="36"/>
      <c r="C121" s="36"/>
      <c r="D121" s="19"/>
      <c r="E121" s="19"/>
      <c r="F121" s="19"/>
      <c r="G121" s="19"/>
      <c r="H121" s="19"/>
      <c r="I121" s="19"/>
      <c r="J121" s="19"/>
      <c r="K121" s="19"/>
      <c r="L121" s="19"/>
      <c r="M121" s="19"/>
      <c r="N121" s="19"/>
      <c r="O121" s="19"/>
      <c r="P121" s="19"/>
      <c r="Q121" s="19"/>
      <c r="R121" s="19"/>
      <c r="S121" s="19"/>
      <c r="T121" s="19"/>
      <c r="U121" s="19"/>
      <c r="V121" s="19"/>
      <c r="W121" s="19"/>
      <c r="X121" s="19"/>
      <c r="Y121" s="36"/>
      <c r="Z121" s="36"/>
      <c r="AA121" s="36"/>
      <c r="AB121" s="36"/>
      <c r="AC121" s="54"/>
      <c r="AD121" s="54"/>
      <c r="AE121" s="54"/>
      <c r="AF121" s="54"/>
    </row>
    <row r="122" spans="2:32" ht="13.5" customHeight="1">
      <c r="B122" s="36"/>
      <c r="C122" s="36"/>
      <c r="D122" s="19"/>
      <c r="E122" s="19"/>
      <c r="F122" s="19"/>
      <c r="G122" s="19"/>
      <c r="H122" s="19"/>
      <c r="I122" s="19"/>
      <c r="J122" s="19"/>
      <c r="K122" s="19"/>
      <c r="L122" s="19"/>
      <c r="M122" s="19"/>
      <c r="N122" s="19"/>
      <c r="O122" s="19"/>
      <c r="P122" s="19"/>
      <c r="Q122" s="19"/>
      <c r="R122" s="19"/>
      <c r="S122" s="19"/>
      <c r="T122" s="19"/>
      <c r="U122" s="19"/>
      <c r="V122" s="19"/>
      <c r="W122" s="19"/>
      <c r="X122" s="19"/>
      <c r="Y122" s="36"/>
      <c r="Z122" s="36"/>
      <c r="AA122" s="36"/>
      <c r="AB122" s="36"/>
      <c r="AC122" s="54"/>
      <c r="AD122" s="54"/>
      <c r="AE122" s="54"/>
      <c r="AF122" s="54"/>
    </row>
    <row r="123" spans="2:32" ht="13.5" customHeight="1">
      <c r="B123" s="36"/>
      <c r="C123" s="36"/>
      <c r="D123" s="19"/>
      <c r="E123" s="19"/>
      <c r="F123" s="19"/>
      <c r="G123" s="19"/>
      <c r="H123" s="19"/>
      <c r="I123" s="19"/>
      <c r="J123" s="19"/>
      <c r="K123" s="19"/>
      <c r="L123" s="19"/>
      <c r="M123" s="19"/>
      <c r="N123" s="19"/>
      <c r="O123" s="19"/>
      <c r="P123" s="19"/>
      <c r="Q123" s="19"/>
      <c r="R123" s="19"/>
      <c r="S123" s="19"/>
      <c r="T123" s="19"/>
      <c r="U123" s="19"/>
      <c r="V123" s="19"/>
      <c r="W123" s="19"/>
      <c r="X123" s="19"/>
      <c r="Y123" s="36"/>
      <c r="Z123" s="36"/>
      <c r="AA123" s="36"/>
      <c r="AB123" s="36"/>
      <c r="AC123" s="54"/>
      <c r="AD123" s="54"/>
      <c r="AE123" s="54"/>
      <c r="AF123" s="54"/>
    </row>
    <row r="124" spans="2:32" ht="13.5" customHeight="1">
      <c r="B124" s="36"/>
      <c r="C124" s="36"/>
      <c r="D124" s="19"/>
      <c r="E124" s="19"/>
      <c r="F124" s="19"/>
      <c r="G124" s="19"/>
      <c r="H124" s="19"/>
      <c r="I124" s="19"/>
      <c r="J124" s="19"/>
      <c r="K124" s="19"/>
      <c r="L124" s="19"/>
      <c r="M124" s="19"/>
      <c r="N124" s="19"/>
      <c r="O124" s="19"/>
      <c r="P124" s="19"/>
      <c r="Q124" s="19"/>
      <c r="R124" s="19"/>
      <c r="S124" s="19"/>
      <c r="T124" s="19"/>
      <c r="U124" s="19"/>
      <c r="V124" s="19"/>
      <c r="W124" s="19"/>
      <c r="X124" s="19"/>
      <c r="Y124" s="36"/>
      <c r="Z124" s="36"/>
      <c r="AA124" s="36"/>
      <c r="AB124" s="36"/>
      <c r="AC124" s="54"/>
      <c r="AD124" s="54"/>
      <c r="AE124" s="54"/>
      <c r="AF124" s="54"/>
    </row>
    <row r="125" spans="2:32" ht="13.5" customHeight="1">
      <c r="B125" s="36"/>
      <c r="C125" s="36"/>
      <c r="D125" s="19"/>
      <c r="E125" s="19"/>
      <c r="F125" s="19"/>
      <c r="G125" s="19"/>
      <c r="H125" s="19"/>
      <c r="I125" s="19"/>
      <c r="J125" s="19"/>
      <c r="K125" s="19"/>
      <c r="L125" s="19"/>
      <c r="M125" s="19"/>
      <c r="N125" s="19"/>
      <c r="O125" s="19"/>
      <c r="P125" s="19"/>
      <c r="Q125" s="19"/>
      <c r="R125" s="19"/>
      <c r="S125" s="19"/>
      <c r="T125" s="19"/>
      <c r="U125" s="19"/>
      <c r="V125" s="19"/>
      <c r="W125" s="19"/>
      <c r="X125" s="19"/>
      <c r="Y125" s="36"/>
      <c r="Z125" s="36"/>
      <c r="AA125" s="36"/>
      <c r="AB125" s="36"/>
      <c r="AC125" s="54"/>
      <c r="AD125" s="54"/>
      <c r="AE125" s="54"/>
      <c r="AF125" s="54"/>
    </row>
    <row r="126" spans="2:32" ht="13.5" customHeight="1">
      <c r="B126" s="36"/>
      <c r="C126" s="36"/>
      <c r="D126" s="19"/>
      <c r="E126" s="19"/>
      <c r="F126" s="19"/>
      <c r="G126" s="19"/>
      <c r="H126" s="19"/>
      <c r="I126" s="19"/>
      <c r="J126" s="19"/>
      <c r="K126" s="19"/>
      <c r="L126" s="19"/>
      <c r="M126" s="19"/>
      <c r="N126" s="19"/>
      <c r="O126" s="19"/>
      <c r="P126" s="19"/>
      <c r="Q126" s="19"/>
      <c r="R126" s="19"/>
      <c r="S126" s="19"/>
      <c r="T126" s="19"/>
      <c r="U126" s="19"/>
      <c r="V126" s="19"/>
      <c r="W126" s="19"/>
      <c r="X126" s="19"/>
      <c r="Y126" s="36"/>
      <c r="Z126" s="36"/>
      <c r="AA126" s="36"/>
      <c r="AB126" s="36"/>
      <c r="AC126" s="54"/>
      <c r="AD126" s="54"/>
      <c r="AE126" s="54"/>
      <c r="AF126" s="54"/>
    </row>
    <row r="127" spans="2:32" ht="13.5" customHeight="1">
      <c r="B127" s="36"/>
      <c r="C127" s="36"/>
      <c r="D127" s="19"/>
      <c r="E127" s="19"/>
      <c r="F127" s="19"/>
      <c r="G127" s="19"/>
      <c r="H127" s="19"/>
      <c r="I127" s="19"/>
      <c r="J127" s="19"/>
      <c r="K127" s="19"/>
      <c r="L127" s="19"/>
      <c r="M127" s="19"/>
      <c r="N127" s="19"/>
      <c r="O127" s="19"/>
      <c r="P127" s="19"/>
      <c r="Q127" s="19"/>
      <c r="R127" s="19"/>
      <c r="S127" s="19"/>
      <c r="T127" s="19"/>
      <c r="U127" s="19"/>
      <c r="V127" s="19"/>
      <c r="W127" s="19"/>
      <c r="X127" s="19"/>
      <c r="Y127" s="36"/>
      <c r="Z127" s="36"/>
      <c r="AA127" s="36"/>
      <c r="AB127" s="36"/>
      <c r="AC127" s="54"/>
      <c r="AD127" s="54"/>
      <c r="AE127" s="54"/>
      <c r="AF127" s="54"/>
    </row>
    <row r="128" spans="2:32" ht="13.5" customHeight="1">
      <c r="B128" s="36"/>
      <c r="C128" s="36"/>
      <c r="D128" s="19"/>
      <c r="E128" s="19"/>
      <c r="F128" s="19"/>
      <c r="G128" s="19"/>
      <c r="H128" s="19"/>
      <c r="I128" s="19"/>
      <c r="J128" s="19"/>
      <c r="K128" s="19"/>
      <c r="L128" s="19"/>
      <c r="M128" s="19"/>
      <c r="N128" s="19"/>
      <c r="O128" s="19"/>
      <c r="P128" s="19"/>
      <c r="Q128" s="19"/>
      <c r="R128" s="19"/>
      <c r="S128" s="19"/>
      <c r="T128" s="19"/>
      <c r="U128" s="19"/>
      <c r="V128" s="19"/>
      <c r="W128" s="19"/>
      <c r="X128" s="19"/>
      <c r="Y128" s="36"/>
      <c r="Z128" s="36"/>
      <c r="AA128" s="36"/>
      <c r="AB128" s="36"/>
      <c r="AC128" s="54"/>
      <c r="AD128" s="54"/>
      <c r="AE128" s="54"/>
      <c r="AF128" s="54"/>
    </row>
    <row r="129" spans="2:32" ht="13.5" customHeight="1">
      <c r="B129" s="36"/>
      <c r="C129" s="36"/>
      <c r="D129" s="19"/>
      <c r="E129" s="19"/>
      <c r="F129" s="19"/>
      <c r="G129" s="19"/>
      <c r="H129" s="19"/>
      <c r="I129" s="19"/>
      <c r="J129" s="19"/>
      <c r="K129" s="19"/>
      <c r="L129" s="19"/>
      <c r="M129" s="19"/>
      <c r="N129" s="19"/>
      <c r="O129" s="19"/>
      <c r="P129" s="19"/>
      <c r="Q129" s="19"/>
      <c r="R129" s="19"/>
      <c r="S129" s="19"/>
      <c r="T129" s="19"/>
      <c r="U129" s="19"/>
      <c r="V129" s="19"/>
      <c r="W129" s="19"/>
      <c r="X129" s="19"/>
      <c r="Y129" s="36"/>
      <c r="Z129" s="36"/>
      <c r="AA129" s="36"/>
      <c r="AB129" s="36"/>
      <c r="AC129" s="54"/>
      <c r="AD129" s="54"/>
      <c r="AE129" s="54"/>
      <c r="AF129" s="54"/>
    </row>
    <row r="130" spans="2:32" ht="13.5" customHeight="1">
      <c r="B130" s="36"/>
      <c r="C130" s="36"/>
      <c r="D130" s="19"/>
      <c r="E130" s="19"/>
      <c r="F130" s="19"/>
      <c r="G130" s="19"/>
      <c r="H130" s="19"/>
      <c r="I130" s="19"/>
      <c r="J130" s="19"/>
      <c r="K130" s="19"/>
      <c r="L130" s="19"/>
      <c r="M130" s="19"/>
      <c r="N130" s="19"/>
      <c r="O130" s="19"/>
      <c r="P130" s="19"/>
      <c r="Q130" s="19"/>
      <c r="R130" s="19"/>
      <c r="S130" s="19"/>
      <c r="T130" s="19"/>
      <c r="U130" s="19"/>
      <c r="V130" s="19"/>
      <c r="W130" s="19"/>
      <c r="X130" s="19"/>
      <c r="Y130" s="36"/>
      <c r="Z130" s="36"/>
      <c r="AA130" s="36"/>
      <c r="AB130" s="36"/>
      <c r="AC130" s="54"/>
      <c r="AD130" s="54"/>
      <c r="AE130" s="54"/>
      <c r="AF130" s="54"/>
    </row>
    <row r="131" spans="2:32" ht="13.5" customHeight="1">
      <c r="B131" s="36"/>
      <c r="C131" s="36"/>
      <c r="D131" s="19"/>
      <c r="E131" s="19"/>
      <c r="F131" s="19"/>
      <c r="G131" s="19"/>
      <c r="H131" s="19"/>
      <c r="I131" s="19"/>
      <c r="J131" s="19"/>
      <c r="K131" s="19"/>
      <c r="L131" s="19"/>
      <c r="M131" s="19"/>
      <c r="N131" s="19"/>
      <c r="O131" s="19"/>
      <c r="P131" s="19"/>
      <c r="Q131" s="19"/>
      <c r="R131" s="19"/>
      <c r="S131" s="19"/>
      <c r="T131" s="19"/>
      <c r="U131" s="19"/>
      <c r="V131" s="19"/>
      <c r="W131" s="19"/>
      <c r="X131" s="19"/>
      <c r="Y131" s="36"/>
      <c r="Z131" s="36"/>
      <c r="AA131" s="36"/>
      <c r="AB131" s="36"/>
      <c r="AC131" s="54"/>
      <c r="AD131" s="54"/>
      <c r="AE131" s="54"/>
      <c r="AF131" s="54"/>
    </row>
    <row r="132" spans="2:32" ht="13.5" customHeight="1">
      <c r="B132" s="36"/>
      <c r="C132" s="36"/>
      <c r="D132" s="19"/>
      <c r="E132" s="19"/>
      <c r="F132" s="19"/>
      <c r="G132" s="19"/>
      <c r="H132" s="19"/>
      <c r="I132" s="19"/>
      <c r="J132" s="19"/>
      <c r="K132" s="19"/>
      <c r="L132" s="19"/>
      <c r="M132" s="19"/>
      <c r="N132" s="19"/>
      <c r="O132" s="19"/>
      <c r="P132" s="19"/>
      <c r="Q132" s="19"/>
      <c r="R132" s="19"/>
      <c r="S132" s="19"/>
      <c r="T132" s="19"/>
      <c r="U132" s="19"/>
      <c r="V132" s="19"/>
      <c r="W132" s="19"/>
      <c r="X132" s="19"/>
      <c r="Y132" s="36"/>
      <c r="Z132" s="36"/>
      <c r="AA132" s="36"/>
      <c r="AB132" s="36"/>
      <c r="AC132" s="54"/>
      <c r="AD132" s="54"/>
      <c r="AE132" s="54"/>
      <c r="AF132" s="54"/>
    </row>
    <row r="133" spans="2:32" ht="13.5" customHeight="1">
      <c r="B133" s="36"/>
      <c r="C133" s="36"/>
      <c r="D133" s="19"/>
      <c r="E133" s="19"/>
      <c r="F133" s="19"/>
      <c r="G133" s="19"/>
      <c r="H133" s="19"/>
      <c r="I133" s="19"/>
      <c r="J133" s="19"/>
      <c r="K133" s="19"/>
      <c r="L133" s="19"/>
      <c r="M133" s="19"/>
      <c r="N133" s="19"/>
      <c r="O133" s="19"/>
      <c r="P133" s="19"/>
      <c r="Q133" s="19"/>
      <c r="R133" s="19"/>
      <c r="S133" s="19"/>
      <c r="T133" s="19"/>
      <c r="U133" s="19"/>
      <c r="V133" s="19"/>
      <c r="W133" s="19"/>
      <c r="X133" s="19"/>
      <c r="Y133" s="36"/>
      <c r="Z133" s="36"/>
      <c r="AA133" s="36"/>
      <c r="AB133" s="36"/>
      <c r="AC133" s="54"/>
      <c r="AD133" s="54"/>
      <c r="AE133" s="54"/>
      <c r="AF133" s="54"/>
    </row>
    <row r="134" spans="2:32" ht="13.5" customHeight="1">
      <c r="B134" s="36"/>
      <c r="C134" s="36"/>
      <c r="D134" s="19"/>
      <c r="E134" s="19"/>
      <c r="F134" s="19"/>
      <c r="G134" s="19"/>
      <c r="H134" s="19"/>
      <c r="I134" s="19"/>
      <c r="J134" s="19"/>
      <c r="K134" s="19"/>
      <c r="L134" s="19"/>
      <c r="M134" s="19"/>
      <c r="N134" s="19"/>
      <c r="O134" s="19"/>
      <c r="P134" s="19"/>
      <c r="Q134" s="19"/>
      <c r="R134" s="19"/>
      <c r="S134" s="19"/>
      <c r="T134" s="19"/>
      <c r="U134" s="19"/>
      <c r="V134" s="19"/>
      <c r="W134" s="19"/>
      <c r="X134" s="19"/>
      <c r="Y134" s="36"/>
      <c r="Z134" s="36"/>
      <c r="AA134" s="36"/>
      <c r="AB134" s="36"/>
      <c r="AC134" s="54"/>
      <c r="AD134" s="54"/>
      <c r="AE134" s="54"/>
      <c r="AF134" s="54"/>
    </row>
    <row r="135" spans="2:32" ht="13.5" customHeight="1">
      <c r="B135" s="36"/>
      <c r="C135" s="36"/>
      <c r="D135" s="19"/>
      <c r="E135" s="19"/>
      <c r="F135" s="19"/>
      <c r="G135" s="19"/>
      <c r="H135" s="19"/>
      <c r="I135" s="19"/>
      <c r="J135" s="19"/>
      <c r="K135" s="19"/>
      <c r="L135" s="19"/>
      <c r="M135" s="19"/>
      <c r="N135" s="19"/>
      <c r="O135" s="19"/>
      <c r="P135" s="19"/>
      <c r="Q135" s="19"/>
      <c r="R135" s="19"/>
      <c r="S135" s="19"/>
      <c r="T135" s="19"/>
      <c r="U135" s="19"/>
      <c r="V135" s="19"/>
      <c r="W135" s="19"/>
      <c r="X135" s="19"/>
      <c r="Y135" s="36"/>
      <c r="Z135" s="36"/>
      <c r="AA135" s="36"/>
      <c r="AB135" s="36"/>
      <c r="AC135" s="54"/>
      <c r="AD135" s="54"/>
      <c r="AE135" s="54"/>
      <c r="AF135" s="54"/>
    </row>
    <row r="136" spans="2:32" ht="13.5" customHeight="1">
      <c r="B136" s="36"/>
      <c r="C136" s="36"/>
      <c r="D136" s="19"/>
      <c r="E136" s="19"/>
      <c r="F136" s="19"/>
      <c r="G136" s="19"/>
      <c r="H136" s="19"/>
      <c r="I136" s="19"/>
      <c r="J136" s="19"/>
      <c r="K136" s="19"/>
      <c r="L136" s="19"/>
      <c r="M136" s="19"/>
      <c r="N136" s="19"/>
      <c r="O136" s="19"/>
      <c r="P136" s="19"/>
      <c r="Q136" s="19"/>
      <c r="R136" s="19"/>
      <c r="S136" s="19"/>
      <c r="T136" s="19"/>
      <c r="U136" s="19"/>
      <c r="V136" s="19"/>
      <c r="W136" s="19"/>
      <c r="X136" s="19"/>
      <c r="Y136" s="36"/>
      <c r="Z136" s="36"/>
      <c r="AA136" s="36"/>
      <c r="AB136" s="36"/>
      <c r="AC136" s="54"/>
      <c r="AD136" s="54"/>
      <c r="AE136" s="54"/>
      <c r="AF136" s="54"/>
    </row>
    <row r="137" spans="2:32" ht="13.5" customHeight="1">
      <c r="B137" s="36"/>
      <c r="C137" s="36"/>
      <c r="D137" s="19"/>
      <c r="E137" s="19"/>
      <c r="F137" s="19"/>
      <c r="G137" s="19"/>
      <c r="H137" s="19"/>
      <c r="I137" s="19"/>
      <c r="J137" s="19"/>
      <c r="K137" s="19"/>
      <c r="L137" s="19"/>
      <c r="M137" s="19"/>
      <c r="N137" s="19"/>
      <c r="O137" s="19"/>
      <c r="P137" s="19"/>
      <c r="Q137" s="19"/>
      <c r="R137" s="19"/>
      <c r="S137" s="19"/>
      <c r="T137" s="19"/>
      <c r="U137" s="19"/>
      <c r="V137" s="19"/>
      <c r="W137" s="19"/>
      <c r="X137" s="19"/>
      <c r="Y137" s="36"/>
      <c r="Z137" s="36"/>
      <c r="AA137" s="36"/>
      <c r="AB137" s="36"/>
      <c r="AC137" s="54"/>
      <c r="AD137" s="54"/>
      <c r="AE137" s="54"/>
      <c r="AF137" s="54"/>
    </row>
    <row r="138" spans="2:32" ht="13.5" customHeight="1">
      <c r="B138" s="36"/>
      <c r="C138" s="36"/>
      <c r="D138" s="19"/>
      <c r="E138" s="19"/>
      <c r="F138" s="19"/>
      <c r="G138" s="19"/>
      <c r="H138" s="19"/>
      <c r="I138" s="19"/>
      <c r="J138" s="19"/>
      <c r="K138" s="19"/>
      <c r="L138" s="19"/>
      <c r="M138" s="19"/>
      <c r="N138" s="19"/>
      <c r="O138" s="19"/>
      <c r="P138" s="19"/>
      <c r="Q138" s="19"/>
      <c r="R138" s="19"/>
      <c r="S138" s="19"/>
      <c r="T138" s="19"/>
      <c r="U138" s="19"/>
      <c r="V138" s="19"/>
      <c r="W138" s="19"/>
      <c r="X138" s="19"/>
      <c r="Y138" s="36"/>
      <c r="Z138" s="36"/>
      <c r="AA138" s="36"/>
      <c r="AB138" s="36"/>
      <c r="AC138" s="54"/>
      <c r="AD138" s="54"/>
      <c r="AE138" s="54"/>
      <c r="AF138" s="54"/>
    </row>
    <row r="139" spans="2:32" ht="13.5" customHeight="1">
      <c r="B139" s="36"/>
      <c r="C139" s="36"/>
      <c r="D139" s="19"/>
      <c r="E139" s="19"/>
      <c r="F139" s="19"/>
      <c r="G139" s="19"/>
      <c r="H139" s="19"/>
      <c r="I139" s="19"/>
      <c r="J139" s="19"/>
      <c r="K139" s="19"/>
      <c r="L139" s="19"/>
      <c r="M139" s="19"/>
      <c r="N139" s="19"/>
      <c r="O139" s="19"/>
      <c r="P139" s="19"/>
      <c r="Q139" s="19"/>
      <c r="R139" s="19"/>
      <c r="S139" s="19"/>
      <c r="T139" s="19"/>
      <c r="U139" s="19"/>
      <c r="V139" s="19"/>
      <c r="W139" s="19"/>
      <c r="X139" s="19"/>
      <c r="Y139" s="36"/>
      <c r="Z139" s="36"/>
      <c r="AA139" s="36"/>
      <c r="AB139" s="36"/>
      <c r="AC139" s="54"/>
      <c r="AD139" s="54"/>
      <c r="AE139" s="54"/>
      <c r="AF139" s="54"/>
    </row>
    <row r="140" spans="2:32" ht="13.5" customHeight="1">
      <c r="B140" s="36"/>
      <c r="C140" s="36"/>
      <c r="D140" s="19"/>
      <c r="E140" s="19"/>
      <c r="F140" s="19"/>
      <c r="G140" s="19"/>
      <c r="H140" s="19"/>
      <c r="I140" s="19"/>
      <c r="J140" s="19"/>
      <c r="K140" s="19"/>
      <c r="L140" s="19"/>
      <c r="M140" s="19"/>
      <c r="N140" s="19"/>
      <c r="O140" s="19"/>
      <c r="P140" s="19"/>
      <c r="Q140" s="19"/>
      <c r="R140" s="19"/>
      <c r="S140" s="19"/>
      <c r="T140" s="19"/>
      <c r="U140" s="19"/>
      <c r="V140" s="19"/>
      <c r="W140" s="19"/>
      <c r="X140" s="19"/>
      <c r="Y140" s="36"/>
      <c r="Z140" s="36"/>
      <c r="AA140" s="36"/>
      <c r="AB140" s="36"/>
      <c r="AC140" s="54"/>
      <c r="AD140" s="54"/>
      <c r="AE140" s="54"/>
      <c r="AF140" s="54"/>
    </row>
    <row r="141" spans="2:32" ht="13.5" customHeight="1">
      <c r="B141" s="36"/>
      <c r="C141" s="36"/>
      <c r="D141" s="19"/>
      <c r="E141" s="19"/>
      <c r="F141" s="19"/>
      <c r="G141" s="19"/>
      <c r="H141" s="19"/>
      <c r="I141" s="19"/>
      <c r="J141" s="19"/>
      <c r="K141" s="19"/>
      <c r="L141" s="19"/>
      <c r="M141" s="19"/>
      <c r="N141" s="19"/>
      <c r="O141" s="19"/>
      <c r="P141" s="19"/>
      <c r="Q141" s="19"/>
      <c r="R141" s="19"/>
      <c r="S141" s="19"/>
      <c r="T141" s="19"/>
      <c r="U141" s="19"/>
      <c r="V141" s="19"/>
      <c r="W141" s="19"/>
      <c r="X141" s="19"/>
      <c r="Y141" s="36"/>
      <c r="Z141" s="36"/>
      <c r="AA141" s="36"/>
      <c r="AB141" s="36"/>
      <c r="AC141" s="54"/>
      <c r="AD141" s="54"/>
      <c r="AE141" s="54"/>
      <c r="AF141" s="54"/>
    </row>
    <row r="142" spans="2:32" ht="13.5" customHeight="1">
      <c r="B142" s="36"/>
      <c r="C142" s="36"/>
      <c r="D142" s="19"/>
      <c r="E142" s="19"/>
      <c r="F142" s="19"/>
      <c r="G142" s="19"/>
      <c r="H142" s="19"/>
      <c r="I142" s="19"/>
      <c r="J142" s="19"/>
      <c r="K142" s="19"/>
      <c r="L142" s="19"/>
      <c r="M142" s="19"/>
      <c r="N142" s="19"/>
      <c r="O142" s="19"/>
      <c r="P142" s="19"/>
      <c r="Q142" s="19"/>
      <c r="R142" s="19"/>
      <c r="S142" s="19"/>
      <c r="T142" s="19"/>
      <c r="U142" s="19"/>
      <c r="V142" s="19"/>
      <c r="W142" s="19"/>
      <c r="X142" s="19"/>
      <c r="Y142" s="36"/>
      <c r="Z142" s="36"/>
      <c r="AA142" s="36"/>
      <c r="AB142" s="36"/>
      <c r="AC142" s="54"/>
      <c r="AD142" s="54"/>
      <c r="AE142" s="54"/>
      <c r="AF142" s="54"/>
    </row>
    <row r="143" spans="2:32" ht="13.5" customHeight="1">
      <c r="B143" s="36"/>
      <c r="C143" s="36"/>
      <c r="D143" s="19"/>
      <c r="E143" s="19"/>
      <c r="F143" s="19"/>
      <c r="G143" s="19"/>
      <c r="H143" s="19"/>
      <c r="I143" s="19"/>
      <c r="J143" s="19"/>
      <c r="K143" s="19"/>
      <c r="L143" s="19"/>
      <c r="M143" s="19"/>
      <c r="N143" s="19"/>
      <c r="O143" s="19"/>
      <c r="P143" s="19"/>
      <c r="Q143" s="19"/>
      <c r="R143" s="19"/>
      <c r="S143" s="19"/>
      <c r="T143" s="19"/>
      <c r="U143" s="19"/>
      <c r="V143" s="19"/>
      <c r="W143" s="19"/>
      <c r="X143" s="19"/>
      <c r="Y143" s="36"/>
      <c r="Z143" s="36"/>
      <c r="AA143" s="36"/>
      <c r="AB143" s="36"/>
      <c r="AC143" s="54"/>
      <c r="AD143" s="54"/>
      <c r="AE143" s="54"/>
      <c r="AF143" s="54"/>
    </row>
    <row r="144" spans="2:32" ht="13.5" customHeight="1">
      <c r="B144" s="36"/>
      <c r="C144" s="36"/>
      <c r="D144" s="19"/>
      <c r="E144" s="19"/>
      <c r="F144" s="19"/>
      <c r="G144" s="19"/>
      <c r="H144" s="19"/>
      <c r="I144" s="19"/>
      <c r="J144" s="19"/>
      <c r="K144" s="19"/>
      <c r="L144" s="19"/>
      <c r="M144" s="19"/>
      <c r="N144" s="19"/>
      <c r="O144" s="19"/>
      <c r="P144" s="19"/>
      <c r="Q144" s="19"/>
      <c r="R144" s="19"/>
      <c r="S144" s="19"/>
      <c r="T144" s="19"/>
      <c r="U144" s="19"/>
      <c r="V144" s="19"/>
      <c r="W144" s="19"/>
      <c r="X144" s="19"/>
      <c r="Y144" s="36"/>
      <c r="Z144" s="36"/>
      <c r="AA144" s="36"/>
      <c r="AB144" s="36"/>
      <c r="AC144" s="54"/>
      <c r="AD144" s="54"/>
      <c r="AE144" s="54"/>
      <c r="AF144" s="54"/>
    </row>
    <row r="145" spans="2:32" ht="13.5" customHeight="1">
      <c r="B145" s="36"/>
      <c r="C145" s="36"/>
      <c r="D145" s="19"/>
      <c r="E145" s="19"/>
      <c r="F145" s="19"/>
      <c r="G145" s="19"/>
      <c r="H145" s="19"/>
      <c r="I145" s="19"/>
      <c r="J145" s="19"/>
      <c r="K145" s="19"/>
      <c r="L145" s="19"/>
      <c r="M145" s="19"/>
      <c r="N145" s="19"/>
      <c r="O145" s="19"/>
      <c r="P145" s="19"/>
      <c r="Q145" s="19"/>
      <c r="R145" s="19"/>
      <c r="S145" s="19"/>
      <c r="T145" s="19"/>
      <c r="U145" s="19"/>
      <c r="V145" s="19"/>
      <c r="W145" s="19"/>
      <c r="X145" s="19"/>
      <c r="Y145" s="36"/>
      <c r="Z145" s="36"/>
      <c r="AA145" s="36"/>
      <c r="AB145" s="36"/>
      <c r="AC145" s="54"/>
      <c r="AD145" s="54"/>
      <c r="AE145" s="54"/>
      <c r="AF145" s="54"/>
    </row>
    <row r="146" spans="2:32" ht="13.5" customHeight="1">
      <c r="B146" s="36"/>
      <c r="C146" s="36"/>
      <c r="D146" s="19"/>
      <c r="E146" s="19"/>
      <c r="F146" s="19"/>
      <c r="G146" s="19"/>
      <c r="H146" s="19"/>
      <c r="I146" s="19"/>
      <c r="J146" s="19"/>
      <c r="K146" s="19"/>
      <c r="L146" s="19"/>
      <c r="M146" s="19"/>
      <c r="N146" s="19"/>
      <c r="O146" s="19"/>
      <c r="P146" s="19"/>
      <c r="Q146" s="19"/>
      <c r="R146" s="19"/>
      <c r="S146" s="19"/>
      <c r="T146" s="19"/>
      <c r="U146" s="19"/>
      <c r="V146" s="19"/>
      <c r="W146" s="19"/>
      <c r="X146" s="19"/>
      <c r="Y146" s="36"/>
      <c r="Z146" s="36"/>
      <c r="AA146" s="36"/>
      <c r="AB146" s="36"/>
      <c r="AC146" s="54"/>
      <c r="AD146" s="54"/>
      <c r="AE146" s="54"/>
      <c r="AF146" s="54"/>
    </row>
    <row r="147" spans="2:32" ht="13.5" customHeight="1">
      <c r="B147" s="36"/>
      <c r="C147" s="36"/>
      <c r="D147" s="19"/>
      <c r="E147" s="19"/>
      <c r="F147" s="19"/>
      <c r="G147" s="19"/>
      <c r="H147" s="19"/>
      <c r="I147" s="19"/>
      <c r="J147" s="19"/>
      <c r="K147" s="19"/>
      <c r="L147" s="19"/>
      <c r="M147" s="19"/>
      <c r="N147" s="19"/>
      <c r="O147" s="19"/>
      <c r="P147" s="19"/>
      <c r="Q147" s="19"/>
      <c r="R147" s="19"/>
      <c r="S147" s="19"/>
      <c r="T147" s="19"/>
      <c r="U147" s="19"/>
      <c r="V147" s="19"/>
      <c r="W147" s="19"/>
      <c r="X147" s="19"/>
      <c r="Y147" s="36"/>
      <c r="Z147" s="36"/>
      <c r="AA147" s="36"/>
      <c r="AB147" s="36"/>
      <c r="AC147" s="54"/>
      <c r="AD147" s="54"/>
      <c r="AE147" s="54"/>
      <c r="AF147" s="54"/>
    </row>
    <row r="148" spans="2:32" ht="13.5" customHeight="1">
      <c r="B148" s="36"/>
      <c r="C148" s="36"/>
      <c r="D148" s="19"/>
      <c r="E148" s="19"/>
      <c r="F148" s="19"/>
      <c r="G148" s="19"/>
      <c r="H148" s="19"/>
      <c r="I148" s="19"/>
      <c r="J148" s="19"/>
      <c r="K148" s="19"/>
      <c r="L148" s="19"/>
      <c r="M148" s="19"/>
      <c r="N148" s="19"/>
      <c r="O148" s="19"/>
      <c r="P148" s="19"/>
      <c r="Q148" s="19"/>
      <c r="R148" s="19"/>
      <c r="S148" s="19"/>
      <c r="T148" s="19"/>
      <c r="U148" s="19"/>
      <c r="V148" s="19"/>
      <c r="W148" s="19"/>
      <c r="X148" s="19"/>
      <c r="Y148" s="36"/>
      <c r="Z148" s="36"/>
      <c r="AA148" s="36"/>
      <c r="AB148" s="36"/>
      <c r="AC148" s="54"/>
      <c r="AD148" s="54"/>
      <c r="AE148" s="54"/>
      <c r="AF148" s="54"/>
    </row>
    <row r="149" spans="2:32" ht="13.5" customHeight="1">
      <c r="B149" s="36"/>
      <c r="C149" s="36"/>
      <c r="D149" s="19"/>
      <c r="E149" s="19"/>
      <c r="F149" s="19"/>
      <c r="G149" s="19"/>
      <c r="H149" s="19"/>
      <c r="I149" s="19"/>
      <c r="J149" s="19"/>
      <c r="K149" s="19"/>
      <c r="L149" s="19"/>
      <c r="M149" s="19"/>
      <c r="N149" s="19"/>
      <c r="O149" s="19"/>
      <c r="P149" s="19"/>
      <c r="Q149" s="19"/>
      <c r="R149" s="19"/>
      <c r="S149" s="19"/>
      <c r="T149" s="19"/>
      <c r="U149" s="19"/>
      <c r="V149" s="19"/>
      <c r="W149" s="19"/>
      <c r="X149" s="19"/>
      <c r="Y149" s="36"/>
      <c r="Z149" s="36"/>
      <c r="AA149" s="36"/>
      <c r="AB149" s="36"/>
      <c r="AC149" s="54"/>
      <c r="AD149" s="54"/>
      <c r="AE149" s="54"/>
      <c r="AF149" s="54"/>
    </row>
    <row r="150" spans="2:32" ht="13.5" customHeight="1">
      <c r="B150" s="36"/>
      <c r="C150" s="36"/>
      <c r="D150" s="19"/>
      <c r="E150" s="19"/>
      <c r="F150" s="19"/>
      <c r="G150" s="19"/>
      <c r="H150" s="19"/>
      <c r="I150" s="19"/>
      <c r="J150" s="19"/>
      <c r="K150" s="19"/>
      <c r="L150" s="19"/>
      <c r="M150" s="19"/>
      <c r="N150" s="19"/>
      <c r="O150" s="19"/>
      <c r="P150" s="19"/>
      <c r="Q150" s="19"/>
      <c r="R150" s="19"/>
      <c r="S150" s="19"/>
      <c r="T150" s="19"/>
      <c r="U150" s="19"/>
      <c r="V150" s="19"/>
      <c r="W150" s="19"/>
      <c r="X150" s="19"/>
      <c r="Y150" s="36"/>
      <c r="Z150" s="36"/>
      <c r="AA150" s="36"/>
      <c r="AB150" s="36"/>
      <c r="AC150" s="54"/>
      <c r="AD150" s="54"/>
      <c r="AE150" s="54"/>
      <c r="AF150" s="54"/>
    </row>
    <row r="151" spans="2:32" ht="13.5" customHeight="1">
      <c r="B151" s="36"/>
      <c r="C151" s="36"/>
      <c r="D151" s="19"/>
      <c r="E151" s="19"/>
      <c r="F151" s="19"/>
      <c r="G151" s="19"/>
      <c r="H151" s="19"/>
      <c r="I151" s="19"/>
      <c r="J151" s="19"/>
      <c r="K151" s="19"/>
      <c r="L151" s="19"/>
      <c r="M151" s="19"/>
      <c r="N151" s="19"/>
      <c r="O151" s="19"/>
      <c r="P151" s="19"/>
      <c r="Q151" s="19"/>
      <c r="R151" s="19"/>
      <c r="S151" s="19"/>
      <c r="T151" s="19"/>
      <c r="U151" s="19"/>
      <c r="V151" s="19"/>
      <c r="W151" s="19"/>
      <c r="X151" s="19"/>
      <c r="Y151" s="36"/>
      <c r="Z151" s="36"/>
      <c r="AA151" s="36"/>
      <c r="AB151" s="36"/>
      <c r="AC151" s="54"/>
      <c r="AD151" s="54"/>
      <c r="AE151" s="54"/>
      <c r="AF151" s="54"/>
    </row>
    <row r="152" spans="2:32" ht="13.5" customHeight="1">
      <c r="B152" s="36"/>
      <c r="C152" s="36"/>
      <c r="D152" s="19"/>
      <c r="E152" s="19"/>
      <c r="F152" s="19"/>
      <c r="G152" s="19"/>
      <c r="H152" s="19"/>
      <c r="I152" s="19"/>
      <c r="J152" s="19"/>
      <c r="K152" s="19"/>
      <c r="L152" s="19"/>
      <c r="M152" s="19"/>
      <c r="N152" s="19"/>
      <c r="O152" s="19"/>
      <c r="P152" s="19"/>
      <c r="Q152" s="19"/>
      <c r="R152" s="19"/>
      <c r="S152" s="19"/>
      <c r="T152" s="19"/>
      <c r="U152" s="19"/>
      <c r="V152" s="19"/>
      <c r="W152" s="19"/>
      <c r="X152" s="19"/>
      <c r="Y152" s="36"/>
      <c r="Z152" s="36"/>
      <c r="AA152" s="36"/>
      <c r="AB152" s="36"/>
      <c r="AC152" s="54"/>
      <c r="AD152" s="54"/>
      <c r="AE152" s="54"/>
      <c r="AF152" s="54"/>
    </row>
    <row r="153" spans="2:32" ht="13.5" customHeight="1">
      <c r="B153" s="36"/>
      <c r="C153" s="36"/>
      <c r="D153" s="19"/>
      <c r="E153" s="19"/>
      <c r="F153" s="19"/>
      <c r="G153" s="19"/>
      <c r="H153" s="19"/>
      <c r="I153" s="19"/>
      <c r="J153" s="19"/>
      <c r="K153" s="19"/>
      <c r="L153" s="19"/>
      <c r="M153" s="19"/>
      <c r="N153" s="19"/>
      <c r="O153" s="19"/>
      <c r="P153" s="19"/>
      <c r="Q153" s="19"/>
      <c r="R153" s="19"/>
      <c r="S153" s="19"/>
      <c r="T153" s="19"/>
      <c r="U153" s="19"/>
      <c r="V153" s="19"/>
      <c r="W153" s="19"/>
      <c r="X153" s="19"/>
      <c r="Y153" s="36"/>
      <c r="Z153" s="36"/>
      <c r="AA153" s="36"/>
      <c r="AB153" s="36"/>
      <c r="AC153" s="54"/>
      <c r="AD153" s="54"/>
      <c r="AE153" s="54"/>
      <c r="AF153" s="54"/>
    </row>
    <row r="154" spans="2:32" ht="13.5" customHeight="1">
      <c r="B154" s="36"/>
      <c r="C154" s="36"/>
      <c r="D154" s="19"/>
      <c r="E154" s="19"/>
      <c r="F154" s="19"/>
      <c r="G154" s="19"/>
      <c r="H154" s="19"/>
      <c r="I154" s="19"/>
      <c r="J154" s="19"/>
      <c r="K154" s="19"/>
      <c r="L154" s="19"/>
      <c r="M154" s="19"/>
      <c r="N154" s="19"/>
      <c r="O154" s="19"/>
      <c r="P154" s="19"/>
      <c r="Q154" s="19"/>
      <c r="R154" s="19"/>
      <c r="S154" s="19"/>
      <c r="T154" s="19"/>
      <c r="U154" s="19"/>
      <c r="V154" s="19"/>
      <c r="W154" s="19"/>
      <c r="X154" s="19"/>
      <c r="Y154" s="36"/>
      <c r="Z154" s="36"/>
      <c r="AA154" s="36"/>
      <c r="AB154" s="36"/>
      <c r="AC154" s="54"/>
      <c r="AD154" s="54"/>
      <c r="AE154" s="54"/>
      <c r="AF154" s="54"/>
    </row>
    <row r="155" spans="2:32" ht="13.5" customHeight="1">
      <c r="B155" s="36"/>
      <c r="C155" s="36"/>
      <c r="D155" s="19"/>
      <c r="E155" s="19"/>
      <c r="F155" s="19"/>
      <c r="G155" s="19"/>
      <c r="H155" s="19"/>
      <c r="I155" s="19"/>
      <c r="J155" s="19"/>
      <c r="K155" s="19"/>
      <c r="L155" s="19"/>
      <c r="M155" s="19"/>
      <c r="N155" s="19"/>
      <c r="O155" s="19"/>
      <c r="P155" s="19"/>
      <c r="Q155" s="19"/>
      <c r="R155" s="19"/>
      <c r="S155" s="19"/>
      <c r="T155" s="19"/>
      <c r="U155" s="19"/>
      <c r="V155" s="19"/>
      <c r="W155" s="19"/>
      <c r="X155" s="19"/>
      <c r="Y155" s="36"/>
      <c r="Z155" s="36"/>
      <c r="AA155" s="36"/>
      <c r="AB155" s="36"/>
      <c r="AC155" s="54"/>
      <c r="AD155" s="54"/>
      <c r="AE155" s="54"/>
      <c r="AF155" s="54"/>
    </row>
    <row r="156" spans="2:32" ht="13.5" customHeight="1">
      <c r="B156" s="36"/>
      <c r="C156" s="36"/>
      <c r="D156" s="19"/>
      <c r="E156" s="19"/>
      <c r="F156" s="19"/>
      <c r="G156" s="19"/>
      <c r="H156" s="19"/>
      <c r="I156" s="19"/>
      <c r="J156" s="19"/>
      <c r="K156" s="19"/>
      <c r="L156" s="19"/>
      <c r="M156" s="19"/>
      <c r="N156" s="19"/>
      <c r="O156" s="19"/>
      <c r="P156" s="19"/>
      <c r="Q156" s="19"/>
      <c r="R156" s="19"/>
      <c r="S156" s="19"/>
      <c r="T156" s="19"/>
      <c r="U156" s="19"/>
      <c r="V156" s="19"/>
      <c r="W156" s="19"/>
      <c r="X156" s="19"/>
      <c r="Y156" s="36"/>
      <c r="Z156" s="36"/>
      <c r="AA156" s="36"/>
      <c r="AB156" s="36"/>
      <c r="AC156" s="54"/>
      <c r="AD156" s="54"/>
      <c r="AE156" s="54"/>
      <c r="AF156" s="54"/>
    </row>
    <row r="157" spans="2:32" ht="13.5" customHeight="1">
      <c r="B157" s="36"/>
      <c r="C157" s="36"/>
      <c r="D157" s="19"/>
      <c r="E157" s="19"/>
      <c r="F157" s="19"/>
      <c r="G157" s="19"/>
      <c r="H157" s="19"/>
      <c r="I157" s="19"/>
      <c r="J157" s="19"/>
      <c r="K157" s="19"/>
      <c r="L157" s="19"/>
      <c r="M157" s="19"/>
      <c r="N157" s="19"/>
      <c r="O157" s="19"/>
      <c r="P157" s="19"/>
      <c r="Q157" s="19"/>
      <c r="R157" s="19"/>
      <c r="S157" s="19"/>
      <c r="T157" s="19"/>
      <c r="U157" s="19"/>
      <c r="V157" s="19"/>
      <c r="W157" s="19"/>
      <c r="X157" s="19"/>
      <c r="Y157" s="36"/>
      <c r="Z157" s="36"/>
      <c r="AA157" s="36"/>
      <c r="AB157" s="36"/>
      <c r="AC157" s="54"/>
      <c r="AD157" s="54"/>
      <c r="AE157" s="54"/>
      <c r="AF157" s="54"/>
    </row>
    <row r="158" spans="2:32" ht="13.5" customHeight="1">
      <c r="B158" s="36"/>
      <c r="C158" s="36"/>
      <c r="D158" s="19"/>
      <c r="E158" s="19"/>
      <c r="F158" s="19"/>
      <c r="G158" s="19"/>
      <c r="H158" s="19"/>
      <c r="I158" s="19"/>
      <c r="J158" s="19"/>
      <c r="K158" s="19"/>
      <c r="L158" s="19"/>
      <c r="M158" s="19"/>
      <c r="N158" s="19"/>
      <c r="O158" s="19"/>
      <c r="P158" s="19"/>
      <c r="Q158" s="19"/>
      <c r="R158" s="19"/>
      <c r="S158" s="19"/>
      <c r="T158" s="19"/>
      <c r="U158" s="19"/>
      <c r="V158" s="19"/>
      <c r="W158" s="19"/>
      <c r="X158" s="19"/>
      <c r="Y158" s="36"/>
      <c r="Z158" s="36"/>
      <c r="AA158" s="36"/>
      <c r="AB158" s="36"/>
      <c r="AC158" s="54"/>
      <c r="AD158" s="54"/>
      <c r="AE158" s="54"/>
      <c r="AF158" s="54"/>
    </row>
    <row r="159" spans="2:32" ht="13.5" customHeight="1">
      <c r="B159" s="36"/>
      <c r="C159" s="36"/>
      <c r="D159" s="19"/>
      <c r="E159" s="19"/>
      <c r="F159" s="19"/>
      <c r="G159" s="19"/>
      <c r="H159" s="19"/>
      <c r="I159" s="19"/>
      <c r="J159" s="19"/>
      <c r="K159" s="19"/>
      <c r="L159" s="19"/>
      <c r="M159" s="19"/>
      <c r="N159" s="19"/>
      <c r="O159" s="19"/>
      <c r="P159" s="19"/>
      <c r="Q159" s="19"/>
      <c r="R159" s="19"/>
      <c r="S159" s="19"/>
      <c r="T159" s="19"/>
      <c r="U159" s="19"/>
      <c r="V159" s="19"/>
      <c r="W159" s="19"/>
      <c r="X159" s="19"/>
      <c r="Y159" s="36"/>
      <c r="Z159" s="36"/>
      <c r="AA159" s="36"/>
      <c r="AB159" s="36"/>
      <c r="AC159" s="54"/>
      <c r="AD159" s="54"/>
      <c r="AE159" s="54"/>
      <c r="AF159" s="54"/>
    </row>
    <row r="160" spans="2:32" ht="13.5" customHeight="1">
      <c r="B160" s="36"/>
      <c r="C160" s="36"/>
      <c r="D160" s="19"/>
      <c r="E160" s="19"/>
      <c r="F160" s="19"/>
      <c r="G160" s="19"/>
      <c r="H160" s="19"/>
      <c r="I160" s="19"/>
      <c r="J160" s="19"/>
      <c r="K160" s="19"/>
      <c r="L160" s="19"/>
      <c r="M160" s="19"/>
      <c r="N160" s="19"/>
      <c r="O160" s="19"/>
      <c r="P160" s="19"/>
      <c r="Q160" s="19"/>
      <c r="R160" s="19"/>
      <c r="S160" s="19"/>
      <c r="T160" s="19"/>
      <c r="U160" s="19"/>
      <c r="V160" s="19"/>
      <c r="W160" s="19"/>
      <c r="X160" s="19"/>
      <c r="Y160" s="36"/>
      <c r="Z160" s="36"/>
      <c r="AA160" s="36"/>
      <c r="AB160" s="36"/>
      <c r="AC160" s="54"/>
      <c r="AD160" s="54"/>
      <c r="AE160" s="54"/>
      <c r="AF160" s="54"/>
    </row>
    <row r="161" spans="2:32" ht="13.5" customHeight="1">
      <c r="B161" s="36"/>
      <c r="C161" s="36"/>
      <c r="D161" s="19"/>
      <c r="E161" s="19"/>
      <c r="F161" s="19"/>
      <c r="G161" s="19"/>
      <c r="H161" s="19"/>
      <c r="I161" s="19"/>
      <c r="J161" s="19"/>
      <c r="K161" s="19"/>
      <c r="L161" s="19"/>
      <c r="M161" s="19"/>
      <c r="N161" s="19"/>
      <c r="O161" s="19"/>
      <c r="P161" s="19"/>
      <c r="Q161" s="19"/>
      <c r="R161" s="19"/>
      <c r="S161" s="19"/>
      <c r="T161" s="19"/>
      <c r="U161" s="19"/>
      <c r="V161" s="19"/>
      <c r="W161" s="19"/>
      <c r="X161" s="19"/>
      <c r="Y161" s="36"/>
      <c r="Z161" s="36"/>
      <c r="AA161" s="36"/>
      <c r="AB161" s="36"/>
      <c r="AC161" s="54"/>
      <c r="AD161" s="54"/>
      <c r="AE161" s="54"/>
      <c r="AF161" s="54"/>
    </row>
    <row r="162" spans="2:32" ht="13.5" customHeight="1">
      <c r="B162" s="36"/>
      <c r="C162" s="36"/>
      <c r="D162" s="19"/>
      <c r="E162" s="19"/>
      <c r="F162" s="19"/>
      <c r="G162" s="19"/>
      <c r="H162" s="19"/>
      <c r="I162" s="19"/>
      <c r="J162" s="19"/>
      <c r="K162" s="19"/>
      <c r="L162" s="19"/>
      <c r="M162" s="19"/>
      <c r="N162" s="19"/>
      <c r="O162" s="19"/>
      <c r="P162" s="19"/>
      <c r="Q162" s="19"/>
      <c r="R162" s="19"/>
      <c r="S162" s="19"/>
      <c r="T162" s="19"/>
      <c r="U162" s="19"/>
      <c r="V162" s="19"/>
      <c r="W162" s="19"/>
      <c r="X162" s="19"/>
      <c r="Y162" s="36"/>
      <c r="Z162" s="36"/>
      <c r="AA162" s="36"/>
      <c r="AB162" s="36"/>
      <c r="AC162" s="54"/>
      <c r="AD162" s="54"/>
      <c r="AE162" s="54"/>
      <c r="AF162" s="54"/>
    </row>
    <row r="163" spans="2:32" ht="13.5" customHeight="1">
      <c r="B163" s="36"/>
      <c r="C163" s="36"/>
      <c r="D163" s="19"/>
      <c r="E163" s="19"/>
      <c r="F163" s="19"/>
      <c r="G163" s="19"/>
      <c r="H163" s="19"/>
      <c r="I163" s="19"/>
      <c r="J163" s="19"/>
      <c r="K163" s="19"/>
      <c r="L163" s="19"/>
      <c r="M163" s="19"/>
      <c r="N163" s="19"/>
      <c r="O163" s="19"/>
      <c r="P163" s="19"/>
      <c r="Q163" s="19"/>
      <c r="R163" s="19"/>
      <c r="S163" s="19"/>
      <c r="T163" s="19"/>
      <c r="U163" s="19"/>
      <c r="V163" s="19"/>
      <c r="W163" s="19"/>
      <c r="X163" s="19"/>
      <c r="Y163" s="36"/>
      <c r="Z163" s="36"/>
      <c r="AA163" s="36"/>
      <c r="AB163" s="36"/>
      <c r="AC163" s="54"/>
      <c r="AD163" s="54"/>
      <c r="AE163" s="54"/>
      <c r="AF163" s="54"/>
    </row>
    <row r="164" spans="2:32" ht="13.5" customHeight="1">
      <c r="B164" s="36"/>
      <c r="C164" s="36"/>
      <c r="D164" s="19"/>
      <c r="E164" s="19"/>
      <c r="F164" s="19"/>
      <c r="G164" s="19"/>
      <c r="H164" s="19"/>
      <c r="I164" s="19"/>
      <c r="J164" s="19"/>
      <c r="K164" s="19"/>
      <c r="L164" s="19"/>
      <c r="M164" s="19"/>
      <c r="N164" s="19"/>
      <c r="O164" s="19"/>
      <c r="P164" s="19"/>
      <c r="Q164" s="19"/>
      <c r="R164" s="19"/>
      <c r="S164" s="19"/>
      <c r="T164" s="19"/>
      <c r="U164" s="19"/>
      <c r="V164" s="19"/>
      <c r="W164" s="19"/>
      <c r="X164" s="19"/>
      <c r="Y164" s="36"/>
      <c r="Z164" s="36"/>
      <c r="AA164" s="36"/>
      <c r="AB164" s="36"/>
      <c r="AC164" s="54"/>
      <c r="AD164" s="54"/>
      <c r="AE164" s="54"/>
      <c r="AF164" s="54"/>
    </row>
    <row r="165" spans="2:32" ht="13.5" customHeight="1">
      <c r="B165" s="36"/>
      <c r="C165" s="36"/>
      <c r="D165" s="19"/>
      <c r="E165" s="19"/>
      <c r="F165" s="19"/>
      <c r="G165" s="19"/>
      <c r="H165" s="19"/>
      <c r="I165" s="19"/>
      <c r="J165" s="19"/>
      <c r="K165" s="19"/>
      <c r="L165" s="19"/>
      <c r="M165" s="19"/>
      <c r="N165" s="19"/>
      <c r="O165" s="19"/>
      <c r="P165" s="19"/>
      <c r="Q165" s="19"/>
      <c r="R165" s="19"/>
      <c r="S165" s="19"/>
      <c r="T165" s="19"/>
      <c r="U165" s="19"/>
      <c r="V165" s="19"/>
      <c r="W165" s="19"/>
      <c r="X165" s="19"/>
      <c r="Y165" s="36"/>
      <c r="Z165" s="36"/>
      <c r="AA165" s="36"/>
      <c r="AB165" s="36"/>
      <c r="AC165" s="54"/>
      <c r="AD165" s="54"/>
      <c r="AE165" s="54"/>
      <c r="AF165" s="54"/>
    </row>
    <row r="166" spans="2:32" ht="13.5" customHeight="1">
      <c r="B166" s="36"/>
      <c r="C166" s="36"/>
      <c r="D166" s="19"/>
      <c r="E166" s="19"/>
      <c r="F166" s="19"/>
      <c r="G166" s="19"/>
      <c r="H166" s="19"/>
      <c r="I166" s="19"/>
      <c r="J166" s="19"/>
      <c r="K166" s="19"/>
      <c r="L166" s="19"/>
      <c r="M166" s="19"/>
      <c r="N166" s="19"/>
      <c r="O166" s="19"/>
      <c r="P166" s="19"/>
      <c r="Q166" s="19"/>
      <c r="R166" s="19"/>
      <c r="S166" s="19"/>
      <c r="T166" s="19"/>
      <c r="U166" s="19"/>
      <c r="V166" s="19"/>
      <c r="W166" s="19"/>
      <c r="X166" s="19"/>
      <c r="Y166" s="36"/>
      <c r="Z166" s="36"/>
      <c r="AA166" s="36"/>
      <c r="AB166" s="36"/>
      <c r="AC166" s="54"/>
      <c r="AD166" s="54"/>
      <c r="AE166" s="54"/>
      <c r="AF166" s="54"/>
    </row>
    <row r="167" spans="2:32" ht="13.5" customHeight="1">
      <c r="B167" s="36"/>
      <c r="C167" s="36"/>
      <c r="D167" s="19"/>
      <c r="E167" s="19"/>
      <c r="F167" s="19"/>
      <c r="G167" s="19"/>
      <c r="H167" s="19"/>
      <c r="I167" s="19"/>
      <c r="J167" s="19"/>
      <c r="K167" s="19"/>
      <c r="L167" s="19"/>
      <c r="M167" s="19"/>
      <c r="N167" s="19"/>
      <c r="O167" s="19"/>
      <c r="P167" s="19"/>
      <c r="Q167" s="19"/>
      <c r="R167" s="19"/>
      <c r="S167" s="19"/>
      <c r="T167" s="19"/>
      <c r="U167" s="19"/>
      <c r="V167" s="19"/>
      <c r="W167" s="19"/>
      <c r="X167" s="19"/>
      <c r="Y167" s="36"/>
      <c r="Z167" s="36"/>
      <c r="AA167" s="36"/>
      <c r="AB167" s="36"/>
      <c r="AC167" s="54"/>
      <c r="AD167" s="54"/>
      <c r="AE167" s="54"/>
      <c r="AF167" s="54"/>
    </row>
    <row r="168" spans="2:32" ht="13.5" customHeight="1">
      <c r="B168" s="36"/>
      <c r="C168" s="36"/>
      <c r="D168" s="19"/>
      <c r="E168" s="19"/>
      <c r="F168" s="19"/>
      <c r="G168" s="19"/>
      <c r="H168" s="19"/>
      <c r="I168" s="19"/>
      <c r="J168" s="19"/>
      <c r="K168" s="19"/>
      <c r="L168" s="19"/>
      <c r="M168" s="19"/>
      <c r="N168" s="19"/>
      <c r="O168" s="19"/>
      <c r="P168" s="19"/>
      <c r="Q168" s="19"/>
      <c r="R168" s="19"/>
      <c r="S168" s="19"/>
      <c r="T168" s="19"/>
      <c r="U168" s="19"/>
      <c r="V168" s="19"/>
      <c r="W168" s="19"/>
      <c r="X168" s="19"/>
      <c r="Y168" s="36"/>
      <c r="Z168" s="36"/>
      <c r="AA168" s="36"/>
      <c r="AB168" s="36"/>
      <c r="AC168" s="54"/>
      <c r="AD168" s="54"/>
      <c r="AE168" s="54"/>
      <c r="AF168" s="54"/>
    </row>
    <row r="169" spans="2:32" ht="13.5" customHeight="1">
      <c r="B169" s="36"/>
      <c r="C169" s="36"/>
      <c r="D169" s="19"/>
      <c r="E169" s="19"/>
      <c r="F169" s="19"/>
      <c r="G169" s="19"/>
      <c r="H169" s="19"/>
      <c r="I169" s="19"/>
      <c r="J169" s="19"/>
      <c r="K169" s="19"/>
      <c r="L169" s="19"/>
      <c r="M169" s="19"/>
      <c r="N169" s="19"/>
      <c r="O169" s="19"/>
      <c r="P169" s="19"/>
      <c r="Q169" s="19"/>
      <c r="R169" s="19"/>
      <c r="S169" s="19"/>
      <c r="T169" s="19"/>
      <c r="U169" s="19"/>
      <c r="V169" s="19"/>
      <c r="W169" s="19"/>
      <c r="X169" s="19"/>
      <c r="Y169" s="36"/>
      <c r="Z169" s="36"/>
      <c r="AA169" s="36"/>
      <c r="AB169" s="36"/>
      <c r="AC169" s="54"/>
      <c r="AD169" s="54"/>
      <c r="AE169" s="54"/>
      <c r="AF169" s="54"/>
    </row>
    <row r="170" spans="2:32" ht="13.5" customHeight="1">
      <c r="B170" s="36"/>
      <c r="C170" s="36"/>
      <c r="D170" s="19"/>
      <c r="E170" s="19"/>
      <c r="F170" s="19"/>
      <c r="G170" s="19"/>
      <c r="H170" s="19"/>
      <c r="I170" s="19"/>
      <c r="J170" s="19"/>
      <c r="K170" s="19"/>
      <c r="L170" s="19"/>
      <c r="M170" s="19"/>
      <c r="N170" s="19"/>
      <c r="O170" s="19"/>
      <c r="P170" s="19"/>
      <c r="Q170" s="19"/>
      <c r="R170" s="19"/>
      <c r="S170" s="19"/>
      <c r="T170" s="19"/>
      <c r="U170" s="19"/>
      <c r="V170" s="19"/>
      <c r="W170" s="19"/>
      <c r="X170" s="19"/>
      <c r="Y170" s="36"/>
      <c r="Z170" s="36"/>
      <c r="AA170" s="36"/>
      <c r="AB170" s="36"/>
      <c r="AC170" s="54"/>
      <c r="AD170" s="54"/>
      <c r="AE170" s="54"/>
      <c r="AF170" s="54"/>
    </row>
    <row r="171" spans="2:32" ht="13.5" customHeight="1">
      <c r="B171" s="36"/>
      <c r="C171" s="36"/>
      <c r="D171" s="19"/>
      <c r="E171" s="19"/>
      <c r="F171" s="19"/>
      <c r="G171" s="19"/>
      <c r="H171" s="19"/>
      <c r="I171" s="19"/>
      <c r="J171" s="19"/>
      <c r="K171" s="19"/>
      <c r="L171" s="19"/>
      <c r="M171" s="19"/>
      <c r="N171" s="19"/>
      <c r="O171" s="19"/>
      <c r="P171" s="19"/>
      <c r="Q171" s="19"/>
      <c r="R171" s="19"/>
      <c r="S171" s="19"/>
      <c r="T171" s="19"/>
      <c r="U171" s="19"/>
      <c r="V171" s="19"/>
      <c r="W171" s="19"/>
      <c r="X171" s="19"/>
      <c r="Y171" s="36"/>
      <c r="Z171" s="36"/>
      <c r="AA171" s="36"/>
      <c r="AB171" s="36"/>
      <c r="AC171" s="54"/>
      <c r="AD171" s="54"/>
      <c r="AE171" s="54"/>
      <c r="AF171" s="54"/>
    </row>
    <row r="172" spans="2:32" ht="13.5" customHeight="1">
      <c r="B172" s="36"/>
      <c r="C172" s="36"/>
      <c r="D172" s="19"/>
      <c r="E172" s="19"/>
      <c r="F172" s="19"/>
      <c r="G172" s="19"/>
      <c r="H172" s="19"/>
      <c r="I172" s="19"/>
      <c r="J172" s="19"/>
      <c r="K172" s="19"/>
      <c r="L172" s="19"/>
      <c r="M172" s="19"/>
      <c r="N172" s="19"/>
      <c r="O172" s="19"/>
      <c r="P172" s="19"/>
      <c r="Q172" s="19"/>
      <c r="R172" s="19"/>
      <c r="S172" s="19"/>
      <c r="T172" s="19"/>
      <c r="U172" s="19"/>
      <c r="V172" s="19"/>
      <c r="W172" s="19"/>
      <c r="X172" s="19"/>
      <c r="Y172" s="36"/>
      <c r="Z172" s="36"/>
      <c r="AA172" s="36"/>
      <c r="AB172" s="36"/>
      <c r="AC172" s="54"/>
      <c r="AD172" s="54"/>
      <c r="AE172" s="54"/>
      <c r="AF172" s="54"/>
    </row>
    <row r="173" spans="2:32" ht="13.5" customHeight="1">
      <c r="B173" s="36"/>
      <c r="C173" s="36"/>
      <c r="D173" s="19"/>
      <c r="E173" s="19"/>
      <c r="F173" s="19"/>
      <c r="G173" s="19"/>
      <c r="H173" s="19"/>
      <c r="I173" s="19"/>
      <c r="J173" s="19"/>
      <c r="K173" s="19"/>
      <c r="L173" s="19"/>
      <c r="M173" s="19"/>
      <c r="N173" s="19"/>
      <c r="O173" s="19"/>
      <c r="P173" s="19"/>
      <c r="Q173" s="19"/>
      <c r="R173" s="19"/>
      <c r="S173" s="19"/>
      <c r="T173" s="19"/>
      <c r="U173" s="19"/>
      <c r="V173" s="19"/>
      <c r="W173" s="19"/>
      <c r="X173" s="19"/>
      <c r="Y173" s="36"/>
      <c r="Z173" s="36"/>
      <c r="AA173" s="36"/>
      <c r="AB173" s="36"/>
      <c r="AC173" s="54"/>
      <c r="AD173" s="54"/>
      <c r="AE173" s="54"/>
      <c r="AF173" s="54"/>
    </row>
    <row r="174" spans="2:32" ht="13.5" customHeight="1">
      <c r="B174" s="36"/>
      <c r="C174" s="36"/>
      <c r="D174" s="19"/>
      <c r="E174" s="19"/>
      <c r="F174" s="19"/>
      <c r="G174" s="19"/>
      <c r="H174" s="19"/>
      <c r="I174" s="19"/>
      <c r="J174" s="19"/>
      <c r="K174" s="19"/>
      <c r="L174" s="19"/>
      <c r="M174" s="19"/>
      <c r="N174" s="19"/>
      <c r="O174" s="19"/>
      <c r="P174" s="19"/>
      <c r="Q174" s="19"/>
      <c r="R174" s="19"/>
      <c r="S174" s="19"/>
      <c r="T174" s="19"/>
      <c r="U174" s="19"/>
      <c r="V174" s="19"/>
      <c r="W174" s="19"/>
      <c r="X174" s="19"/>
      <c r="Y174" s="36"/>
      <c r="Z174" s="36"/>
      <c r="AA174" s="36"/>
      <c r="AB174" s="36"/>
      <c r="AC174" s="54"/>
      <c r="AD174" s="54"/>
      <c r="AE174" s="54"/>
      <c r="AF174" s="54"/>
    </row>
    <row r="175" spans="2:32" ht="13.5" customHeight="1">
      <c r="B175" s="36"/>
      <c r="C175" s="36"/>
      <c r="D175" s="19"/>
      <c r="E175" s="19"/>
      <c r="F175" s="19"/>
      <c r="G175" s="19"/>
      <c r="H175" s="19"/>
      <c r="I175" s="19"/>
      <c r="J175" s="19"/>
      <c r="K175" s="19"/>
      <c r="L175" s="19"/>
      <c r="M175" s="19"/>
      <c r="N175" s="19"/>
      <c r="O175" s="19"/>
      <c r="P175" s="19"/>
      <c r="Q175" s="19"/>
      <c r="R175" s="19"/>
      <c r="S175" s="19"/>
      <c r="T175" s="19"/>
      <c r="U175" s="19"/>
      <c r="V175" s="19"/>
      <c r="W175" s="19"/>
      <c r="X175" s="19"/>
      <c r="Y175" s="36"/>
      <c r="Z175" s="36"/>
      <c r="AA175" s="36"/>
      <c r="AB175" s="36"/>
      <c r="AC175" s="54"/>
      <c r="AD175" s="54"/>
      <c r="AE175" s="54"/>
      <c r="AF175" s="54"/>
    </row>
    <row r="176" spans="2:32" ht="13.5" customHeight="1">
      <c r="B176" s="36"/>
      <c r="C176" s="36"/>
      <c r="D176" s="19"/>
      <c r="E176" s="19"/>
      <c r="F176" s="19"/>
      <c r="G176" s="19"/>
      <c r="H176" s="19"/>
      <c r="I176" s="19"/>
      <c r="J176" s="19"/>
      <c r="K176" s="19"/>
      <c r="L176" s="19"/>
      <c r="M176" s="19"/>
      <c r="N176" s="19"/>
      <c r="O176" s="19"/>
      <c r="P176" s="19"/>
      <c r="Q176" s="19"/>
      <c r="R176" s="19"/>
      <c r="S176" s="19"/>
      <c r="T176" s="19"/>
      <c r="U176" s="19"/>
      <c r="V176" s="19"/>
      <c r="W176" s="19"/>
      <c r="X176" s="19"/>
      <c r="Y176" s="36"/>
      <c r="Z176" s="36"/>
      <c r="AA176" s="36"/>
      <c r="AB176" s="36"/>
      <c r="AC176" s="54"/>
      <c r="AD176" s="54"/>
      <c r="AE176" s="54"/>
      <c r="AF176" s="54"/>
    </row>
    <row r="177" spans="2:32" ht="13.5" customHeight="1">
      <c r="B177" s="36"/>
      <c r="C177" s="36"/>
      <c r="D177" s="19"/>
      <c r="E177" s="19"/>
      <c r="F177" s="19"/>
      <c r="G177" s="19"/>
      <c r="H177" s="19"/>
      <c r="I177" s="19"/>
      <c r="J177" s="19"/>
      <c r="K177" s="19"/>
      <c r="L177" s="19"/>
      <c r="M177" s="19"/>
      <c r="N177" s="19"/>
      <c r="O177" s="19"/>
      <c r="P177" s="19"/>
      <c r="Q177" s="19"/>
      <c r="R177" s="19"/>
      <c r="S177" s="19"/>
      <c r="T177" s="19"/>
      <c r="U177" s="19"/>
      <c r="V177" s="19"/>
      <c r="W177" s="19"/>
      <c r="X177" s="19"/>
      <c r="Y177" s="36"/>
      <c r="Z177" s="36"/>
      <c r="AA177" s="36"/>
      <c r="AB177" s="36"/>
      <c r="AC177" s="54"/>
      <c r="AD177" s="54"/>
      <c r="AE177" s="54"/>
      <c r="AF177" s="54"/>
    </row>
    <row r="178" spans="2:32" ht="13.5" customHeight="1">
      <c r="B178" s="36"/>
      <c r="C178" s="36"/>
      <c r="D178" s="19"/>
      <c r="E178" s="19"/>
      <c r="F178" s="19"/>
      <c r="G178" s="19"/>
      <c r="H178" s="19"/>
      <c r="I178" s="19"/>
      <c r="J178" s="19"/>
      <c r="K178" s="19"/>
      <c r="L178" s="19"/>
      <c r="M178" s="19"/>
      <c r="N178" s="19"/>
      <c r="O178" s="19"/>
      <c r="P178" s="19"/>
      <c r="Q178" s="19"/>
      <c r="R178" s="19"/>
      <c r="S178" s="19"/>
      <c r="T178" s="19"/>
      <c r="U178" s="19"/>
      <c r="V178" s="19"/>
      <c r="W178" s="19"/>
      <c r="X178" s="19"/>
      <c r="Y178" s="36"/>
      <c r="Z178" s="36"/>
      <c r="AA178" s="36"/>
      <c r="AB178" s="36"/>
      <c r="AC178" s="54"/>
      <c r="AD178" s="54"/>
      <c r="AE178" s="54"/>
      <c r="AF178" s="54"/>
    </row>
    <row r="179" spans="2:32" ht="13.5" customHeight="1">
      <c r="B179" s="36"/>
      <c r="C179" s="36"/>
      <c r="D179" s="19"/>
      <c r="E179" s="19"/>
      <c r="F179" s="19"/>
      <c r="G179" s="19"/>
      <c r="H179" s="19"/>
      <c r="I179" s="19"/>
      <c r="J179" s="19"/>
      <c r="K179" s="19"/>
      <c r="L179" s="19"/>
      <c r="M179" s="19"/>
      <c r="N179" s="19"/>
      <c r="O179" s="19"/>
      <c r="P179" s="19"/>
      <c r="Q179" s="19"/>
      <c r="R179" s="19"/>
      <c r="S179" s="19"/>
      <c r="T179" s="19"/>
      <c r="U179" s="19"/>
      <c r="V179" s="19"/>
      <c r="W179" s="19"/>
      <c r="X179" s="19"/>
      <c r="Y179" s="36"/>
      <c r="Z179" s="36"/>
      <c r="AA179" s="36"/>
      <c r="AB179" s="36"/>
      <c r="AC179" s="54"/>
      <c r="AD179" s="54"/>
      <c r="AE179" s="54"/>
      <c r="AF179" s="54"/>
    </row>
    <row r="180" spans="2:32" ht="13.5" customHeight="1">
      <c r="B180" s="36"/>
      <c r="C180" s="36"/>
      <c r="D180" s="19"/>
      <c r="E180" s="19"/>
      <c r="F180" s="19"/>
      <c r="G180" s="19"/>
      <c r="H180" s="19"/>
      <c r="I180" s="19"/>
      <c r="J180" s="19"/>
      <c r="K180" s="19"/>
      <c r="L180" s="19"/>
      <c r="M180" s="19"/>
      <c r="N180" s="19"/>
      <c r="O180" s="19"/>
      <c r="P180" s="19"/>
      <c r="Q180" s="19"/>
      <c r="R180" s="19"/>
      <c r="S180" s="19"/>
      <c r="T180" s="19"/>
      <c r="U180" s="19"/>
      <c r="V180" s="19"/>
      <c r="W180" s="19"/>
      <c r="X180" s="19"/>
      <c r="Y180" s="36"/>
      <c r="Z180" s="36"/>
      <c r="AA180" s="36"/>
      <c r="AB180" s="36"/>
      <c r="AC180" s="54"/>
      <c r="AD180" s="54"/>
      <c r="AE180" s="54"/>
      <c r="AF180" s="54"/>
    </row>
    <row r="181" spans="2:32" ht="13.5" customHeight="1">
      <c r="B181" s="36"/>
      <c r="C181" s="36"/>
      <c r="D181" s="19"/>
      <c r="E181" s="19"/>
      <c r="F181" s="19"/>
      <c r="G181" s="19"/>
      <c r="H181" s="19"/>
      <c r="I181" s="19"/>
      <c r="J181" s="19"/>
      <c r="K181" s="19"/>
      <c r="L181" s="19"/>
      <c r="M181" s="19"/>
      <c r="N181" s="19"/>
      <c r="O181" s="19"/>
      <c r="P181" s="19"/>
      <c r="Q181" s="19"/>
      <c r="R181" s="19"/>
      <c r="S181" s="19"/>
      <c r="T181" s="19"/>
      <c r="U181" s="19"/>
      <c r="V181" s="19"/>
      <c r="W181" s="19"/>
      <c r="X181" s="19"/>
      <c r="Y181" s="36"/>
      <c r="Z181" s="36"/>
      <c r="AA181" s="36"/>
      <c r="AB181" s="36"/>
      <c r="AC181" s="54"/>
      <c r="AD181" s="54"/>
      <c r="AE181" s="54"/>
      <c r="AF181" s="54"/>
    </row>
    <row r="182" spans="2:32" ht="13.5" customHeight="1">
      <c r="B182" s="36"/>
      <c r="C182" s="36"/>
      <c r="D182" s="19"/>
      <c r="E182" s="19"/>
      <c r="F182" s="19"/>
      <c r="G182" s="19"/>
      <c r="H182" s="19"/>
      <c r="I182" s="19"/>
      <c r="J182" s="19"/>
      <c r="K182" s="19"/>
      <c r="L182" s="19"/>
      <c r="M182" s="19"/>
      <c r="N182" s="19"/>
      <c r="O182" s="19"/>
      <c r="P182" s="19"/>
      <c r="Q182" s="19"/>
      <c r="R182" s="19"/>
      <c r="S182" s="19"/>
      <c r="T182" s="19"/>
      <c r="U182" s="19"/>
      <c r="V182" s="19"/>
      <c r="W182" s="19"/>
      <c r="X182" s="19"/>
      <c r="Y182" s="36"/>
      <c r="Z182" s="36"/>
      <c r="AA182" s="36"/>
      <c r="AB182" s="36"/>
      <c r="AC182" s="54"/>
      <c r="AD182" s="54"/>
      <c r="AE182" s="54"/>
      <c r="AF182" s="54"/>
    </row>
    <row r="183" spans="2:32" ht="13.5" customHeight="1">
      <c r="B183" s="36"/>
      <c r="C183" s="36"/>
      <c r="D183" s="19"/>
      <c r="E183" s="19"/>
      <c r="F183" s="19"/>
      <c r="G183" s="19"/>
      <c r="H183" s="19"/>
      <c r="I183" s="19"/>
      <c r="J183" s="19"/>
      <c r="K183" s="19"/>
      <c r="L183" s="19"/>
      <c r="M183" s="19"/>
      <c r="N183" s="19"/>
      <c r="O183" s="19"/>
      <c r="P183" s="19"/>
      <c r="Q183" s="19"/>
      <c r="R183" s="19"/>
      <c r="S183" s="19"/>
      <c r="T183" s="19"/>
      <c r="U183" s="19"/>
      <c r="V183" s="19"/>
      <c r="W183" s="19"/>
      <c r="X183" s="19"/>
      <c r="Y183" s="36"/>
      <c r="Z183" s="36"/>
      <c r="AA183" s="36"/>
      <c r="AB183" s="36"/>
      <c r="AC183" s="54"/>
      <c r="AD183" s="54"/>
      <c r="AE183" s="54"/>
      <c r="AF183" s="54"/>
    </row>
    <row r="184" spans="2:32" ht="13.5" customHeight="1">
      <c r="B184" s="36"/>
      <c r="C184" s="36"/>
      <c r="D184" s="19"/>
      <c r="E184" s="19"/>
      <c r="F184" s="19"/>
      <c r="G184" s="19"/>
      <c r="H184" s="19"/>
      <c r="I184" s="19"/>
      <c r="J184" s="19"/>
      <c r="K184" s="19"/>
      <c r="L184" s="19"/>
      <c r="M184" s="19"/>
      <c r="N184" s="19"/>
      <c r="O184" s="19"/>
      <c r="P184" s="19"/>
      <c r="Q184" s="19"/>
      <c r="R184" s="19"/>
      <c r="S184" s="19"/>
      <c r="T184" s="19"/>
      <c r="U184" s="19"/>
      <c r="V184" s="19"/>
      <c r="W184" s="19"/>
      <c r="X184" s="19"/>
      <c r="Y184" s="36"/>
      <c r="Z184" s="36"/>
      <c r="AA184" s="36"/>
      <c r="AB184" s="36"/>
      <c r="AC184" s="54"/>
      <c r="AD184" s="54"/>
      <c r="AE184" s="54"/>
      <c r="AF184" s="54"/>
    </row>
    <row r="185" spans="2:32" ht="13.5" customHeight="1">
      <c r="B185" s="36"/>
      <c r="C185" s="36"/>
      <c r="D185" s="19"/>
      <c r="E185" s="19"/>
      <c r="F185" s="19"/>
      <c r="G185" s="19"/>
      <c r="H185" s="19"/>
      <c r="I185" s="19"/>
      <c r="J185" s="19"/>
      <c r="K185" s="19"/>
      <c r="L185" s="19"/>
      <c r="M185" s="19"/>
      <c r="N185" s="19"/>
      <c r="O185" s="19"/>
      <c r="P185" s="19"/>
      <c r="Q185" s="19"/>
      <c r="R185" s="19"/>
      <c r="S185" s="19"/>
      <c r="T185" s="19"/>
      <c r="U185" s="19"/>
      <c r="V185" s="19"/>
      <c r="W185" s="19"/>
      <c r="X185" s="19"/>
      <c r="Y185" s="36"/>
      <c r="Z185" s="36"/>
      <c r="AA185" s="36"/>
      <c r="AB185" s="36"/>
      <c r="AC185" s="54"/>
      <c r="AD185" s="54"/>
      <c r="AE185" s="54"/>
      <c r="AF185" s="54"/>
    </row>
    <row r="186" spans="2:32" ht="13.5" customHeight="1">
      <c r="B186" s="36"/>
      <c r="C186" s="36"/>
      <c r="D186" s="19"/>
      <c r="E186" s="19"/>
      <c r="F186" s="19"/>
      <c r="G186" s="19"/>
      <c r="H186" s="19"/>
      <c r="I186" s="19"/>
      <c r="J186" s="19"/>
      <c r="K186" s="19"/>
      <c r="L186" s="19"/>
      <c r="M186" s="19"/>
      <c r="N186" s="19"/>
      <c r="O186" s="19"/>
      <c r="P186" s="19"/>
      <c r="Q186" s="19"/>
      <c r="R186" s="19"/>
      <c r="S186" s="19"/>
      <c r="T186" s="19"/>
      <c r="U186" s="19"/>
      <c r="V186" s="19"/>
      <c r="W186" s="19"/>
      <c r="X186" s="19"/>
      <c r="Y186" s="36"/>
      <c r="Z186" s="36"/>
      <c r="AA186" s="36"/>
      <c r="AB186" s="36"/>
      <c r="AC186" s="54"/>
      <c r="AD186" s="54"/>
      <c r="AE186" s="54"/>
      <c r="AF186" s="54"/>
    </row>
    <row r="187" spans="2:32" ht="13.5" customHeight="1">
      <c r="B187" s="36"/>
      <c r="C187" s="36"/>
      <c r="D187" s="19"/>
      <c r="E187" s="19"/>
      <c r="F187" s="19"/>
      <c r="G187" s="19"/>
      <c r="H187" s="19"/>
      <c r="I187" s="19"/>
      <c r="J187" s="19"/>
      <c r="K187" s="19"/>
      <c r="L187" s="19"/>
      <c r="M187" s="19"/>
      <c r="N187" s="19"/>
      <c r="O187" s="19"/>
      <c r="P187" s="19"/>
      <c r="Q187" s="19"/>
      <c r="R187" s="19"/>
      <c r="S187" s="19"/>
      <c r="T187" s="19"/>
      <c r="U187" s="19"/>
      <c r="V187" s="19"/>
      <c r="W187" s="19"/>
      <c r="X187" s="19"/>
      <c r="Y187" s="36"/>
      <c r="Z187" s="36"/>
      <c r="AA187" s="36"/>
      <c r="AB187" s="36"/>
      <c r="AC187" s="54"/>
      <c r="AD187" s="54"/>
      <c r="AE187" s="54"/>
      <c r="AF187" s="54"/>
    </row>
    <row r="188" spans="2:32" ht="13.5" customHeight="1">
      <c r="B188" s="36"/>
      <c r="C188" s="36"/>
      <c r="D188" s="19"/>
      <c r="E188" s="19"/>
      <c r="F188" s="19"/>
      <c r="G188" s="19"/>
      <c r="H188" s="19"/>
      <c r="I188" s="19"/>
      <c r="J188" s="19"/>
      <c r="K188" s="19"/>
      <c r="L188" s="19"/>
      <c r="M188" s="19"/>
      <c r="N188" s="19"/>
      <c r="O188" s="19"/>
      <c r="P188" s="19"/>
      <c r="Q188" s="19"/>
      <c r="R188" s="19"/>
      <c r="S188" s="19"/>
      <c r="T188" s="19"/>
      <c r="U188" s="19"/>
      <c r="V188" s="19"/>
      <c r="W188" s="19"/>
      <c r="X188" s="19"/>
      <c r="Y188" s="36"/>
      <c r="Z188" s="36"/>
      <c r="AA188" s="36"/>
      <c r="AB188" s="36"/>
      <c r="AC188" s="54"/>
      <c r="AD188" s="54"/>
      <c r="AE188" s="54"/>
      <c r="AF188" s="54"/>
    </row>
    <row r="189" spans="2:32" ht="13.5" customHeight="1">
      <c r="B189" s="36"/>
      <c r="C189" s="36"/>
      <c r="D189" s="19"/>
      <c r="E189" s="19"/>
      <c r="F189" s="19"/>
      <c r="G189" s="19"/>
      <c r="H189" s="19"/>
      <c r="I189" s="19"/>
      <c r="J189" s="19"/>
      <c r="K189" s="19"/>
      <c r="L189" s="19"/>
      <c r="M189" s="19"/>
      <c r="N189" s="19"/>
      <c r="O189" s="19"/>
      <c r="P189" s="19"/>
      <c r="Q189" s="19"/>
      <c r="R189" s="19"/>
      <c r="S189" s="19"/>
      <c r="T189" s="19"/>
      <c r="U189" s="19"/>
      <c r="V189" s="19"/>
      <c r="W189" s="19"/>
      <c r="X189" s="19"/>
      <c r="Y189" s="36"/>
      <c r="Z189" s="36"/>
      <c r="AA189" s="36"/>
      <c r="AB189" s="36"/>
      <c r="AC189" s="54"/>
      <c r="AD189" s="54"/>
      <c r="AE189" s="54"/>
      <c r="AF189" s="54"/>
    </row>
    <row r="190" spans="2:32" ht="13.5" customHeight="1">
      <c r="B190" s="36"/>
      <c r="C190" s="36"/>
      <c r="D190" s="19"/>
      <c r="E190" s="19"/>
      <c r="F190" s="19"/>
      <c r="G190" s="19"/>
      <c r="H190" s="19"/>
      <c r="I190" s="19"/>
      <c r="J190" s="19"/>
      <c r="K190" s="19"/>
      <c r="L190" s="19"/>
      <c r="M190" s="19"/>
      <c r="N190" s="19"/>
      <c r="O190" s="19"/>
      <c r="P190" s="19"/>
      <c r="Q190" s="19"/>
      <c r="R190" s="19"/>
      <c r="S190" s="19"/>
      <c r="T190" s="19"/>
      <c r="U190" s="19"/>
      <c r="V190" s="19"/>
      <c r="W190" s="19"/>
      <c r="X190" s="19"/>
      <c r="Y190" s="36"/>
      <c r="Z190" s="36"/>
      <c r="AA190" s="36"/>
      <c r="AB190" s="36"/>
      <c r="AC190" s="54"/>
      <c r="AD190" s="54"/>
      <c r="AE190" s="54"/>
      <c r="AF190" s="54"/>
    </row>
    <row r="191" spans="2:32" ht="13.5" customHeight="1">
      <c r="B191" s="36"/>
      <c r="C191" s="36"/>
      <c r="D191" s="19"/>
      <c r="E191" s="19"/>
      <c r="F191" s="19"/>
      <c r="G191" s="19"/>
      <c r="H191" s="19"/>
      <c r="I191" s="19"/>
      <c r="J191" s="19"/>
      <c r="K191" s="19"/>
      <c r="L191" s="19"/>
      <c r="M191" s="19"/>
      <c r="N191" s="19"/>
      <c r="O191" s="19"/>
      <c r="P191" s="19"/>
      <c r="Q191" s="19"/>
      <c r="R191" s="19"/>
      <c r="S191" s="19"/>
      <c r="T191" s="19"/>
      <c r="U191" s="19"/>
      <c r="V191" s="19"/>
      <c r="W191" s="19"/>
      <c r="X191" s="19"/>
      <c r="Y191" s="36"/>
      <c r="Z191" s="36"/>
      <c r="AA191" s="36"/>
      <c r="AB191" s="36"/>
      <c r="AC191" s="54"/>
      <c r="AD191" s="54"/>
      <c r="AE191" s="54"/>
      <c r="AF191" s="54"/>
    </row>
    <row r="192" spans="2:32" ht="13.5" customHeight="1">
      <c r="B192" s="36"/>
      <c r="C192" s="36"/>
      <c r="D192" s="19"/>
      <c r="E192" s="19"/>
      <c r="F192" s="19"/>
      <c r="G192" s="19"/>
      <c r="H192" s="19"/>
      <c r="I192" s="19"/>
      <c r="J192" s="19"/>
      <c r="K192" s="19"/>
      <c r="L192" s="19"/>
      <c r="M192" s="19"/>
      <c r="N192" s="19"/>
      <c r="O192" s="19"/>
      <c r="P192" s="19"/>
      <c r="Q192" s="19"/>
      <c r="R192" s="19"/>
      <c r="S192" s="19"/>
      <c r="T192" s="19"/>
      <c r="U192" s="19"/>
      <c r="V192" s="19"/>
      <c r="W192" s="19"/>
      <c r="X192" s="19"/>
      <c r="Y192" s="36"/>
      <c r="Z192" s="36"/>
      <c r="AA192" s="36"/>
      <c r="AB192" s="36"/>
      <c r="AC192" s="54"/>
      <c r="AD192" s="54"/>
      <c r="AE192" s="54"/>
      <c r="AF192" s="54"/>
    </row>
    <row r="193" spans="2:32" ht="13.5" customHeight="1">
      <c r="B193" s="36"/>
      <c r="C193" s="36"/>
      <c r="D193" s="19"/>
      <c r="E193" s="19"/>
      <c r="F193" s="19"/>
      <c r="G193" s="19"/>
      <c r="H193" s="19"/>
      <c r="I193" s="19"/>
      <c r="J193" s="19"/>
      <c r="K193" s="19"/>
      <c r="L193" s="19"/>
      <c r="M193" s="19"/>
      <c r="N193" s="19"/>
      <c r="O193" s="19"/>
      <c r="P193" s="19"/>
      <c r="Q193" s="19"/>
      <c r="R193" s="19"/>
      <c r="S193" s="19"/>
      <c r="T193" s="19"/>
      <c r="U193" s="19"/>
      <c r="V193" s="19"/>
      <c r="W193" s="19"/>
      <c r="X193" s="19"/>
      <c r="Y193" s="36"/>
      <c r="Z193" s="36"/>
      <c r="AA193" s="36"/>
      <c r="AB193" s="36"/>
      <c r="AC193" s="54"/>
      <c r="AD193" s="54"/>
      <c r="AE193" s="54"/>
      <c r="AF193" s="54"/>
    </row>
    <row r="194" spans="2:32" ht="13.5" customHeight="1">
      <c r="B194" s="36"/>
      <c r="C194" s="36"/>
      <c r="D194" s="19"/>
      <c r="E194" s="19"/>
      <c r="F194" s="19"/>
      <c r="G194" s="19"/>
      <c r="H194" s="19"/>
      <c r="I194" s="19"/>
      <c r="J194" s="19"/>
      <c r="K194" s="19"/>
      <c r="L194" s="19"/>
      <c r="M194" s="19"/>
      <c r="N194" s="19"/>
      <c r="O194" s="19"/>
      <c r="P194" s="19"/>
      <c r="Q194" s="19"/>
      <c r="R194" s="19"/>
      <c r="S194" s="19"/>
      <c r="T194" s="19"/>
      <c r="U194" s="19"/>
      <c r="V194" s="19"/>
      <c r="W194" s="19"/>
      <c r="X194" s="19"/>
      <c r="Y194" s="36"/>
      <c r="Z194" s="36"/>
      <c r="AA194" s="36"/>
      <c r="AB194" s="36"/>
      <c r="AC194" s="54"/>
      <c r="AD194" s="54"/>
      <c r="AE194" s="54"/>
      <c r="AF194" s="54"/>
    </row>
    <row r="195" spans="2:32" ht="13.5" customHeight="1">
      <c r="B195" s="36"/>
      <c r="C195" s="36"/>
      <c r="D195" s="19"/>
      <c r="E195" s="19"/>
      <c r="F195" s="19"/>
      <c r="G195" s="19"/>
      <c r="H195" s="19"/>
      <c r="I195" s="19"/>
      <c r="J195" s="19"/>
      <c r="K195" s="19"/>
      <c r="L195" s="19"/>
      <c r="M195" s="19"/>
      <c r="N195" s="19"/>
      <c r="O195" s="19"/>
      <c r="P195" s="19"/>
      <c r="Q195" s="19"/>
      <c r="R195" s="19"/>
      <c r="S195" s="19"/>
      <c r="T195" s="19"/>
      <c r="U195" s="19"/>
      <c r="V195" s="19"/>
      <c r="W195" s="19"/>
      <c r="X195" s="19"/>
      <c r="Y195" s="36"/>
      <c r="Z195" s="36"/>
      <c r="AA195" s="36"/>
      <c r="AB195" s="36"/>
      <c r="AC195" s="54"/>
      <c r="AD195" s="54"/>
      <c r="AE195" s="54"/>
      <c r="AF195" s="54"/>
    </row>
    <row r="196" spans="2:32" ht="13.5" customHeight="1">
      <c r="B196" s="36"/>
      <c r="C196" s="36"/>
      <c r="D196" s="19"/>
      <c r="E196" s="19"/>
      <c r="F196" s="19"/>
      <c r="G196" s="19"/>
      <c r="H196" s="19"/>
      <c r="I196" s="19"/>
      <c r="J196" s="19"/>
      <c r="K196" s="19"/>
      <c r="L196" s="19"/>
      <c r="M196" s="19"/>
      <c r="N196" s="19"/>
      <c r="O196" s="19"/>
      <c r="P196" s="19"/>
      <c r="Q196" s="19"/>
      <c r="R196" s="19"/>
      <c r="S196" s="19"/>
      <c r="T196" s="19"/>
      <c r="U196" s="19"/>
      <c r="V196" s="19"/>
      <c r="W196" s="19"/>
      <c r="X196" s="19"/>
      <c r="Y196" s="36"/>
      <c r="Z196" s="36"/>
      <c r="AA196" s="36"/>
      <c r="AB196" s="36"/>
      <c r="AC196" s="54"/>
      <c r="AD196" s="54"/>
      <c r="AE196" s="54"/>
      <c r="AF196" s="54"/>
    </row>
    <row r="197" spans="2:32" ht="13.5" customHeight="1">
      <c r="B197" s="36"/>
      <c r="C197" s="36"/>
      <c r="D197" s="19"/>
      <c r="E197" s="19"/>
      <c r="F197" s="19"/>
      <c r="G197" s="19"/>
      <c r="H197" s="19"/>
      <c r="I197" s="19"/>
      <c r="J197" s="19"/>
      <c r="K197" s="19"/>
      <c r="L197" s="19"/>
      <c r="M197" s="19"/>
      <c r="N197" s="19"/>
      <c r="O197" s="19"/>
      <c r="P197" s="19"/>
      <c r="Q197" s="19"/>
      <c r="R197" s="19"/>
      <c r="S197" s="19"/>
      <c r="T197" s="19"/>
      <c r="U197" s="19"/>
      <c r="V197" s="19"/>
      <c r="W197" s="19"/>
      <c r="X197" s="19"/>
      <c r="Y197" s="36"/>
      <c r="Z197" s="36"/>
      <c r="AA197" s="36"/>
      <c r="AB197" s="36"/>
      <c r="AC197" s="54"/>
      <c r="AD197" s="54"/>
      <c r="AE197" s="54"/>
      <c r="AF197" s="54"/>
    </row>
    <row r="198" spans="2:32" ht="13.5" customHeight="1">
      <c r="B198" s="36"/>
      <c r="C198" s="36"/>
      <c r="D198" s="19"/>
      <c r="E198" s="19"/>
      <c r="F198" s="19"/>
      <c r="G198" s="19"/>
      <c r="H198" s="19"/>
      <c r="I198" s="19"/>
      <c r="J198" s="19"/>
      <c r="K198" s="19"/>
      <c r="L198" s="19"/>
      <c r="M198" s="19"/>
      <c r="N198" s="19"/>
      <c r="O198" s="19"/>
      <c r="P198" s="19"/>
      <c r="Q198" s="19"/>
      <c r="R198" s="19"/>
      <c r="S198" s="19"/>
      <c r="T198" s="19"/>
      <c r="U198" s="19"/>
      <c r="V198" s="19"/>
      <c r="W198" s="19"/>
      <c r="X198" s="19"/>
      <c r="Y198" s="36"/>
      <c r="Z198" s="36"/>
      <c r="AA198" s="36"/>
      <c r="AB198" s="36"/>
      <c r="AC198" s="54"/>
      <c r="AD198" s="54"/>
      <c r="AE198" s="54"/>
      <c r="AF198" s="54"/>
    </row>
    <row r="199" spans="2:32" ht="13.5" customHeight="1">
      <c r="B199" s="36"/>
      <c r="C199" s="36"/>
      <c r="D199" s="19"/>
      <c r="E199" s="19"/>
      <c r="F199" s="19"/>
      <c r="G199" s="19"/>
      <c r="H199" s="19"/>
      <c r="I199" s="19"/>
      <c r="J199" s="19"/>
      <c r="K199" s="19"/>
      <c r="L199" s="19"/>
      <c r="M199" s="19"/>
      <c r="N199" s="19"/>
      <c r="O199" s="19"/>
      <c r="P199" s="19"/>
      <c r="Q199" s="19"/>
      <c r="R199" s="19"/>
      <c r="S199" s="19"/>
      <c r="T199" s="19"/>
      <c r="U199" s="19"/>
      <c r="V199" s="19"/>
      <c r="W199" s="19"/>
      <c r="X199" s="19"/>
      <c r="Y199" s="36"/>
      <c r="Z199" s="36"/>
      <c r="AA199" s="36"/>
      <c r="AB199" s="36"/>
      <c r="AC199" s="54"/>
      <c r="AD199" s="54"/>
      <c r="AE199" s="54"/>
      <c r="AF199" s="54"/>
    </row>
    <row r="200" spans="2:32" ht="13.5" customHeight="1">
      <c r="B200" s="36"/>
      <c r="C200" s="36"/>
      <c r="D200" s="19"/>
      <c r="E200" s="19"/>
      <c r="F200" s="19"/>
      <c r="G200" s="19"/>
      <c r="H200" s="19"/>
      <c r="I200" s="19"/>
      <c r="J200" s="19"/>
      <c r="K200" s="19"/>
      <c r="L200" s="19"/>
      <c r="M200" s="19"/>
      <c r="N200" s="19"/>
      <c r="O200" s="19"/>
      <c r="P200" s="19"/>
      <c r="Q200" s="19"/>
      <c r="R200" s="19"/>
      <c r="S200" s="19"/>
      <c r="T200" s="19"/>
      <c r="U200" s="19"/>
      <c r="V200" s="19"/>
      <c r="W200" s="19"/>
      <c r="X200" s="19"/>
      <c r="Y200" s="36"/>
      <c r="Z200" s="36"/>
      <c r="AA200" s="36"/>
      <c r="AB200" s="36"/>
      <c r="AC200" s="54"/>
      <c r="AD200" s="54"/>
      <c r="AE200" s="54"/>
      <c r="AF200" s="54"/>
    </row>
    <row r="201" spans="2:32" ht="13.5" customHeight="1">
      <c r="B201" s="36"/>
      <c r="C201" s="36"/>
      <c r="D201" s="19"/>
      <c r="E201" s="19"/>
      <c r="F201" s="19"/>
      <c r="G201" s="19"/>
      <c r="H201" s="19"/>
      <c r="I201" s="19"/>
      <c r="J201" s="19"/>
      <c r="K201" s="19"/>
      <c r="L201" s="19"/>
      <c r="M201" s="19"/>
      <c r="N201" s="19"/>
      <c r="O201" s="19"/>
      <c r="P201" s="19"/>
      <c r="Q201" s="19"/>
      <c r="R201" s="19"/>
      <c r="S201" s="19"/>
      <c r="T201" s="19"/>
      <c r="U201" s="19"/>
      <c r="V201" s="19"/>
      <c r="W201" s="19"/>
      <c r="X201" s="19"/>
      <c r="Y201" s="36"/>
      <c r="Z201" s="36"/>
      <c r="AA201" s="36"/>
      <c r="AB201" s="36"/>
      <c r="AC201" s="54"/>
      <c r="AD201" s="54"/>
      <c r="AE201" s="54"/>
      <c r="AF201" s="54"/>
    </row>
    <row r="202" spans="2:32" ht="13.5" customHeight="1">
      <c r="B202" s="36"/>
      <c r="C202" s="36"/>
      <c r="D202" s="19"/>
      <c r="E202" s="19"/>
      <c r="F202" s="19"/>
      <c r="G202" s="19"/>
      <c r="H202" s="19"/>
      <c r="I202" s="19"/>
      <c r="J202" s="19"/>
      <c r="K202" s="19"/>
      <c r="L202" s="19"/>
      <c r="M202" s="19"/>
      <c r="N202" s="19"/>
      <c r="O202" s="19"/>
      <c r="P202" s="19"/>
      <c r="Q202" s="19"/>
      <c r="R202" s="19"/>
      <c r="S202" s="19"/>
      <c r="T202" s="19"/>
      <c r="U202" s="19"/>
      <c r="V202" s="19"/>
      <c r="W202" s="19"/>
      <c r="X202" s="19"/>
      <c r="Y202" s="36"/>
      <c r="Z202" s="36"/>
      <c r="AA202" s="36"/>
      <c r="AB202" s="36"/>
      <c r="AC202" s="54"/>
      <c r="AD202" s="54"/>
      <c r="AE202" s="54"/>
      <c r="AF202" s="54"/>
    </row>
    <row r="203" spans="2:32" ht="13.5" customHeight="1">
      <c r="B203" s="36"/>
      <c r="C203" s="36"/>
      <c r="D203" s="19"/>
      <c r="E203" s="19"/>
      <c r="F203" s="19"/>
      <c r="G203" s="19"/>
      <c r="H203" s="19"/>
      <c r="I203" s="19"/>
      <c r="J203" s="19"/>
      <c r="K203" s="19"/>
      <c r="L203" s="19"/>
      <c r="M203" s="19"/>
      <c r="N203" s="19"/>
      <c r="O203" s="19"/>
      <c r="P203" s="19"/>
      <c r="Q203" s="19"/>
      <c r="R203" s="19"/>
      <c r="S203" s="19"/>
      <c r="T203" s="19"/>
      <c r="U203" s="19"/>
      <c r="V203" s="19"/>
      <c r="W203" s="19"/>
      <c r="X203" s="19"/>
      <c r="Y203" s="36"/>
      <c r="Z203" s="36"/>
      <c r="AA203" s="36"/>
      <c r="AB203" s="36"/>
      <c r="AC203" s="54"/>
      <c r="AD203" s="54"/>
      <c r="AE203" s="54"/>
      <c r="AF203" s="54"/>
    </row>
    <row r="204" spans="2:32" ht="13.5" customHeight="1">
      <c r="B204" s="36"/>
      <c r="C204" s="36"/>
      <c r="D204" s="19"/>
      <c r="E204" s="19"/>
      <c r="F204" s="19"/>
      <c r="G204" s="19"/>
      <c r="H204" s="19"/>
      <c r="I204" s="19"/>
      <c r="J204" s="19"/>
      <c r="K204" s="19"/>
      <c r="L204" s="19"/>
      <c r="M204" s="19"/>
      <c r="N204" s="19"/>
      <c r="O204" s="19"/>
      <c r="P204" s="19"/>
      <c r="Q204" s="19"/>
      <c r="R204" s="19"/>
      <c r="S204" s="19"/>
      <c r="T204" s="19"/>
      <c r="U204" s="19"/>
      <c r="V204" s="19"/>
      <c r="W204" s="19"/>
      <c r="X204" s="19"/>
      <c r="Y204" s="36"/>
      <c r="Z204" s="36"/>
      <c r="AA204" s="36"/>
      <c r="AB204" s="36"/>
      <c r="AC204" s="54"/>
      <c r="AD204" s="54"/>
      <c r="AE204" s="54"/>
      <c r="AF204" s="54"/>
    </row>
    <row r="205" spans="2:32" ht="13.5" customHeight="1">
      <c r="B205" s="36"/>
      <c r="C205" s="36"/>
      <c r="D205" s="19"/>
      <c r="E205" s="19"/>
      <c r="F205" s="19"/>
      <c r="G205" s="19"/>
      <c r="H205" s="19"/>
      <c r="I205" s="19"/>
      <c r="J205" s="19"/>
      <c r="K205" s="19"/>
      <c r="L205" s="19"/>
      <c r="M205" s="19"/>
      <c r="N205" s="19"/>
      <c r="O205" s="19"/>
      <c r="P205" s="19"/>
      <c r="Q205" s="19"/>
      <c r="R205" s="19"/>
      <c r="S205" s="19"/>
      <c r="T205" s="19"/>
      <c r="U205" s="19"/>
      <c r="V205" s="19"/>
      <c r="W205" s="19"/>
      <c r="X205" s="19"/>
      <c r="Y205" s="36"/>
      <c r="Z205" s="36"/>
      <c r="AA205" s="36"/>
      <c r="AB205" s="36"/>
      <c r="AC205" s="54"/>
      <c r="AD205" s="54"/>
      <c r="AE205" s="54"/>
      <c r="AF205" s="54"/>
    </row>
    <row r="206" spans="2:32" ht="13.5" customHeight="1">
      <c r="B206" s="36"/>
      <c r="C206" s="36"/>
      <c r="D206" s="19"/>
      <c r="E206" s="19"/>
      <c r="F206" s="19"/>
      <c r="G206" s="19"/>
      <c r="H206" s="19"/>
      <c r="I206" s="19"/>
      <c r="J206" s="19"/>
      <c r="K206" s="19"/>
      <c r="L206" s="19"/>
      <c r="M206" s="19"/>
      <c r="N206" s="19"/>
      <c r="O206" s="19"/>
      <c r="P206" s="19"/>
      <c r="Q206" s="19"/>
      <c r="R206" s="19"/>
      <c r="S206" s="19"/>
      <c r="T206" s="19"/>
      <c r="U206" s="19"/>
      <c r="V206" s="19"/>
      <c r="W206" s="19"/>
      <c r="X206" s="19"/>
      <c r="Y206" s="36"/>
      <c r="Z206" s="36"/>
      <c r="AA206" s="36"/>
      <c r="AB206" s="36"/>
      <c r="AC206" s="54"/>
      <c r="AD206" s="54"/>
      <c r="AE206" s="54"/>
      <c r="AF206" s="54"/>
    </row>
    <row r="207" spans="2:32" ht="13.5" customHeight="1">
      <c r="B207" s="36"/>
      <c r="C207" s="36"/>
      <c r="D207" s="19"/>
      <c r="E207" s="19"/>
      <c r="F207" s="19"/>
      <c r="G207" s="19"/>
      <c r="H207" s="19"/>
      <c r="I207" s="19"/>
      <c r="J207" s="19"/>
      <c r="K207" s="19"/>
      <c r="L207" s="19"/>
      <c r="M207" s="19"/>
      <c r="N207" s="19"/>
      <c r="O207" s="19"/>
      <c r="P207" s="19"/>
      <c r="Q207" s="19"/>
      <c r="R207" s="19"/>
      <c r="S207" s="19"/>
      <c r="T207" s="19"/>
      <c r="U207" s="19"/>
      <c r="V207" s="19"/>
      <c r="W207" s="19"/>
      <c r="X207" s="19"/>
      <c r="Y207" s="36"/>
      <c r="Z207" s="36"/>
      <c r="AA207" s="36"/>
      <c r="AB207" s="36"/>
      <c r="AC207" s="54"/>
      <c r="AD207" s="54"/>
      <c r="AE207" s="54"/>
      <c r="AF207" s="54"/>
    </row>
    <row r="208" spans="2:32" ht="13.5" customHeight="1">
      <c r="B208" s="36"/>
      <c r="C208" s="36"/>
      <c r="D208" s="19"/>
      <c r="E208" s="19"/>
      <c r="F208" s="19"/>
      <c r="G208" s="19"/>
      <c r="H208" s="19"/>
      <c r="I208" s="19"/>
      <c r="J208" s="19"/>
      <c r="K208" s="19"/>
      <c r="L208" s="19"/>
      <c r="M208" s="19"/>
      <c r="N208" s="19"/>
      <c r="O208" s="19"/>
      <c r="P208" s="19"/>
      <c r="Q208" s="19"/>
      <c r="R208" s="19"/>
      <c r="S208" s="19"/>
      <c r="T208" s="19"/>
      <c r="U208" s="19"/>
      <c r="V208" s="19"/>
      <c r="W208" s="19"/>
      <c r="X208" s="19"/>
      <c r="Y208" s="36"/>
      <c r="Z208" s="36"/>
      <c r="AA208" s="36"/>
      <c r="AB208" s="36"/>
      <c r="AC208" s="54"/>
      <c r="AD208" s="54"/>
      <c r="AE208" s="54"/>
      <c r="AF208" s="54"/>
    </row>
    <row r="209" spans="2:32" ht="13.5" customHeight="1">
      <c r="B209" s="36"/>
      <c r="C209" s="36"/>
      <c r="D209" s="19"/>
      <c r="E209" s="19"/>
      <c r="F209" s="19"/>
      <c r="G209" s="19"/>
      <c r="H209" s="19"/>
      <c r="I209" s="19"/>
      <c r="J209" s="19"/>
      <c r="K209" s="19"/>
      <c r="L209" s="19"/>
      <c r="M209" s="19"/>
      <c r="N209" s="19"/>
      <c r="O209" s="19"/>
      <c r="P209" s="19"/>
      <c r="Q209" s="19"/>
      <c r="R209" s="19"/>
      <c r="S209" s="19"/>
      <c r="T209" s="19"/>
      <c r="U209" s="19"/>
      <c r="V209" s="19"/>
      <c r="W209" s="19"/>
      <c r="X209" s="19"/>
      <c r="Y209" s="36"/>
      <c r="Z209" s="36"/>
      <c r="AA209" s="36"/>
      <c r="AB209" s="36"/>
      <c r="AC209" s="54"/>
      <c r="AD209" s="54"/>
      <c r="AE209" s="54"/>
      <c r="AF209" s="54"/>
    </row>
    <row r="210" spans="2:32" ht="13.5" customHeight="1">
      <c r="B210" s="36"/>
      <c r="C210" s="36"/>
      <c r="D210" s="19"/>
      <c r="E210" s="19"/>
      <c r="F210" s="19"/>
      <c r="G210" s="19"/>
      <c r="H210" s="19"/>
      <c r="I210" s="19"/>
      <c r="J210" s="19"/>
      <c r="K210" s="19"/>
      <c r="L210" s="19"/>
      <c r="M210" s="19"/>
      <c r="N210" s="19"/>
      <c r="O210" s="19"/>
      <c r="P210" s="19"/>
      <c r="Q210" s="19"/>
      <c r="R210" s="19"/>
      <c r="S210" s="19"/>
      <c r="T210" s="19"/>
      <c r="U210" s="19"/>
      <c r="V210" s="19"/>
      <c r="W210" s="19"/>
      <c r="X210" s="19"/>
      <c r="Y210" s="36"/>
      <c r="Z210" s="36"/>
      <c r="AA210" s="36"/>
      <c r="AB210" s="36"/>
      <c r="AC210" s="54"/>
      <c r="AD210" s="54"/>
      <c r="AE210" s="54"/>
      <c r="AF210" s="54"/>
    </row>
    <row r="211" spans="2:32" ht="13.5" customHeight="1">
      <c r="B211" s="36"/>
      <c r="C211" s="36"/>
      <c r="D211" s="19"/>
      <c r="E211" s="19"/>
      <c r="F211" s="19"/>
      <c r="G211" s="19"/>
      <c r="H211" s="19"/>
      <c r="I211" s="19"/>
      <c r="J211" s="19"/>
      <c r="K211" s="19"/>
      <c r="L211" s="19"/>
      <c r="M211" s="19"/>
      <c r="N211" s="19"/>
      <c r="O211" s="19"/>
      <c r="P211" s="19"/>
      <c r="Q211" s="19"/>
      <c r="R211" s="19"/>
      <c r="S211" s="19"/>
      <c r="T211" s="19"/>
      <c r="U211" s="19"/>
      <c r="V211" s="19"/>
      <c r="W211" s="19"/>
      <c r="X211" s="19"/>
      <c r="Y211" s="36"/>
      <c r="Z211" s="36"/>
      <c r="AA211" s="36"/>
      <c r="AB211" s="36"/>
      <c r="AC211" s="54"/>
      <c r="AD211" s="54"/>
      <c r="AE211" s="54"/>
      <c r="AF211" s="54"/>
    </row>
    <row r="212" spans="2:32" ht="13.5" customHeight="1">
      <c r="B212" s="36"/>
      <c r="C212" s="36"/>
      <c r="D212" s="19"/>
      <c r="E212" s="19"/>
      <c r="F212" s="19"/>
      <c r="G212" s="19"/>
      <c r="H212" s="19"/>
      <c r="I212" s="19"/>
      <c r="J212" s="19"/>
      <c r="K212" s="19"/>
      <c r="L212" s="19"/>
      <c r="M212" s="19"/>
      <c r="N212" s="19"/>
      <c r="O212" s="19"/>
      <c r="P212" s="19"/>
      <c r="Q212" s="19"/>
      <c r="R212" s="19"/>
      <c r="S212" s="19"/>
      <c r="T212" s="19"/>
      <c r="U212" s="19"/>
      <c r="V212" s="19"/>
      <c r="W212" s="19"/>
      <c r="X212" s="19"/>
      <c r="Y212" s="36"/>
      <c r="Z212" s="36"/>
      <c r="AA212" s="36"/>
      <c r="AB212" s="36"/>
      <c r="AC212" s="54"/>
      <c r="AD212" s="54"/>
      <c r="AE212" s="54"/>
      <c r="AF212" s="54"/>
    </row>
    <row r="213" spans="2:32" ht="13.5" customHeight="1">
      <c r="B213" s="36"/>
      <c r="C213" s="36"/>
      <c r="D213" s="19"/>
      <c r="E213" s="19"/>
      <c r="F213" s="19"/>
      <c r="G213" s="19"/>
      <c r="H213" s="19"/>
      <c r="I213" s="19"/>
      <c r="J213" s="19"/>
      <c r="K213" s="19"/>
      <c r="L213" s="19"/>
      <c r="M213" s="19"/>
      <c r="N213" s="19"/>
      <c r="O213" s="19"/>
      <c r="P213" s="19"/>
      <c r="Q213" s="19"/>
      <c r="R213" s="19"/>
      <c r="S213" s="19"/>
      <c r="T213" s="19"/>
      <c r="U213" s="19"/>
      <c r="V213" s="19"/>
      <c r="W213" s="19"/>
      <c r="X213" s="19"/>
      <c r="Y213" s="36"/>
      <c r="Z213" s="36"/>
      <c r="AA213" s="36"/>
      <c r="AB213" s="36"/>
      <c r="AC213" s="54"/>
      <c r="AD213" s="54"/>
      <c r="AE213" s="54"/>
      <c r="AF213" s="54"/>
    </row>
    <row r="214" spans="2:32" ht="13.5" customHeight="1">
      <c r="B214" s="36"/>
      <c r="C214" s="36"/>
      <c r="D214" s="19"/>
      <c r="E214" s="19"/>
      <c r="F214" s="19"/>
      <c r="G214" s="19"/>
      <c r="H214" s="19"/>
      <c r="I214" s="19"/>
      <c r="J214" s="19"/>
      <c r="K214" s="19"/>
      <c r="L214" s="19"/>
      <c r="M214" s="19"/>
      <c r="N214" s="19"/>
      <c r="O214" s="19"/>
      <c r="P214" s="19"/>
      <c r="Q214" s="19"/>
      <c r="R214" s="19"/>
      <c r="S214" s="19"/>
      <c r="T214" s="19"/>
      <c r="U214" s="19"/>
      <c r="V214" s="19"/>
      <c r="W214" s="19"/>
      <c r="X214" s="19"/>
      <c r="Y214" s="36"/>
      <c r="Z214" s="36"/>
      <c r="AA214" s="36"/>
      <c r="AB214" s="36"/>
      <c r="AC214" s="54"/>
      <c r="AD214" s="54"/>
      <c r="AE214" s="54"/>
      <c r="AF214" s="54"/>
    </row>
    <row r="215" spans="2:32" ht="13.5" customHeight="1">
      <c r="B215" s="36"/>
      <c r="C215" s="36"/>
      <c r="D215" s="19"/>
      <c r="E215" s="19"/>
      <c r="F215" s="19"/>
      <c r="G215" s="19"/>
      <c r="H215" s="19"/>
      <c r="I215" s="19"/>
      <c r="J215" s="19"/>
      <c r="K215" s="19"/>
      <c r="L215" s="19"/>
      <c r="M215" s="19"/>
      <c r="N215" s="19"/>
      <c r="O215" s="19"/>
      <c r="P215" s="19"/>
      <c r="Q215" s="19"/>
      <c r="R215" s="19"/>
      <c r="S215" s="19"/>
      <c r="T215" s="19"/>
      <c r="U215" s="19"/>
      <c r="V215" s="19"/>
      <c r="W215" s="19"/>
      <c r="X215" s="19"/>
      <c r="Y215" s="36"/>
      <c r="Z215" s="36"/>
      <c r="AA215" s="36"/>
      <c r="AB215" s="36"/>
      <c r="AC215" s="54"/>
      <c r="AD215" s="54"/>
      <c r="AE215" s="54"/>
      <c r="AF215" s="54"/>
    </row>
    <row r="216" spans="2:32" ht="13.5" customHeight="1">
      <c r="B216" s="36"/>
      <c r="C216" s="36"/>
      <c r="D216" s="19"/>
      <c r="E216" s="19"/>
      <c r="F216" s="19"/>
      <c r="G216" s="19"/>
      <c r="H216" s="19"/>
      <c r="I216" s="19"/>
      <c r="J216" s="19"/>
      <c r="K216" s="19"/>
      <c r="L216" s="19"/>
      <c r="M216" s="19"/>
      <c r="N216" s="19"/>
      <c r="O216" s="19"/>
      <c r="P216" s="19"/>
      <c r="Q216" s="19"/>
      <c r="R216" s="19"/>
      <c r="S216" s="19"/>
      <c r="T216" s="19"/>
      <c r="U216" s="19"/>
      <c r="V216" s="19"/>
      <c r="W216" s="19"/>
      <c r="X216" s="19"/>
      <c r="Y216" s="36"/>
      <c r="Z216" s="36"/>
      <c r="AA216" s="36"/>
      <c r="AB216" s="36"/>
      <c r="AC216" s="54"/>
      <c r="AD216" s="54"/>
      <c r="AE216" s="54"/>
      <c r="AF216" s="54"/>
    </row>
    <row r="217" spans="2:32" ht="13.5" customHeight="1">
      <c r="B217" s="36"/>
      <c r="C217" s="36"/>
      <c r="D217" s="19"/>
      <c r="E217" s="19"/>
      <c r="F217" s="19"/>
      <c r="G217" s="19"/>
      <c r="H217" s="19"/>
      <c r="I217" s="19"/>
      <c r="J217" s="19"/>
      <c r="K217" s="19"/>
      <c r="L217" s="19"/>
      <c r="M217" s="19"/>
      <c r="N217" s="19"/>
      <c r="O217" s="19"/>
      <c r="P217" s="19"/>
      <c r="Q217" s="19"/>
      <c r="R217" s="19"/>
      <c r="S217" s="19"/>
      <c r="T217" s="19"/>
      <c r="U217" s="19"/>
      <c r="V217" s="19"/>
      <c r="W217" s="19"/>
      <c r="X217" s="19"/>
      <c r="Y217" s="36"/>
      <c r="Z217" s="36"/>
      <c r="AA217" s="36"/>
      <c r="AB217" s="36"/>
      <c r="AC217" s="54"/>
      <c r="AD217" s="54"/>
      <c r="AE217" s="54"/>
      <c r="AF217" s="54"/>
    </row>
    <row r="218" spans="2:32" ht="13.5" customHeight="1">
      <c r="B218" s="36"/>
      <c r="C218" s="36"/>
      <c r="D218" s="19"/>
      <c r="E218" s="19"/>
      <c r="F218" s="19"/>
      <c r="G218" s="19"/>
      <c r="H218" s="19"/>
      <c r="I218" s="19"/>
      <c r="J218" s="19"/>
      <c r="K218" s="19"/>
      <c r="L218" s="19"/>
      <c r="M218" s="19"/>
      <c r="N218" s="19"/>
      <c r="O218" s="19"/>
      <c r="P218" s="19"/>
      <c r="Q218" s="19"/>
      <c r="R218" s="19"/>
      <c r="S218" s="19"/>
      <c r="T218" s="19"/>
      <c r="U218" s="19"/>
      <c r="V218" s="19"/>
      <c r="W218" s="19"/>
      <c r="X218" s="19"/>
      <c r="Y218" s="36"/>
      <c r="Z218" s="36"/>
      <c r="AA218" s="36"/>
      <c r="AB218" s="36"/>
      <c r="AC218" s="54"/>
      <c r="AD218" s="54"/>
      <c r="AE218" s="54"/>
      <c r="AF218" s="54"/>
    </row>
    <row r="219" spans="2:32" ht="13.5" customHeight="1">
      <c r="B219" s="36"/>
      <c r="C219" s="36"/>
      <c r="D219" s="19"/>
      <c r="E219" s="19"/>
      <c r="F219" s="19"/>
      <c r="G219" s="19"/>
      <c r="H219" s="19"/>
      <c r="I219" s="19"/>
      <c r="J219" s="19"/>
      <c r="K219" s="19"/>
      <c r="L219" s="19"/>
      <c r="M219" s="19"/>
      <c r="N219" s="19"/>
      <c r="O219" s="19"/>
      <c r="P219" s="19"/>
      <c r="Q219" s="19"/>
      <c r="R219" s="19"/>
      <c r="S219" s="19"/>
      <c r="T219" s="19"/>
      <c r="U219" s="19"/>
      <c r="V219" s="19"/>
      <c r="W219" s="19"/>
      <c r="X219" s="19"/>
      <c r="Y219" s="36"/>
      <c r="Z219" s="36"/>
      <c r="AA219" s="36"/>
      <c r="AB219" s="36"/>
      <c r="AC219" s="54"/>
      <c r="AD219" s="54"/>
      <c r="AE219" s="54"/>
      <c r="AF219" s="54"/>
    </row>
    <row r="220" spans="2:32" ht="13.5" customHeight="1">
      <c r="B220" s="36"/>
      <c r="C220" s="36"/>
      <c r="D220" s="19"/>
      <c r="E220" s="19"/>
      <c r="F220" s="19"/>
      <c r="G220" s="19"/>
      <c r="H220" s="19"/>
      <c r="I220" s="19"/>
      <c r="J220" s="19"/>
      <c r="K220" s="19"/>
      <c r="L220" s="19"/>
      <c r="M220" s="19"/>
      <c r="N220" s="19"/>
      <c r="O220" s="19"/>
      <c r="P220" s="19"/>
      <c r="Q220" s="19"/>
      <c r="R220" s="19"/>
      <c r="S220" s="19"/>
      <c r="T220" s="19"/>
      <c r="U220" s="19"/>
      <c r="V220" s="19"/>
      <c r="W220" s="19"/>
      <c r="X220" s="19"/>
      <c r="Y220" s="36"/>
      <c r="Z220" s="36"/>
      <c r="AA220" s="36"/>
      <c r="AB220" s="36"/>
      <c r="AC220" s="54"/>
      <c r="AD220" s="54"/>
      <c r="AE220" s="54"/>
      <c r="AF220" s="54"/>
    </row>
    <row r="221" spans="2:32" ht="13.5" customHeight="1">
      <c r="B221" s="36"/>
      <c r="C221" s="36"/>
      <c r="D221" s="19"/>
      <c r="E221" s="19"/>
      <c r="F221" s="19"/>
      <c r="G221" s="19"/>
      <c r="H221" s="19"/>
      <c r="I221" s="19"/>
      <c r="J221" s="19"/>
      <c r="K221" s="19"/>
      <c r="L221" s="19"/>
      <c r="M221" s="19"/>
      <c r="N221" s="19"/>
      <c r="O221" s="19"/>
      <c r="P221" s="19"/>
      <c r="Q221" s="19"/>
      <c r="R221" s="19"/>
      <c r="S221" s="19"/>
      <c r="T221" s="19"/>
      <c r="U221" s="19"/>
      <c r="V221" s="19"/>
      <c r="W221" s="19"/>
      <c r="X221" s="19"/>
      <c r="Y221" s="36"/>
      <c r="Z221" s="36"/>
      <c r="AA221" s="36"/>
      <c r="AB221" s="36"/>
      <c r="AC221" s="54"/>
      <c r="AD221" s="54"/>
      <c r="AE221" s="54"/>
      <c r="AF221" s="54"/>
    </row>
    <row r="222" spans="2:32" ht="13.5" customHeight="1">
      <c r="B222" s="36"/>
      <c r="C222" s="36"/>
      <c r="D222" s="19"/>
      <c r="E222" s="19"/>
      <c r="F222" s="19"/>
      <c r="G222" s="19"/>
      <c r="H222" s="19"/>
      <c r="I222" s="19"/>
      <c r="J222" s="19"/>
      <c r="K222" s="19"/>
      <c r="L222" s="19"/>
      <c r="M222" s="19"/>
      <c r="N222" s="19"/>
      <c r="O222" s="19"/>
      <c r="P222" s="19"/>
      <c r="Q222" s="19"/>
      <c r="R222" s="19"/>
      <c r="S222" s="19"/>
      <c r="T222" s="19"/>
      <c r="U222" s="19"/>
      <c r="V222" s="19"/>
      <c r="W222" s="19"/>
      <c r="X222" s="19"/>
      <c r="Y222" s="36"/>
      <c r="Z222" s="36"/>
      <c r="AA222" s="36"/>
      <c r="AB222" s="36"/>
      <c r="AC222" s="54"/>
      <c r="AD222" s="54"/>
      <c r="AE222" s="54"/>
      <c r="AF222" s="54"/>
    </row>
    <row r="223" spans="2:32" ht="13.5" customHeight="1">
      <c r="B223" s="36"/>
      <c r="C223" s="36"/>
      <c r="D223" s="19"/>
      <c r="E223" s="19"/>
      <c r="F223" s="19"/>
      <c r="G223" s="19"/>
      <c r="H223" s="19"/>
      <c r="I223" s="19"/>
      <c r="J223" s="19"/>
      <c r="K223" s="19"/>
      <c r="L223" s="19"/>
      <c r="M223" s="19"/>
      <c r="N223" s="19"/>
      <c r="O223" s="19"/>
      <c r="P223" s="19"/>
      <c r="Q223" s="19"/>
      <c r="R223" s="19"/>
      <c r="S223" s="19"/>
      <c r="T223" s="19"/>
      <c r="U223" s="19"/>
      <c r="V223" s="19"/>
      <c r="W223" s="19"/>
      <c r="X223" s="19"/>
      <c r="Y223" s="36"/>
      <c r="Z223" s="36"/>
      <c r="AA223" s="36"/>
      <c r="AB223" s="36"/>
      <c r="AC223" s="54"/>
      <c r="AD223" s="54"/>
      <c r="AE223" s="54"/>
      <c r="AF223" s="54"/>
    </row>
    <row r="224" spans="2:32" ht="13.5" customHeight="1">
      <c r="B224" s="36"/>
      <c r="C224" s="36"/>
      <c r="D224" s="19"/>
      <c r="E224" s="19"/>
      <c r="F224" s="19"/>
      <c r="G224" s="19"/>
      <c r="H224" s="19"/>
      <c r="I224" s="19"/>
      <c r="J224" s="19"/>
      <c r="K224" s="19"/>
      <c r="L224" s="19"/>
      <c r="M224" s="19"/>
      <c r="N224" s="19"/>
      <c r="O224" s="19"/>
      <c r="P224" s="19"/>
      <c r="Q224" s="19"/>
      <c r="R224" s="19"/>
      <c r="S224" s="19"/>
      <c r="T224" s="19"/>
      <c r="U224" s="19"/>
      <c r="V224" s="19"/>
      <c r="W224" s="19"/>
      <c r="X224" s="19"/>
      <c r="Y224" s="36"/>
      <c r="Z224" s="36"/>
      <c r="AA224" s="36"/>
      <c r="AB224" s="36"/>
      <c r="AC224" s="54"/>
      <c r="AD224" s="54"/>
      <c r="AE224" s="54"/>
      <c r="AF224" s="54"/>
    </row>
    <row r="225" spans="2:32" ht="13.5" customHeight="1">
      <c r="B225" s="36"/>
      <c r="C225" s="36"/>
      <c r="D225" s="19"/>
      <c r="E225" s="19"/>
      <c r="F225" s="19"/>
      <c r="G225" s="19"/>
      <c r="H225" s="19"/>
      <c r="I225" s="19"/>
      <c r="J225" s="19"/>
      <c r="K225" s="19"/>
      <c r="L225" s="19"/>
      <c r="M225" s="19"/>
      <c r="N225" s="19"/>
      <c r="O225" s="19"/>
      <c r="P225" s="19"/>
      <c r="Q225" s="19"/>
      <c r="R225" s="19"/>
      <c r="S225" s="19"/>
      <c r="T225" s="19"/>
      <c r="U225" s="19"/>
      <c r="V225" s="19"/>
      <c r="W225" s="19"/>
      <c r="X225" s="19"/>
      <c r="Y225" s="36"/>
      <c r="Z225" s="36"/>
      <c r="AA225" s="36"/>
      <c r="AB225" s="36"/>
      <c r="AC225" s="54"/>
      <c r="AD225" s="54"/>
      <c r="AE225" s="54"/>
      <c r="AF225" s="54"/>
    </row>
    <row r="226" spans="2:32" ht="13.5" customHeight="1">
      <c r="B226" s="36"/>
      <c r="C226" s="36"/>
      <c r="D226" s="19"/>
      <c r="E226" s="19"/>
      <c r="F226" s="19"/>
      <c r="G226" s="19"/>
      <c r="H226" s="19"/>
      <c r="I226" s="19"/>
      <c r="J226" s="19"/>
      <c r="K226" s="19"/>
      <c r="L226" s="19"/>
      <c r="M226" s="19"/>
      <c r="N226" s="19"/>
      <c r="O226" s="19"/>
      <c r="P226" s="19"/>
      <c r="Q226" s="19"/>
      <c r="R226" s="19"/>
      <c r="S226" s="19"/>
      <c r="T226" s="19"/>
      <c r="U226" s="19"/>
      <c r="V226" s="19"/>
      <c r="W226" s="19"/>
      <c r="X226" s="19"/>
      <c r="Y226" s="36"/>
      <c r="Z226" s="36"/>
      <c r="AA226" s="36"/>
      <c r="AB226" s="36"/>
      <c r="AC226" s="54"/>
      <c r="AD226" s="54"/>
      <c r="AE226" s="54"/>
      <c r="AF226" s="54"/>
    </row>
    <row r="227" spans="2:32" ht="13.5" customHeight="1">
      <c r="B227" s="36"/>
      <c r="C227" s="36"/>
      <c r="D227" s="19"/>
      <c r="E227" s="19"/>
      <c r="F227" s="19"/>
      <c r="G227" s="19"/>
      <c r="H227" s="19"/>
      <c r="I227" s="19"/>
      <c r="J227" s="19"/>
      <c r="K227" s="19"/>
      <c r="L227" s="19"/>
      <c r="M227" s="19"/>
      <c r="N227" s="19"/>
      <c r="O227" s="19"/>
      <c r="P227" s="19"/>
      <c r="Q227" s="19"/>
      <c r="R227" s="19"/>
      <c r="S227" s="19"/>
      <c r="T227" s="19"/>
      <c r="U227" s="19"/>
      <c r="V227" s="19"/>
      <c r="W227" s="19"/>
      <c r="X227" s="19"/>
      <c r="Y227" s="36"/>
      <c r="Z227" s="36"/>
      <c r="AA227" s="36"/>
      <c r="AB227" s="36"/>
      <c r="AC227" s="54"/>
      <c r="AD227" s="54"/>
      <c r="AE227" s="54"/>
      <c r="AF227" s="54"/>
    </row>
    <row r="228" spans="2:32" ht="13.5" customHeight="1">
      <c r="B228" s="36"/>
      <c r="C228" s="36"/>
      <c r="D228" s="19"/>
      <c r="E228" s="19"/>
      <c r="F228" s="19"/>
      <c r="G228" s="19"/>
      <c r="H228" s="19"/>
      <c r="I228" s="19"/>
      <c r="J228" s="19"/>
      <c r="K228" s="19"/>
      <c r="L228" s="19"/>
      <c r="M228" s="19"/>
      <c r="N228" s="19"/>
      <c r="O228" s="19"/>
      <c r="P228" s="19"/>
      <c r="Q228" s="19"/>
      <c r="R228" s="19"/>
      <c r="S228" s="19"/>
      <c r="T228" s="19"/>
      <c r="U228" s="19"/>
      <c r="V228" s="19"/>
      <c r="W228" s="19"/>
      <c r="X228" s="19"/>
      <c r="Y228" s="36"/>
      <c r="Z228" s="36"/>
      <c r="AA228" s="36"/>
      <c r="AB228" s="36"/>
      <c r="AC228" s="54"/>
      <c r="AD228" s="54"/>
      <c r="AE228" s="54"/>
      <c r="AF228" s="54"/>
    </row>
    <row r="229" spans="2:32" ht="13.5" customHeight="1">
      <c r="B229" s="36"/>
      <c r="C229" s="36"/>
      <c r="D229" s="19"/>
      <c r="E229" s="19"/>
      <c r="F229" s="19"/>
      <c r="G229" s="19"/>
      <c r="H229" s="19"/>
      <c r="I229" s="19"/>
      <c r="J229" s="19"/>
      <c r="K229" s="19"/>
      <c r="L229" s="19"/>
      <c r="M229" s="19"/>
      <c r="N229" s="19"/>
      <c r="O229" s="19"/>
      <c r="P229" s="19"/>
      <c r="Q229" s="19"/>
      <c r="R229" s="19"/>
      <c r="S229" s="19"/>
      <c r="T229" s="19"/>
      <c r="U229" s="19"/>
      <c r="V229" s="19"/>
      <c r="W229" s="19"/>
      <c r="X229" s="19"/>
      <c r="Y229" s="36"/>
      <c r="Z229" s="36"/>
      <c r="AA229" s="36"/>
      <c r="AB229" s="36"/>
      <c r="AC229" s="54"/>
      <c r="AD229" s="54"/>
      <c r="AE229" s="54"/>
      <c r="AF229" s="54"/>
    </row>
    <row r="230" spans="2:32" ht="13.5" customHeight="1">
      <c r="B230" s="36"/>
      <c r="C230" s="36"/>
      <c r="D230" s="19"/>
      <c r="E230" s="19"/>
      <c r="F230" s="19"/>
      <c r="G230" s="19"/>
      <c r="H230" s="19"/>
      <c r="I230" s="19"/>
      <c r="J230" s="19"/>
      <c r="K230" s="19"/>
      <c r="L230" s="19"/>
      <c r="M230" s="19"/>
      <c r="N230" s="19"/>
      <c r="O230" s="19"/>
      <c r="P230" s="19"/>
      <c r="Q230" s="19"/>
      <c r="R230" s="19"/>
      <c r="S230" s="19"/>
      <c r="T230" s="19"/>
      <c r="U230" s="19"/>
      <c r="V230" s="19"/>
      <c r="W230" s="19"/>
      <c r="X230" s="19"/>
      <c r="Y230" s="36"/>
      <c r="Z230" s="36"/>
      <c r="AA230" s="36"/>
      <c r="AB230" s="36"/>
      <c r="AC230" s="54"/>
      <c r="AD230" s="54"/>
      <c r="AE230" s="54"/>
      <c r="AF230" s="54"/>
    </row>
    <row r="231" spans="2:32" ht="13.5" customHeight="1">
      <c r="B231" s="36"/>
      <c r="C231" s="36"/>
      <c r="D231" s="19"/>
      <c r="E231" s="19"/>
      <c r="F231" s="19"/>
      <c r="G231" s="19"/>
      <c r="H231" s="19"/>
      <c r="I231" s="19"/>
      <c r="J231" s="19"/>
      <c r="K231" s="19"/>
      <c r="L231" s="19"/>
      <c r="M231" s="19"/>
      <c r="N231" s="19"/>
      <c r="O231" s="19"/>
      <c r="P231" s="19"/>
      <c r="Q231" s="19"/>
      <c r="R231" s="19"/>
      <c r="S231" s="19"/>
      <c r="T231" s="19"/>
      <c r="U231" s="19"/>
      <c r="V231" s="19"/>
      <c r="W231" s="19"/>
      <c r="X231" s="19"/>
      <c r="Y231" s="36"/>
      <c r="Z231" s="36"/>
      <c r="AA231" s="36"/>
      <c r="AB231" s="36"/>
      <c r="AC231" s="54"/>
      <c r="AD231" s="54"/>
      <c r="AE231" s="54"/>
      <c r="AF231" s="54"/>
    </row>
    <row r="232" spans="2:32" ht="13.5" customHeight="1">
      <c r="B232" s="36"/>
      <c r="C232" s="36"/>
      <c r="D232" s="19"/>
      <c r="E232" s="19"/>
      <c r="F232" s="19"/>
      <c r="G232" s="19"/>
      <c r="H232" s="19"/>
      <c r="I232" s="19"/>
      <c r="J232" s="19"/>
      <c r="K232" s="19"/>
      <c r="L232" s="19"/>
      <c r="M232" s="19"/>
      <c r="N232" s="19"/>
      <c r="O232" s="19"/>
      <c r="P232" s="19"/>
      <c r="Q232" s="19"/>
      <c r="R232" s="19"/>
      <c r="S232" s="19"/>
      <c r="T232" s="19"/>
      <c r="U232" s="19"/>
      <c r="V232" s="19"/>
      <c r="W232" s="19"/>
      <c r="X232" s="19"/>
      <c r="Y232" s="36"/>
      <c r="Z232" s="36"/>
      <c r="AA232" s="36"/>
      <c r="AB232" s="36"/>
      <c r="AC232" s="54"/>
      <c r="AD232" s="54"/>
      <c r="AE232" s="54"/>
      <c r="AF232" s="54"/>
    </row>
    <row r="233" spans="2:32" ht="13.5" customHeight="1">
      <c r="B233" s="36"/>
      <c r="C233" s="36"/>
      <c r="D233" s="19"/>
      <c r="E233" s="19"/>
      <c r="F233" s="19"/>
      <c r="G233" s="19"/>
      <c r="H233" s="19"/>
      <c r="I233" s="19"/>
      <c r="J233" s="19"/>
      <c r="K233" s="19"/>
      <c r="L233" s="19"/>
      <c r="M233" s="19"/>
      <c r="N233" s="19"/>
      <c r="O233" s="19"/>
      <c r="P233" s="19"/>
      <c r="Q233" s="19"/>
      <c r="R233" s="19"/>
      <c r="S233" s="19"/>
      <c r="T233" s="19"/>
      <c r="U233" s="19"/>
      <c r="V233" s="19"/>
      <c r="W233" s="19"/>
      <c r="X233" s="19"/>
      <c r="Y233" s="36"/>
      <c r="Z233" s="36"/>
      <c r="AA233" s="36"/>
      <c r="AB233" s="36"/>
      <c r="AC233" s="54"/>
      <c r="AD233" s="54"/>
      <c r="AE233" s="54"/>
      <c r="AF233" s="54"/>
    </row>
    <row r="234" spans="2:32" ht="13.5" customHeight="1">
      <c r="B234" s="36"/>
      <c r="C234" s="36"/>
      <c r="D234" s="19"/>
      <c r="E234" s="19"/>
      <c r="F234" s="19"/>
      <c r="G234" s="19"/>
      <c r="H234" s="19"/>
      <c r="I234" s="19"/>
      <c r="J234" s="19"/>
      <c r="K234" s="19"/>
      <c r="L234" s="19"/>
      <c r="M234" s="19"/>
      <c r="N234" s="19"/>
      <c r="O234" s="19"/>
      <c r="P234" s="19"/>
      <c r="Q234" s="19"/>
      <c r="R234" s="19"/>
      <c r="S234" s="19"/>
      <c r="T234" s="19"/>
      <c r="U234" s="19"/>
      <c r="V234" s="19"/>
      <c r="W234" s="19"/>
      <c r="X234" s="19"/>
      <c r="Y234" s="36"/>
      <c r="Z234" s="36"/>
      <c r="AA234" s="36"/>
      <c r="AB234" s="36"/>
      <c r="AC234" s="54"/>
      <c r="AD234" s="54"/>
      <c r="AE234" s="54"/>
      <c r="AF234" s="54"/>
    </row>
    <row r="235" spans="2:32" ht="13.5" customHeight="1">
      <c r="B235" s="36"/>
      <c r="C235" s="36"/>
      <c r="D235" s="19"/>
      <c r="E235" s="19"/>
      <c r="F235" s="19"/>
      <c r="G235" s="19"/>
      <c r="H235" s="19"/>
      <c r="I235" s="19"/>
      <c r="J235" s="19"/>
      <c r="K235" s="19"/>
      <c r="L235" s="19"/>
      <c r="M235" s="19"/>
      <c r="N235" s="19"/>
      <c r="O235" s="19"/>
      <c r="P235" s="19"/>
      <c r="Q235" s="19"/>
      <c r="R235" s="19"/>
      <c r="S235" s="19"/>
      <c r="T235" s="19"/>
      <c r="U235" s="19"/>
      <c r="V235" s="19"/>
      <c r="W235" s="19"/>
      <c r="X235" s="19"/>
      <c r="Y235" s="36"/>
      <c r="Z235" s="36"/>
      <c r="AA235" s="36"/>
      <c r="AB235" s="36"/>
      <c r="AC235" s="54"/>
      <c r="AD235" s="54"/>
      <c r="AE235" s="54"/>
      <c r="AF235" s="54"/>
    </row>
    <row r="236" spans="2:32" ht="13.5" customHeight="1">
      <c r="B236" s="36"/>
      <c r="C236" s="36"/>
      <c r="D236" s="19"/>
      <c r="E236" s="19"/>
      <c r="F236" s="19"/>
      <c r="G236" s="19"/>
      <c r="H236" s="19"/>
      <c r="I236" s="19"/>
      <c r="J236" s="19"/>
      <c r="K236" s="19"/>
      <c r="L236" s="19"/>
      <c r="M236" s="19"/>
      <c r="N236" s="19"/>
      <c r="O236" s="19"/>
      <c r="P236" s="19"/>
      <c r="Q236" s="19"/>
      <c r="R236" s="19"/>
      <c r="S236" s="19"/>
      <c r="T236" s="19"/>
      <c r="U236" s="19"/>
      <c r="V236" s="19"/>
      <c r="W236" s="19"/>
      <c r="X236" s="19"/>
      <c r="Y236" s="36"/>
      <c r="Z236" s="36"/>
      <c r="AA236" s="36"/>
      <c r="AB236" s="36"/>
      <c r="AC236" s="54"/>
      <c r="AD236" s="54"/>
      <c r="AE236" s="54"/>
      <c r="AF236" s="54"/>
    </row>
    <row r="237" spans="2:32" ht="13.5" customHeight="1">
      <c r="B237" s="36"/>
      <c r="C237" s="36"/>
      <c r="D237" s="19"/>
      <c r="E237" s="19"/>
      <c r="F237" s="19"/>
      <c r="G237" s="19"/>
      <c r="H237" s="19"/>
      <c r="I237" s="19"/>
      <c r="J237" s="19"/>
      <c r="K237" s="19"/>
      <c r="L237" s="19"/>
      <c r="M237" s="19"/>
      <c r="N237" s="19"/>
      <c r="O237" s="19"/>
      <c r="P237" s="19"/>
      <c r="Q237" s="19"/>
      <c r="R237" s="19"/>
      <c r="S237" s="19"/>
      <c r="T237" s="19"/>
      <c r="U237" s="19"/>
      <c r="V237" s="19"/>
      <c r="W237" s="19"/>
      <c r="X237" s="19"/>
      <c r="Y237" s="36"/>
      <c r="Z237" s="36"/>
      <c r="AA237" s="36"/>
      <c r="AB237" s="36"/>
      <c r="AC237" s="54"/>
      <c r="AD237" s="54"/>
      <c r="AE237" s="54"/>
      <c r="AF237" s="54"/>
    </row>
    <row r="238" spans="2:32" ht="13.5" customHeight="1">
      <c r="B238" s="36"/>
      <c r="C238" s="36"/>
      <c r="D238" s="19"/>
      <c r="E238" s="19"/>
      <c r="F238" s="19"/>
      <c r="G238" s="19"/>
      <c r="H238" s="19"/>
      <c r="I238" s="19"/>
      <c r="J238" s="19"/>
      <c r="K238" s="19"/>
      <c r="L238" s="19"/>
      <c r="M238" s="19"/>
      <c r="N238" s="19"/>
      <c r="O238" s="19"/>
      <c r="P238" s="19"/>
      <c r="Q238" s="19"/>
      <c r="R238" s="19"/>
      <c r="S238" s="19"/>
      <c r="T238" s="19"/>
      <c r="U238" s="19"/>
      <c r="V238" s="19"/>
      <c r="W238" s="19"/>
      <c r="X238" s="19"/>
      <c r="Y238" s="36"/>
      <c r="Z238" s="36"/>
      <c r="AA238" s="36"/>
      <c r="AB238" s="36"/>
      <c r="AC238" s="54"/>
      <c r="AD238" s="54"/>
      <c r="AE238" s="54"/>
      <c r="AF238" s="54"/>
    </row>
    <row r="239" spans="2:32" ht="13.5" customHeight="1">
      <c r="B239" s="36"/>
      <c r="C239" s="36"/>
      <c r="D239" s="19"/>
      <c r="E239" s="19"/>
      <c r="F239" s="19"/>
      <c r="G239" s="19"/>
      <c r="H239" s="19"/>
      <c r="I239" s="19"/>
      <c r="J239" s="19"/>
      <c r="K239" s="19"/>
      <c r="L239" s="19"/>
      <c r="M239" s="19"/>
      <c r="N239" s="19"/>
      <c r="O239" s="19"/>
      <c r="P239" s="19"/>
      <c r="Q239" s="19"/>
      <c r="R239" s="19"/>
      <c r="S239" s="19"/>
      <c r="T239" s="19"/>
      <c r="U239" s="19"/>
      <c r="V239" s="19"/>
      <c r="W239" s="19"/>
      <c r="X239" s="19"/>
      <c r="Y239" s="36"/>
      <c r="Z239" s="36"/>
      <c r="AA239" s="36"/>
      <c r="AB239" s="36"/>
      <c r="AC239" s="54"/>
      <c r="AD239" s="54"/>
      <c r="AE239" s="54"/>
      <c r="AF239" s="54"/>
    </row>
    <row r="240" spans="2:32" ht="13.5" customHeight="1">
      <c r="B240" s="36"/>
      <c r="C240" s="36"/>
      <c r="D240" s="19"/>
      <c r="E240" s="19"/>
      <c r="F240" s="19"/>
      <c r="G240" s="19"/>
      <c r="H240" s="19"/>
      <c r="I240" s="19"/>
      <c r="J240" s="19"/>
      <c r="K240" s="19"/>
      <c r="L240" s="19"/>
      <c r="M240" s="19"/>
      <c r="N240" s="19"/>
      <c r="O240" s="19"/>
      <c r="P240" s="19"/>
      <c r="Q240" s="19"/>
      <c r="R240" s="19"/>
      <c r="S240" s="19"/>
      <c r="T240" s="19"/>
      <c r="U240" s="19"/>
      <c r="V240" s="19"/>
      <c r="W240" s="19"/>
      <c r="X240" s="19"/>
      <c r="Y240" s="36"/>
      <c r="Z240" s="36"/>
      <c r="AA240" s="36"/>
      <c r="AB240" s="36"/>
      <c r="AC240" s="54"/>
      <c r="AD240" s="54"/>
      <c r="AE240" s="54"/>
      <c r="AF240" s="54"/>
    </row>
  </sheetData>
  <mergeCells count="5">
    <mergeCell ref="V1:AB1"/>
    <mergeCell ref="P1:U1"/>
    <mergeCell ref="F1:K1"/>
    <mergeCell ref="M1:O1"/>
    <mergeCell ref="B1:C1"/>
  </mergeCells>
  <conditionalFormatting sqref="B3:C49">
    <cfRule type="expression" dxfId="3300" priority="5">
      <formula>AND(D3, NOT(E3))</formula>
    </cfRule>
    <cfRule type="expression" dxfId="3299" priority="6">
      <formula>AND(D3,E3)</formula>
    </cfRule>
  </conditionalFormatting>
  <conditionalFormatting sqref="O3">
    <cfRule type="cellIs" dxfId="3298" priority="3" operator="equal">
      <formula>FALSE</formula>
    </cfRule>
    <cfRule type="cellIs" dxfId="3297" priority="4" operator="equal">
      <formula>TRUE</formula>
    </cfRule>
  </conditionalFormatting>
  <dataValidations count="1">
    <dataValidation promptTitle="Select a method" prompt="from the drop-down list" sqref="M3"/>
  </dataValidations>
  <pageMargins left="0.70866141732283472" right="0.70866141732283472" top="0.74803149606299213" bottom="0.74803149606299213" header="0.31496062992125984" footer="0.31496062992125984"/>
  <pageSetup paperSize="8" scale="54" fitToHeight="0" orientation="landscape" r:id="rId1"/>
  <headerFooter>
    <oddFooter>&amp;F</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53"/>
  <sheetViews>
    <sheetView topLeftCell="A25" workbookViewId="0">
      <selection activeCell="K48" sqref="K48"/>
    </sheetView>
  </sheetViews>
  <sheetFormatPr defaultRowHeight="15"/>
  <cols>
    <col min="1" max="1" width="16.7109375" customWidth="1"/>
    <col min="2" max="2" width="69.140625" customWidth="1"/>
    <col min="3" max="3" width="12.5703125" customWidth="1"/>
    <col min="4" max="4" width="12.7109375" customWidth="1"/>
    <col min="5" max="5" width="16.7109375" customWidth="1"/>
    <col min="6" max="6" width="14.7109375" customWidth="1"/>
    <col min="7" max="7" width="17.140625" customWidth="1"/>
    <col min="8" max="8" width="14.85546875" customWidth="1"/>
    <col min="9" max="9" width="11.7109375" customWidth="1"/>
    <col min="10" max="10" width="12.7109375" customWidth="1"/>
    <col min="11" max="11" width="12.42578125" customWidth="1"/>
  </cols>
  <sheetData>
    <row r="1" spans="1:11">
      <c r="A1" s="228" t="s">
        <v>20633</v>
      </c>
      <c r="B1" s="229"/>
    </row>
    <row r="2" spans="1:11">
      <c r="C2" s="376" t="s">
        <v>20636</v>
      </c>
      <c r="D2" s="376"/>
      <c r="E2" s="377" t="s">
        <v>20637</v>
      </c>
      <c r="F2" s="377"/>
      <c r="G2" s="377"/>
      <c r="H2" s="378" t="s">
        <v>20642</v>
      </c>
      <c r="I2" s="378"/>
      <c r="J2" s="379" t="s">
        <v>20645</v>
      </c>
      <c r="K2" s="379"/>
    </row>
    <row r="3" spans="1:11" ht="30">
      <c r="A3" s="227" t="s">
        <v>20634</v>
      </c>
      <c r="B3" s="227" t="s">
        <v>0</v>
      </c>
      <c r="C3" s="236" t="s">
        <v>20301</v>
      </c>
      <c r="D3" s="236" t="s">
        <v>20635</v>
      </c>
      <c r="E3" s="305" t="s">
        <v>20638</v>
      </c>
      <c r="F3" s="305" t="s">
        <v>20639</v>
      </c>
      <c r="G3" s="308" t="s">
        <v>20644</v>
      </c>
      <c r="H3" s="311" t="s">
        <v>20639</v>
      </c>
      <c r="I3" s="311" t="s">
        <v>20644</v>
      </c>
      <c r="J3" s="242" t="s">
        <v>20639</v>
      </c>
      <c r="K3" s="310" t="s">
        <v>20644</v>
      </c>
    </row>
    <row r="4" spans="1:11">
      <c r="A4" t="s">
        <v>129</v>
      </c>
      <c r="B4" t="s">
        <v>20507</v>
      </c>
      <c r="C4">
        <f>SUMIF(Results!$B$3:$B$46,A4,Results!$L$3:$L$46)</f>
        <v>282</v>
      </c>
      <c r="D4" s="302">
        <f>C4*CPI19_20*(1+'AER labour rates'!$B$6)</f>
        <v>295.40913504257799</v>
      </c>
      <c r="E4" s="306">
        <f>SUMIF('SAPN_Results (original)'!$B$3:$B$45,'AER comparisons'!A4,'SAPN_Results (original)'!$X$3:$X$45)</f>
        <v>1276.5524052415185</v>
      </c>
      <c r="F4" s="307">
        <f>E4*(1+'AER labour rates'!$B$6)</f>
        <v>1307.8265337318819</v>
      </c>
      <c r="G4" s="309">
        <f t="shared" ref="G4:G46" si="0">IFERROR((F4-$D4)/$D4,"0")</f>
        <v>3.4271702482842379</v>
      </c>
      <c r="H4" s="312">
        <f>SUMIF(Results!$B$3:$B$46,'AER comparisons'!A4,Results!$AF$3:$AF$46)</f>
        <v>1341.192357279278</v>
      </c>
      <c r="I4" s="313">
        <f t="shared" ref="I4:I46" si="1">IFERROR((H4-$D4)/$D4,"0")</f>
        <v>3.5401180877022269</v>
      </c>
      <c r="J4" s="320">
        <f>SUMIF(Results!$B$3:$B$46,'AER comparisons'!A4,Results!$AD$3:$AD$46)</f>
        <v>1313.8766260103141</v>
      </c>
      <c r="K4" s="321">
        <f t="shared" ref="K4:K46" si="2">IFERROR((J4-$D4)/$D4,"0")</f>
        <v>3.4476506314570878</v>
      </c>
    </row>
    <row r="5" spans="1:11">
      <c r="A5" t="s">
        <v>130</v>
      </c>
      <c r="B5" t="s">
        <v>131</v>
      </c>
      <c r="C5">
        <f ca="1">SUMIF(Results!$B$3:$L$46,A5,Results!$L$3:$L$46)</f>
        <v>544</v>
      </c>
      <c r="D5" s="302">
        <f ca="1">C5*CPI19_20*(1+'AER labour rates'!$B$6)</f>
        <v>569.86726759986675</v>
      </c>
      <c r="E5" s="306">
        <f>SUMIF('SAPN_Results (original)'!$B$3:$B$45,'AER comparisons'!A5,'SAPN_Results (original)'!$X$3:$X$45)</f>
        <v>1313.7724772127158</v>
      </c>
      <c r="F5" s="307">
        <f>E5*(1+'AER labour rates'!$B$6)</f>
        <v>1345.9584564884196</v>
      </c>
      <c r="G5" s="309">
        <f t="shared" ca="1" si="0"/>
        <v>1.3618806220565147</v>
      </c>
      <c r="H5" s="312">
        <f>SUMIF(Results!$B$3:$B$46,'AER comparisons'!A5,Results!$AF$3:$AF$46)</f>
        <v>1380.1823147624607</v>
      </c>
      <c r="I5" s="313">
        <f t="shared" ca="1" si="1"/>
        <v>1.4219364635126894</v>
      </c>
      <c r="J5" s="320">
        <f>SUMIF(Results!$B$3:$B$46,'AER comparisons'!A5,Results!$AD$3:$AD$46)</f>
        <v>1352.8665841235977</v>
      </c>
      <c r="K5" s="321">
        <f t="shared" ca="1" si="2"/>
        <v>1.3740029670795466</v>
      </c>
    </row>
    <row r="6" spans="1:11">
      <c r="A6" t="s">
        <v>132</v>
      </c>
      <c r="B6" t="s">
        <v>133</v>
      </c>
      <c r="C6">
        <f ca="1">SUMIF(Results!$B$3:$L$46,A6,Results!$L$3:$L$46)</f>
        <v>118</v>
      </c>
      <c r="D6" s="302">
        <f ca="1">C6*CPI19_20*(1+'AER labour rates'!$B$6)</f>
        <v>123.6109146632064</v>
      </c>
      <c r="E6" s="306">
        <f>SUMIF('SAPN_Results (original)'!$B$3:$B$45,'AER comparisons'!A6,'SAPN_Results (original)'!$X$3:$X$45)</f>
        <v>551.32986694605972</v>
      </c>
      <c r="F6" s="307">
        <f>E6*(1+'AER labour rates'!$B$6)</f>
        <v>564.83684169198398</v>
      </c>
      <c r="G6" s="309">
        <f t="shared" ca="1" si="0"/>
        <v>3.5694738464718387</v>
      </c>
      <c r="H6" s="312">
        <f>SUMIF(Results!$B$3:$B$46,'AER comparisons'!A6,Results!$AF$3:$AF$46)</f>
        <v>581.49542724533626</v>
      </c>
      <c r="I6" s="313">
        <f t="shared" ca="1" si="1"/>
        <v>3.7042401460234657</v>
      </c>
      <c r="J6" s="320">
        <f>SUMIF(Results!$B$3:$B$46,'AER comparisons'!A6,Results!$AD$3:$AD$46)</f>
        <v>554.17920601753326</v>
      </c>
      <c r="K6" s="321">
        <f t="shared" ca="1" si="2"/>
        <v>3.4832546343295387</v>
      </c>
    </row>
    <row r="7" spans="1:11">
      <c r="A7" t="s">
        <v>134</v>
      </c>
      <c r="B7" t="s">
        <v>135</v>
      </c>
      <c r="C7">
        <f ca="1">SUMIF(Results!$B$3:$L$46,A7,Results!$L$3:$L$46)</f>
        <v>436</v>
      </c>
      <c r="D7" s="302">
        <f ca="1">C7*CPI19_20*(1+'AER labour rates'!$B$6)</f>
        <v>456.731854179305</v>
      </c>
      <c r="E7" s="306">
        <f>SUMIF('SAPN_Results (original)'!$B$3:$B$45,'AER comparisons'!A7,'SAPN_Results (original)'!$X$3:$X$45)</f>
        <v>1292.9121180933014</v>
      </c>
      <c r="F7" s="307">
        <f>E7*(1+'AER labour rates'!$B$6)</f>
        <v>1324.5870415370809</v>
      </c>
      <c r="G7" s="309">
        <f t="shared" ca="1" si="0"/>
        <v>1.9001415807032174</v>
      </c>
      <c r="H7" s="312">
        <f>SUMIF(Results!$B$3:$B$46,'AER comparisons'!A7,Results!$AF$3:$AF$46)</f>
        <v>1358.3297286334637</v>
      </c>
      <c r="I7" s="313">
        <f t="shared" ca="1" si="1"/>
        <v>1.9740201306392942</v>
      </c>
      <c r="J7" s="320">
        <f>SUMIF(Results!$B$3:$B$46,'AER comparisons'!A7,Results!$AD$3:$AD$46)</f>
        <v>1331.0140144698651</v>
      </c>
      <c r="K7" s="321">
        <f t="shared" ca="1" si="2"/>
        <v>1.9142132353819405</v>
      </c>
    </row>
    <row r="8" spans="1:11">
      <c r="A8" t="s">
        <v>126</v>
      </c>
      <c r="B8" t="s">
        <v>20343</v>
      </c>
      <c r="C8">
        <f ca="1">SUMIF(Results!$B$3:$L$46,A8,Results!$L$3:$L$46)</f>
        <v>824</v>
      </c>
      <c r="D8" s="302">
        <f ca="1">C8*CPI19_20*(1+'AER labour rates'!$B$6)</f>
        <v>863.18130239391576</v>
      </c>
      <c r="E8" s="306">
        <f>SUMIF('SAPN_Results (original)'!$B$3:$B$45,'AER comparisons'!A8,'SAPN_Results (original)'!$X$3:$X$45)</f>
        <v>1155.1765688940673</v>
      </c>
      <c r="F8" s="307">
        <f>E8*(1+'AER labour rates'!$B$6)</f>
        <v>1183.4771230243264</v>
      </c>
      <c r="G8" s="309">
        <f t="shared" ca="1" si="0"/>
        <v>0.37106436358400463</v>
      </c>
      <c r="H8" s="312">
        <f>SUMIF(Results!$B$3:$B$46,'AER comparisons'!A8,Results!$AF$3:$AF$46)</f>
        <v>1214.0441399096496</v>
      </c>
      <c r="I8" s="313">
        <f t="shared" ca="1" si="1"/>
        <v>0.40647641062504897</v>
      </c>
      <c r="J8" s="320">
        <f>SUMIF(Results!$B$3:$B$46,'AER comparisons'!A8,Results!$AD$3:$AD$46)</f>
        <v>1186.7284491202049</v>
      </c>
      <c r="K8" s="321">
        <f t="shared" ca="1" si="2"/>
        <v>0.37483104166989628</v>
      </c>
    </row>
    <row r="9" spans="1:11">
      <c r="A9" t="s">
        <v>127</v>
      </c>
      <c r="B9" t="s">
        <v>128</v>
      </c>
      <c r="C9">
        <f ca="1">SUMIF(Results!$B$3:$L$46,A9,Results!$L$3:$L$46)</f>
        <v>326</v>
      </c>
      <c r="D9" s="302">
        <f ca="1">C9*CPI19_20*(1+'AER labour rates'!$B$6)</f>
        <v>341.50134051021428</v>
      </c>
      <c r="E9" s="306">
        <f>SUMIF('SAPN_Results (original)'!$B$3:$B$45,'AER comparisons'!A9,'SAPN_Results (original)'!$X$3:$X$45)</f>
        <v>477.43909342207797</v>
      </c>
      <c r="F9" s="307">
        <f>E9*(1+'AER labour rates'!$B$6)</f>
        <v>489.13582556773531</v>
      </c>
      <c r="G9" s="309">
        <f t="shared" ca="1" si="0"/>
        <v>0.43231011871564029</v>
      </c>
      <c r="H9" s="312">
        <f>SUMIF(Results!$B$3:$B$46,'AER comparisons'!A9,Results!$AF$3:$AF$46)</f>
        <v>504.09031939995617</v>
      </c>
      <c r="I9" s="313">
        <f t="shared" ca="1" si="1"/>
        <v>0.47610055833698511</v>
      </c>
      <c r="J9" s="320">
        <f>SUMIF(Results!$B$3:$B$46,'AER comparisons'!A9,Results!$AD$3:$AD$46)</f>
        <v>476.77409599124837</v>
      </c>
      <c r="K9" s="321">
        <f t="shared" ca="1" si="2"/>
        <v>0.39611193115357068</v>
      </c>
    </row>
    <row r="10" spans="1:11">
      <c r="A10" t="s">
        <v>136</v>
      </c>
      <c r="B10" t="s">
        <v>20344</v>
      </c>
      <c r="C10">
        <f ca="1">SUMIF(Results!$B$3:$L$46,A10,Results!$L$3:$L$46)</f>
        <v>270</v>
      </c>
      <c r="D10" s="302">
        <f ca="1">C10*CPI19_20*(1+'AER labour rates'!$B$6)</f>
        <v>282.83853355140445</v>
      </c>
      <c r="E10" s="306">
        <f>SUMIF('SAPN_Results (original)'!$B$3:$B$45,'AER comparisons'!A10,'SAPN_Results (original)'!$X$3:$X$45)</f>
        <v>635.69235598697071</v>
      </c>
      <c r="F10" s="307">
        <f>E10*(1+'AER labour rates'!$B$6)</f>
        <v>651.26611883434634</v>
      </c>
      <c r="G10" s="309">
        <f t="shared" ca="1" si="0"/>
        <v>1.3026074653154784</v>
      </c>
      <c r="H10" s="312">
        <f>SUMIF(Results!$B$3:$B$46,'AER comparisons'!A10,Results!$AF$3:$AF$46)</f>
        <v>669.87026568753629</v>
      </c>
      <c r="I10" s="313">
        <f t="shared" ca="1" si="1"/>
        <v>1.3683840291365066</v>
      </c>
      <c r="J10" s="320">
        <f>SUMIF(Results!$B$3:$B$46,'AER comparisons'!A10,Results!$AD$3:$AD$46)</f>
        <v>642.55404419148351</v>
      </c>
      <c r="K10" s="321">
        <f t="shared" ca="1" si="2"/>
        <v>1.2718051749292592</v>
      </c>
    </row>
    <row r="11" spans="1:11">
      <c r="A11" t="s">
        <v>137</v>
      </c>
      <c r="B11" t="s">
        <v>20345</v>
      </c>
      <c r="C11">
        <f ca="1">SUMIF(Results!$B$3:$L$46,A11,Results!$L$3:$L$46)</f>
        <v>540</v>
      </c>
      <c r="D11" s="302">
        <f ca="1">C11*CPI19_20*(1+'AER labour rates'!$B$6)</f>
        <v>565.67706710280891</v>
      </c>
      <c r="E11" s="306">
        <f>SUMIF('SAPN_Results (original)'!$B$3:$B$45,'AER comparisons'!A11,'SAPN_Results (original)'!$X$3:$X$45)</f>
        <v>1055.1941525673549</v>
      </c>
      <c r="F11" s="307">
        <f>E11*(1+'AER labour rates'!$B$6)</f>
        <v>1081.0452475746358</v>
      </c>
      <c r="G11" s="309">
        <f t="shared" ca="1" si="0"/>
        <v>0.91106429877271544</v>
      </c>
      <c r="H11" s="312">
        <f>SUMIF(Results!$B$3:$B$46,'AER comparisons'!A11,Results!$AF$3:$AF$46)</f>
        <v>1109.3213485358544</v>
      </c>
      <c r="I11" s="313">
        <f t="shared" ca="1" si="1"/>
        <v>0.96105059414445204</v>
      </c>
      <c r="J11" s="320">
        <f>SUMIF(Results!$B$3:$B$46,'AER comparisons'!A11,Results!$AD$3:$AD$46)</f>
        <v>909.36666641999568</v>
      </c>
      <c r="K11" s="321">
        <f t="shared" ca="1" si="2"/>
        <v>0.60757209246158628</v>
      </c>
    </row>
    <row r="12" spans="1:11">
      <c r="A12" t="s">
        <v>138</v>
      </c>
      <c r="B12" t="s">
        <v>20346</v>
      </c>
      <c r="C12">
        <f ca="1">SUMIF(Results!$B$3:$L$46,A12,Results!$L$3:$L$46)</f>
        <v>250</v>
      </c>
      <c r="D12" s="302">
        <f ca="1">C12*CPI19_20*(1+'AER labour rates'!$B$6)</f>
        <v>261.88753106611523</v>
      </c>
      <c r="E12" s="306">
        <f>SUMIF('SAPN_Results (original)'!$B$3:$B$45,'AER comparisons'!A12,'SAPN_Results (original)'!$X$3:$X$45)</f>
        <v>464.9432983472222</v>
      </c>
      <c r="F12" s="307">
        <f>E12*(1+'AER labour rates'!$B$6)</f>
        <v>476.33389727096426</v>
      </c>
      <c r="G12" s="309">
        <f t="shared" ca="1" si="0"/>
        <v>0.81884908888888885</v>
      </c>
      <c r="H12" s="312">
        <f>SUMIF(Results!$B$3:$B$46,'AER comparisons'!A12,Results!$AF$3:$AF$46)</f>
        <v>491.00015311579682</v>
      </c>
      <c r="I12" s="313">
        <f t="shared" ca="1" si="1"/>
        <v>0.87485120470222233</v>
      </c>
      <c r="J12" s="320">
        <f>SUMIF(Results!$B$3:$B$46,'AER comparisons'!A12,Results!$AD$3:$AD$46)</f>
        <v>291.04545909244075</v>
      </c>
      <c r="K12" s="321">
        <f t="shared" ca="1" si="2"/>
        <v>0.11133759559925138</v>
      </c>
    </row>
    <row r="13" spans="1:11">
      <c r="A13" t="s">
        <v>20326</v>
      </c>
      <c r="B13" t="s">
        <v>20347</v>
      </c>
      <c r="C13">
        <f ca="1">SUMIF(Results!$B$3:$L$46,A13,Results!$L$3:$L$46)</f>
        <v>1930</v>
      </c>
      <c r="D13" s="302">
        <f ca="1">C13*CPI19_20*(1+'AER labour rates'!$B$6)</f>
        <v>2021.7717398304096</v>
      </c>
      <c r="E13" s="306">
        <f>SUMIF('SAPN_Results (original)'!$B$3:$B$45,'AER comparisons'!A13,'SAPN_Results (original)'!$X$3:$X$45)</f>
        <v>3280.18</v>
      </c>
      <c r="F13" s="307">
        <f>E13*(1+'AER labour rates'!$B$6)</f>
        <v>3360.5407986403907</v>
      </c>
      <c r="G13" s="309">
        <f t="shared" ca="1" si="0"/>
        <v>0.66217616580310878</v>
      </c>
      <c r="H13" s="312">
        <f>SUMIF(Results!$B$3:$B$46,'AER comparisons'!A13,Results!$AF$3:$AF$46)</f>
        <v>3505.2196412386561</v>
      </c>
      <c r="I13" s="313">
        <f t="shared" ca="1" si="1"/>
        <v>0.73373658963730548</v>
      </c>
      <c r="J13" s="320">
        <f>SUMIF(Results!$B$3:$B$46,'AER comparisons'!A13,Results!$AD$3:$AD$46)</f>
        <v>0</v>
      </c>
      <c r="K13" s="321">
        <f t="shared" ca="1" si="2"/>
        <v>-1</v>
      </c>
    </row>
    <row r="14" spans="1:11">
      <c r="A14" t="s">
        <v>20327</v>
      </c>
      <c r="B14" t="s">
        <v>20348</v>
      </c>
      <c r="C14">
        <f ca="1">SUMIF(Results!$B$3:$L$46,A14,Results!$L$3:$L$46)</f>
        <v>3200</v>
      </c>
      <c r="D14" s="302">
        <f ca="1">C14*CPI19_20*(1+'AER labour rates'!$B$6)</f>
        <v>3352.1603976462752</v>
      </c>
      <c r="E14" s="306">
        <f>SUMIF('SAPN_Results (original)'!$B$3:$B$45,'AER comparisons'!A14,'SAPN_Results (original)'!$X$3:$X$45)</f>
        <v>5740.3149999999996</v>
      </c>
      <c r="F14" s="307">
        <f>E14*(1+'AER labour rates'!$B$6)</f>
        <v>5880.9463976206835</v>
      </c>
      <c r="G14" s="309">
        <f t="shared" ca="1" si="0"/>
        <v>0.7543749999999998</v>
      </c>
      <c r="H14" s="312">
        <f>SUMIF(Results!$B$3:$B$46,'AER comparisons'!A14,Results!$AF$3:$AF$46)</f>
        <v>6134.1343721676485</v>
      </c>
      <c r="I14" s="313">
        <f t="shared" ca="1" si="1"/>
        <v>0.82990479109374982</v>
      </c>
      <c r="J14" s="320">
        <f>SUMIF(Results!$B$3:$B$46,'AER comparisons'!A14,Results!$AD$3:$AD$46)</f>
        <v>0</v>
      </c>
      <c r="K14" s="321">
        <f t="shared" ca="1" si="2"/>
        <v>-1</v>
      </c>
    </row>
    <row r="15" spans="1:11">
      <c r="A15" t="s">
        <v>20328</v>
      </c>
      <c r="B15" t="s">
        <v>20349</v>
      </c>
      <c r="C15">
        <f ca="1">SUMIF(Results!$B$3:$L$46,A15,Results!$L$3:$L$46)</f>
        <v>331</v>
      </c>
      <c r="D15" s="302">
        <f ca="1">C15*CPI19_20*(1+'AER labour rates'!$B$6)</f>
        <v>346.73909113153655</v>
      </c>
      <c r="E15" s="306">
        <f>SUMIF('SAPN_Results (original)'!$B$3:$B$45,'AER comparisons'!A15,'SAPN_Results (original)'!$X$3:$X$45)</f>
        <v>392.64</v>
      </c>
      <c r="F15" s="307">
        <f>E15*(1+'AER labour rates'!$B$6)</f>
        <v>402.25924771755302</v>
      </c>
      <c r="G15" s="309">
        <f t="shared" ca="1" si="0"/>
        <v>0.16012084592145026</v>
      </c>
      <c r="H15" s="312">
        <f>SUMIF(Results!$B$3:$B$46,'AER comparisons'!A15,Results!$AF$3:$AF$46)</f>
        <v>419.57741341510098</v>
      </c>
      <c r="I15" s="313">
        <f t="shared" ca="1" si="1"/>
        <v>0.21006665861027182</v>
      </c>
      <c r="J15" s="320">
        <f>SUMIF(Results!$B$3:$B$46,'AER comparisons'!A15,Results!$AD$3:$AD$46)</f>
        <v>419.57741341510098</v>
      </c>
      <c r="K15" s="321">
        <f t="shared" ca="1" si="2"/>
        <v>0.21006665861027182</v>
      </c>
    </row>
    <row r="16" spans="1:11">
      <c r="A16" t="s">
        <v>20329</v>
      </c>
      <c r="B16" t="s">
        <v>20350</v>
      </c>
      <c r="C16">
        <f ca="1">SUMIF(Results!$B$3:$L$46,A16,Results!$L$3:$L$46)</f>
        <v>108</v>
      </c>
      <c r="D16" s="302">
        <f ca="1">C16*CPI19_20*(1+'AER labour rates'!$B$6)</f>
        <v>113.13541342056178</v>
      </c>
      <c r="E16" s="306">
        <f>SUMIF('SAPN_Results (original)'!$B$3:$B$45,'AER comparisons'!A16,'SAPN_Results (original)'!$X$3:$X$45)</f>
        <v>130.88</v>
      </c>
      <c r="F16" s="307">
        <f>E16*(1+'AER labour rates'!$B$6)</f>
        <v>134.086415905851</v>
      </c>
      <c r="G16" s="309">
        <f t="shared" ca="1" si="0"/>
        <v>0.18518518518518523</v>
      </c>
      <c r="H16" s="312">
        <f>SUMIF(Results!$B$3:$B$46,'AER comparisons'!A16,Results!$AF$3:$AF$46)</f>
        <v>139.85913780503367</v>
      </c>
      <c r="I16" s="313">
        <f t="shared" ca="1" si="1"/>
        <v>0.2362100740740741</v>
      </c>
      <c r="J16" s="320">
        <f>SUMIF(Results!$B$3:$B$46,'AER comparisons'!A16,Results!$AD$3:$AD$46)</f>
        <v>139.85913780503367</v>
      </c>
      <c r="K16" s="321">
        <f t="shared" ca="1" si="2"/>
        <v>0.2362100740740741</v>
      </c>
    </row>
    <row r="17" spans="1:11">
      <c r="A17" t="s">
        <v>20330</v>
      </c>
      <c r="B17" t="s">
        <v>20351</v>
      </c>
      <c r="C17">
        <f ca="1">SUMIF(Results!$B$3:$L$46,A17,Results!$L$3:$L$46)</f>
        <v>130</v>
      </c>
      <c r="D17" s="302">
        <f ca="1">C17*CPI19_20*(1+'AER labour rates'!$B$6)</f>
        <v>136.18151615437992</v>
      </c>
      <c r="E17" s="306">
        <f>SUMIF('SAPN_Results (original)'!$B$3:$B$45,'AER comparisons'!A17,'SAPN_Results (original)'!$X$3:$X$45)</f>
        <v>130.88</v>
      </c>
      <c r="F17" s="307">
        <f>E17*(1+'AER labour rates'!$B$6)</f>
        <v>134.086415905851</v>
      </c>
      <c r="G17" s="309">
        <f t="shared" ca="1" si="0"/>
        <v>-1.5384615384615387E-2</v>
      </c>
      <c r="H17" s="312">
        <f>SUMIF(Results!$B$3:$B$46,'AER comparisons'!A17,Results!$AF$3:$AF$46)</f>
        <v>139.85913780503367</v>
      </c>
      <c r="I17" s="313">
        <f t="shared" ca="1" si="1"/>
        <v>2.7005292307692282E-2</v>
      </c>
      <c r="J17" s="320">
        <f>SUMIF(Results!$B$3:$B$46,'AER comparisons'!A17,Results!$AD$3:$AD$46)</f>
        <v>139.85913780503367</v>
      </c>
      <c r="K17" s="321">
        <f t="shared" ca="1" si="2"/>
        <v>2.7005292307692282E-2</v>
      </c>
    </row>
    <row r="18" spans="1:11">
      <c r="A18" t="s">
        <v>20331</v>
      </c>
      <c r="B18" t="s">
        <v>20352</v>
      </c>
      <c r="C18">
        <f ca="1">SUMIF(Results!$B$3:$L$46,A18,Results!$L$3:$L$46)</f>
        <v>137</v>
      </c>
      <c r="D18" s="302">
        <f ca="1">C18*CPI19_20*(1+'AER labour rates'!$B$6)</f>
        <v>143.51436702423115</v>
      </c>
      <c r="E18" s="306">
        <f>SUMIF('SAPN_Results (original)'!$B$3:$B$45,'AER comparisons'!A18,'SAPN_Results (original)'!$X$3:$X$45)</f>
        <v>124.12321774999999</v>
      </c>
      <c r="F18" s="307">
        <f>E18*(1+'AER labour rates'!$B$6)</f>
        <v>127.16409992969902</v>
      </c>
      <c r="G18" s="309">
        <f t="shared" ca="1" si="0"/>
        <v>-0.11392773722627735</v>
      </c>
      <c r="H18" s="312">
        <f>SUMIF(Results!$B$3:$B$46,'AER comparisons'!A18,Results!$AF$3:$AF$46)</f>
        <v>130.02529217811724</v>
      </c>
      <c r="I18" s="313">
        <f t="shared" ca="1" si="1"/>
        <v>-9.3991111313868642E-2</v>
      </c>
      <c r="J18" s="320">
        <f>SUMIF(Results!$B$3:$B$46,'AER comparisons'!A18,Results!$AD$3:$AD$46)</f>
        <v>126.74734363581177</v>
      </c>
      <c r="K18" s="321">
        <f t="shared" ca="1" si="2"/>
        <v>-0.11683167153284667</v>
      </c>
    </row>
    <row r="19" spans="1:11">
      <c r="A19" t="s">
        <v>20332</v>
      </c>
      <c r="B19" t="s">
        <v>20353</v>
      </c>
      <c r="C19">
        <f ca="1">SUMIF(Results!$B$3:$L$46,A19,Results!$L$3:$L$46)</f>
        <v>0</v>
      </c>
      <c r="D19" s="302">
        <f ca="1">C19*CPI19_20*(1+'AER labour rates'!$B$6)</f>
        <v>0</v>
      </c>
      <c r="E19" s="306">
        <f>SUMIF('SAPN_Results (original)'!$B$3:$B$45,'AER comparisons'!A19,'SAPN_Results (original)'!$X$3:$X$45)</f>
        <v>0</v>
      </c>
      <c r="F19" s="307">
        <f>E19*(1+'AER labour rates'!$B$6)</f>
        <v>0</v>
      </c>
      <c r="G19" s="309" t="str">
        <f t="shared" ca="1" si="0"/>
        <v>0</v>
      </c>
      <c r="H19" s="312">
        <f>SUMIF(Results!$B$3:$B$46,'AER comparisons'!A19,Results!$AF$3:$AF$46)</f>
        <v>0</v>
      </c>
      <c r="I19" s="313" t="str">
        <f t="shared" ca="1" si="1"/>
        <v>0</v>
      </c>
      <c r="J19" s="320">
        <f>SUMIF(Results!$B$3:$B$46,'AER comparisons'!A19,Results!$AD$3:$AD$46)</f>
        <v>0</v>
      </c>
      <c r="K19" s="321" t="str">
        <f t="shared" ca="1" si="2"/>
        <v>0</v>
      </c>
    </row>
    <row r="20" spans="1:11">
      <c r="A20" t="s">
        <v>20333</v>
      </c>
      <c r="B20" t="s">
        <v>20354</v>
      </c>
      <c r="C20">
        <f ca="1">SUMIF(Results!$B$3:$L$46,A20,Results!$L$3:$L$46)</f>
        <v>137</v>
      </c>
      <c r="D20" s="302">
        <f ca="1">C20*CPI19_20*(1+'AER labour rates'!$B$6)</f>
        <v>143.51436702423115</v>
      </c>
      <c r="E20" s="306">
        <f>SUMIF('SAPN_Results (original)'!$B$3:$B$45,'AER comparisons'!A20,'SAPN_Results (original)'!$X$3:$X$45)</f>
        <v>124.12321774999999</v>
      </c>
      <c r="F20" s="307">
        <f>E20*(1+'AER labour rates'!$B$6)</f>
        <v>127.16409992969902</v>
      </c>
      <c r="G20" s="309">
        <f t="shared" ca="1" si="0"/>
        <v>-0.11392773722627735</v>
      </c>
      <c r="H20" s="312">
        <f>SUMIF(Results!$B$3:$B$46,'AER comparisons'!A20,Results!$AF$3:$AF$46)</f>
        <v>130.02529217811724</v>
      </c>
      <c r="I20" s="313">
        <f t="shared" ca="1" si="1"/>
        <v>-9.3991111313868642E-2</v>
      </c>
      <c r="J20" s="320">
        <f>SUMIF(Results!$B$3:$B$46,'AER comparisons'!A20,Results!$AD$3:$AD$46)</f>
        <v>126.74734363581177</v>
      </c>
      <c r="K20" s="321">
        <f t="shared" ca="1" si="2"/>
        <v>-0.11683167153284667</v>
      </c>
    </row>
    <row r="21" spans="1:11">
      <c r="A21" t="s">
        <v>20334</v>
      </c>
      <c r="B21" t="s">
        <v>20355</v>
      </c>
      <c r="C21">
        <f ca="1">SUMIF(Results!$B$3:$L$46,A21,Results!$L$3:$L$46)</f>
        <v>0</v>
      </c>
      <c r="D21" s="302">
        <f ca="1">C21*CPI19_20*(1+'AER labour rates'!$B$6)</f>
        <v>0</v>
      </c>
      <c r="E21" s="306">
        <f>SUMIF('SAPN_Results (original)'!$B$3:$B$45,'AER comparisons'!A21,'SAPN_Results (original)'!$X$3:$X$45)</f>
        <v>0</v>
      </c>
      <c r="F21" s="307">
        <f>E21*(1+'AER labour rates'!$B$6)</f>
        <v>0</v>
      </c>
      <c r="G21" s="309" t="str">
        <f t="shared" ca="1" si="0"/>
        <v>0</v>
      </c>
      <c r="H21" s="312">
        <f>SUMIF(Results!$B$3:$B$46,'AER comparisons'!A21,Results!$AF$3:$AF$46)</f>
        <v>0</v>
      </c>
      <c r="I21" s="313" t="str">
        <f t="shared" ca="1" si="1"/>
        <v>0</v>
      </c>
      <c r="J21" s="320">
        <f>SUMIF(Results!$B$3:$B$46,'AER comparisons'!A21,Results!$AD$3:$AD$46)</f>
        <v>0</v>
      </c>
      <c r="K21" s="321" t="str">
        <f t="shared" ca="1" si="2"/>
        <v>0</v>
      </c>
    </row>
    <row r="22" spans="1:11">
      <c r="A22" t="s">
        <v>20335</v>
      </c>
      <c r="B22" t="s">
        <v>20356</v>
      </c>
      <c r="C22">
        <f ca="1">SUMIF(Results!$B$3:$L$46,A22,Results!$L$3:$L$46)</f>
        <v>137</v>
      </c>
      <c r="D22" s="302">
        <f ca="1">C22*CPI19_20*(1+'AER labour rates'!$B$6)</f>
        <v>143.51436702423115</v>
      </c>
      <c r="E22" s="306">
        <f>SUMIF('SAPN_Results (original)'!$B$3:$B$45,'AER comparisons'!A22,'SAPN_Results (original)'!$X$3:$X$45)</f>
        <v>124.12321774999999</v>
      </c>
      <c r="F22" s="307">
        <f>E22*(1+'AER labour rates'!$B$6)</f>
        <v>127.16409992969902</v>
      </c>
      <c r="G22" s="309">
        <f t="shared" ca="1" si="0"/>
        <v>-0.11392773722627735</v>
      </c>
      <c r="H22" s="312">
        <f>SUMIF(Results!$B$3:$B$46,'AER comparisons'!A22,Results!$AF$3:$AF$46)</f>
        <v>130.02529217811724</v>
      </c>
      <c r="I22" s="313">
        <f t="shared" ca="1" si="1"/>
        <v>-9.3991111313868642E-2</v>
      </c>
      <c r="J22" s="320">
        <f>SUMIF(Results!$B$3:$B$46,'AER comparisons'!A22,Results!$AD$3:$AD$46)</f>
        <v>126.74734363581177</v>
      </c>
      <c r="K22" s="321">
        <f t="shared" ca="1" si="2"/>
        <v>-0.11683167153284667</v>
      </c>
    </row>
    <row r="23" spans="1:11">
      <c r="A23" t="s">
        <v>20336</v>
      </c>
      <c r="B23" t="s">
        <v>20357</v>
      </c>
      <c r="C23">
        <f ca="1">SUMIF(Results!$B$3:$L$46,A23,Results!$L$3:$L$46)</f>
        <v>137</v>
      </c>
      <c r="D23" s="302">
        <f ca="1">C23*CPI19_20*(1+'AER labour rates'!$B$6)</f>
        <v>143.51436702423115</v>
      </c>
      <c r="E23" s="306">
        <f>SUMIF('SAPN_Results (original)'!$B$3:$B$45,'AER comparisons'!A23,'SAPN_Results (original)'!$X$3:$X$45)</f>
        <v>124.12321774999999</v>
      </c>
      <c r="F23" s="307">
        <f>E23*(1+'AER labour rates'!$B$6)</f>
        <v>127.16409992969902</v>
      </c>
      <c r="G23" s="309">
        <f t="shared" ca="1" si="0"/>
        <v>-0.11392773722627735</v>
      </c>
      <c r="H23" s="312">
        <f>SUMIF(Results!$B$3:$B$46,'AER comparisons'!A23,Results!$AF$3:$AF$46)</f>
        <v>130.02529217811724</v>
      </c>
      <c r="I23" s="313">
        <f t="shared" ca="1" si="1"/>
        <v>-9.3991111313868642E-2</v>
      </c>
      <c r="J23" s="320">
        <f>SUMIF(Results!$B$3:$B$46,'AER comparisons'!A23,Results!$AD$3:$AD$46)</f>
        <v>126.74734363581177</v>
      </c>
      <c r="K23" s="321">
        <f t="shared" ca="1" si="2"/>
        <v>-0.11683167153284667</v>
      </c>
    </row>
    <row r="24" spans="1:11">
      <c r="A24" t="s">
        <v>20337</v>
      </c>
      <c r="B24" t="s">
        <v>20358</v>
      </c>
      <c r="C24">
        <f ca="1">SUMIF(Results!$B$3:$L$46,A24,Results!$L$3:$L$46)</f>
        <v>36</v>
      </c>
      <c r="D24" s="302">
        <f ca="1">C24*CPI19_20*(1+'AER labour rates'!$B$6)</f>
        <v>37.711804473520594</v>
      </c>
      <c r="E24" s="306">
        <f>SUMIF('SAPN_Results (original)'!$B$3:$B$45,'AER comparisons'!A24,'SAPN_Results (original)'!$X$3:$X$45)</f>
        <v>57.367873750000001</v>
      </c>
      <c r="F24" s="307">
        <f>E24*(1+'AER labour rates'!$B$6)</f>
        <v>58.773323496919716</v>
      </c>
      <c r="G24" s="309">
        <f t="shared" ca="1" si="0"/>
        <v>0.55848611111111113</v>
      </c>
      <c r="H24" s="312">
        <f>SUMIF(Results!$B$3:$B$46,'AER comparisons'!A24,Results!$AF$3:$AF$46)</f>
        <v>60.095723275600406</v>
      </c>
      <c r="I24" s="313">
        <f t="shared" ca="1" si="1"/>
        <v>0.5935520486111111</v>
      </c>
      <c r="J24" s="320">
        <f>SUMIF(Results!$B$3:$B$46,'AER comparisons'!A24,Results!$AD$3:$AD$46)</f>
        <v>56.817774733294939</v>
      </c>
      <c r="K24" s="321">
        <f t="shared" ca="1" si="2"/>
        <v>0.50663102777777802</v>
      </c>
    </row>
    <row r="25" spans="1:11">
      <c r="A25" t="s">
        <v>20308</v>
      </c>
      <c r="B25" t="s">
        <v>20359</v>
      </c>
      <c r="C25" s="322">
        <f ca="1">SUMIF(Results!$B$3:$L$46,A25,Results!$L$3:$L$46)</f>
        <v>0</v>
      </c>
      <c r="D25" s="323">
        <f ca="1">C25*CPI19_20*(1+'AER labour rates'!$B$6)</f>
        <v>0</v>
      </c>
      <c r="E25" s="324">
        <f>SUMIF('SAPN_Results (original)'!$B$3:$B$45,'AER comparisons'!A25,'SAPN_Results (original)'!$X$3:$X$45)</f>
        <v>0</v>
      </c>
      <c r="F25" s="325">
        <f>E25*(1+'AER labour rates'!$B$6)</f>
        <v>0</v>
      </c>
      <c r="G25" s="326" t="str">
        <f t="shared" ca="1" si="0"/>
        <v>0</v>
      </c>
      <c r="H25" s="327">
        <f>SUMIF(Results!$B$3:$B$46,'AER comparisons'!A25,Results!$AF$3:$AF$46)</f>
        <v>0</v>
      </c>
      <c r="I25" s="328" t="str">
        <f t="shared" ca="1" si="1"/>
        <v>0</v>
      </c>
      <c r="J25" s="329">
        <f>SUMIF(Results!$B$3:$B$46,'AER comparisons'!A25,Results!$AD$3:$AD$46)</f>
        <v>0</v>
      </c>
      <c r="K25" s="330" t="str">
        <f t="shared" ca="1" si="2"/>
        <v>0</v>
      </c>
    </row>
    <row r="26" spans="1:11">
      <c r="A26" t="s">
        <v>20582</v>
      </c>
      <c r="B26" t="s">
        <v>20583</v>
      </c>
      <c r="C26">
        <f ca="1">SUMIF(Results!$B$3:$L$46,A26,Results!$L$3:$L$46)</f>
        <v>49</v>
      </c>
      <c r="D26" s="302">
        <f ca="1">C26*CPI19_20*(1+'AER labour rates'!$B$6)</f>
        <v>51.329956088958589</v>
      </c>
      <c r="E26" s="306">
        <f>SUMIF('SAPN_Results (original)'!$B$3:$B$45,'AER comparisons'!A26,'SAPN_Results (original)'!$X$3:$X$45)</f>
        <v>50.102499999999999</v>
      </c>
      <c r="F26" s="307">
        <f>E26*(1+'AER labour rates'!$B$6)</f>
        <v>51.329956088958589</v>
      </c>
      <c r="G26" s="309">
        <f t="shared" ca="1" si="0"/>
        <v>0</v>
      </c>
      <c r="H26" s="312">
        <f>SUMIF(Results!$B$3:$B$46,'AER comparisons'!A26,Results!$AF$3:$AF$46)</f>
        <v>52.484880100960154</v>
      </c>
      <c r="I26" s="313">
        <f t="shared" ca="1" si="1"/>
        <v>2.2499999999999944E-2</v>
      </c>
      <c r="J26" s="320">
        <f>SUMIF(Results!$B$3:$B$46,'AER comparisons'!A26,Results!$AD$3:$AD$46)</f>
        <v>52.484880100960154</v>
      </c>
      <c r="K26" s="321">
        <f t="shared" ca="1" si="2"/>
        <v>2.2499999999999944E-2</v>
      </c>
    </row>
    <row r="27" spans="1:11">
      <c r="A27" t="s">
        <v>20500</v>
      </c>
      <c r="B27" t="s">
        <v>20506</v>
      </c>
      <c r="C27">
        <f ca="1">SUMIF(Results!$B$3:$L$46,A27,Results!$L$3:$L$46)</f>
        <v>400</v>
      </c>
      <c r="D27" s="302">
        <f ca="1">C27*CPI19_20*(1+'AER labour rates'!$B$6)</f>
        <v>419.0200497057844</v>
      </c>
      <c r="E27" s="306">
        <f>SUMIF('SAPN_Results (original)'!$B$3:$B$45,'AER comparisons'!A27,'SAPN_Results (original)'!$X$3:$X$45)</f>
        <v>840.77341012807869</v>
      </c>
      <c r="F27" s="307">
        <f>E27*(1+'AER labour rates'!$B$6)</f>
        <v>861.37143301508411</v>
      </c>
      <c r="G27" s="309">
        <f t="shared" ca="1" si="0"/>
        <v>1.0556807093596057</v>
      </c>
      <c r="H27" s="312">
        <f>SUMIF(Results!$B$3:$B$46,'AER comparisons'!A27,Results!$AF$3:$AF$46)</f>
        <v>884.70172617201354</v>
      </c>
      <c r="I27" s="313">
        <f t="shared" ca="1" si="1"/>
        <v>1.1113589356719524</v>
      </c>
      <c r="J27" s="320">
        <f>SUMIF(Results!$B$3:$B$46,'AER comparisons'!A27,Results!$AD$3:$AD$46)</f>
        <v>857.3855456807828</v>
      </c>
      <c r="K27" s="321">
        <f t="shared" ca="1" si="2"/>
        <v>1.0461683069409147</v>
      </c>
    </row>
    <row r="28" spans="1:11">
      <c r="A28" t="s">
        <v>20309</v>
      </c>
      <c r="B28" t="s">
        <v>20360</v>
      </c>
      <c r="C28">
        <f ca="1">SUMIF(Results!$B$3:$L$46,A28,Results!$L$3:$L$46)</f>
        <v>0</v>
      </c>
      <c r="D28" s="302">
        <f ca="1">C28*CPI19_20*(1+'AER labour rates'!$B$6)</f>
        <v>0</v>
      </c>
      <c r="E28" s="306">
        <f>SUMIF('SAPN_Results (original)'!$B$3:$B$45,'AER comparisons'!A28,'SAPN_Results (original)'!$X$3:$X$45)</f>
        <v>133.51068799999999</v>
      </c>
      <c r="F28" s="307">
        <f>E28*(1+'AER labour rates'!$B$6)</f>
        <v>136.78155286555861</v>
      </c>
      <c r="G28" s="309" t="str">
        <f t="shared" ca="1" si="0"/>
        <v>0</v>
      </c>
      <c r="H28" s="312">
        <f>SUMIF(Results!$B$3:$B$46,'AER comparisons'!A28,Results!$AF$3:$AF$46)</f>
        <v>139.85913780503367</v>
      </c>
      <c r="I28" s="313" t="str">
        <f t="shared" ca="1" si="1"/>
        <v>0</v>
      </c>
      <c r="J28" s="320">
        <f>SUMIF(Results!$B$3:$B$46,'AER comparisons'!A28,Results!$AD$3:$AD$46)</f>
        <v>139.85913780503367</v>
      </c>
      <c r="K28" s="321" t="str">
        <f t="shared" ca="1" si="2"/>
        <v>0</v>
      </c>
    </row>
    <row r="29" spans="1:11">
      <c r="A29" t="s">
        <v>20310</v>
      </c>
      <c r="B29" t="s">
        <v>20361</v>
      </c>
      <c r="C29">
        <f ca="1">SUMIF(Results!$B$3:$L$46,A29,Results!$L$3:$L$46)</f>
        <v>87</v>
      </c>
      <c r="D29" s="302">
        <f ca="1">C29*CPI19_20*(1+'AER labour rates'!$B$6)</f>
        <v>91.136860811008106</v>
      </c>
      <c r="E29" s="306">
        <f>SUMIF('SAPN_Results (original)'!$B$3:$B$45,'AER comparisons'!A29,'SAPN_Results (original)'!$X$3:$X$45)</f>
        <v>163.6</v>
      </c>
      <c r="F29" s="307">
        <f>E29*(1+'AER labour rates'!$B$6)</f>
        <v>167.60801988231376</v>
      </c>
      <c r="G29" s="309">
        <f t="shared" ca="1" si="0"/>
        <v>0.83908045977011492</v>
      </c>
      <c r="H29" s="312">
        <f>SUMIF(Results!$B$3:$B$46,'AER comparisons'!A29,Results!$AF$3:$AF$46)</f>
        <v>174.82392225629206</v>
      </c>
      <c r="I29" s="313">
        <f t="shared" ca="1" si="1"/>
        <v>0.91825701149425254</v>
      </c>
      <c r="J29" s="320">
        <f>SUMIF(Results!$B$3:$B$46,'AER comparisons'!A29,Results!$AD$3:$AD$46)</f>
        <v>174.82392225629206</v>
      </c>
      <c r="K29" s="321">
        <f t="shared" ca="1" si="2"/>
        <v>0.91825701149425254</v>
      </c>
    </row>
    <row r="30" spans="1:11">
      <c r="A30" t="s">
        <v>20311</v>
      </c>
      <c r="B30" t="s">
        <v>20362</v>
      </c>
      <c r="C30">
        <f ca="1">SUMIF(Results!$B$3:$L$46,A30,Results!$L$3:$L$46)</f>
        <v>141</v>
      </c>
      <c r="D30" s="302">
        <f ca="1">C30*CPI19_20*(1+'AER labour rates'!$B$6)</f>
        <v>147.70456752128899</v>
      </c>
      <c r="E30" s="306">
        <f>SUMIF('SAPN_Results (original)'!$B$3:$B$45,'AER comparisons'!A30,'SAPN_Results (original)'!$X$3:$X$45)</f>
        <v>328.22249999999997</v>
      </c>
      <c r="F30" s="307">
        <f>E30*(1+'AER labour rates'!$B$6)</f>
        <v>336.26358988889194</v>
      </c>
      <c r="G30" s="309">
        <f t="shared" ca="1" si="0"/>
        <v>1.2765957446808509</v>
      </c>
      <c r="H30" s="312">
        <f>SUMIF(Results!$B$3:$B$46,'AER comparisons'!A30,Results!$AF$3:$AF$46)</f>
        <v>350.74049402668595</v>
      </c>
      <c r="I30" s="313">
        <f t="shared" ca="1" si="1"/>
        <v>1.3746083138297869</v>
      </c>
      <c r="J30" s="320">
        <f>SUMIF(Results!$B$3:$B$46,'AER comparisons'!A30,Results!$AD$3:$AD$46)</f>
        <v>347.46254548438054</v>
      </c>
      <c r="K30" s="321">
        <f t="shared" ca="1" si="2"/>
        <v>1.3524157127659575</v>
      </c>
    </row>
    <row r="31" spans="1:11">
      <c r="A31" t="s">
        <v>20312</v>
      </c>
      <c r="B31" t="s">
        <v>20363</v>
      </c>
      <c r="C31">
        <f ca="1">SUMIF(Results!$B$3:$L$46,A31,Results!$L$3:$L$46)</f>
        <v>286</v>
      </c>
      <c r="D31" s="302">
        <f ca="1">C31*CPI19_20*(1+'AER labour rates'!$B$6)</f>
        <v>299.59933553963583</v>
      </c>
      <c r="E31" s="306">
        <f>SUMIF('SAPN_Results (original)'!$B$3:$B$45,'AER comparisons'!A31,'SAPN_Results (original)'!$X$3:$X$45)</f>
        <v>508.1825</v>
      </c>
      <c r="F31" s="307">
        <f>E31*(1+'AER labour rates'!$B$6)</f>
        <v>520.6324117594371</v>
      </c>
      <c r="G31" s="309">
        <f t="shared" ca="1" si="0"/>
        <v>0.73776223776223782</v>
      </c>
      <c r="H31" s="312">
        <f>SUMIF(Results!$B$3:$B$46,'AER comparisons'!A31,Results!$AF$3:$AF$46)</f>
        <v>543.04680850860734</v>
      </c>
      <c r="I31" s="313">
        <f t="shared" ca="1" si="1"/>
        <v>0.81257681206293719</v>
      </c>
      <c r="J31" s="320">
        <f>SUMIF(Results!$B$3:$B$46,'AER comparisons'!A31,Results!$AD$3:$AD$46)</f>
        <v>522.28646774067261</v>
      </c>
      <c r="K31" s="321">
        <f t="shared" ca="1" si="2"/>
        <v>0.743283131118881</v>
      </c>
    </row>
    <row r="32" spans="1:11">
      <c r="A32" t="s">
        <v>20313</v>
      </c>
      <c r="B32" t="s">
        <v>20364</v>
      </c>
      <c r="C32">
        <f ca="1">SUMIF(Results!$B$3:$L$46,A32,Results!$L$3:$L$46)</f>
        <v>14.2</v>
      </c>
      <c r="D32" s="302">
        <f ca="1">C32*CPI19_20*(1+'AER labour rates'!$B$6)</f>
        <v>14.875211764555345</v>
      </c>
      <c r="E32" s="306">
        <f>SUMIF('SAPN_Results (original)'!$B$3:$B$45,'AER comparisons'!A32,'SAPN_Results (original)'!$X$3:$X$45)</f>
        <v>12.516627</v>
      </c>
      <c r="F32" s="307">
        <f>E32*(1+'AER labour rates'!$B$6)</f>
        <v>12.823270581146119</v>
      </c>
      <c r="G32" s="309">
        <f t="shared" ca="1" si="0"/>
        <v>-0.13794366197183103</v>
      </c>
      <c r="H32" s="312">
        <f>SUMIF(Results!$B$3:$B$46,'AER comparisons'!A32,Results!$AF$3:$AF$46)</f>
        <v>13.111794169221906</v>
      </c>
      <c r="I32" s="313">
        <f t="shared" ca="1" si="1"/>
        <v>-0.11854739436619728</v>
      </c>
      <c r="J32" s="320">
        <f>SUMIF(Results!$B$3:$B$46,'AER comparisons'!A32,Results!$AD$3:$AD$46)</f>
        <v>13.111794169221906</v>
      </c>
      <c r="K32" s="321">
        <f t="shared" ca="1" si="2"/>
        <v>-0.11854739436619728</v>
      </c>
    </row>
    <row r="33" spans="1:11">
      <c r="A33" t="s">
        <v>20314</v>
      </c>
      <c r="B33" t="s">
        <v>20365</v>
      </c>
      <c r="C33">
        <f ca="1">SUMIF(Results!$B$3:$L$46,A33,Results!$L$3:$L$46)</f>
        <v>90.6</v>
      </c>
      <c r="D33" s="302">
        <f ca="1">C33*CPI19_20*(1+'AER labour rates'!$B$6)</f>
        <v>94.908041258360157</v>
      </c>
      <c r="E33" s="306">
        <f>SUMIF('SAPN_Results (original)'!$B$3:$B$45,'AER comparisons'!A33,'SAPN_Results (original)'!$X$3:$X$45)</f>
        <v>87.616389000000012</v>
      </c>
      <c r="F33" s="307">
        <f>E33*(1+'AER labour rates'!$B$6)</f>
        <v>89.762894068022845</v>
      </c>
      <c r="G33" s="309">
        <f t="shared" ca="1" si="0"/>
        <v>-5.4211920529801172E-2</v>
      </c>
      <c r="H33" s="312">
        <f>SUMIF(Results!$B$3:$B$46,'AER comparisons'!A33,Results!$AF$3:$AF$46)</f>
        <v>91.782559184553349</v>
      </c>
      <c r="I33" s="313">
        <f t="shared" ca="1" si="1"/>
        <v>-3.2931688741721803E-2</v>
      </c>
      <c r="J33" s="320">
        <f>SUMIF(Results!$B$3:$B$46,'AER comparisons'!A33,Results!$AD$3:$AD$46)</f>
        <v>91.782559184553349</v>
      </c>
      <c r="K33" s="321">
        <f t="shared" ca="1" si="2"/>
        <v>-3.2931688741721803E-2</v>
      </c>
    </row>
    <row r="34" spans="1:11">
      <c r="A34" t="s">
        <v>20315</v>
      </c>
      <c r="B34" t="s">
        <v>20366</v>
      </c>
      <c r="C34">
        <f ca="1">SUMIF(Results!$B$3:$L$46,A34,Results!$L$3:$L$46)</f>
        <v>14.2</v>
      </c>
      <c r="D34" s="302">
        <f ca="1">C34*CPI19_20*(1+'AER labour rates'!$B$6)</f>
        <v>14.875211764555345</v>
      </c>
      <c r="E34" s="306">
        <f>SUMIF('SAPN_Results (original)'!$B$3:$B$45,'AER comparisons'!A34,'SAPN_Results (original)'!$X$3:$X$45)</f>
        <v>11.473574749999999</v>
      </c>
      <c r="F34" s="307">
        <f>E34*(1+'AER labour rates'!$B$6)</f>
        <v>11.754664699383943</v>
      </c>
      <c r="G34" s="309">
        <f t="shared" ca="1" si="0"/>
        <v>-0.20978169014084508</v>
      </c>
      <c r="H34" s="312">
        <f>SUMIF(Results!$B$3:$B$46,'AER comparisons'!A34,Results!$AF$3:$AF$46)</f>
        <v>12.01914465512008</v>
      </c>
      <c r="I34" s="313">
        <f t="shared" ca="1" si="1"/>
        <v>-0.1920017781690142</v>
      </c>
      <c r="J34" s="320">
        <f>SUMIF(Results!$B$3:$B$46,'AER comparisons'!A34,Results!$AD$3:$AD$46)</f>
        <v>12.01914465512008</v>
      </c>
      <c r="K34" s="321">
        <f t="shared" ca="1" si="2"/>
        <v>-0.1920017781690142</v>
      </c>
    </row>
    <row r="35" spans="1:11">
      <c r="A35" t="s">
        <v>20316</v>
      </c>
      <c r="B35" t="s">
        <v>20367</v>
      </c>
      <c r="C35">
        <f ca="1">SUMIF(Results!$B$3:$L$46,A35,Results!$L$3:$L$46)</f>
        <v>14.2</v>
      </c>
      <c r="D35" s="302">
        <f ca="1">C35*CPI19_20*(1+'AER labour rates'!$B$6)</f>
        <v>14.875211764555345</v>
      </c>
      <c r="E35" s="306">
        <f>SUMIF('SAPN_Results (original)'!$B$3:$B$45,'AER comparisons'!A35,'SAPN_Results (original)'!$X$3:$X$45)</f>
        <v>12.516627</v>
      </c>
      <c r="F35" s="307">
        <f>E35*(1+'AER labour rates'!$B$6)</f>
        <v>12.823270581146119</v>
      </c>
      <c r="G35" s="309">
        <f t="shared" ca="1" si="0"/>
        <v>-0.13794366197183103</v>
      </c>
      <c r="H35" s="312">
        <f>SUMIF(Results!$B$3:$B$46,'AER comparisons'!A35,Results!$AF$3:$AF$46)</f>
        <v>13.111794169221906</v>
      </c>
      <c r="I35" s="313">
        <f t="shared" ca="1" si="1"/>
        <v>-0.11854739436619728</v>
      </c>
      <c r="J35" s="320">
        <f>SUMIF(Results!$B$3:$B$46,'AER comparisons'!A35,Results!$AD$3:$AD$46)</f>
        <v>13.111794169221906</v>
      </c>
      <c r="K35" s="321">
        <f t="shared" ca="1" si="2"/>
        <v>-0.11854739436619728</v>
      </c>
    </row>
    <row r="36" spans="1:11">
      <c r="A36" t="s">
        <v>20317</v>
      </c>
      <c r="B36" t="s">
        <v>20368</v>
      </c>
      <c r="C36">
        <f ca="1">SUMIF(Results!$B$3:$L$46,A36,Results!$L$3:$L$46)</f>
        <v>238</v>
      </c>
      <c r="D36" s="302">
        <f ca="1">C36*CPI19_20*(1+'AER labour rates'!$B$6)</f>
        <v>249.3169295749417</v>
      </c>
      <c r="E36" s="306">
        <f>SUMIF('SAPN_Results (original)'!$B$3:$B$45,'AER comparisons'!A36,'SAPN_Results (original)'!$X$3:$X$45)</f>
        <v>328.22249999999997</v>
      </c>
      <c r="F36" s="307">
        <f>E36*(1+'AER labour rates'!$B$6)</f>
        <v>336.26358988889194</v>
      </c>
      <c r="G36" s="309">
        <f t="shared" ca="1" si="0"/>
        <v>0.34873949579831931</v>
      </c>
      <c r="H36" s="312">
        <f>SUMIF(Results!$B$3:$B$46,'AER comparisons'!A36,Results!$AF$3:$AF$46)</f>
        <v>350.74049402668595</v>
      </c>
      <c r="I36" s="313">
        <f t="shared" ca="1" si="1"/>
        <v>0.40680576575630234</v>
      </c>
      <c r="J36" s="320">
        <f>SUMIF(Results!$B$3:$B$46,'AER comparisons'!A36,Results!$AD$3:$AD$46)</f>
        <v>347.46254548438054</v>
      </c>
      <c r="K36" s="321">
        <f t="shared" ca="1" si="2"/>
        <v>0.39365804831932782</v>
      </c>
    </row>
    <row r="37" spans="1:11">
      <c r="A37" t="s">
        <v>20318</v>
      </c>
      <c r="B37" t="s">
        <v>20369</v>
      </c>
      <c r="C37">
        <f ca="1">SUMIF(Results!$B$3:$L$46,A37,Results!$L$3:$L$46)</f>
        <v>198</v>
      </c>
      <c r="D37" s="302">
        <f ca="1">C37*CPI19_20*(1+'AER labour rates'!$B$6)</f>
        <v>207.41492460436325</v>
      </c>
      <c r="E37" s="306">
        <f>SUMIF('SAPN_Results (original)'!$B$3:$B$45,'AER comparisons'!A37,'SAPN_Results (original)'!$X$3:$X$45)</f>
        <v>202.45499999999998</v>
      </c>
      <c r="F37" s="307">
        <f>E37*(1+'AER labour rates'!$B$6)</f>
        <v>207.41492460436325</v>
      </c>
      <c r="G37" s="309">
        <f t="shared" ca="1" si="0"/>
        <v>0</v>
      </c>
      <c r="H37" s="312">
        <f>SUMIF(Results!$B$3:$B$46,'AER comparisons'!A37,Results!$AF$3:$AF$46)</f>
        <v>212.08176040796144</v>
      </c>
      <c r="I37" s="313">
        <f t="shared" ca="1" si="1"/>
        <v>2.2500000000000079E-2</v>
      </c>
      <c r="J37" s="320">
        <f>SUMIF(Results!$B$3:$B$46,'AER comparisons'!A37,Results!$AD$3:$AD$46)</f>
        <v>212.08176040796144</v>
      </c>
      <c r="K37" s="321">
        <f t="shared" ca="1" si="2"/>
        <v>2.2500000000000079E-2</v>
      </c>
    </row>
    <row r="38" spans="1:11">
      <c r="A38" t="s">
        <v>20319</v>
      </c>
      <c r="B38" t="s">
        <v>20370</v>
      </c>
      <c r="C38">
        <f ca="1">SUMIF(Results!$B$3:$L$46,A38,Results!$L$3:$L$46)</f>
        <v>38.299999999999997</v>
      </c>
      <c r="D38" s="302">
        <f ca="1">C38*CPI19_20*(1+'AER labour rates'!$B$6)</f>
        <v>40.121169759328851</v>
      </c>
      <c r="E38" s="306">
        <f>SUMIF('SAPN_Results (original)'!$B$3:$B$45,'AER comparisons'!A38,'SAPN_Results (original)'!$X$3:$X$45)</f>
        <v>87.616389000000012</v>
      </c>
      <c r="F38" s="307">
        <f>E38*(1+'AER labour rates'!$B$6)</f>
        <v>89.762894068022845</v>
      </c>
      <c r="G38" s="309">
        <f t="shared" ca="1" si="0"/>
        <v>1.2372950391644912</v>
      </c>
      <c r="H38" s="312">
        <f>SUMIF(Results!$B$3:$B$46,'AER comparisons'!A38,Results!$AF$3:$AF$46)</f>
        <v>41.520681535869365</v>
      </c>
      <c r="I38" s="313">
        <f t="shared" ca="1" si="1"/>
        <v>3.4882127937336721E-2</v>
      </c>
      <c r="J38" s="320">
        <f>SUMIF(Results!$B$3:$B$46,'AER comparisons'!A38,Results!$AD$3:$AD$46)</f>
        <v>41.520681535869365</v>
      </c>
      <c r="K38" s="321">
        <f t="shared" ca="1" si="2"/>
        <v>3.4882127937336721E-2</v>
      </c>
    </row>
    <row r="39" spans="1:11">
      <c r="A39" t="s">
        <v>20320</v>
      </c>
      <c r="B39" t="s">
        <v>20371</v>
      </c>
      <c r="C39">
        <f ca="1">SUMIF(Results!$B$3:$L$46,A39,Results!$L$3:$L$46)</f>
        <v>38.299999999999997</v>
      </c>
      <c r="D39" s="302">
        <f ca="1">C39*CPI19_20*(1+'AER labour rates'!$B$6)</f>
        <v>40.121169759328851</v>
      </c>
      <c r="E39" s="306">
        <f>SUMIF('SAPN_Results (original)'!$B$3:$B$45,'AER comparisons'!A39,'SAPN_Results (original)'!$X$3:$X$45)</f>
        <v>87.616389000000012</v>
      </c>
      <c r="F39" s="307">
        <f>E39*(1+'AER labour rates'!$B$6)</f>
        <v>89.762894068022845</v>
      </c>
      <c r="G39" s="309">
        <f t="shared" ca="1" si="0"/>
        <v>1.2372950391644912</v>
      </c>
      <c r="H39" s="312">
        <f>SUMIF(Results!$B$3:$B$46,'AER comparisons'!A39,Results!$AF$3:$AF$46)</f>
        <v>41.520681535869365</v>
      </c>
      <c r="I39" s="313">
        <f t="shared" ca="1" si="1"/>
        <v>3.4882127937336721E-2</v>
      </c>
      <c r="J39" s="320">
        <f>SUMIF(Results!$B$3:$B$46,'AER comparisons'!A39,Results!$AD$3:$AD$46)</f>
        <v>41.520681535869365</v>
      </c>
      <c r="K39" s="321">
        <f t="shared" ca="1" si="2"/>
        <v>3.4882127937336721E-2</v>
      </c>
    </row>
    <row r="40" spans="1:11">
      <c r="A40" t="s">
        <v>20321</v>
      </c>
      <c r="B40" t="s">
        <v>20372</v>
      </c>
      <c r="C40">
        <f ca="1">SUMIF(Results!$B$3:$L$46,A40,Results!$L$3:$L$46)</f>
        <v>90.6</v>
      </c>
      <c r="D40" s="302">
        <f ca="1">C40*CPI19_20*(1+'AER labour rates'!$B$6)</f>
        <v>94.908041258360157</v>
      </c>
      <c r="E40" s="306">
        <f>SUMIF('SAPN_Results (original)'!$B$3:$B$45,'AER comparisons'!A40,'SAPN_Results (original)'!$X$3:$X$45)</f>
        <v>87.616389000000012</v>
      </c>
      <c r="F40" s="307">
        <f>E40*(1+'AER labour rates'!$B$6)</f>
        <v>89.762894068022845</v>
      </c>
      <c r="G40" s="309">
        <f t="shared" ca="1" si="0"/>
        <v>-5.4211920529801172E-2</v>
      </c>
      <c r="H40" s="312">
        <f>SUMIF(Results!$B$3:$B$46,'AER comparisons'!A40,Results!$AF$3:$AF$46)</f>
        <v>91.782559184553349</v>
      </c>
      <c r="I40" s="313">
        <f t="shared" ca="1" si="1"/>
        <v>-3.2931688741721803E-2</v>
      </c>
      <c r="J40" s="320">
        <f>SUMIF(Results!$B$3:$B$46,'AER comparisons'!A40,Results!$AD$3:$AD$46)</f>
        <v>91.782559184553349</v>
      </c>
      <c r="K40" s="321">
        <f t="shared" ca="1" si="2"/>
        <v>-3.2931688741721803E-2</v>
      </c>
    </row>
    <row r="41" spans="1:11">
      <c r="A41" t="s">
        <v>20322</v>
      </c>
      <c r="B41" t="s">
        <v>20373</v>
      </c>
      <c r="C41">
        <f ca="1">SUMIF(Results!$B$3:$L$46,A41,Results!$L$3:$L$46)</f>
        <v>1279</v>
      </c>
      <c r="D41" s="302">
        <f ca="1">C41*CPI19_20*(1+'AER labour rates'!$B$6)</f>
        <v>1339.8166089342456</v>
      </c>
      <c r="E41" s="306">
        <f>SUMIF('SAPN_Results (original)'!$B$3:$B$45,'AER comparisons'!A41,'SAPN_Results (original)'!$X$3:$X$45)</f>
        <v>1988.7624999999998</v>
      </c>
      <c r="F41" s="307">
        <f>E41*(1+'AER labour rates'!$B$6)</f>
        <v>2037.4849916943765</v>
      </c>
      <c r="G41" s="309">
        <f t="shared" ca="1" si="0"/>
        <v>0.52071931196247068</v>
      </c>
      <c r="H41" s="312">
        <f>SUMIF(Results!$B$3:$B$46,'AER comparisons'!A41,Results!$AF$3:$AF$46)</f>
        <v>2125.2033049280503</v>
      </c>
      <c r="I41" s="313">
        <f t="shared" ca="1" si="1"/>
        <v>0.58618969996090664</v>
      </c>
      <c r="J41" s="320">
        <f>SUMIF(Results!$B$3:$B$46,'AER comparisons'!A41,Results!$AD$3:$AD$46)</f>
        <v>2090.2385204767925</v>
      </c>
      <c r="K41" s="321">
        <f t="shared" ca="1" si="2"/>
        <v>0.56009300566849107</v>
      </c>
    </row>
    <row r="42" spans="1:11">
      <c r="A42" t="s">
        <v>20323</v>
      </c>
      <c r="B42" t="s">
        <v>20374</v>
      </c>
      <c r="C42">
        <f ca="1">SUMIF(Results!$B$3:$L$46,A42,Results!$L$3:$L$46)</f>
        <v>2670</v>
      </c>
      <c r="D42" s="302">
        <f ca="1">C42*CPI19_20*(1+'AER labour rates'!$B$6)</f>
        <v>2796.9588317861107</v>
      </c>
      <c r="E42" s="306">
        <f>SUMIF('SAPN_Results (original)'!$B$3:$B$45,'AER comparisons'!A42,'SAPN_Results (original)'!$X$3:$X$45)</f>
        <v>3743.3724999999999</v>
      </c>
      <c r="F42" s="307">
        <f>E42*(1+'AER labour rates'!$B$6)</f>
        <v>3835.0810049321917</v>
      </c>
      <c r="G42" s="309">
        <f t="shared" ca="1" si="0"/>
        <v>0.37116104868913863</v>
      </c>
      <c r="H42" s="312">
        <f>SUMIF(Results!$B$3:$B$46,'AER comparisons'!A42,Results!$AF$3:$AF$46)</f>
        <v>4000.1898711267836</v>
      </c>
      <c r="I42" s="313">
        <f t="shared" ca="1" si="1"/>
        <v>0.43019261694756555</v>
      </c>
      <c r="J42" s="320">
        <f>SUMIF(Results!$B$3:$B$46,'AER comparisons'!A42,Results!$AD$3:$AD$46)</f>
        <v>3936.816199308877</v>
      </c>
      <c r="K42" s="321">
        <f t="shared" ca="1" si="2"/>
        <v>0.4075345530898874</v>
      </c>
    </row>
    <row r="43" spans="1:11">
      <c r="A43" t="s">
        <v>20324</v>
      </c>
      <c r="B43" t="s">
        <v>20375</v>
      </c>
      <c r="C43">
        <f ca="1">SUMIF(Results!$B$3:$L$46,A43,Results!$L$3:$L$46)</f>
        <v>1706</v>
      </c>
      <c r="D43" s="302">
        <f ca="1">C43*CPI19_20*(1+'AER labour rates'!$B$6)</f>
        <v>1787.1205119951703</v>
      </c>
      <c r="E43" s="306">
        <f>SUMIF('SAPN_Results (original)'!$B$3:$B$45,'AER comparisons'!A43,'SAPN_Results (original)'!$X$3:$X$45)</f>
        <v>2646.23</v>
      </c>
      <c r="F43" s="307">
        <f>E43*(1+'AER labour rates'!$B$6)</f>
        <v>2711.0597215964249</v>
      </c>
      <c r="G43" s="309">
        <f t="shared" ca="1" si="0"/>
        <v>0.51699882766705751</v>
      </c>
      <c r="H43" s="312">
        <f>SUMIF(Results!$B$3:$B$46,'AER comparisons'!A43,Results!$AF$3:$AF$46)</f>
        <v>2827.776942495525</v>
      </c>
      <c r="I43" s="313">
        <f t="shared" ca="1" si="1"/>
        <v>0.58230904044548681</v>
      </c>
      <c r="J43" s="320">
        <f>SUMIF(Results!$B$3:$B$46,'AER comparisons'!A43,Results!$AD$3:$AD$46)</f>
        <v>2786.2562609596553</v>
      </c>
      <c r="K43" s="321">
        <f t="shared" ca="1" si="2"/>
        <v>0.55907575468933179</v>
      </c>
    </row>
    <row r="44" spans="1:11">
      <c r="A44" t="s">
        <v>20325</v>
      </c>
      <c r="B44" t="s">
        <v>20376</v>
      </c>
      <c r="C44">
        <f ca="1">SUMIF(Results!$B$3:$L$46,A44,Results!$L$3:$L$46)</f>
        <v>286</v>
      </c>
      <c r="D44" s="302">
        <f ca="1">C44*CPI19_20*(1+'AER labour rates'!$B$6)</f>
        <v>299.59933553963583</v>
      </c>
      <c r="E44" s="306">
        <f>SUMIF('SAPN_Results (original)'!$B$3:$B$45,'AER comparisons'!A44,'SAPN_Results (original)'!$X$3:$X$45)</f>
        <v>508.1825</v>
      </c>
      <c r="F44" s="307">
        <f>E44*(1+'AER labour rates'!$B$6)</f>
        <v>520.6324117594371</v>
      </c>
      <c r="G44" s="309">
        <f t="shared" ca="1" si="0"/>
        <v>0.73776223776223782</v>
      </c>
      <c r="H44" s="312">
        <f>SUMIF(Results!$B$3:$B$46,'AER comparisons'!A44,Results!$AF$3:$AF$46)</f>
        <v>543.04680850860734</v>
      </c>
      <c r="I44" s="313">
        <f t="shared" ca="1" si="1"/>
        <v>0.81257681206293719</v>
      </c>
      <c r="J44" s="320">
        <f>SUMIF(Results!$B$3:$B$46,'AER comparisons'!A44,Results!$AD$3:$AD$46)</f>
        <v>522.28646774067261</v>
      </c>
      <c r="K44" s="321">
        <f t="shared" ca="1" si="2"/>
        <v>0.743283131118881</v>
      </c>
    </row>
    <row r="45" spans="1:11">
      <c r="A45" t="s">
        <v>139</v>
      </c>
      <c r="B45" t="s">
        <v>20377</v>
      </c>
      <c r="C45">
        <f ca="1">SUMIF(Results!$B$3:$L$46,A45,Results!$L$3:$L$46)</f>
        <v>540</v>
      </c>
      <c r="D45" s="302">
        <f ca="1">C45*CPI19_20*(1+'AER labour rates'!$B$6)</f>
        <v>565.67706710280891</v>
      </c>
      <c r="E45" s="306">
        <f>SUMIF('SAPN_Results (original)'!$B$3:$B$45,'AER comparisons'!A45,'SAPN_Results (original)'!$X$3:$X$45)</f>
        <v>1058.2614880009803</v>
      </c>
      <c r="F45" s="307">
        <f>E45*(1+'AER labour rates'!$B$6)</f>
        <v>1084.1877293493596</v>
      </c>
      <c r="G45" s="309">
        <f t="shared" ca="1" si="0"/>
        <v>0.91661955628177183</v>
      </c>
      <c r="H45" s="312">
        <f>SUMIF(Results!$B$3:$B$46,'AER comparisons'!A45,Results!$AF$3:$AF$46)</f>
        <v>1112.5344411984997</v>
      </c>
      <c r="I45" s="313">
        <f t="shared" ca="1" si="1"/>
        <v>0.96673067709195692</v>
      </c>
      <c r="J45" s="320">
        <f>SUMIF(Results!$B$3:$B$46,'AER comparisons'!A45,Results!$AD$3:$AD$46)</f>
        <v>912.57977024599472</v>
      </c>
      <c r="K45" s="321">
        <f t="shared" ca="1" si="2"/>
        <v>0.61325219514359075</v>
      </c>
    </row>
    <row r="46" spans="1:11">
      <c r="A46" t="s">
        <v>140</v>
      </c>
      <c r="B46" t="s">
        <v>20378</v>
      </c>
      <c r="C46">
        <f ca="1">SUMIF(Results!$B$3:$L$46,A46,Results!$L$3:$L$46)</f>
        <v>250</v>
      </c>
      <c r="D46" s="302">
        <f ca="1">C46*CPI19_20*(1+'AER labour rates'!$B$6)</f>
        <v>261.88753106611523</v>
      </c>
      <c r="E46" s="306">
        <f>SUMIF('SAPN_Results (original)'!$B$3:$B$45,'AER comparisons'!A46,'SAPN_Results (original)'!$X$3:$X$45)</f>
        <v>464.9432983472222</v>
      </c>
      <c r="F46" s="307">
        <f>E46*(1+'AER labour rates'!$B$6)</f>
        <v>476.33389727096426</v>
      </c>
      <c r="G46" s="309">
        <f t="shared" ca="1" si="0"/>
        <v>0.81884908888888885</v>
      </c>
      <c r="H46" s="312">
        <f>SUMIF(Results!$B$3:$B$46,'AER comparisons'!A46,Results!$AF$3:$AF$46)</f>
        <v>491.00015311579682</v>
      </c>
      <c r="I46" s="313">
        <f t="shared" ca="1" si="1"/>
        <v>0.87485120470222233</v>
      </c>
      <c r="J46" s="320">
        <f>SUMIF(Results!$B$3:$B$46,'AER comparisons'!A46,Results!$AD$3:$AD$46)</f>
        <v>291.04545909244075</v>
      </c>
      <c r="K46" s="321">
        <f t="shared" ca="1" si="2"/>
        <v>0.11133759559925138</v>
      </c>
    </row>
    <row r="47" spans="1:11">
      <c r="C47" s="53"/>
      <c r="D47" s="317"/>
      <c r="E47" s="318"/>
      <c r="F47" s="317"/>
      <c r="G47" s="319"/>
      <c r="H47" s="318"/>
      <c r="I47" s="319"/>
      <c r="J47" s="53"/>
    </row>
    <row r="48" spans="1:11">
      <c r="B48" t="s">
        <v>20646</v>
      </c>
      <c r="C48" s="53"/>
      <c r="D48" s="317"/>
      <c r="E48" s="318"/>
      <c r="F48" s="317"/>
      <c r="G48" s="319">
        <f ca="1">AVERAGE(G4:G46)</f>
        <v>0.66575064918798021</v>
      </c>
      <c r="H48" s="318"/>
      <c r="I48" s="319">
        <f ca="1">AVERAGE(I4:I46)</f>
        <v>0.65328076501071131</v>
      </c>
      <c r="J48" s="53"/>
      <c r="K48" s="319">
        <f ca="1">AVERAGE(K4:K12,K15:K46)</f>
        <v>0.55571698454428931</v>
      </c>
    </row>
    <row r="49" spans="1:11">
      <c r="B49" t="s">
        <v>20647</v>
      </c>
      <c r="C49" s="53"/>
      <c r="D49" s="317"/>
      <c r="E49" s="318"/>
      <c r="F49" s="317"/>
      <c r="G49" s="319">
        <f ca="1">AVERAGEIF(G4:G46,"&lt;3")</f>
        <v>0.51263868171824767</v>
      </c>
      <c r="H49" s="318"/>
      <c r="I49" s="319">
        <f ca="1">AVERAGEIF(I4:I46,"&lt;3")</f>
        <v>0.49279977301870409</v>
      </c>
      <c r="J49" s="53"/>
      <c r="K49" s="319">
        <f ca="1">AVERAGE(K15:K46,K7:K12,K5)</f>
        <v>0.389446376067202</v>
      </c>
    </row>
    <row r="50" spans="1:11">
      <c r="C50" s="53"/>
      <c r="D50" s="317"/>
      <c r="E50" s="318"/>
      <c r="F50" s="317"/>
      <c r="G50" s="319"/>
      <c r="H50" s="318"/>
      <c r="I50" s="319"/>
      <c r="J50" s="53"/>
    </row>
    <row r="51" spans="1:11">
      <c r="C51" s="53"/>
      <c r="D51" s="317"/>
      <c r="E51" s="318"/>
      <c r="F51" s="317"/>
      <c r="G51" s="319"/>
      <c r="H51" s="318"/>
      <c r="I51" s="319"/>
      <c r="J51" s="53"/>
    </row>
    <row r="52" spans="1:11">
      <c r="A52" s="227" t="s">
        <v>20643</v>
      </c>
      <c r="C52" s="53"/>
      <c r="D52" s="317"/>
      <c r="E52" s="318"/>
      <c r="F52" s="317"/>
      <c r="G52" s="319"/>
      <c r="H52" s="318"/>
      <c r="I52" s="319"/>
      <c r="J52" s="53"/>
    </row>
    <row r="53" spans="1:11">
      <c r="A53" s="301" t="str">
        <f>Results!B46</f>
        <v>NDS406</v>
      </c>
      <c r="B53" s="301" t="str">
        <f>Results!C46</f>
        <v>Retailer fee - disconnection &amp; reconnection cancellation</v>
      </c>
      <c r="C53" s="301">
        <f ca="1">SUMIF(Results!$B$3:$L$46,A53,Results!$L$3:$L$46)</f>
        <v>38</v>
      </c>
      <c r="D53" s="314">
        <f ca="1">C53*CPI19_20*(1+'AER labour rates'!$B$6)</f>
        <v>39.806904722049516</v>
      </c>
      <c r="E53" s="315">
        <f>SUMIF('SAPN_Results (original)'!$B$3:$B$45,'AER comparisons'!A53,'SAPN_Results (original)'!$X$3:$X$45)</f>
        <v>0</v>
      </c>
      <c r="F53" s="314">
        <f>E53*(1+'AER labour rates'!$B$6)</f>
        <v>0</v>
      </c>
      <c r="G53" s="316"/>
      <c r="H53" s="315">
        <f>SUMIF(Results!$B$3:$B$46,'AER comparisons'!A53,Results!$AF$3:$AF$46)</f>
        <v>12.01914465512008</v>
      </c>
      <c r="I53" s="301"/>
      <c r="J53" s="301"/>
    </row>
  </sheetData>
  <autoFilter ref="A3:K3"/>
  <mergeCells count="4">
    <mergeCell ref="C2:D2"/>
    <mergeCell ref="E2:G2"/>
    <mergeCell ref="H2:I2"/>
    <mergeCell ref="J2:K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53"/>
  <sheetViews>
    <sheetView topLeftCell="A28" workbookViewId="0">
      <selection activeCell="N58" sqref="N58"/>
    </sheetView>
  </sheetViews>
  <sheetFormatPr defaultRowHeight="15"/>
  <cols>
    <col min="1" max="1" width="16.7109375" customWidth="1"/>
    <col min="2" max="2" width="69.140625" customWidth="1"/>
    <col min="3" max="3" width="12.5703125" customWidth="1"/>
    <col min="4" max="4" width="12.7109375" customWidth="1"/>
    <col min="5" max="5" width="16.7109375" customWidth="1"/>
    <col min="6" max="6" width="14.7109375" customWidth="1"/>
    <col min="7" max="7" width="17.140625" customWidth="1"/>
    <col min="8" max="8" width="14.85546875" customWidth="1"/>
    <col min="9" max="9" width="11.7109375" customWidth="1"/>
    <col min="10" max="10" width="12.7109375" customWidth="1"/>
    <col min="11" max="11" width="12.42578125" customWidth="1"/>
  </cols>
  <sheetData>
    <row r="1" spans="1:11">
      <c r="A1" s="228" t="s">
        <v>20672</v>
      </c>
      <c r="B1" s="229"/>
    </row>
    <row r="2" spans="1:11">
      <c r="C2" s="376" t="s">
        <v>20636</v>
      </c>
      <c r="D2" s="376"/>
      <c r="E2" s="377" t="s">
        <v>20637</v>
      </c>
      <c r="F2" s="377"/>
      <c r="G2" s="377"/>
      <c r="H2" s="378" t="s">
        <v>20642</v>
      </c>
      <c r="I2" s="378"/>
      <c r="J2" s="379" t="s">
        <v>20645</v>
      </c>
      <c r="K2" s="379"/>
    </row>
    <row r="3" spans="1:11" ht="30">
      <c r="A3" s="227" t="s">
        <v>20634</v>
      </c>
      <c r="B3" s="227" t="s">
        <v>0</v>
      </c>
      <c r="C3" s="236" t="s">
        <v>20301</v>
      </c>
      <c r="D3" s="236" t="s">
        <v>20635</v>
      </c>
      <c r="E3" s="305" t="s">
        <v>20638</v>
      </c>
      <c r="F3" s="305" t="s">
        <v>20639</v>
      </c>
      <c r="G3" s="308" t="s">
        <v>20644</v>
      </c>
      <c r="H3" s="311" t="s">
        <v>20639</v>
      </c>
      <c r="I3" s="311" t="s">
        <v>20644</v>
      </c>
      <c r="J3" s="242" t="s">
        <v>20639</v>
      </c>
      <c r="K3" s="310" t="s">
        <v>20644</v>
      </c>
    </row>
    <row r="4" spans="1:11">
      <c r="A4" t="s">
        <v>20332</v>
      </c>
      <c r="B4" t="s">
        <v>20353</v>
      </c>
      <c r="C4">
        <v>0</v>
      </c>
      <c r="D4" s="302">
        <v>0</v>
      </c>
      <c r="E4" s="306">
        <v>0</v>
      </c>
      <c r="F4" s="307">
        <v>0</v>
      </c>
      <c r="G4" s="309" t="s">
        <v>20671</v>
      </c>
      <c r="H4" s="312">
        <v>0</v>
      </c>
      <c r="I4" s="313" t="s">
        <v>20671</v>
      </c>
      <c r="J4" s="344">
        <v>0</v>
      </c>
      <c r="K4" s="321" t="s">
        <v>20671</v>
      </c>
    </row>
    <row r="5" spans="1:11">
      <c r="A5" t="s">
        <v>20334</v>
      </c>
      <c r="B5" t="s">
        <v>20355</v>
      </c>
      <c r="C5">
        <v>0</v>
      </c>
      <c r="D5" s="302">
        <v>0</v>
      </c>
      <c r="E5" s="306">
        <v>0</v>
      </c>
      <c r="F5" s="307">
        <v>0</v>
      </c>
      <c r="G5" s="309" t="s">
        <v>20671</v>
      </c>
      <c r="H5" s="312">
        <v>0</v>
      </c>
      <c r="I5" s="313" t="s">
        <v>20671</v>
      </c>
      <c r="J5" s="344">
        <v>0</v>
      </c>
      <c r="K5" s="321" t="s">
        <v>20671</v>
      </c>
    </row>
    <row r="6" spans="1:11">
      <c r="A6" t="s">
        <v>20308</v>
      </c>
      <c r="B6" t="s">
        <v>20359</v>
      </c>
      <c r="C6" s="322">
        <v>0</v>
      </c>
      <c r="D6" s="323">
        <v>0</v>
      </c>
      <c r="E6" s="324">
        <v>0</v>
      </c>
      <c r="F6" s="325">
        <v>0</v>
      </c>
      <c r="G6" s="326" t="s">
        <v>20671</v>
      </c>
      <c r="H6" s="327">
        <v>0</v>
      </c>
      <c r="I6" s="328" t="s">
        <v>20671</v>
      </c>
      <c r="J6" s="344">
        <v>0</v>
      </c>
      <c r="K6" s="330" t="s">
        <v>20671</v>
      </c>
    </row>
    <row r="7" spans="1:11">
      <c r="A7" t="s">
        <v>20309</v>
      </c>
      <c r="B7" t="s">
        <v>20360</v>
      </c>
      <c r="C7">
        <v>0</v>
      </c>
      <c r="D7" s="302">
        <v>0</v>
      </c>
      <c r="E7" s="306">
        <v>133.51068799999999</v>
      </c>
      <c r="F7" s="307">
        <v>136.78155286555861</v>
      </c>
      <c r="G7" s="309" t="s">
        <v>20671</v>
      </c>
      <c r="H7" s="312">
        <v>139.85913780503367</v>
      </c>
      <c r="I7" s="313" t="s">
        <v>20671</v>
      </c>
      <c r="J7" s="344">
        <v>139.85913780503367</v>
      </c>
      <c r="K7" s="321" t="s">
        <v>20671</v>
      </c>
    </row>
    <row r="8" spans="1:11">
      <c r="A8" t="s">
        <v>132</v>
      </c>
      <c r="B8" t="s">
        <v>133</v>
      </c>
      <c r="C8">
        <v>118</v>
      </c>
      <c r="D8" s="302">
        <v>123.6109146632064</v>
      </c>
      <c r="E8" s="306">
        <v>551.32986694605972</v>
      </c>
      <c r="F8" s="307">
        <v>564.83684169198398</v>
      </c>
      <c r="G8" s="309">
        <v>3.5694738464718387</v>
      </c>
      <c r="H8" s="312">
        <v>581.49542724533626</v>
      </c>
      <c r="I8" s="313">
        <v>3.7042401460234657</v>
      </c>
      <c r="J8" s="344">
        <v>554.17920601753326</v>
      </c>
      <c r="K8" s="321">
        <v>3.4832546343295387</v>
      </c>
    </row>
    <row r="9" spans="1:11">
      <c r="A9" t="s">
        <v>129</v>
      </c>
      <c r="B9" t="s">
        <v>20507</v>
      </c>
      <c r="C9">
        <v>282</v>
      </c>
      <c r="D9" s="302">
        <v>295.40913504257799</v>
      </c>
      <c r="E9" s="306">
        <v>1276.5524052415185</v>
      </c>
      <c r="F9" s="307">
        <v>1307.8265337318819</v>
      </c>
      <c r="G9" s="309">
        <v>3.4271702482842379</v>
      </c>
      <c r="H9" s="312">
        <v>1341.192357279278</v>
      </c>
      <c r="I9" s="313">
        <v>3.5401180877022269</v>
      </c>
      <c r="J9" s="344">
        <v>1313.8766260103141</v>
      </c>
      <c r="K9" s="321">
        <v>3.4476506314570878</v>
      </c>
    </row>
    <row r="10" spans="1:11">
      <c r="A10" t="s">
        <v>134</v>
      </c>
      <c r="B10" t="s">
        <v>135</v>
      </c>
      <c r="C10">
        <v>436</v>
      </c>
      <c r="D10" s="302">
        <v>456.731854179305</v>
      </c>
      <c r="E10" s="306">
        <v>1292.9121180933014</v>
      </c>
      <c r="F10" s="307">
        <v>1324.5870415370809</v>
      </c>
      <c r="G10" s="309">
        <v>1.9001415807032174</v>
      </c>
      <c r="H10" s="312">
        <v>1358.3297286334637</v>
      </c>
      <c r="I10" s="313">
        <v>1.9740201306392942</v>
      </c>
      <c r="J10" s="344">
        <v>1331.0140144698651</v>
      </c>
      <c r="K10" s="321">
        <v>1.9142132353819405</v>
      </c>
    </row>
    <row r="11" spans="1:11">
      <c r="A11" t="s">
        <v>130</v>
      </c>
      <c r="B11" t="s">
        <v>131</v>
      </c>
      <c r="C11">
        <v>544</v>
      </c>
      <c r="D11" s="302">
        <v>569.86726759986675</v>
      </c>
      <c r="E11" s="306">
        <v>1313.7724772127158</v>
      </c>
      <c r="F11" s="307">
        <v>1345.9584564884196</v>
      </c>
      <c r="G11" s="309">
        <v>1.3618806220565147</v>
      </c>
      <c r="H11" s="312">
        <v>1380.1823147624607</v>
      </c>
      <c r="I11" s="313">
        <v>1.4219364635126894</v>
      </c>
      <c r="J11" s="344">
        <v>1352.8665841235977</v>
      </c>
      <c r="K11" s="321">
        <v>1.3740029670795466</v>
      </c>
    </row>
    <row r="12" spans="1:11">
      <c r="A12" t="s">
        <v>20311</v>
      </c>
      <c r="B12" t="s">
        <v>20362</v>
      </c>
      <c r="C12">
        <v>141</v>
      </c>
      <c r="D12" s="302">
        <v>147.70456752128899</v>
      </c>
      <c r="E12" s="306">
        <v>328.22249999999997</v>
      </c>
      <c r="F12" s="307">
        <v>336.26358988889194</v>
      </c>
      <c r="G12" s="309">
        <v>1.2765957446808509</v>
      </c>
      <c r="H12" s="312">
        <v>350.74049402668595</v>
      </c>
      <c r="I12" s="313">
        <v>1.3746083138297869</v>
      </c>
      <c r="J12" s="344">
        <v>347.46254548438054</v>
      </c>
      <c r="K12" s="321">
        <v>1.3524157127659575</v>
      </c>
    </row>
    <row r="13" spans="1:11">
      <c r="A13" t="s">
        <v>136</v>
      </c>
      <c r="B13" t="s">
        <v>20344</v>
      </c>
      <c r="C13">
        <v>270</v>
      </c>
      <c r="D13" s="302">
        <v>282.83853355140445</v>
      </c>
      <c r="E13" s="306">
        <v>635.69235598697071</v>
      </c>
      <c r="F13" s="307">
        <v>651.26611883434634</v>
      </c>
      <c r="G13" s="309">
        <v>1.3026074653154784</v>
      </c>
      <c r="H13" s="312">
        <v>669.87026568753629</v>
      </c>
      <c r="I13" s="313">
        <v>1.3683840291365066</v>
      </c>
      <c r="J13" s="344">
        <v>642.55404419148351</v>
      </c>
      <c r="K13" s="321">
        <v>1.2718051749292592</v>
      </c>
    </row>
    <row r="14" spans="1:11">
      <c r="A14" t="s">
        <v>20500</v>
      </c>
      <c r="B14" t="s">
        <v>20506</v>
      </c>
      <c r="C14">
        <v>400</v>
      </c>
      <c r="D14" s="302">
        <v>419.0200497057844</v>
      </c>
      <c r="E14" s="306">
        <v>840.77341012807869</v>
      </c>
      <c r="F14" s="307">
        <v>861.37143301508411</v>
      </c>
      <c r="G14" s="309">
        <v>1.0556807093596057</v>
      </c>
      <c r="H14" s="312">
        <v>884.70172617201354</v>
      </c>
      <c r="I14" s="313">
        <v>1.1113589356719524</v>
      </c>
      <c r="J14" s="344">
        <v>857.3855456807828</v>
      </c>
      <c r="K14" s="321">
        <v>1.0461683069409147</v>
      </c>
    </row>
    <row r="15" spans="1:11">
      <c r="A15" t="s">
        <v>20310</v>
      </c>
      <c r="B15" t="s">
        <v>20361</v>
      </c>
      <c r="C15">
        <v>87</v>
      </c>
      <c r="D15" s="302">
        <v>91.136860811008106</v>
      </c>
      <c r="E15" s="306">
        <v>163.6</v>
      </c>
      <c r="F15" s="307">
        <v>167.60801988231376</v>
      </c>
      <c r="G15" s="309">
        <v>0.83908045977011492</v>
      </c>
      <c r="H15" s="312">
        <v>174.82392225629206</v>
      </c>
      <c r="I15" s="313">
        <v>0.91825701149425254</v>
      </c>
      <c r="J15" s="344">
        <v>174.82392225629206</v>
      </c>
      <c r="K15" s="321">
        <v>0.91825701149425254</v>
      </c>
    </row>
    <row r="16" spans="1:11">
      <c r="A16" t="s">
        <v>20312</v>
      </c>
      <c r="B16" t="s">
        <v>20363</v>
      </c>
      <c r="C16">
        <v>286</v>
      </c>
      <c r="D16" s="302">
        <v>299.59933553963583</v>
      </c>
      <c r="E16" s="306">
        <v>508.1825</v>
      </c>
      <c r="F16" s="307">
        <v>520.6324117594371</v>
      </c>
      <c r="G16" s="309">
        <v>0.73776223776223782</v>
      </c>
      <c r="H16" s="312">
        <v>543.04680850860734</v>
      </c>
      <c r="I16" s="313">
        <v>0.81257681206293719</v>
      </c>
      <c r="J16" s="344">
        <v>522.28646774067261</v>
      </c>
      <c r="K16" s="321">
        <v>0.743283131118881</v>
      </c>
    </row>
    <row r="17" spans="1:11">
      <c r="A17" t="s">
        <v>20325</v>
      </c>
      <c r="B17" t="s">
        <v>20376</v>
      </c>
      <c r="C17">
        <v>286</v>
      </c>
      <c r="D17" s="302">
        <v>299.59933553963583</v>
      </c>
      <c r="E17" s="306">
        <v>508.1825</v>
      </c>
      <c r="F17" s="307">
        <v>520.6324117594371</v>
      </c>
      <c r="G17" s="309">
        <v>0.73776223776223782</v>
      </c>
      <c r="H17" s="312">
        <v>543.04680850860734</v>
      </c>
      <c r="I17" s="313">
        <v>0.81257681206293719</v>
      </c>
      <c r="J17" s="344">
        <v>522.28646774067261</v>
      </c>
      <c r="K17" s="321">
        <v>0.743283131118881</v>
      </c>
    </row>
    <row r="18" spans="1:11">
      <c r="A18" t="s">
        <v>139</v>
      </c>
      <c r="B18" t="s">
        <v>20377</v>
      </c>
      <c r="C18">
        <v>540</v>
      </c>
      <c r="D18" s="302">
        <v>565.67706710280891</v>
      </c>
      <c r="E18" s="306">
        <v>1058.2614880009803</v>
      </c>
      <c r="F18" s="307">
        <v>1084.1877293493596</v>
      </c>
      <c r="G18" s="309">
        <v>0.91661955628177183</v>
      </c>
      <c r="H18" s="312">
        <v>1112.5344411984997</v>
      </c>
      <c r="I18" s="313">
        <v>0.96673067709195692</v>
      </c>
      <c r="J18" s="344">
        <v>912.57977024599472</v>
      </c>
      <c r="K18" s="321">
        <v>0.61325219514359075</v>
      </c>
    </row>
    <row r="19" spans="1:11">
      <c r="A19" t="s">
        <v>137</v>
      </c>
      <c r="B19" t="s">
        <v>20345</v>
      </c>
      <c r="C19">
        <v>540</v>
      </c>
      <c r="D19" s="302">
        <v>565.67706710280891</v>
      </c>
      <c r="E19" s="306">
        <v>1055.1941525673549</v>
      </c>
      <c r="F19" s="307">
        <v>1081.0452475746358</v>
      </c>
      <c r="G19" s="309">
        <v>0.91106429877271544</v>
      </c>
      <c r="H19" s="312">
        <v>1109.3213485358544</v>
      </c>
      <c r="I19" s="313">
        <v>0.96105059414445204</v>
      </c>
      <c r="J19" s="344">
        <v>909.36666641999568</v>
      </c>
      <c r="K19" s="321">
        <v>0.60757209246158628</v>
      </c>
    </row>
    <row r="20" spans="1:11">
      <c r="A20" t="s">
        <v>20322</v>
      </c>
      <c r="B20" t="s">
        <v>20373</v>
      </c>
      <c r="C20">
        <v>1279</v>
      </c>
      <c r="D20" s="302">
        <v>1339.8166089342456</v>
      </c>
      <c r="E20" s="306">
        <v>1988.7624999999998</v>
      </c>
      <c r="F20" s="307">
        <v>2037.4849916943765</v>
      </c>
      <c r="G20" s="309">
        <v>0.52071931196247068</v>
      </c>
      <c r="H20" s="312">
        <v>2125.2033049280503</v>
      </c>
      <c r="I20" s="313">
        <v>0.58618969996090664</v>
      </c>
      <c r="J20" s="344">
        <v>2090.2385204767925</v>
      </c>
      <c r="K20" s="321">
        <v>0.56009300566849107</v>
      </c>
    </row>
    <row r="21" spans="1:11">
      <c r="A21" t="s">
        <v>20324</v>
      </c>
      <c r="B21" t="s">
        <v>20375</v>
      </c>
      <c r="C21">
        <v>1706</v>
      </c>
      <c r="D21" s="302">
        <v>1787.1205119951703</v>
      </c>
      <c r="E21" s="306">
        <v>2646.23</v>
      </c>
      <c r="F21" s="307">
        <v>2711.0597215964249</v>
      </c>
      <c r="G21" s="309">
        <v>0.51699882766705751</v>
      </c>
      <c r="H21" s="312">
        <v>2827.776942495525</v>
      </c>
      <c r="I21" s="313">
        <v>0.58230904044548681</v>
      </c>
      <c r="J21" s="344">
        <v>2786.2562609596553</v>
      </c>
      <c r="K21" s="321">
        <v>0.55907575468933179</v>
      </c>
    </row>
    <row r="22" spans="1:11">
      <c r="A22" t="s">
        <v>20337</v>
      </c>
      <c r="B22" t="s">
        <v>20358</v>
      </c>
      <c r="C22">
        <v>36</v>
      </c>
      <c r="D22" s="302">
        <v>37.711804473520594</v>
      </c>
      <c r="E22" s="306">
        <v>57.367873750000001</v>
      </c>
      <c r="F22" s="307">
        <v>58.773323496919716</v>
      </c>
      <c r="G22" s="309">
        <v>0.55848611111111113</v>
      </c>
      <c r="H22" s="312">
        <v>60.095723275600406</v>
      </c>
      <c r="I22" s="313">
        <v>0.5935520486111111</v>
      </c>
      <c r="J22" s="344">
        <v>56.817774733294939</v>
      </c>
      <c r="K22" s="321">
        <v>0.50663102777777802</v>
      </c>
    </row>
    <row r="23" spans="1:11">
      <c r="A23" t="s">
        <v>20323</v>
      </c>
      <c r="B23" t="s">
        <v>20374</v>
      </c>
      <c r="C23">
        <v>2670</v>
      </c>
      <c r="D23" s="302">
        <v>2796.9588317861107</v>
      </c>
      <c r="E23" s="306">
        <v>3743.3724999999999</v>
      </c>
      <c r="F23" s="307">
        <v>3835.0810049321917</v>
      </c>
      <c r="G23" s="309">
        <v>0.37116104868913863</v>
      </c>
      <c r="H23" s="312">
        <v>4000.1898711267836</v>
      </c>
      <c r="I23" s="313">
        <v>0.43019261694756555</v>
      </c>
      <c r="J23" s="344">
        <v>3936.816199308877</v>
      </c>
      <c r="K23" s="321">
        <v>0.4075345530898874</v>
      </c>
    </row>
    <row r="24" spans="1:11">
      <c r="A24" t="s">
        <v>127</v>
      </c>
      <c r="B24" t="s">
        <v>128</v>
      </c>
      <c r="C24">
        <v>326</v>
      </c>
      <c r="D24" s="302">
        <v>341.50134051021428</v>
      </c>
      <c r="E24" s="306">
        <v>477.43909342207797</v>
      </c>
      <c r="F24" s="307">
        <v>489.13582556773531</v>
      </c>
      <c r="G24" s="309">
        <v>0.43231011871564029</v>
      </c>
      <c r="H24" s="312">
        <v>504.09031939995617</v>
      </c>
      <c r="I24" s="313">
        <v>0.47610055833698511</v>
      </c>
      <c r="J24" s="344">
        <v>476.77409599124837</v>
      </c>
      <c r="K24" s="321">
        <v>0.39611193115357068</v>
      </c>
    </row>
    <row r="25" spans="1:11">
      <c r="A25" t="s">
        <v>20317</v>
      </c>
      <c r="B25" t="s">
        <v>20368</v>
      </c>
      <c r="C25">
        <v>238</v>
      </c>
      <c r="D25" s="302">
        <v>249.3169295749417</v>
      </c>
      <c r="E25" s="306">
        <v>328.22249999999997</v>
      </c>
      <c r="F25" s="307">
        <v>336.26358988889194</v>
      </c>
      <c r="G25" s="309">
        <v>0.34873949579831931</v>
      </c>
      <c r="H25" s="312">
        <v>350.74049402668595</v>
      </c>
      <c r="I25" s="313">
        <v>0.40680576575630234</v>
      </c>
      <c r="J25" s="344">
        <v>347.46254548438054</v>
      </c>
      <c r="K25" s="321">
        <v>0.39365804831932782</v>
      </c>
    </row>
    <row r="26" spans="1:11">
      <c r="A26" t="s">
        <v>126</v>
      </c>
      <c r="B26" t="s">
        <v>20343</v>
      </c>
      <c r="C26">
        <v>824</v>
      </c>
      <c r="D26" s="302">
        <v>863.18130239391576</v>
      </c>
      <c r="E26" s="306">
        <v>1155.1765688940673</v>
      </c>
      <c r="F26" s="307">
        <v>1183.4771230243264</v>
      </c>
      <c r="G26" s="309">
        <v>0.37106436358400463</v>
      </c>
      <c r="H26" s="312">
        <v>1214.0441399096496</v>
      </c>
      <c r="I26" s="313">
        <v>0.40647641062504897</v>
      </c>
      <c r="J26" s="344">
        <v>1186.7284491202049</v>
      </c>
      <c r="K26" s="321">
        <v>0.37483104166989628</v>
      </c>
    </row>
    <row r="27" spans="1:11">
      <c r="A27" t="s">
        <v>20329</v>
      </c>
      <c r="B27" t="s">
        <v>20350</v>
      </c>
      <c r="C27">
        <v>108</v>
      </c>
      <c r="D27" s="302">
        <v>113.13541342056178</v>
      </c>
      <c r="E27" s="306">
        <v>130.88</v>
      </c>
      <c r="F27" s="307">
        <v>134.086415905851</v>
      </c>
      <c r="G27" s="309">
        <v>0.18518518518518523</v>
      </c>
      <c r="H27" s="312">
        <v>139.85913780503367</v>
      </c>
      <c r="I27" s="313">
        <v>0.2362100740740741</v>
      </c>
      <c r="J27" s="344">
        <v>139.85913780503367</v>
      </c>
      <c r="K27" s="321">
        <v>0.2362100740740741</v>
      </c>
    </row>
    <row r="28" spans="1:11">
      <c r="A28" t="s">
        <v>20328</v>
      </c>
      <c r="B28" t="s">
        <v>20349</v>
      </c>
      <c r="C28">
        <v>331</v>
      </c>
      <c r="D28" s="302">
        <v>346.73909113153655</v>
      </c>
      <c r="E28" s="306">
        <v>392.64</v>
      </c>
      <c r="F28" s="307">
        <v>402.25924771755302</v>
      </c>
      <c r="G28" s="309">
        <v>0.16012084592145026</v>
      </c>
      <c r="H28" s="312">
        <v>419.57741341510098</v>
      </c>
      <c r="I28" s="313">
        <v>0.21006665861027182</v>
      </c>
      <c r="J28" s="344">
        <v>419.57741341510098</v>
      </c>
      <c r="K28" s="321">
        <v>0.21006665861027182</v>
      </c>
    </row>
    <row r="29" spans="1:11">
      <c r="A29" t="s">
        <v>138</v>
      </c>
      <c r="B29" t="s">
        <v>20346</v>
      </c>
      <c r="C29">
        <v>250</v>
      </c>
      <c r="D29" s="302">
        <v>261.88753106611523</v>
      </c>
      <c r="E29" s="306">
        <v>464.9432983472222</v>
      </c>
      <c r="F29" s="307">
        <v>476.33389727096426</v>
      </c>
      <c r="G29" s="309">
        <v>0.81884908888888885</v>
      </c>
      <c r="H29" s="312">
        <v>491.00015311579682</v>
      </c>
      <c r="I29" s="313">
        <v>0.87485120470222233</v>
      </c>
      <c r="J29" s="344">
        <v>291.04545909244075</v>
      </c>
      <c r="K29" s="321">
        <v>0.11133759559925138</v>
      </c>
    </row>
    <row r="30" spans="1:11">
      <c r="A30" t="s">
        <v>140</v>
      </c>
      <c r="B30" t="s">
        <v>20378</v>
      </c>
      <c r="C30">
        <v>250</v>
      </c>
      <c r="D30" s="302">
        <v>261.88753106611523</v>
      </c>
      <c r="E30" s="306">
        <v>464.9432983472222</v>
      </c>
      <c r="F30" s="307">
        <v>476.33389727096426</v>
      </c>
      <c r="G30" s="309">
        <v>0.81884908888888885</v>
      </c>
      <c r="H30" s="312">
        <v>491.00015311579682</v>
      </c>
      <c r="I30" s="313">
        <v>0.87485120470222233</v>
      </c>
      <c r="J30" s="344">
        <v>291.04545909244075</v>
      </c>
      <c r="K30" s="321">
        <v>0.11133759559925138</v>
      </c>
    </row>
    <row r="31" spans="1:11">
      <c r="A31" s="336" t="s">
        <v>20319</v>
      </c>
      <c r="B31" s="336" t="s">
        <v>20370</v>
      </c>
      <c r="C31" s="336">
        <v>38.299999999999997</v>
      </c>
      <c r="D31" s="337">
        <v>40.121169759328851</v>
      </c>
      <c r="E31" s="338">
        <v>87.616389000000012</v>
      </c>
      <c r="F31" s="339">
        <v>89.762894068022845</v>
      </c>
      <c r="G31" s="340">
        <v>1.2372950391644912</v>
      </c>
      <c r="H31" s="341">
        <v>41.520681535869365</v>
      </c>
      <c r="I31" s="342">
        <v>3.4882127937336721E-2</v>
      </c>
      <c r="J31" s="345">
        <v>41.520681535869365</v>
      </c>
      <c r="K31" s="343">
        <v>3.4882127937336721E-2</v>
      </c>
    </row>
    <row r="32" spans="1:11">
      <c r="A32" t="s">
        <v>20320</v>
      </c>
      <c r="B32" t="s">
        <v>20371</v>
      </c>
      <c r="C32">
        <v>38.299999999999997</v>
      </c>
      <c r="D32" s="302">
        <v>40.121169759328851</v>
      </c>
      <c r="E32" s="306">
        <v>87.616389000000012</v>
      </c>
      <c r="F32" s="307">
        <v>89.762894068022845</v>
      </c>
      <c r="G32" s="309">
        <v>1.2372950391644912</v>
      </c>
      <c r="H32" s="312">
        <v>41.520681535869365</v>
      </c>
      <c r="I32" s="313">
        <v>3.4882127937336721E-2</v>
      </c>
      <c r="J32" s="344">
        <v>41.520681535869365</v>
      </c>
      <c r="K32" s="321">
        <v>3.4882127937336721E-2</v>
      </c>
    </row>
    <row r="33" spans="1:11">
      <c r="A33" t="s">
        <v>20330</v>
      </c>
      <c r="B33" t="s">
        <v>20351</v>
      </c>
      <c r="C33">
        <v>130</v>
      </c>
      <c r="D33" s="302">
        <v>136.18151615437992</v>
      </c>
      <c r="E33" s="306">
        <v>130.88</v>
      </c>
      <c r="F33" s="307">
        <v>134.086415905851</v>
      </c>
      <c r="G33" s="309">
        <v>-1.5384615384615387E-2</v>
      </c>
      <c r="H33" s="312">
        <v>139.85913780503367</v>
      </c>
      <c r="I33" s="313">
        <v>2.7005292307692282E-2</v>
      </c>
      <c r="J33" s="344">
        <v>139.85913780503367</v>
      </c>
      <c r="K33" s="321">
        <v>2.7005292307692282E-2</v>
      </c>
    </row>
    <row r="34" spans="1:11">
      <c r="A34" t="s">
        <v>20318</v>
      </c>
      <c r="B34" t="s">
        <v>20369</v>
      </c>
      <c r="C34">
        <v>198</v>
      </c>
      <c r="D34" s="302">
        <v>207.41492460436325</v>
      </c>
      <c r="E34" s="306">
        <v>202.45499999999998</v>
      </c>
      <c r="F34" s="307">
        <v>207.41492460436325</v>
      </c>
      <c r="G34" s="309">
        <v>0</v>
      </c>
      <c r="H34" s="312">
        <v>212.08176040796144</v>
      </c>
      <c r="I34" s="313">
        <v>2.2500000000000079E-2</v>
      </c>
      <c r="J34" s="344">
        <v>212.08176040796144</v>
      </c>
      <c r="K34" s="321">
        <v>2.2500000000000079E-2</v>
      </c>
    </row>
    <row r="35" spans="1:11">
      <c r="A35" t="s">
        <v>20582</v>
      </c>
      <c r="B35" t="s">
        <v>20583</v>
      </c>
      <c r="C35">
        <v>49</v>
      </c>
      <c r="D35" s="302">
        <v>51.329956088958589</v>
      </c>
      <c r="E35" s="306">
        <v>50.102499999999999</v>
      </c>
      <c r="F35" s="307">
        <v>51.329956088958589</v>
      </c>
      <c r="G35" s="309">
        <v>0</v>
      </c>
      <c r="H35" s="312">
        <v>52.484880100960154</v>
      </c>
      <c r="I35" s="313">
        <v>2.2499999999999944E-2</v>
      </c>
      <c r="J35" s="344">
        <v>52.484880100960154</v>
      </c>
      <c r="K35" s="321">
        <v>2.2499999999999944E-2</v>
      </c>
    </row>
    <row r="36" spans="1:11">
      <c r="A36" t="s">
        <v>20314</v>
      </c>
      <c r="B36" t="s">
        <v>20365</v>
      </c>
      <c r="C36">
        <v>90.6</v>
      </c>
      <c r="D36" s="302">
        <v>94.908041258360157</v>
      </c>
      <c r="E36" s="306">
        <v>87.616389000000012</v>
      </c>
      <c r="F36" s="307">
        <v>89.762894068022845</v>
      </c>
      <c r="G36" s="309">
        <v>-5.4211920529801172E-2</v>
      </c>
      <c r="H36" s="312">
        <v>91.782559184553349</v>
      </c>
      <c r="I36" s="313">
        <v>-3.2931688741721803E-2</v>
      </c>
      <c r="J36" s="344">
        <v>91.782559184553349</v>
      </c>
      <c r="K36" s="321">
        <v>-3.2931688741721803E-2</v>
      </c>
    </row>
    <row r="37" spans="1:11">
      <c r="A37" t="s">
        <v>20321</v>
      </c>
      <c r="B37" t="s">
        <v>20372</v>
      </c>
      <c r="C37">
        <v>90.6</v>
      </c>
      <c r="D37" s="302">
        <v>94.908041258360157</v>
      </c>
      <c r="E37" s="306">
        <v>87.616389000000012</v>
      </c>
      <c r="F37" s="307">
        <v>89.762894068022845</v>
      </c>
      <c r="G37" s="309">
        <v>-5.4211920529801172E-2</v>
      </c>
      <c r="H37" s="312">
        <v>91.782559184553349</v>
      </c>
      <c r="I37" s="313">
        <v>-3.2931688741721803E-2</v>
      </c>
      <c r="J37" s="344">
        <v>91.782559184553349</v>
      </c>
      <c r="K37" s="321">
        <v>-3.2931688741721803E-2</v>
      </c>
    </row>
    <row r="38" spans="1:11">
      <c r="A38" t="s">
        <v>20331</v>
      </c>
      <c r="B38" t="s">
        <v>20352</v>
      </c>
      <c r="C38">
        <v>137</v>
      </c>
      <c r="D38" s="302">
        <v>143.51436702423115</v>
      </c>
      <c r="E38" s="306">
        <v>124.12321774999999</v>
      </c>
      <c r="F38" s="307">
        <v>127.16409992969902</v>
      </c>
      <c r="G38" s="309">
        <v>-0.11392773722627735</v>
      </c>
      <c r="H38" s="312">
        <v>130.02529217811724</v>
      </c>
      <c r="I38" s="313">
        <v>-9.3991111313868642E-2</v>
      </c>
      <c r="J38" s="344">
        <v>126.74734363581177</v>
      </c>
      <c r="K38" s="321">
        <v>-0.11683167153284667</v>
      </c>
    </row>
    <row r="39" spans="1:11">
      <c r="A39" t="s">
        <v>20333</v>
      </c>
      <c r="B39" t="s">
        <v>20354</v>
      </c>
      <c r="C39">
        <v>137</v>
      </c>
      <c r="D39" s="302">
        <v>143.51436702423115</v>
      </c>
      <c r="E39" s="306">
        <v>124.12321774999999</v>
      </c>
      <c r="F39" s="307">
        <v>127.16409992969902</v>
      </c>
      <c r="G39" s="309">
        <v>-0.11392773722627735</v>
      </c>
      <c r="H39" s="312">
        <v>130.02529217811724</v>
      </c>
      <c r="I39" s="313">
        <v>-9.3991111313868642E-2</v>
      </c>
      <c r="J39" s="344">
        <v>126.74734363581177</v>
      </c>
      <c r="K39" s="321">
        <v>-0.11683167153284667</v>
      </c>
    </row>
    <row r="40" spans="1:11">
      <c r="A40" t="s">
        <v>20335</v>
      </c>
      <c r="B40" t="s">
        <v>20356</v>
      </c>
      <c r="C40">
        <v>137</v>
      </c>
      <c r="D40" s="302">
        <v>143.51436702423115</v>
      </c>
      <c r="E40" s="306">
        <v>124.12321774999999</v>
      </c>
      <c r="F40" s="307">
        <v>127.16409992969902</v>
      </c>
      <c r="G40" s="309">
        <v>-0.11392773722627735</v>
      </c>
      <c r="H40" s="312">
        <v>130.02529217811724</v>
      </c>
      <c r="I40" s="313">
        <v>-9.3991111313868642E-2</v>
      </c>
      <c r="J40" s="344">
        <v>126.74734363581177</v>
      </c>
      <c r="K40" s="321">
        <v>-0.11683167153284667</v>
      </c>
    </row>
    <row r="41" spans="1:11">
      <c r="A41" t="s">
        <v>20336</v>
      </c>
      <c r="B41" t="s">
        <v>20357</v>
      </c>
      <c r="C41">
        <v>137</v>
      </c>
      <c r="D41" s="302">
        <v>143.51436702423115</v>
      </c>
      <c r="E41" s="306">
        <v>124.12321774999999</v>
      </c>
      <c r="F41" s="307">
        <v>127.16409992969902</v>
      </c>
      <c r="G41" s="309">
        <v>-0.11392773722627735</v>
      </c>
      <c r="H41" s="312">
        <v>130.02529217811724</v>
      </c>
      <c r="I41" s="313">
        <v>-9.3991111313868642E-2</v>
      </c>
      <c r="J41" s="344">
        <v>126.74734363581177</v>
      </c>
      <c r="K41" s="321">
        <v>-0.11683167153284667</v>
      </c>
    </row>
    <row r="42" spans="1:11">
      <c r="A42" t="s">
        <v>20313</v>
      </c>
      <c r="B42" t="s">
        <v>20364</v>
      </c>
      <c r="C42">
        <v>14.2</v>
      </c>
      <c r="D42" s="302">
        <v>14.875211764555345</v>
      </c>
      <c r="E42" s="306">
        <v>12.516627</v>
      </c>
      <c r="F42" s="307">
        <v>12.823270581146119</v>
      </c>
      <c r="G42" s="309">
        <v>-0.13794366197183103</v>
      </c>
      <c r="H42" s="312">
        <v>13.111794169221906</v>
      </c>
      <c r="I42" s="313">
        <v>-0.11854739436619728</v>
      </c>
      <c r="J42" s="344">
        <v>13.111794169221906</v>
      </c>
      <c r="K42" s="321">
        <v>-0.11854739436619728</v>
      </c>
    </row>
    <row r="43" spans="1:11">
      <c r="A43" t="s">
        <v>20316</v>
      </c>
      <c r="B43" t="s">
        <v>20367</v>
      </c>
      <c r="C43">
        <v>14.2</v>
      </c>
      <c r="D43" s="302">
        <v>14.875211764555345</v>
      </c>
      <c r="E43" s="306">
        <v>12.516627</v>
      </c>
      <c r="F43" s="307">
        <v>12.823270581146119</v>
      </c>
      <c r="G43" s="309">
        <v>-0.13794366197183103</v>
      </c>
      <c r="H43" s="312">
        <v>13.111794169221906</v>
      </c>
      <c r="I43" s="313">
        <v>-0.11854739436619728</v>
      </c>
      <c r="J43" s="344">
        <v>13.111794169221906</v>
      </c>
      <c r="K43" s="321">
        <v>-0.11854739436619728</v>
      </c>
    </row>
    <row r="44" spans="1:11">
      <c r="A44" t="s">
        <v>20315</v>
      </c>
      <c r="B44" t="s">
        <v>20366</v>
      </c>
      <c r="C44">
        <v>14.2</v>
      </c>
      <c r="D44" s="302">
        <v>14.875211764555345</v>
      </c>
      <c r="E44" s="306">
        <v>11.473574749999999</v>
      </c>
      <c r="F44" s="307">
        <v>11.754664699383943</v>
      </c>
      <c r="G44" s="309">
        <v>-0.20978169014084508</v>
      </c>
      <c r="H44" s="312">
        <v>12.01914465512008</v>
      </c>
      <c r="I44" s="313">
        <v>-0.1920017781690142</v>
      </c>
      <c r="J44" s="344">
        <v>12.01914465512008</v>
      </c>
      <c r="K44" s="321">
        <v>-0.1920017781690142</v>
      </c>
    </row>
    <row r="45" spans="1:11">
      <c r="A45" t="s">
        <v>20326</v>
      </c>
      <c r="B45" t="s">
        <v>20347</v>
      </c>
      <c r="C45">
        <v>1930</v>
      </c>
      <c r="D45" s="302">
        <v>2021.7717398304096</v>
      </c>
      <c r="E45" s="306">
        <v>3280.18</v>
      </c>
      <c r="F45" s="307">
        <v>3360.5407986403907</v>
      </c>
      <c r="G45" s="309">
        <v>0.66217616580310878</v>
      </c>
      <c r="H45" s="312">
        <v>3505.2196412386561</v>
      </c>
      <c r="I45" s="313">
        <v>0.73373658963730548</v>
      </c>
      <c r="J45" s="344">
        <v>0</v>
      </c>
      <c r="K45" s="321">
        <v>-1</v>
      </c>
    </row>
    <row r="46" spans="1:11">
      <c r="A46" t="s">
        <v>20327</v>
      </c>
      <c r="B46" t="s">
        <v>20348</v>
      </c>
      <c r="C46">
        <v>3200</v>
      </c>
      <c r="D46" s="302">
        <v>3352.1603976462752</v>
      </c>
      <c r="E46" s="306">
        <v>5740.3149999999996</v>
      </c>
      <c r="F46" s="307">
        <v>5880.9463976206835</v>
      </c>
      <c r="G46" s="309">
        <v>0.7543749999999998</v>
      </c>
      <c r="H46" s="312">
        <v>6134.1343721676485</v>
      </c>
      <c r="I46" s="313">
        <v>0.82990479109374982</v>
      </c>
      <c r="J46" s="344">
        <v>0</v>
      </c>
      <c r="K46" s="321">
        <v>-1</v>
      </c>
    </row>
    <row r="47" spans="1:11">
      <c r="C47" s="53"/>
      <c r="D47" s="317"/>
      <c r="E47" s="318"/>
      <c r="F47" s="317"/>
      <c r="G47" s="319"/>
      <c r="H47" s="318"/>
      <c r="I47" s="319"/>
      <c r="J47" s="53"/>
    </row>
    <row r="48" spans="1:11">
      <c r="B48" t="s">
        <v>20646</v>
      </c>
      <c r="C48" s="53"/>
      <c r="D48" s="317"/>
      <c r="E48" s="318"/>
      <c r="F48" s="317"/>
      <c r="G48" s="319">
        <v>0.66575064918798021</v>
      </c>
      <c r="H48" s="318"/>
      <c r="I48" s="319">
        <v>0.65328076501071131</v>
      </c>
      <c r="J48" s="53"/>
      <c r="K48" s="319">
        <v>0.55599743893164655</v>
      </c>
    </row>
    <row r="49" spans="1:11">
      <c r="B49" t="s">
        <v>20647</v>
      </c>
      <c r="C49" s="53"/>
      <c r="D49" s="317"/>
      <c r="E49" s="318"/>
      <c r="F49" s="317"/>
      <c r="G49" s="319">
        <v>0.51263868171824767</v>
      </c>
      <c r="H49" s="318"/>
      <c r="I49" s="319">
        <v>0.49279977301870409</v>
      </c>
      <c r="J49" s="53"/>
      <c r="K49" s="319">
        <v>0.38974285641955109</v>
      </c>
    </row>
    <row r="50" spans="1:11">
      <c r="C50" s="53"/>
      <c r="D50" s="317"/>
      <c r="E50" s="318"/>
      <c r="F50" s="317"/>
      <c r="G50" s="319"/>
      <c r="H50" s="318"/>
      <c r="I50" s="319"/>
      <c r="J50" s="53"/>
    </row>
    <row r="51" spans="1:11">
      <c r="C51" s="53"/>
      <c r="D51" s="317"/>
      <c r="E51" s="318"/>
      <c r="F51" s="317"/>
      <c r="G51" s="319"/>
      <c r="H51" s="318"/>
      <c r="I51" s="319"/>
      <c r="J51" s="53"/>
    </row>
    <row r="52" spans="1:11">
      <c r="A52" s="227" t="s">
        <v>20643</v>
      </c>
      <c r="C52" s="53"/>
      <c r="D52" s="317"/>
      <c r="E52" s="318"/>
      <c r="F52" s="317"/>
      <c r="G52" s="319"/>
      <c r="H52" s="318"/>
      <c r="I52" s="319"/>
      <c r="J52" s="53"/>
    </row>
    <row r="53" spans="1:11">
      <c r="A53" s="301" t="s">
        <v>20590</v>
      </c>
      <c r="B53" s="301" t="s">
        <v>20591</v>
      </c>
      <c r="C53" s="301">
        <v>38</v>
      </c>
      <c r="D53" s="314">
        <v>39.806904722049516</v>
      </c>
      <c r="E53" s="315">
        <v>0</v>
      </c>
      <c r="F53" s="314">
        <v>0</v>
      </c>
      <c r="G53" s="316"/>
      <c r="H53" s="315">
        <v>12.01914465512008</v>
      </c>
      <c r="I53" s="301"/>
      <c r="J53" s="301"/>
    </row>
  </sheetData>
  <autoFilter ref="A3:K3">
    <sortState ref="A4:K46">
      <sortCondition descending="1" ref="K3"/>
    </sortState>
  </autoFilter>
  <mergeCells count="4">
    <mergeCell ref="C2:D2"/>
    <mergeCell ref="E2:G2"/>
    <mergeCell ref="H2:I2"/>
    <mergeCell ref="J2:K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F 1 e S 5 L 0 / v C n A A A A + A A A A B I A H A B D b 2 5 m a W c v U G F j a 2 F n Z S 5 4 b W w g o h g A K K A U A A A A A A A A A A A A A A A A A A A A A A A A A A A A h Y / R C o I w G I V f R X b v N l e C y e 8 k u k 0 I o u h 2 r K U j n e F m 8 9 2 6 6 J F 6 h Y S y u u v y H L 4 D 3 3 n c 7 p A P T R 1 c V W d 1 a z I U Y Y o C Z W R 7 1 K b M U O 9 O Y Y J y D h s h z 6 J U w Q g b m w 5 W Z 6 h y 7 p I S 4 r 3 H f o b b r i S M 0 o g c i v V W V q o R o T b W C S M V + q y O / 1 e I w / 4 l w x m O K Z 4 n 8 Q K z J A I y 1 V B o 8 0 X Y a I w p k J 8 S V n 3 t + k 5 x Z c L l D s g U g b x f 8 C d Q S w M E F A A C A A g A + F 1 e 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h d X k s o i k e 4 D g A A A B E A A A A T A B w A R m 9 y b X V s Y X M v U 2 V j d G l v b j E u b S C i G A A o o B Q A A A A A A A A A A A A A A A A A A A A A A A A A A A A r T k 0 u y c z P U w i G 0 I b W A F B L A Q I t A B Q A A g A I A P h d X k u S 9 P 7 w p w A A A P g A A A A S A A A A A A A A A A A A A A A A A A A A A A B D b 2 5 m a W c v U G F j a 2 F n Z S 5 4 b W x Q S w E C L Q A U A A I A C A D 4 X V 5 L D 8 r p q 6 Q A A A D p A A A A E w A A A A A A A A A A A A A A A A D z A A A A W 0 N v b n R l b n R f V H l w Z X N d L n h t b F B L A Q I t A B Q A A g A I A P h d X k s 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U N L n T 3 Z h r R K h P k l 8 P V w 3 R A A A A A A I A A A A A A B B m A A A A A Q A A I A A A A J k x P K c w s J 6 O 7 x T L 6 n e C 9 N c E 7 P G M J M y X z 3 u 3 W o e y 1 2 J 6 A A A A A A 6 A A A A A A g A A I A A A A C 7 q v C Q y + y T U m Q Q Z F 6 X + z 5 7 z P C z w 9 g p v g Y Y / o L 1 R i 3 G W U A A A A F x M V H M L j v W i m L T 2 5 s 9 M k B N f l C 5 k X u d m O 3 0 R k R Y H E R w A 7 X O N P F O 0 G e r Q J q C 2 m U W G U Q B 3 v y b + 6 6 H Z s T Z x + o J M A E V 8 R P E E O Q m v n J A v S U M 1 X u I D Q A A A A I d C G s / D u X L S 7 G A B A i K 8 8 q b 3 v s E m A D H E s 8 3 e K i i T i M a o 5 n 5 n t 5 Q 7 + 6 T / s 7 d 6 1 r E 9 B s 3 Z U J x x X h w 9 8 r P / Z s 2 + 9 r M = < / D a t a M a s h u p > 
</file>

<file path=customXml/itemProps1.xml><?xml version="1.0" encoding="utf-8"?>
<ds:datastoreItem xmlns:ds="http://schemas.openxmlformats.org/officeDocument/2006/customXml" ds:itemID="{CBE972D5-D242-4368-A4F2-FF9E635FE3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67</vt:i4>
      </vt:variant>
    </vt:vector>
  </HeadingPairs>
  <TitlesOfParts>
    <vt:vector size="128" baseType="lpstr">
      <vt:lpstr>AER notes and methodology</vt:lpstr>
      <vt:lpstr>AER labour rates</vt:lpstr>
      <vt:lpstr>SAPN_Results</vt:lpstr>
      <vt:lpstr>SAPN_Labour</vt:lpstr>
      <vt:lpstr>SAPN_Results (original)</vt:lpstr>
      <vt:lpstr>Labour</vt:lpstr>
      <vt:lpstr>Results</vt:lpstr>
      <vt:lpstr>AER comparisons</vt:lpstr>
      <vt:lpstr>AER comparisons - hard code</vt:lpstr>
      <vt:lpstr>Table of Contents</vt:lpstr>
      <vt:lpstr>Service inputs</vt:lpstr>
      <vt:lpstr>Indexation</vt:lpstr>
      <vt:lpstr>AER service categories</vt:lpstr>
      <vt:lpstr>Materials</vt:lpstr>
      <vt:lpstr>Contractors</vt:lpstr>
      <vt:lpstr>Vehicles</vt:lpstr>
      <vt:lpstr>Overheads</vt:lpstr>
      <vt:lpstr>Working</vt:lpstr>
      <vt:lpstr>Template</vt:lpstr>
      <vt:lpstr>BCS106</vt:lpstr>
      <vt:lpstr>BCS109</vt:lpstr>
      <vt:lpstr>BCS110</vt:lpstr>
      <vt:lpstr>BCS111</vt:lpstr>
      <vt:lpstr>BCS141</vt:lpstr>
      <vt:lpstr>BCS145</vt:lpstr>
      <vt:lpstr>NDS301</vt:lpstr>
      <vt:lpstr>NDS302</vt:lpstr>
      <vt:lpstr>NDS330</vt:lpstr>
      <vt:lpstr>NDS340</vt:lpstr>
      <vt:lpstr>NDS341</vt:lpstr>
      <vt:lpstr>NDS345</vt:lpstr>
      <vt:lpstr>NDS346</vt:lpstr>
      <vt:lpstr>NDS347</vt:lpstr>
      <vt:lpstr>NDS356</vt:lpstr>
      <vt:lpstr>NDS358</vt:lpstr>
      <vt:lpstr>NDS359</vt:lpstr>
      <vt:lpstr>NDS360</vt:lpstr>
      <vt:lpstr>NDS362</vt:lpstr>
      <vt:lpstr>NDS364</vt:lpstr>
      <vt:lpstr>NDS366</vt:lpstr>
      <vt:lpstr>NDS371</vt:lpstr>
      <vt:lpstr>NDS373</vt:lpstr>
      <vt:lpstr>NDS377</vt:lpstr>
      <vt:lpstr>NDS379</vt:lpstr>
      <vt:lpstr>NDS381</vt:lpstr>
      <vt:lpstr>NDS386</vt:lpstr>
      <vt:lpstr>NDS387</vt:lpstr>
      <vt:lpstr>NDS388</vt:lpstr>
      <vt:lpstr>NDS389</vt:lpstr>
      <vt:lpstr>NDS398</vt:lpstr>
      <vt:lpstr>NDS403</vt:lpstr>
      <vt:lpstr>NDS404</vt:lpstr>
      <vt:lpstr>NDS405</vt:lpstr>
      <vt:lpstr>NDS406</vt:lpstr>
      <vt:lpstr>NDS419</vt:lpstr>
      <vt:lpstr>NDS427</vt:lpstr>
      <vt:lpstr>NDS428</vt:lpstr>
      <vt:lpstr>NDS429</vt:lpstr>
      <vt:lpstr>NDS430</vt:lpstr>
      <vt:lpstr>NDS431</vt:lpstr>
      <vt:lpstr>Sheet1</vt:lpstr>
      <vt:lpstr>'AER comparisons - hard code'!bu_list</vt:lpstr>
      <vt:lpstr>'NDS371'!bu_list</vt:lpstr>
      <vt:lpstr>'NDS406'!bu_list</vt:lpstr>
      <vt:lpstr>SAPN_Labour!bu_list</vt:lpstr>
      <vt:lpstr>SAPN_Results!bu_list</vt:lpstr>
      <vt:lpstr>bu_list</vt:lpstr>
      <vt:lpstr>SAPN_Labour!Business_Overhead_OT</vt:lpstr>
      <vt:lpstr>Business_Overhead_OT</vt:lpstr>
      <vt:lpstr>categories</vt:lpstr>
      <vt:lpstr>'AER comparisons - hard code'!contractor_list</vt:lpstr>
      <vt:lpstr>'NDS371'!contractor_list</vt:lpstr>
      <vt:lpstr>'NDS406'!contractor_list</vt:lpstr>
      <vt:lpstr>SAPN_Labour!contractor_list</vt:lpstr>
      <vt:lpstr>SAPN_Results!contractor_list</vt:lpstr>
      <vt:lpstr>contractor_list</vt:lpstr>
      <vt:lpstr>contractors_column</vt:lpstr>
      <vt:lpstr>'AER comparisons - hard code'!cost_centre_list</vt:lpstr>
      <vt:lpstr>'NDS371'!cost_centre_list</vt:lpstr>
      <vt:lpstr>'NDS406'!cost_centre_list</vt:lpstr>
      <vt:lpstr>SAPN_Labour!cost_centre_list</vt:lpstr>
      <vt:lpstr>SAPN_Results!cost_centre_list</vt:lpstr>
      <vt:lpstr>cost_centre_list</vt:lpstr>
      <vt:lpstr>CPI18_19</vt:lpstr>
      <vt:lpstr>CPI19_20</vt:lpstr>
      <vt:lpstr>error1</vt:lpstr>
      <vt:lpstr>error2</vt:lpstr>
      <vt:lpstr>error3</vt:lpstr>
      <vt:lpstr>error4</vt:lpstr>
      <vt:lpstr>error5</vt:lpstr>
      <vt:lpstr>error6</vt:lpstr>
      <vt:lpstr>global_margin</vt:lpstr>
      <vt:lpstr>labour_column</vt:lpstr>
      <vt:lpstr>SAPN_Labour!Labour_OT_2018_19</vt:lpstr>
      <vt:lpstr>Labour_OT_2018_19</vt:lpstr>
      <vt:lpstr>SAPN_Labour!Labour_OT_2019_20</vt:lpstr>
      <vt:lpstr>Labour_OT_2019_20</vt:lpstr>
      <vt:lpstr>SAPN_Labour!Labour_OT_2020_21</vt:lpstr>
      <vt:lpstr>Labour_OT_2020_21</vt:lpstr>
      <vt:lpstr>SAPN_Labour!Labour_OT_2021_22</vt:lpstr>
      <vt:lpstr>Labour_OT_2021_22</vt:lpstr>
      <vt:lpstr>SAPN_Labour!Labour_OT_2022_23</vt:lpstr>
      <vt:lpstr>Labour_OT_2022_23</vt:lpstr>
      <vt:lpstr>SAPN_Labour!Labour_OT_2023_24</vt:lpstr>
      <vt:lpstr>Labour_OT_2023_24</vt:lpstr>
      <vt:lpstr>'AER comparisons - hard code'!mat_list</vt:lpstr>
      <vt:lpstr>'NDS371'!mat_list</vt:lpstr>
      <vt:lpstr>'NDS406'!mat_list</vt:lpstr>
      <vt:lpstr>SAPN_Labour!mat_list</vt:lpstr>
      <vt:lpstr>SAPN_Results!mat_list</vt:lpstr>
      <vt:lpstr>mat_list</vt:lpstr>
      <vt:lpstr>mat_list_2</vt:lpstr>
      <vt:lpstr>materials_column</vt:lpstr>
      <vt:lpstr>methods_list</vt:lpstr>
      <vt:lpstr>SAPN_Labour!Overtime_Adjustment_Factor</vt:lpstr>
      <vt:lpstr>Overtime_Adjustment_Factor</vt:lpstr>
      <vt:lpstr>SAPN_Labour!Raw_rate_Overtime</vt:lpstr>
      <vt:lpstr>Raw_rate_Overtime</vt:lpstr>
      <vt:lpstr>subcategories</vt:lpstr>
      <vt:lpstr>SAPN_Labour!Total_OT_Labour</vt:lpstr>
      <vt:lpstr>Total_OT_Labour</vt:lpstr>
      <vt:lpstr>vehicles_column</vt:lpstr>
      <vt:lpstr>'AER comparisons - hard code'!vehicles_list</vt:lpstr>
      <vt:lpstr>'NDS371'!vehicles_list</vt:lpstr>
      <vt:lpstr>'NDS406'!vehicles_list</vt:lpstr>
      <vt:lpstr>SAPN_Labour!vehicles_list</vt:lpstr>
      <vt:lpstr>SAPN_Results!vehicles_list</vt:lpstr>
      <vt:lpstr>vehicles_list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Smith</dc:creator>
  <cp:lastModifiedBy>Bohan, Dane</cp:lastModifiedBy>
  <cp:lastPrinted>2019-06-18T05:41:59Z</cp:lastPrinted>
  <dcterms:created xsi:type="dcterms:W3CDTF">2017-10-08T23:34:14Z</dcterms:created>
  <dcterms:modified xsi:type="dcterms:W3CDTF">2019-09-19T06:48:30Z</dcterms:modified>
</cp:coreProperties>
</file>